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DieseArbeitsmappe"/>
  <bookViews>
    <workbookView xWindow="15" yWindow="-45" windowWidth="9930" windowHeight="11430" tabRatio="946" firstSheet="4" activeTab="13"/>
  </bookViews>
  <sheets>
    <sheet name="EXTRA_EXTRA" sheetId="53" r:id="rId1"/>
    <sheet name="Meldeliste" sheetId="45" r:id="rId2"/>
    <sheet name="Auslosung" sheetId="29" r:id="rId3"/>
    <sheet name="Daten" sheetId="1" r:id="rId4"/>
    <sheet name="SamstagHaupt" sheetId="26" r:id="rId5"/>
    <sheet name="Männer 50" sheetId="4" r:id="rId6"/>
    <sheet name="Männer 40" sheetId="7" r:id="rId7"/>
    <sheet name="Männer 30" sheetId="6" r:id="rId8"/>
    <sheet name="Spielkarten Halle 1" sheetId="46" r:id="rId9"/>
    <sheet name="SamstagNeben" sheetId="54" r:id="rId10"/>
    <sheet name="Frauen 30 (2)" sheetId="50" r:id="rId11"/>
    <sheet name="Männer 60" sheetId="21" r:id="rId12"/>
    <sheet name="Spielkarten Halle 2" sheetId="55" r:id="rId13"/>
    <sheet name="Sonntag" sheetId="13" r:id="rId14"/>
    <sheet name="Spielkarten Sonntag" sheetId="47" r:id="rId15"/>
  </sheets>
  <definedNames>
    <definedName name="_xlnm.Print_Area" localSheetId="10">'Frauen 30 (2)'!$B$1:$AC$89</definedName>
    <definedName name="_xlnm.Print_Area" localSheetId="7">'Männer 30'!$B$1:$Y$62</definedName>
    <definedName name="_xlnm.Print_Area" localSheetId="6">'Männer 40'!$B$1:$Y$62</definedName>
    <definedName name="_xlnm.Print_Area" localSheetId="5">'Männer 50'!$B$1:$Y$62</definedName>
    <definedName name="_xlnm.Print_Area" localSheetId="11">'Männer 60'!$B$1:$Y$62</definedName>
    <definedName name="_xlnm.Print_Area" localSheetId="4">SamstagHaupt!$C$1:$Z$151</definedName>
    <definedName name="_xlnm.Print_Area" localSheetId="9">SamstagNeben!$C$1:$Z$151</definedName>
    <definedName name="_xlnm.Print_Area" localSheetId="13">Sonntag!$C$1:$Z$69</definedName>
    <definedName name="_xlnm.Print_Titles" localSheetId="4">SamstagHaupt!$1:$21</definedName>
    <definedName name="_xlnm.Print_Titles" localSheetId="9">SamstagNeben!$1:$21</definedName>
    <definedName name="_xlnm.Print_Titles" localSheetId="13">Sonntag!$1:$21</definedName>
  </definedNames>
  <calcPr calcId="145621"/>
</workbook>
</file>

<file path=xl/calcChain.xml><?xml version="1.0" encoding="utf-8"?>
<calcChain xmlns="http://schemas.openxmlformats.org/spreadsheetml/2006/main">
  <c r="U40" i="26" l="1"/>
  <c r="AD3257" i="55" l="1"/>
  <c r="AJ3251" i="55"/>
  <c r="AG3251" i="55"/>
  <c r="AD3251" i="55"/>
  <c r="AA3247" i="55"/>
  <c r="AD3225" i="55"/>
  <c r="AJ3219" i="55"/>
  <c r="AG3219" i="55"/>
  <c r="AD3219" i="55"/>
  <c r="AA3215" i="55"/>
  <c r="AD3194" i="55"/>
  <c r="AJ3188" i="55"/>
  <c r="AG3188" i="55"/>
  <c r="AD3188" i="55"/>
  <c r="AA3184" i="55"/>
  <c r="AD3162" i="55"/>
  <c r="AJ3156" i="55"/>
  <c r="AG3156" i="55"/>
  <c r="AA3152" i="55"/>
  <c r="AD3131" i="55"/>
  <c r="AJ3125" i="55"/>
  <c r="AG3125" i="55"/>
  <c r="AD3125" i="55"/>
  <c r="AA3121" i="55"/>
  <c r="AD3099" i="55"/>
  <c r="AJ3093" i="55"/>
  <c r="AD3093" i="55"/>
  <c r="AA3089" i="55"/>
  <c r="AD3068" i="55"/>
  <c r="AJ3062" i="55"/>
  <c r="AD3062" i="55"/>
  <c r="AA3058" i="55"/>
  <c r="AD3036" i="55"/>
  <c r="AJ3030" i="55"/>
  <c r="AG3030" i="55"/>
  <c r="AA3026" i="55"/>
  <c r="AD3005" i="55"/>
  <c r="AJ2999" i="55"/>
  <c r="AG2999" i="55"/>
  <c r="AD2999" i="55"/>
  <c r="AA2995" i="55"/>
  <c r="AD2973" i="55"/>
  <c r="AJ2967" i="55"/>
  <c r="AD2967" i="55"/>
  <c r="AA2963" i="55"/>
  <c r="AD2942" i="55"/>
  <c r="AJ2936" i="55"/>
  <c r="AD2936" i="55"/>
  <c r="AA2932" i="55"/>
  <c r="AD2910" i="55"/>
  <c r="AJ2904" i="55"/>
  <c r="AG2904" i="55"/>
  <c r="AA2900" i="55"/>
  <c r="AD2879" i="55"/>
  <c r="AJ2873" i="55"/>
  <c r="AG2873" i="55"/>
  <c r="AD2873" i="55"/>
  <c r="AA2869" i="55"/>
  <c r="AD2847" i="55"/>
  <c r="AJ2841" i="55"/>
  <c r="AD2841" i="55"/>
  <c r="AA2837" i="55"/>
  <c r="AD2816" i="55"/>
  <c r="AJ2810" i="55"/>
  <c r="AD2810" i="55"/>
  <c r="AA2806" i="55"/>
  <c r="AD2784" i="55"/>
  <c r="AJ2778" i="55"/>
  <c r="AG2778" i="55"/>
  <c r="AA2774" i="55"/>
  <c r="AD2753" i="55"/>
  <c r="AJ2747" i="55"/>
  <c r="AD2747" i="55"/>
  <c r="AA2743" i="55"/>
  <c r="AD2721" i="55"/>
  <c r="AJ2715" i="55"/>
  <c r="AD2715" i="55"/>
  <c r="AA2711" i="55"/>
  <c r="AD2690" i="55"/>
  <c r="AJ2684" i="55"/>
  <c r="AD2684" i="55"/>
  <c r="AA2680" i="55"/>
  <c r="AD2658" i="55"/>
  <c r="AJ2652" i="55"/>
  <c r="AA2648" i="55"/>
  <c r="AD2627" i="55"/>
  <c r="AJ2621" i="55"/>
  <c r="AD2621" i="55"/>
  <c r="AA2617" i="55"/>
  <c r="AD2595" i="55"/>
  <c r="AJ2589" i="55"/>
  <c r="AD2589" i="55"/>
  <c r="AA2585" i="55"/>
  <c r="AD2564" i="55"/>
  <c r="AJ2558" i="55"/>
  <c r="AD2558" i="55"/>
  <c r="AA2554" i="55"/>
  <c r="AD2532" i="55"/>
  <c r="AJ2526" i="55"/>
  <c r="AA2522" i="55"/>
  <c r="AD2501" i="55"/>
  <c r="AJ2495" i="55"/>
  <c r="AD2495" i="55"/>
  <c r="AA2491" i="55"/>
  <c r="AD2469" i="55"/>
  <c r="AJ2463" i="55"/>
  <c r="AD2463" i="55"/>
  <c r="AA2459" i="55"/>
  <c r="AD2438" i="55"/>
  <c r="AJ2432" i="55"/>
  <c r="AD2432" i="55"/>
  <c r="AA2428" i="55"/>
  <c r="AD2406" i="55"/>
  <c r="AJ2400" i="55"/>
  <c r="AA2396" i="55"/>
  <c r="AD2375" i="55"/>
  <c r="AJ2369" i="55"/>
  <c r="AD2369" i="55"/>
  <c r="AA2365" i="55"/>
  <c r="AD2343" i="55"/>
  <c r="AJ2337" i="55"/>
  <c r="AD2337" i="55"/>
  <c r="AA2333" i="55"/>
  <c r="AD2312" i="55"/>
  <c r="AJ2306" i="55"/>
  <c r="AD2306" i="55"/>
  <c r="AA2302" i="55"/>
  <c r="AD2280" i="55"/>
  <c r="AJ2274" i="55"/>
  <c r="AA2270" i="55"/>
  <c r="AD2249" i="55"/>
  <c r="AJ2243" i="55"/>
  <c r="AD2243" i="55"/>
  <c r="AA2239" i="55"/>
  <c r="AD2217" i="55"/>
  <c r="AJ2211" i="55"/>
  <c r="AD2211" i="55"/>
  <c r="AA2207" i="55"/>
  <c r="AD2186" i="55"/>
  <c r="AJ2180" i="55"/>
  <c r="AD2180" i="55"/>
  <c r="AA2176" i="55"/>
  <c r="AD2154" i="55"/>
  <c r="AJ2148" i="55"/>
  <c r="AA2144" i="55"/>
  <c r="AD2123" i="55"/>
  <c r="AJ2117" i="55"/>
  <c r="AD2117" i="55"/>
  <c r="AA2113" i="55"/>
  <c r="AD2091" i="55"/>
  <c r="AJ2085" i="55"/>
  <c r="AD2085" i="55"/>
  <c r="AA2081" i="55"/>
  <c r="AD2060" i="55"/>
  <c r="AJ2054" i="55"/>
  <c r="AD2054" i="55"/>
  <c r="AA2050" i="55"/>
  <c r="AD2028" i="55"/>
  <c r="AJ2022" i="55"/>
  <c r="AA2018" i="55"/>
  <c r="AD1997" i="55"/>
  <c r="AJ1991" i="55"/>
  <c r="AD1991" i="55"/>
  <c r="AA1987" i="55"/>
  <c r="AD1965" i="55"/>
  <c r="AJ1959" i="55"/>
  <c r="AD1959" i="55"/>
  <c r="AA1955" i="55"/>
  <c r="AD1934" i="55"/>
  <c r="AJ1928" i="55"/>
  <c r="AD1928" i="55"/>
  <c r="AA1924" i="55"/>
  <c r="AD1902" i="55"/>
  <c r="AJ1896" i="55"/>
  <c r="AA1892" i="55"/>
  <c r="AD1871" i="55"/>
  <c r="AJ1865" i="55"/>
  <c r="AD1865" i="55"/>
  <c r="AA1861" i="55"/>
  <c r="AD1839" i="55"/>
  <c r="AJ1833" i="55"/>
  <c r="AD1833" i="55"/>
  <c r="AA1829" i="55"/>
  <c r="AD1808" i="55"/>
  <c r="AJ1802" i="55"/>
  <c r="AD1802" i="55"/>
  <c r="AA1798" i="55"/>
  <c r="AD1776" i="55"/>
  <c r="AJ1770" i="55"/>
  <c r="AA1766" i="55"/>
  <c r="AD1745" i="55"/>
  <c r="AJ1739" i="55"/>
  <c r="AD1739" i="55"/>
  <c r="AA1735" i="55"/>
  <c r="AD1713" i="55"/>
  <c r="AJ1707" i="55"/>
  <c r="AD1707" i="55"/>
  <c r="AA1703" i="55"/>
  <c r="AD1682" i="55"/>
  <c r="AJ1676" i="55"/>
  <c r="AD1676" i="55"/>
  <c r="AA1672" i="55"/>
  <c r="AD1650" i="55"/>
  <c r="AJ1644" i="55"/>
  <c r="AA1640" i="55"/>
  <c r="AD1619" i="55"/>
  <c r="AJ1613" i="55"/>
  <c r="AD1613" i="55"/>
  <c r="AA1609" i="55"/>
  <c r="AD1587" i="55"/>
  <c r="AJ1581" i="55"/>
  <c r="AD1581" i="55"/>
  <c r="AA1577" i="55"/>
  <c r="AD1556" i="55"/>
  <c r="AJ1550" i="55"/>
  <c r="AD1550" i="55"/>
  <c r="AA1546" i="55"/>
  <c r="AD1524" i="55"/>
  <c r="AJ1518" i="55"/>
  <c r="AA1514" i="55"/>
  <c r="AD1493" i="55"/>
  <c r="AJ1487" i="55"/>
  <c r="AG1487" i="55"/>
  <c r="AD1487" i="55"/>
  <c r="AA1483" i="55"/>
  <c r="AD1461" i="55"/>
  <c r="AJ1455" i="55"/>
  <c r="AD1455" i="55"/>
  <c r="AA1451" i="55"/>
  <c r="AD1430" i="55"/>
  <c r="AJ1424" i="55"/>
  <c r="AD1424" i="55"/>
  <c r="AA1420" i="55"/>
  <c r="AD1398" i="55"/>
  <c r="AJ1392" i="55"/>
  <c r="AA1388" i="55"/>
  <c r="AD1367" i="55"/>
  <c r="AJ1361" i="55"/>
  <c r="AD1361" i="55"/>
  <c r="AA1357" i="55"/>
  <c r="AD1335" i="55"/>
  <c r="AJ1329" i="55"/>
  <c r="AD1329" i="55"/>
  <c r="AA1325" i="55"/>
  <c r="AD1304" i="55"/>
  <c r="AJ1298" i="55"/>
  <c r="AD1298" i="55"/>
  <c r="AA1294" i="55"/>
  <c r="AD1272" i="55"/>
  <c r="AJ1266" i="55"/>
  <c r="AD1266" i="55"/>
  <c r="AA1262" i="55"/>
  <c r="AD1241" i="55"/>
  <c r="AJ1235" i="55"/>
  <c r="AD1235" i="55"/>
  <c r="AA1231" i="55"/>
  <c r="AD1209" i="55"/>
  <c r="AJ1203" i="55"/>
  <c r="AD1203" i="55"/>
  <c r="AA1199" i="55"/>
  <c r="AD1178" i="55"/>
  <c r="AJ1172" i="55"/>
  <c r="AD1172" i="55"/>
  <c r="AA1168" i="55"/>
  <c r="AD1146" i="55"/>
  <c r="AJ1140" i="55"/>
  <c r="AD1140" i="55"/>
  <c r="AA1136" i="55"/>
  <c r="AD1115" i="55"/>
  <c r="AJ1109" i="55"/>
  <c r="AD1109" i="55"/>
  <c r="AA1105" i="55"/>
  <c r="AD1083" i="55"/>
  <c r="AJ1077" i="55"/>
  <c r="AD1077" i="55"/>
  <c r="AA1073" i="55"/>
  <c r="AD1052" i="55"/>
  <c r="AJ1046" i="55"/>
  <c r="AD1046" i="55"/>
  <c r="AA1042" i="55"/>
  <c r="AD1020" i="55"/>
  <c r="AJ1014" i="55"/>
  <c r="AD1014" i="55"/>
  <c r="AA1010" i="55"/>
  <c r="AD989" i="55"/>
  <c r="AJ983" i="55"/>
  <c r="AD983" i="55"/>
  <c r="AA979" i="55"/>
  <c r="AD957" i="55"/>
  <c r="AJ951" i="55"/>
  <c r="AD951" i="55"/>
  <c r="AA947" i="55"/>
  <c r="AD926" i="55"/>
  <c r="AJ920" i="55"/>
  <c r="AD920" i="55"/>
  <c r="AA916" i="55"/>
  <c r="AD894" i="55"/>
  <c r="AJ888" i="55"/>
  <c r="AD888" i="55"/>
  <c r="AA884" i="55"/>
  <c r="AD863" i="55"/>
  <c r="AJ857" i="55"/>
  <c r="AD857" i="55"/>
  <c r="AA853" i="55"/>
  <c r="AD831" i="55"/>
  <c r="AJ825" i="55"/>
  <c r="AD825" i="55"/>
  <c r="AA821" i="55"/>
  <c r="AD800" i="55"/>
  <c r="AJ794" i="55"/>
  <c r="AD794" i="55"/>
  <c r="AA790" i="55"/>
  <c r="AD768" i="55"/>
  <c r="AJ762" i="55"/>
  <c r="AD762" i="55"/>
  <c r="AA758" i="55"/>
  <c r="AD737" i="55"/>
  <c r="AJ731" i="55"/>
  <c r="AD731" i="55"/>
  <c r="AA727" i="55"/>
  <c r="AD705" i="55"/>
  <c r="AJ699" i="55"/>
  <c r="AD699" i="55"/>
  <c r="AA695" i="55"/>
  <c r="AD674" i="55"/>
  <c r="AJ668" i="55"/>
  <c r="AD668" i="55"/>
  <c r="AA664" i="55"/>
  <c r="AD642" i="55"/>
  <c r="AJ636" i="55"/>
  <c r="AD636" i="55"/>
  <c r="AA632" i="55"/>
  <c r="AD611" i="55"/>
  <c r="AJ605" i="55"/>
  <c r="AD605" i="55"/>
  <c r="AA601" i="55"/>
  <c r="AD579" i="55"/>
  <c r="AJ573" i="55"/>
  <c r="AD573" i="55"/>
  <c r="AA569" i="55"/>
  <c r="AD548" i="55"/>
  <c r="AJ542" i="55"/>
  <c r="AD542" i="55"/>
  <c r="AA538" i="55"/>
  <c r="AD516" i="55"/>
  <c r="AJ510" i="55"/>
  <c r="AD510" i="55"/>
  <c r="AA506" i="55"/>
  <c r="AD485" i="55"/>
  <c r="AJ479" i="55"/>
  <c r="AD479" i="55"/>
  <c r="AA475" i="55"/>
  <c r="AD453" i="55"/>
  <c r="AJ447" i="55"/>
  <c r="AD447" i="55"/>
  <c r="AA443" i="55"/>
  <c r="AG422" i="55"/>
  <c r="AD422" i="55"/>
  <c r="AJ416" i="55"/>
  <c r="AD416" i="55"/>
  <c r="AA412" i="55"/>
  <c r="AG390" i="55"/>
  <c r="AD390" i="55"/>
  <c r="AJ384" i="55"/>
  <c r="AD384" i="55"/>
  <c r="AA380" i="55"/>
  <c r="AG359" i="55"/>
  <c r="AD359" i="55"/>
  <c r="AJ353" i="55"/>
  <c r="AD353" i="55"/>
  <c r="AA349" i="55"/>
  <c r="AG327" i="55"/>
  <c r="AD327" i="55"/>
  <c r="AJ321" i="55"/>
  <c r="AD321" i="55"/>
  <c r="AA317" i="55"/>
  <c r="AG296" i="55"/>
  <c r="AD296" i="55"/>
  <c r="AJ290" i="55"/>
  <c r="AD290" i="55"/>
  <c r="AA286" i="55"/>
  <c r="AG264" i="55"/>
  <c r="AD264" i="55"/>
  <c r="AJ258" i="55"/>
  <c r="AD258" i="55"/>
  <c r="AA254" i="55"/>
  <c r="AG233" i="55"/>
  <c r="AD233" i="55"/>
  <c r="AJ227" i="55"/>
  <c r="AD227" i="55"/>
  <c r="AA223" i="55"/>
  <c r="AG201" i="55"/>
  <c r="AD201" i="55"/>
  <c r="AJ195" i="55"/>
  <c r="AD195" i="55"/>
  <c r="AA191" i="55"/>
  <c r="AG170" i="55"/>
  <c r="AD170" i="55"/>
  <c r="AJ164" i="55"/>
  <c r="AD164" i="55"/>
  <c r="AA160" i="55"/>
  <c r="AG138" i="55"/>
  <c r="AD138" i="55"/>
  <c r="AJ132" i="55"/>
  <c r="AD132" i="55"/>
  <c r="AA128" i="55"/>
  <c r="AG107" i="55"/>
  <c r="AD107" i="55"/>
  <c r="AJ101" i="55"/>
  <c r="AD101" i="55"/>
  <c r="AA97" i="55"/>
  <c r="AG75" i="55"/>
  <c r="AD75" i="55"/>
  <c r="AJ69" i="55"/>
  <c r="AD69" i="55"/>
  <c r="AA65" i="55"/>
  <c r="AG44" i="55"/>
  <c r="AD44" i="55"/>
  <c r="AJ38" i="55"/>
  <c r="AD38" i="55"/>
  <c r="AA34" i="55"/>
  <c r="AG12" i="55"/>
  <c r="AD12" i="55"/>
  <c r="AJ6" i="55"/>
  <c r="AG6" i="55"/>
  <c r="AD6" i="55"/>
  <c r="AA2" i="55"/>
  <c r="AE3276" i="55"/>
  <c r="AE3274" i="55"/>
  <c r="AD3256" i="55"/>
  <c r="AE3244" i="55"/>
  <c r="AE3242" i="55"/>
  <c r="AD3224" i="55"/>
  <c r="AE3213" i="55"/>
  <c r="AE3211" i="55"/>
  <c r="AD3193" i="55"/>
  <c r="AE3181" i="55"/>
  <c r="AE3179" i="55"/>
  <c r="AD3161" i="55"/>
  <c r="AE3150" i="55"/>
  <c r="AE3148" i="55"/>
  <c r="AD3130" i="55"/>
  <c r="AE3118" i="55"/>
  <c r="AE3116" i="55"/>
  <c r="AD3098" i="55"/>
  <c r="AE3087" i="55"/>
  <c r="AE3085" i="55"/>
  <c r="AD3067" i="55"/>
  <c r="AE3055" i="55"/>
  <c r="AE3053" i="55"/>
  <c r="AD3035" i="55"/>
  <c r="AE3024" i="55"/>
  <c r="AE3022" i="55"/>
  <c r="AD3004" i="55"/>
  <c r="AE2992" i="55"/>
  <c r="AE2990" i="55"/>
  <c r="AD2972" i="55"/>
  <c r="AE2961" i="55"/>
  <c r="AE2959" i="55"/>
  <c r="AD2941" i="55"/>
  <c r="AE2929" i="55"/>
  <c r="AE2927" i="55"/>
  <c r="AD2909" i="55"/>
  <c r="AE2898" i="55"/>
  <c r="AE2896" i="55"/>
  <c r="AD2878" i="55"/>
  <c r="AE2866" i="55"/>
  <c r="AE2864" i="55"/>
  <c r="AD2846" i="55"/>
  <c r="AE2835" i="55"/>
  <c r="AE2833" i="55"/>
  <c r="AD2815" i="55"/>
  <c r="AE2803" i="55"/>
  <c r="AE2801" i="55"/>
  <c r="AD2783" i="55"/>
  <c r="AE2772" i="55"/>
  <c r="AE2770" i="55"/>
  <c r="AD2752" i="55"/>
  <c r="AE2740" i="55"/>
  <c r="AE2738" i="55"/>
  <c r="AD2720" i="55"/>
  <c r="AE2709" i="55"/>
  <c r="AE2707" i="55"/>
  <c r="AD2689" i="55"/>
  <c r="AE2677" i="55"/>
  <c r="AE2675" i="55"/>
  <c r="AD2657" i="55"/>
  <c r="AE2646" i="55"/>
  <c r="AE2644" i="55"/>
  <c r="AD2626" i="55"/>
  <c r="AE2614" i="55"/>
  <c r="AE2612" i="55"/>
  <c r="AD2594" i="55"/>
  <c r="AE2583" i="55"/>
  <c r="AE2581" i="55"/>
  <c r="AD2563" i="55"/>
  <c r="AE2551" i="55"/>
  <c r="AE2549" i="55"/>
  <c r="AD2531" i="55"/>
  <c r="AE2520" i="55"/>
  <c r="AE2518" i="55"/>
  <c r="AD2500" i="55"/>
  <c r="AE2488" i="55"/>
  <c r="AE2486" i="55"/>
  <c r="AD2468" i="55"/>
  <c r="AE2457" i="55"/>
  <c r="AE2455" i="55"/>
  <c r="AD2437" i="55"/>
  <c r="AE2425" i="55"/>
  <c r="AE2423" i="55"/>
  <c r="AD2405" i="55"/>
  <c r="AE2394" i="55"/>
  <c r="AE2392" i="55"/>
  <c r="AD2374" i="55"/>
  <c r="AE2362" i="55"/>
  <c r="AE2360" i="55"/>
  <c r="AD2342" i="55"/>
  <c r="AE2331" i="55"/>
  <c r="AE2329" i="55"/>
  <c r="AD2311" i="55"/>
  <c r="AE2299" i="55"/>
  <c r="AE2297" i="55"/>
  <c r="AD2279" i="55"/>
  <c r="AE2268" i="55"/>
  <c r="AE2266" i="55"/>
  <c r="AD2248" i="55"/>
  <c r="AE2236" i="55"/>
  <c r="AE2234" i="55"/>
  <c r="AD2216" i="55"/>
  <c r="AE2205" i="55"/>
  <c r="AE2203" i="55"/>
  <c r="AD2185" i="55"/>
  <c r="AE2173" i="55"/>
  <c r="AE2171" i="55"/>
  <c r="AD2153" i="55"/>
  <c r="AE2142" i="55"/>
  <c r="AE2140" i="55"/>
  <c r="AD2122" i="55"/>
  <c r="AE2110" i="55"/>
  <c r="AE2108" i="55"/>
  <c r="AD2090" i="55"/>
  <c r="AE2079" i="55"/>
  <c r="AE2077" i="55"/>
  <c r="AD2059" i="55"/>
  <c r="AE2047" i="55"/>
  <c r="AE2045" i="55"/>
  <c r="AD2027" i="55"/>
  <c r="AE2016" i="55"/>
  <c r="AE2014" i="55"/>
  <c r="AD1996" i="55"/>
  <c r="AE1984" i="55"/>
  <c r="AE1982" i="55"/>
  <c r="AD1964" i="55"/>
  <c r="AE1953" i="55"/>
  <c r="AE1951" i="55"/>
  <c r="AD1933" i="55"/>
  <c r="AE1921" i="55"/>
  <c r="AE1919" i="55"/>
  <c r="AD1901" i="55"/>
  <c r="AE1890" i="55"/>
  <c r="AE1888" i="55"/>
  <c r="AD1870" i="55"/>
  <c r="AE1858" i="55"/>
  <c r="AE1856" i="55"/>
  <c r="AD1838" i="55"/>
  <c r="AE1827" i="55"/>
  <c r="AE1825" i="55"/>
  <c r="AD1807" i="55"/>
  <c r="AE1795" i="55"/>
  <c r="AE1793" i="55"/>
  <c r="AD1775" i="55"/>
  <c r="AE1764" i="55"/>
  <c r="AE1762" i="55"/>
  <c r="AD1744" i="55"/>
  <c r="AE1732" i="55"/>
  <c r="AE1730" i="55"/>
  <c r="AD1712" i="55"/>
  <c r="AE1701" i="55"/>
  <c r="AE1699" i="55"/>
  <c r="AD1681" i="55"/>
  <c r="AE1669" i="55"/>
  <c r="AE1667" i="55"/>
  <c r="AD1649" i="55"/>
  <c r="AE1638" i="55"/>
  <c r="AE1636" i="55"/>
  <c r="AD1618" i="55"/>
  <c r="AE1606" i="55"/>
  <c r="AE1604" i="55"/>
  <c r="AD1586" i="55"/>
  <c r="AE1575" i="55"/>
  <c r="AE1573" i="55"/>
  <c r="AD1555" i="55"/>
  <c r="AE1543" i="55"/>
  <c r="AE1541" i="55"/>
  <c r="AD1523" i="55"/>
  <c r="AE1512" i="55"/>
  <c r="AE1510" i="55"/>
  <c r="AD1492" i="55"/>
  <c r="AE1480" i="55"/>
  <c r="AE1478" i="55"/>
  <c r="AD1460" i="55"/>
  <c r="AE1449" i="55"/>
  <c r="AE1447" i="55"/>
  <c r="AD1429" i="55"/>
  <c r="AE1417" i="55"/>
  <c r="AE1415" i="55"/>
  <c r="AD1397" i="55"/>
  <c r="AE1386" i="55"/>
  <c r="AE1384" i="55"/>
  <c r="AD1366" i="55"/>
  <c r="AE1354" i="55"/>
  <c r="AE1352" i="55"/>
  <c r="AD1334" i="55"/>
  <c r="AE1323" i="55"/>
  <c r="AE1321" i="55"/>
  <c r="AD1303" i="55"/>
  <c r="AE1291" i="55"/>
  <c r="AE1289" i="55"/>
  <c r="AD1271" i="55"/>
  <c r="AE1260" i="55"/>
  <c r="AE1258" i="55"/>
  <c r="AD1240" i="55"/>
  <c r="AE1228" i="55"/>
  <c r="AE1226" i="55"/>
  <c r="AD1208" i="55"/>
  <c r="AE1197" i="55"/>
  <c r="AE1195" i="55"/>
  <c r="AD1177" i="55"/>
  <c r="AE1165" i="55"/>
  <c r="AE1163" i="55"/>
  <c r="AD1145" i="55"/>
  <c r="AE1134" i="55"/>
  <c r="AE1132" i="55"/>
  <c r="AD1114" i="55"/>
  <c r="AE1102" i="55"/>
  <c r="AE1100" i="55"/>
  <c r="AD1082" i="55"/>
  <c r="AE1071" i="55"/>
  <c r="AE1069" i="55"/>
  <c r="AD1051" i="55"/>
  <c r="AE1039" i="55"/>
  <c r="AE1037" i="55"/>
  <c r="AD1019" i="55"/>
  <c r="AE1008" i="55"/>
  <c r="AE1006" i="55"/>
  <c r="AD988" i="55"/>
  <c r="AE976" i="55"/>
  <c r="AE974" i="55"/>
  <c r="AD956" i="55"/>
  <c r="AE945" i="55"/>
  <c r="AE943" i="55"/>
  <c r="AD925" i="55"/>
  <c r="AE913" i="55"/>
  <c r="AE911" i="55"/>
  <c r="AD893" i="55"/>
  <c r="AE882" i="55"/>
  <c r="AE880" i="55"/>
  <c r="AD862" i="55"/>
  <c r="AE850" i="55"/>
  <c r="AE848" i="55"/>
  <c r="AD830" i="55"/>
  <c r="AE819" i="55"/>
  <c r="AE817" i="55"/>
  <c r="AD799" i="55"/>
  <c r="AE787" i="55"/>
  <c r="AE785" i="55"/>
  <c r="AD767" i="55"/>
  <c r="AE756" i="55"/>
  <c r="AE754" i="55"/>
  <c r="AD736" i="55"/>
  <c r="AE724" i="55"/>
  <c r="AE722" i="55"/>
  <c r="AD704" i="55"/>
  <c r="AE693" i="55"/>
  <c r="AE691" i="55"/>
  <c r="AD673" i="55"/>
  <c r="AE661" i="55"/>
  <c r="AE659" i="55"/>
  <c r="AD641" i="55"/>
  <c r="AE630" i="55"/>
  <c r="AE628" i="55"/>
  <c r="AD610" i="55"/>
  <c r="AE598" i="55"/>
  <c r="AE596" i="55"/>
  <c r="AD578" i="55"/>
  <c r="AE567" i="55"/>
  <c r="AE565" i="55"/>
  <c r="AD547" i="55"/>
  <c r="AE535" i="55"/>
  <c r="AE533" i="55"/>
  <c r="AD515" i="55"/>
  <c r="AE504" i="55"/>
  <c r="AE502" i="55"/>
  <c r="AD484" i="55"/>
  <c r="AE472" i="55"/>
  <c r="AE470" i="55"/>
  <c r="AD452" i="55"/>
  <c r="AE441" i="55"/>
  <c r="AE439" i="55"/>
  <c r="AD421" i="55"/>
  <c r="AE409" i="55"/>
  <c r="AE407" i="55"/>
  <c r="AD389" i="55"/>
  <c r="AE378" i="55"/>
  <c r="AE376" i="55"/>
  <c r="AD358" i="55"/>
  <c r="AE346" i="55"/>
  <c r="AE344" i="55"/>
  <c r="AD326" i="55"/>
  <c r="AE315" i="55"/>
  <c r="AE313" i="55"/>
  <c r="AD295" i="55"/>
  <c r="AE283" i="55"/>
  <c r="AE281" i="55"/>
  <c r="AD263" i="55"/>
  <c r="AE252" i="55"/>
  <c r="AE250" i="55"/>
  <c r="AD232" i="55"/>
  <c r="AE220" i="55"/>
  <c r="AE218" i="55"/>
  <c r="AD200" i="55"/>
  <c r="AE189" i="55"/>
  <c r="AE187" i="55"/>
  <c r="AD169" i="55"/>
  <c r="AE157" i="55"/>
  <c r="AE155" i="55"/>
  <c r="AD137" i="55"/>
  <c r="AE126" i="55"/>
  <c r="AE124" i="55"/>
  <c r="AD106" i="55"/>
  <c r="AE94" i="55"/>
  <c r="AE92" i="55"/>
  <c r="AD74" i="55"/>
  <c r="AE63" i="55"/>
  <c r="AE61" i="55"/>
  <c r="AD43" i="55"/>
  <c r="AE31" i="55"/>
  <c r="AE29" i="55"/>
  <c r="AD11" i="55"/>
  <c r="B11" i="29" l="1"/>
  <c r="B10" i="29"/>
  <c r="B9" i="29"/>
  <c r="B8" i="29"/>
  <c r="F11" i="29"/>
  <c r="F10" i="29"/>
  <c r="F9" i="29"/>
  <c r="F8" i="29"/>
  <c r="F7" i="29"/>
  <c r="B7" i="29"/>
  <c r="D22" i="54" l="1"/>
  <c r="R5" i="1" l="1"/>
  <c r="M2" i="54"/>
  <c r="M89" i="50"/>
  <c r="K89" i="50"/>
  <c r="M87" i="50"/>
  <c r="K87" i="50"/>
  <c r="M85" i="50"/>
  <c r="K85" i="50"/>
  <c r="M83" i="50"/>
  <c r="K83" i="50"/>
  <c r="M81" i="50"/>
  <c r="K81" i="50"/>
  <c r="M79" i="50"/>
  <c r="K79" i="50"/>
  <c r="M77" i="50"/>
  <c r="K77" i="50"/>
  <c r="D75" i="50"/>
  <c r="D71" i="50"/>
  <c r="AC63" i="50"/>
  <c r="AI63" i="50" s="1"/>
  <c r="D50" i="50"/>
  <c r="C81" i="50" s="1"/>
  <c r="S47" i="50"/>
  <c r="C89" i="50"/>
  <c r="C87" i="50"/>
  <c r="C85" i="50"/>
  <c r="M75" i="50"/>
  <c r="K75" i="50"/>
  <c r="AI75" i="50" s="1"/>
  <c r="V72" i="50"/>
  <c r="T72" i="50"/>
  <c r="S72" i="50"/>
  <c r="Q72" i="50"/>
  <c r="P72" i="50"/>
  <c r="N72" i="50"/>
  <c r="M72" i="50"/>
  <c r="K72" i="50"/>
  <c r="J72" i="50"/>
  <c r="H72" i="50"/>
  <c r="G72" i="50"/>
  <c r="E72" i="50"/>
  <c r="D72" i="50"/>
  <c r="S71" i="50"/>
  <c r="Q71" i="50"/>
  <c r="P71" i="50"/>
  <c r="N71" i="50"/>
  <c r="M71" i="50"/>
  <c r="K71" i="50"/>
  <c r="J71" i="50"/>
  <c r="H71" i="50"/>
  <c r="G71" i="50"/>
  <c r="E71" i="50"/>
  <c r="P70" i="50"/>
  <c r="N70" i="50"/>
  <c r="M70" i="50"/>
  <c r="K70" i="50"/>
  <c r="J70" i="50"/>
  <c r="H70" i="50"/>
  <c r="G70" i="50"/>
  <c r="E70" i="50"/>
  <c r="M69" i="50"/>
  <c r="K69" i="50"/>
  <c r="J69" i="50"/>
  <c r="H69" i="50"/>
  <c r="G69" i="50"/>
  <c r="E69" i="50"/>
  <c r="J68" i="50"/>
  <c r="H68" i="50"/>
  <c r="G68" i="50"/>
  <c r="E68" i="50"/>
  <c r="G67" i="50"/>
  <c r="E67" i="50"/>
  <c r="AB64" i="50"/>
  <c r="Z64" i="50"/>
  <c r="P64" i="50"/>
  <c r="AB63" i="50"/>
  <c r="Z63" i="50"/>
  <c r="V63" i="50"/>
  <c r="V64" i="50" s="1"/>
  <c r="T63" i="50"/>
  <c r="T64" i="50" s="1"/>
  <c r="S63" i="50"/>
  <c r="S64" i="50"/>
  <c r="Q63" i="50"/>
  <c r="Q64" i="50" s="1"/>
  <c r="P63" i="50"/>
  <c r="N63" i="50"/>
  <c r="N64" i="50" s="1"/>
  <c r="M63" i="50"/>
  <c r="M64" i="50" s="1"/>
  <c r="K63" i="50"/>
  <c r="K64" i="50" s="1"/>
  <c r="J63" i="50"/>
  <c r="J64" i="50" s="1"/>
  <c r="H63" i="50"/>
  <c r="H64" i="50"/>
  <c r="G63" i="50"/>
  <c r="G64" i="50" s="1"/>
  <c r="E63" i="50"/>
  <c r="E64" i="50"/>
  <c r="X50" i="50"/>
  <c r="U50" i="50"/>
  <c r="M30" i="50"/>
  <c r="K30" i="50"/>
  <c r="AI30" i="50" s="1"/>
  <c r="D30" i="50"/>
  <c r="B64" i="54"/>
  <c r="B63" i="54"/>
  <c r="B62" i="54"/>
  <c r="B61" i="54"/>
  <c r="B65" i="26"/>
  <c r="B64" i="26"/>
  <c r="B63" i="26"/>
  <c r="B62" i="26"/>
  <c r="G5" i="53"/>
  <c r="G6" i="53"/>
  <c r="G7" i="53" s="1"/>
  <c r="G8" i="53" s="1"/>
  <c r="G9" i="53" s="1"/>
  <c r="G10" i="53" s="1"/>
  <c r="G11" i="53" s="1"/>
  <c r="G12" i="53" s="1"/>
  <c r="G13" i="53" s="1"/>
  <c r="G14" i="53" s="1"/>
  <c r="G15" i="53" s="1"/>
  <c r="G16" i="53" s="1"/>
  <c r="G17" i="53" s="1"/>
  <c r="G18" i="53" s="1"/>
  <c r="G19" i="53" s="1"/>
  <c r="G20" i="53" s="1"/>
  <c r="W151" i="54"/>
  <c r="U151" i="54"/>
  <c r="B151" i="54"/>
  <c r="W150" i="54"/>
  <c r="U150" i="54"/>
  <c r="W149" i="54"/>
  <c r="U149" i="54"/>
  <c r="W148" i="54"/>
  <c r="U148" i="54"/>
  <c r="B148" i="54"/>
  <c r="W147" i="54"/>
  <c r="U147" i="54"/>
  <c r="C147" i="54"/>
  <c r="B147" i="54"/>
  <c r="W146" i="54"/>
  <c r="U146" i="54"/>
  <c r="B146" i="54"/>
  <c r="W145" i="54"/>
  <c r="U145" i="54"/>
  <c r="B145" i="54"/>
  <c r="W144" i="54"/>
  <c r="U144" i="54"/>
  <c r="B144" i="54"/>
  <c r="W143" i="54"/>
  <c r="U143" i="54"/>
  <c r="B143" i="54"/>
  <c r="W142" i="54"/>
  <c r="U142" i="54"/>
  <c r="B142" i="54"/>
  <c r="W141" i="54"/>
  <c r="U141" i="54"/>
  <c r="B141" i="54"/>
  <c r="W140" i="54"/>
  <c r="U140" i="54"/>
  <c r="B140" i="54"/>
  <c r="W139" i="54"/>
  <c r="U139" i="54"/>
  <c r="B139" i="54"/>
  <c r="W138" i="54"/>
  <c r="U138" i="54"/>
  <c r="B138" i="54"/>
  <c r="W137" i="54"/>
  <c r="U137" i="54"/>
  <c r="B137" i="54"/>
  <c r="W136" i="54"/>
  <c r="U136" i="54"/>
  <c r="B136" i="54"/>
  <c r="W135" i="54"/>
  <c r="U135" i="54"/>
  <c r="B135" i="54"/>
  <c r="W134" i="54"/>
  <c r="U134" i="54"/>
  <c r="B134" i="54"/>
  <c r="W133" i="54"/>
  <c r="U133" i="54"/>
  <c r="B133" i="54"/>
  <c r="W132" i="54"/>
  <c r="U132" i="54"/>
  <c r="B132" i="54"/>
  <c r="W131" i="54"/>
  <c r="U131" i="54"/>
  <c r="B131" i="54"/>
  <c r="W130" i="54"/>
  <c r="U130" i="54"/>
  <c r="B130" i="54"/>
  <c r="W129" i="54"/>
  <c r="U129" i="54"/>
  <c r="B129" i="54"/>
  <c r="W128" i="54"/>
  <c r="U128" i="54"/>
  <c r="B128" i="54"/>
  <c r="W127" i="54"/>
  <c r="U127" i="54"/>
  <c r="B127" i="54"/>
  <c r="W126" i="54"/>
  <c r="U126" i="54"/>
  <c r="B126" i="54"/>
  <c r="W125" i="54"/>
  <c r="U125" i="54"/>
  <c r="B125" i="54"/>
  <c r="W124" i="54"/>
  <c r="U124" i="54"/>
  <c r="B124" i="54"/>
  <c r="W123" i="54"/>
  <c r="U123" i="54"/>
  <c r="W122" i="54"/>
  <c r="U122" i="54"/>
  <c r="W121" i="54"/>
  <c r="U121" i="54"/>
  <c r="B121" i="54"/>
  <c r="W120" i="54"/>
  <c r="U120" i="54"/>
  <c r="B120" i="54"/>
  <c r="W119" i="54"/>
  <c r="U119" i="54"/>
  <c r="E119" i="54"/>
  <c r="B119" i="54"/>
  <c r="W118" i="54"/>
  <c r="U118" i="54"/>
  <c r="B118" i="54"/>
  <c r="W117" i="54"/>
  <c r="U117" i="54"/>
  <c r="B117" i="54"/>
  <c r="W116" i="54"/>
  <c r="U116" i="54"/>
  <c r="B116" i="54"/>
  <c r="W115" i="54"/>
  <c r="U115" i="54"/>
  <c r="W114" i="54"/>
  <c r="U114" i="54"/>
  <c r="W113" i="54"/>
  <c r="U113" i="54"/>
  <c r="B113" i="54"/>
  <c r="W112" i="54"/>
  <c r="U112" i="54"/>
  <c r="B112" i="54"/>
  <c r="W111" i="54"/>
  <c r="U111" i="54"/>
  <c r="B111" i="54"/>
  <c r="W110" i="54"/>
  <c r="U110" i="54"/>
  <c r="B110" i="54"/>
  <c r="W109" i="54"/>
  <c r="U109" i="54"/>
  <c r="B109" i="54"/>
  <c r="W108" i="54"/>
  <c r="U108" i="54"/>
  <c r="B108" i="54"/>
  <c r="W107" i="54"/>
  <c r="U107" i="54"/>
  <c r="B107" i="54"/>
  <c r="W106" i="54"/>
  <c r="U106" i="54"/>
  <c r="B106" i="54"/>
  <c r="W105" i="54"/>
  <c r="U105" i="54"/>
  <c r="B105" i="54"/>
  <c r="W104" i="54"/>
  <c r="U104" i="54"/>
  <c r="B104" i="54"/>
  <c r="W103" i="54"/>
  <c r="U103" i="54"/>
  <c r="B103" i="54"/>
  <c r="W102" i="54"/>
  <c r="U102" i="54"/>
  <c r="B102" i="54"/>
  <c r="W101" i="54"/>
  <c r="U101" i="54"/>
  <c r="B101" i="54"/>
  <c r="W100" i="54"/>
  <c r="U100" i="54"/>
  <c r="B100" i="54"/>
  <c r="W99" i="54"/>
  <c r="U99" i="54"/>
  <c r="B99" i="54"/>
  <c r="W98" i="54"/>
  <c r="U98" i="54"/>
  <c r="B98" i="54"/>
  <c r="W97" i="54"/>
  <c r="U97" i="54"/>
  <c r="B97" i="54"/>
  <c r="W96" i="54"/>
  <c r="U96" i="54"/>
  <c r="B96" i="54"/>
  <c r="W95" i="54"/>
  <c r="U95" i="54"/>
  <c r="B95" i="54"/>
  <c r="W94" i="54"/>
  <c r="U94" i="54"/>
  <c r="B94" i="54"/>
  <c r="W93" i="54"/>
  <c r="U93" i="54"/>
  <c r="B93" i="54"/>
  <c r="W92" i="54"/>
  <c r="U92" i="54"/>
  <c r="B92" i="54"/>
  <c r="W91" i="54"/>
  <c r="U91" i="54"/>
  <c r="B91" i="54"/>
  <c r="W90" i="54"/>
  <c r="U90" i="54"/>
  <c r="B90" i="54"/>
  <c r="W89" i="54"/>
  <c r="U89" i="54"/>
  <c r="B89" i="54"/>
  <c r="W88" i="54"/>
  <c r="U88" i="54"/>
  <c r="B88" i="54"/>
  <c r="W87" i="54"/>
  <c r="U87" i="54"/>
  <c r="B87" i="54"/>
  <c r="W86" i="54"/>
  <c r="U86" i="54"/>
  <c r="B86" i="54"/>
  <c r="W85" i="54"/>
  <c r="U85" i="54"/>
  <c r="B85" i="54"/>
  <c r="W84" i="54"/>
  <c r="U84" i="54"/>
  <c r="B84" i="54"/>
  <c r="W83" i="54"/>
  <c r="U83" i="54"/>
  <c r="B83" i="54"/>
  <c r="W82" i="54"/>
  <c r="U82" i="54"/>
  <c r="B82" i="54"/>
  <c r="W81" i="54"/>
  <c r="U81" i="54"/>
  <c r="B81" i="54"/>
  <c r="W80" i="54"/>
  <c r="U80" i="54"/>
  <c r="B80" i="54"/>
  <c r="W79" i="54"/>
  <c r="U79" i="54"/>
  <c r="B79" i="54"/>
  <c r="W78" i="54"/>
  <c r="U78" i="54"/>
  <c r="B78" i="54"/>
  <c r="W77" i="54"/>
  <c r="U77" i="54"/>
  <c r="B77" i="54"/>
  <c r="W76" i="54"/>
  <c r="U76" i="54"/>
  <c r="B76" i="54"/>
  <c r="W75" i="54"/>
  <c r="U75" i="54"/>
  <c r="B75" i="54"/>
  <c r="W74" i="54"/>
  <c r="U74" i="54"/>
  <c r="B74" i="54"/>
  <c r="W73" i="54"/>
  <c r="U73" i="54"/>
  <c r="B73" i="54"/>
  <c r="W72" i="54"/>
  <c r="U72" i="54"/>
  <c r="B72" i="54"/>
  <c r="W71" i="54"/>
  <c r="U71" i="54"/>
  <c r="B71" i="54"/>
  <c r="W70" i="54"/>
  <c r="U70" i="54"/>
  <c r="B70" i="54"/>
  <c r="W69" i="54"/>
  <c r="U69" i="54"/>
  <c r="B69" i="54"/>
  <c r="W68" i="54"/>
  <c r="U68" i="54"/>
  <c r="B68" i="54"/>
  <c r="W67" i="54"/>
  <c r="U67" i="54"/>
  <c r="B67" i="54"/>
  <c r="W66" i="54"/>
  <c r="U66" i="54"/>
  <c r="B66" i="54"/>
  <c r="W65" i="54"/>
  <c r="U65" i="54"/>
  <c r="W64" i="54"/>
  <c r="U64" i="54"/>
  <c r="W63" i="54"/>
  <c r="U63" i="54"/>
  <c r="W62" i="54"/>
  <c r="U62" i="54"/>
  <c r="W61" i="54"/>
  <c r="U61" i="54"/>
  <c r="W60" i="54"/>
  <c r="U60" i="54"/>
  <c r="B60" i="54"/>
  <c r="W59" i="54"/>
  <c r="U59" i="54"/>
  <c r="B59" i="54"/>
  <c r="W58" i="54"/>
  <c r="U58" i="54"/>
  <c r="B58" i="54"/>
  <c r="W57" i="54"/>
  <c r="U57" i="54"/>
  <c r="B57" i="54"/>
  <c r="W56" i="54"/>
  <c r="U56" i="54"/>
  <c r="W55" i="54"/>
  <c r="U55" i="54"/>
  <c r="B55" i="54"/>
  <c r="W54" i="54"/>
  <c r="U54" i="54"/>
  <c r="B54" i="54"/>
  <c r="W53" i="54"/>
  <c r="U53" i="54"/>
  <c r="B53" i="54"/>
  <c r="W52" i="54"/>
  <c r="U52" i="54"/>
  <c r="B52" i="54"/>
  <c r="W51" i="54"/>
  <c r="U51" i="54"/>
  <c r="B51" i="54"/>
  <c r="W50" i="54"/>
  <c r="U50" i="54"/>
  <c r="B50" i="54"/>
  <c r="W49" i="54"/>
  <c r="U49" i="54"/>
  <c r="B49" i="54"/>
  <c r="W48" i="54"/>
  <c r="U48" i="54"/>
  <c r="B48" i="54"/>
  <c r="W47" i="54"/>
  <c r="U47" i="54"/>
  <c r="B47" i="54"/>
  <c r="W46" i="54"/>
  <c r="U46" i="54"/>
  <c r="B46" i="54"/>
  <c r="W45" i="54"/>
  <c r="U45" i="54"/>
  <c r="B45" i="54"/>
  <c r="W44" i="54"/>
  <c r="U44" i="54"/>
  <c r="B44" i="54"/>
  <c r="W43" i="54"/>
  <c r="U43" i="54"/>
  <c r="B43" i="54"/>
  <c r="W42" i="54"/>
  <c r="U42" i="54"/>
  <c r="B42" i="54"/>
  <c r="W41" i="54"/>
  <c r="U41" i="54"/>
  <c r="B41" i="54"/>
  <c r="W40" i="54"/>
  <c r="U40" i="54"/>
  <c r="B40" i="54"/>
  <c r="W39" i="54"/>
  <c r="U39" i="54"/>
  <c r="B39" i="54"/>
  <c r="W38" i="54"/>
  <c r="U38" i="54"/>
  <c r="B38" i="54"/>
  <c r="W37" i="54"/>
  <c r="U37" i="54"/>
  <c r="B37" i="54"/>
  <c r="W36" i="54"/>
  <c r="U36" i="54"/>
  <c r="B36" i="54"/>
  <c r="W35" i="54"/>
  <c r="U35" i="54"/>
  <c r="B35" i="54"/>
  <c r="W34" i="54"/>
  <c r="U34" i="54"/>
  <c r="B34" i="54"/>
  <c r="W33" i="54"/>
  <c r="U33" i="54"/>
  <c r="B33" i="54"/>
  <c r="W32" i="54"/>
  <c r="U32" i="54"/>
  <c r="B32" i="54"/>
  <c r="W31" i="54"/>
  <c r="U31" i="54"/>
  <c r="B31" i="54"/>
  <c r="W30" i="54"/>
  <c r="U30" i="54"/>
  <c r="C66" i="54"/>
  <c r="AD1392" i="55" s="1"/>
  <c r="C70" i="54"/>
  <c r="AD1518" i="55" s="1"/>
  <c r="C74" i="54"/>
  <c r="B30" i="54"/>
  <c r="W29" i="54"/>
  <c r="U29" i="54"/>
  <c r="B29" i="54"/>
  <c r="W28" i="54"/>
  <c r="U28" i="54"/>
  <c r="B28" i="54"/>
  <c r="W27" i="54"/>
  <c r="U27" i="54"/>
  <c r="B27" i="54"/>
  <c r="W26" i="54"/>
  <c r="U26" i="54"/>
  <c r="B26" i="54"/>
  <c r="W25" i="54"/>
  <c r="U25" i="54"/>
  <c r="B25" i="54"/>
  <c r="W24" i="54"/>
  <c r="U24" i="54"/>
  <c r="B24" i="54"/>
  <c r="W23" i="54"/>
  <c r="U23" i="54"/>
  <c r="E23" i="54"/>
  <c r="AG38" i="55" s="1"/>
  <c r="B23" i="54"/>
  <c r="N8" i="21" s="1"/>
  <c r="W22" i="54"/>
  <c r="U22" i="54"/>
  <c r="B22" i="54"/>
  <c r="M48" i="21" s="1"/>
  <c r="I2" i="54"/>
  <c r="C1" i="54"/>
  <c r="B5" i="53"/>
  <c r="B6" i="53" s="1"/>
  <c r="B7" i="53" s="1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I7" i="1"/>
  <c r="I8" i="1"/>
  <c r="AD3251" i="46"/>
  <c r="AD3219" i="46"/>
  <c r="AD3188" i="46"/>
  <c r="AD3125" i="46"/>
  <c r="AD3093" i="46"/>
  <c r="AD3062" i="46"/>
  <c r="AD2999" i="46"/>
  <c r="AD2967" i="46"/>
  <c r="AD2936" i="46"/>
  <c r="AD2873" i="46"/>
  <c r="AD2841" i="46"/>
  <c r="AD2810" i="46"/>
  <c r="AD2747" i="46"/>
  <c r="AD2715" i="46"/>
  <c r="AD2684" i="46"/>
  <c r="AD2621" i="46"/>
  <c r="AD2589" i="46"/>
  <c r="AD2558" i="46"/>
  <c r="AD2495" i="46"/>
  <c r="AD2463" i="46"/>
  <c r="AD2432" i="46"/>
  <c r="AD2369" i="46"/>
  <c r="AD2337" i="46"/>
  <c r="AD2306" i="46"/>
  <c r="AD2243" i="46"/>
  <c r="AD2211" i="46"/>
  <c r="AD2180" i="46"/>
  <c r="AD2117" i="46"/>
  <c r="AD2085" i="46"/>
  <c r="AD2054" i="46"/>
  <c r="AD1991" i="46"/>
  <c r="AD1959" i="46"/>
  <c r="AD1928" i="46"/>
  <c r="AD1865" i="46"/>
  <c r="AD1833" i="46"/>
  <c r="AD1802" i="46"/>
  <c r="AD1739" i="46"/>
  <c r="AD1707" i="46"/>
  <c r="AD1676" i="46"/>
  <c r="AD1613" i="46"/>
  <c r="AD1581" i="46"/>
  <c r="AD1550" i="46"/>
  <c r="AD1487" i="46"/>
  <c r="AD1455" i="46"/>
  <c r="AD1424" i="46"/>
  <c r="AD1361" i="46"/>
  <c r="AD1329" i="46"/>
  <c r="AD1298" i="46"/>
  <c r="AD1235" i="46"/>
  <c r="AD1203" i="46"/>
  <c r="AD1172" i="46"/>
  <c r="AD1109" i="46"/>
  <c r="AD1077" i="46"/>
  <c r="AD1046" i="46"/>
  <c r="AD983" i="46"/>
  <c r="AD951" i="46"/>
  <c r="AD920" i="46"/>
  <c r="AD857" i="46"/>
  <c r="AD825" i="46"/>
  <c r="AD794" i="46"/>
  <c r="AD731" i="46"/>
  <c r="AD699" i="46"/>
  <c r="AD668" i="46"/>
  <c r="AD605" i="46"/>
  <c r="AD573" i="46"/>
  <c r="AD542" i="46"/>
  <c r="AD479" i="46"/>
  <c r="AD447" i="46"/>
  <c r="AD416" i="46"/>
  <c r="AD353" i="46"/>
  <c r="AD321" i="46"/>
  <c r="AD290" i="46"/>
  <c r="AD227" i="46"/>
  <c r="AD195" i="46"/>
  <c r="AD164" i="46"/>
  <c r="AD101" i="46"/>
  <c r="AD69" i="46"/>
  <c r="AD38" i="46"/>
  <c r="AG422" i="46"/>
  <c r="AG390" i="46"/>
  <c r="AG359" i="46"/>
  <c r="AG296" i="46"/>
  <c r="AG264" i="46"/>
  <c r="AG233" i="46"/>
  <c r="AG201" i="46"/>
  <c r="AG170" i="46"/>
  <c r="AG138" i="46"/>
  <c r="AG107" i="46"/>
  <c r="AG327" i="46"/>
  <c r="AG75" i="46"/>
  <c r="AA3247" i="46"/>
  <c r="AA3215" i="46"/>
  <c r="AA3184" i="46"/>
  <c r="AA3152" i="46"/>
  <c r="AA3121" i="46"/>
  <c r="AA3089" i="46"/>
  <c r="AA3058" i="46"/>
  <c r="AA3026" i="46"/>
  <c r="AA2995" i="46"/>
  <c r="AA2963" i="46"/>
  <c r="AA2932" i="46"/>
  <c r="AA2900" i="46"/>
  <c r="AA2869" i="46"/>
  <c r="AA2837" i="46"/>
  <c r="AA2806" i="46"/>
  <c r="AA2774" i="46"/>
  <c r="AA2743" i="46"/>
  <c r="AA2711" i="46"/>
  <c r="AA2680" i="46"/>
  <c r="AA2648" i="46"/>
  <c r="AA2617" i="46"/>
  <c r="AA2585" i="46"/>
  <c r="AA2554" i="46"/>
  <c r="AA2522" i="46"/>
  <c r="AA2491" i="46"/>
  <c r="AA2459" i="46"/>
  <c r="AA2428" i="46"/>
  <c r="AA2396" i="46"/>
  <c r="AA2365" i="46"/>
  <c r="AA2333" i="46"/>
  <c r="AA2302" i="46"/>
  <c r="AA2270" i="46"/>
  <c r="AA2239" i="46"/>
  <c r="AA2207" i="46"/>
  <c r="AA2176" i="46"/>
  <c r="AA2144" i="46"/>
  <c r="AA2113" i="46"/>
  <c r="AA2081" i="46"/>
  <c r="AA2050" i="46"/>
  <c r="AA2018" i="46"/>
  <c r="AA1987" i="46"/>
  <c r="AA1955" i="46"/>
  <c r="AA1924" i="46"/>
  <c r="AA1892" i="46"/>
  <c r="AA1861" i="46"/>
  <c r="AA1829" i="46"/>
  <c r="AA1798" i="46"/>
  <c r="AA1766" i="46"/>
  <c r="AA1735" i="46"/>
  <c r="AA1703" i="46"/>
  <c r="AA1672" i="46"/>
  <c r="AA1640" i="46"/>
  <c r="AA1609" i="46"/>
  <c r="AA1577" i="46"/>
  <c r="AA1546" i="46"/>
  <c r="AA1514" i="46"/>
  <c r="AA1483" i="46"/>
  <c r="AA1451" i="46"/>
  <c r="AA1420" i="46"/>
  <c r="AA443" i="46"/>
  <c r="AA1388" i="46"/>
  <c r="AA1357" i="46"/>
  <c r="AA1325" i="46"/>
  <c r="AA1294" i="46"/>
  <c r="AA1262" i="46"/>
  <c r="AA1231" i="46"/>
  <c r="AA1199" i="46"/>
  <c r="AA1168" i="46"/>
  <c r="AA1136" i="46"/>
  <c r="AA1105" i="46"/>
  <c r="AA1073" i="46"/>
  <c r="AA1042" i="46"/>
  <c r="AA1010" i="46"/>
  <c r="AA979" i="46"/>
  <c r="AA947" i="46"/>
  <c r="AA916" i="46"/>
  <c r="AA884" i="46"/>
  <c r="AA853" i="46"/>
  <c r="AA821" i="46"/>
  <c r="AA790" i="46"/>
  <c r="AA758" i="46"/>
  <c r="AA727" i="46"/>
  <c r="AA695" i="46"/>
  <c r="AA664" i="46"/>
  <c r="AA632" i="46"/>
  <c r="AA601" i="46"/>
  <c r="AA569" i="46"/>
  <c r="AA538" i="46"/>
  <c r="AA506" i="46"/>
  <c r="AA475" i="46"/>
  <c r="AA412" i="46"/>
  <c r="AA380" i="46"/>
  <c r="AA349" i="46"/>
  <c r="AA317" i="46"/>
  <c r="AA254" i="46"/>
  <c r="AA223" i="46"/>
  <c r="AA191" i="46"/>
  <c r="AA160" i="46"/>
  <c r="AA128" i="46"/>
  <c r="AA97" i="46"/>
  <c r="AA286" i="46"/>
  <c r="AA65" i="46"/>
  <c r="AA34" i="46"/>
  <c r="AA2" i="46"/>
  <c r="AG44" i="46"/>
  <c r="AG12" i="46"/>
  <c r="AA65" i="47"/>
  <c r="AG75" i="47"/>
  <c r="AG44" i="47"/>
  <c r="AD101" i="47"/>
  <c r="AD69" i="47"/>
  <c r="AD38" i="47"/>
  <c r="AA2" i="47"/>
  <c r="AA34" i="47"/>
  <c r="AG12" i="47"/>
  <c r="AB19" i="50"/>
  <c r="Z19" i="50"/>
  <c r="AB18" i="50"/>
  <c r="Z18" i="50"/>
  <c r="C2" i="45"/>
  <c r="AD3257" i="46"/>
  <c r="AJ3251" i="46"/>
  <c r="AG3251" i="46"/>
  <c r="AD3225" i="46"/>
  <c r="AJ3219" i="46"/>
  <c r="AG3219" i="46"/>
  <c r="AD3194" i="46"/>
  <c r="AJ3188" i="46"/>
  <c r="AG3188" i="46"/>
  <c r="AD3162" i="46"/>
  <c r="AJ3156" i="46"/>
  <c r="AG3156" i="46"/>
  <c r="AD3131" i="46"/>
  <c r="AJ3125" i="46"/>
  <c r="AG3125" i="46"/>
  <c r="AD3099" i="46"/>
  <c r="AJ3093" i="46"/>
  <c r="AD3068" i="46"/>
  <c r="AJ3062" i="46"/>
  <c r="AD3036" i="46"/>
  <c r="AJ3030" i="46"/>
  <c r="AE3276" i="46"/>
  <c r="AE3274" i="46"/>
  <c r="AD3256" i="46"/>
  <c r="AE3244" i="46"/>
  <c r="AE3242" i="46"/>
  <c r="AD3224" i="46"/>
  <c r="AE3213" i="46"/>
  <c r="AE3211" i="46"/>
  <c r="AD3193" i="46"/>
  <c r="AE3181" i="46"/>
  <c r="AE3179" i="46"/>
  <c r="AD3161" i="46"/>
  <c r="AE3150" i="46"/>
  <c r="AE3148" i="46"/>
  <c r="AD3130" i="46"/>
  <c r="AE3118" i="46"/>
  <c r="AE3116" i="46"/>
  <c r="AD3098" i="46"/>
  <c r="AE3087" i="46"/>
  <c r="AE3085" i="46"/>
  <c r="AD3067" i="46"/>
  <c r="AE3055" i="46"/>
  <c r="AE3053" i="46"/>
  <c r="AD3035" i="46"/>
  <c r="B116" i="26"/>
  <c r="E23" i="13"/>
  <c r="AG38" i="47"/>
  <c r="C14" i="21"/>
  <c r="D14" i="21"/>
  <c r="R5" i="21" s="1"/>
  <c r="U101" i="26"/>
  <c r="U100" i="26"/>
  <c r="U99" i="26"/>
  <c r="U98" i="26"/>
  <c r="U93" i="26"/>
  <c r="U92" i="26"/>
  <c r="U91" i="26"/>
  <c r="U90" i="26"/>
  <c r="U89" i="26"/>
  <c r="U88" i="26"/>
  <c r="U87" i="26"/>
  <c r="U86" i="26"/>
  <c r="U85" i="26"/>
  <c r="U84" i="26"/>
  <c r="U83" i="26"/>
  <c r="U82" i="26"/>
  <c r="U77" i="26"/>
  <c r="U76" i="26"/>
  <c r="U75" i="26"/>
  <c r="U74" i="26"/>
  <c r="U73" i="26"/>
  <c r="U72" i="26"/>
  <c r="U71" i="26"/>
  <c r="U70" i="26"/>
  <c r="U69" i="26"/>
  <c r="U68" i="26"/>
  <c r="U67" i="26"/>
  <c r="U66" i="26"/>
  <c r="D27" i="50"/>
  <c r="AI18" i="50"/>
  <c r="G27" i="50"/>
  <c r="E27" i="50"/>
  <c r="J27" i="50"/>
  <c r="H27" i="50"/>
  <c r="G26" i="50"/>
  <c r="E26" i="50"/>
  <c r="M27" i="50"/>
  <c r="K27" i="50"/>
  <c r="J26" i="50"/>
  <c r="H26" i="50"/>
  <c r="P27" i="50"/>
  <c r="N27" i="50"/>
  <c r="M26" i="50"/>
  <c r="K26" i="50"/>
  <c r="J25" i="50"/>
  <c r="H25" i="50"/>
  <c r="S27" i="50"/>
  <c r="Q27" i="50"/>
  <c r="P26" i="50"/>
  <c r="N26" i="50"/>
  <c r="M25" i="50"/>
  <c r="K25" i="50"/>
  <c r="J24" i="50"/>
  <c r="H24" i="50"/>
  <c r="V27" i="50"/>
  <c r="T27" i="50"/>
  <c r="S26" i="50"/>
  <c r="Q26" i="50"/>
  <c r="P25" i="50"/>
  <c r="N25" i="50"/>
  <c r="M24" i="50"/>
  <c r="K24" i="50"/>
  <c r="J23" i="50"/>
  <c r="H23" i="50"/>
  <c r="C44" i="50"/>
  <c r="C42" i="50"/>
  <c r="C40" i="50"/>
  <c r="G25" i="50"/>
  <c r="E25" i="50"/>
  <c r="G24" i="50"/>
  <c r="E24" i="50"/>
  <c r="G23" i="50"/>
  <c r="E23" i="50"/>
  <c r="G22" i="50"/>
  <c r="E22" i="50"/>
  <c r="D5" i="50"/>
  <c r="C30" i="50" s="1"/>
  <c r="S2" i="50"/>
  <c r="C1" i="50"/>
  <c r="I9" i="1"/>
  <c r="F21" i="29"/>
  <c r="I6" i="1"/>
  <c r="F17" i="29" s="1"/>
  <c r="L8" i="1"/>
  <c r="L9" i="1"/>
  <c r="M15" i="54" s="1"/>
  <c r="I17" i="1"/>
  <c r="B19" i="29" s="1"/>
  <c r="I16" i="1"/>
  <c r="I15" i="1"/>
  <c r="I14" i="1"/>
  <c r="I13" i="1"/>
  <c r="L17" i="1"/>
  <c r="P15" i="13" s="1"/>
  <c r="L16" i="1"/>
  <c r="B18" i="29" s="1"/>
  <c r="L15" i="1"/>
  <c r="L5" i="50"/>
  <c r="L14" i="1"/>
  <c r="L13" i="1"/>
  <c r="B20" i="29"/>
  <c r="F15" i="29"/>
  <c r="F14" i="29"/>
  <c r="A3" i="29"/>
  <c r="B14" i="29"/>
  <c r="B15" i="29"/>
  <c r="B24" i="29"/>
  <c r="F24" i="29"/>
  <c r="B25" i="29"/>
  <c r="F25" i="29"/>
  <c r="B32" i="29"/>
  <c r="F32" i="29"/>
  <c r="B33" i="29"/>
  <c r="F33" i="29"/>
  <c r="B40" i="29"/>
  <c r="F40" i="29"/>
  <c r="B41" i="29"/>
  <c r="B48" i="29"/>
  <c r="F48" i="29"/>
  <c r="B49" i="29"/>
  <c r="F49" i="29"/>
  <c r="B56" i="29"/>
  <c r="F56" i="29"/>
  <c r="B57" i="29"/>
  <c r="F57" i="29"/>
  <c r="C5" i="1"/>
  <c r="F5" i="1"/>
  <c r="C11" i="26"/>
  <c r="I5" i="1"/>
  <c r="L5" i="1"/>
  <c r="F20" i="29" s="1"/>
  <c r="M9" i="54"/>
  <c r="N5" i="1"/>
  <c r="P5" i="1"/>
  <c r="S5" i="1"/>
  <c r="C6" i="1"/>
  <c r="F6" i="1"/>
  <c r="C12" i="54" s="1"/>
  <c r="L6" i="1"/>
  <c r="M4" i="26" s="1"/>
  <c r="O6" i="1"/>
  <c r="Q6" i="1"/>
  <c r="Q7" i="1" s="1"/>
  <c r="Q8" i="1" s="1"/>
  <c r="Q9" i="1" s="1"/>
  <c r="Q10" i="1" s="1"/>
  <c r="Q11" i="1" s="1"/>
  <c r="Q12" i="1" s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T6" i="1"/>
  <c r="T7" i="1"/>
  <c r="T8" i="1" s="1"/>
  <c r="T9" i="1" s="1"/>
  <c r="T10" i="1" s="1"/>
  <c r="T11" i="1" s="1"/>
  <c r="T12" i="1" s="1"/>
  <c r="T13" i="1" s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C7" i="1"/>
  <c r="C6" i="54" s="1"/>
  <c r="F7" i="1"/>
  <c r="C13" i="54"/>
  <c r="L7" i="1"/>
  <c r="F18" i="29" s="1"/>
  <c r="C8" i="1"/>
  <c r="B36" i="29" s="1"/>
  <c r="C7" i="54"/>
  <c r="F8" i="1"/>
  <c r="C9" i="1"/>
  <c r="B37" i="29" s="1"/>
  <c r="F9" i="1"/>
  <c r="C13" i="1"/>
  <c r="D6" i="7" s="1"/>
  <c r="F13" i="1"/>
  <c r="C14" i="1"/>
  <c r="I5" i="54"/>
  <c r="F14" i="1"/>
  <c r="I12" i="54"/>
  <c r="C15" i="1"/>
  <c r="F15" i="1"/>
  <c r="C16" i="1"/>
  <c r="I7" i="54"/>
  <c r="F16" i="1"/>
  <c r="I14" i="54"/>
  <c r="C17" i="1"/>
  <c r="I8" i="26"/>
  <c r="F17" i="1"/>
  <c r="I15" i="54" s="1"/>
  <c r="C21" i="1"/>
  <c r="Y4" i="54"/>
  <c r="F21" i="1"/>
  <c r="Y11" i="54" s="1"/>
  <c r="I21" i="1"/>
  <c r="Q4" i="54"/>
  <c r="L21" i="1"/>
  <c r="Q11" i="54" s="1"/>
  <c r="O21" i="1"/>
  <c r="C22" i="1"/>
  <c r="F22" i="1"/>
  <c r="Y12" i="54" s="1"/>
  <c r="I22" i="1"/>
  <c r="B59" i="29" s="1"/>
  <c r="L22" i="1"/>
  <c r="Q12" i="54" s="1"/>
  <c r="C23" i="1"/>
  <c r="Y6" i="54" s="1"/>
  <c r="F23" i="1"/>
  <c r="Y13" i="54" s="1"/>
  <c r="I23" i="1"/>
  <c r="L23" i="1"/>
  <c r="Q13" i="54"/>
  <c r="O23" i="1"/>
  <c r="O24" i="1" s="1"/>
  <c r="O25" i="1" s="1"/>
  <c r="O26" i="1" s="1"/>
  <c r="O27" i="1" s="1"/>
  <c r="O28" i="1" s="1"/>
  <c r="O29" i="1" s="1"/>
  <c r="C24" i="1"/>
  <c r="Y7" i="54" s="1"/>
  <c r="F24" i="1"/>
  <c r="Y14" i="54" s="1"/>
  <c r="I24" i="1"/>
  <c r="L24" i="1"/>
  <c r="C25" i="1"/>
  <c r="D14" i="4" s="1"/>
  <c r="F25" i="1"/>
  <c r="Y15" i="54" s="1"/>
  <c r="I25" i="1"/>
  <c r="L25" i="1"/>
  <c r="Q15" i="54"/>
  <c r="H30" i="1"/>
  <c r="K30" i="1"/>
  <c r="K21" i="1" s="1"/>
  <c r="C25" i="21" s="1"/>
  <c r="H31" i="1"/>
  <c r="H14" i="1" s="1"/>
  <c r="K31" i="1"/>
  <c r="K6" i="1" s="1"/>
  <c r="H32" i="1"/>
  <c r="K32" i="1"/>
  <c r="H33" i="1"/>
  <c r="K33" i="1"/>
  <c r="K16" i="1" s="1"/>
  <c r="H34" i="1"/>
  <c r="K34" i="1"/>
  <c r="Q27" i="21"/>
  <c r="C1" i="6"/>
  <c r="S2" i="6"/>
  <c r="D5" i="6"/>
  <c r="E18" i="6"/>
  <c r="G18" i="6"/>
  <c r="E19" i="6"/>
  <c r="G19" i="6"/>
  <c r="H19" i="6"/>
  <c r="J19" i="6"/>
  <c r="E20" i="6"/>
  <c r="G20" i="6"/>
  <c r="H20" i="6"/>
  <c r="J20" i="6"/>
  <c r="K20" i="6"/>
  <c r="M20" i="6"/>
  <c r="E21" i="6"/>
  <c r="G21" i="6"/>
  <c r="H21" i="6"/>
  <c r="J21" i="6"/>
  <c r="K21" i="6"/>
  <c r="M21" i="6"/>
  <c r="N21" i="6"/>
  <c r="P21" i="6"/>
  <c r="D24" i="6"/>
  <c r="E37" i="6"/>
  <c r="G37" i="6"/>
  <c r="E38" i="6"/>
  <c r="G38" i="6"/>
  <c r="H38" i="6"/>
  <c r="J38" i="6"/>
  <c r="E39" i="6"/>
  <c r="G39" i="6"/>
  <c r="H39" i="6"/>
  <c r="J39" i="6"/>
  <c r="K39" i="6"/>
  <c r="M39" i="6"/>
  <c r="E40" i="6"/>
  <c r="G40" i="6"/>
  <c r="H40" i="6"/>
  <c r="J40" i="6"/>
  <c r="K40" i="6"/>
  <c r="M40" i="6"/>
  <c r="N40" i="6"/>
  <c r="P40" i="6"/>
  <c r="C58" i="6"/>
  <c r="C60" i="6"/>
  <c r="C62" i="6"/>
  <c r="C1" i="7"/>
  <c r="S2" i="7"/>
  <c r="D5" i="7"/>
  <c r="E18" i="7"/>
  <c r="G18" i="7"/>
  <c r="E19" i="7"/>
  <c r="G19" i="7"/>
  <c r="H19" i="7"/>
  <c r="J19" i="7"/>
  <c r="E20" i="7"/>
  <c r="G20" i="7"/>
  <c r="H20" i="7"/>
  <c r="J20" i="7"/>
  <c r="K20" i="7"/>
  <c r="M20" i="7"/>
  <c r="E21" i="7"/>
  <c r="G21" i="7"/>
  <c r="H21" i="7"/>
  <c r="J21" i="7"/>
  <c r="K21" i="7"/>
  <c r="M21" i="7"/>
  <c r="N21" i="7"/>
  <c r="P21" i="7"/>
  <c r="D24" i="7"/>
  <c r="D23" i="7" s="1"/>
  <c r="E37" i="7"/>
  <c r="G37" i="7"/>
  <c r="E38" i="7"/>
  <c r="G38" i="7"/>
  <c r="H38" i="7"/>
  <c r="J38" i="7"/>
  <c r="E39" i="7"/>
  <c r="G39" i="7"/>
  <c r="H39" i="7"/>
  <c r="J39" i="7"/>
  <c r="K39" i="7"/>
  <c r="M39" i="7"/>
  <c r="E40" i="7"/>
  <c r="G40" i="7"/>
  <c r="H40" i="7"/>
  <c r="J40" i="7"/>
  <c r="K40" i="7"/>
  <c r="M40" i="7"/>
  <c r="N40" i="7"/>
  <c r="P40" i="7"/>
  <c r="C58" i="7"/>
  <c r="C60" i="7"/>
  <c r="C62" i="7"/>
  <c r="C1" i="4"/>
  <c r="S2" i="4"/>
  <c r="D5" i="4"/>
  <c r="E18" i="4"/>
  <c r="G18" i="4"/>
  <c r="E19" i="4"/>
  <c r="G19" i="4"/>
  <c r="H19" i="4"/>
  <c r="J19" i="4"/>
  <c r="E20" i="4"/>
  <c r="G20" i="4"/>
  <c r="H20" i="4"/>
  <c r="J20" i="4"/>
  <c r="K20" i="4"/>
  <c r="M20" i="4"/>
  <c r="E21" i="4"/>
  <c r="G21" i="4"/>
  <c r="H21" i="4"/>
  <c r="J21" i="4"/>
  <c r="K21" i="4"/>
  <c r="M21" i="4"/>
  <c r="N21" i="4"/>
  <c r="P21" i="4"/>
  <c r="D24" i="4"/>
  <c r="D23" i="4" s="1"/>
  <c r="E37" i="4"/>
  <c r="G37" i="4"/>
  <c r="E38" i="4"/>
  <c r="G38" i="4"/>
  <c r="H38" i="4"/>
  <c r="J38" i="4"/>
  <c r="E39" i="4"/>
  <c r="G39" i="4"/>
  <c r="H39" i="4"/>
  <c r="J39" i="4"/>
  <c r="K39" i="4"/>
  <c r="M39" i="4"/>
  <c r="E40" i="4"/>
  <c r="G40" i="4"/>
  <c r="H40" i="4"/>
  <c r="J40" i="4"/>
  <c r="K40" i="4"/>
  <c r="M40" i="4"/>
  <c r="N40" i="4"/>
  <c r="P40" i="4"/>
  <c r="D42" i="4"/>
  <c r="E42" i="4"/>
  <c r="K42" i="4"/>
  <c r="AC42" i="4" s="1"/>
  <c r="M42" i="4"/>
  <c r="D44" i="4"/>
  <c r="E44" i="4"/>
  <c r="K44" i="4"/>
  <c r="AC44" i="4" s="1"/>
  <c r="M44" i="4"/>
  <c r="C58" i="4"/>
  <c r="C60" i="4"/>
  <c r="C62" i="4"/>
  <c r="C1" i="21"/>
  <c r="D5" i="21"/>
  <c r="E18" i="21"/>
  <c r="G18" i="21"/>
  <c r="E19" i="21"/>
  <c r="G19" i="21"/>
  <c r="H19" i="21"/>
  <c r="J19" i="21"/>
  <c r="E20" i="21"/>
  <c r="G20" i="21"/>
  <c r="H20" i="21"/>
  <c r="J20" i="21"/>
  <c r="K20" i="21"/>
  <c r="M20" i="21"/>
  <c r="E21" i="21"/>
  <c r="G21" i="21"/>
  <c r="H21" i="21"/>
  <c r="J21" i="21"/>
  <c r="K21" i="21"/>
  <c r="M21" i="21"/>
  <c r="N21" i="21"/>
  <c r="P21" i="21"/>
  <c r="D24" i="21"/>
  <c r="C52" i="21" s="1"/>
  <c r="E37" i="21"/>
  <c r="G37" i="21"/>
  <c r="E38" i="21"/>
  <c r="G38" i="21"/>
  <c r="H38" i="21"/>
  <c r="J38" i="21"/>
  <c r="E39" i="21"/>
  <c r="G39" i="21"/>
  <c r="H39" i="21"/>
  <c r="J39" i="21"/>
  <c r="K39" i="21"/>
  <c r="M39" i="21"/>
  <c r="E40" i="21"/>
  <c r="G40" i="21"/>
  <c r="H40" i="21"/>
  <c r="J40" i="21"/>
  <c r="K40" i="21"/>
  <c r="M40" i="21"/>
  <c r="N40" i="21"/>
  <c r="P40" i="21"/>
  <c r="C46" i="21"/>
  <c r="C58" i="21"/>
  <c r="C60" i="21"/>
  <c r="C62" i="21"/>
  <c r="C1" i="26"/>
  <c r="I2" i="26"/>
  <c r="M2" i="26"/>
  <c r="B22" i="26"/>
  <c r="D22" i="26"/>
  <c r="U22" i="26"/>
  <c r="W22" i="26"/>
  <c r="B23" i="26"/>
  <c r="E23" i="26"/>
  <c r="E24" i="26"/>
  <c r="E25" i="26" s="1"/>
  <c r="U23" i="26"/>
  <c r="W23" i="26"/>
  <c r="B24" i="26"/>
  <c r="U24" i="26"/>
  <c r="W24" i="26"/>
  <c r="B25" i="26"/>
  <c r="U25" i="26"/>
  <c r="W25" i="26"/>
  <c r="B26" i="26"/>
  <c r="U26" i="26"/>
  <c r="W26" i="26"/>
  <c r="B27" i="26"/>
  <c r="U27" i="26"/>
  <c r="W27" i="26"/>
  <c r="B28" i="26"/>
  <c r="U28" i="26"/>
  <c r="W28" i="26"/>
  <c r="B29" i="26"/>
  <c r="U29" i="26"/>
  <c r="W29" i="26"/>
  <c r="B30" i="26"/>
  <c r="C30" i="26"/>
  <c r="C34" i="26"/>
  <c r="U30" i="26"/>
  <c r="W30" i="26"/>
  <c r="B31" i="26"/>
  <c r="U31" i="26"/>
  <c r="W31" i="26"/>
  <c r="B32" i="26"/>
  <c r="U32" i="26"/>
  <c r="W32" i="26"/>
  <c r="B33" i="26"/>
  <c r="U33" i="26"/>
  <c r="W33" i="26"/>
  <c r="B34" i="26"/>
  <c r="U34" i="26"/>
  <c r="W34" i="26"/>
  <c r="B35" i="26"/>
  <c r="U35" i="26"/>
  <c r="W35" i="26"/>
  <c r="B36" i="26"/>
  <c r="U36" i="26"/>
  <c r="W36" i="26"/>
  <c r="B37" i="26"/>
  <c r="U37" i="26"/>
  <c r="W37" i="26"/>
  <c r="B38" i="26"/>
  <c r="U38" i="26"/>
  <c r="W38" i="26"/>
  <c r="B39" i="26"/>
  <c r="U39" i="26"/>
  <c r="W39" i="26"/>
  <c r="B40" i="26"/>
  <c r="W40" i="26"/>
  <c r="B41" i="26"/>
  <c r="U41" i="26"/>
  <c r="W41" i="26"/>
  <c r="B42" i="26"/>
  <c r="U42" i="26"/>
  <c r="W42" i="26"/>
  <c r="B43" i="26"/>
  <c r="U43" i="26"/>
  <c r="W43" i="26"/>
  <c r="B44" i="26"/>
  <c r="U44" i="26"/>
  <c r="W44" i="26"/>
  <c r="B45" i="26"/>
  <c r="U45" i="26"/>
  <c r="W45" i="26"/>
  <c r="B46" i="26"/>
  <c r="U46" i="26"/>
  <c r="W46" i="26"/>
  <c r="B47" i="26"/>
  <c r="U47" i="26"/>
  <c r="W47" i="26"/>
  <c r="B48" i="26"/>
  <c r="U48" i="26"/>
  <c r="W48" i="26"/>
  <c r="B49" i="26"/>
  <c r="U49" i="26"/>
  <c r="W49" i="26"/>
  <c r="B50" i="26"/>
  <c r="U50" i="26"/>
  <c r="W50" i="26"/>
  <c r="B51" i="26"/>
  <c r="U51" i="26"/>
  <c r="W51" i="26"/>
  <c r="B52" i="26"/>
  <c r="U52" i="26"/>
  <c r="W52" i="26"/>
  <c r="B53" i="26"/>
  <c r="U53" i="26"/>
  <c r="W53" i="26"/>
  <c r="B54" i="26"/>
  <c r="U54" i="26"/>
  <c r="W54" i="26"/>
  <c r="B55" i="26"/>
  <c r="U55" i="26"/>
  <c r="W55" i="26"/>
  <c r="B56" i="26"/>
  <c r="U56" i="26"/>
  <c r="W56" i="26"/>
  <c r="B57" i="26"/>
  <c r="U57" i="26"/>
  <c r="W57" i="26"/>
  <c r="B58" i="26"/>
  <c r="U58" i="26"/>
  <c r="W58" i="26"/>
  <c r="B59" i="26"/>
  <c r="U59" i="26"/>
  <c r="W59" i="26"/>
  <c r="B60" i="26"/>
  <c r="U60" i="26"/>
  <c r="W60" i="26"/>
  <c r="B61" i="26"/>
  <c r="U61" i="26"/>
  <c r="W61" i="26"/>
  <c r="U62" i="26"/>
  <c r="W62" i="26"/>
  <c r="U63" i="26"/>
  <c r="W63" i="26"/>
  <c r="U64" i="26"/>
  <c r="W64" i="26"/>
  <c r="U65" i="26"/>
  <c r="W65" i="26"/>
  <c r="B66" i="26"/>
  <c r="W66" i="26"/>
  <c r="B67" i="26"/>
  <c r="W67" i="26"/>
  <c r="B68" i="26"/>
  <c r="W68" i="26"/>
  <c r="B69" i="26"/>
  <c r="W69" i="26"/>
  <c r="B70" i="26"/>
  <c r="W70" i="26"/>
  <c r="B71" i="26"/>
  <c r="W71" i="26"/>
  <c r="B72" i="26"/>
  <c r="W72" i="26"/>
  <c r="B73" i="26"/>
  <c r="W73" i="26"/>
  <c r="W74" i="26"/>
  <c r="W75" i="26"/>
  <c r="W76" i="26"/>
  <c r="W77" i="26"/>
  <c r="U78" i="26"/>
  <c r="W78" i="26"/>
  <c r="B79" i="26"/>
  <c r="U79" i="26"/>
  <c r="W79" i="26"/>
  <c r="B80" i="26"/>
  <c r="U80" i="26"/>
  <c r="W80" i="26"/>
  <c r="B81" i="26"/>
  <c r="U81" i="26"/>
  <c r="W81" i="26"/>
  <c r="B82" i="26"/>
  <c r="W82" i="26"/>
  <c r="B83" i="26"/>
  <c r="W83" i="26"/>
  <c r="B84" i="26"/>
  <c r="W84" i="26"/>
  <c r="B85" i="26"/>
  <c r="W85" i="26"/>
  <c r="B86" i="26"/>
  <c r="W86" i="26"/>
  <c r="B87" i="26"/>
  <c r="W87" i="26"/>
  <c r="B88" i="26"/>
  <c r="W88" i="26"/>
  <c r="B89" i="26"/>
  <c r="W89" i="26"/>
  <c r="B90" i="26"/>
  <c r="W90" i="26"/>
  <c r="B91" i="26"/>
  <c r="W91" i="26"/>
  <c r="B92" i="26"/>
  <c r="W92" i="26"/>
  <c r="B93" i="26"/>
  <c r="W93" i="26"/>
  <c r="B94" i="26"/>
  <c r="U94" i="26"/>
  <c r="W94" i="26"/>
  <c r="B95" i="26"/>
  <c r="U95" i="26"/>
  <c r="W95" i="26"/>
  <c r="B96" i="26"/>
  <c r="U96" i="26"/>
  <c r="W96" i="26"/>
  <c r="B97" i="26"/>
  <c r="U97" i="26"/>
  <c r="W97" i="26"/>
  <c r="B98" i="26"/>
  <c r="W98" i="26"/>
  <c r="B99" i="26"/>
  <c r="W99" i="26"/>
  <c r="B100" i="26"/>
  <c r="W100" i="26"/>
  <c r="B101" i="26"/>
  <c r="W101" i="26"/>
  <c r="B102" i="26"/>
  <c r="U102" i="26"/>
  <c r="W102" i="26"/>
  <c r="B103" i="26"/>
  <c r="U103" i="26"/>
  <c r="W103" i="26"/>
  <c r="B104" i="26"/>
  <c r="U104" i="26"/>
  <c r="W104" i="26"/>
  <c r="B105" i="26"/>
  <c r="U105" i="26"/>
  <c r="W105" i="26"/>
  <c r="B106" i="26"/>
  <c r="U106" i="26"/>
  <c r="W106" i="26"/>
  <c r="B107" i="26"/>
  <c r="U107" i="26"/>
  <c r="W107" i="26"/>
  <c r="B108" i="26"/>
  <c r="U108" i="26"/>
  <c r="W108" i="26"/>
  <c r="B109" i="26"/>
  <c r="U109" i="26"/>
  <c r="W109" i="26"/>
  <c r="B110" i="26"/>
  <c r="U110" i="26"/>
  <c r="W110" i="26"/>
  <c r="B111" i="26"/>
  <c r="U111" i="26"/>
  <c r="W111" i="26"/>
  <c r="B112" i="26"/>
  <c r="U112" i="26"/>
  <c r="W112" i="26"/>
  <c r="B113" i="26"/>
  <c r="U113" i="26"/>
  <c r="W113" i="26"/>
  <c r="U114" i="26"/>
  <c r="W114" i="26"/>
  <c r="U115" i="26"/>
  <c r="W115" i="26"/>
  <c r="U116" i="26"/>
  <c r="W116" i="26"/>
  <c r="B117" i="26"/>
  <c r="U117" i="26"/>
  <c r="W117" i="26"/>
  <c r="B118" i="26"/>
  <c r="U118" i="26"/>
  <c r="W118" i="26"/>
  <c r="B119" i="26"/>
  <c r="U119" i="26"/>
  <c r="W119" i="26"/>
  <c r="B120" i="26"/>
  <c r="U120" i="26"/>
  <c r="W120" i="26"/>
  <c r="B121" i="26"/>
  <c r="U121" i="26"/>
  <c r="W121" i="26"/>
  <c r="U122" i="26"/>
  <c r="W122" i="26"/>
  <c r="U123" i="26"/>
  <c r="W123" i="26"/>
  <c r="B124" i="26"/>
  <c r="U124" i="26"/>
  <c r="W124" i="26"/>
  <c r="B125" i="26"/>
  <c r="U125" i="26"/>
  <c r="W125" i="26"/>
  <c r="B126" i="26"/>
  <c r="U126" i="26"/>
  <c r="W126" i="26"/>
  <c r="B127" i="26"/>
  <c r="U127" i="26"/>
  <c r="W127" i="26"/>
  <c r="B128" i="26"/>
  <c r="U128" i="26"/>
  <c r="W128" i="26"/>
  <c r="B129" i="26"/>
  <c r="U129" i="26"/>
  <c r="W129" i="26"/>
  <c r="B130" i="26"/>
  <c r="U130" i="26"/>
  <c r="W130" i="26"/>
  <c r="B131" i="26"/>
  <c r="U131" i="26"/>
  <c r="W131" i="26"/>
  <c r="B132" i="26"/>
  <c r="U132" i="26"/>
  <c r="W132" i="26"/>
  <c r="B133" i="26"/>
  <c r="U133" i="26"/>
  <c r="W133" i="26"/>
  <c r="B134" i="26"/>
  <c r="U134" i="26"/>
  <c r="W134" i="26"/>
  <c r="B135" i="26"/>
  <c r="U135" i="26"/>
  <c r="W135" i="26"/>
  <c r="B136" i="26"/>
  <c r="U136" i="26"/>
  <c r="W136" i="26"/>
  <c r="B137" i="26"/>
  <c r="U137" i="26"/>
  <c r="W137" i="26"/>
  <c r="B138" i="26"/>
  <c r="U138" i="26"/>
  <c r="W138" i="26"/>
  <c r="B139" i="26"/>
  <c r="U139" i="26"/>
  <c r="W139" i="26"/>
  <c r="B140" i="26"/>
  <c r="U140" i="26"/>
  <c r="W140" i="26"/>
  <c r="B141" i="26"/>
  <c r="U141" i="26"/>
  <c r="W141" i="26"/>
  <c r="B142" i="26"/>
  <c r="U142" i="26"/>
  <c r="W142" i="26"/>
  <c r="B143" i="26"/>
  <c r="U143" i="26"/>
  <c r="W143" i="26"/>
  <c r="B144" i="26"/>
  <c r="U144" i="26"/>
  <c r="W144" i="26"/>
  <c r="B145" i="26"/>
  <c r="U145" i="26"/>
  <c r="W145" i="26"/>
  <c r="B146" i="26"/>
  <c r="U146" i="26"/>
  <c r="W146" i="26"/>
  <c r="B147" i="26"/>
  <c r="U147" i="26"/>
  <c r="W147" i="26"/>
  <c r="B148" i="26"/>
  <c r="U148" i="26"/>
  <c r="W148" i="26"/>
  <c r="U149" i="26"/>
  <c r="W149" i="26"/>
  <c r="U150" i="26"/>
  <c r="W150" i="26"/>
  <c r="B151" i="26"/>
  <c r="U151" i="26"/>
  <c r="W151" i="26"/>
  <c r="C1" i="13"/>
  <c r="I2" i="13"/>
  <c r="M2" i="13"/>
  <c r="D22" i="13"/>
  <c r="U22" i="13"/>
  <c r="W22" i="13"/>
  <c r="U23" i="13"/>
  <c r="W23" i="13"/>
  <c r="U24" i="13"/>
  <c r="W24" i="13"/>
  <c r="U25" i="13"/>
  <c r="W25" i="13"/>
  <c r="AD227" i="47"/>
  <c r="D26" i="13"/>
  <c r="U26" i="13"/>
  <c r="W26" i="13"/>
  <c r="U27" i="13"/>
  <c r="W27" i="13"/>
  <c r="U28" i="13"/>
  <c r="W28" i="13"/>
  <c r="U29" i="13"/>
  <c r="W29" i="13"/>
  <c r="U30" i="13"/>
  <c r="W30" i="13"/>
  <c r="U31" i="13"/>
  <c r="W31" i="13"/>
  <c r="U32" i="13"/>
  <c r="W32" i="13"/>
  <c r="U33" i="13"/>
  <c r="W33" i="13"/>
  <c r="U34" i="13"/>
  <c r="W34" i="13"/>
  <c r="U35" i="13"/>
  <c r="W35" i="13"/>
  <c r="U36" i="13"/>
  <c r="W36" i="13"/>
  <c r="U37" i="13"/>
  <c r="W37" i="13"/>
  <c r="U38" i="13"/>
  <c r="W38" i="13"/>
  <c r="U39" i="13"/>
  <c r="W39" i="13"/>
  <c r="U40" i="13"/>
  <c r="W40" i="13"/>
  <c r="U41" i="13"/>
  <c r="W41" i="13"/>
  <c r="U42" i="13"/>
  <c r="W42" i="13"/>
  <c r="U43" i="13"/>
  <c r="W43" i="13"/>
  <c r="U44" i="13"/>
  <c r="W44" i="13"/>
  <c r="U45" i="13"/>
  <c r="W45" i="13"/>
  <c r="U46" i="13"/>
  <c r="W46" i="13"/>
  <c r="U47" i="13"/>
  <c r="W47" i="13"/>
  <c r="U48" i="13"/>
  <c r="W48" i="13"/>
  <c r="U49" i="13"/>
  <c r="W49" i="13"/>
  <c r="U50" i="13"/>
  <c r="W50" i="13"/>
  <c r="U51" i="13"/>
  <c r="W51" i="13"/>
  <c r="U52" i="13"/>
  <c r="W52" i="13"/>
  <c r="U53" i="13"/>
  <c r="W53" i="13"/>
  <c r="U54" i="13"/>
  <c r="W54" i="13"/>
  <c r="U55" i="13"/>
  <c r="W55" i="13"/>
  <c r="U56" i="13"/>
  <c r="W56" i="13"/>
  <c r="U57" i="13"/>
  <c r="W57" i="13"/>
  <c r="U58" i="13"/>
  <c r="W58" i="13"/>
  <c r="U59" i="13"/>
  <c r="W59" i="13"/>
  <c r="U60" i="13"/>
  <c r="W60" i="13"/>
  <c r="U61" i="13"/>
  <c r="W61" i="13"/>
  <c r="U62" i="13"/>
  <c r="P71" i="13"/>
  <c r="R1546" i="47" s="1"/>
  <c r="W62" i="13"/>
  <c r="U63" i="13"/>
  <c r="W63" i="13"/>
  <c r="U64" i="13"/>
  <c r="W64" i="13"/>
  <c r="U65" i="13"/>
  <c r="P72" i="13" s="1"/>
  <c r="R1577" i="47" s="1"/>
  <c r="W65" i="13"/>
  <c r="U66" i="13"/>
  <c r="W66" i="13"/>
  <c r="U67" i="13"/>
  <c r="W67" i="13"/>
  <c r="U68" i="13"/>
  <c r="W68" i="13"/>
  <c r="U69" i="13"/>
  <c r="W69" i="13"/>
  <c r="U70" i="13"/>
  <c r="W70" i="13"/>
  <c r="U71" i="13"/>
  <c r="W71" i="13"/>
  <c r="U72" i="13"/>
  <c r="W72" i="13"/>
  <c r="U73" i="13"/>
  <c r="W73" i="13"/>
  <c r="AD6" i="46"/>
  <c r="AG6" i="46"/>
  <c r="AJ6" i="46"/>
  <c r="AD11" i="46"/>
  <c r="AD12" i="46"/>
  <c r="AE29" i="46"/>
  <c r="AE31" i="46"/>
  <c r="AJ38" i="46"/>
  <c r="AD43" i="46"/>
  <c r="AD44" i="46"/>
  <c r="AE61" i="46"/>
  <c r="AE63" i="46"/>
  <c r="AJ69" i="46"/>
  <c r="AD74" i="46"/>
  <c r="AD75" i="46"/>
  <c r="AE92" i="46"/>
  <c r="AE94" i="46"/>
  <c r="AJ101" i="46"/>
  <c r="AD106" i="46"/>
  <c r="AD107" i="46"/>
  <c r="AE124" i="46"/>
  <c r="AE126" i="46"/>
  <c r="AD132" i="46"/>
  <c r="AJ132" i="46"/>
  <c r="AD137" i="46"/>
  <c r="AD138" i="46"/>
  <c r="AE155" i="46"/>
  <c r="AE157" i="46"/>
  <c r="AJ164" i="46"/>
  <c r="AD169" i="46"/>
  <c r="AD170" i="46"/>
  <c r="AE187" i="46"/>
  <c r="AE189" i="46"/>
  <c r="AJ195" i="46"/>
  <c r="AD200" i="46"/>
  <c r="AD201" i="46"/>
  <c r="AE218" i="46"/>
  <c r="AE220" i="46"/>
  <c r="AJ227" i="46"/>
  <c r="AD232" i="46"/>
  <c r="AD233" i="46"/>
  <c r="AE250" i="46"/>
  <c r="AE252" i="46"/>
  <c r="AD258" i="46"/>
  <c r="AJ258" i="46"/>
  <c r="AD263" i="46"/>
  <c r="AD264" i="46"/>
  <c r="AE281" i="46"/>
  <c r="AE283" i="46"/>
  <c r="AJ290" i="46"/>
  <c r="AD295" i="46"/>
  <c r="AD296" i="46"/>
  <c r="AE313" i="46"/>
  <c r="AE315" i="46"/>
  <c r="AJ321" i="46"/>
  <c r="AD326" i="46"/>
  <c r="AD327" i="46"/>
  <c r="AE344" i="46"/>
  <c r="AE346" i="46"/>
  <c r="AJ353" i="46"/>
  <c r="AD358" i="46"/>
  <c r="AD359" i="46"/>
  <c r="AE376" i="46"/>
  <c r="AE378" i="46"/>
  <c r="AJ384" i="46"/>
  <c r="AD389" i="46"/>
  <c r="AD390" i="46"/>
  <c r="AE407" i="46"/>
  <c r="AE409" i="46"/>
  <c r="AJ416" i="46"/>
  <c r="AD421" i="46"/>
  <c r="AD422" i="46"/>
  <c r="AE439" i="46"/>
  <c r="AE441" i="46"/>
  <c r="AJ447" i="46"/>
  <c r="AD452" i="46"/>
  <c r="AD453" i="46"/>
  <c r="AE470" i="46"/>
  <c r="AE472" i="46"/>
  <c r="AJ479" i="46"/>
  <c r="AD484" i="46"/>
  <c r="AD485" i="46"/>
  <c r="AE502" i="46"/>
  <c r="AE504" i="46"/>
  <c r="AJ510" i="46"/>
  <c r="AD515" i="46"/>
  <c r="AD516" i="46"/>
  <c r="AE533" i="46"/>
  <c r="AE535" i="46"/>
  <c r="AJ542" i="46"/>
  <c r="AD547" i="46"/>
  <c r="AD548" i="46"/>
  <c r="AE565" i="46"/>
  <c r="AE567" i="46"/>
  <c r="AJ573" i="46"/>
  <c r="AD578" i="46"/>
  <c r="AD579" i="46"/>
  <c r="AE596" i="46"/>
  <c r="AE598" i="46"/>
  <c r="AJ605" i="46"/>
  <c r="AD610" i="46"/>
  <c r="AD611" i="46"/>
  <c r="AE628" i="46"/>
  <c r="AE630" i="46"/>
  <c r="AJ636" i="46"/>
  <c r="AD641" i="46"/>
  <c r="AD642" i="46"/>
  <c r="AE659" i="46"/>
  <c r="AE661" i="46"/>
  <c r="AJ668" i="46"/>
  <c r="AD673" i="46"/>
  <c r="AD674" i="46"/>
  <c r="AE691" i="46"/>
  <c r="AE693" i="46"/>
  <c r="AJ699" i="46"/>
  <c r="AD704" i="46"/>
  <c r="AD705" i="46"/>
  <c r="AE722" i="46"/>
  <c r="AE724" i="46"/>
  <c r="AJ731" i="46"/>
  <c r="AD736" i="46"/>
  <c r="AD737" i="46"/>
  <c r="AE754" i="46"/>
  <c r="AE756" i="46"/>
  <c r="AJ762" i="46"/>
  <c r="AD767" i="46"/>
  <c r="AD768" i="46"/>
  <c r="AE785" i="46"/>
  <c r="AE787" i="46"/>
  <c r="AJ794" i="46"/>
  <c r="AD799" i="46"/>
  <c r="AD800" i="46"/>
  <c r="AE817" i="46"/>
  <c r="AE819" i="46"/>
  <c r="AJ825" i="46"/>
  <c r="AD830" i="46"/>
  <c r="AD831" i="46"/>
  <c r="AE848" i="46"/>
  <c r="AE850" i="46"/>
  <c r="AJ857" i="46"/>
  <c r="AD862" i="46"/>
  <c r="AD863" i="46"/>
  <c r="AE880" i="46"/>
  <c r="AE882" i="46"/>
  <c r="AJ888" i="46"/>
  <c r="AD893" i="46"/>
  <c r="AD894" i="46"/>
  <c r="AE911" i="46"/>
  <c r="AE913" i="46"/>
  <c r="AJ920" i="46"/>
  <c r="AD925" i="46"/>
  <c r="AD926" i="46"/>
  <c r="AE943" i="46"/>
  <c r="AE945" i="46"/>
  <c r="AJ951" i="46"/>
  <c r="AD956" i="46"/>
  <c r="AD957" i="46"/>
  <c r="AE974" i="46"/>
  <c r="AE976" i="46"/>
  <c r="AJ983" i="46"/>
  <c r="AD988" i="46"/>
  <c r="AD989" i="46"/>
  <c r="AE1006" i="46"/>
  <c r="AE1008" i="46"/>
  <c r="AJ1014" i="46"/>
  <c r="AD1019" i="46"/>
  <c r="AD1020" i="46"/>
  <c r="AE1037" i="46"/>
  <c r="AE1039" i="46"/>
  <c r="AJ1046" i="46"/>
  <c r="AD1051" i="46"/>
  <c r="AD1052" i="46"/>
  <c r="AE1069" i="46"/>
  <c r="AE1071" i="46"/>
  <c r="AJ1077" i="46"/>
  <c r="AD1082" i="46"/>
  <c r="AD1083" i="46"/>
  <c r="AE1100" i="46"/>
  <c r="AE1102" i="46"/>
  <c r="AJ1109" i="46"/>
  <c r="AD1114" i="46"/>
  <c r="AD1115" i="46"/>
  <c r="AE1132" i="46"/>
  <c r="AE1134" i="46"/>
  <c r="AJ1140" i="46"/>
  <c r="AD1145" i="46"/>
  <c r="AD1146" i="46"/>
  <c r="AE1163" i="46"/>
  <c r="AE1165" i="46"/>
  <c r="AJ1172" i="46"/>
  <c r="AD1177" i="46"/>
  <c r="AD1178" i="46"/>
  <c r="AE1195" i="46"/>
  <c r="AE1197" i="46"/>
  <c r="AJ1203" i="46"/>
  <c r="AD1208" i="46"/>
  <c r="AD1209" i="46"/>
  <c r="AE1226" i="46"/>
  <c r="AE1228" i="46"/>
  <c r="AJ1235" i="46"/>
  <c r="AD1240" i="46"/>
  <c r="AD1241" i="46"/>
  <c r="AE1258" i="46"/>
  <c r="AE1260" i="46"/>
  <c r="AJ1266" i="46"/>
  <c r="AD1271" i="46"/>
  <c r="AD1272" i="46"/>
  <c r="AE1289" i="46"/>
  <c r="AE1291" i="46"/>
  <c r="AJ1298" i="46"/>
  <c r="AD1303" i="46"/>
  <c r="AD1304" i="46"/>
  <c r="AE1321" i="46"/>
  <c r="AE1323" i="46"/>
  <c r="AJ1329" i="46"/>
  <c r="AD1334" i="46"/>
  <c r="AD1335" i="46"/>
  <c r="AE1352" i="46"/>
  <c r="AE1354" i="46"/>
  <c r="AJ1361" i="46"/>
  <c r="AD1366" i="46"/>
  <c r="AD1367" i="46"/>
  <c r="AE1384" i="46"/>
  <c r="AE1386" i="46"/>
  <c r="AJ1392" i="46"/>
  <c r="AD1397" i="46"/>
  <c r="AD1398" i="46"/>
  <c r="AE1415" i="46"/>
  <c r="AE1417" i="46"/>
  <c r="AJ1424" i="46"/>
  <c r="AD1429" i="46"/>
  <c r="AD1430" i="46"/>
  <c r="AE1447" i="46"/>
  <c r="AE1449" i="46"/>
  <c r="AJ1455" i="46"/>
  <c r="AD1460" i="46"/>
  <c r="AD1461" i="46"/>
  <c r="AE1478" i="46"/>
  <c r="AE1480" i="46"/>
  <c r="AJ1487" i="46"/>
  <c r="AD1492" i="46"/>
  <c r="AD1493" i="46"/>
  <c r="AE1510" i="46"/>
  <c r="AE1512" i="46"/>
  <c r="AJ1518" i="46"/>
  <c r="AD1523" i="46"/>
  <c r="AD1524" i="46"/>
  <c r="AE1541" i="46"/>
  <c r="AE1543" i="46"/>
  <c r="AJ1550" i="46"/>
  <c r="AD1555" i="46"/>
  <c r="AD1556" i="46"/>
  <c r="AE1573" i="46"/>
  <c r="AE1575" i="46"/>
  <c r="AJ1581" i="46"/>
  <c r="AD1586" i="46"/>
  <c r="AD1587" i="46"/>
  <c r="AE1604" i="46"/>
  <c r="AE1606" i="46"/>
  <c r="AJ1613" i="46"/>
  <c r="AD1618" i="46"/>
  <c r="AD1619" i="46"/>
  <c r="AE1636" i="46"/>
  <c r="AE1638" i="46"/>
  <c r="AJ1644" i="46"/>
  <c r="AD1649" i="46"/>
  <c r="AD1650" i="46"/>
  <c r="AE1667" i="46"/>
  <c r="AE1669" i="46"/>
  <c r="AJ1676" i="46"/>
  <c r="AD1681" i="46"/>
  <c r="AD1682" i="46"/>
  <c r="AE1699" i="46"/>
  <c r="AE1701" i="46"/>
  <c r="AJ1707" i="46"/>
  <c r="AD1712" i="46"/>
  <c r="AD1713" i="46"/>
  <c r="AE1730" i="46"/>
  <c r="AE1732" i="46"/>
  <c r="AJ1739" i="46"/>
  <c r="AD1744" i="46"/>
  <c r="AD1745" i="46"/>
  <c r="AE1762" i="46"/>
  <c r="AE1764" i="46"/>
  <c r="AJ1770" i="46"/>
  <c r="AD1775" i="46"/>
  <c r="AD1776" i="46"/>
  <c r="AE1793" i="46"/>
  <c r="AE1795" i="46"/>
  <c r="AJ1802" i="46"/>
  <c r="AD1807" i="46"/>
  <c r="AD1808" i="46"/>
  <c r="AE1825" i="46"/>
  <c r="AE1827" i="46"/>
  <c r="AJ1833" i="46"/>
  <c r="AD1838" i="46"/>
  <c r="AD1839" i="46"/>
  <c r="AE1856" i="46"/>
  <c r="AE1858" i="46"/>
  <c r="AJ1865" i="46"/>
  <c r="AD1870" i="46"/>
  <c r="AD1871" i="46"/>
  <c r="AE1888" i="46"/>
  <c r="AE1890" i="46"/>
  <c r="AJ1896" i="46"/>
  <c r="AD1901" i="46"/>
  <c r="AD1902" i="46"/>
  <c r="AE1919" i="46"/>
  <c r="AE1921" i="46"/>
  <c r="AJ1928" i="46"/>
  <c r="AD1933" i="46"/>
  <c r="AD1934" i="46"/>
  <c r="AE1951" i="46"/>
  <c r="AE1953" i="46"/>
  <c r="AJ1959" i="46"/>
  <c r="AD1964" i="46"/>
  <c r="AD1965" i="46"/>
  <c r="AE1982" i="46"/>
  <c r="AE1984" i="46"/>
  <c r="AJ1991" i="46"/>
  <c r="AD1996" i="46"/>
  <c r="AD1997" i="46"/>
  <c r="AE2014" i="46"/>
  <c r="AE2016" i="46"/>
  <c r="AJ2022" i="46"/>
  <c r="AD2027" i="46"/>
  <c r="AD2028" i="46"/>
  <c r="AE2045" i="46"/>
  <c r="AE2047" i="46"/>
  <c r="AJ2054" i="46"/>
  <c r="AD2059" i="46"/>
  <c r="AD2060" i="46"/>
  <c r="AE2077" i="46"/>
  <c r="AE2079" i="46"/>
  <c r="AJ2085" i="46"/>
  <c r="AD2090" i="46"/>
  <c r="AD2091" i="46"/>
  <c r="AE2108" i="46"/>
  <c r="AE2110" i="46"/>
  <c r="AJ2117" i="46"/>
  <c r="AD2122" i="46"/>
  <c r="AD2123" i="46"/>
  <c r="AE2140" i="46"/>
  <c r="AE2142" i="46"/>
  <c r="AJ2148" i="46"/>
  <c r="AD2153" i="46"/>
  <c r="AD2154" i="46"/>
  <c r="AE2171" i="46"/>
  <c r="AE2173" i="46"/>
  <c r="AJ2180" i="46"/>
  <c r="AD2185" i="46"/>
  <c r="AD2186" i="46"/>
  <c r="AE2203" i="46"/>
  <c r="AE2205" i="46"/>
  <c r="AJ2211" i="46"/>
  <c r="AD2216" i="46"/>
  <c r="AD2217" i="46"/>
  <c r="AE2234" i="46"/>
  <c r="AE2236" i="46"/>
  <c r="AJ2243" i="46"/>
  <c r="AD2248" i="46"/>
  <c r="AD2249" i="46"/>
  <c r="AE2266" i="46"/>
  <c r="AE2268" i="46"/>
  <c r="AJ2274" i="46"/>
  <c r="AD2279" i="46"/>
  <c r="AD2280" i="46"/>
  <c r="AE2297" i="46"/>
  <c r="AE2299" i="46"/>
  <c r="AJ2306" i="46"/>
  <c r="AD2311" i="46"/>
  <c r="AD2312" i="46"/>
  <c r="AE2329" i="46"/>
  <c r="AE2331" i="46"/>
  <c r="AJ2337" i="46"/>
  <c r="AD2342" i="46"/>
  <c r="AD2343" i="46"/>
  <c r="AE2360" i="46"/>
  <c r="AE2362" i="46"/>
  <c r="AJ2369" i="46"/>
  <c r="AD2374" i="46"/>
  <c r="AD2375" i="46"/>
  <c r="AE2392" i="46"/>
  <c r="AE2394" i="46"/>
  <c r="AJ2400" i="46"/>
  <c r="AD2405" i="46"/>
  <c r="AD2406" i="46"/>
  <c r="AE2423" i="46"/>
  <c r="AE2425" i="46"/>
  <c r="AJ2432" i="46"/>
  <c r="AD2437" i="46"/>
  <c r="AD2438" i="46"/>
  <c r="AE2455" i="46"/>
  <c r="AE2457" i="46"/>
  <c r="AJ2463" i="46"/>
  <c r="AD2468" i="46"/>
  <c r="AD2469" i="46"/>
  <c r="AE2486" i="46"/>
  <c r="AE2488" i="46"/>
  <c r="AJ2495" i="46"/>
  <c r="AD2500" i="46"/>
  <c r="AD2501" i="46"/>
  <c r="AE2518" i="46"/>
  <c r="AE2520" i="46"/>
  <c r="AJ2526" i="46"/>
  <c r="AD2531" i="46"/>
  <c r="AD2532" i="46"/>
  <c r="AE2549" i="46"/>
  <c r="AE2551" i="46"/>
  <c r="AJ2558" i="46"/>
  <c r="AD2563" i="46"/>
  <c r="AD2564" i="46"/>
  <c r="AE2581" i="46"/>
  <c r="AE2583" i="46"/>
  <c r="AJ2589" i="46"/>
  <c r="AD2594" i="46"/>
  <c r="AD2595" i="46"/>
  <c r="AE2612" i="46"/>
  <c r="AE2614" i="46"/>
  <c r="AJ2621" i="46"/>
  <c r="AD2626" i="46"/>
  <c r="AD2627" i="46"/>
  <c r="AE2644" i="46"/>
  <c r="AE2646" i="46"/>
  <c r="AJ2652" i="46"/>
  <c r="AD2657" i="46"/>
  <c r="AD2658" i="46"/>
  <c r="AE2675" i="46"/>
  <c r="AE2677" i="46"/>
  <c r="AJ2684" i="46"/>
  <c r="AD2689" i="46"/>
  <c r="AD2690" i="46"/>
  <c r="AE2707" i="46"/>
  <c r="AE2709" i="46"/>
  <c r="AJ2715" i="46"/>
  <c r="AD2720" i="46"/>
  <c r="AD2721" i="46"/>
  <c r="AE2738" i="46"/>
  <c r="AE2740" i="46"/>
  <c r="AJ2747" i="46"/>
  <c r="AD2752" i="46"/>
  <c r="AD2753" i="46"/>
  <c r="AE2770" i="46"/>
  <c r="AE2772" i="46"/>
  <c r="AJ2778" i="46"/>
  <c r="AD2783" i="46"/>
  <c r="AD2784" i="46"/>
  <c r="AE2801" i="46"/>
  <c r="AE2803" i="46"/>
  <c r="AJ2810" i="46"/>
  <c r="AD2815" i="46"/>
  <c r="AD2816" i="46"/>
  <c r="AE2833" i="46"/>
  <c r="AE2835" i="46"/>
  <c r="AJ2841" i="46"/>
  <c r="AD2846" i="46"/>
  <c r="AD2847" i="46"/>
  <c r="AE2864" i="46"/>
  <c r="AE2866" i="46"/>
  <c r="AG2873" i="46"/>
  <c r="AJ2873" i="46"/>
  <c r="AD2878" i="46"/>
  <c r="AD2879" i="46"/>
  <c r="AE2896" i="46"/>
  <c r="AE2898" i="46"/>
  <c r="AJ2904" i="46"/>
  <c r="AD2909" i="46"/>
  <c r="AD2910" i="46"/>
  <c r="AE2927" i="46"/>
  <c r="AE2929" i="46"/>
  <c r="AJ2936" i="46"/>
  <c r="AD2941" i="46"/>
  <c r="AD2942" i="46"/>
  <c r="AE2959" i="46"/>
  <c r="AE2961" i="46"/>
  <c r="AJ2967" i="46"/>
  <c r="AD2972" i="46"/>
  <c r="AD2973" i="46"/>
  <c r="AE2990" i="46"/>
  <c r="AE2992" i="46"/>
  <c r="AJ2999" i="46"/>
  <c r="AD3004" i="46"/>
  <c r="AD3005" i="46"/>
  <c r="AE3022" i="46"/>
  <c r="AE3024" i="46"/>
  <c r="AD6" i="47"/>
  <c r="AG6" i="47"/>
  <c r="AJ6" i="47"/>
  <c r="AD11" i="47"/>
  <c r="AD12" i="47"/>
  <c r="AE29" i="47"/>
  <c r="AE31" i="47"/>
  <c r="AJ38" i="47"/>
  <c r="AD43" i="47"/>
  <c r="AD44" i="47"/>
  <c r="AE61" i="47"/>
  <c r="AE63" i="47"/>
  <c r="AJ69" i="47"/>
  <c r="AD74" i="47"/>
  <c r="AD75" i="47"/>
  <c r="AE92" i="47"/>
  <c r="AE94" i="47"/>
  <c r="Y97" i="47"/>
  <c r="AJ101" i="47"/>
  <c r="AD106" i="47"/>
  <c r="AD107" i="47"/>
  <c r="AE124" i="47"/>
  <c r="AE126" i="47"/>
  <c r="Y128" i="47"/>
  <c r="AJ132" i="47"/>
  <c r="AD137" i="47"/>
  <c r="AD138" i="47"/>
  <c r="AE155" i="47"/>
  <c r="AE157" i="47"/>
  <c r="Y160" i="47"/>
  <c r="AJ164" i="47"/>
  <c r="AD169" i="47"/>
  <c r="AD170" i="47"/>
  <c r="AE187" i="47"/>
  <c r="AE189" i="47"/>
  <c r="Y191" i="47"/>
  <c r="AJ195" i="47"/>
  <c r="AD200" i="47"/>
  <c r="AD201" i="47"/>
  <c r="AE218" i="47"/>
  <c r="AE220" i="47"/>
  <c r="Y223" i="47"/>
  <c r="AJ227" i="47"/>
  <c r="AD232" i="47"/>
  <c r="AD233" i="47"/>
  <c r="AE250" i="47"/>
  <c r="AE252" i="47"/>
  <c r="Y254" i="47"/>
  <c r="AJ258" i="47"/>
  <c r="AD263" i="47"/>
  <c r="AD264" i="47"/>
  <c r="AE281" i="47"/>
  <c r="AE283" i="47"/>
  <c r="AA286" i="47"/>
  <c r="AJ290" i="47"/>
  <c r="AD295" i="47"/>
  <c r="AD296" i="47"/>
  <c r="AE313" i="47"/>
  <c r="AE315" i="47"/>
  <c r="Y317" i="47"/>
  <c r="AJ321" i="47"/>
  <c r="AD326" i="47"/>
  <c r="AD327" i="47"/>
  <c r="AE344" i="47"/>
  <c r="AE346" i="47"/>
  <c r="Y349" i="47"/>
  <c r="AJ353" i="47"/>
  <c r="AD358" i="47"/>
  <c r="AD359" i="47"/>
  <c r="AE376" i="47"/>
  <c r="AE378" i="47"/>
  <c r="Y380" i="47"/>
  <c r="AJ384" i="47"/>
  <c r="AD389" i="47"/>
  <c r="AD390" i="47"/>
  <c r="AE407" i="47"/>
  <c r="AE409" i="47"/>
  <c r="Y412" i="47"/>
  <c r="AJ416" i="47"/>
  <c r="AD421" i="47"/>
  <c r="AD422" i="47"/>
  <c r="AE439" i="47"/>
  <c r="AE441" i="47"/>
  <c r="Y443" i="47"/>
  <c r="AJ447" i="47"/>
  <c r="AD452" i="47"/>
  <c r="AD453" i="47"/>
  <c r="AE470" i="47"/>
  <c r="AE472" i="47"/>
  <c r="Y475" i="47"/>
  <c r="AJ479" i="47"/>
  <c r="AD484" i="47"/>
  <c r="AD485" i="47"/>
  <c r="AE502" i="47"/>
  <c r="AE504" i="47"/>
  <c r="Y506" i="47"/>
  <c r="AJ510" i="47"/>
  <c r="AD515" i="47"/>
  <c r="AD516" i="47"/>
  <c r="AE533" i="47"/>
  <c r="AE535" i="47"/>
  <c r="Y538" i="47"/>
  <c r="AJ542" i="47"/>
  <c r="AD547" i="47"/>
  <c r="AD548" i="47"/>
  <c r="AE565" i="47"/>
  <c r="AE567" i="47"/>
  <c r="Y569" i="47"/>
  <c r="AJ573" i="47"/>
  <c r="AD578" i="47"/>
  <c r="AD579" i="47"/>
  <c r="AE596" i="47"/>
  <c r="AE598" i="47"/>
  <c r="Y601" i="47"/>
  <c r="AJ605" i="47"/>
  <c r="AD610" i="47"/>
  <c r="AD611" i="47"/>
  <c r="AE628" i="47"/>
  <c r="AE630" i="47"/>
  <c r="Y632" i="47"/>
  <c r="AJ636" i="47"/>
  <c r="AD641" i="47"/>
  <c r="AD642" i="47"/>
  <c r="AE659" i="47"/>
  <c r="AE661" i="47"/>
  <c r="Y664" i="47"/>
  <c r="AJ668" i="47"/>
  <c r="AD673" i="47"/>
  <c r="AD674" i="47"/>
  <c r="AE691" i="47"/>
  <c r="AE693" i="47"/>
  <c r="Y695" i="47"/>
  <c r="AJ699" i="47"/>
  <c r="AD704" i="47"/>
  <c r="AD705" i="47"/>
  <c r="AE722" i="47"/>
  <c r="AE724" i="47"/>
  <c r="Y727" i="47"/>
  <c r="AJ731" i="47"/>
  <c r="AD736" i="47"/>
  <c r="AD737" i="47"/>
  <c r="AE754" i="47"/>
  <c r="AE756" i="47"/>
  <c r="Y758" i="47"/>
  <c r="AJ762" i="47"/>
  <c r="AD767" i="47"/>
  <c r="AD768" i="47"/>
  <c r="AE785" i="47"/>
  <c r="AE787" i="47"/>
  <c r="Y790" i="47"/>
  <c r="AJ794" i="47"/>
  <c r="AD799" i="47"/>
  <c r="AD800" i="47"/>
  <c r="AE817" i="47"/>
  <c r="AE819" i="47"/>
  <c r="Y821" i="47"/>
  <c r="AJ825" i="47"/>
  <c r="AD830" i="47"/>
  <c r="AD831" i="47"/>
  <c r="AE848" i="47"/>
  <c r="AE850" i="47"/>
  <c r="Y853" i="47"/>
  <c r="AJ857" i="47"/>
  <c r="AD862" i="47"/>
  <c r="AD863" i="47"/>
  <c r="AE880" i="47"/>
  <c r="AE882" i="47"/>
  <c r="Y884" i="47"/>
  <c r="AJ888" i="47"/>
  <c r="AD893" i="47"/>
  <c r="AD894" i="47"/>
  <c r="AE911" i="47"/>
  <c r="AE913" i="47"/>
  <c r="Y916" i="47"/>
  <c r="AJ920" i="47"/>
  <c r="AD925" i="47"/>
  <c r="AD926" i="47"/>
  <c r="AE943" i="47"/>
  <c r="AE945" i="47"/>
  <c r="Y947" i="47"/>
  <c r="AJ951" i="47"/>
  <c r="AD956" i="47"/>
  <c r="AD957" i="47"/>
  <c r="AE974" i="47"/>
  <c r="AE976" i="47"/>
  <c r="Y979" i="47"/>
  <c r="AJ983" i="47"/>
  <c r="AD988" i="47"/>
  <c r="AD989" i="47"/>
  <c r="AE1006" i="47"/>
  <c r="AE1008" i="47"/>
  <c r="Y1010" i="47"/>
  <c r="AJ1014" i="47"/>
  <c r="AD1019" i="47"/>
  <c r="AD1020" i="47"/>
  <c r="AE1037" i="47"/>
  <c r="AE1039" i="47"/>
  <c r="Y1042" i="47"/>
  <c r="AJ1046" i="47"/>
  <c r="AD1051" i="47"/>
  <c r="AD1052" i="47"/>
  <c r="AE1069" i="47"/>
  <c r="AE1071" i="47"/>
  <c r="Y1073" i="47"/>
  <c r="AJ1077" i="47"/>
  <c r="AD1082" i="47"/>
  <c r="AD1083" i="47"/>
  <c r="AE1100" i="47"/>
  <c r="AE1102" i="47"/>
  <c r="Y1105" i="47"/>
  <c r="AJ1109" i="47"/>
  <c r="AD1114" i="47"/>
  <c r="AD1115" i="47"/>
  <c r="AE1132" i="47"/>
  <c r="AE1134" i="47"/>
  <c r="Y1136" i="47"/>
  <c r="AJ1140" i="47"/>
  <c r="AD1145" i="47"/>
  <c r="AD1146" i="47"/>
  <c r="AE1163" i="47"/>
  <c r="AE1165" i="47"/>
  <c r="Y1168" i="47"/>
  <c r="AJ1172" i="47"/>
  <c r="AD1177" i="47"/>
  <c r="AD1178" i="47"/>
  <c r="AE1195" i="47"/>
  <c r="AE1197" i="47"/>
  <c r="Y1199" i="47"/>
  <c r="AJ1203" i="47"/>
  <c r="AD1208" i="47"/>
  <c r="AD1209" i="47"/>
  <c r="AE1226" i="47"/>
  <c r="AE1228" i="47"/>
  <c r="Y1231" i="47"/>
  <c r="AJ1235" i="47"/>
  <c r="AD1240" i="47"/>
  <c r="AD1241" i="47"/>
  <c r="AE1258" i="47"/>
  <c r="AE1260" i="47"/>
  <c r="Y1262" i="47"/>
  <c r="AJ1266" i="47"/>
  <c r="AD1271" i="47"/>
  <c r="AD1272" i="47"/>
  <c r="AE1289" i="47"/>
  <c r="AE1291" i="47"/>
  <c r="Y1294" i="47"/>
  <c r="AJ1298" i="47"/>
  <c r="AD1303" i="47"/>
  <c r="AD1304" i="47"/>
  <c r="AE1321" i="47"/>
  <c r="AE1323" i="47"/>
  <c r="Y1325" i="47"/>
  <c r="AJ1329" i="47"/>
  <c r="AD1334" i="47"/>
  <c r="AD1335" i="47"/>
  <c r="AE1352" i="47"/>
  <c r="AE1354" i="47"/>
  <c r="Y1357" i="47"/>
  <c r="AJ1361" i="47"/>
  <c r="AD1366" i="47"/>
  <c r="AD1367" i="47"/>
  <c r="AE1384" i="47"/>
  <c r="AE1386" i="47"/>
  <c r="Y1388" i="47"/>
  <c r="AD1392" i="47"/>
  <c r="AJ1392" i="47"/>
  <c r="AD1397" i="47"/>
  <c r="AD1398" i="47"/>
  <c r="AE1415" i="47"/>
  <c r="AE1417" i="47"/>
  <c r="Y1420" i="47"/>
  <c r="AD1424" i="47"/>
  <c r="AJ1424" i="47"/>
  <c r="AD1429" i="47"/>
  <c r="AD1430" i="47"/>
  <c r="AE1447" i="47"/>
  <c r="AE1449" i="47"/>
  <c r="Y1451" i="47"/>
  <c r="AD1455" i="47"/>
  <c r="AJ1455" i="47"/>
  <c r="AD1460" i="47"/>
  <c r="AD1461" i="47"/>
  <c r="AE1478" i="47"/>
  <c r="AE1480" i="47"/>
  <c r="R1483" i="47"/>
  <c r="C1484" i="47"/>
  <c r="P1484" i="47"/>
  <c r="AD1487" i="47"/>
  <c r="AJ1487" i="47"/>
  <c r="AD1492" i="47"/>
  <c r="AD1493" i="47"/>
  <c r="AE1510" i="47"/>
  <c r="AE1512" i="47"/>
  <c r="R1514" i="47"/>
  <c r="Y1514" i="47"/>
  <c r="C1515" i="47"/>
  <c r="P1515" i="47"/>
  <c r="AJ1518" i="47"/>
  <c r="AD1523" i="47"/>
  <c r="AD1524" i="47"/>
  <c r="AE1541" i="47"/>
  <c r="AE1543" i="47"/>
  <c r="Y1546" i="47"/>
  <c r="AJ1550" i="47"/>
  <c r="AD1555" i="47"/>
  <c r="AD1556" i="47"/>
  <c r="AE1573" i="47"/>
  <c r="AE1575" i="47"/>
  <c r="AJ1581" i="47"/>
  <c r="AD1586" i="47"/>
  <c r="AD1587" i="47"/>
  <c r="AE1604" i="47"/>
  <c r="AE1606" i="47"/>
  <c r="R1609" i="47"/>
  <c r="C1610" i="47"/>
  <c r="P1610" i="47"/>
  <c r="AD1613" i="47"/>
  <c r="AJ1613" i="47"/>
  <c r="AD1618" i="47"/>
  <c r="AD1619" i="47"/>
  <c r="AE1636" i="47"/>
  <c r="AE1638" i="47"/>
  <c r="R1640" i="47"/>
  <c r="C1641" i="47"/>
  <c r="P1641" i="47"/>
  <c r="AD1644" i="47"/>
  <c r="AG1644" i="47"/>
  <c r="AJ1644" i="47"/>
  <c r="AD1649" i="47"/>
  <c r="AD1650" i="47"/>
  <c r="AE1667" i="47"/>
  <c r="AE1669" i="47"/>
  <c r="R1672" i="47"/>
  <c r="C1673" i="47"/>
  <c r="P1673" i="47"/>
  <c r="AD1676" i="47"/>
  <c r="AG1676" i="47"/>
  <c r="AJ1676" i="47"/>
  <c r="AD1681" i="47"/>
  <c r="AD1682" i="47"/>
  <c r="AE1699" i="47"/>
  <c r="AE1701" i="47"/>
  <c r="R1703" i="47"/>
  <c r="C1704" i="47"/>
  <c r="P1704" i="47"/>
  <c r="AD1707" i="47"/>
  <c r="AG1707" i="47"/>
  <c r="AJ1707" i="47"/>
  <c r="AD1712" i="47"/>
  <c r="AD1713" i="47"/>
  <c r="AE1730" i="47"/>
  <c r="AE1732" i="47"/>
  <c r="R1735" i="47"/>
  <c r="C1736" i="47"/>
  <c r="P1736" i="47"/>
  <c r="AD1739" i="47"/>
  <c r="AG1739" i="47"/>
  <c r="AJ1739" i="47"/>
  <c r="AD1744" i="47"/>
  <c r="AD1745" i="47"/>
  <c r="AE1762" i="47"/>
  <c r="AE1764" i="47"/>
  <c r="R1766" i="47"/>
  <c r="C1767" i="47"/>
  <c r="P1767" i="47"/>
  <c r="AD1770" i="47"/>
  <c r="AG1770" i="47"/>
  <c r="AJ1770" i="47"/>
  <c r="AD1775" i="47"/>
  <c r="AD1776" i="47"/>
  <c r="AE1793" i="47"/>
  <c r="AE1795" i="47"/>
  <c r="R1798" i="47"/>
  <c r="C1799" i="47"/>
  <c r="P1799" i="47"/>
  <c r="AD1802" i="47"/>
  <c r="AG1802" i="47"/>
  <c r="AJ1802" i="47"/>
  <c r="AD1807" i="47"/>
  <c r="AD1808" i="47"/>
  <c r="AE1825" i="47"/>
  <c r="AE1827" i="47"/>
  <c r="R1829" i="47"/>
  <c r="C1830" i="47"/>
  <c r="P1830" i="47"/>
  <c r="AD1833" i="47"/>
  <c r="AG1833" i="47"/>
  <c r="AJ1833" i="47"/>
  <c r="AD1838" i="47"/>
  <c r="AD1839" i="47"/>
  <c r="AE1856" i="47"/>
  <c r="AE1858" i="47"/>
  <c r="R1861" i="47"/>
  <c r="C1862" i="47"/>
  <c r="P1862" i="47"/>
  <c r="AD1865" i="47"/>
  <c r="AG1865" i="47"/>
  <c r="AJ1865" i="47"/>
  <c r="AD1870" i="47"/>
  <c r="AD1871" i="47"/>
  <c r="AE1888" i="47"/>
  <c r="AE1890" i="47"/>
  <c r="R1892" i="47"/>
  <c r="C1893" i="47"/>
  <c r="P1893" i="47"/>
  <c r="AD1896" i="47"/>
  <c r="AG1896" i="47"/>
  <c r="AJ1896" i="47"/>
  <c r="AD1901" i="47"/>
  <c r="AD1902" i="47"/>
  <c r="AE1919" i="47"/>
  <c r="AE1921" i="47"/>
  <c r="R1924" i="47"/>
  <c r="C1925" i="47"/>
  <c r="P1925" i="47"/>
  <c r="AD1928" i="47"/>
  <c r="AG1928" i="47"/>
  <c r="AJ1928" i="47"/>
  <c r="AD1933" i="47"/>
  <c r="AD1934" i="47"/>
  <c r="AE1951" i="47"/>
  <c r="AE1953" i="47"/>
  <c r="R1955" i="47"/>
  <c r="C1956" i="47"/>
  <c r="P1956" i="47"/>
  <c r="AD1959" i="47"/>
  <c r="AG1959" i="47"/>
  <c r="AJ1959" i="47"/>
  <c r="AD1964" i="47"/>
  <c r="AD1965" i="47"/>
  <c r="AE1982" i="47"/>
  <c r="AE1984" i="47"/>
  <c r="R1987" i="47"/>
  <c r="C1988" i="47"/>
  <c r="P1988" i="47"/>
  <c r="AD1991" i="47"/>
  <c r="AG1991" i="47"/>
  <c r="AJ1991" i="47"/>
  <c r="AD1996" i="47"/>
  <c r="AD1997" i="47"/>
  <c r="AE2014" i="47"/>
  <c r="AE2016" i="47"/>
  <c r="R2018" i="47"/>
  <c r="C2019" i="47"/>
  <c r="P2019" i="47"/>
  <c r="AD2022" i="47"/>
  <c r="AG2022" i="47"/>
  <c r="AJ2022" i="47"/>
  <c r="AD2027" i="47"/>
  <c r="AD2028" i="47"/>
  <c r="AE2045" i="47"/>
  <c r="AE2047" i="47"/>
  <c r="R2050" i="47"/>
  <c r="C2051" i="47"/>
  <c r="P2051" i="47"/>
  <c r="AD2054" i="47"/>
  <c r="AG2054" i="47"/>
  <c r="AJ2054" i="47"/>
  <c r="AD2059" i="47"/>
  <c r="AD2060" i="47"/>
  <c r="AE2077" i="47"/>
  <c r="AE2079" i="47"/>
  <c r="R2081" i="47"/>
  <c r="C2082" i="47"/>
  <c r="P2082" i="47"/>
  <c r="AD2085" i="47"/>
  <c r="AG2085" i="47"/>
  <c r="AJ2085" i="47"/>
  <c r="AD2090" i="47"/>
  <c r="AD2091" i="47"/>
  <c r="AE2108" i="47"/>
  <c r="AE2110" i="47"/>
  <c r="R2113" i="47"/>
  <c r="C2114" i="47"/>
  <c r="P2114" i="47"/>
  <c r="AD2117" i="47"/>
  <c r="AG2117" i="47"/>
  <c r="AJ2117" i="47"/>
  <c r="AD2122" i="47"/>
  <c r="AD2123" i="47"/>
  <c r="AE2140" i="47"/>
  <c r="AE2142" i="47"/>
  <c r="R2144" i="47"/>
  <c r="C2145" i="47"/>
  <c r="P2145" i="47"/>
  <c r="AD2148" i="47"/>
  <c r="AG2148" i="47"/>
  <c r="AJ2148" i="47"/>
  <c r="AD2153" i="47"/>
  <c r="AD2154" i="47"/>
  <c r="AE2171" i="47"/>
  <c r="AE2173" i="47"/>
  <c r="R2176" i="47"/>
  <c r="C2177" i="47"/>
  <c r="P2177" i="47"/>
  <c r="AD2180" i="47"/>
  <c r="AG2180" i="47"/>
  <c r="AJ2180" i="47"/>
  <c r="AD2185" i="47"/>
  <c r="AD2186" i="47"/>
  <c r="AE2203" i="47"/>
  <c r="AE2205" i="47"/>
  <c r="R2207" i="47"/>
  <c r="C2208" i="47"/>
  <c r="P2208" i="47"/>
  <c r="AD2211" i="47"/>
  <c r="AG2211" i="47"/>
  <c r="AJ2211" i="47"/>
  <c r="AD2216" i="47"/>
  <c r="AD2217" i="47"/>
  <c r="AE2234" i="47"/>
  <c r="AE2236" i="47"/>
  <c r="R2239" i="47"/>
  <c r="C2240" i="47"/>
  <c r="P2240" i="47"/>
  <c r="AD2243" i="47"/>
  <c r="AG2243" i="47"/>
  <c r="AJ2243" i="47"/>
  <c r="AD2248" i="47"/>
  <c r="AD2249" i="47"/>
  <c r="AE2266" i="47"/>
  <c r="AE2268" i="47"/>
  <c r="R2270" i="47"/>
  <c r="C2271" i="47"/>
  <c r="P2271" i="47"/>
  <c r="AD2274" i="47"/>
  <c r="AG2274" i="47"/>
  <c r="AJ2274" i="47"/>
  <c r="AD2279" i="47"/>
  <c r="AD2280" i="47"/>
  <c r="AE2297" i="47"/>
  <c r="AE2299" i="47"/>
  <c r="R2302" i="47"/>
  <c r="C2303" i="47"/>
  <c r="P2303" i="47"/>
  <c r="AD2306" i="47"/>
  <c r="AG2306" i="47"/>
  <c r="AJ2306" i="47"/>
  <c r="AD2311" i="47"/>
  <c r="AD2312" i="47"/>
  <c r="AE2329" i="47"/>
  <c r="AE2331" i="47"/>
  <c r="R2333" i="47"/>
  <c r="C2334" i="47"/>
  <c r="P2334" i="47"/>
  <c r="AD2337" i="47"/>
  <c r="AG2337" i="47"/>
  <c r="AJ2337" i="47"/>
  <c r="AD2342" i="47"/>
  <c r="AD2343" i="47"/>
  <c r="AE2360" i="47"/>
  <c r="AE2362" i="47"/>
  <c r="R2365" i="47"/>
  <c r="C2366" i="47"/>
  <c r="P2366" i="47"/>
  <c r="AD2369" i="47"/>
  <c r="AG2369" i="47"/>
  <c r="AJ2369" i="47"/>
  <c r="AD2374" i="47"/>
  <c r="AD2375" i="47"/>
  <c r="AE2392" i="47"/>
  <c r="AE2394" i="47"/>
  <c r="R2396" i="47"/>
  <c r="C2397" i="47"/>
  <c r="P2397" i="47"/>
  <c r="AD2400" i="47"/>
  <c r="AG2400" i="47"/>
  <c r="AJ2400" i="47"/>
  <c r="AD2405" i="47"/>
  <c r="AD2406" i="47"/>
  <c r="AE2423" i="47"/>
  <c r="AE2425" i="47"/>
  <c r="R2428" i="47"/>
  <c r="C2429" i="47"/>
  <c r="P2429" i="47"/>
  <c r="AD2432" i="47"/>
  <c r="AG2432" i="47"/>
  <c r="AJ2432" i="47"/>
  <c r="AD2437" i="47"/>
  <c r="AD2438" i="47"/>
  <c r="AE2455" i="47"/>
  <c r="AE2457" i="47"/>
  <c r="R2459" i="47"/>
  <c r="C2460" i="47"/>
  <c r="P2460" i="47"/>
  <c r="AD2463" i="47"/>
  <c r="AG2463" i="47"/>
  <c r="AJ2463" i="47"/>
  <c r="AD2468" i="47"/>
  <c r="AD2469" i="47"/>
  <c r="AE2486" i="47"/>
  <c r="AE2488" i="47"/>
  <c r="R2491" i="47"/>
  <c r="C2492" i="47"/>
  <c r="P2492" i="47"/>
  <c r="AD2495" i="47"/>
  <c r="AG2495" i="47"/>
  <c r="AJ2495" i="47"/>
  <c r="AD2500" i="47"/>
  <c r="AD2501" i="47"/>
  <c r="AE2518" i="47"/>
  <c r="AE2520" i="47"/>
  <c r="R2522" i="47"/>
  <c r="C2523" i="47"/>
  <c r="P2523" i="47"/>
  <c r="AD2526" i="47"/>
  <c r="AG2526" i="47"/>
  <c r="AJ2526" i="47"/>
  <c r="AD2531" i="47"/>
  <c r="AD2532" i="47"/>
  <c r="AE2549" i="47"/>
  <c r="AE2551" i="47"/>
  <c r="R2554" i="47"/>
  <c r="C2555" i="47"/>
  <c r="P2555" i="47"/>
  <c r="AD2558" i="47"/>
  <c r="AG2558" i="47"/>
  <c r="AJ2558" i="47"/>
  <c r="AD2563" i="47"/>
  <c r="AD2564" i="47"/>
  <c r="AE2581" i="47"/>
  <c r="AE2583" i="47"/>
  <c r="R2585" i="47"/>
  <c r="C2586" i="47"/>
  <c r="P2586" i="47"/>
  <c r="AD2589" i="47"/>
  <c r="AG2589" i="47"/>
  <c r="AJ2589" i="47"/>
  <c r="AD2594" i="47"/>
  <c r="AD2595" i="47"/>
  <c r="AE2612" i="47"/>
  <c r="AE2614" i="47"/>
  <c r="R2617" i="47"/>
  <c r="C2618" i="47"/>
  <c r="P2618" i="47"/>
  <c r="AD2621" i="47"/>
  <c r="AG2621" i="47"/>
  <c r="AJ2621" i="47"/>
  <c r="AD2626" i="47"/>
  <c r="AD2627" i="47"/>
  <c r="AE2644" i="47"/>
  <c r="AE2646" i="47"/>
  <c r="R2648" i="47"/>
  <c r="C2649" i="47"/>
  <c r="P2649" i="47"/>
  <c r="AD2652" i="47"/>
  <c r="AG2652" i="47"/>
  <c r="AJ2652" i="47"/>
  <c r="AD2657" i="47"/>
  <c r="AD2658" i="47"/>
  <c r="AE2675" i="47"/>
  <c r="AE2677" i="47"/>
  <c r="R2680" i="47"/>
  <c r="C2681" i="47"/>
  <c r="P2681" i="47"/>
  <c r="AD2684" i="47"/>
  <c r="AG2684" i="47"/>
  <c r="AJ2684" i="47"/>
  <c r="AD2689" i="47"/>
  <c r="AD2690" i="47"/>
  <c r="AE2707" i="47"/>
  <c r="AE2709" i="47"/>
  <c r="R2711" i="47"/>
  <c r="C2712" i="47"/>
  <c r="P2712" i="47"/>
  <c r="AD2715" i="47"/>
  <c r="AG2715" i="47"/>
  <c r="AJ2715" i="47"/>
  <c r="AD2720" i="47"/>
  <c r="AD2721" i="47"/>
  <c r="AE2738" i="47"/>
  <c r="AE2740" i="47"/>
  <c r="R2743" i="47"/>
  <c r="C2744" i="47"/>
  <c r="P2744" i="47"/>
  <c r="AD2747" i="47"/>
  <c r="AG2747" i="47"/>
  <c r="AJ2747" i="47"/>
  <c r="AD2752" i="47"/>
  <c r="AD2753" i="47"/>
  <c r="AE2770" i="47"/>
  <c r="AE2772" i="47"/>
  <c r="D21" i="21"/>
  <c r="K54" i="6"/>
  <c r="M50" i="7"/>
  <c r="K54" i="7"/>
  <c r="K56" i="6"/>
  <c r="M58" i="6"/>
  <c r="K52" i="7"/>
  <c r="M54" i="7"/>
  <c r="K58" i="7"/>
  <c r="K60" i="6"/>
  <c r="M52" i="7"/>
  <c r="M62" i="7"/>
  <c r="M50" i="4"/>
  <c r="M50" i="21"/>
  <c r="K54" i="21"/>
  <c r="K52" i="4"/>
  <c r="M54" i="4"/>
  <c r="K58" i="4"/>
  <c r="K52" i="21"/>
  <c r="M54" i="21"/>
  <c r="K58" i="21"/>
  <c r="AC58" i="21" s="1"/>
  <c r="M52" i="4"/>
  <c r="K56" i="4"/>
  <c r="M58" i="4"/>
  <c r="M52" i="21"/>
  <c r="K56" i="21"/>
  <c r="M58" i="21"/>
  <c r="K62" i="7"/>
  <c r="K50" i="4"/>
  <c r="AC50" i="4" s="1"/>
  <c r="M56" i="4"/>
  <c r="K50" i="21"/>
  <c r="M56" i="21"/>
  <c r="K60" i="21"/>
  <c r="AC60" i="21" s="1"/>
  <c r="E44" i="6"/>
  <c r="K42" i="7"/>
  <c r="AC42" i="7" s="1"/>
  <c r="M44" i="6"/>
  <c r="D42" i="7"/>
  <c r="E42" i="21"/>
  <c r="D42" i="21"/>
  <c r="M42" i="21"/>
  <c r="K42" i="21"/>
  <c r="AC42" i="21" s="1"/>
  <c r="E24" i="1"/>
  <c r="C31" i="4" s="1"/>
  <c r="H25" i="1"/>
  <c r="C10" i="21" s="1"/>
  <c r="W14" i="21"/>
  <c r="AC14" i="21" s="1"/>
  <c r="AB8" i="54" s="1"/>
  <c r="W33" i="21"/>
  <c r="AC33" i="21" s="1"/>
  <c r="M46" i="21"/>
  <c r="K46" i="21"/>
  <c r="T33" i="21"/>
  <c r="T14" i="21"/>
  <c r="V33" i="21"/>
  <c r="T15" i="21"/>
  <c r="T34" i="21"/>
  <c r="V34" i="21"/>
  <c r="V14" i="21"/>
  <c r="V15" i="21"/>
  <c r="X5" i="50"/>
  <c r="E42" i="7"/>
  <c r="D42" i="6"/>
  <c r="M42" i="7"/>
  <c r="M44" i="7"/>
  <c r="K44" i="6"/>
  <c r="AC44" i="6" s="1"/>
  <c r="E44" i="7"/>
  <c r="D44" i="7"/>
  <c r="K44" i="7"/>
  <c r="AC44" i="7" s="1"/>
  <c r="M54" i="6"/>
  <c r="K50" i="7"/>
  <c r="K52" i="6"/>
  <c r="M60" i="6"/>
  <c r="K58" i="6"/>
  <c r="AC58" i="6" s="1"/>
  <c r="M56" i="7"/>
  <c r="M50" i="6"/>
  <c r="R1136" i="47"/>
  <c r="C1137" i="47"/>
  <c r="P1137" i="47"/>
  <c r="C1389" i="47"/>
  <c r="R1231" i="47"/>
  <c r="C1232" i="47"/>
  <c r="P1232" i="47"/>
  <c r="C1358" i="47"/>
  <c r="R1357" i="47"/>
  <c r="P1389" i="47"/>
  <c r="P1358" i="47"/>
  <c r="R1262" i="47"/>
  <c r="C1263" i="47"/>
  <c r="P1263" i="47"/>
  <c r="AG1140" i="47"/>
  <c r="AG1266" i="47"/>
  <c r="AG1235" i="47"/>
  <c r="R1388" i="47"/>
  <c r="M32" i="50"/>
  <c r="K38" i="50"/>
  <c r="K40" i="50"/>
  <c r="K42" i="50"/>
  <c r="K44" i="50"/>
  <c r="K36" i="50"/>
  <c r="M38" i="50"/>
  <c r="M40" i="50"/>
  <c r="M42" i="50"/>
  <c r="M44" i="50"/>
  <c r="M60" i="4"/>
  <c r="M58" i="7"/>
  <c r="M56" i="6"/>
  <c r="M52" i="6"/>
  <c r="K62" i="6"/>
  <c r="K34" i="50"/>
  <c r="M36" i="50"/>
  <c r="K60" i="4"/>
  <c r="M62" i="21"/>
  <c r="M62" i="4"/>
  <c r="K62" i="21"/>
  <c r="AC62" i="21" s="1"/>
  <c r="K62" i="4"/>
  <c r="AC62" i="4" s="1"/>
  <c r="M60" i="21"/>
  <c r="K54" i="4"/>
  <c r="K56" i="7"/>
  <c r="K50" i="6"/>
  <c r="AC50" i="6" s="1"/>
  <c r="M62" i="6"/>
  <c r="M60" i="7"/>
  <c r="K60" i="7"/>
  <c r="K32" i="50"/>
  <c r="M34" i="50"/>
  <c r="AG1361" i="47"/>
  <c r="AG1392" i="47"/>
  <c r="AG1487" i="47"/>
  <c r="E70" i="13"/>
  <c r="K42" i="6"/>
  <c r="AC42" i="6" s="1"/>
  <c r="J18" i="50"/>
  <c r="J19" i="50"/>
  <c r="E42" i="6"/>
  <c r="K18" i="50"/>
  <c r="K19" i="50"/>
  <c r="H18" i="50"/>
  <c r="H19" i="50" s="1"/>
  <c r="P18" i="50"/>
  <c r="P19" i="50"/>
  <c r="D44" i="6"/>
  <c r="T18" i="50"/>
  <c r="T19" i="50" s="1"/>
  <c r="M42" i="6"/>
  <c r="V18" i="50"/>
  <c r="V19" i="50" s="1"/>
  <c r="Q18" i="50"/>
  <c r="Q19" i="50"/>
  <c r="N18" i="50"/>
  <c r="N19" i="50" s="1"/>
  <c r="M18" i="50"/>
  <c r="M19" i="50"/>
  <c r="G18" i="50"/>
  <c r="G19" i="50" s="1"/>
  <c r="S18" i="50"/>
  <c r="S19" i="50"/>
  <c r="E18" i="50"/>
  <c r="E19" i="50" s="1"/>
  <c r="D46" i="21"/>
  <c r="AF11" i="54"/>
  <c r="M13" i="13"/>
  <c r="AF15" i="26"/>
  <c r="M10" i="13"/>
  <c r="AF7" i="54"/>
  <c r="K14" i="1"/>
  <c r="C16" i="50" s="1"/>
  <c r="C147" i="26"/>
  <c r="AG2778" i="46"/>
  <c r="E24" i="13"/>
  <c r="V14" i="6"/>
  <c r="V33" i="6"/>
  <c r="T15" i="6"/>
  <c r="V15" i="6"/>
  <c r="T33" i="6"/>
  <c r="T14" i="6"/>
  <c r="T34" i="6"/>
  <c r="V34" i="6"/>
  <c r="W14" i="6"/>
  <c r="AC14" i="6" s="1"/>
  <c r="W33" i="6"/>
  <c r="AC33" i="6" s="1"/>
  <c r="AG3030" i="46"/>
  <c r="D31" i="21"/>
  <c r="D33" i="4"/>
  <c r="R24" i="4" s="1"/>
  <c r="D40" i="4"/>
  <c r="I4" i="26"/>
  <c r="I14" i="26"/>
  <c r="D33" i="7"/>
  <c r="D40" i="7"/>
  <c r="C12" i="26"/>
  <c r="C8" i="26"/>
  <c r="K24" i="1"/>
  <c r="C31" i="21"/>
  <c r="D29" i="21"/>
  <c r="E14" i="1"/>
  <c r="C27" i="7"/>
  <c r="E22" i="1"/>
  <c r="C27" i="4" s="1"/>
  <c r="E21" i="1"/>
  <c r="C25" i="4" s="1"/>
  <c r="Q11" i="26"/>
  <c r="E13" i="1"/>
  <c r="C25" i="7"/>
  <c r="H24" i="1"/>
  <c r="D10" i="7"/>
  <c r="L5" i="7" s="1"/>
  <c r="F58" i="29"/>
  <c r="B58" i="29"/>
  <c r="D31" i="7"/>
  <c r="D39" i="7" s="1"/>
  <c r="I15" i="26"/>
  <c r="I6" i="26"/>
  <c r="M15" i="26"/>
  <c r="P14" i="13"/>
  <c r="I5" i="50"/>
  <c r="D14" i="50"/>
  <c r="P11" i="13"/>
  <c r="M6" i="26"/>
  <c r="M8" i="26"/>
  <c r="B44" i="29"/>
  <c r="B43" i="29"/>
  <c r="S10" i="21"/>
  <c r="K14" i="21" s="1"/>
  <c r="K15" i="21" s="1"/>
  <c r="S6" i="21"/>
  <c r="E14" i="21" s="1"/>
  <c r="E15" i="21" s="1"/>
  <c r="S12" i="21"/>
  <c r="N14" i="21" s="1"/>
  <c r="N15" i="21" s="1"/>
  <c r="S25" i="21"/>
  <c r="E33" i="21" s="1"/>
  <c r="E34" i="21" s="1"/>
  <c r="F34" i="29"/>
  <c r="C54" i="21"/>
  <c r="C44" i="21"/>
  <c r="C50" i="21"/>
  <c r="Q7" i="26"/>
  <c r="D14" i="6"/>
  <c r="R5" i="6"/>
  <c r="D12" i="7"/>
  <c r="Q15" i="26"/>
  <c r="D33" i="21"/>
  <c r="R24" i="21"/>
  <c r="Q12" i="26"/>
  <c r="D14" i="7"/>
  <c r="D21" i="7" s="1"/>
  <c r="D25" i="7"/>
  <c r="D36" i="7" s="1"/>
  <c r="F24" i="7"/>
  <c r="I11" i="26"/>
  <c r="M9" i="26"/>
  <c r="C34" i="50"/>
  <c r="D19" i="7"/>
  <c r="C56" i="7"/>
  <c r="D20" i="21"/>
  <c r="Q8" i="26"/>
  <c r="B53" i="29"/>
  <c r="D29" i="4"/>
  <c r="L24" i="4"/>
  <c r="D27" i="7"/>
  <c r="C5" i="26"/>
  <c r="P12" i="13"/>
  <c r="P4" i="26"/>
  <c r="R24" i="7"/>
  <c r="B45" i="29"/>
  <c r="B46" i="29"/>
  <c r="D4" i="21"/>
  <c r="D27" i="4"/>
  <c r="I24" i="4" s="1"/>
  <c r="D37" i="4"/>
  <c r="Y12" i="26"/>
  <c r="D27" i="21"/>
  <c r="I24" i="21"/>
  <c r="B50" i="29"/>
  <c r="I7" i="26"/>
  <c r="D25" i="6"/>
  <c r="D36" i="6"/>
  <c r="D25" i="21"/>
  <c r="F24" i="21" s="1"/>
  <c r="B34" i="29"/>
  <c r="P5" i="26"/>
  <c r="AG69" i="46"/>
  <c r="J6" i="7"/>
  <c r="E8" i="7" s="1"/>
  <c r="AG38" i="46"/>
  <c r="N29" i="4"/>
  <c r="R5" i="7"/>
  <c r="C32" i="50"/>
  <c r="C38" i="50"/>
  <c r="P27" i="4"/>
  <c r="H31" i="4" s="1"/>
  <c r="D26" i="26"/>
  <c r="P10" i="6"/>
  <c r="K12" i="6" s="1"/>
  <c r="M27" i="4"/>
  <c r="H29" i="4" s="1"/>
  <c r="T29" i="4" s="1"/>
  <c r="P27" i="7"/>
  <c r="K6" i="6"/>
  <c r="J25" i="6"/>
  <c r="K25" i="6"/>
  <c r="Q29" i="4"/>
  <c r="H6" i="6"/>
  <c r="G8" i="6" s="1"/>
  <c r="P10" i="7"/>
  <c r="H6" i="7"/>
  <c r="N10" i="7"/>
  <c r="M12" i="7" s="1"/>
  <c r="M8" i="4"/>
  <c r="H10" i="4" s="1"/>
  <c r="J25" i="7"/>
  <c r="N29" i="6"/>
  <c r="H6" i="4"/>
  <c r="G8" i="4" s="1"/>
  <c r="N10" i="6"/>
  <c r="H25" i="6"/>
  <c r="K25" i="4"/>
  <c r="G29" i="4" s="1"/>
  <c r="J25" i="4"/>
  <c r="H25" i="7"/>
  <c r="G27" i="7" s="1"/>
  <c r="P8" i="6"/>
  <c r="H12" i="6" s="1"/>
  <c r="N29" i="7"/>
  <c r="Q12" i="7"/>
  <c r="S29" i="4"/>
  <c r="Q8" i="21"/>
  <c r="J14" i="21" s="1"/>
  <c r="J15" i="21" s="1"/>
  <c r="Q12" i="21"/>
  <c r="P14" i="21" s="1"/>
  <c r="P15" i="21" s="1"/>
  <c r="Q10" i="21"/>
  <c r="Q6" i="21"/>
  <c r="G14" i="21" s="1"/>
  <c r="G15" i="21" s="1"/>
  <c r="Q25" i="21"/>
  <c r="Q26" i="21" s="1"/>
  <c r="C14" i="26"/>
  <c r="O24" i="7"/>
  <c r="K8" i="1"/>
  <c r="E8" i="1"/>
  <c r="C31" i="6"/>
  <c r="E16" i="1"/>
  <c r="C31" i="7" s="1"/>
  <c r="P13" i="13"/>
  <c r="K7" i="1"/>
  <c r="Y13" i="26"/>
  <c r="C13" i="26"/>
  <c r="Q13" i="26"/>
  <c r="F36" i="29"/>
  <c r="D29" i="6"/>
  <c r="E15" i="1"/>
  <c r="C29" i="7" s="1"/>
  <c r="F52" i="29"/>
  <c r="B21" i="29"/>
  <c r="I12" i="26"/>
  <c r="F59" i="29"/>
  <c r="E6" i="1"/>
  <c r="C27" i="6" s="1"/>
  <c r="D27" i="6"/>
  <c r="D16" i="50"/>
  <c r="K22" i="1"/>
  <c r="C27" i="21" s="1"/>
  <c r="F24" i="6"/>
  <c r="Y11" i="26"/>
  <c r="E5" i="1"/>
  <c r="C25" i="6" s="1"/>
  <c r="K5" i="1"/>
  <c r="K13" i="1"/>
  <c r="D8" i="7"/>
  <c r="D18" i="7" s="1"/>
  <c r="I5" i="26"/>
  <c r="D6" i="6"/>
  <c r="H21" i="1"/>
  <c r="C6" i="21" s="1"/>
  <c r="B5" i="1"/>
  <c r="C6" i="6" s="1"/>
  <c r="D6" i="21"/>
  <c r="Q4" i="26"/>
  <c r="J33" i="21"/>
  <c r="J34" i="21" s="1"/>
  <c r="Q28" i="21"/>
  <c r="S26" i="21"/>
  <c r="E9" i="1"/>
  <c r="C33" i="6" s="1"/>
  <c r="K25" i="1"/>
  <c r="C33" i="21" s="1"/>
  <c r="K17" i="1"/>
  <c r="E25" i="1"/>
  <c r="C33" i="4" s="1"/>
  <c r="AD164" i="47"/>
  <c r="AD195" i="47"/>
  <c r="AD132" i="47"/>
  <c r="S6" i="7"/>
  <c r="S10" i="4"/>
  <c r="K25" i="7"/>
  <c r="M27" i="7"/>
  <c r="P27" i="6"/>
  <c r="S31" i="7"/>
  <c r="M6" i="6"/>
  <c r="M7" i="6" s="1"/>
  <c r="Q6" i="7"/>
  <c r="M25" i="7"/>
  <c r="S25" i="4"/>
  <c r="E33" i="4" s="1"/>
  <c r="M25" i="4"/>
  <c r="E29" i="4" s="1"/>
  <c r="E30" i="4" s="1"/>
  <c r="K8" i="4"/>
  <c r="P10" i="4"/>
  <c r="K12" i="4" s="1"/>
  <c r="Q6" i="4"/>
  <c r="N8" i="4"/>
  <c r="K27" i="4"/>
  <c r="J29" i="4" s="1"/>
  <c r="K27" i="7"/>
  <c r="N27" i="7"/>
  <c r="N28" i="7" s="1"/>
  <c r="N8" i="7"/>
  <c r="K6" i="7"/>
  <c r="M6" i="7"/>
  <c r="E10" i="7" s="1"/>
  <c r="N27" i="6"/>
  <c r="K8" i="7"/>
  <c r="J10" i="7" s="1"/>
  <c r="J6" i="4"/>
  <c r="P8" i="4"/>
  <c r="K6" i="4"/>
  <c r="N10" i="4"/>
  <c r="M12" i="4" s="1"/>
  <c r="H25" i="4"/>
  <c r="G27" i="4" s="1"/>
  <c r="P29" i="4"/>
  <c r="P30" i="4" s="1"/>
  <c r="N8" i="6"/>
  <c r="P9" i="6" s="1"/>
  <c r="Q25" i="7"/>
  <c r="M25" i="6"/>
  <c r="E29" i="6" s="1"/>
  <c r="S12" i="7"/>
  <c r="S29" i="7"/>
  <c r="K33" i="7" s="1"/>
  <c r="P8" i="7"/>
  <c r="H12" i="7" s="1"/>
  <c r="S25" i="7"/>
  <c r="Q10" i="7"/>
  <c r="M14" i="7" s="1"/>
  <c r="AG1518" i="47"/>
  <c r="E71" i="13"/>
  <c r="E72" i="13" s="1"/>
  <c r="H8" i="1"/>
  <c r="B8" i="1"/>
  <c r="C10" i="6" s="1"/>
  <c r="B16" i="1"/>
  <c r="C12" i="7" s="1"/>
  <c r="P6" i="1"/>
  <c r="D30" i="13" s="1"/>
  <c r="Q31" i="21"/>
  <c r="Q32" i="21" s="1"/>
  <c r="D8" i="21"/>
  <c r="I5" i="21" s="1"/>
  <c r="Q5" i="26"/>
  <c r="D38" i="6"/>
  <c r="L24" i="6"/>
  <c r="D26" i="50"/>
  <c r="U5" i="50"/>
  <c r="C14" i="50"/>
  <c r="I5" i="7"/>
  <c r="D18" i="21"/>
  <c r="AD290" i="47"/>
  <c r="AD479" i="47"/>
  <c r="AD384" i="47"/>
  <c r="AD258" i="47"/>
  <c r="AD353" i="47"/>
  <c r="AD321" i="47"/>
  <c r="AD1770" i="46"/>
  <c r="C82" i="26"/>
  <c r="C86" i="26"/>
  <c r="AD1896" i="46"/>
  <c r="D40" i="21"/>
  <c r="D6" i="4"/>
  <c r="F5" i="4" s="1"/>
  <c r="Y8" i="26"/>
  <c r="B54" i="29"/>
  <c r="Y4" i="26"/>
  <c r="Y7" i="26"/>
  <c r="Y14" i="26"/>
  <c r="B52" i="29"/>
  <c r="D8" i="4"/>
  <c r="Y6" i="26"/>
  <c r="D10" i="4"/>
  <c r="L5" i="4" s="1"/>
  <c r="Y5" i="26"/>
  <c r="F50" i="29"/>
  <c r="F53" i="29"/>
  <c r="D12" i="4"/>
  <c r="Y15" i="26"/>
  <c r="F43" i="29"/>
  <c r="D23" i="50"/>
  <c r="F35" i="29"/>
  <c r="F46" i="29"/>
  <c r="F5" i="7"/>
  <c r="D17" i="7"/>
  <c r="I6" i="54"/>
  <c r="F45" i="29"/>
  <c r="I13" i="54"/>
  <c r="I4" i="54"/>
  <c r="I8" i="54"/>
  <c r="D38" i="4"/>
  <c r="D37" i="21"/>
  <c r="D36" i="21"/>
  <c r="F60" i="29"/>
  <c r="O5" i="21"/>
  <c r="Q14" i="54"/>
  <c r="B51" i="29"/>
  <c r="F54" i="29"/>
  <c r="D31" i="4"/>
  <c r="D39" i="4" s="1"/>
  <c r="F51" i="29"/>
  <c r="D25" i="4"/>
  <c r="F24" i="4" s="1"/>
  <c r="Y8" i="54"/>
  <c r="D21" i="6"/>
  <c r="B38" i="29"/>
  <c r="C11" i="54"/>
  <c r="C14" i="54"/>
  <c r="C15" i="54"/>
  <c r="M7" i="26"/>
  <c r="D69" i="50"/>
  <c r="O50" i="50"/>
  <c r="L50" i="50"/>
  <c r="D68" i="50"/>
  <c r="D53" i="50"/>
  <c r="D67" i="50" s="1"/>
  <c r="D59" i="50"/>
  <c r="D22" i="50"/>
  <c r="P6" i="26"/>
  <c r="P7" i="26"/>
  <c r="P8" i="26"/>
  <c r="D17" i="4"/>
  <c r="O24" i="4"/>
  <c r="D70" i="50"/>
  <c r="R50" i="50"/>
  <c r="K26" i="4"/>
  <c r="AF7" i="26"/>
  <c r="AD8" i="26"/>
  <c r="AD416" i="47"/>
  <c r="AD447" i="47"/>
  <c r="M14" i="13"/>
  <c r="S8" i="7"/>
  <c r="H22" i="1"/>
  <c r="C8" i="21" s="1"/>
  <c r="B14" i="1"/>
  <c r="C8" i="7" s="1"/>
  <c r="B22" i="1"/>
  <c r="C8" i="4" s="1"/>
  <c r="B6" i="1"/>
  <c r="C8" i="6" s="1"/>
  <c r="H6" i="1"/>
  <c r="R5" i="4"/>
  <c r="D21" i="4"/>
  <c r="C52" i="6"/>
  <c r="M123" i="54"/>
  <c r="P3185" i="55" s="1"/>
  <c r="C42" i="6"/>
  <c r="C50" i="6"/>
  <c r="M123" i="26"/>
  <c r="P3185" i="46" s="1"/>
  <c r="P123" i="26"/>
  <c r="R3184" i="46" s="1"/>
  <c r="C56" i="6"/>
  <c r="D23" i="6"/>
  <c r="P123" i="54"/>
  <c r="R3184" i="55" s="1"/>
  <c r="C44" i="6"/>
  <c r="Q6" i="26"/>
  <c r="C15" i="26"/>
  <c r="D33" i="6"/>
  <c r="D40" i="6" s="1"/>
  <c r="F38" i="29"/>
  <c r="B9" i="1"/>
  <c r="C12" i="6" s="1"/>
  <c r="B25" i="1"/>
  <c r="C14" i="4" s="1"/>
  <c r="B17" i="1"/>
  <c r="C14" i="7" s="1"/>
  <c r="H17" i="1"/>
  <c r="H9" i="1"/>
  <c r="S55" i="50"/>
  <c r="Q10" i="50"/>
  <c r="M14" i="50" s="1"/>
  <c r="V55" i="50"/>
  <c r="K61" i="50" s="1"/>
  <c r="K51" i="50"/>
  <c r="V12" i="50"/>
  <c r="N16" i="50" s="1"/>
  <c r="K8" i="50"/>
  <c r="M51" i="50"/>
  <c r="E55" i="50" s="1"/>
  <c r="AG69" i="47"/>
  <c r="E25" i="13"/>
  <c r="I13" i="26"/>
  <c r="F44" i="29"/>
  <c r="D29" i="7"/>
  <c r="D38" i="7" s="1"/>
  <c r="D31" i="6"/>
  <c r="F37" i="29"/>
  <c r="N51" i="50"/>
  <c r="K46" i="7"/>
  <c r="M46" i="7"/>
  <c r="K48" i="6"/>
  <c r="M46" i="4"/>
  <c r="S6" i="4"/>
  <c r="E14" i="4" s="1"/>
  <c r="Q10" i="4"/>
  <c r="Q31" i="7"/>
  <c r="P33" i="7" s="1"/>
  <c r="Q27" i="7"/>
  <c r="Q25" i="4"/>
  <c r="G33" i="4" s="1"/>
  <c r="G34" i="4" s="1"/>
  <c r="J6" i="6"/>
  <c r="M8" i="7"/>
  <c r="M6" i="4"/>
  <c r="S12" i="4"/>
  <c r="N14" i="4" s="1"/>
  <c r="M48" i="6"/>
  <c r="K46" i="4"/>
  <c r="AC46" i="4" s="1"/>
  <c r="Q29" i="7"/>
  <c r="Q31" i="4"/>
  <c r="P33" i="4" s="1"/>
  <c r="Q12" i="4"/>
  <c r="S10" i="7"/>
  <c r="K14" i="7" s="1"/>
  <c r="S31" i="4"/>
  <c r="P29" i="7"/>
  <c r="P29" i="6"/>
  <c r="K31" i="6" s="1"/>
  <c r="C5" i="54"/>
  <c r="D8" i="6"/>
  <c r="B35" i="29"/>
  <c r="N27" i="4"/>
  <c r="N28" i="4" s="1"/>
  <c r="D23" i="21"/>
  <c r="C48" i="21" s="1"/>
  <c r="C56" i="21"/>
  <c r="C42" i="21"/>
  <c r="H16" i="1"/>
  <c r="B24" i="1"/>
  <c r="C12" i="4" s="1"/>
  <c r="Q5" i="54"/>
  <c r="D12" i="50"/>
  <c r="AD384" i="46"/>
  <c r="C38" i="26"/>
  <c r="M48" i="4"/>
  <c r="K48" i="4"/>
  <c r="S8" i="21"/>
  <c r="H14" i="21" s="1"/>
  <c r="H15" i="21" s="1"/>
  <c r="Q29" i="21"/>
  <c r="M33" i="21" s="1"/>
  <c r="M34" i="21" s="1"/>
  <c r="S29" i="21"/>
  <c r="S31" i="21"/>
  <c r="S27" i="21"/>
  <c r="S28" i="21" s="1"/>
  <c r="Y5" i="54"/>
  <c r="I11" i="54"/>
  <c r="F42" i="29"/>
  <c r="F19" i="29"/>
  <c r="M7" i="54"/>
  <c r="B17" i="29"/>
  <c r="T6" i="50"/>
  <c r="G16" i="50" s="1"/>
  <c r="S8" i="50"/>
  <c r="H14" i="50" s="1"/>
  <c r="T12" i="50"/>
  <c r="P51" i="50"/>
  <c r="T51" i="50"/>
  <c r="T59" i="50"/>
  <c r="S61" i="50" s="1"/>
  <c r="I123" i="54"/>
  <c r="C3185" i="55" s="1"/>
  <c r="N6" i="50"/>
  <c r="M6" i="50"/>
  <c r="T10" i="50"/>
  <c r="S6" i="50"/>
  <c r="H6" i="50"/>
  <c r="Q8" i="50"/>
  <c r="J14" i="50" s="1"/>
  <c r="J15" i="50" s="1"/>
  <c r="P10" i="50"/>
  <c r="Q12" i="50"/>
  <c r="P14" i="50" s="1"/>
  <c r="P55" i="50"/>
  <c r="Q51" i="50"/>
  <c r="C79" i="50"/>
  <c r="C83" i="50"/>
  <c r="C77" i="50"/>
  <c r="V59" i="50"/>
  <c r="S57" i="50"/>
  <c r="S51" i="50"/>
  <c r="E59" i="50" s="1"/>
  <c r="Q55" i="50"/>
  <c r="M59" i="50" s="1"/>
  <c r="N55" i="50"/>
  <c r="P53" i="50"/>
  <c r="K53" i="50"/>
  <c r="J51" i="50"/>
  <c r="V14" i="50"/>
  <c r="S12" i="50"/>
  <c r="N14" i="50" s="1"/>
  <c r="S10" i="50"/>
  <c r="V8" i="50"/>
  <c r="P8" i="50"/>
  <c r="J6" i="50"/>
  <c r="V6" i="50"/>
  <c r="P6" i="50"/>
  <c r="P7" i="50" s="1"/>
  <c r="Q57" i="50"/>
  <c r="Q58" i="50" s="1"/>
  <c r="T57" i="50"/>
  <c r="P61" i="50" s="1"/>
  <c r="T55" i="50"/>
  <c r="V56" i="50" s="1"/>
  <c r="V51" i="50"/>
  <c r="E61" i="50" s="1"/>
  <c r="Q53" i="50"/>
  <c r="N53" i="50"/>
  <c r="H51" i="50"/>
  <c r="Q6" i="50"/>
  <c r="M8" i="50"/>
  <c r="N8" i="50"/>
  <c r="N10" i="50"/>
  <c r="M12" i="50" s="1"/>
  <c r="V10" i="50"/>
  <c r="T14" i="50"/>
  <c r="S16" i="50" s="1"/>
  <c r="M53" i="50"/>
  <c r="S53" i="50"/>
  <c r="H59" i="50" s="1"/>
  <c r="T53" i="50"/>
  <c r="J61" i="50" s="1"/>
  <c r="V57" i="50"/>
  <c r="V29" i="4"/>
  <c r="AG101" i="47"/>
  <c r="E26" i="13"/>
  <c r="C12" i="50"/>
  <c r="K15" i="7"/>
  <c r="L24" i="7"/>
  <c r="C42" i="26"/>
  <c r="AD636" i="46" s="1"/>
  <c r="AD510" i="46"/>
  <c r="O5" i="50"/>
  <c r="D24" i="50"/>
  <c r="O24" i="6"/>
  <c r="D39" i="6"/>
  <c r="K59" i="50"/>
  <c r="K60" i="50" s="1"/>
  <c r="C53" i="50"/>
  <c r="H33" i="21"/>
  <c r="H34" i="21" s="1"/>
  <c r="D18" i="6"/>
  <c r="I5" i="6"/>
  <c r="M52" i="50"/>
  <c r="C59" i="50"/>
  <c r="M15" i="7"/>
  <c r="C46" i="26"/>
  <c r="AG132" i="47"/>
  <c r="E27" i="13"/>
  <c r="AI85" i="50" l="1"/>
  <c r="AI89" i="50"/>
  <c r="AI87" i="50"/>
  <c r="AC62" i="6"/>
  <c r="AC60" i="6"/>
  <c r="AC60" i="7"/>
  <c r="AC58" i="7"/>
  <c r="AC60" i="4"/>
  <c r="AC58" i="4"/>
  <c r="AI32" i="50"/>
  <c r="AC52" i="4"/>
  <c r="Q11" i="4"/>
  <c r="AC50" i="7"/>
  <c r="AI38" i="50"/>
  <c r="K9" i="4"/>
  <c r="AI36" i="50"/>
  <c r="M7" i="4"/>
  <c r="AI77" i="50"/>
  <c r="AI81" i="50"/>
  <c r="J30" i="4"/>
  <c r="AI34" i="50"/>
  <c r="AG101" i="46"/>
  <c r="E26" i="26"/>
  <c r="AC56" i="4"/>
  <c r="AC52" i="21"/>
  <c r="AC54" i="21"/>
  <c r="C56" i="4"/>
  <c r="C8" i="54"/>
  <c r="K27" i="21"/>
  <c r="I50" i="50"/>
  <c r="D19" i="4"/>
  <c r="AC56" i="21"/>
  <c r="P29" i="21"/>
  <c r="K31" i="21" s="1"/>
  <c r="E120" i="54"/>
  <c r="AG3093" i="55" s="1"/>
  <c r="AG3062" i="55"/>
  <c r="T8" i="50"/>
  <c r="V9" i="50" s="1"/>
  <c r="K48" i="21"/>
  <c r="D36" i="4"/>
  <c r="AC56" i="6"/>
  <c r="C75" i="50"/>
  <c r="H6" i="21"/>
  <c r="G8" i="21" s="1"/>
  <c r="AI79" i="50"/>
  <c r="P7" i="1"/>
  <c r="Q27" i="6"/>
  <c r="Q28" i="6" s="1"/>
  <c r="S6" i="1"/>
  <c r="S7" i="1" s="1"/>
  <c r="S8" i="1" s="1"/>
  <c r="S9" i="1" s="1"/>
  <c r="S10" i="1" s="1"/>
  <c r="S11" i="1" s="1"/>
  <c r="S12" i="1" s="1"/>
  <c r="S13" i="1" s="1"/>
  <c r="S14" i="1" s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C78" i="54"/>
  <c r="AD1644" i="55"/>
  <c r="D12" i="6"/>
  <c r="R6" i="1"/>
  <c r="D24" i="54"/>
  <c r="AI83" i="50"/>
  <c r="AI44" i="50"/>
  <c r="V15" i="50"/>
  <c r="M54" i="50"/>
  <c r="N15" i="50"/>
  <c r="N9" i="50"/>
  <c r="P9" i="50"/>
  <c r="P54" i="50"/>
  <c r="G14" i="7"/>
  <c r="Z6" i="7"/>
  <c r="P15" i="50"/>
  <c r="T11" i="50"/>
  <c r="S58" i="50"/>
  <c r="H15" i="50"/>
  <c r="AC56" i="7"/>
  <c r="AC54" i="7"/>
  <c r="AC52" i="7"/>
  <c r="AC46" i="7"/>
  <c r="AC54" i="4"/>
  <c r="AC54" i="6"/>
  <c r="AC52" i="6"/>
  <c r="N52" i="50"/>
  <c r="AC50" i="21"/>
  <c r="S56" i="50"/>
  <c r="M60" i="50"/>
  <c r="T60" i="50"/>
  <c r="P52" i="50"/>
  <c r="Q54" i="50"/>
  <c r="Q16" i="50"/>
  <c r="Q17" i="50" s="1"/>
  <c r="S32" i="4"/>
  <c r="P9" i="4"/>
  <c r="G30" i="4"/>
  <c r="P28" i="6"/>
  <c r="Q52" i="50"/>
  <c r="Q13" i="4"/>
  <c r="Z51" i="50"/>
  <c r="AB6" i="50"/>
  <c r="M13" i="4"/>
  <c r="H7" i="7"/>
  <c r="E53" i="50"/>
  <c r="Z53" i="50" s="1"/>
  <c r="AB51" i="50"/>
  <c r="N59" i="50"/>
  <c r="P11" i="50"/>
  <c r="H7" i="50"/>
  <c r="P56" i="50"/>
  <c r="H30" i="4"/>
  <c r="E34" i="4"/>
  <c r="J26" i="6"/>
  <c r="E12" i="50"/>
  <c r="K13" i="4"/>
  <c r="M26" i="6"/>
  <c r="K31" i="4"/>
  <c r="E24" i="54"/>
  <c r="G8" i="50"/>
  <c r="AB8" i="50" s="1"/>
  <c r="J52" i="50"/>
  <c r="Q56" i="50"/>
  <c r="V52" i="50"/>
  <c r="H14" i="7"/>
  <c r="D20" i="7"/>
  <c r="O5" i="7"/>
  <c r="H15" i="1"/>
  <c r="H7" i="1"/>
  <c r="B7" i="1"/>
  <c r="B23" i="1"/>
  <c r="C10" i="4" s="1"/>
  <c r="B15" i="1"/>
  <c r="C10" i="7" s="1"/>
  <c r="C50" i="26"/>
  <c r="AD762" i="46"/>
  <c r="N61" i="50"/>
  <c r="N62" i="50" s="1"/>
  <c r="V58" i="50"/>
  <c r="E28" i="13"/>
  <c r="R24" i="6"/>
  <c r="V11" i="50"/>
  <c r="K16" i="50"/>
  <c r="Q7" i="50"/>
  <c r="G14" i="50"/>
  <c r="S8" i="6"/>
  <c r="AG164" i="47"/>
  <c r="T7" i="50"/>
  <c r="H23" i="1"/>
  <c r="D20" i="4"/>
  <c r="O5" i="4"/>
  <c r="I24" i="6"/>
  <c r="D37" i="6"/>
  <c r="C54" i="4"/>
  <c r="C42" i="4"/>
  <c r="D4" i="4"/>
  <c r="C52" i="4"/>
  <c r="C44" i="4"/>
  <c r="C50" i="4"/>
  <c r="C54" i="7"/>
  <c r="C44" i="7"/>
  <c r="C42" i="7"/>
  <c r="C50" i="7"/>
  <c r="D4" i="7"/>
  <c r="M57" i="50"/>
  <c r="N56" i="50"/>
  <c r="G61" i="50"/>
  <c r="E62" i="50" s="1"/>
  <c r="T52" i="50"/>
  <c r="N33" i="21"/>
  <c r="N34" i="21" s="1"/>
  <c r="S32" i="21"/>
  <c r="C52" i="7"/>
  <c r="C90" i="26"/>
  <c r="AD2022" i="46"/>
  <c r="M8" i="6"/>
  <c r="Q10" i="6"/>
  <c r="N6" i="7"/>
  <c r="N25" i="7"/>
  <c r="T25" i="7" s="1"/>
  <c r="S8" i="4"/>
  <c r="N25" i="6"/>
  <c r="M27" i="6"/>
  <c r="N6" i="6"/>
  <c r="P6" i="4"/>
  <c r="Q12" i="6"/>
  <c r="K44" i="21"/>
  <c r="AC44" i="21" s="1"/>
  <c r="S31" i="6"/>
  <c r="S32" i="6" s="1"/>
  <c r="N6" i="4"/>
  <c r="S10" i="6"/>
  <c r="S11" i="6" s="1"/>
  <c r="M44" i="21"/>
  <c r="M46" i="6"/>
  <c r="Q31" i="6"/>
  <c r="P6" i="6"/>
  <c r="Q29" i="6"/>
  <c r="M33" i="6" s="1"/>
  <c r="M34" i="6" s="1"/>
  <c r="K8" i="6"/>
  <c r="K9" i="6" s="1"/>
  <c r="P25" i="7"/>
  <c r="N26" i="7" s="1"/>
  <c r="P25" i="4"/>
  <c r="S27" i="4"/>
  <c r="N25" i="4"/>
  <c r="G31" i="4" s="1"/>
  <c r="Q25" i="6"/>
  <c r="Q26" i="6" s="1"/>
  <c r="S29" i="6"/>
  <c r="K27" i="6"/>
  <c r="M28" i="6" s="1"/>
  <c r="Q8" i="4"/>
  <c r="S6" i="6"/>
  <c r="S7" i="6" s="1"/>
  <c r="K46" i="6"/>
  <c r="Q8" i="7"/>
  <c r="Q9" i="7" s="1"/>
  <c r="D44" i="21"/>
  <c r="P25" i="6"/>
  <c r="N26" i="6" s="1"/>
  <c r="P6" i="7"/>
  <c r="V6" i="7" s="1"/>
  <c r="S12" i="6"/>
  <c r="N14" i="6" s="1"/>
  <c r="N15" i="6" s="1"/>
  <c r="Q27" i="4"/>
  <c r="Q6" i="6"/>
  <c r="Q7" i="6" s="1"/>
  <c r="E44" i="21"/>
  <c r="S27" i="6"/>
  <c r="H33" i="6" s="1"/>
  <c r="H34" i="6" s="1"/>
  <c r="S27" i="7"/>
  <c r="Q28" i="7" s="1"/>
  <c r="Q8" i="6"/>
  <c r="Q9" i="6" s="1"/>
  <c r="S25" i="6"/>
  <c r="J29" i="21"/>
  <c r="K57" i="50"/>
  <c r="H16" i="50"/>
  <c r="S11" i="7"/>
  <c r="P30" i="6"/>
  <c r="D18" i="4"/>
  <c r="I5" i="4"/>
  <c r="Q11" i="21"/>
  <c r="M14" i="21"/>
  <c r="M15" i="21" s="1"/>
  <c r="D25" i="50"/>
  <c r="R5" i="50"/>
  <c r="H5" i="1"/>
  <c r="C51" i="50" s="1"/>
  <c r="B13" i="1"/>
  <c r="C6" i="7" s="1"/>
  <c r="H13" i="1"/>
  <c r="C6" i="50" s="1"/>
  <c r="B21" i="1"/>
  <c r="C6" i="4" s="1"/>
  <c r="J12" i="21"/>
  <c r="G12" i="50"/>
  <c r="N7" i="50"/>
  <c r="S30" i="21"/>
  <c r="K33" i="21"/>
  <c r="K34" i="21" s="1"/>
  <c r="C14" i="6"/>
  <c r="E73" i="13"/>
  <c r="AG1613" i="47" s="1"/>
  <c r="AG1581" i="47"/>
  <c r="F5" i="21"/>
  <c r="D17" i="21"/>
  <c r="I24" i="7"/>
  <c r="D37" i="7"/>
  <c r="D39" i="21"/>
  <c r="O24" i="21"/>
  <c r="AG1550" i="47"/>
  <c r="D17" i="6"/>
  <c r="F5" i="6"/>
  <c r="L24" i="21"/>
  <c r="D38" i="21"/>
  <c r="B42" i="29"/>
  <c r="D4" i="6"/>
  <c r="C54" i="6"/>
  <c r="I123" i="26"/>
  <c r="C3185" i="46" s="1"/>
  <c r="E17" i="1"/>
  <c r="C33" i="7" s="1"/>
  <c r="K9" i="1"/>
  <c r="E23" i="1"/>
  <c r="C29" i="4" s="1"/>
  <c r="E7" i="1"/>
  <c r="C29" i="6" s="1"/>
  <c r="K15" i="1"/>
  <c r="K23" i="1"/>
  <c r="C29" i="21" s="1"/>
  <c r="Q6" i="54"/>
  <c r="B60" i="29"/>
  <c r="D10" i="21"/>
  <c r="Q14" i="26"/>
  <c r="F61" i="29"/>
  <c r="N30" i="7"/>
  <c r="M31" i="7"/>
  <c r="AC46" i="21"/>
  <c r="Q60" i="21"/>
  <c r="C4" i="54"/>
  <c r="C4" i="26"/>
  <c r="B16" i="29"/>
  <c r="D6" i="50"/>
  <c r="N6" i="1"/>
  <c r="O7" i="1"/>
  <c r="O8" i="1" s="1"/>
  <c r="O9" i="1" s="1"/>
  <c r="O10" i="1" s="1"/>
  <c r="O11" i="1" s="1"/>
  <c r="O12" i="1" s="1"/>
  <c r="O13" i="1" s="1"/>
  <c r="O14" i="1" s="1"/>
  <c r="O15" i="1" s="1"/>
  <c r="D51" i="50"/>
  <c r="F16" i="29"/>
  <c r="P27" i="21"/>
  <c r="M27" i="21"/>
  <c r="K28" i="21" s="1"/>
  <c r="K25" i="21"/>
  <c r="P8" i="21"/>
  <c r="N9" i="21" s="1"/>
  <c r="M8" i="21"/>
  <c r="M6" i="21"/>
  <c r="J25" i="21"/>
  <c r="J6" i="21"/>
  <c r="N29" i="21"/>
  <c r="P30" i="21" s="1"/>
  <c r="P25" i="21"/>
  <c r="M25" i="21"/>
  <c r="N10" i="21"/>
  <c r="P6" i="21"/>
  <c r="K8" i="21"/>
  <c r="K6" i="21"/>
  <c r="H25" i="21"/>
  <c r="N6" i="21"/>
  <c r="C6" i="26"/>
  <c r="D10" i="6"/>
  <c r="C36" i="50"/>
  <c r="N25" i="21"/>
  <c r="V53" i="50"/>
  <c r="V54" i="50" s="1"/>
  <c r="K6" i="50"/>
  <c r="G10" i="50" s="1"/>
  <c r="P10" i="21"/>
  <c r="N27" i="21"/>
  <c r="C7" i="26"/>
  <c r="AC62" i="7"/>
  <c r="N33" i="4"/>
  <c r="N34" i="4" s="1"/>
  <c r="AD605" i="47"/>
  <c r="M28" i="4"/>
  <c r="AD573" i="47"/>
  <c r="AD510" i="47"/>
  <c r="Q31" i="50"/>
  <c r="AI42" i="50"/>
  <c r="AI40" i="50"/>
  <c r="AD668" i="47"/>
  <c r="AD731" i="47"/>
  <c r="AD636" i="47"/>
  <c r="AD699" i="47"/>
  <c r="AD542" i="47"/>
  <c r="M9" i="4"/>
  <c r="Q15" i="13"/>
  <c r="AB15" i="54"/>
  <c r="AB15" i="26"/>
  <c r="P33" i="21"/>
  <c r="P34" i="21" s="1"/>
  <c r="Q9" i="21"/>
  <c r="Q30" i="21"/>
  <c r="S11" i="21"/>
  <c r="Q13" i="21"/>
  <c r="S9" i="21"/>
  <c r="G33" i="21"/>
  <c r="G34" i="21" s="1"/>
  <c r="S7" i="21"/>
  <c r="Q58" i="21"/>
  <c r="Q8" i="13"/>
  <c r="S13" i="21"/>
  <c r="AB8" i="26"/>
  <c r="Q7" i="21"/>
  <c r="V13" i="50"/>
  <c r="M14" i="4"/>
  <c r="E10" i="4"/>
  <c r="P14" i="4"/>
  <c r="P15" i="4" s="1"/>
  <c r="H7" i="6"/>
  <c r="Q11" i="7"/>
  <c r="AC48" i="7"/>
  <c r="K14" i="6"/>
  <c r="K15" i="6" s="1"/>
  <c r="Q7" i="7"/>
  <c r="E10" i="6"/>
  <c r="J31" i="7"/>
  <c r="H31" i="6"/>
  <c r="H55" i="50"/>
  <c r="P11" i="4"/>
  <c r="E10" i="50"/>
  <c r="P59" i="50"/>
  <c r="P60" i="50" s="1"/>
  <c r="T58" i="50"/>
  <c r="H26" i="4"/>
  <c r="Q32" i="7"/>
  <c r="H12" i="50"/>
  <c r="P28" i="4"/>
  <c r="S9" i="50"/>
  <c r="N7" i="6"/>
  <c r="H12" i="4"/>
  <c r="J10" i="4"/>
  <c r="J11" i="4" s="1"/>
  <c r="J31" i="4"/>
  <c r="J32" i="4" s="1"/>
  <c r="J33" i="7"/>
  <c r="N33" i="6"/>
  <c r="N34" i="6" s="1"/>
  <c r="S7" i="4"/>
  <c r="M16" i="50"/>
  <c r="M17" i="50" s="1"/>
  <c r="G8" i="7"/>
  <c r="S26" i="4"/>
  <c r="Q9" i="50"/>
  <c r="M7" i="7"/>
  <c r="P11" i="6"/>
  <c r="N11" i="4"/>
  <c r="K28" i="4"/>
  <c r="AF15" i="54"/>
  <c r="E57" i="50"/>
  <c r="N14" i="7"/>
  <c r="S13" i="7"/>
  <c r="M33" i="4"/>
  <c r="Q30" i="4"/>
  <c r="AC48" i="6"/>
  <c r="G10" i="4"/>
  <c r="K7" i="4"/>
  <c r="H10" i="7"/>
  <c r="M9" i="7"/>
  <c r="M26" i="4"/>
  <c r="G33" i="7"/>
  <c r="Q26" i="7"/>
  <c r="N33" i="7"/>
  <c r="N34" i="7" s="1"/>
  <c r="S32" i="7"/>
  <c r="G57" i="50"/>
  <c r="S13" i="4"/>
  <c r="S13" i="50"/>
  <c r="P26" i="4"/>
  <c r="Q26" i="4"/>
  <c r="Q13" i="50"/>
  <c r="V60" i="50"/>
  <c r="Q61" i="50"/>
  <c r="Q62" i="50" s="1"/>
  <c r="J7" i="7"/>
  <c r="M14" i="6"/>
  <c r="M15" i="6" s="1"/>
  <c r="Q11" i="6"/>
  <c r="E14" i="7"/>
  <c r="S7" i="7"/>
  <c r="P9" i="7"/>
  <c r="V7" i="50"/>
  <c r="E16" i="50"/>
  <c r="G17" i="50" s="1"/>
  <c r="Q30" i="7"/>
  <c r="M33" i="7"/>
  <c r="M34" i="7" s="1"/>
  <c r="K9" i="50"/>
  <c r="J10" i="50"/>
  <c r="S30" i="6"/>
  <c r="K33" i="6"/>
  <c r="K34" i="6" s="1"/>
  <c r="J12" i="7"/>
  <c r="J13" i="7" s="1"/>
  <c r="N9" i="7"/>
  <c r="J10" i="6"/>
  <c r="Q30" i="6"/>
  <c r="Q11" i="50"/>
  <c r="M9" i="50"/>
  <c r="H10" i="50"/>
  <c r="J7" i="6"/>
  <c r="E8" i="6"/>
  <c r="G14" i="4"/>
  <c r="Q7" i="4"/>
  <c r="E12" i="6"/>
  <c r="J59" i="50"/>
  <c r="J60" i="50" s="1"/>
  <c r="K12" i="50"/>
  <c r="K13" i="50" s="1"/>
  <c r="Q32" i="4"/>
  <c r="G59" i="50"/>
  <c r="J12" i="50"/>
  <c r="J13" i="50" s="1"/>
  <c r="H31" i="7"/>
  <c r="P28" i="7"/>
  <c r="AF13" i="54"/>
  <c r="AF13" i="26"/>
  <c r="S52" i="50"/>
  <c r="T15" i="50"/>
  <c r="S54" i="50"/>
  <c r="J57" i="50"/>
  <c r="N54" i="50"/>
  <c r="J7" i="50"/>
  <c r="E8" i="50"/>
  <c r="P16" i="50"/>
  <c r="P17" i="50" s="1"/>
  <c r="T13" i="50"/>
  <c r="AC48" i="4"/>
  <c r="P30" i="7"/>
  <c r="K31" i="7"/>
  <c r="E27" i="6"/>
  <c r="S7" i="50"/>
  <c r="E14" i="50"/>
  <c r="G55" i="50"/>
  <c r="E56" i="50" s="1"/>
  <c r="K52" i="50"/>
  <c r="H29" i="7"/>
  <c r="M28" i="7"/>
  <c r="E27" i="7"/>
  <c r="J26" i="7"/>
  <c r="AD15" i="54"/>
  <c r="AD15" i="26"/>
  <c r="C15" i="13"/>
  <c r="AF5" i="26"/>
  <c r="AF5" i="54"/>
  <c r="AF14" i="26"/>
  <c r="AF14" i="54"/>
  <c r="N9" i="6"/>
  <c r="J12" i="6"/>
  <c r="J13" i="6" s="1"/>
  <c r="M31" i="6"/>
  <c r="M32" i="6" s="1"/>
  <c r="N30" i="6"/>
  <c r="P11" i="7"/>
  <c r="K12" i="7"/>
  <c r="K13" i="7" s="1"/>
  <c r="J29" i="7"/>
  <c r="K28" i="7"/>
  <c r="AD8" i="54"/>
  <c r="C8" i="13"/>
  <c r="AF8" i="26"/>
  <c r="AF8" i="54"/>
  <c r="K26" i="6"/>
  <c r="G29" i="6"/>
  <c r="E30" i="6" s="1"/>
  <c r="J7" i="4"/>
  <c r="E8" i="4"/>
  <c r="H7" i="4"/>
  <c r="J31" i="6"/>
  <c r="N28" i="6"/>
  <c r="AF4" i="26"/>
  <c r="AF4" i="54"/>
  <c r="AF12" i="26"/>
  <c r="AF12" i="54"/>
  <c r="M12" i="13"/>
  <c r="N11" i="50"/>
  <c r="J33" i="6"/>
  <c r="J34" i="6" s="1"/>
  <c r="N11" i="7"/>
  <c r="S26" i="7"/>
  <c r="E33" i="7"/>
  <c r="K7" i="7"/>
  <c r="G10" i="7"/>
  <c r="E11" i="7" s="1"/>
  <c r="G29" i="7"/>
  <c r="K26" i="7"/>
  <c r="K33" i="4"/>
  <c r="S30" i="4"/>
  <c r="J26" i="4"/>
  <c r="E27" i="4"/>
  <c r="M12" i="6"/>
  <c r="M13" i="6" s="1"/>
  <c r="N11" i="6"/>
  <c r="J16" i="50"/>
  <c r="T9" i="50"/>
  <c r="G53" i="50"/>
  <c r="H52" i="50"/>
  <c r="M61" i="50"/>
  <c r="M62" i="50" s="1"/>
  <c r="T56" i="50"/>
  <c r="S11" i="50"/>
  <c r="K14" i="50"/>
  <c r="K15" i="50" s="1"/>
  <c r="J55" i="50"/>
  <c r="K54" i="50"/>
  <c r="J12" i="4"/>
  <c r="N9" i="4"/>
  <c r="K14" i="4"/>
  <c r="S11" i="4"/>
  <c r="P14" i="7"/>
  <c r="Q13" i="7"/>
  <c r="H26" i="7"/>
  <c r="G27" i="6"/>
  <c r="H26" i="6"/>
  <c r="E29" i="7"/>
  <c r="M26" i="7"/>
  <c r="K7" i="6"/>
  <c r="G10" i="6"/>
  <c r="M31" i="4"/>
  <c r="M32" i="4" s="1"/>
  <c r="N30" i="4"/>
  <c r="AF6" i="26"/>
  <c r="AF6" i="54"/>
  <c r="M15" i="13"/>
  <c r="AF11" i="26"/>
  <c r="M11" i="13"/>
  <c r="K9" i="7"/>
  <c r="S30" i="7"/>
  <c r="H57" i="50"/>
  <c r="H58" i="50" s="1"/>
  <c r="G31" i="7"/>
  <c r="H29" i="6"/>
  <c r="G31" i="6"/>
  <c r="V30" i="4" l="1"/>
  <c r="Q9" i="4"/>
  <c r="D34" i="13"/>
  <c r="P8" i="1"/>
  <c r="C82" i="54"/>
  <c r="AD1770" i="55"/>
  <c r="R7" i="1"/>
  <c r="D28" i="54"/>
  <c r="AC48" i="21"/>
  <c r="E27" i="26"/>
  <c r="AG132" i="46"/>
  <c r="O5" i="6"/>
  <c r="D20" i="6"/>
  <c r="S17" i="50"/>
  <c r="S62" i="50"/>
  <c r="H13" i="50"/>
  <c r="M7" i="50"/>
  <c r="AB7" i="50" s="1"/>
  <c r="J58" i="50"/>
  <c r="V27" i="6"/>
  <c r="T27" i="6"/>
  <c r="Q28" i="4"/>
  <c r="S28" i="6"/>
  <c r="S28" i="4"/>
  <c r="Z8" i="7"/>
  <c r="K17" i="50"/>
  <c r="N60" i="50"/>
  <c r="K62" i="50"/>
  <c r="S9" i="7"/>
  <c r="N7" i="7"/>
  <c r="J17" i="50"/>
  <c r="AB17" i="50" s="1"/>
  <c r="J56" i="50"/>
  <c r="P62" i="50"/>
  <c r="H17" i="50"/>
  <c r="M15" i="50"/>
  <c r="N17" i="50"/>
  <c r="H11" i="50"/>
  <c r="V8" i="21"/>
  <c r="H56" i="50"/>
  <c r="Z56" i="50" s="1"/>
  <c r="J11" i="50"/>
  <c r="H60" i="50"/>
  <c r="T25" i="21"/>
  <c r="H7" i="21"/>
  <c r="V6" i="21"/>
  <c r="T6" i="21"/>
  <c r="V25" i="21"/>
  <c r="J13" i="4"/>
  <c r="J32" i="7"/>
  <c r="M34" i="4"/>
  <c r="M15" i="4"/>
  <c r="K34" i="4"/>
  <c r="K15" i="4"/>
  <c r="K34" i="7"/>
  <c r="H13" i="7"/>
  <c r="H32" i="4"/>
  <c r="H13" i="4"/>
  <c r="H32" i="7"/>
  <c r="J32" i="6"/>
  <c r="H32" i="6"/>
  <c r="H13" i="6"/>
  <c r="P7" i="7"/>
  <c r="V7" i="7" s="1"/>
  <c r="S13" i="6"/>
  <c r="P34" i="4"/>
  <c r="N15" i="4"/>
  <c r="AC46" i="6"/>
  <c r="Z59" i="50"/>
  <c r="E12" i="7"/>
  <c r="P34" i="7"/>
  <c r="E15" i="50"/>
  <c r="Z15" i="50" s="1"/>
  <c r="Z14" i="50"/>
  <c r="Q60" i="6"/>
  <c r="E11" i="50"/>
  <c r="Z10" i="50"/>
  <c r="E58" i="50"/>
  <c r="Z57" i="50"/>
  <c r="T8" i="4"/>
  <c r="G56" i="50"/>
  <c r="AB55" i="50"/>
  <c r="G60" i="50"/>
  <c r="AB60" i="50" s="1"/>
  <c r="AB59" i="50"/>
  <c r="G15" i="50"/>
  <c r="AB14" i="50"/>
  <c r="AB52" i="50"/>
  <c r="AB16" i="50"/>
  <c r="Z52" i="50"/>
  <c r="E9" i="50"/>
  <c r="Z9" i="50" s="1"/>
  <c r="Z8" i="50"/>
  <c r="Q58" i="6"/>
  <c r="G58" i="50"/>
  <c r="AB57" i="50"/>
  <c r="G13" i="50"/>
  <c r="AB12" i="50"/>
  <c r="E13" i="50"/>
  <c r="Z13" i="50" s="1"/>
  <c r="Z12" i="50"/>
  <c r="G11" i="50"/>
  <c r="AB10" i="50"/>
  <c r="P15" i="7"/>
  <c r="G54" i="50"/>
  <c r="AB54" i="50" s="1"/>
  <c r="AB53" i="50"/>
  <c r="E17" i="50"/>
  <c r="Z16" i="50"/>
  <c r="G62" i="50"/>
  <c r="AB61" i="50"/>
  <c r="Z55" i="50"/>
  <c r="Z6" i="50"/>
  <c r="E60" i="50"/>
  <c r="T54" i="50"/>
  <c r="K58" i="50"/>
  <c r="M13" i="50"/>
  <c r="G9" i="50"/>
  <c r="AB9" i="50" s="1"/>
  <c r="M58" i="50"/>
  <c r="E54" i="50"/>
  <c r="N15" i="7"/>
  <c r="G30" i="7"/>
  <c r="V29" i="7"/>
  <c r="H11" i="7"/>
  <c r="T11" i="7" s="1"/>
  <c r="T10" i="7"/>
  <c r="E30" i="7"/>
  <c r="T29" i="7"/>
  <c r="V31" i="6"/>
  <c r="T29" i="6"/>
  <c r="G30" i="6"/>
  <c r="V26" i="4"/>
  <c r="T26" i="6"/>
  <c r="T25" i="6"/>
  <c r="V25" i="6"/>
  <c r="T12" i="6"/>
  <c r="G11" i="6"/>
  <c r="V10" i="6"/>
  <c r="E11" i="6"/>
  <c r="G28" i="6"/>
  <c r="E9" i="6"/>
  <c r="T9" i="6" s="1"/>
  <c r="T8" i="6"/>
  <c r="M9" i="6"/>
  <c r="V8" i="6"/>
  <c r="T26" i="7"/>
  <c r="E28" i="4"/>
  <c r="T28" i="4" s="1"/>
  <c r="T27" i="4"/>
  <c r="V31" i="4"/>
  <c r="T7" i="7"/>
  <c r="E28" i="7"/>
  <c r="T28" i="7" s="1"/>
  <c r="T27" i="7"/>
  <c r="E15" i="7"/>
  <c r="T14" i="7"/>
  <c r="E11" i="4"/>
  <c r="T10" i="4"/>
  <c r="E31" i="4"/>
  <c r="G32" i="4" s="1"/>
  <c r="V32" i="4" s="1"/>
  <c r="V25" i="4"/>
  <c r="P7" i="6"/>
  <c r="V7" i="6" s="1"/>
  <c r="V6" i="6"/>
  <c r="V31" i="7"/>
  <c r="G11" i="4"/>
  <c r="V11" i="4" s="1"/>
  <c r="V10" i="4"/>
  <c r="E31" i="7"/>
  <c r="G32" i="7" s="1"/>
  <c r="V25" i="7"/>
  <c r="N7" i="4"/>
  <c r="T7" i="4" s="1"/>
  <c r="T6" i="4"/>
  <c r="E12" i="4"/>
  <c r="V6" i="4"/>
  <c r="S9" i="4"/>
  <c r="V8" i="4"/>
  <c r="T7" i="6"/>
  <c r="H33" i="7"/>
  <c r="H34" i="7" s="1"/>
  <c r="V27" i="7"/>
  <c r="N26" i="4"/>
  <c r="T26" i="4" s="1"/>
  <c r="T25" i="4"/>
  <c r="G12" i="6"/>
  <c r="E13" i="6" s="1"/>
  <c r="T6" i="6"/>
  <c r="E34" i="7"/>
  <c r="G11" i="7"/>
  <c r="V10" i="7"/>
  <c r="G15" i="4"/>
  <c r="V33" i="7"/>
  <c r="G9" i="7"/>
  <c r="V8" i="7"/>
  <c r="J14" i="7"/>
  <c r="H15" i="7" s="1"/>
  <c r="T8" i="7"/>
  <c r="H33" i="4"/>
  <c r="V27" i="4"/>
  <c r="G12" i="7"/>
  <c r="T6" i="7"/>
  <c r="T30" i="4"/>
  <c r="H11" i="4"/>
  <c r="H30" i="7"/>
  <c r="J30" i="7"/>
  <c r="J11" i="7"/>
  <c r="E15" i="4"/>
  <c r="K32" i="6"/>
  <c r="K13" i="6"/>
  <c r="E28" i="6"/>
  <c r="G9" i="6"/>
  <c r="G34" i="7"/>
  <c r="G33" i="6"/>
  <c r="G34" i="6" s="1"/>
  <c r="G15" i="7"/>
  <c r="K32" i="4"/>
  <c r="K32" i="7"/>
  <c r="M32" i="7"/>
  <c r="J33" i="4"/>
  <c r="M13" i="7"/>
  <c r="G28" i="4"/>
  <c r="V28" i="4" s="1"/>
  <c r="G28" i="7"/>
  <c r="E9" i="7"/>
  <c r="T9" i="7" s="1"/>
  <c r="S28" i="7"/>
  <c r="J14" i="4"/>
  <c r="G12" i="4"/>
  <c r="AG69" i="55"/>
  <c r="E25" i="54"/>
  <c r="H61" i="50"/>
  <c r="Z61" i="50" s="1"/>
  <c r="G14" i="6"/>
  <c r="G15" i="6" s="1"/>
  <c r="K7" i="50"/>
  <c r="Z7" i="50" s="1"/>
  <c r="E29" i="21"/>
  <c r="M26" i="21"/>
  <c r="H10" i="6"/>
  <c r="H11" i="6" s="1"/>
  <c r="N28" i="21"/>
  <c r="J31" i="21"/>
  <c r="G27" i="21"/>
  <c r="V27" i="21" s="1"/>
  <c r="H26" i="21"/>
  <c r="M12" i="21"/>
  <c r="N11" i="21"/>
  <c r="E8" i="21"/>
  <c r="T8" i="21" s="1"/>
  <c r="J7" i="21"/>
  <c r="P9" i="21"/>
  <c r="H12" i="21"/>
  <c r="H13" i="21" s="1"/>
  <c r="C46" i="6"/>
  <c r="C48" i="6"/>
  <c r="S26" i="6"/>
  <c r="E33" i="6"/>
  <c r="E34" i="6" s="1"/>
  <c r="Q13" i="6"/>
  <c r="P14" i="6"/>
  <c r="P15" i="6" s="1"/>
  <c r="P11" i="21"/>
  <c r="K12" i="21"/>
  <c r="L5" i="6"/>
  <c r="D19" i="6"/>
  <c r="E27" i="21"/>
  <c r="J26" i="21"/>
  <c r="O16" i="1"/>
  <c r="O17" i="1"/>
  <c r="O18" i="1" s="1"/>
  <c r="O19" i="1" s="1"/>
  <c r="P26" i="7"/>
  <c r="V26" i="7" s="1"/>
  <c r="M28" i="21"/>
  <c r="H29" i="21"/>
  <c r="H30" i="21" s="1"/>
  <c r="C48" i="7"/>
  <c r="C46" i="7"/>
  <c r="C46" i="4"/>
  <c r="C48" i="4"/>
  <c r="AD888" i="46"/>
  <c r="C54" i="26"/>
  <c r="G10" i="21"/>
  <c r="K7" i="21"/>
  <c r="G29" i="21"/>
  <c r="K26" i="21"/>
  <c r="D19" i="21"/>
  <c r="L5" i="21"/>
  <c r="E31" i="6"/>
  <c r="G32" i="6" s="1"/>
  <c r="P26" i="6"/>
  <c r="P33" i="6"/>
  <c r="P34" i="6" s="1"/>
  <c r="Q32" i="6"/>
  <c r="S9" i="6"/>
  <c r="H14" i="6"/>
  <c r="H15" i="6" s="1"/>
  <c r="J14" i="6"/>
  <c r="J15" i="6" s="1"/>
  <c r="J10" i="21"/>
  <c r="K9" i="21"/>
  <c r="E31" i="21"/>
  <c r="P26" i="21"/>
  <c r="E10" i="21"/>
  <c r="M7" i="21"/>
  <c r="D30" i="26"/>
  <c r="N7" i="1"/>
  <c r="P7" i="4"/>
  <c r="V7" i="4" s="1"/>
  <c r="E14" i="6"/>
  <c r="E15" i="6" s="1"/>
  <c r="H14" i="4"/>
  <c r="N26" i="21"/>
  <c r="G31" i="21"/>
  <c r="N7" i="21"/>
  <c r="G12" i="21"/>
  <c r="E12" i="21"/>
  <c r="P7" i="21"/>
  <c r="M31" i="21"/>
  <c r="N30" i="21"/>
  <c r="M9" i="21"/>
  <c r="H10" i="21"/>
  <c r="H11" i="21" s="1"/>
  <c r="H31" i="21"/>
  <c r="H32" i="21" s="1"/>
  <c r="P28" i="21"/>
  <c r="F50" i="50"/>
  <c r="D66" i="50"/>
  <c r="D21" i="50"/>
  <c r="F5" i="50"/>
  <c r="K28" i="6"/>
  <c r="J29" i="6"/>
  <c r="J30" i="6" s="1"/>
  <c r="C94" i="26"/>
  <c r="AD2148" i="46"/>
  <c r="AG195" i="47"/>
  <c r="E29" i="13"/>
  <c r="AD762" i="47"/>
  <c r="AD794" i="47"/>
  <c r="AD857" i="47"/>
  <c r="AD825" i="47"/>
  <c r="E9" i="4"/>
  <c r="T9" i="4" s="1"/>
  <c r="G9" i="4"/>
  <c r="X30" i="4" l="1"/>
  <c r="C86" i="54"/>
  <c r="AD1896" i="55"/>
  <c r="E28" i="26"/>
  <c r="AG164" i="46"/>
  <c r="P9" i="1"/>
  <c r="D38" i="13"/>
  <c r="R8" i="1"/>
  <c r="D32" i="54"/>
  <c r="Z11" i="50"/>
  <c r="V28" i="6"/>
  <c r="V9" i="7"/>
  <c r="Z27" i="7"/>
  <c r="Z14" i="7"/>
  <c r="Z60" i="50"/>
  <c r="AD60" i="50" s="1"/>
  <c r="J15" i="4"/>
  <c r="V15" i="4" s="1"/>
  <c r="J34" i="7"/>
  <c r="V34" i="7" s="1"/>
  <c r="AB15" i="50"/>
  <c r="AD15" i="50" s="1"/>
  <c r="AB56" i="50"/>
  <c r="AD56" i="50" s="1"/>
  <c r="J11" i="6"/>
  <c r="V11" i="6" s="1"/>
  <c r="H30" i="6"/>
  <c r="T30" i="6" s="1"/>
  <c r="J13" i="21"/>
  <c r="Z17" i="50"/>
  <c r="AD17" i="50" s="1"/>
  <c r="AB11" i="50"/>
  <c r="AD11" i="50" s="1"/>
  <c r="J32" i="21"/>
  <c r="J11" i="21"/>
  <c r="G32" i="21"/>
  <c r="V31" i="21"/>
  <c r="G13" i="21"/>
  <c r="V12" i="21"/>
  <c r="E32" i="21"/>
  <c r="T31" i="21"/>
  <c r="E28" i="21"/>
  <c r="T28" i="21" s="1"/>
  <c r="T27" i="21"/>
  <c r="G30" i="21"/>
  <c r="V29" i="21"/>
  <c r="E30" i="21"/>
  <c r="T30" i="21" s="1"/>
  <c r="T29" i="21"/>
  <c r="E11" i="21"/>
  <c r="T11" i="21" s="1"/>
  <c r="T10" i="21"/>
  <c r="E13" i="21"/>
  <c r="T12" i="21"/>
  <c r="G11" i="21"/>
  <c r="V10" i="21"/>
  <c r="V26" i="21"/>
  <c r="V7" i="21"/>
  <c r="T26" i="21"/>
  <c r="J30" i="21"/>
  <c r="T7" i="21"/>
  <c r="Z25" i="6"/>
  <c r="V32" i="6"/>
  <c r="E13" i="7"/>
  <c r="T13" i="7" s="1"/>
  <c r="T12" i="7"/>
  <c r="V9" i="4"/>
  <c r="X9" i="4" s="1"/>
  <c r="T30" i="7"/>
  <c r="AD52" i="50"/>
  <c r="AD9" i="50"/>
  <c r="AD7" i="50"/>
  <c r="AC6" i="50" s="1"/>
  <c r="T15" i="7"/>
  <c r="T34" i="7"/>
  <c r="Z54" i="50"/>
  <c r="AD54" i="50" s="1"/>
  <c r="AB13" i="50"/>
  <c r="AD13" i="50" s="1"/>
  <c r="AC12" i="50" s="1"/>
  <c r="AI12" i="50" s="1"/>
  <c r="P7" i="13" s="1"/>
  <c r="AB58" i="50"/>
  <c r="Z58" i="50"/>
  <c r="M32" i="21"/>
  <c r="K32" i="21"/>
  <c r="G28" i="21"/>
  <c r="V28" i="21" s="1"/>
  <c r="H62" i="50"/>
  <c r="Z62" i="50" s="1"/>
  <c r="J62" i="50"/>
  <c r="AB62" i="50" s="1"/>
  <c r="K13" i="21"/>
  <c r="M13" i="21"/>
  <c r="E9" i="21"/>
  <c r="T9" i="21" s="1"/>
  <c r="G9" i="21"/>
  <c r="V9" i="21" s="1"/>
  <c r="V11" i="7"/>
  <c r="X11" i="7" s="1"/>
  <c r="V30" i="7"/>
  <c r="E32" i="6"/>
  <c r="T32" i="6" s="1"/>
  <c r="T31" i="6"/>
  <c r="Z31" i="6" s="1"/>
  <c r="V29" i="6"/>
  <c r="V30" i="6"/>
  <c r="V26" i="6"/>
  <c r="X26" i="6" s="1"/>
  <c r="X26" i="7"/>
  <c r="X9" i="7"/>
  <c r="T28" i="6"/>
  <c r="X28" i="6" s="1"/>
  <c r="T33" i="7"/>
  <c r="Z33" i="7" s="1"/>
  <c r="G13" i="6"/>
  <c r="V13" i="6" s="1"/>
  <c r="V12" i="6"/>
  <c r="T13" i="6"/>
  <c r="T10" i="6"/>
  <c r="T11" i="6"/>
  <c r="V28" i="7"/>
  <c r="X28" i="7" s="1"/>
  <c r="X26" i="4"/>
  <c r="V9" i="6"/>
  <c r="X9" i="6" s="1"/>
  <c r="H15" i="4"/>
  <c r="T15" i="4" s="1"/>
  <c r="T14" i="4"/>
  <c r="G13" i="7"/>
  <c r="V13" i="7" s="1"/>
  <c r="V12" i="7"/>
  <c r="J15" i="7"/>
  <c r="V15" i="7" s="1"/>
  <c r="V14" i="7"/>
  <c r="X7" i="6"/>
  <c r="V32" i="7"/>
  <c r="E32" i="4"/>
  <c r="T32" i="4" s="1"/>
  <c r="T31" i="4"/>
  <c r="X7" i="7"/>
  <c r="X28" i="4"/>
  <c r="J34" i="4"/>
  <c r="V34" i="4" s="1"/>
  <c r="V33" i="4"/>
  <c r="H34" i="4"/>
  <c r="T34" i="4" s="1"/>
  <c r="T33" i="4"/>
  <c r="X7" i="4"/>
  <c r="E13" i="4"/>
  <c r="T13" i="4" s="1"/>
  <c r="T12" i="4"/>
  <c r="E32" i="7"/>
  <c r="T32" i="7" s="1"/>
  <c r="T31" i="7"/>
  <c r="G13" i="4"/>
  <c r="V13" i="4" s="1"/>
  <c r="V12" i="4"/>
  <c r="V14" i="4"/>
  <c r="T11" i="4"/>
  <c r="X11" i="4" s="1"/>
  <c r="AG101" i="55"/>
  <c r="E26" i="54"/>
  <c r="AD2274" i="46"/>
  <c r="C98" i="26"/>
  <c r="C58" i="26"/>
  <c r="AD1014" i="46"/>
  <c r="E30" i="13"/>
  <c r="AG227" i="47"/>
  <c r="N8" i="1"/>
  <c r="D34" i="26"/>
  <c r="AD983" i="47"/>
  <c r="AD951" i="47"/>
  <c r="AD920" i="47"/>
  <c r="AD888" i="47"/>
  <c r="AC8" i="50" l="1"/>
  <c r="AC10" i="50"/>
  <c r="AI10" i="50" s="1"/>
  <c r="P6" i="13" s="1"/>
  <c r="R9" i="1"/>
  <c r="D34" i="54"/>
  <c r="E29" i="26"/>
  <c r="AG195" i="46"/>
  <c r="AC16" i="50"/>
  <c r="AI16" i="50" s="1"/>
  <c r="P9" i="13" s="1"/>
  <c r="AI6" i="50"/>
  <c r="P4" i="13" s="1"/>
  <c r="AC14" i="50"/>
  <c r="AI14" i="50" s="1"/>
  <c r="P8" i="13" s="1"/>
  <c r="D42" i="13"/>
  <c r="P10" i="1"/>
  <c r="C90" i="54"/>
  <c r="AD2022" i="55"/>
  <c r="V11" i="21"/>
  <c r="X11" i="21" s="1"/>
  <c r="X7" i="21"/>
  <c r="X26" i="21"/>
  <c r="T13" i="21"/>
  <c r="V30" i="21"/>
  <c r="X30" i="21" s="1"/>
  <c r="X9" i="21"/>
  <c r="X28" i="21"/>
  <c r="V13" i="21"/>
  <c r="T32" i="21"/>
  <c r="V32" i="21"/>
  <c r="X30" i="7"/>
  <c r="AD58" i="50"/>
  <c r="AC57" i="50" s="1"/>
  <c r="X32" i="6"/>
  <c r="AD62" i="50"/>
  <c r="X34" i="7"/>
  <c r="X30" i="6"/>
  <c r="X32" i="4"/>
  <c r="X15" i="7"/>
  <c r="X11" i="6"/>
  <c r="X13" i="7"/>
  <c r="X13" i="6"/>
  <c r="X32" i="7"/>
  <c r="W27" i="7" s="1"/>
  <c r="X15" i="4"/>
  <c r="X34" i="4"/>
  <c r="X13" i="4"/>
  <c r="E27" i="54"/>
  <c r="AG132" i="55"/>
  <c r="AD1140" i="46"/>
  <c r="C62" i="26"/>
  <c r="AD2400" i="46"/>
  <c r="C102" i="26"/>
  <c r="D38" i="26"/>
  <c r="N9" i="1"/>
  <c r="E31" i="13"/>
  <c r="AG258" i="47"/>
  <c r="AD1077" i="47"/>
  <c r="AD1109" i="47"/>
  <c r="AD1046" i="47"/>
  <c r="AD1014" i="47"/>
  <c r="C94" i="54" l="1"/>
  <c r="AD2148" i="55"/>
  <c r="AC61" i="50"/>
  <c r="P11" i="1"/>
  <c r="D46" i="13"/>
  <c r="AC59" i="50"/>
  <c r="E30" i="26"/>
  <c r="AG227" i="46"/>
  <c r="AC51" i="50"/>
  <c r="AC55" i="50"/>
  <c r="AI8" i="50"/>
  <c r="P5" i="13" s="1"/>
  <c r="AI57" i="50"/>
  <c r="M7" i="13" s="1"/>
  <c r="R10" i="1"/>
  <c r="D38" i="54"/>
  <c r="AC53" i="50"/>
  <c r="AI53" i="50" s="1"/>
  <c r="M5" i="13" s="1"/>
  <c r="W33" i="4"/>
  <c r="W6" i="4"/>
  <c r="W14" i="7"/>
  <c r="W12" i="4"/>
  <c r="W8" i="7"/>
  <c r="W8" i="4"/>
  <c r="W10" i="7"/>
  <c r="W14" i="4"/>
  <c r="W33" i="7"/>
  <c r="W6" i="7"/>
  <c r="W31" i="4"/>
  <c r="W27" i="6"/>
  <c r="W27" i="4"/>
  <c r="W25" i="4"/>
  <c r="W29" i="6"/>
  <c r="W6" i="6"/>
  <c r="W10" i="6"/>
  <c r="W8" i="6"/>
  <c r="W29" i="7"/>
  <c r="W31" i="7"/>
  <c r="W12" i="6"/>
  <c r="W12" i="7"/>
  <c r="W25" i="7"/>
  <c r="AC27" i="7" s="1"/>
  <c r="X13" i="21"/>
  <c r="W12" i="21" s="1"/>
  <c r="X32" i="21"/>
  <c r="W31" i="21" s="1"/>
  <c r="W10" i="4"/>
  <c r="W25" i="6"/>
  <c r="AC25" i="6" s="1"/>
  <c r="AD11" i="26" s="1"/>
  <c r="W31" i="6"/>
  <c r="W29" i="4"/>
  <c r="E28" i="54"/>
  <c r="AG164" i="55"/>
  <c r="AG290" i="47"/>
  <c r="E32" i="13"/>
  <c r="AD2526" i="46"/>
  <c r="C106" i="26"/>
  <c r="C66" i="26"/>
  <c r="AD1266" i="46"/>
  <c r="D42" i="26"/>
  <c r="N10" i="1"/>
  <c r="AD1172" i="47"/>
  <c r="AD1203" i="47"/>
  <c r="AD1235" i="47"/>
  <c r="AD1140" i="47"/>
  <c r="AG258" i="46" l="1"/>
  <c r="E31" i="26"/>
  <c r="AI61" i="50"/>
  <c r="M9" i="13" s="1"/>
  <c r="W6" i="21"/>
  <c r="AI55" i="50"/>
  <c r="M6" i="13" s="1"/>
  <c r="AI59" i="50"/>
  <c r="M8" i="13" s="1"/>
  <c r="D50" i="13"/>
  <c r="P12" i="1"/>
  <c r="R11" i="1"/>
  <c r="D42" i="54"/>
  <c r="AI51" i="50"/>
  <c r="M4" i="13" s="1"/>
  <c r="AD2274" i="55"/>
  <c r="C98" i="54"/>
  <c r="AC6" i="7"/>
  <c r="AE4" i="26" s="1"/>
  <c r="AC8" i="4"/>
  <c r="AC5" i="54" s="1"/>
  <c r="AC12" i="7"/>
  <c r="AC25" i="4"/>
  <c r="AC11" i="54" s="1"/>
  <c r="AC12" i="4"/>
  <c r="AC14" i="4"/>
  <c r="AC27" i="4"/>
  <c r="AC10" i="7"/>
  <c r="I4" i="13"/>
  <c r="AC14" i="7"/>
  <c r="AC29" i="4"/>
  <c r="AC13" i="26" s="1"/>
  <c r="AC33" i="4"/>
  <c r="AC31" i="4"/>
  <c r="AC33" i="7"/>
  <c r="AC8" i="7"/>
  <c r="I12" i="13"/>
  <c r="AE12" i="54"/>
  <c r="AE12" i="26"/>
  <c r="W10" i="21"/>
  <c r="AC10" i="21" s="1"/>
  <c r="AB6" i="54" s="1"/>
  <c r="W25" i="21"/>
  <c r="AC31" i="21" s="1"/>
  <c r="W8" i="21"/>
  <c r="W29" i="21"/>
  <c r="W27" i="21"/>
  <c r="AC27" i="21" s="1"/>
  <c r="AC10" i="4"/>
  <c r="Y6" i="13" s="1"/>
  <c r="AC6" i="4"/>
  <c r="AC12" i="6"/>
  <c r="AD7" i="54" s="1"/>
  <c r="AC29" i="6"/>
  <c r="AD13" i="26" s="1"/>
  <c r="AC8" i="6"/>
  <c r="AD5" i="26" s="1"/>
  <c r="AC27" i="6"/>
  <c r="C12" i="13" s="1"/>
  <c r="AC10" i="6"/>
  <c r="AC6" i="6"/>
  <c r="AD4" i="26" s="1"/>
  <c r="AC25" i="7"/>
  <c r="I11" i="13" s="1"/>
  <c r="AC31" i="7"/>
  <c r="I14" i="13" s="1"/>
  <c r="AE7" i="26"/>
  <c r="AE7" i="54"/>
  <c r="I7" i="13"/>
  <c r="AD11" i="54"/>
  <c r="C11" i="13"/>
  <c r="AC31" i="6"/>
  <c r="AD14" i="54" s="1"/>
  <c r="AC29" i="7"/>
  <c r="E29" i="54"/>
  <c r="AG195" i="55"/>
  <c r="D46" i="26"/>
  <c r="N11" i="1"/>
  <c r="C70" i="26"/>
  <c r="AD1392" i="46"/>
  <c r="E33" i="13"/>
  <c r="AG321" i="47"/>
  <c r="AD2652" i="46"/>
  <c r="C110" i="26"/>
  <c r="AD1361" i="47"/>
  <c r="AD1329" i="47"/>
  <c r="C70" i="13"/>
  <c r="AD1298" i="47"/>
  <c r="AD1266" i="47"/>
  <c r="D54" i="13" l="1"/>
  <c r="P13" i="1"/>
  <c r="AG290" i="46"/>
  <c r="E32" i="26"/>
  <c r="C102" i="54"/>
  <c r="AD2400" i="55"/>
  <c r="R12" i="1"/>
  <c r="D44" i="54"/>
  <c r="AC8" i="21"/>
  <c r="AB5" i="26" s="1"/>
  <c r="C7" i="13"/>
  <c r="AE4" i="54"/>
  <c r="Y13" i="13"/>
  <c r="AC13" i="54"/>
  <c r="AD7" i="26"/>
  <c r="Y11" i="13"/>
  <c r="AC5" i="26"/>
  <c r="AC11" i="26"/>
  <c r="Y5" i="13"/>
  <c r="Y15" i="13"/>
  <c r="AC15" i="26"/>
  <c r="AC15" i="54"/>
  <c r="AC8" i="54"/>
  <c r="AC8" i="26"/>
  <c r="Y8" i="13"/>
  <c r="AE5" i="26"/>
  <c r="I5" i="13"/>
  <c r="AE5" i="54"/>
  <c r="Y7" i="13"/>
  <c r="AC7" i="54"/>
  <c r="AC7" i="26"/>
  <c r="I15" i="13"/>
  <c r="AE15" i="26"/>
  <c r="AE15" i="54"/>
  <c r="AE8" i="54"/>
  <c r="I8" i="13"/>
  <c r="AE8" i="26"/>
  <c r="AE6" i="54"/>
  <c r="I6" i="13"/>
  <c r="AE6" i="26"/>
  <c r="Y14" i="13"/>
  <c r="AC14" i="26"/>
  <c r="AC14" i="54"/>
  <c r="AC12" i="54"/>
  <c r="AC12" i="26"/>
  <c r="Y12" i="13"/>
  <c r="AB6" i="26"/>
  <c r="Q6" i="13"/>
  <c r="AC12" i="21"/>
  <c r="AC6" i="21"/>
  <c r="AC25" i="21"/>
  <c r="AB12" i="26"/>
  <c r="Q12" i="13"/>
  <c r="AB12" i="54"/>
  <c r="AC29" i="21"/>
  <c r="AB14" i="26"/>
  <c r="Q14" i="13"/>
  <c r="AB14" i="54"/>
  <c r="AC6" i="26"/>
  <c r="AC6" i="54"/>
  <c r="AC4" i="26"/>
  <c r="Y4" i="13"/>
  <c r="AC4" i="54"/>
  <c r="AD12" i="54"/>
  <c r="C13" i="13"/>
  <c r="AD13" i="54"/>
  <c r="AE14" i="26"/>
  <c r="C5" i="13"/>
  <c r="AD5" i="54"/>
  <c r="AD12" i="26"/>
  <c r="AD4" i="54"/>
  <c r="AD6" i="26"/>
  <c r="C6" i="13"/>
  <c r="AD6" i="54"/>
  <c r="C4" i="13"/>
  <c r="C14" i="13"/>
  <c r="AE11" i="26"/>
  <c r="AE11" i="54"/>
  <c r="AD14" i="26"/>
  <c r="AE14" i="54"/>
  <c r="I13" i="13"/>
  <c r="AE13" i="54"/>
  <c r="AE13" i="26"/>
  <c r="E30" i="54"/>
  <c r="AG227" i="55"/>
  <c r="AD2778" i="46"/>
  <c r="C114" i="26"/>
  <c r="C74" i="26"/>
  <c r="AD1644" i="46" s="1"/>
  <c r="AD1518" i="46"/>
  <c r="D50" i="26"/>
  <c r="N12" i="1"/>
  <c r="E34" i="13"/>
  <c r="AG353" i="47"/>
  <c r="AD1581" i="47"/>
  <c r="AD1518" i="47"/>
  <c r="AD1550" i="47"/>
  <c r="I74" i="26"/>
  <c r="AG321" i="46" l="1"/>
  <c r="E33" i="26"/>
  <c r="R13" i="1"/>
  <c r="D48" i="54"/>
  <c r="P14" i="1"/>
  <c r="D58" i="13"/>
  <c r="C106" i="54"/>
  <c r="AD2526" i="55"/>
  <c r="AB5" i="54"/>
  <c r="Q5" i="13"/>
  <c r="Q56" i="6"/>
  <c r="AB4" i="26"/>
  <c r="AB4" i="54"/>
  <c r="Q4" i="13"/>
  <c r="AB7" i="26"/>
  <c r="Q7" i="13"/>
  <c r="AB7" i="54"/>
  <c r="AB13" i="54"/>
  <c r="Q13" i="13"/>
  <c r="AB13" i="26"/>
  <c r="AB11" i="54"/>
  <c r="Q11" i="13"/>
  <c r="AB11" i="26"/>
  <c r="E31" i="54"/>
  <c r="AG258" i="55"/>
  <c r="E35" i="13"/>
  <c r="AG384" i="47"/>
  <c r="D54" i="26"/>
  <c r="N13" i="1"/>
  <c r="C118" i="26"/>
  <c r="AD2904" i="46"/>
  <c r="C110" i="54" l="1"/>
  <c r="AD2652" i="55"/>
  <c r="R14" i="1"/>
  <c r="D52" i="54"/>
  <c r="E34" i="26"/>
  <c r="AG353" i="46"/>
  <c r="P15" i="1"/>
  <c r="D62" i="13"/>
  <c r="AG290" i="55"/>
  <c r="E32" i="54"/>
  <c r="AG416" i="47"/>
  <c r="E36" i="13"/>
  <c r="C122" i="26"/>
  <c r="AD3030" i="46"/>
  <c r="N14" i="1"/>
  <c r="D58" i="26"/>
  <c r="D66" i="13" l="1"/>
  <c r="P16" i="1"/>
  <c r="P17" i="1" s="1"/>
  <c r="P18" i="1" s="1"/>
  <c r="P19" i="1" s="1"/>
  <c r="R15" i="1"/>
  <c r="D54" i="54"/>
  <c r="E35" i="26"/>
  <c r="AG384" i="46"/>
  <c r="C114" i="54"/>
  <c r="AD2778" i="55"/>
  <c r="C1641" i="46"/>
  <c r="E33" i="54"/>
  <c r="AG321" i="55"/>
  <c r="N15" i="1"/>
  <c r="D62" i="26"/>
  <c r="AG447" i="47"/>
  <c r="E37" i="13"/>
  <c r="AD3156" i="46"/>
  <c r="C127" i="26"/>
  <c r="C132" i="26" s="1"/>
  <c r="C137" i="26" s="1"/>
  <c r="C118" i="54" l="1"/>
  <c r="AD2904" i="55"/>
  <c r="R16" i="1"/>
  <c r="D57" i="54"/>
  <c r="D70" i="13"/>
  <c r="P20" i="1"/>
  <c r="P21" i="1" s="1"/>
  <c r="P22" i="1" s="1"/>
  <c r="P23" i="1" s="1"/>
  <c r="P24" i="1" s="1"/>
  <c r="P25" i="1" s="1"/>
  <c r="P26" i="1" s="1"/>
  <c r="P27" i="1" s="1"/>
  <c r="P28" i="1" s="1"/>
  <c r="P29" i="1" s="1"/>
  <c r="AG416" i="46"/>
  <c r="E36" i="26"/>
  <c r="E34" i="54"/>
  <c r="AG353" i="55"/>
  <c r="N16" i="1"/>
  <c r="D66" i="54"/>
  <c r="D66" i="26"/>
  <c r="AG479" i="47"/>
  <c r="E38" i="13"/>
  <c r="P132" i="54"/>
  <c r="I127" i="54"/>
  <c r="I151" i="26"/>
  <c r="M89" i="26"/>
  <c r="I108" i="54"/>
  <c r="M35" i="54"/>
  <c r="P142" i="26"/>
  <c r="P121" i="26"/>
  <c r="P137" i="26"/>
  <c r="I39" i="54"/>
  <c r="M148" i="54"/>
  <c r="P133" i="54"/>
  <c r="M80" i="54"/>
  <c r="P145" i="26"/>
  <c r="M74" i="54"/>
  <c r="P50" i="26"/>
  <c r="M60" i="54"/>
  <c r="I25" i="26"/>
  <c r="M117" i="54"/>
  <c r="M94" i="54"/>
  <c r="M125" i="54"/>
  <c r="M70" i="26"/>
  <c r="I145" i="26"/>
  <c r="P74" i="54"/>
  <c r="I134" i="26"/>
  <c r="P32" i="54"/>
  <c r="P119" i="26"/>
  <c r="P112" i="54"/>
  <c r="M103" i="26"/>
  <c r="I151" i="54"/>
  <c r="P45" i="54"/>
  <c r="I44" i="54"/>
  <c r="M111" i="26"/>
  <c r="M27" i="26"/>
  <c r="I65" i="54"/>
  <c r="I23" i="26"/>
  <c r="I53" i="54"/>
  <c r="I75" i="54"/>
  <c r="I48" i="54"/>
  <c r="M120" i="26"/>
  <c r="P117" i="26"/>
  <c r="M50" i="54"/>
  <c r="P78" i="54"/>
  <c r="P151" i="54"/>
  <c r="I144" i="26"/>
  <c r="I91" i="54"/>
  <c r="P88" i="54"/>
  <c r="M125" i="26"/>
  <c r="M107" i="54"/>
  <c r="I62" i="54"/>
  <c r="M26" i="13"/>
  <c r="P125" i="54"/>
  <c r="M127" i="54"/>
  <c r="M63" i="26"/>
  <c r="P78" i="26"/>
  <c r="M68" i="54"/>
  <c r="I45" i="26"/>
  <c r="P139" i="54"/>
  <c r="M90" i="26"/>
  <c r="I63" i="26"/>
  <c r="P41" i="26"/>
  <c r="P38" i="26"/>
  <c r="I120" i="54"/>
  <c r="P22" i="54"/>
  <c r="I80" i="54"/>
  <c r="M53" i="54"/>
  <c r="P30" i="54"/>
  <c r="M47" i="26"/>
  <c r="I110" i="26"/>
  <c r="P30" i="26"/>
  <c r="P26" i="13"/>
  <c r="P43" i="26"/>
  <c r="P27" i="13"/>
  <c r="M111" i="54"/>
  <c r="I38" i="13"/>
  <c r="P143" i="54"/>
  <c r="I138" i="54"/>
  <c r="I112" i="54"/>
  <c r="P36" i="26"/>
  <c r="P145" i="54"/>
  <c r="M24" i="26"/>
  <c r="M52" i="26"/>
  <c r="I119" i="26"/>
  <c r="P94" i="54"/>
  <c r="I91" i="26"/>
  <c r="I71" i="54"/>
  <c r="P85" i="26"/>
  <c r="M61" i="54"/>
  <c r="P26" i="54"/>
  <c r="P83" i="26"/>
  <c r="M38" i="26"/>
  <c r="M64" i="54"/>
  <c r="I73" i="54"/>
  <c r="M150" i="26"/>
  <c r="P65" i="54"/>
  <c r="P109" i="26"/>
  <c r="I96" i="54"/>
  <c r="M96" i="26"/>
  <c r="P135" i="26"/>
  <c r="P50" i="54"/>
  <c r="I84" i="26"/>
  <c r="M92" i="54"/>
  <c r="P34" i="54"/>
  <c r="M104" i="54"/>
  <c r="I55" i="54"/>
  <c r="P28" i="26"/>
  <c r="P135" i="54"/>
  <c r="P77" i="26"/>
  <c r="I60" i="54"/>
  <c r="I54" i="54"/>
  <c r="I132" i="54"/>
  <c r="M41" i="26"/>
  <c r="I54" i="26"/>
  <c r="P23" i="26"/>
  <c r="M59" i="54"/>
  <c r="P80" i="26"/>
  <c r="M138" i="54"/>
  <c r="P131" i="26"/>
  <c r="I50" i="54"/>
  <c r="P22" i="26"/>
  <c r="M147" i="26"/>
  <c r="P117" i="54"/>
  <c r="P34" i="26"/>
  <c r="P52" i="26"/>
  <c r="I134" i="54"/>
  <c r="M104" i="26"/>
  <c r="I148" i="54"/>
  <c r="M71" i="54"/>
  <c r="M99" i="26"/>
  <c r="I22" i="54"/>
  <c r="P70" i="54"/>
  <c r="I104" i="54"/>
  <c r="M32" i="26"/>
  <c r="I43" i="13"/>
  <c r="P122" i="26"/>
  <c r="I92" i="26"/>
  <c r="I139" i="54"/>
  <c r="M49" i="26"/>
  <c r="M103" i="54"/>
  <c r="M146" i="26"/>
  <c r="P87" i="54"/>
  <c r="P69" i="54"/>
  <c r="I81" i="54"/>
  <c r="P124" i="26"/>
  <c r="I58" i="54"/>
  <c r="M121" i="26"/>
  <c r="P89" i="26"/>
  <c r="I74" i="54"/>
  <c r="P141" i="54"/>
  <c r="I146" i="54"/>
  <c r="M23" i="54"/>
  <c r="I26" i="13"/>
  <c r="I65" i="26"/>
  <c r="M131" i="54"/>
  <c r="M108" i="54"/>
  <c r="M122" i="54"/>
  <c r="P30" i="13"/>
  <c r="I64" i="26"/>
  <c r="I129" i="54"/>
  <c r="I143" i="26"/>
  <c r="P107" i="26"/>
  <c r="M40" i="54"/>
  <c r="M116" i="54"/>
  <c r="I48" i="26"/>
  <c r="M69" i="54"/>
  <c r="M139" i="54"/>
  <c r="P118" i="54"/>
  <c r="I124" i="26"/>
  <c r="P108" i="26"/>
  <c r="P53" i="54"/>
  <c r="P31" i="26"/>
  <c r="M79" i="54"/>
  <c r="I37" i="13"/>
  <c r="P57" i="26"/>
  <c r="P42" i="26"/>
  <c r="M28" i="26"/>
  <c r="P125" i="26"/>
  <c r="I135" i="26"/>
  <c r="P25" i="54"/>
  <c r="P64" i="54"/>
  <c r="M148" i="26"/>
  <c r="P134" i="26"/>
  <c r="M99" i="54"/>
  <c r="M126" i="26"/>
  <c r="I39" i="26"/>
  <c r="M135" i="54"/>
  <c r="M118" i="54"/>
  <c r="P116" i="26"/>
  <c r="P98" i="26"/>
  <c r="P72" i="26"/>
  <c r="P65" i="26"/>
  <c r="I45" i="54"/>
  <c r="M107" i="26"/>
  <c r="I46" i="26"/>
  <c r="I115" i="54"/>
  <c r="I116" i="54"/>
  <c r="I72" i="26"/>
  <c r="I101" i="54"/>
  <c r="M42" i="26"/>
  <c r="P141" i="26"/>
  <c r="M89" i="54"/>
  <c r="M45" i="26"/>
  <c r="P32" i="26"/>
  <c r="I82" i="54"/>
  <c r="M119" i="54"/>
  <c r="I46" i="54"/>
  <c r="P121" i="54"/>
  <c r="P51" i="54"/>
  <c r="P103" i="26"/>
  <c r="I99" i="54"/>
  <c r="M86" i="26"/>
  <c r="P147" i="26"/>
  <c r="M37" i="26"/>
  <c r="I142" i="54"/>
  <c r="M121" i="54"/>
  <c r="I132" i="26"/>
  <c r="I78" i="54"/>
  <c r="M28" i="54"/>
  <c r="I57" i="26"/>
  <c r="M115" i="54"/>
  <c r="I149" i="26"/>
  <c r="M110" i="54"/>
  <c r="I141" i="54"/>
  <c r="M71" i="26"/>
  <c r="I38" i="54"/>
  <c r="M31" i="54"/>
  <c r="P90" i="26"/>
  <c r="I69" i="54"/>
  <c r="P61" i="54"/>
  <c r="I28" i="26"/>
  <c r="P92" i="54"/>
  <c r="P66" i="26"/>
  <c r="M65" i="54"/>
  <c r="M46" i="26"/>
  <c r="P33" i="54"/>
  <c r="P137" i="54"/>
  <c r="M126" i="54"/>
  <c r="M102" i="54"/>
  <c r="M36" i="26"/>
  <c r="M127" i="26"/>
  <c r="I150" i="54"/>
  <c r="P107" i="54"/>
  <c r="M140" i="54"/>
  <c r="M45" i="54"/>
  <c r="M124" i="26"/>
  <c r="M128" i="54"/>
  <c r="I36" i="26"/>
  <c r="I98" i="54"/>
  <c r="P54" i="26"/>
  <c r="I98" i="26"/>
  <c r="M143" i="26"/>
  <c r="I88" i="54"/>
  <c r="P150" i="26"/>
  <c r="I52" i="26"/>
  <c r="I31" i="26"/>
  <c r="I131" i="26"/>
  <c r="I103" i="26"/>
  <c r="P114" i="54"/>
  <c r="I109" i="26"/>
  <c r="I112" i="26"/>
  <c r="M81" i="54"/>
  <c r="P63" i="54"/>
  <c r="M62" i="26"/>
  <c r="M100" i="54"/>
  <c r="M129" i="54"/>
  <c r="P148" i="54"/>
  <c r="P130" i="26"/>
  <c r="M42" i="54"/>
  <c r="P59" i="54"/>
  <c r="M136" i="54"/>
  <c r="M43" i="54"/>
  <c r="I106" i="26"/>
  <c r="M95" i="26"/>
  <c r="M114" i="54"/>
  <c r="I88" i="26"/>
  <c r="M72" i="26"/>
  <c r="P148" i="26"/>
  <c r="M133" i="54"/>
  <c r="I42" i="54"/>
  <c r="M92" i="26"/>
  <c r="P79" i="26"/>
  <c r="P116" i="54"/>
  <c r="I149" i="54"/>
  <c r="P129" i="26"/>
  <c r="P71" i="26"/>
  <c r="I125" i="26"/>
  <c r="P120" i="26"/>
  <c r="P59" i="26"/>
  <c r="I30" i="26"/>
  <c r="I89" i="26"/>
  <c r="P146" i="26"/>
  <c r="I120" i="26"/>
  <c r="M30" i="54"/>
  <c r="M26" i="26"/>
  <c r="M115" i="26"/>
  <c r="P119" i="54"/>
  <c r="I122" i="26"/>
  <c r="M56" i="26"/>
  <c r="P37" i="54"/>
  <c r="P60" i="26"/>
  <c r="P93" i="26"/>
  <c r="M149" i="26"/>
  <c r="M22" i="26"/>
  <c r="P63" i="26"/>
  <c r="M34" i="54"/>
  <c r="P44" i="26"/>
  <c r="M43" i="26"/>
  <c r="M128" i="26"/>
  <c r="M93" i="54"/>
  <c r="P83" i="54"/>
  <c r="I23" i="54"/>
  <c r="P110" i="26"/>
  <c r="I94" i="26"/>
  <c r="M105" i="54"/>
  <c r="I79" i="26"/>
  <c r="P100" i="26"/>
  <c r="P52" i="54"/>
  <c r="I127" i="26"/>
  <c r="M57" i="26"/>
  <c r="I118" i="26"/>
  <c r="M30" i="13"/>
  <c r="I86" i="26"/>
  <c r="M114" i="26"/>
  <c r="I57" i="54"/>
  <c r="M35" i="26"/>
  <c r="I121" i="26"/>
  <c r="P48" i="54"/>
  <c r="I140" i="26"/>
  <c r="P75" i="54"/>
  <c r="P149" i="54"/>
  <c r="P45" i="26"/>
  <c r="P56" i="26"/>
  <c r="I66" i="54"/>
  <c r="M33" i="54"/>
  <c r="P39" i="26"/>
  <c r="I27" i="26"/>
  <c r="M31" i="26"/>
  <c r="M90" i="54"/>
  <c r="I108" i="26"/>
  <c r="P138" i="54"/>
  <c r="I70" i="26"/>
  <c r="I113" i="54"/>
  <c r="I82" i="26"/>
  <c r="I30" i="54"/>
  <c r="P94" i="26"/>
  <c r="M85" i="26"/>
  <c r="M102" i="26"/>
  <c r="I136" i="26"/>
  <c r="P77" i="54"/>
  <c r="P44" i="54"/>
  <c r="P39" i="54"/>
  <c r="I114" i="54"/>
  <c r="I116" i="26"/>
  <c r="M137" i="54"/>
  <c r="M146" i="54"/>
  <c r="M106" i="54"/>
  <c r="M51" i="54"/>
  <c r="I52" i="54"/>
  <c r="P105" i="54"/>
  <c r="M100" i="26"/>
  <c r="I100" i="26"/>
  <c r="M139" i="26"/>
  <c r="M67" i="54"/>
  <c r="P140" i="54"/>
  <c r="P115" i="54"/>
  <c r="P101" i="26"/>
  <c r="M73" i="26"/>
  <c r="M66" i="54"/>
  <c r="M118" i="26"/>
  <c r="I125" i="54"/>
  <c r="P55" i="54"/>
  <c r="P41" i="54"/>
  <c r="P62" i="54"/>
  <c r="M69" i="26"/>
  <c r="I115" i="26"/>
  <c r="I26" i="54"/>
  <c r="P89" i="54"/>
  <c r="I107" i="26"/>
  <c r="M70" i="54"/>
  <c r="I95" i="54"/>
  <c r="P86" i="26"/>
  <c r="M83" i="54"/>
  <c r="P126" i="26"/>
  <c r="P113" i="54"/>
  <c r="M106" i="26"/>
  <c r="M130" i="26"/>
  <c r="P47" i="54"/>
  <c r="I131" i="54"/>
  <c r="P103" i="54"/>
  <c r="I137" i="54"/>
  <c r="M44" i="26"/>
  <c r="I142" i="26"/>
  <c r="I59" i="54"/>
  <c r="P70" i="26"/>
  <c r="I85" i="26"/>
  <c r="I40" i="54"/>
  <c r="I147" i="54"/>
  <c r="I86" i="54"/>
  <c r="P27" i="26"/>
  <c r="M48" i="26"/>
  <c r="I83" i="26"/>
  <c r="P132" i="26"/>
  <c r="P98" i="54"/>
  <c r="I68" i="54"/>
  <c r="P140" i="26"/>
  <c r="I44" i="26"/>
  <c r="P24" i="54"/>
  <c r="I72" i="54"/>
  <c r="P82" i="54"/>
  <c r="M150" i="54"/>
  <c r="I36" i="54"/>
  <c r="I128" i="26"/>
  <c r="P46" i="54"/>
  <c r="P139" i="26"/>
  <c r="I84" i="54"/>
  <c r="I70" i="54"/>
  <c r="P97" i="26"/>
  <c r="P79" i="54"/>
  <c r="I111" i="54"/>
  <c r="P102" i="26"/>
  <c r="I99" i="26"/>
  <c r="M117" i="26"/>
  <c r="M137" i="26"/>
  <c r="P57" i="54"/>
  <c r="M77" i="54"/>
  <c r="P81" i="26"/>
  <c r="M84" i="26"/>
  <c r="P95" i="54"/>
  <c r="P133" i="26"/>
  <c r="I118" i="54"/>
  <c r="I102" i="26"/>
  <c r="I128" i="54"/>
  <c r="P55" i="26"/>
  <c r="I97" i="54"/>
  <c r="P58" i="26"/>
  <c r="I106" i="54"/>
  <c r="I119" i="54"/>
  <c r="I114" i="26"/>
  <c r="M138" i="26"/>
  <c r="I144" i="54"/>
  <c r="I136" i="54"/>
  <c r="P96" i="26"/>
  <c r="M57" i="54"/>
  <c r="M29" i="54"/>
  <c r="P114" i="26"/>
  <c r="I103" i="54"/>
  <c r="M147" i="54"/>
  <c r="M145" i="54"/>
  <c r="M22" i="54"/>
  <c r="M120" i="54"/>
  <c r="M51" i="26"/>
  <c r="P69" i="26"/>
  <c r="P66" i="54"/>
  <c r="I35" i="26"/>
  <c r="I92" i="54"/>
  <c r="I141" i="26"/>
  <c r="I133" i="54"/>
  <c r="I117" i="26"/>
  <c r="I29" i="54"/>
  <c r="P142" i="54"/>
  <c r="M97" i="26"/>
  <c r="P49" i="26"/>
  <c r="M37" i="54"/>
  <c r="M40" i="26"/>
  <c r="I67" i="54"/>
  <c r="I93" i="26"/>
  <c r="P136" i="54"/>
  <c r="P109" i="54"/>
  <c r="M44" i="54"/>
  <c r="I143" i="54"/>
  <c r="M46" i="54"/>
  <c r="I133" i="26"/>
  <c r="M113" i="26"/>
  <c r="P128" i="54"/>
  <c r="I130" i="26"/>
  <c r="I41" i="26"/>
  <c r="P76" i="54"/>
  <c r="M83" i="26"/>
  <c r="P102" i="54"/>
  <c r="M34" i="26"/>
  <c r="I68" i="26"/>
  <c r="I50" i="26"/>
  <c r="I31" i="13"/>
  <c r="M24" i="54"/>
  <c r="P31" i="13"/>
  <c r="M124" i="54"/>
  <c r="I107" i="54"/>
  <c r="P106" i="26"/>
  <c r="M132" i="26"/>
  <c r="I63" i="54"/>
  <c r="M38" i="54"/>
  <c r="I126" i="54"/>
  <c r="I39" i="13"/>
  <c r="I117" i="54"/>
  <c r="P93" i="54"/>
  <c r="M135" i="26"/>
  <c r="P150" i="54"/>
  <c r="I61" i="26"/>
  <c r="I105" i="54"/>
  <c r="P67" i="54"/>
  <c r="M108" i="26"/>
  <c r="P73" i="54"/>
  <c r="I150" i="26"/>
  <c r="I59" i="26"/>
  <c r="I130" i="54"/>
  <c r="P61" i="26"/>
  <c r="P25" i="26"/>
  <c r="M59" i="26"/>
  <c r="I61" i="54"/>
  <c r="M36" i="54"/>
  <c r="M64" i="26"/>
  <c r="M133" i="26"/>
  <c r="P38" i="54"/>
  <c r="P104" i="26"/>
  <c r="I87" i="54"/>
  <c r="M32" i="13"/>
  <c r="M85" i="54"/>
  <c r="P130" i="54"/>
  <c r="P60" i="54"/>
  <c r="M86" i="54"/>
  <c r="I146" i="26"/>
  <c r="I78" i="26"/>
  <c r="I53" i="26"/>
  <c r="M134" i="54"/>
  <c r="I36" i="13"/>
  <c r="P106" i="54"/>
  <c r="M151" i="26"/>
  <c r="I55" i="26"/>
  <c r="I101" i="26"/>
  <c r="M50" i="26"/>
  <c r="I71" i="26"/>
  <c r="I29" i="26"/>
  <c r="M79" i="26"/>
  <c r="M81" i="26"/>
  <c r="I77" i="26"/>
  <c r="I147" i="26"/>
  <c r="M130" i="54"/>
  <c r="M93" i="26"/>
  <c r="P47" i="26"/>
  <c r="I60" i="26"/>
  <c r="P26" i="26"/>
  <c r="M60" i="26"/>
  <c r="I47" i="54"/>
  <c r="M58" i="54"/>
  <c r="M119" i="26"/>
  <c r="I76" i="54"/>
  <c r="M48" i="54"/>
  <c r="M78" i="54"/>
  <c r="M98" i="54"/>
  <c r="P122" i="54"/>
  <c r="P85" i="54"/>
  <c r="I47" i="26"/>
  <c r="P56" i="54"/>
  <c r="P151" i="26"/>
  <c r="P146" i="54"/>
  <c r="P73" i="26"/>
  <c r="M54" i="26"/>
  <c r="M31" i="13"/>
  <c r="P67" i="26"/>
  <c r="M28" i="13"/>
  <c r="M78" i="26"/>
  <c r="I102" i="54"/>
  <c r="I42" i="26"/>
  <c r="M112" i="54"/>
  <c r="P144" i="54"/>
  <c r="P29" i="26"/>
  <c r="P111" i="54"/>
  <c r="M113" i="54"/>
  <c r="P82" i="26"/>
  <c r="I32" i="26"/>
  <c r="I140" i="54"/>
  <c r="P51" i="26"/>
  <c r="P99" i="26"/>
  <c r="I24" i="54"/>
  <c r="M116" i="26"/>
  <c r="P124" i="54"/>
  <c r="P134" i="54"/>
  <c r="P28" i="54"/>
  <c r="M32" i="54"/>
  <c r="M87" i="54"/>
  <c r="I109" i="54"/>
  <c r="M122" i="26"/>
  <c r="M109" i="54"/>
  <c r="M80" i="26"/>
  <c r="P43" i="54"/>
  <c r="M82" i="26"/>
  <c r="M68" i="26"/>
  <c r="I37" i="26"/>
  <c r="P33" i="13"/>
  <c r="I90" i="26"/>
  <c r="P99" i="54"/>
  <c r="P91" i="54"/>
  <c r="M144" i="26"/>
  <c r="P86" i="54"/>
  <c r="I69" i="26"/>
  <c r="I35" i="54"/>
  <c r="M27" i="54"/>
  <c r="M101" i="54"/>
  <c r="P23" i="54"/>
  <c r="P24" i="13"/>
  <c r="I67" i="26"/>
  <c r="M88" i="26"/>
  <c r="P35" i="26"/>
  <c r="I56" i="26"/>
  <c r="P23" i="13"/>
  <c r="P24" i="26"/>
  <c r="P48" i="26"/>
  <c r="I137" i="26"/>
  <c r="M91" i="54"/>
  <c r="M151" i="54"/>
  <c r="I121" i="54"/>
  <c r="P111" i="26"/>
  <c r="M75" i="54"/>
  <c r="I33" i="26"/>
  <c r="P74" i="26"/>
  <c r="P129" i="54"/>
  <c r="M25" i="13"/>
  <c r="M105" i="26"/>
  <c r="M95" i="54"/>
  <c r="M96" i="54"/>
  <c r="M101" i="26"/>
  <c r="I76" i="26"/>
  <c r="M77" i="26"/>
  <c r="M129" i="26"/>
  <c r="M55" i="54"/>
  <c r="P138" i="26"/>
  <c r="M112" i="26"/>
  <c r="I94" i="54"/>
  <c r="I40" i="13"/>
  <c r="P101" i="54"/>
  <c r="P75" i="26"/>
  <c r="P105" i="26"/>
  <c r="I49" i="26"/>
  <c r="I28" i="13"/>
  <c r="M55" i="26"/>
  <c r="P46" i="26"/>
  <c r="M88" i="54"/>
  <c r="P71" i="54"/>
  <c r="M144" i="54"/>
  <c r="I64" i="54"/>
  <c r="I105" i="26"/>
  <c r="I22" i="13"/>
  <c r="P81" i="54"/>
  <c r="M61" i="26"/>
  <c r="I129" i="26"/>
  <c r="I124" i="54"/>
  <c r="P32" i="13"/>
  <c r="M62" i="54"/>
  <c r="P27" i="54"/>
  <c r="I22" i="26"/>
  <c r="M97" i="54"/>
  <c r="M74" i="26"/>
  <c r="P92" i="26"/>
  <c r="I138" i="26"/>
  <c r="I34" i="26"/>
  <c r="I43" i="54"/>
  <c r="P84" i="26"/>
  <c r="I27" i="54"/>
  <c r="P113" i="26"/>
  <c r="P95" i="26"/>
  <c r="I31" i="54"/>
  <c r="I32" i="54"/>
  <c r="P120" i="54"/>
  <c r="P80" i="54"/>
  <c r="P110" i="54"/>
  <c r="P97" i="54"/>
  <c r="I33" i="13"/>
  <c r="I56" i="54"/>
  <c r="M149" i="54"/>
  <c r="M109" i="26"/>
  <c r="M143" i="54"/>
  <c r="I95" i="26"/>
  <c r="P31" i="54"/>
  <c r="I93" i="54"/>
  <c r="I23" i="13"/>
  <c r="M24" i="13"/>
  <c r="P143" i="26"/>
  <c r="M33" i="26"/>
  <c r="P91" i="26"/>
  <c r="P58" i="54"/>
  <c r="I135" i="54"/>
  <c r="I79" i="54"/>
  <c r="M72" i="54"/>
  <c r="I42" i="13"/>
  <c r="P22" i="13"/>
  <c r="I24" i="26"/>
  <c r="M27" i="13"/>
  <c r="P118" i="26"/>
  <c r="M53" i="26"/>
  <c r="I58" i="26"/>
  <c r="P29" i="13"/>
  <c r="M47" i="54"/>
  <c r="M30" i="26"/>
  <c r="M41" i="54"/>
  <c r="M141" i="54"/>
  <c r="P131" i="54"/>
  <c r="P96" i="54"/>
  <c r="M131" i="26"/>
  <c r="I96" i="26"/>
  <c r="I66" i="26"/>
  <c r="I113" i="26"/>
  <c r="I32" i="13"/>
  <c r="M22" i="13"/>
  <c r="P64" i="26"/>
  <c r="P72" i="54"/>
  <c r="P147" i="54"/>
  <c r="P90" i="54"/>
  <c r="P53" i="26"/>
  <c r="I34" i="54"/>
  <c r="M54" i="54"/>
  <c r="I85" i="54"/>
  <c r="I41" i="13"/>
  <c r="P87" i="26"/>
  <c r="I51" i="26"/>
  <c r="I80" i="26"/>
  <c r="I27" i="13"/>
  <c r="P104" i="54"/>
  <c r="P49" i="54"/>
  <c r="I44" i="13"/>
  <c r="M29" i="13"/>
  <c r="M25" i="26"/>
  <c r="I25" i="13"/>
  <c r="I89" i="54"/>
  <c r="P108" i="54"/>
  <c r="P35" i="54"/>
  <c r="M73" i="54"/>
  <c r="M136" i="26"/>
  <c r="P127" i="54"/>
  <c r="M84" i="54"/>
  <c r="P40" i="54"/>
  <c r="I33" i="54"/>
  <c r="I35" i="13"/>
  <c r="P36" i="54"/>
  <c r="I81" i="26"/>
  <c r="M76" i="54"/>
  <c r="I77" i="54"/>
  <c r="P88" i="26"/>
  <c r="M91" i="26"/>
  <c r="P29" i="54"/>
  <c r="P112" i="26"/>
  <c r="P40" i="26"/>
  <c r="I62" i="26"/>
  <c r="M52" i="54"/>
  <c r="M39" i="54"/>
  <c r="M145" i="26"/>
  <c r="I38" i="26"/>
  <c r="I29" i="13"/>
  <c r="M75" i="26"/>
  <c r="P100" i="54"/>
  <c r="M67" i="26"/>
  <c r="I25" i="54"/>
  <c r="I75" i="26"/>
  <c r="M26" i="54"/>
  <c r="M141" i="26"/>
  <c r="I122" i="54"/>
  <c r="M140" i="26"/>
  <c r="I30" i="13"/>
  <c r="M94" i="26"/>
  <c r="M142" i="26"/>
  <c r="I139" i="26"/>
  <c r="M82" i="54"/>
  <c r="P25" i="13"/>
  <c r="M142" i="54"/>
  <c r="M87" i="26"/>
  <c r="P68" i="54"/>
  <c r="P136" i="26"/>
  <c r="M98" i="26"/>
  <c r="I28" i="54"/>
  <c r="I83" i="54"/>
  <c r="I111" i="26"/>
  <c r="M76" i="26"/>
  <c r="M132" i="54"/>
  <c r="M110" i="26"/>
  <c r="M65" i="26"/>
  <c r="M23" i="13"/>
  <c r="M49" i="54"/>
  <c r="I24" i="13"/>
  <c r="P128" i="26"/>
  <c r="P54" i="54"/>
  <c r="I104" i="26"/>
  <c r="M66" i="26"/>
  <c r="P33" i="26"/>
  <c r="I87" i="26"/>
  <c r="I40" i="26"/>
  <c r="P68" i="26"/>
  <c r="P37" i="26"/>
  <c r="P76" i="26"/>
  <c r="I97" i="26"/>
  <c r="I43" i="26"/>
  <c r="I34" i="13"/>
  <c r="I73" i="26"/>
  <c r="I90" i="54"/>
  <c r="M134" i="26"/>
  <c r="P62" i="26"/>
  <c r="P28" i="13"/>
  <c r="I37" i="54"/>
  <c r="I100" i="54"/>
  <c r="M29" i="26"/>
  <c r="M39" i="26"/>
  <c r="M56" i="54"/>
  <c r="P127" i="26"/>
  <c r="M63" i="54"/>
  <c r="I145" i="54"/>
  <c r="I126" i="26"/>
  <c r="P84" i="54"/>
  <c r="M33" i="13"/>
  <c r="P149" i="26"/>
  <c r="I110" i="54"/>
  <c r="M23" i="26"/>
  <c r="M25" i="54"/>
  <c r="P115" i="26"/>
  <c r="I26" i="26"/>
  <c r="P144" i="26"/>
  <c r="I49" i="54"/>
  <c r="P42" i="54"/>
  <c r="I41" i="54"/>
  <c r="P126" i="54"/>
  <c r="I45" i="13"/>
  <c r="M58" i="26"/>
  <c r="I148" i="26"/>
  <c r="I51" i="54"/>
  <c r="C917" i="55" l="1"/>
  <c r="P1137" i="46"/>
  <c r="C728" i="47"/>
  <c r="C602" i="55"/>
  <c r="R632" i="55"/>
  <c r="C854" i="55"/>
  <c r="C129" i="46"/>
  <c r="R2932" i="46"/>
  <c r="P98" i="55"/>
  <c r="P35" i="46"/>
  <c r="C2775" i="55"/>
  <c r="M44" i="13"/>
  <c r="P696" i="47" s="1"/>
  <c r="P350" i="47"/>
  <c r="R1955" i="55"/>
  <c r="P1295" i="55"/>
  <c r="P1074" i="55"/>
  <c r="P539" i="46"/>
  <c r="P224" i="46"/>
  <c r="C2460" i="55"/>
  <c r="C476" i="55"/>
  <c r="R191" i="47"/>
  <c r="R1262" i="46"/>
  <c r="C2145" i="55"/>
  <c r="C1610" i="46"/>
  <c r="C381" i="47"/>
  <c r="I59" i="13"/>
  <c r="Q48" i="21" s="1"/>
  <c r="C665" i="46"/>
  <c r="C2366" i="46"/>
  <c r="R1703" i="46"/>
  <c r="R475" i="46"/>
  <c r="R1451" i="46"/>
  <c r="C570" i="46"/>
  <c r="C2051" i="46"/>
  <c r="R349" i="46"/>
  <c r="P1389" i="46"/>
  <c r="C2586" i="46"/>
  <c r="R1010" i="55"/>
  <c r="M37" i="13"/>
  <c r="P476" i="47" s="1"/>
  <c r="D50" i="4"/>
  <c r="C66" i="47"/>
  <c r="P854" i="55"/>
  <c r="P35" i="13"/>
  <c r="R412" i="47" s="1"/>
  <c r="P35" i="47"/>
  <c r="M46" i="13"/>
  <c r="P1358" i="46"/>
  <c r="P2775" i="46"/>
  <c r="P1704" i="46"/>
  <c r="Q58" i="7"/>
  <c r="C2807" i="46"/>
  <c r="C1925" i="55"/>
  <c r="C192" i="55"/>
  <c r="P2397" i="46"/>
  <c r="R1451" i="55"/>
  <c r="P2051" i="46"/>
  <c r="R97" i="47"/>
  <c r="P1893" i="55"/>
  <c r="P2271" i="46"/>
  <c r="D32" i="50"/>
  <c r="M43" i="13"/>
  <c r="P665" i="47" s="1"/>
  <c r="C255" i="47"/>
  <c r="C3153" i="55"/>
  <c r="P129" i="55"/>
  <c r="Q57" i="7"/>
  <c r="D48" i="7"/>
  <c r="C1673" i="46"/>
  <c r="C98" i="55"/>
  <c r="P1421" i="46"/>
  <c r="R2459" i="55"/>
  <c r="P1673" i="46"/>
  <c r="Q56" i="7"/>
  <c r="M49" i="13"/>
  <c r="D52" i="7"/>
  <c r="P41" i="13"/>
  <c r="R601" i="47" s="1"/>
  <c r="C224" i="47"/>
  <c r="C507" i="46"/>
  <c r="P539" i="55"/>
  <c r="P948" i="55"/>
  <c r="C1263" i="46"/>
  <c r="R569" i="46"/>
  <c r="R2837" i="46"/>
  <c r="R223" i="55"/>
  <c r="P2177" i="46"/>
  <c r="R2081" i="46"/>
  <c r="C1736" i="55"/>
  <c r="P1704" i="55"/>
  <c r="C1862" i="46"/>
  <c r="R443" i="55"/>
  <c r="M59" i="13"/>
  <c r="C413" i="47"/>
  <c r="C350" i="55"/>
  <c r="R569" i="55"/>
  <c r="P1956" i="55"/>
  <c r="P1610" i="55"/>
  <c r="R412" i="55"/>
  <c r="R2711" i="55"/>
  <c r="C2114" i="55"/>
  <c r="M47" i="13"/>
  <c r="C98" i="47"/>
  <c r="P37" i="13"/>
  <c r="R475" i="47" s="1"/>
  <c r="D52" i="4"/>
  <c r="P98" i="46"/>
  <c r="M40" i="13"/>
  <c r="P570" i="47" s="1"/>
  <c r="P224" i="47"/>
  <c r="D54" i="6"/>
  <c r="C696" i="47"/>
  <c r="R853" i="55"/>
  <c r="R2585" i="55"/>
  <c r="M38" i="13"/>
  <c r="P507" i="47" s="1"/>
  <c r="D79" i="50"/>
  <c r="C161" i="47"/>
  <c r="C1830" i="46"/>
  <c r="C917" i="46"/>
  <c r="R2050" i="46"/>
  <c r="C602" i="47"/>
  <c r="C1988" i="55"/>
  <c r="P1011" i="55"/>
  <c r="C381" i="55"/>
  <c r="R979" i="46"/>
  <c r="R2144" i="55"/>
  <c r="R1577" i="55"/>
  <c r="R1325" i="46"/>
  <c r="M35" i="13"/>
  <c r="P3" i="47"/>
  <c r="D50" i="6"/>
  <c r="M45" i="13"/>
  <c r="P728" i="47" s="1"/>
  <c r="C318" i="47"/>
  <c r="C2870" i="46"/>
  <c r="C1389" i="46"/>
  <c r="C2334" i="46"/>
  <c r="R2333" i="55"/>
  <c r="P602" i="55"/>
  <c r="P255" i="46"/>
  <c r="P791" i="55"/>
  <c r="R223" i="47"/>
  <c r="C1137" i="46"/>
  <c r="P980" i="46"/>
  <c r="R3026" i="46"/>
  <c r="P161" i="47"/>
  <c r="M48" i="13"/>
  <c r="P39" i="13"/>
  <c r="R538" i="47" s="1"/>
  <c r="C66" i="46"/>
  <c r="R2" i="47"/>
  <c r="C633" i="47"/>
  <c r="P1578" i="55"/>
  <c r="C1799" i="55"/>
  <c r="R1136" i="55"/>
  <c r="R2176" i="46"/>
  <c r="P350" i="46"/>
  <c r="I47" i="13"/>
  <c r="Q54" i="4" s="1"/>
  <c r="P36" i="13"/>
  <c r="R443" i="47" s="1"/>
  <c r="P66" i="47"/>
  <c r="D52" i="21"/>
  <c r="M34" i="13"/>
  <c r="C35" i="47"/>
  <c r="C2240" i="55"/>
  <c r="R286" i="55"/>
  <c r="C2303" i="46"/>
  <c r="P2744" i="46"/>
  <c r="C1074" i="55"/>
  <c r="D48" i="21"/>
  <c r="P45" i="13"/>
  <c r="R727" i="47" s="1"/>
  <c r="D52" i="6"/>
  <c r="M51" i="13"/>
  <c r="C350" i="47"/>
  <c r="R2365" i="55"/>
  <c r="R2774" i="55"/>
  <c r="R1829" i="55"/>
  <c r="R3089" i="55"/>
  <c r="C318" i="55"/>
  <c r="C287" i="55"/>
  <c r="R2302" i="46"/>
  <c r="R2869" i="46"/>
  <c r="C161" i="55"/>
  <c r="R1955" i="46"/>
  <c r="C665" i="55"/>
  <c r="C381" i="46"/>
  <c r="R2207" i="46"/>
  <c r="D48" i="6"/>
  <c r="P1641" i="46"/>
  <c r="Q57" i="6"/>
  <c r="P2366" i="55"/>
  <c r="C3" i="46"/>
  <c r="R160" i="55"/>
  <c r="P1263" i="55"/>
  <c r="R317" i="47"/>
  <c r="C3216" i="55"/>
  <c r="P1232" i="46"/>
  <c r="R1861" i="55"/>
  <c r="I46" i="13"/>
  <c r="Q54" i="21" s="1"/>
  <c r="P34" i="13"/>
  <c r="R380" i="47" s="1"/>
  <c r="C3" i="47"/>
  <c r="D50" i="21"/>
  <c r="C2618" i="46"/>
  <c r="C1326" i="55"/>
  <c r="R1546" i="55"/>
  <c r="P2082" i="55"/>
  <c r="R758" i="46"/>
  <c r="P1043" i="46"/>
  <c r="M41" i="13"/>
  <c r="P602" i="47" s="1"/>
  <c r="D50" i="7"/>
  <c r="C192" i="47"/>
  <c r="C854" i="46"/>
  <c r="R2617" i="46"/>
  <c r="R1672" i="46"/>
  <c r="R2491" i="55"/>
  <c r="C570" i="47"/>
  <c r="C2271" i="55"/>
  <c r="P2838" i="46"/>
  <c r="P1043" i="55"/>
  <c r="P1736" i="46"/>
  <c r="Q56" i="4"/>
  <c r="Q60" i="7"/>
  <c r="D46" i="7"/>
  <c r="C1704" i="46"/>
  <c r="P2492" i="46"/>
  <c r="P2334" i="55"/>
  <c r="P2303" i="55"/>
  <c r="P2618" i="46"/>
  <c r="P98" i="47"/>
  <c r="M36" i="13"/>
  <c r="P47" i="13" s="1"/>
  <c r="R790" i="47" s="1"/>
  <c r="R1640" i="46"/>
  <c r="C350" i="46"/>
  <c r="P1673" i="55"/>
  <c r="R2806" i="46"/>
  <c r="C3122" i="55"/>
  <c r="P2177" i="55"/>
  <c r="R821" i="46"/>
  <c r="R65" i="46"/>
  <c r="R34" i="47"/>
  <c r="C1074" i="46"/>
  <c r="R412" i="46"/>
  <c r="P2082" i="46"/>
  <c r="C1421" i="46"/>
  <c r="R65" i="47"/>
  <c r="R34" i="55"/>
  <c r="P2492" i="55"/>
  <c r="P161" i="55"/>
  <c r="C413" i="55"/>
  <c r="C1484" i="46"/>
  <c r="R2018" i="55"/>
  <c r="R2176" i="55"/>
  <c r="R2428" i="55"/>
  <c r="C2145" i="46"/>
  <c r="R349" i="47"/>
  <c r="C476" i="46"/>
  <c r="P1452" i="46"/>
  <c r="P1893" i="46"/>
  <c r="R664" i="55"/>
  <c r="P1830" i="46"/>
  <c r="P2744" i="55"/>
  <c r="P3153" i="46"/>
  <c r="C2744" i="55"/>
  <c r="P2051" i="55"/>
  <c r="P318" i="55"/>
  <c r="R191" i="55"/>
  <c r="R3215" i="55"/>
  <c r="P2964" i="46"/>
  <c r="C66" i="55"/>
  <c r="R2428" i="46"/>
  <c r="R916" i="46"/>
  <c r="C318" i="46"/>
  <c r="R1892" i="46"/>
  <c r="P2870" i="55"/>
  <c r="R2806" i="55"/>
  <c r="R223" i="46"/>
  <c r="P2838" i="55"/>
  <c r="C633" i="46"/>
  <c r="C2523" i="55"/>
  <c r="P1767" i="46"/>
  <c r="Q58" i="4"/>
  <c r="P192" i="47"/>
  <c r="P40" i="13"/>
  <c r="R569" i="47" s="1"/>
  <c r="I49" i="13"/>
  <c r="Q53" i="7" s="1"/>
  <c r="R1420" i="46"/>
  <c r="P287" i="47"/>
  <c r="M50" i="13"/>
  <c r="D40" i="50" s="1"/>
  <c r="P43" i="13"/>
  <c r="R664" i="47" s="1"/>
  <c r="P1011" i="46"/>
  <c r="R1609" i="46"/>
  <c r="R1073" i="55"/>
  <c r="C791" i="46"/>
  <c r="R1987" i="55"/>
  <c r="R3152" i="55"/>
  <c r="P2397" i="55"/>
  <c r="P1767" i="55"/>
  <c r="P822" i="55"/>
  <c r="C1704" i="55"/>
  <c r="P3059" i="46"/>
  <c r="P1137" i="55"/>
  <c r="C791" i="55"/>
  <c r="P1200" i="46"/>
  <c r="R128" i="46"/>
  <c r="C1200" i="46"/>
  <c r="R790" i="46"/>
  <c r="P2240" i="46"/>
  <c r="C1736" i="46"/>
  <c r="Q57" i="4"/>
  <c r="D48" i="4"/>
  <c r="P1862" i="46"/>
  <c r="P1799" i="46"/>
  <c r="C224" i="46"/>
  <c r="C1547" i="46"/>
  <c r="P885" i="46"/>
  <c r="C2492" i="46"/>
  <c r="C1043" i="46"/>
  <c r="R2648" i="55"/>
  <c r="I60" i="13"/>
  <c r="Q48" i="4" s="1"/>
  <c r="C444" i="47"/>
  <c r="C980" i="46"/>
  <c r="C1767" i="46"/>
  <c r="Q60" i="4"/>
  <c r="D46" i="4"/>
  <c r="P2019" i="55"/>
  <c r="R1199" i="55"/>
  <c r="P1988" i="55"/>
  <c r="P44" i="13"/>
  <c r="R695" i="47" s="1"/>
  <c r="I51" i="13"/>
  <c r="Q54" i="6" s="1"/>
  <c r="P318" i="47"/>
  <c r="C2051" i="55"/>
  <c r="R2585" i="46"/>
  <c r="R506" i="55"/>
  <c r="P1326" i="46"/>
  <c r="P444" i="55"/>
  <c r="C1232" i="55"/>
  <c r="P1169" i="46"/>
  <c r="R97" i="46"/>
  <c r="R1231" i="46"/>
  <c r="C1169" i="46"/>
  <c r="R1609" i="55"/>
  <c r="P2712" i="46"/>
  <c r="R1420" i="55"/>
  <c r="C2618" i="55"/>
  <c r="C1232" i="46"/>
  <c r="R2239" i="55"/>
  <c r="C2996" i="55"/>
  <c r="C539" i="47"/>
  <c r="P507" i="55"/>
  <c r="C1295" i="55"/>
  <c r="R2648" i="46"/>
  <c r="C2681" i="55"/>
  <c r="P3216" i="55"/>
  <c r="R286" i="47"/>
  <c r="P66" i="55"/>
  <c r="M42" i="13"/>
  <c r="P633" i="47" s="1"/>
  <c r="D34" i="50"/>
  <c r="C287" i="47"/>
  <c r="C885" i="46"/>
  <c r="C1452" i="46"/>
  <c r="P381" i="46"/>
  <c r="R2522" i="55"/>
  <c r="P1925" i="46"/>
  <c r="R1703" i="55"/>
  <c r="C602" i="46"/>
  <c r="P2870" i="46"/>
  <c r="P759" i="55"/>
  <c r="P696" i="55"/>
  <c r="R2743" i="55"/>
  <c r="C2240" i="46"/>
  <c r="C1421" i="55"/>
  <c r="P570" i="46"/>
  <c r="P476" i="55"/>
  <c r="R853" i="46"/>
  <c r="P2366" i="46"/>
  <c r="C224" i="55"/>
  <c r="C2996" i="46"/>
  <c r="C2208" i="55"/>
  <c r="C413" i="46"/>
  <c r="R1388" i="55"/>
  <c r="R1483" i="46"/>
  <c r="P917" i="46"/>
  <c r="P3090" i="55"/>
  <c r="P3" i="55"/>
  <c r="C2555" i="55"/>
  <c r="R2900" i="46"/>
  <c r="P224" i="55"/>
  <c r="P1106" i="55"/>
  <c r="R2333" i="46"/>
  <c r="C2901" i="46"/>
  <c r="C3059" i="55"/>
  <c r="C2649" i="55"/>
  <c r="R1136" i="46"/>
  <c r="C2366" i="55"/>
  <c r="R1042" i="46"/>
  <c r="C2523" i="46"/>
  <c r="C3027" i="55"/>
  <c r="R2302" i="55"/>
  <c r="P1956" i="46"/>
  <c r="R1861" i="46"/>
  <c r="P1736" i="55"/>
  <c r="R1105" i="55"/>
  <c r="P2996" i="46"/>
  <c r="C2429" i="46"/>
  <c r="R2522" i="46"/>
  <c r="C2807" i="55"/>
  <c r="R1798" i="55"/>
  <c r="R2365" i="46"/>
  <c r="C1515" i="55"/>
  <c r="C1956" i="55"/>
  <c r="R758" i="55"/>
  <c r="C444" i="55"/>
  <c r="R1892" i="55"/>
  <c r="C1578" i="55"/>
  <c r="R65" i="55"/>
  <c r="C696" i="46"/>
  <c r="C1452" i="55"/>
  <c r="R2396" i="55"/>
  <c r="C1925" i="46"/>
  <c r="P822" i="46"/>
  <c r="R160" i="46"/>
  <c r="C2019" i="55"/>
  <c r="C570" i="55"/>
  <c r="C1988" i="46"/>
  <c r="R1514" i="46"/>
  <c r="C1169" i="55"/>
  <c r="P696" i="46"/>
  <c r="R2554" i="55"/>
  <c r="R790" i="55"/>
  <c r="P2649" i="46"/>
  <c r="R2869" i="55"/>
  <c r="P1925" i="55"/>
  <c r="R2018" i="46"/>
  <c r="C2303" i="55"/>
  <c r="P1515" i="55"/>
  <c r="C2681" i="46"/>
  <c r="R2113" i="55"/>
  <c r="C129" i="55"/>
  <c r="C2933" i="46"/>
  <c r="P1484" i="46"/>
  <c r="R1262" i="55"/>
  <c r="R601" i="55"/>
  <c r="R1042" i="55"/>
  <c r="C3248" i="55"/>
  <c r="P3027" i="46"/>
  <c r="P1389" i="55"/>
  <c r="P1610" i="46"/>
  <c r="R2491" i="46"/>
  <c r="R2932" i="55"/>
  <c r="P1421" i="55"/>
  <c r="C2460" i="46"/>
  <c r="P2460" i="46"/>
  <c r="R2617" i="55"/>
  <c r="C948" i="55"/>
  <c r="P917" i="55"/>
  <c r="P2649" i="55"/>
  <c r="C2964" i="46"/>
  <c r="C2901" i="55"/>
  <c r="R538" i="55"/>
  <c r="R695" i="55"/>
  <c r="R1735" i="55"/>
  <c r="P2523" i="46"/>
  <c r="P1988" i="46"/>
  <c r="R2270" i="46"/>
  <c r="C255" i="55"/>
  <c r="C1893" i="46"/>
  <c r="C2870" i="55"/>
  <c r="C1515" i="46"/>
  <c r="C2712" i="46"/>
  <c r="P2145" i="55"/>
  <c r="P287" i="46"/>
  <c r="C161" i="46"/>
  <c r="R538" i="46"/>
  <c r="P350" i="55"/>
  <c r="C1389" i="55"/>
  <c r="R1073" i="46"/>
  <c r="R727" i="46"/>
  <c r="R1672" i="55"/>
  <c r="R821" i="55"/>
  <c r="C3122" i="46"/>
  <c r="P413" i="46"/>
  <c r="C1106" i="55"/>
  <c r="P2901" i="46"/>
  <c r="C2019" i="46"/>
  <c r="I50" i="13"/>
  <c r="Q36" i="50" s="1"/>
  <c r="P42" i="13"/>
  <c r="R632" i="47" s="1"/>
  <c r="P255" i="47"/>
  <c r="C3027" i="46"/>
  <c r="P1106" i="46"/>
  <c r="R947" i="55"/>
  <c r="R2459" i="46"/>
  <c r="C1799" i="46"/>
  <c r="P2618" i="55"/>
  <c r="C2271" i="46"/>
  <c r="R2774" i="46"/>
  <c r="C35" i="55"/>
  <c r="R1924" i="55"/>
  <c r="P2240" i="55"/>
  <c r="P665" i="46"/>
  <c r="R695" i="46"/>
  <c r="P381" i="55"/>
  <c r="R1294" i="46"/>
  <c r="P3" i="46"/>
  <c r="R2239" i="46"/>
  <c r="R1199" i="46"/>
  <c r="R475" i="55"/>
  <c r="P1074" i="46"/>
  <c r="C3153" i="46"/>
  <c r="R3058" i="55"/>
  <c r="P2933" i="46"/>
  <c r="P129" i="46"/>
  <c r="P255" i="55"/>
  <c r="C3090" i="46"/>
  <c r="C2114" i="46"/>
  <c r="C255" i="46"/>
  <c r="R1168" i="46"/>
  <c r="R3089" i="46"/>
  <c r="C3248" i="46"/>
  <c r="R1546" i="46"/>
  <c r="R2963" i="55"/>
  <c r="R1798" i="46"/>
  <c r="P2208" i="46"/>
  <c r="C633" i="55"/>
  <c r="P1578" i="46"/>
  <c r="C2082" i="46"/>
  <c r="P2901" i="55"/>
  <c r="P2303" i="46"/>
  <c r="C2649" i="46"/>
  <c r="P665" i="55"/>
  <c r="R1168" i="55"/>
  <c r="P633" i="55"/>
  <c r="P2460" i="55"/>
  <c r="P1263" i="46"/>
  <c r="R1294" i="55"/>
  <c r="P1862" i="55"/>
  <c r="C2838" i="46"/>
  <c r="C2744" i="46"/>
  <c r="R2900" i="55"/>
  <c r="C2555" i="46"/>
  <c r="C287" i="46"/>
  <c r="C948" i="46"/>
  <c r="C2082" i="55"/>
  <c r="C2397" i="46"/>
  <c r="R1010" i="46"/>
  <c r="C2397" i="55"/>
  <c r="C444" i="46"/>
  <c r="P3216" i="46"/>
  <c r="P728" i="55"/>
  <c r="R2680" i="55"/>
  <c r="P444" i="46"/>
  <c r="P2523" i="55"/>
  <c r="R349" i="55"/>
  <c r="P759" i="46"/>
  <c r="P1358" i="55"/>
  <c r="R1388" i="46"/>
  <c r="R2207" i="55"/>
  <c r="C192" i="46"/>
  <c r="R1231" i="55"/>
  <c r="C1484" i="55"/>
  <c r="R2144" i="46"/>
  <c r="P287" i="55"/>
  <c r="C507" i="55"/>
  <c r="P1547" i="46"/>
  <c r="P2775" i="55"/>
  <c r="D46" i="6"/>
  <c r="P2933" i="55"/>
  <c r="C1106" i="46"/>
  <c r="P192" i="55"/>
  <c r="C1767" i="55"/>
  <c r="P3122" i="55"/>
  <c r="P476" i="46"/>
  <c r="P2019" i="46"/>
  <c r="C2429" i="55"/>
  <c r="R2554" i="46"/>
  <c r="R916" i="55"/>
  <c r="R3121" i="55"/>
  <c r="C759" i="55"/>
  <c r="P3059" i="55"/>
  <c r="C1893" i="55"/>
  <c r="R317" i="46"/>
  <c r="P728" i="46"/>
  <c r="P2114" i="55"/>
  <c r="P633" i="46"/>
  <c r="C2492" i="55"/>
  <c r="C1578" i="46"/>
  <c r="C2964" i="55"/>
  <c r="C2933" i="55"/>
  <c r="C759" i="46"/>
  <c r="P2681" i="46"/>
  <c r="C728" i="55"/>
  <c r="R1357" i="46"/>
  <c r="R1577" i="46"/>
  <c r="R2396" i="46"/>
  <c r="R2963" i="46"/>
  <c r="P3027" i="55"/>
  <c r="C539" i="46"/>
  <c r="P2429" i="55"/>
  <c r="R1325" i="55"/>
  <c r="R97" i="55"/>
  <c r="R3247" i="46"/>
  <c r="P192" i="46"/>
  <c r="R632" i="46"/>
  <c r="R1105" i="46"/>
  <c r="C476" i="47"/>
  <c r="M60" i="13"/>
  <c r="P1200" i="47" s="1"/>
  <c r="P1799" i="55"/>
  <c r="R286" i="46"/>
  <c r="R979" i="55"/>
  <c r="R2711" i="46"/>
  <c r="C3216" i="46"/>
  <c r="R3026" i="55"/>
  <c r="P1484" i="55"/>
  <c r="C822" i="46"/>
  <c r="P2964" i="55"/>
  <c r="P570" i="55"/>
  <c r="R2680" i="46"/>
  <c r="C1326" i="46"/>
  <c r="R254" i="47"/>
  <c r="P3153" i="55"/>
  <c r="P2712" i="55"/>
  <c r="C1358" i="46"/>
  <c r="M39" i="13"/>
  <c r="P539" i="47" s="1"/>
  <c r="D77" i="50"/>
  <c r="C129" i="47"/>
  <c r="P35" i="55"/>
  <c r="C1641" i="55"/>
  <c r="R2113" i="46"/>
  <c r="P3122" i="46"/>
  <c r="C1137" i="55"/>
  <c r="R3215" i="46"/>
  <c r="C1862" i="55"/>
  <c r="R1483" i="55"/>
  <c r="R2050" i="55"/>
  <c r="P2555" i="55"/>
  <c r="P854" i="46"/>
  <c r="C2208" i="46"/>
  <c r="R3152" i="46"/>
  <c r="C665" i="47"/>
  <c r="P318" i="46"/>
  <c r="C2586" i="55"/>
  <c r="R1514" i="55"/>
  <c r="C3" i="55"/>
  <c r="P2429" i="46"/>
  <c r="P1547" i="55"/>
  <c r="P2586" i="46"/>
  <c r="R947" i="46"/>
  <c r="R380" i="46"/>
  <c r="R2995" i="55"/>
  <c r="R2" i="46"/>
  <c r="C885" i="55"/>
  <c r="R1829" i="46"/>
  <c r="P1169" i="55"/>
  <c r="R34" i="46"/>
  <c r="C1011" i="46"/>
  <c r="P602" i="46"/>
  <c r="C1011" i="55"/>
  <c r="C1200" i="55"/>
  <c r="R1735" i="46"/>
  <c r="R191" i="46"/>
  <c r="C1043" i="55"/>
  <c r="P2586" i="55"/>
  <c r="R380" i="55"/>
  <c r="P2208" i="55"/>
  <c r="C1956" i="46"/>
  <c r="R884" i="55"/>
  <c r="P2334" i="46"/>
  <c r="C2334" i="55"/>
  <c r="R2743" i="46"/>
  <c r="R1357" i="55"/>
  <c r="C1610" i="55"/>
  <c r="P1326" i="55"/>
  <c r="P507" i="46"/>
  <c r="R1924" i="46"/>
  <c r="R128" i="55"/>
  <c r="P1232" i="55"/>
  <c r="R1987" i="46"/>
  <c r="C1547" i="55"/>
  <c r="C2177" i="46"/>
  <c r="R2270" i="55"/>
  <c r="C3059" i="46"/>
  <c r="P948" i="46"/>
  <c r="P66" i="46"/>
  <c r="R443" i="46"/>
  <c r="C2838" i="55"/>
  <c r="C507" i="47"/>
  <c r="P2807" i="55"/>
  <c r="R160" i="47"/>
  <c r="R664" i="46"/>
  <c r="R128" i="47"/>
  <c r="R254" i="46"/>
  <c r="C2775" i="46"/>
  <c r="P791" i="46"/>
  <c r="R254" i="55"/>
  <c r="P980" i="55"/>
  <c r="C1830" i="55"/>
  <c r="R2" i="55"/>
  <c r="C3090" i="55"/>
  <c r="R506" i="46"/>
  <c r="R601" i="46"/>
  <c r="C1295" i="46"/>
  <c r="P2145" i="46"/>
  <c r="C728" i="46"/>
  <c r="P1452" i="55"/>
  <c r="R1766" i="46"/>
  <c r="P1295" i="46"/>
  <c r="R3247" i="55"/>
  <c r="I48" i="13"/>
  <c r="Q83" i="50" s="1"/>
  <c r="P38" i="13"/>
  <c r="R506" i="47" s="1"/>
  <c r="P129" i="47"/>
  <c r="C1263" i="55"/>
  <c r="P2681" i="55"/>
  <c r="P3248" i="46"/>
  <c r="R2081" i="55"/>
  <c r="C2177" i="55"/>
  <c r="R1766" i="55"/>
  <c r="P885" i="55"/>
  <c r="R2995" i="46"/>
  <c r="P3090" i="46"/>
  <c r="C822" i="55"/>
  <c r="C1673" i="55"/>
  <c r="C980" i="55"/>
  <c r="C35" i="46"/>
  <c r="C1358" i="55"/>
  <c r="P161" i="46"/>
  <c r="P2807" i="46"/>
  <c r="C696" i="55"/>
  <c r="R727" i="55"/>
  <c r="P2555" i="46"/>
  <c r="R2837" i="55"/>
  <c r="R3058" i="46"/>
  <c r="R317" i="55"/>
  <c r="R1640" i="55"/>
  <c r="P1515" i="46"/>
  <c r="P3248" i="55"/>
  <c r="P2271" i="55"/>
  <c r="P2996" i="55"/>
  <c r="C98" i="46"/>
  <c r="P1200" i="55"/>
  <c r="R884" i="46"/>
  <c r="P1641" i="55"/>
  <c r="P1830" i="55"/>
  <c r="C539" i="55"/>
  <c r="R3121" i="46"/>
  <c r="P413" i="55"/>
  <c r="C2712" i="55"/>
  <c r="P2114" i="46"/>
  <c r="P917" i="47"/>
  <c r="Q53" i="6"/>
  <c r="C917" i="47"/>
  <c r="P822" i="47"/>
  <c r="Q81" i="50"/>
  <c r="C822" i="47"/>
  <c r="P854" i="47"/>
  <c r="Q54" i="7"/>
  <c r="C854" i="47"/>
  <c r="P791" i="47"/>
  <c r="Q53" i="4"/>
  <c r="C791" i="47"/>
  <c r="D58" i="4"/>
  <c r="D56" i="6"/>
  <c r="M53" i="13"/>
  <c r="D56" i="4"/>
  <c r="D38" i="50"/>
  <c r="P413" i="47"/>
  <c r="M52" i="13"/>
  <c r="D54" i="7"/>
  <c r="P381" i="47"/>
  <c r="P46" i="13"/>
  <c r="R758" i="47" s="1"/>
  <c r="I52" i="13"/>
  <c r="Q52" i="21" s="1"/>
  <c r="D56" i="7"/>
  <c r="D54" i="21"/>
  <c r="D56" i="21"/>
  <c r="AG447" i="46"/>
  <c r="E37" i="26"/>
  <c r="R17" i="1"/>
  <c r="D59" i="54"/>
  <c r="C122" i="54"/>
  <c r="AD3030" i="55"/>
  <c r="E35" i="54"/>
  <c r="AG384" i="55"/>
  <c r="E39" i="13"/>
  <c r="AG510" i="47"/>
  <c r="I63" i="13"/>
  <c r="Q75" i="50" s="1"/>
  <c r="D70" i="54"/>
  <c r="D70" i="26"/>
  <c r="N17" i="1"/>
  <c r="D81" i="50" l="1"/>
  <c r="D58" i="7"/>
  <c r="Q49" i="4"/>
  <c r="I54" i="13"/>
  <c r="Q79" i="50" s="1"/>
  <c r="C1200" i="47"/>
  <c r="D85" i="50"/>
  <c r="D58" i="6"/>
  <c r="D83" i="50"/>
  <c r="D54" i="4"/>
  <c r="P759" i="47"/>
  <c r="Q53" i="21"/>
  <c r="P948" i="47"/>
  <c r="Q50" i="21"/>
  <c r="P1169" i="47"/>
  <c r="Q49" i="21"/>
  <c r="D62" i="4"/>
  <c r="C885" i="47"/>
  <c r="C1169" i="47"/>
  <c r="D62" i="21"/>
  <c r="I53" i="13"/>
  <c r="Q50" i="4" s="1"/>
  <c r="C948" i="47"/>
  <c r="D60" i="21"/>
  <c r="P444" i="47"/>
  <c r="C759" i="47"/>
  <c r="D58" i="21"/>
  <c r="Q38" i="50"/>
  <c r="D36" i="50"/>
  <c r="P885" i="47"/>
  <c r="C1295" i="47"/>
  <c r="C1011" i="47"/>
  <c r="P980" i="47"/>
  <c r="Q52" i="4"/>
  <c r="R18" i="1"/>
  <c r="D61" i="54"/>
  <c r="AG479" i="46"/>
  <c r="E38" i="26"/>
  <c r="C127" i="54"/>
  <c r="C132" i="54" s="1"/>
  <c r="C137" i="54" s="1"/>
  <c r="AD3156" i="55"/>
  <c r="E36" i="54"/>
  <c r="AG416" i="55"/>
  <c r="E40" i="13"/>
  <c r="AG542" i="47"/>
  <c r="P48" i="13"/>
  <c r="R821" i="47" s="1"/>
  <c r="M63" i="13"/>
  <c r="D89" i="50" s="1"/>
  <c r="M54" i="13"/>
  <c r="N18" i="1"/>
  <c r="D74" i="54"/>
  <c r="D74" i="26"/>
  <c r="D60" i="4" l="1"/>
  <c r="C980" i="47"/>
  <c r="P1011" i="47"/>
  <c r="Q80" i="50"/>
  <c r="P1295" i="47"/>
  <c r="Q77" i="50"/>
  <c r="D87" i="50"/>
  <c r="E39" i="26"/>
  <c r="AG510" i="46"/>
  <c r="R19" i="1"/>
  <c r="R20" i="1" s="1"/>
  <c r="R21" i="1" s="1"/>
  <c r="R22" i="1" s="1"/>
  <c r="R23" i="1" s="1"/>
  <c r="R24" i="1" s="1"/>
  <c r="R25" i="1" s="1"/>
  <c r="R26" i="1" s="1"/>
  <c r="R27" i="1" s="1"/>
  <c r="D63" i="54"/>
  <c r="E37" i="54"/>
  <c r="AG447" i="55"/>
  <c r="AG573" i="47"/>
  <c r="I67" i="13"/>
  <c r="E41" i="13"/>
  <c r="I55" i="13"/>
  <c r="Q52" i="7" s="1"/>
  <c r="D75" i="26"/>
  <c r="D78" i="54"/>
  <c r="N19" i="1"/>
  <c r="C1421" i="47" l="1"/>
  <c r="D62" i="7"/>
  <c r="C1043" i="47"/>
  <c r="E40" i="26"/>
  <c r="AG542" i="46"/>
  <c r="E38" i="54"/>
  <c r="AG479" i="55"/>
  <c r="N20" i="1"/>
  <c r="D82" i="54"/>
  <c r="D82" i="26"/>
  <c r="AG605" i="47"/>
  <c r="E42" i="13"/>
  <c r="M67" i="13"/>
  <c r="Q49" i="7" s="1"/>
  <c r="P49" i="13"/>
  <c r="R853" i="47" s="1"/>
  <c r="M55" i="13"/>
  <c r="P1043" i="47" l="1"/>
  <c r="Q50" i="7"/>
  <c r="P1421" i="47"/>
  <c r="Q48" i="7"/>
  <c r="D60" i="7"/>
  <c r="E41" i="26"/>
  <c r="AG573" i="46"/>
  <c r="E39" i="54"/>
  <c r="AG510" i="55"/>
  <c r="AG636" i="47"/>
  <c r="E43" i="13"/>
  <c r="I64" i="13"/>
  <c r="Q30" i="50" s="1"/>
  <c r="P50" i="13"/>
  <c r="R884" i="47" s="1"/>
  <c r="I56" i="13"/>
  <c r="Q35" i="50" s="1"/>
  <c r="D86" i="54"/>
  <c r="N21" i="1"/>
  <c r="D86" i="26"/>
  <c r="C1326" i="47" l="1"/>
  <c r="D44" i="50"/>
  <c r="C1074" i="47"/>
  <c r="D42" i="50"/>
  <c r="E42" i="26"/>
  <c r="AG605" i="46"/>
  <c r="E40" i="54"/>
  <c r="AG542" i="55"/>
  <c r="D90" i="54"/>
  <c r="D90" i="26"/>
  <c r="N22" i="1"/>
  <c r="AG668" i="47"/>
  <c r="E44" i="13"/>
  <c r="M64" i="13"/>
  <c r="M56" i="13"/>
  <c r="P1074" i="47" l="1"/>
  <c r="Q34" i="50"/>
  <c r="P1326" i="47"/>
  <c r="Q32" i="50"/>
  <c r="E43" i="26"/>
  <c r="AG636" i="46"/>
  <c r="E41" i="54"/>
  <c r="AG573" i="55"/>
  <c r="I68" i="13"/>
  <c r="E45" i="13"/>
  <c r="AG699" i="47"/>
  <c r="I57" i="13"/>
  <c r="Q52" i="6" s="1"/>
  <c r="N23" i="1"/>
  <c r="D94" i="26"/>
  <c r="D94" i="54"/>
  <c r="C1452" i="47" l="1"/>
  <c r="D62" i="6"/>
  <c r="C1106" i="47"/>
  <c r="E44" i="26"/>
  <c r="AG668" i="46"/>
  <c r="E42" i="54"/>
  <c r="AG605" i="55"/>
  <c r="M68" i="13"/>
  <c r="Q49" i="6" s="1"/>
  <c r="AG731" i="47"/>
  <c r="E46" i="13"/>
  <c r="M57" i="13"/>
  <c r="P51" i="13"/>
  <c r="R916" i="47" s="1"/>
  <c r="D98" i="26"/>
  <c r="D98" i="54"/>
  <c r="N24" i="1"/>
  <c r="P1106" i="47" l="1"/>
  <c r="Q50" i="6"/>
  <c r="P1452" i="47"/>
  <c r="Q48" i="6"/>
  <c r="D60" i="6"/>
  <c r="E45" i="26"/>
  <c r="AG699" i="46"/>
  <c r="E43" i="54"/>
  <c r="AG636" i="55"/>
  <c r="N25" i="1"/>
  <c r="D102" i="54"/>
  <c r="D102" i="26"/>
  <c r="E47" i="13"/>
  <c r="AG762" i="47"/>
  <c r="P52" i="13"/>
  <c r="R947" i="47" s="1"/>
  <c r="E46" i="26" l="1"/>
  <c r="AG731" i="46"/>
  <c r="E44" i="54"/>
  <c r="AG668" i="55"/>
  <c r="N26" i="1"/>
  <c r="D127" i="54"/>
  <c r="D106" i="26"/>
  <c r="D127" i="26"/>
  <c r="D106" i="54"/>
  <c r="E48" i="13"/>
  <c r="AG794" i="47"/>
  <c r="P53" i="13"/>
  <c r="R979" i="47" s="1"/>
  <c r="E47" i="26" l="1"/>
  <c r="AG762" i="46"/>
  <c r="E45" i="54"/>
  <c r="AG699" i="55"/>
  <c r="D132" i="54"/>
  <c r="D110" i="54"/>
  <c r="D132" i="26"/>
  <c r="N27" i="1"/>
  <c r="D110" i="26"/>
  <c r="E49" i="13"/>
  <c r="AG825" i="47"/>
  <c r="P54" i="13"/>
  <c r="R1010" i="47" s="1"/>
  <c r="E48" i="26" l="1"/>
  <c r="AG794" i="46"/>
  <c r="E46" i="54"/>
  <c r="AG731" i="55"/>
  <c r="E50" i="13"/>
  <c r="AG857" i="47"/>
  <c r="P55" i="13"/>
  <c r="R1042" i="47" s="1"/>
  <c r="D114" i="26"/>
  <c r="D137" i="26"/>
  <c r="D137" i="54"/>
  <c r="N28" i="1"/>
  <c r="D114" i="54"/>
  <c r="E49" i="26" l="1"/>
  <c r="AG825" i="46"/>
  <c r="E47" i="54"/>
  <c r="AG762" i="55"/>
  <c r="N29" i="1"/>
  <c r="D142" i="26"/>
  <c r="D142" i="54"/>
  <c r="D118" i="54"/>
  <c r="D118" i="26"/>
  <c r="AG888" i="47"/>
  <c r="E51" i="13"/>
  <c r="P56" i="13"/>
  <c r="R1073" i="47" s="1"/>
  <c r="AG857" i="46" l="1"/>
  <c r="E50" i="26"/>
  <c r="E48" i="54"/>
  <c r="AG794" i="55"/>
  <c r="D122" i="26"/>
  <c r="D147" i="26"/>
  <c r="D147" i="54"/>
  <c r="D122" i="54"/>
  <c r="AG920" i="47"/>
  <c r="E52" i="13"/>
  <c r="P57" i="13"/>
  <c r="R1105" i="47" s="1"/>
  <c r="AG888" i="46" l="1"/>
  <c r="E51" i="26"/>
  <c r="E49" i="54"/>
  <c r="AG825" i="55"/>
  <c r="E53" i="13"/>
  <c r="AG951" i="47"/>
  <c r="P59" i="13"/>
  <c r="R1168" i="47" s="1"/>
  <c r="E52" i="26" l="1"/>
  <c r="AG920" i="46"/>
  <c r="E50" i="54"/>
  <c r="AG857" i="55"/>
  <c r="E54" i="13"/>
  <c r="P60" i="13"/>
  <c r="R1199" i="47" s="1"/>
  <c r="AG983" i="47"/>
  <c r="AG951" i="46" l="1"/>
  <c r="E53" i="26"/>
  <c r="E51" i="54"/>
  <c r="AG888" i="55"/>
  <c r="E55" i="13"/>
  <c r="I72" i="13"/>
  <c r="C1578" i="47" s="1"/>
  <c r="AG1014" i="47"/>
  <c r="P63" i="13"/>
  <c r="R1294" i="47" s="1"/>
  <c r="AG983" i="46" l="1"/>
  <c r="E54" i="26"/>
  <c r="E52" i="54"/>
  <c r="AG920" i="55"/>
  <c r="M72" i="13"/>
  <c r="P1578" i="47" s="1"/>
  <c r="E56" i="13"/>
  <c r="AG1046" i="47"/>
  <c r="P67" i="13"/>
  <c r="R1420" i="47" s="1"/>
  <c r="AG1014" i="46" l="1"/>
  <c r="E55" i="26"/>
  <c r="E53" i="54"/>
  <c r="AG951" i="55"/>
  <c r="I71" i="13"/>
  <c r="C1547" i="47" s="1"/>
  <c r="AG1077" i="47"/>
  <c r="E57" i="13"/>
  <c r="P64" i="13"/>
  <c r="R1325" i="47" s="1"/>
  <c r="E56" i="26" l="1"/>
  <c r="AG1046" i="46"/>
  <c r="E54" i="54"/>
  <c r="AG983" i="55"/>
  <c r="M71" i="13"/>
  <c r="P1547" i="47" s="1"/>
  <c r="E59" i="13"/>
  <c r="AG1109" i="47"/>
  <c r="P68" i="13"/>
  <c r="R1451" i="47" s="1"/>
  <c r="AG1077" i="46" l="1"/>
  <c r="E57" i="26"/>
  <c r="E55" i="54"/>
  <c r="AG1014" i="55"/>
  <c r="AG1172" i="47"/>
  <c r="E60" i="13"/>
  <c r="AG1109" i="46" l="1"/>
  <c r="E58" i="26"/>
  <c r="E56" i="54"/>
  <c r="AG1046" i="55"/>
  <c r="E63" i="13"/>
  <c r="AG1203" i="47"/>
  <c r="AG1140" i="46" l="1"/>
  <c r="E59" i="26"/>
  <c r="E57" i="54"/>
  <c r="AG1077" i="55"/>
  <c r="E64" i="13"/>
  <c r="AG1298" i="47"/>
  <c r="AG1172" i="46" l="1"/>
  <c r="E60" i="26"/>
  <c r="E58" i="54"/>
  <c r="AG1109" i="55"/>
  <c r="AG1329" i="47"/>
  <c r="E67" i="13"/>
  <c r="E61" i="26" l="1"/>
  <c r="AG1203" i="46"/>
  <c r="E59" i="54"/>
  <c r="AG1140" i="55"/>
  <c r="E68" i="13"/>
  <c r="AG1455" i="47" s="1"/>
  <c r="AG1424" i="47"/>
  <c r="AG1235" i="46" l="1"/>
  <c r="E62" i="26"/>
  <c r="E60" i="54"/>
  <c r="AG1172" i="55"/>
  <c r="E63" i="26" l="1"/>
  <c r="AG1266" i="46"/>
  <c r="E61" i="54"/>
  <c r="AG1203" i="55"/>
  <c r="E64" i="26" l="1"/>
  <c r="AG1298" i="46"/>
  <c r="E62" i="54"/>
  <c r="AG1235" i="55"/>
  <c r="E65" i="26" l="1"/>
  <c r="AG1329" i="46"/>
  <c r="E63" i="54"/>
  <c r="AG1266" i="55"/>
  <c r="E66" i="26" l="1"/>
  <c r="AG1361" i="46"/>
  <c r="E64" i="54"/>
  <c r="AG1298" i="55"/>
  <c r="AG1392" i="46" l="1"/>
  <c r="E67" i="26"/>
  <c r="E65" i="54"/>
  <c r="AG1329" i="55"/>
  <c r="AG1424" i="46" l="1"/>
  <c r="E68" i="26"/>
  <c r="E66" i="54"/>
  <c r="AG1361" i="55"/>
  <c r="AG1455" i="46" l="1"/>
  <c r="E69" i="26"/>
  <c r="E67" i="54"/>
  <c r="AG1392" i="55"/>
  <c r="AG1487" i="46" l="1"/>
  <c r="E70" i="26"/>
  <c r="E68" i="54"/>
  <c r="AG1424" i="55"/>
  <c r="AG1518" i="46" l="1"/>
  <c r="E71" i="26"/>
  <c r="E70" i="54"/>
  <c r="AG1455" i="55"/>
  <c r="E72" i="26" l="1"/>
  <c r="AG1550" i="46"/>
  <c r="E71" i="54"/>
  <c r="AG1518" i="55"/>
  <c r="E73" i="26" l="1"/>
  <c r="AG1581" i="46"/>
  <c r="E72" i="54"/>
  <c r="AG1550" i="55"/>
  <c r="AG1613" i="46" l="1"/>
  <c r="E74" i="26"/>
  <c r="E73" i="54"/>
  <c r="AG1581" i="55"/>
  <c r="AG1644" i="46" l="1"/>
  <c r="E75" i="26"/>
  <c r="E74" i="54"/>
  <c r="AG1613" i="55"/>
  <c r="E76" i="26" l="1"/>
  <c r="AG1676" i="46"/>
  <c r="E75" i="54"/>
  <c r="AG1644" i="55"/>
  <c r="E77" i="26" l="1"/>
  <c r="AG1707" i="46"/>
  <c r="E76" i="54"/>
  <c r="AG1676" i="55"/>
  <c r="AG1739" i="46" l="1"/>
  <c r="E78" i="26"/>
  <c r="E77" i="54"/>
  <c r="AG1707" i="55"/>
  <c r="AG1770" i="46" l="1"/>
  <c r="E79" i="26"/>
  <c r="E78" i="54"/>
  <c r="AG1739" i="55"/>
  <c r="AG1802" i="46" l="1"/>
  <c r="E80" i="26"/>
  <c r="E79" i="54"/>
  <c r="AG1770" i="55"/>
  <c r="AG1833" i="46" l="1"/>
  <c r="E81" i="26"/>
  <c r="E80" i="54"/>
  <c r="AG1802" i="55"/>
  <c r="AG1865" i="46" l="1"/>
  <c r="E82" i="26"/>
  <c r="E81" i="54"/>
  <c r="AG1833" i="55"/>
  <c r="AG1896" i="46" l="1"/>
  <c r="E83" i="26"/>
  <c r="E82" i="54"/>
  <c r="AG1865" i="55"/>
  <c r="AG1928" i="46" l="1"/>
  <c r="E84" i="26"/>
  <c r="E83" i="54"/>
  <c r="AG1896" i="55"/>
  <c r="AG1959" i="46" l="1"/>
  <c r="E85" i="26"/>
  <c r="E84" i="54"/>
  <c r="AG1928" i="55"/>
  <c r="AG1991" i="46" l="1"/>
  <c r="E86" i="26"/>
  <c r="E85" i="54"/>
  <c r="AG1959" i="55"/>
  <c r="E87" i="26" l="1"/>
  <c r="AG2022" i="46"/>
  <c r="E86" i="54"/>
  <c r="AG1991" i="55"/>
  <c r="AG2054" i="46" l="1"/>
  <c r="E88" i="26"/>
  <c r="E87" i="54"/>
  <c r="AG2022" i="55"/>
  <c r="AG2085" i="46" l="1"/>
  <c r="E89" i="26"/>
  <c r="E88" i="54"/>
  <c r="AG2054" i="55"/>
  <c r="AG2117" i="46" l="1"/>
  <c r="E90" i="26"/>
  <c r="E89" i="54"/>
  <c r="AG2085" i="55"/>
  <c r="E91" i="26" l="1"/>
  <c r="AG2148" i="46"/>
  <c r="E90" i="54"/>
  <c r="AG2117" i="55"/>
  <c r="E92" i="26" l="1"/>
  <c r="AG2180" i="46"/>
  <c r="E91" i="54"/>
  <c r="AG2148" i="55"/>
  <c r="E93" i="26" l="1"/>
  <c r="AG2211" i="46"/>
  <c r="E92" i="54"/>
  <c r="AG2180" i="55"/>
  <c r="AG2243" i="46" l="1"/>
  <c r="E94" i="26"/>
  <c r="E93" i="54"/>
  <c r="AG2211" i="55"/>
  <c r="E95" i="26" l="1"/>
  <c r="AG2274" i="46"/>
  <c r="E94" i="54"/>
  <c r="AG2243" i="55"/>
  <c r="E96" i="26" l="1"/>
  <c r="AG2306" i="46"/>
  <c r="E95" i="54"/>
  <c r="AG2274" i="55"/>
  <c r="AG2337" i="46" l="1"/>
  <c r="E97" i="26"/>
  <c r="E96" i="54"/>
  <c r="AG2306" i="55"/>
  <c r="AG2369" i="46" l="1"/>
  <c r="E98" i="26"/>
  <c r="E97" i="54"/>
  <c r="AG2337" i="55"/>
  <c r="AG2400" i="46" l="1"/>
  <c r="E99" i="26"/>
  <c r="E98" i="54"/>
  <c r="AG2369" i="55"/>
  <c r="AG2432" i="46" l="1"/>
  <c r="E100" i="26"/>
  <c r="E99" i="54"/>
  <c r="AG2400" i="55"/>
  <c r="E101" i="26" l="1"/>
  <c r="AG2463" i="46"/>
  <c r="E100" i="54"/>
  <c r="AG2432" i="55"/>
  <c r="E102" i="26" l="1"/>
  <c r="AG2495" i="46"/>
  <c r="E101" i="54"/>
  <c r="AG2463" i="55"/>
  <c r="AG2526" i="46" l="1"/>
  <c r="E103" i="26"/>
  <c r="E102" i="54"/>
  <c r="AG2495" i="55"/>
  <c r="AG2558" i="46" l="1"/>
  <c r="E104" i="26"/>
  <c r="E103" i="54"/>
  <c r="AG2526" i="55"/>
  <c r="AG2589" i="46" l="1"/>
  <c r="E105" i="26"/>
  <c r="E104" i="54"/>
  <c r="AG2558" i="55"/>
  <c r="AG2621" i="46" l="1"/>
  <c r="E106" i="26"/>
  <c r="E105" i="54"/>
  <c r="AG2589" i="55"/>
  <c r="E107" i="26" l="1"/>
  <c r="AG2652" i="46"/>
  <c r="E106" i="54"/>
  <c r="AG2621" i="55"/>
  <c r="E108" i="26" l="1"/>
  <c r="AG2684" i="46"/>
  <c r="E107" i="54"/>
  <c r="AG2652" i="55"/>
  <c r="E109" i="26" l="1"/>
  <c r="AG2715" i="46"/>
  <c r="E108" i="54"/>
  <c r="AG2684" i="55"/>
  <c r="E111" i="26" l="1"/>
  <c r="AG2747" i="46"/>
  <c r="E109" i="54"/>
  <c r="AG2715" i="55"/>
  <c r="E112" i="26" l="1"/>
  <c r="AG2810" i="46"/>
  <c r="E111" i="54"/>
  <c r="AG2747" i="55"/>
  <c r="E114" i="26" l="1"/>
  <c r="AG2841" i="46"/>
  <c r="E112" i="54"/>
  <c r="AG2810" i="55"/>
  <c r="AG2904" i="46" l="1"/>
  <c r="E115" i="26"/>
  <c r="E115" i="54"/>
  <c r="AG2841" i="55"/>
  <c r="AG2936" i="46" l="1"/>
  <c r="E116" i="26"/>
  <c r="E116" i="54"/>
  <c r="AG2967" i="55" s="1"/>
  <c r="AG2936" i="55"/>
  <c r="AG2967" i="46" l="1"/>
  <c r="E117" i="26"/>
  <c r="E119" i="26" l="1"/>
  <c r="AG2999" i="46"/>
  <c r="E120" i="26" l="1"/>
  <c r="AG3093" i="46" s="1"/>
  <c r="AG3062" i="46"/>
</calcChain>
</file>

<file path=xl/comments1.xml><?xml version="1.0" encoding="utf-8"?>
<comments xmlns="http://schemas.openxmlformats.org/spreadsheetml/2006/main">
  <authors>
    <author>Ein geschätzter Microsoft Office Anwender</author>
  </authors>
  <commentList>
    <comment ref="A1" authorId="0">
      <text>
        <r>
          <rPr>
            <sz val="8"/>
            <color indexed="81"/>
            <rFont val="Tahoma"/>
            <family val="2"/>
          </rPr>
          <t>Meisterschaft</t>
        </r>
      </text>
    </comment>
    <comment ref="L1" authorId="0">
      <text>
        <r>
          <rPr>
            <sz val="8"/>
            <color indexed="81"/>
            <rFont val="Tahoma"/>
            <family val="2"/>
          </rPr>
          <t>Jahr</t>
        </r>
      </text>
    </comment>
    <comment ref="N3" authorId="0">
      <text>
        <r>
          <rPr>
            <sz val="8"/>
            <color indexed="81"/>
            <rFont val="Tahoma"/>
            <family val="2"/>
          </rPr>
          <t>Bitte in P4 die Anfangszeit für Samstag eintragen. In N14 die für Samstag Nachmittag.</t>
        </r>
      </text>
    </comment>
    <comment ref="O3" authorId="0">
      <text>
        <r>
          <rPr>
            <sz val="8"/>
            <color indexed="81"/>
            <rFont val="Tahoma"/>
            <family val="2"/>
          </rPr>
          <t>In O5 die Spielzeit incl. Pause eingeben</t>
        </r>
      </text>
    </comment>
    <comment ref="P3" authorId="0">
      <text>
        <r>
          <rPr>
            <sz val="8"/>
            <color indexed="81"/>
            <rFont val="Tahoma"/>
            <family val="2"/>
          </rPr>
          <t>Bitte in P4 die Anfangszeit für Sonntag eintragen. In P9 die für die Endrunde (1-6)</t>
        </r>
      </text>
    </comment>
  </commentList>
</comments>
</file>

<file path=xl/comments2.xml><?xml version="1.0" encoding="utf-8"?>
<comments xmlns="http://schemas.openxmlformats.org/spreadsheetml/2006/main">
  <authors>
    <author>Ein geschätzter Microsoft Office Anwender</author>
    <author>Axel Nowark</author>
  </authors>
  <commentList>
    <comment ref="Y5" authorId="0">
      <text>
        <r>
          <rPr>
            <sz val="8"/>
            <color indexed="81"/>
            <rFont val="Tahoma"/>
            <family val="2"/>
          </rPr>
          <t>In X6, 8, 10, 12, 14, 24, 26, 28, 30, 32 jeweils ein Leerzeichen eingeben, damit die Bälle/Punkte angezeigt werden.
In X5, 7, 9, 11, 13, 23, 25, 27, 29, 31 jeweils ein Leerzeichen eingeben, damit die Platzierung angezeigt wird, jedoch erst wenn alle einmal gespielt haben</t>
        </r>
      </text>
    </comment>
    <comment ref="Y46" authorId="1">
      <text>
        <r>
          <rPr>
            <b/>
            <sz val="8"/>
            <color indexed="81"/>
            <rFont val="Tahoma"/>
            <family val="2"/>
          </rPr>
          <t xml:space="preserve">zum Anzeigen der Tabelle in Y48-Y60 ein Leerzeichen einfügen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Ein geschätzter Microsoft Office Anwender</author>
    <author>Axel Nowark</author>
  </authors>
  <commentList>
    <comment ref="Y5" authorId="0">
      <text>
        <r>
          <rPr>
            <sz val="8"/>
            <color indexed="81"/>
            <rFont val="Tahoma"/>
            <family val="2"/>
          </rPr>
          <t>In X6, 8, 10, 12, 14, 24, 26, 28, 30, 32 jeweils ein Leerzeichen eingeben, damit die Bälle/Punkte angezeigt werden.
In X5, 7, 9, 11, 13, 23, 25, 27, 29, 31 jeweils ein Leerzeichen eingeben, damit die Platzierung angezeigt wird, jedoch erst wenn alle einmal gespielt haben</t>
        </r>
      </text>
    </comment>
    <comment ref="N41" authorId="1">
      <text>
        <r>
          <rPr>
            <b/>
            <sz val="8"/>
            <color indexed="81"/>
            <rFont val="Tahoma"/>
            <family val="2"/>
          </rPr>
          <t xml:space="preserve">zum Anzeigen 
der Spielpaarungen
in N42 - N62 Leerzeichen eingeben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46" authorId="1">
      <text>
        <r>
          <rPr>
            <b/>
            <sz val="8"/>
            <color indexed="81"/>
            <rFont val="Tahoma"/>
            <family val="2"/>
          </rPr>
          <t xml:space="preserve">zum Anzeigen der Tabelle in Y48-Y60 ein Leerzeichen einfügen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Ein geschätzter Microsoft Office Anwender</author>
    <author>Axel Nowark</author>
  </authors>
  <commentList>
    <comment ref="Y5" authorId="0">
      <text>
        <r>
          <rPr>
            <sz val="8"/>
            <color indexed="81"/>
            <rFont val="Tahoma"/>
            <family val="2"/>
          </rPr>
          <t>In X6, 8, 10, 12, 14, 24, 26, 28, 30, 32 jeweils ein Leerzeichen eingeben, damit die Bälle/Punkte angezeigt werden.
In X5, 7, 9, 11, 13, 23, 25, 27, 29, 31 jeweils ein Leerzeichen eingeben, damit die Platzierung angezeigt wird, jedoch erst wenn alle einmal gespielt haben</t>
        </r>
      </text>
    </comment>
    <comment ref="N41" authorId="1">
      <text>
        <r>
          <rPr>
            <b/>
            <sz val="8"/>
            <color indexed="81"/>
            <rFont val="Tahoma"/>
            <family val="2"/>
          </rPr>
          <t xml:space="preserve">zum Anzeigen 
der Spielpaarungen
in N42 - N62 Leerzeichen eingeben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46" authorId="1">
      <text>
        <r>
          <rPr>
            <b/>
            <sz val="8"/>
            <color indexed="81"/>
            <rFont val="Tahoma"/>
            <family val="2"/>
          </rPr>
          <t xml:space="preserve">zum Anzeigen der Tabelle in Y48-Y60 ein Leerzeichen einfügen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Ein geschätzter Microsoft Office Anwender</author>
  </authors>
  <commentList>
    <comment ref="AE5" authorId="0">
      <text>
        <r>
          <rPr>
            <sz val="8"/>
            <color indexed="81"/>
            <rFont val="Tahoma"/>
            <family val="2"/>
          </rPr>
          <t>In X6, 8, 10, 12, 14, 24, 26, 28, 30, 32 jeweils ein Leerzeichen eingeben, damit die Bälle/Punkte angezeigt werden.
In X5, 7, 9, 11, 13, 23, 25, 27, 29, 31 jeweils ein Leerzeichen eingeben, damit die Platzierung angezeigt wird, jedoch erst wenn alle einmal gespielt haben</t>
        </r>
      </text>
    </comment>
    <comment ref="AE50" authorId="0">
      <text>
        <r>
          <rPr>
            <sz val="8"/>
            <color indexed="81"/>
            <rFont val="Tahoma"/>
            <family val="2"/>
          </rPr>
          <t>In X6, 8, 10, 12, 14, 24, 26, 28, 30, 32 jeweils ein Leerzeichen eingeben, damit die Bälle/Punkte angezeigt werden.
In X5, 7, 9, 11, 13, 23, 25, 27, 29, 31 jeweils ein Leerzeichen eingeben, damit die Platzierung angezeigt wird, jedoch erst wenn alle einmal gespielt haben</t>
        </r>
      </text>
    </comment>
  </commentList>
</comments>
</file>

<file path=xl/comments6.xml><?xml version="1.0" encoding="utf-8"?>
<comments xmlns="http://schemas.openxmlformats.org/spreadsheetml/2006/main">
  <authors>
    <author>Ein geschätzter Microsoft Office Anwender</author>
    <author>Axel Nowark</author>
  </authors>
  <commentList>
    <comment ref="Y5" authorId="0">
      <text>
        <r>
          <rPr>
            <sz val="8"/>
            <color indexed="81"/>
            <rFont val="Tahoma"/>
            <family val="2"/>
          </rPr>
          <t>In X6, 8, 10, 12, 14, 24, 26, 28, 30, 32 jeweils ein Leerzeichen eingeben, damit die Bälle/Punkte angezeigt werden.
In X5, 7, 9, 11, 13, 23, 25, 27, 29, 31 jeweils ein Leerzeichen eingeben, damit die Platzierung angezeigt wird, jedoch erst wenn alle einmal gespielt haben</t>
        </r>
      </text>
    </comment>
    <comment ref="N41" authorId="1">
      <text>
        <r>
          <rPr>
            <b/>
            <sz val="8"/>
            <color indexed="81"/>
            <rFont val="Tahoma"/>
            <family val="2"/>
          </rPr>
          <t xml:space="preserve">zum Anzeigen 
der Spielpaarungen
in N42 - N62 Leerzeichen eingeben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46" authorId="1">
      <text>
        <r>
          <rPr>
            <b/>
            <sz val="8"/>
            <color indexed="81"/>
            <rFont val="Tahoma"/>
            <family val="2"/>
          </rPr>
          <t xml:space="preserve">zum Anzeigen der Tabelle in Y48-Y60 ein Leerzeichen einfügen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<sst xmlns="http://schemas.openxmlformats.org/spreadsheetml/2006/main" count="27398" uniqueCount="477">
  <si>
    <t>Männer 30</t>
  </si>
  <si>
    <t>Frauen 40</t>
  </si>
  <si>
    <t>Zeit</t>
  </si>
  <si>
    <t>Gruppe C</t>
  </si>
  <si>
    <t>Gruppe D</t>
  </si>
  <si>
    <t>Männer 40</t>
  </si>
  <si>
    <t>Frauen 30</t>
  </si>
  <si>
    <t>Gruppe E</t>
  </si>
  <si>
    <t>Gruppe F</t>
  </si>
  <si>
    <t>Männer 50</t>
  </si>
  <si>
    <t>Gruppe A</t>
  </si>
  <si>
    <t>Gruppe B</t>
  </si>
  <si>
    <t>Bitte Felder mit roten Punkten beachten, nur die Maus auf Feld stellen, Notiz wird angezeigt</t>
  </si>
  <si>
    <t>M30</t>
  </si>
  <si>
    <t>F30</t>
  </si>
  <si>
    <t>M40</t>
  </si>
  <si>
    <t>F40</t>
  </si>
  <si>
    <t>M50</t>
  </si>
  <si>
    <t>Bälle/Punkte</t>
  </si>
  <si>
    <t>Platz</t>
  </si>
  <si>
    <t>Punkte</t>
  </si>
  <si>
    <t>:</t>
  </si>
  <si>
    <t>-</t>
  </si>
  <si>
    <t xml:space="preserve"> </t>
  </si>
  <si>
    <t>E-Spiele</t>
  </si>
  <si>
    <t>Tabelle</t>
  </si>
  <si>
    <t>Vorkreuzspiele</t>
  </si>
  <si>
    <t>c</t>
  </si>
  <si>
    <t>d</t>
  </si>
  <si>
    <t>Kreuzspiele</t>
  </si>
  <si>
    <t>e</t>
  </si>
  <si>
    <t>f</t>
  </si>
  <si>
    <t>Plazierungsspiele 3-6</t>
  </si>
  <si>
    <t>Endspiel</t>
  </si>
  <si>
    <t>Vorrunde</t>
  </si>
  <si>
    <t>a</t>
  </si>
  <si>
    <t>b</t>
  </si>
  <si>
    <t>Dg.</t>
  </si>
  <si>
    <t>Nr.</t>
  </si>
  <si>
    <t>Feld</t>
  </si>
  <si>
    <t>Mannschaft</t>
  </si>
  <si>
    <t>L / A</t>
  </si>
  <si>
    <t>HZ</t>
  </si>
  <si>
    <t>Ergebnis</t>
  </si>
  <si>
    <t>_ _ _/_ _ _</t>
  </si>
  <si>
    <t>Plazierungs-Kreuzspiele</t>
  </si>
  <si>
    <t>Plazierungsspiele 7-10</t>
  </si>
  <si>
    <t>1. Süd</t>
  </si>
  <si>
    <t>3. Süd</t>
  </si>
  <si>
    <t>1. Nord</t>
  </si>
  <si>
    <t>3. Nord</t>
  </si>
  <si>
    <t>2. West</t>
  </si>
  <si>
    <t>2. Süd</t>
  </si>
  <si>
    <t>2. Nord</t>
  </si>
  <si>
    <t>Männer 60</t>
  </si>
  <si>
    <t>Gruppe L</t>
  </si>
  <si>
    <t>M60</t>
  </si>
  <si>
    <t>Haupthalle</t>
  </si>
  <si>
    <t>1. West</t>
  </si>
  <si>
    <t>3. West</t>
  </si>
  <si>
    <t>4. West</t>
  </si>
  <si>
    <t>AUSLOSUNG</t>
  </si>
  <si>
    <t>GRUPPENEINTEILUNG</t>
  </si>
  <si>
    <t>Gruppe 1</t>
  </si>
  <si>
    <t>Gruppe 2</t>
  </si>
  <si>
    <t>m6</t>
  </si>
  <si>
    <t>m4</t>
  </si>
  <si>
    <t>m5</t>
  </si>
  <si>
    <t>m3</t>
  </si>
  <si>
    <t>Regionalgruppe Nord</t>
  </si>
  <si>
    <t>Regionalgruppe Süd</t>
  </si>
  <si>
    <t>Regionalgruppe West</t>
  </si>
  <si>
    <t>4. Nord</t>
  </si>
  <si>
    <t>4. Süd</t>
  </si>
  <si>
    <t>Neben</t>
  </si>
  <si>
    <t>1. N</t>
  </si>
  <si>
    <t>2. N</t>
  </si>
  <si>
    <t>3. N</t>
  </si>
  <si>
    <t>4. N</t>
  </si>
  <si>
    <t>1. S</t>
  </si>
  <si>
    <t>2. S</t>
  </si>
  <si>
    <t>3. S</t>
  </si>
  <si>
    <t>4. S</t>
  </si>
  <si>
    <t>1. W</t>
  </si>
  <si>
    <t>2. W</t>
  </si>
  <si>
    <t>3. W</t>
  </si>
  <si>
    <t>4. W</t>
  </si>
  <si>
    <t>4.S</t>
  </si>
  <si>
    <t>4.W</t>
  </si>
  <si>
    <t>Samstag</t>
  </si>
  <si>
    <t>Sonntag</t>
  </si>
  <si>
    <t>MTV Jahn Schladen</t>
  </si>
  <si>
    <t>Ballverhältnis</t>
  </si>
  <si>
    <t>Halle 1</t>
  </si>
  <si>
    <t>R</t>
  </si>
  <si>
    <t>Anspiel</t>
  </si>
  <si>
    <t>Schiedsrichter</t>
  </si>
  <si>
    <t>Linienrichter / Anschreiber</t>
  </si>
  <si>
    <t>SPIELKARTE</t>
  </si>
  <si>
    <t>PRELLBALL</t>
  </si>
  <si>
    <t>A</t>
  </si>
  <si>
    <t>B</t>
  </si>
  <si>
    <t>Sp.Nr.</t>
  </si>
  <si>
    <t>Spielklasse</t>
  </si>
  <si>
    <t>Einspruch</t>
  </si>
  <si>
    <t>Spielstand</t>
  </si>
  <si>
    <t>1. Verlängerung</t>
  </si>
  <si>
    <t>2. Verlängerung</t>
  </si>
  <si>
    <t>Gelbe Karten</t>
  </si>
  <si>
    <t>Sieger</t>
  </si>
  <si>
    <t>Halbzeit</t>
  </si>
  <si>
    <t>Gelb/Rote Karten</t>
  </si>
  <si>
    <t>Ende</t>
  </si>
  <si>
    <t>Rote Karten</t>
  </si>
  <si>
    <t>Verletzung /</t>
  </si>
  <si>
    <t>Sonstiges</t>
  </si>
  <si>
    <t>Sp.</t>
  </si>
  <si>
    <t>Name, Vorname</t>
  </si>
  <si>
    <t>Paß-Nr.</t>
  </si>
  <si>
    <t>G</t>
  </si>
  <si>
    <t>G/R</t>
  </si>
  <si>
    <t>1.</t>
  </si>
  <si>
    <t>Anschreiber</t>
  </si>
  <si>
    <t>2.</t>
  </si>
  <si>
    <t>3.</t>
  </si>
  <si>
    <t>4.</t>
  </si>
  <si>
    <t>5.</t>
  </si>
  <si>
    <t>Ort</t>
  </si>
  <si>
    <t>6.</t>
  </si>
  <si>
    <t>Mannschaftsführer</t>
  </si>
  <si>
    <t>Datum</t>
  </si>
  <si>
    <t>VK1</t>
  </si>
  <si>
    <t>VK2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</si>
  <si>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</si>
  <si>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</si>
  <si>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</si>
  <si>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</si>
  <si>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</si>
  <si>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</si>
  <si>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</si>
  <si>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</si>
  <si>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</si>
  <si>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</si>
  <si>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</si>
  <si>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</si>
  <si>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</si>
  <si>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</si>
  <si>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</si>
  <si>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</si>
  <si>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</si>
  <si>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</si>
  <si>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</si>
  <si>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</si>
  <si>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</si>
  <si>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</si>
  <si>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</si>
  <si>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</si>
  <si>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</si>
  <si>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</si>
  <si>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</si>
  <si>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</si>
  <si>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</si>
  <si>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</si>
  <si>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</si>
  <si>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</si>
  <si>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</si>
  <si>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</si>
  <si>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Deutsche Prellball Meisterschaften der Seniorinnen und Senioren</t>
  </si>
  <si>
    <t>TB Hückeswagen</t>
  </si>
  <si>
    <t>TSV Krumbach</t>
  </si>
  <si>
    <t>TSG Giengen</t>
  </si>
  <si>
    <t>RL</t>
  </si>
  <si>
    <t>Gadderbaumer TV</t>
  </si>
  <si>
    <t>TSG Eisenberg</t>
  </si>
  <si>
    <t>Auslosung für DM</t>
  </si>
  <si>
    <t>PK1</t>
  </si>
  <si>
    <t>PK2</t>
  </si>
  <si>
    <t>PL9</t>
  </si>
  <si>
    <t>PL7</t>
  </si>
  <si>
    <t>s35</t>
  </si>
  <si>
    <t>s36</t>
  </si>
  <si>
    <t>s37</t>
  </si>
  <si>
    <t>s38</t>
  </si>
  <si>
    <t>s39</t>
  </si>
  <si>
    <t>s40</t>
  </si>
  <si>
    <t>s41</t>
  </si>
  <si>
    <t>m60vk1</t>
  </si>
  <si>
    <t>m60vk2</t>
  </si>
  <si>
    <t>m50vk1</t>
  </si>
  <si>
    <t>m50vk2</t>
  </si>
  <si>
    <t>m40vk1</t>
  </si>
  <si>
    <t>m40vk2</t>
  </si>
  <si>
    <t>m30vk1</t>
  </si>
  <si>
    <t>m30vk2</t>
  </si>
  <si>
    <t>VSK Osterholz-Scharmbeck</t>
  </si>
  <si>
    <t>BTV Charlottenburg</t>
  </si>
  <si>
    <t>SV Werder Bremen</t>
  </si>
  <si>
    <t>SF Ricklingen</t>
  </si>
  <si>
    <t>TSV Burgdorf</t>
  </si>
  <si>
    <t>Barmer TG</t>
  </si>
  <si>
    <t>TV Berkenbaum</t>
  </si>
  <si>
    <t>TB Essen-Haarzopf</t>
  </si>
  <si>
    <t>Viersener TV</t>
  </si>
  <si>
    <t>TSV Ludwigshafen</t>
  </si>
  <si>
    <t>ETSV Offenburg</t>
  </si>
  <si>
    <t>MTV München</t>
  </si>
  <si>
    <t>Haaner TB</t>
  </si>
  <si>
    <t>Halle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</si>
  <si>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</si>
  <si>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</si>
  <si>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</si>
  <si>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</si>
  <si>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</si>
  <si>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</si>
  <si>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</si>
  <si>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</si>
  <si>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</si>
  <si>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</si>
  <si>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</si>
  <si>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</si>
  <si>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</si>
  <si>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</si>
  <si>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</si>
  <si>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</si>
  <si>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</si>
  <si>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</si>
  <si>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</si>
  <si>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</si>
  <si>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</si>
  <si>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</si>
  <si>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</si>
  <si>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s65</t>
  </si>
  <si>
    <t>m30pl9</t>
  </si>
  <si>
    <t>m30pl7</t>
  </si>
  <si>
    <t>f40vk2</t>
  </si>
  <si>
    <t>m30</t>
  </si>
  <si>
    <t>m40</t>
  </si>
  <si>
    <t>m50</t>
  </si>
  <si>
    <t>m60</t>
  </si>
  <si>
    <t>TV Baden</t>
  </si>
  <si>
    <t>TV Grohn</t>
  </si>
  <si>
    <t>SV Weiler</t>
  </si>
  <si>
    <t>TV Oberschopfheim</t>
  </si>
  <si>
    <t>SV Prag Stuttgart</t>
  </si>
  <si>
    <t>TV FA Altenbochum</t>
  </si>
  <si>
    <t>PV Gundernhausen</t>
  </si>
  <si>
    <t>SC Wentorf</t>
  </si>
  <si>
    <t>Anmerkung:</t>
  </si>
  <si>
    <t>M50Pl9</t>
  </si>
  <si>
    <t>M50Pl7</t>
  </si>
  <si>
    <t>M40Pl7</t>
  </si>
  <si>
    <t>Freitag</t>
  </si>
  <si>
    <t>NI</t>
  </si>
  <si>
    <t>HA</t>
  </si>
  <si>
    <t>BR</t>
  </si>
  <si>
    <t>TSV Tempelhof-Mariendorf</t>
  </si>
  <si>
    <t>BE</t>
  </si>
  <si>
    <t>BY</t>
  </si>
  <si>
    <t>PF</t>
  </si>
  <si>
    <t>SW</t>
  </si>
  <si>
    <t>TV Edingen</t>
  </si>
  <si>
    <t>VfL Waiblingen</t>
  </si>
  <si>
    <t>SC Itzehoe</t>
  </si>
  <si>
    <t>SH</t>
  </si>
  <si>
    <t>MTV Wohnste</t>
  </si>
  <si>
    <t>MTV Markoldendorf</t>
  </si>
  <si>
    <t>WE</t>
  </si>
  <si>
    <t>Eiserfelder TV</t>
  </si>
  <si>
    <t>ACT Kassel</t>
  </si>
  <si>
    <t>HE</t>
  </si>
  <si>
    <t>BA</t>
  </si>
  <si>
    <t>Platz 7</t>
  </si>
  <si>
    <t>Platz 9</t>
  </si>
  <si>
    <t>f30vk2</t>
  </si>
  <si>
    <t>Vorkreuz</t>
  </si>
  <si>
    <t>Kreuz</t>
  </si>
  <si>
    <t>m60k1</t>
  </si>
  <si>
    <t>m60k2</t>
  </si>
  <si>
    <t>m50k1</t>
  </si>
  <si>
    <t>m50k2</t>
  </si>
  <si>
    <t>Platz 5</t>
  </si>
  <si>
    <t>Platz 3</t>
  </si>
  <si>
    <t>f40k1</t>
  </si>
  <si>
    <t>f40k2</t>
  </si>
  <si>
    <t>m40k1</t>
  </si>
  <si>
    <t>m40k2</t>
  </si>
  <si>
    <t>f30k1</t>
  </si>
  <si>
    <t>f30k2</t>
  </si>
  <si>
    <t>m30k1</t>
  </si>
  <si>
    <t>m30k2</t>
  </si>
  <si>
    <t>m60p5</t>
  </si>
  <si>
    <t>m50p5</t>
  </si>
  <si>
    <t>f40p5</t>
  </si>
  <si>
    <t>m40p5</t>
  </si>
  <si>
    <t>f30p5</t>
  </si>
  <si>
    <t>m30p5</t>
  </si>
  <si>
    <t>m60p3</t>
  </si>
  <si>
    <t>m50p3</t>
  </si>
  <si>
    <t>f40p3</t>
  </si>
  <si>
    <t>m40p3</t>
  </si>
  <si>
    <t>f30p3</t>
  </si>
  <si>
    <t>m30p3</t>
  </si>
  <si>
    <t>m60p1</t>
  </si>
  <si>
    <t>m50p1</t>
  </si>
  <si>
    <t>f40p1</t>
  </si>
  <si>
    <t>m40p1</t>
  </si>
  <si>
    <t>f30p1</t>
  </si>
  <si>
    <t>m30p1</t>
  </si>
  <si>
    <t>k1</t>
  </si>
  <si>
    <t>k2</t>
  </si>
  <si>
    <t>p5</t>
  </si>
  <si>
    <t>p3</t>
  </si>
  <si>
    <t>p1</t>
  </si>
  <si>
    <t>TV Kierdorf</t>
  </si>
  <si>
    <t>TuS Aschen-Strang</t>
  </si>
  <si>
    <t>SSC Dodesheide</t>
  </si>
  <si>
    <t>TV Bremen Walle 1875</t>
  </si>
  <si>
    <t>TSV Babenhausen</t>
  </si>
  <si>
    <t>TV Rieschweiler</t>
  </si>
  <si>
    <t>TuS Meinerzhagen</t>
  </si>
  <si>
    <t>TV Frisch Auf Altenbochum</t>
  </si>
  <si>
    <t>TV Reichelsdorf</t>
  </si>
  <si>
    <t>M30   s</t>
  </si>
  <si>
    <t>M30PL7</t>
  </si>
  <si>
    <t>M40   s</t>
  </si>
  <si>
    <t>M50   s</t>
  </si>
  <si>
    <t>F40   s</t>
  </si>
  <si>
    <t>M60   s</t>
  </si>
  <si>
    <t>M60PL7</t>
  </si>
  <si>
    <t>s1</t>
  </si>
  <si>
    <t>VfL Eintracht Hannover</t>
  </si>
  <si>
    <t>Niendorfer TSV</t>
  </si>
  <si>
    <t>TV Zeilhard</t>
  </si>
  <si>
    <t>Idarer TV</t>
  </si>
  <si>
    <t>MR</t>
  </si>
  <si>
    <t>WMTV Solingen</t>
  </si>
  <si>
    <t>TV Winterhagen</t>
  </si>
  <si>
    <t>Feld1</t>
  </si>
  <si>
    <t>Feld 2</t>
  </si>
  <si>
    <t>Feld 3</t>
  </si>
  <si>
    <t>Feld 4</t>
  </si>
  <si>
    <t>M40/7</t>
  </si>
  <si>
    <t>M40/9</t>
  </si>
  <si>
    <t>M50/7</t>
  </si>
  <si>
    <t>M50/9</t>
  </si>
  <si>
    <t>M30/7</t>
  </si>
  <si>
    <t>Nebenhalle</t>
  </si>
  <si>
    <t>M60/7</t>
  </si>
  <si>
    <t>Beg 09:30</t>
  </si>
  <si>
    <t>M40PL7</t>
  </si>
  <si>
    <t>M40PL9</t>
  </si>
  <si>
    <t>M50PL7</t>
  </si>
  <si>
    <t>M50PL9</t>
  </si>
  <si>
    <t>54.</t>
  </si>
  <si>
    <t>DM Senioren 2017</t>
  </si>
  <si>
    <t>07.05.2017</t>
  </si>
  <si>
    <t>06.05.2017</t>
  </si>
  <si>
    <t>05.05.2017</t>
  </si>
  <si>
    <t>Halle 2</t>
  </si>
  <si>
    <t>VK3</t>
  </si>
  <si>
    <t>f40vk3</t>
  </si>
  <si>
    <t>Fredenbeck</t>
  </si>
  <si>
    <t>VfL Kutenholz</t>
  </si>
  <si>
    <t>TV Sottrum</t>
  </si>
  <si>
    <t>SG Arbergen-Mahndorf</t>
  </si>
  <si>
    <t>4. Nord F40</t>
  </si>
  <si>
    <t>TV Kleefeld</t>
  </si>
  <si>
    <t>Charlottenburger TSV</t>
  </si>
  <si>
    <t>1. Süd M60</t>
  </si>
  <si>
    <t>2. Süd M60</t>
  </si>
  <si>
    <t>3. Süd M60</t>
  </si>
  <si>
    <t>4. Süd M60</t>
  </si>
  <si>
    <t>4. Süd M50</t>
  </si>
  <si>
    <t>SV Kehlen</t>
  </si>
  <si>
    <t>4. Süd M40</t>
  </si>
  <si>
    <t>2. Süd M30</t>
  </si>
  <si>
    <t>3. Süd M30</t>
  </si>
  <si>
    <t>4. Süd M30</t>
  </si>
  <si>
    <t>1. Süd F30</t>
  </si>
  <si>
    <t>2. Süd F30</t>
  </si>
  <si>
    <t>3. Süd F30</t>
  </si>
  <si>
    <t>4. Süd F30</t>
  </si>
  <si>
    <t>TV Richterich</t>
  </si>
  <si>
    <t>MTV Eiche Schönebeck</t>
  </si>
  <si>
    <t>4. West F40</t>
  </si>
  <si>
    <t>Linden-Dahlhauser TV</t>
  </si>
  <si>
    <t>4. West M50</t>
  </si>
  <si>
    <t>4. West M30</t>
  </si>
  <si>
    <t>f30vk3</t>
  </si>
  <si>
    <t>Gruppe G</t>
  </si>
  <si>
    <t>Gruppe H</t>
  </si>
  <si>
    <t>Gruppe I</t>
  </si>
  <si>
    <t>Gruppe J</t>
  </si>
  <si>
    <t>Gruppe K</t>
  </si>
  <si>
    <t>Geestlandhalle, Am Mühlenbeck 6, 21717 Fredenbeck</t>
  </si>
  <si>
    <t>Grundschule, Raakamp 6, 21717 Fredenbeck</t>
  </si>
  <si>
    <t>aaaa</t>
  </si>
  <si>
    <t>18:15</t>
  </si>
  <si>
    <t>17:15</t>
  </si>
  <si>
    <t>12:19</t>
  </si>
  <si>
    <t>13:19</t>
  </si>
  <si>
    <t>14:20</t>
  </si>
  <si>
    <t>11:17</t>
  </si>
  <si>
    <t>16:18</t>
  </si>
  <si>
    <t>18:22</t>
  </si>
  <si>
    <t>23:19</t>
  </si>
  <si>
    <t>13:18</t>
  </si>
  <si>
    <t>25:14</t>
  </si>
  <si>
    <t>15:18</t>
  </si>
  <si>
    <t>12:20</t>
  </si>
  <si>
    <t>15:19</t>
  </si>
  <si>
    <t>21:14</t>
  </si>
  <si>
    <t>20:13</t>
  </si>
  <si>
    <t>18:17</t>
  </si>
  <si>
    <t>21:8</t>
  </si>
  <si>
    <t>18:10</t>
  </si>
  <si>
    <t>23:13</t>
  </si>
  <si>
    <t>15:15</t>
  </si>
  <si>
    <t>16:12</t>
  </si>
  <si>
    <t>24:9</t>
  </si>
  <si>
    <t>11:16</t>
  </si>
  <si>
    <t>21:9</t>
  </si>
  <si>
    <t>13:10</t>
  </si>
  <si>
    <t>15:22</t>
  </si>
  <si>
    <t>14:17</t>
  </si>
  <si>
    <t>11:20</t>
  </si>
  <si>
    <t>16:14</t>
  </si>
  <si>
    <t>13:14</t>
  </si>
  <si>
    <t>16:16</t>
  </si>
  <si>
    <t>18:12</t>
  </si>
  <si>
    <t>16:17</t>
  </si>
  <si>
    <t>21:12</t>
  </si>
  <si>
    <t>15:16</t>
  </si>
  <si>
    <t>15:13</t>
  </si>
  <si>
    <t>15:17</t>
  </si>
  <si>
    <t>16:19</t>
  </si>
  <si>
    <t>19:12</t>
  </si>
  <si>
    <t>18:21</t>
  </si>
  <si>
    <t>25:12</t>
  </si>
  <si>
    <t>16:15</t>
  </si>
  <si>
    <t>23:12</t>
  </si>
  <si>
    <t>20:11</t>
  </si>
  <si>
    <t>20:14</t>
  </si>
  <si>
    <t>18:18</t>
  </si>
  <si>
    <t>13:20</t>
  </si>
  <si>
    <t>n.V.</t>
  </si>
  <si>
    <t>17:17</t>
  </si>
  <si>
    <t>17:19</t>
  </si>
  <si>
    <t>20:15</t>
  </si>
  <si>
    <t>17:;16</t>
  </si>
  <si>
    <t>19:14</t>
  </si>
  <si>
    <t>14:16</t>
  </si>
  <si>
    <t>19:8</t>
  </si>
  <si>
    <t>13:12</t>
  </si>
  <si>
    <t>21:15</t>
  </si>
  <si>
    <t>17:12</t>
  </si>
  <si>
    <t>19:11</t>
  </si>
  <si>
    <t>23:11</t>
  </si>
  <si>
    <t>10:18</t>
  </si>
  <si>
    <t>21:13</t>
  </si>
  <si>
    <t>18:16</t>
  </si>
  <si>
    <t>16:20</t>
  </si>
  <si>
    <t>24:14</t>
  </si>
  <si>
    <t>17:16</t>
  </si>
  <si>
    <t>14:18</t>
  </si>
  <si>
    <t>13:15</t>
  </si>
  <si>
    <t>18:8</t>
  </si>
  <si>
    <t>10:20</t>
  </si>
  <si>
    <t>12:17</t>
  </si>
  <si>
    <t>13:16</t>
  </si>
  <si>
    <t>12:16</t>
  </si>
  <si>
    <t>14:13</t>
  </si>
  <si>
    <t>14:14</t>
  </si>
  <si>
    <t>22:11</t>
  </si>
  <si>
    <t>18:14</t>
  </si>
  <si>
    <t xml:space="preserve">  TV Bremen Walle 1875</t>
  </si>
  <si>
    <t xml:space="preserve">  TuS Meinerzhagen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</si>
</sst>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h:mm"/>
    <numFmt numFmtId="165" formatCode="00"/>
    <numFmt numFmtId="166" formatCode="0.00000"/>
  </numFmts>
  <fonts count="54">
    <font>
      <sz val="10"/>
      <name val="Arial"/>
    </font>
    <font>
      <sz val="10"/>
      <name val="Arial"/>
      <family val="2"/>
    </font>
    <font>
      <sz val="10"/>
      <name val="MS Sans Serif"/>
      <family val="2"/>
    </font>
    <font>
      <sz val="9"/>
      <name val="System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7"/>
      <name val="Arial"/>
      <family val="2"/>
    </font>
    <font>
      <sz val="8"/>
      <color indexed="81"/>
      <name val="Tahoma"/>
      <family val="2"/>
    </font>
    <font>
      <sz val="10"/>
      <name val="Futura Lt BT"/>
      <family val="2"/>
    </font>
    <font>
      <sz val="8"/>
      <name val="Futura Lt BT"/>
      <family val="2"/>
    </font>
    <font>
      <b/>
      <sz val="8"/>
      <name val="Futura Lt BT"/>
      <family val="2"/>
    </font>
    <font>
      <sz val="6"/>
      <name val="Futura Lt BT"/>
      <family val="2"/>
    </font>
    <font>
      <sz val="10"/>
      <name val="Futura Md BT"/>
      <family val="2"/>
    </font>
    <font>
      <sz val="8"/>
      <name val="Futura Md BT"/>
      <family val="2"/>
    </font>
    <font>
      <b/>
      <sz val="8"/>
      <name val="Futura Md BT"/>
      <family val="2"/>
    </font>
    <font>
      <b/>
      <sz val="10"/>
      <name val="Futura Md BT"/>
      <family val="2"/>
    </font>
    <font>
      <sz val="14"/>
      <name val="Futura Md BT"/>
      <family val="2"/>
    </font>
    <font>
      <sz val="14"/>
      <name val="Futura XBlk BT"/>
      <family val="2"/>
    </font>
    <font>
      <sz val="12"/>
      <name val="Futura Md BT"/>
      <family val="2"/>
    </font>
    <font>
      <u/>
      <sz val="10"/>
      <name val="Futura Md BT"/>
      <family val="2"/>
    </font>
    <font>
      <sz val="10"/>
      <color indexed="9"/>
      <name val="Futura Lt BT"/>
      <family val="2"/>
    </font>
    <font>
      <b/>
      <u/>
      <sz val="10"/>
      <name val="Futura Lt BT"/>
      <family val="2"/>
    </font>
    <font>
      <sz val="8"/>
      <name val="Futura Lt BT"/>
      <family val="2"/>
    </font>
    <font>
      <b/>
      <sz val="10"/>
      <name val="Arial"/>
      <family val="2"/>
    </font>
    <font>
      <sz val="8.5"/>
      <name val="Arial"/>
      <family val="2"/>
    </font>
    <font>
      <b/>
      <sz val="8"/>
      <color indexed="81"/>
      <name val="Tahoma"/>
      <family val="2"/>
    </font>
    <font>
      <sz val="8"/>
      <color indexed="9"/>
      <name val="Futura Lt BT"/>
      <family val="2"/>
    </font>
    <font>
      <sz val="6"/>
      <name val="Futura Lt BT"/>
      <family val="2"/>
    </font>
    <font>
      <sz val="6"/>
      <color indexed="9"/>
      <name val="Arial"/>
      <family val="2"/>
    </font>
    <font>
      <sz val="8"/>
      <color indexed="9"/>
      <name val="Futura Lt BT"/>
      <family val="2"/>
    </font>
    <font>
      <sz val="12"/>
      <name val="Futura Lt BT"/>
      <family val="2"/>
    </font>
    <font>
      <b/>
      <sz val="14"/>
      <name val="Futura Lt BT"/>
      <family val="2"/>
    </font>
    <font>
      <sz val="14"/>
      <name val="Futura Lt BT"/>
      <family val="2"/>
    </font>
    <font>
      <sz val="5"/>
      <name val="Futura Lt BT"/>
      <family val="2"/>
    </font>
    <font>
      <sz val="7"/>
      <name val="Futura Lt BT"/>
      <family val="2"/>
    </font>
    <font>
      <sz val="13"/>
      <name val="Futura Md BT"/>
      <family val="2"/>
    </font>
    <font>
      <sz val="12"/>
      <color indexed="9"/>
      <name val="Futura Lt BT"/>
      <family val="2"/>
    </font>
    <font>
      <b/>
      <sz val="12"/>
      <name val="Futura Md BT"/>
      <family val="2"/>
    </font>
    <font>
      <b/>
      <sz val="13"/>
      <name val="Futura Md BT"/>
      <family val="2"/>
    </font>
    <font>
      <sz val="6"/>
      <name val="Futura Md BT"/>
      <family val="2"/>
    </font>
    <font>
      <sz val="8"/>
      <color indexed="13"/>
      <name val="Arial"/>
      <family val="2"/>
    </font>
    <font>
      <b/>
      <u/>
      <sz val="6"/>
      <name val="Futura Lt BT"/>
      <family val="2"/>
    </font>
    <font>
      <sz val="16"/>
      <name val="Arial"/>
      <family val="2"/>
    </font>
    <font>
      <b/>
      <sz val="16"/>
      <name val="Arial"/>
      <family val="2"/>
    </font>
    <font>
      <sz val="8"/>
      <color theme="0"/>
      <name val="Futura Lt BT"/>
      <family val="2"/>
    </font>
    <font>
      <sz val="6"/>
      <color theme="0"/>
      <name val="Futura Lt BT"/>
      <family val="2"/>
    </font>
    <font>
      <sz val="10"/>
      <color theme="0"/>
      <name val="Futura Lt BT"/>
      <family val="2"/>
    </font>
    <font>
      <sz val="10"/>
      <color theme="0"/>
      <name val="Futura Md BT"/>
      <family val="2"/>
    </font>
    <font>
      <sz val="7"/>
      <color theme="0"/>
      <name val="Futura Lt BT"/>
      <family val="2"/>
    </font>
    <font>
      <strike/>
      <sz val="8"/>
      <name val="Futura Lt BT"/>
      <family val="2"/>
    </font>
    <font>
      <strike/>
      <sz val="10"/>
      <name val="Futura Lt BT"/>
      <family val="2"/>
    </font>
    <font>
      <sz val="5"/>
      <color theme="0"/>
      <name val="Futura Lt BT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3" fillId="0" borderId="0"/>
    <xf numFmtId="0" fontId="2" fillId="0" borderId="0"/>
  </cellStyleXfs>
  <cellXfs count="465">
    <xf numFmtId="0" fontId="0" fillId="0" borderId="0" xfId="0"/>
    <xf numFmtId="0" fontId="5" fillId="0" borderId="0" xfId="0" applyFont="1"/>
    <xf numFmtId="0" fontId="4" fillId="0" borderId="0" xfId="0" applyFont="1"/>
    <xf numFmtId="0" fontId="10" fillId="0" borderId="0" xfId="0" applyFont="1"/>
    <xf numFmtId="0" fontId="11" fillId="0" borderId="0" xfId="0" applyFont="1"/>
    <xf numFmtId="49" fontId="10" fillId="0" borderId="0" xfId="0" applyNumberFormat="1" applyFont="1"/>
    <xf numFmtId="49" fontId="11" fillId="0" borderId="0" xfId="0" applyNumberFormat="1" applyFont="1"/>
    <xf numFmtId="0" fontId="12" fillId="0" borderId="20" xfId="2" applyFont="1" applyBorder="1" applyAlignment="1">
      <alignment horizontal="center"/>
    </xf>
    <xf numFmtId="49" fontId="12" fillId="0" borderId="20" xfId="2" applyNumberFormat="1" applyFont="1" applyBorder="1" applyAlignment="1">
      <alignment horizontal="center"/>
    </xf>
    <xf numFmtId="20" fontId="11" fillId="0" borderId="0" xfId="0" applyNumberFormat="1" applyFont="1"/>
    <xf numFmtId="0" fontId="13" fillId="0" borderId="0" xfId="0" applyFont="1" applyBorder="1"/>
    <xf numFmtId="0" fontId="11" fillId="0" borderId="0" xfId="0" applyFont="1" applyBorder="1"/>
    <xf numFmtId="0" fontId="11" fillId="0" borderId="0" xfId="2" applyFont="1" applyBorder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1" fillId="0" borderId="0" xfId="0" applyFont="1" applyBorder="1" applyAlignment="1">
      <alignment horizontal="center"/>
    </xf>
    <xf numFmtId="0" fontId="13" fillId="0" borderId="0" xfId="0" applyFont="1"/>
    <xf numFmtId="0" fontId="11" fillId="0" borderId="3" xfId="0" applyFont="1" applyBorder="1"/>
    <xf numFmtId="0" fontId="13" fillId="0" borderId="3" xfId="0" applyFont="1" applyBorder="1"/>
    <xf numFmtId="0" fontId="11" fillId="0" borderId="3" xfId="2" applyFont="1" applyBorder="1"/>
    <xf numFmtId="0" fontId="11" fillId="0" borderId="3" xfId="0" applyFont="1" applyBorder="1" applyAlignment="1">
      <alignment horizontal="center"/>
    </xf>
    <xf numFmtId="49" fontId="11" fillId="0" borderId="3" xfId="0" applyNumberFormat="1" applyFont="1" applyBorder="1"/>
    <xf numFmtId="0" fontId="11" fillId="0" borderId="3" xfId="0" applyFont="1" applyBorder="1" applyAlignment="1"/>
    <xf numFmtId="0" fontId="11" fillId="0" borderId="3" xfId="0" applyFont="1" applyBorder="1" applyAlignment="1">
      <alignment horizontal="left"/>
    </xf>
    <xf numFmtId="0" fontId="10" fillId="0" borderId="0" xfId="0" applyFont="1" applyBorder="1"/>
    <xf numFmtId="20" fontId="11" fillId="0" borderId="0" xfId="0" applyNumberFormat="1" applyFont="1" applyBorder="1"/>
    <xf numFmtId="49" fontId="11" fillId="0" borderId="0" xfId="0" applyNumberFormat="1" applyFont="1" applyBorder="1"/>
    <xf numFmtId="0" fontId="11" fillId="0" borderId="0" xfId="0" applyFont="1" applyBorder="1" applyAlignment="1"/>
    <xf numFmtId="0" fontId="11" fillId="0" borderId="0" xfId="0" applyFont="1" applyBorder="1" applyAlignment="1">
      <alignment horizontal="left"/>
    </xf>
    <xf numFmtId="0" fontId="11" fillId="0" borderId="3" xfId="2" applyFont="1" applyFill="1" applyBorder="1"/>
    <xf numFmtId="0" fontId="14" fillId="0" borderId="0" xfId="0" applyFont="1"/>
    <xf numFmtId="0" fontId="14" fillId="0" borderId="0" xfId="0" applyFont="1" applyAlignment="1">
      <alignment horizontal="centerContinuous"/>
    </xf>
    <xf numFmtId="49" fontId="14" fillId="0" borderId="0" xfId="0" applyNumberFormat="1" applyFont="1" applyAlignment="1">
      <alignment horizontal="centerContinuous"/>
    </xf>
    <xf numFmtId="0" fontId="15" fillId="0" borderId="0" xfId="0" applyFont="1"/>
    <xf numFmtId="0" fontId="11" fillId="0" borderId="0" xfId="2" applyFont="1" applyFill="1" applyBorder="1"/>
    <xf numFmtId="0" fontId="16" fillId="0" borderId="20" xfId="2" applyFont="1" applyBorder="1" applyAlignment="1">
      <alignment horizontal="center"/>
    </xf>
    <xf numFmtId="49" fontId="16" fillId="0" borderId="20" xfId="2" applyNumberFormat="1" applyFont="1" applyBorder="1" applyAlignment="1">
      <alignment horizontal="center"/>
    </xf>
    <xf numFmtId="49" fontId="14" fillId="0" borderId="0" xfId="0" applyNumberFormat="1" applyFont="1"/>
    <xf numFmtId="0" fontId="14" fillId="0" borderId="0" xfId="0" applyFont="1" applyAlignment="1">
      <alignment vertical="center"/>
    </xf>
    <xf numFmtId="0" fontId="18" fillId="0" borderId="0" xfId="0" applyFont="1"/>
    <xf numFmtId="0" fontId="18" fillId="0" borderId="0" xfId="0" applyFont="1" applyAlignment="1">
      <alignment horizontal="centerContinuous"/>
    </xf>
    <xf numFmtId="49" fontId="18" fillId="0" borderId="0" xfId="0" applyNumberFormat="1" applyFont="1" applyAlignment="1">
      <alignment horizontal="centerContinuous"/>
    </xf>
    <xf numFmtId="0" fontId="19" fillId="0" borderId="0" xfId="0" applyFont="1"/>
    <xf numFmtId="0" fontId="0" fillId="0" borderId="0" xfId="0" applyAlignment="1">
      <alignment vertical="center"/>
    </xf>
    <xf numFmtId="0" fontId="21" fillId="0" borderId="0" xfId="0" applyFont="1" applyAlignment="1">
      <alignment vertical="center"/>
    </xf>
    <xf numFmtId="0" fontId="22" fillId="0" borderId="0" xfId="0" applyFont="1"/>
    <xf numFmtId="0" fontId="11" fillId="0" borderId="0" xfId="0" applyFont="1" applyFill="1"/>
    <xf numFmtId="0" fontId="10" fillId="2" borderId="0" xfId="0" applyFont="1" applyFill="1" applyBorder="1"/>
    <xf numFmtId="14" fontId="10" fillId="0" borderId="0" xfId="0" applyNumberFormat="1" applyFont="1"/>
    <xf numFmtId="0" fontId="23" fillId="0" borderId="0" xfId="0" applyFont="1"/>
    <xf numFmtId="0" fontId="10" fillId="0" borderId="0" xfId="0" applyFont="1" applyAlignment="1">
      <alignment horizontal="left"/>
    </xf>
    <xf numFmtId="0" fontId="4" fillId="0" borderId="4" xfId="3" applyFont="1" applyBorder="1"/>
    <xf numFmtId="0" fontId="7" fillId="0" borderId="1" xfId="3" applyFont="1" applyBorder="1"/>
    <xf numFmtId="0" fontId="7" fillId="0" borderId="5" xfId="3" applyFont="1" applyBorder="1"/>
    <xf numFmtId="0" fontId="4" fillId="0" borderId="1" xfId="3" applyFont="1" applyBorder="1"/>
    <xf numFmtId="0" fontId="25" fillId="0" borderId="0" xfId="3" applyFont="1"/>
    <xf numFmtId="0" fontId="7" fillId="0" borderId="0" xfId="3" applyFont="1"/>
    <xf numFmtId="0" fontId="7" fillId="0" borderId="6" xfId="3" applyFont="1" applyBorder="1"/>
    <xf numFmtId="0" fontId="7" fillId="0" borderId="3" xfId="3" applyFont="1" applyBorder="1"/>
    <xf numFmtId="0" fontId="7" fillId="0" borderId="7" xfId="3" applyFont="1" applyBorder="1"/>
    <xf numFmtId="0" fontId="7" fillId="0" borderId="19" xfId="3" applyFont="1" applyBorder="1"/>
    <xf numFmtId="0" fontId="7" fillId="0" borderId="18" xfId="3" applyFont="1" applyBorder="1"/>
    <xf numFmtId="0" fontId="7" fillId="0" borderId="0" xfId="3" applyFont="1" applyBorder="1"/>
    <xf numFmtId="0" fontId="4" fillId="0" borderId="0" xfId="3" applyFont="1" applyAlignment="1">
      <alignment horizontal="center"/>
    </xf>
    <xf numFmtId="0" fontId="4" fillId="0" borderId="0" xfId="3" applyFont="1"/>
    <xf numFmtId="0" fontId="4" fillId="0" borderId="19" xfId="3" applyFont="1" applyBorder="1"/>
    <xf numFmtId="0" fontId="4" fillId="0" borderId="18" xfId="3" applyFont="1" applyBorder="1"/>
    <xf numFmtId="0" fontId="7" fillId="0" borderId="21" xfId="3" applyFont="1" applyBorder="1"/>
    <xf numFmtId="0" fontId="7" fillId="0" borderId="22" xfId="3" applyFont="1" applyBorder="1"/>
    <xf numFmtId="0" fontId="7" fillId="0" borderId="4" xfId="3" applyFont="1" applyBorder="1"/>
    <xf numFmtId="0" fontId="4" fillId="0" borderId="6" xfId="3" applyFont="1" applyBorder="1"/>
    <xf numFmtId="0" fontId="4" fillId="0" borderId="7" xfId="3" applyFont="1" applyBorder="1"/>
    <xf numFmtId="0" fontId="7" fillId="0" borderId="23" xfId="3" applyFont="1" applyBorder="1"/>
    <xf numFmtId="0" fontId="4" fillId="0" borderId="0" xfId="3" applyFont="1" applyBorder="1"/>
    <xf numFmtId="0" fontId="8" fillId="0" borderId="3" xfId="3" applyFont="1" applyBorder="1"/>
    <xf numFmtId="0" fontId="8" fillId="0" borderId="16" xfId="3" applyFont="1" applyBorder="1"/>
    <xf numFmtId="0" fontId="7" fillId="0" borderId="16" xfId="3" applyFont="1" applyBorder="1"/>
    <xf numFmtId="0" fontId="8" fillId="0" borderId="0" xfId="3" applyFont="1" applyBorder="1"/>
    <xf numFmtId="0" fontId="8" fillId="0" borderId="9" xfId="3" applyFont="1" applyBorder="1"/>
    <xf numFmtId="0" fontId="7" fillId="0" borderId="24" xfId="3" applyFont="1" applyBorder="1"/>
    <xf numFmtId="0" fontId="7" fillId="0" borderId="10" xfId="3" applyFont="1" applyBorder="1"/>
    <xf numFmtId="0" fontId="8" fillId="0" borderId="4" xfId="3" applyFont="1" applyBorder="1"/>
    <xf numFmtId="0" fontId="7" fillId="0" borderId="25" xfId="3" applyFont="1" applyBorder="1"/>
    <xf numFmtId="0" fontId="4" fillId="0" borderId="17" xfId="3" applyFont="1" applyBorder="1"/>
    <xf numFmtId="0" fontId="4" fillId="0" borderId="16" xfId="3" applyFont="1" applyBorder="1"/>
    <xf numFmtId="0" fontId="4" fillId="0" borderId="16" xfId="3" applyFont="1" applyBorder="1" applyAlignment="1">
      <alignment horizontal="center"/>
    </xf>
    <xf numFmtId="0" fontId="4" fillId="0" borderId="10" xfId="3" applyFont="1" applyBorder="1"/>
    <xf numFmtId="0" fontId="8" fillId="0" borderId="6" xfId="3" applyFont="1" applyBorder="1"/>
    <xf numFmtId="0" fontId="7" fillId="0" borderId="0" xfId="3" applyFont="1" applyFill="1" applyBorder="1"/>
    <xf numFmtId="0" fontId="7" fillId="0" borderId="0" xfId="3" applyFont="1" applyFill="1"/>
    <xf numFmtId="0" fontId="7" fillId="0" borderId="18" xfId="3" applyFont="1" applyFill="1" applyBorder="1"/>
    <xf numFmtId="0" fontId="8" fillId="0" borderId="19" xfId="3" applyFont="1" applyBorder="1"/>
    <xf numFmtId="0" fontId="7" fillId="0" borderId="26" xfId="3" applyFont="1" applyBorder="1"/>
    <xf numFmtId="0" fontId="4" fillId="0" borderId="8" xfId="3" applyFont="1" applyBorder="1"/>
    <xf numFmtId="0" fontId="25" fillId="0" borderId="3" xfId="3" applyFont="1" applyBorder="1" applyAlignment="1">
      <alignment horizontal="center"/>
    </xf>
    <xf numFmtId="0" fontId="7" fillId="0" borderId="3" xfId="3" applyFont="1" applyFill="1" applyBorder="1"/>
    <xf numFmtId="0" fontId="25" fillId="0" borderId="3" xfId="3" applyFont="1" applyFill="1" applyBorder="1" applyAlignment="1">
      <alignment horizontal="center"/>
    </xf>
    <xf numFmtId="0" fontId="25" fillId="0" borderId="3" xfId="3" applyFont="1" applyFill="1" applyBorder="1" applyAlignment="1">
      <alignment horizontal="right"/>
    </xf>
    <xf numFmtId="0" fontId="7" fillId="0" borderId="7" xfId="3" applyFont="1" applyFill="1" applyBorder="1"/>
    <xf numFmtId="0" fontId="7" fillId="0" borderId="0" xfId="3" applyFont="1" applyAlignment="1">
      <alignment horizontal="center"/>
    </xf>
    <xf numFmtId="0" fontId="7" fillId="0" borderId="0" xfId="3" applyFont="1" applyAlignment="1">
      <alignment horizontal="right"/>
    </xf>
    <xf numFmtId="0" fontId="25" fillId="0" borderId="3" xfId="3" applyFont="1" applyBorder="1" applyAlignment="1">
      <alignment horizontal="right"/>
    </xf>
    <xf numFmtId="0" fontId="7" fillId="0" borderId="9" xfId="3" applyFont="1" applyBorder="1"/>
    <xf numFmtId="0" fontId="4" fillId="0" borderId="27" xfId="3" applyFont="1" applyBorder="1"/>
    <xf numFmtId="0" fontId="4" fillId="0" borderId="12" xfId="3" applyFont="1" applyBorder="1"/>
    <xf numFmtId="0" fontId="4" fillId="0" borderId="28" xfId="3" applyFont="1" applyBorder="1"/>
    <xf numFmtId="0" fontId="4" fillId="0" borderId="29" xfId="3" applyFont="1" applyBorder="1" applyAlignment="1">
      <alignment horizontal="center"/>
    </xf>
    <xf numFmtId="0" fontId="4" fillId="0" borderId="30" xfId="3" applyFont="1" applyBorder="1" applyAlignment="1">
      <alignment horizontal="centerContinuous"/>
    </xf>
    <xf numFmtId="0" fontId="4" fillId="0" borderId="21" xfId="3" applyFont="1" applyBorder="1" applyAlignment="1">
      <alignment horizontal="centerContinuous"/>
    </xf>
    <xf numFmtId="0" fontId="4" fillId="0" borderId="31" xfId="3" applyFont="1" applyBorder="1" applyAlignment="1">
      <alignment horizontal="center"/>
    </xf>
    <xf numFmtId="0" fontId="4" fillId="0" borderId="27" xfId="3" applyFont="1" applyBorder="1" applyAlignment="1">
      <alignment horizontal="center"/>
    </xf>
    <xf numFmtId="0" fontId="7" fillId="0" borderId="12" xfId="3" applyFont="1" applyBorder="1"/>
    <xf numFmtId="0" fontId="7" fillId="0" borderId="28" xfId="3" applyFont="1" applyBorder="1"/>
    <xf numFmtId="0" fontId="7" fillId="0" borderId="32" xfId="3" applyFont="1" applyBorder="1"/>
    <xf numFmtId="0" fontId="7" fillId="0" borderId="13" xfId="3" applyFont="1" applyBorder="1"/>
    <xf numFmtId="0" fontId="7" fillId="0" borderId="14" xfId="3" applyFont="1" applyBorder="1"/>
    <xf numFmtId="0" fontId="7" fillId="0" borderId="33" xfId="3" applyFont="1" applyBorder="1"/>
    <xf numFmtId="0" fontId="4" fillId="0" borderId="28" xfId="3" applyFont="1" applyBorder="1" applyAlignment="1">
      <alignment horizontal="center"/>
    </xf>
    <xf numFmtId="0" fontId="7" fillId="0" borderId="34" xfId="3" applyFont="1" applyBorder="1"/>
    <xf numFmtId="0" fontId="7" fillId="0" borderId="35" xfId="3" applyFont="1" applyBorder="1"/>
    <xf numFmtId="0" fontId="4" fillId="0" borderId="3" xfId="3" applyFont="1" applyBorder="1"/>
    <xf numFmtId="0" fontId="4" fillId="0" borderId="36" xfId="3" applyFont="1" applyBorder="1" applyAlignment="1">
      <alignment horizontal="center"/>
    </xf>
    <xf numFmtId="0" fontId="7" fillId="0" borderId="37" xfId="3" applyFont="1" applyBorder="1"/>
    <xf numFmtId="0" fontId="7" fillId="0" borderId="38" xfId="3" applyFont="1" applyBorder="1"/>
    <xf numFmtId="0" fontId="4" fillId="0" borderId="23" xfId="3" applyFont="1" applyBorder="1" applyAlignment="1">
      <alignment horizontal="center"/>
    </xf>
    <xf numFmtId="0" fontId="26" fillId="0" borderId="3" xfId="3" applyFont="1" applyBorder="1"/>
    <xf numFmtId="14" fontId="26" fillId="0" borderId="3" xfId="3" applyNumberFormat="1" applyFont="1" applyBorder="1"/>
    <xf numFmtId="0" fontId="7" fillId="0" borderId="0" xfId="3" applyFont="1" applyAlignment="1">
      <alignment vertical="center"/>
    </xf>
    <xf numFmtId="0" fontId="18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6" fillId="0" borderId="20" xfId="2" applyFont="1" applyBorder="1" applyAlignment="1">
      <alignment horizontal="left"/>
    </xf>
    <xf numFmtId="0" fontId="29" fillId="0" borderId="0" xfId="0" applyFont="1"/>
    <xf numFmtId="0" fontId="11" fillId="0" borderId="16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25" fillId="0" borderId="0" xfId="0" applyFont="1" applyFill="1" applyBorder="1"/>
    <xf numFmtId="164" fontId="14" fillId="0" borderId="0" xfId="0" applyNumberFormat="1" applyFont="1" applyAlignment="1">
      <alignment horizontal="centerContinuous"/>
    </xf>
    <xf numFmtId="164" fontId="11" fillId="0" borderId="0" xfId="0" applyNumberFormat="1" applyFont="1"/>
    <xf numFmtId="164" fontId="10" fillId="0" borderId="0" xfId="0" applyNumberFormat="1" applyFont="1"/>
    <xf numFmtId="164" fontId="12" fillId="0" borderId="20" xfId="2" applyNumberFormat="1" applyFont="1" applyBorder="1" applyAlignment="1">
      <alignment horizontal="center"/>
    </xf>
    <xf numFmtId="164" fontId="11" fillId="0" borderId="3" xfId="0" applyNumberFormat="1" applyFont="1" applyBorder="1"/>
    <xf numFmtId="164" fontId="11" fillId="0" borderId="0" xfId="0" applyNumberFormat="1" applyFont="1" applyBorder="1"/>
    <xf numFmtId="0" fontId="46" fillId="0" borderId="3" xfId="2" applyFont="1" applyBorder="1"/>
    <xf numFmtId="0" fontId="11" fillId="0" borderId="0" xfId="0" applyFont="1" applyFill="1" applyBorder="1"/>
    <xf numFmtId="0" fontId="24" fillId="0" borderId="39" xfId="0" applyFont="1" applyBorder="1" applyAlignment="1" applyProtection="1">
      <alignment horizontal="right" vertical="center"/>
      <protection locked="0"/>
    </xf>
    <xf numFmtId="0" fontId="24" fillId="0" borderId="39" xfId="0" applyFont="1" applyBorder="1" applyAlignment="1">
      <alignment horizontal="center" vertical="center"/>
    </xf>
    <xf numFmtId="0" fontId="24" fillId="0" borderId="39" xfId="0" applyFont="1" applyBorder="1" applyAlignment="1" applyProtection="1">
      <alignment horizontal="left" vertical="center"/>
      <protection locked="0"/>
    </xf>
    <xf numFmtId="0" fontId="11" fillId="0" borderId="39" xfId="0" applyFont="1" applyBorder="1" applyAlignment="1"/>
    <xf numFmtId="0" fontId="11" fillId="0" borderId="39" xfId="0" applyFont="1" applyBorder="1" applyAlignment="1">
      <alignment horizontal="center"/>
    </xf>
    <xf numFmtId="0" fontId="11" fillId="0" borderId="39" xfId="0" applyFont="1" applyBorder="1" applyAlignment="1">
      <alignment horizontal="left"/>
    </xf>
    <xf numFmtId="0" fontId="24" fillId="0" borderId="0" xfId="0" applyFont="1" applyBorder="1" applyAlignment="1" applyProtection="1">
      <alignment horizontal="right" vertical="center"/>
      <protection locked="0"/>
    </xf>
    <xf numFmtId="0" fontId="24" fillId="0" borderId="0" xfId="0" applyFont="1" applyBorder="1" applyAlignment="1">
      <alignment horizontal="center" vertical="center"/>
    </xf>
    <xf numFmtId="0" fontId="24" fillId="0" borderId="0" xfId="0" applyFont="1" applyBorder="1" applyAlignment="1" applyProtection="1">
      <alignment horizontal="left" vertical="center"/>
      <protection locked="0"/>
    </xf>
    <xf numFmtId="0" fontId="24" fillId="0" borderId="3" xfId="0" applyFont="1" applyBorder="1" applyAlignment="1" applyProtection="1">
      <alignment horizontal="right" vertical="center"/>
      <protection locked="0"/>
    </xf>
    <xf numFmtId="0" fontId="24" fillId="0" borderId="3" xfId="0" applyFont="1" applyBorder="1" applyAlignment="1">
      <alignment horizontal="center" vertical="center"/>
    </xf>
    <xf numFmtId="0" fontId="24" fillId="0" borderId="3" xfId="0" applyFont="1" applyBorder="1" applyAlignment="1" applyProtection="1">
      <alignment horizontal="left" vertical="center"/>
      <protection locked="0"/>
    </xf>
    <xf numFmtId="0" fontId="11" fillId="0" borderId="1" xfId="0" applyFont="1" applyBorder="1" applyAlignment="1">
      <alignment horizontal="left"/>
    </xf>
    <xf numFmtId="0" fontId="46" fillId="0" borderId="0" xfId="2" applyFont="1" applyBorder="1"/>
    <xf numFmtId="0" fontId="10" fillId="0" borderId="0" xfId="0" applyFont="1" applyBorder="1" applyAlignment="1">
      <alignment horizontal="center"/>
    </xf>
    <xf numFmtId="0" fontId="32" fillId="0" borderId="0" xfId="0" applyFont="1"/>
    <xf numFmtId="0" fontId="14" fillId="0" borderId="0" xfId="0" applyFont="1" applyBorder="1" applyAlignment="1"/>
    <xf numFmtId="0" fontId="14" fillId="0" borderId="0" xfId="0" applyFont="1" applyFill="1" applyBorder="1"/>
    <xf numFmtId="0" fontId="33" fillId="0" borderId="0" xfId="0" applyFont="1" applyAlignment="1">
      <alignment horizontal="centerContinuous"/>
    </xf>
    <xf numFmtId="0" fontId="10" fillId="0" borderId="0" xfId="0" applyFont="1" applyAlignment="1">
      <alignment horizontal="centerContinuous"/>
    </xf>
    <xf numFmtId="0" fontId="34" fillId="0" borderId="9" xfId="0" applyFont="1" applyFill="1" applyBorder="1" applyAlignment="1">
      <alignment horizontal="centerContinuous" vertical="center"/>
    </xf>
    <xf numFmtId="0" fontId="10" fillId="0" borderId="10" xfId="0" applyFont="1" applyFill="1" applyBorder="1" applyAlignment="1">
      <alignment horizontal="centerContinuous" vertical="center"/>
    </xf>
    <xf numFmtId="0" fontId="10" fillId="0" borderId="0" xfId="0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0" fillId="0" borderId="16" xfId="0" applyFont="1" applyFill="1" applyBorder="1" applyAlignment="1">
      <alignment horizontal="centerContinuous" vertical="center"/>
    </xf>
    <xf numFmtId="0" fontId="34" fillId="0" borderId="0" xfId="0" applyFont="1" applyBorder="1" applyAlignment="1">
      <alignment vertical="center"/>
    </xf>
    <xf numFmtId="0" fontId="34" fillId="0" borderId="0" xfId="0" applyFont="1" applyFill="1" applyBorder="1" applyAlignment="1">
      <alignment horizontal="centerContinuous" vertical="center"/>
    </xf>
    <xf numFmtId="0" fontId="10" fillId="0" borderId="0" xfId="0" applyFont="1" applyFill="1" applyBorder="1" applyAlignment="1">
      <alignment horizontal="centerContinuous" vertical="center"/>
    </xf>
    <xf numFmtId="0" fontId="10" fillId="0" borderId="9" xfId="0" applyFont="1" applyFill="1" applyBorder="1" applyAlignment="1"/>
    <xf numFmtId="0" fontId="10" fillId="0" borderId="10" xfId="0" applyFont="1" applyFill="1" applyBorder="1" applyAlignment="1"/>
    <xf numFmtId="0" fontId="10" fillId="0" borderId="9" xfId="0" applyFont="1" applyBorder="1" applyAlignment="1">
      <alignment horizontal="center" vertical="top" wrapText="1"/>
    </xf>
    <xf numFmtId="0" fontId="35" fillId="0" borderId="16" xfId="0" applyFont="1" applyBorder="1" applyAlignment="1">
      <alignment horizontal="center"/>
    </xf>
    <xf numFmtId="0" fontId="10" fillId="0" borderId="10" xfId="0" applyFont="1" applyBorder="1" applyAlignment="1">
      <alignment horizontal="center" vertical="top" wrapText="1"/>
    </xf>
    <xf numFmtId="0" fontId="10" fillId="0" borderId="9" xfId="0" applyFont="1" applyBorder="1"/>
    <xf numFmtId="0" fontId="10" fillId="0" borderId="10" xfId="0" applyFont="1" applyBorder="1"/>
    <xf numFmtId="0" fontId="13" fillId="0" borderId="16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0" fillId="0" borderId="0" xfId="2" applyFont="1"/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/>
    <xf numFmtId="0" fontId="10" fillId="2" borderId="4" xfId="0" applyFont="1" applyFill="1" applyBorder="1"/>
    <xf numFmtId="0" fontId="10" fillId="2" borderId="1" xfId="0" applyFont="1" applyFill="1" applyBorder="1"/>
    <xf numFmtId="0" fontId="10" fillId="2" borderId="5" xfId="0" applyFont="1" applyFill="1" applyBorder="1"/>
    <xf numFmtId="0" fontId="10" fillId="0" borderId="4" xfId="0" applyNumberFormat="1" applyFont="1" applyBorder="1" applyAlignment="1">
      <alignment horizontal="center"/>
    </xf>
    <xf numFmtId="0" fontId="10" fillId="0" borderId="5" xfId="0" applyNumberFormat="1" applyFont="1" applyBorder="1" applyAlignment="1">
      <alignment horizontal="center"/>
    </xf>
    <xf numFmtId="165" fontId="11" fillId="0" borderId="4" xfId="0" applyNumberFormat="1" applyFont="1" applyBorder="1" applyAlignment="1">
      <alignment horizontal="center"/>
    </xf>
    <xf numFmtId="165" fontId="11" fillId="0" borderId="5" xfId="0" applyNumberFormat="1" applyFont="1" applyBorder="1" applyAlignment="1">
      <alignment horizontal="center"/>
    </xf>
    <xf numFmtId="0" fontId="10" fillId="0" borderId="11" xfId="0" applyFont="1" applyBorder="1"/>
    <xf numFmtId="0" fontId="10" fillId="0" borderId="0" xfId="0" applyNumberFormat="1" applyFont="1"/>
    <xf numFmtId="0" fontId="10" fillId="0" borderId="19" xfId="0" applyFont="1" applyBorder="1" applyAlignment="1">
      <alignment horizontal="center"/>
    </xf>
    <xf numFmtId="0" fontId="10" fillId="0" borderId="0" xfId="0" applyFont="1" applyBorder="1" applyAlignment="1"/>
    <xf numFmtId="0" fontId="10" fillId="2" borderId="6" xfId="0" applyFont="1" applyFill="1" applyBorder="1"/>
    <xf numFmtId="0" fontId="10" fillId="2" borderId="3" xfId="0" applyFont="1" applyFill="1" applyBorder="1"/>
    <xf numFmtId="0" fontId="10" fillId="2" borderId="7" xfId="0" applyFont="1" applyFill="1" applyBorder="1"/>
    <xf numFmtId="0" fontId="11" fillId="0" borderId="6" xfId="0" applyFont="1" applyBorder="1"/>
    <xf numFmtId="0" fontId="11" fillId="0" borderId="7" xfId="0" applyFont="1" applyBorder="1" applyAlignment="1">
      <alignment horizontal="left"/>
    </xf>
    <xf numFmtId="0" fontId="10" fillId="0" borderId="8" xfId="0" applyFont="1" applyBorder="1"/>
    <xf numFmtId="166" fontId="13" fillId="0" borderId="0" xfId="0" applyNumberFormat="1" applyFont="1"/>
    <xf numFmtId="0" fontId="10" fillId="0" borderId="2" xfId="0" applyFont="1" applyBorder="1"/>
    <xf numFmtId="0" fontId="10" fillId="0" borderId="6" xfId="0" applyFont="1" applyBorder="1" applyAlignment="1">
      <alignment horizontal="center"/>
    </xf>
    <xf numFmtId="0" fontId="10" fillId="0" borderId="3" xfId="0" applyFont="1" applyBorder="1" applyAlignment="1"/>
    <xf numFmtId="0" fontId="10" fillId="0" borderId="1" xfId="0" applyFont="1" applyBorder="1" applyAlignment="1">
      <alignment vertical="top"/>
    </xf>
    <xf numFmtId="0" fontId="11" fillId="0" borderId="1" xfId="0" applyFont="1" applyBorder="1"/>
    <xf numFmtId="0" fontId="10" fillId="0" borderId="1" xfId="0" applyFont="1" applyFill="1" applyBorder="1"/>
    <xf numFmtId="0" fontId="10" fillId="0" borderId="1" xfId="0" applyFont="1" applyBorder="1"/>
    <xf numFmtId="0" fontId="36" fillId="0" borderId="0" xfId="0" applyFont="1" applyBorder="1" applyAlignment="1">
      <alignment vertical="top"/>
    </xf>
    <xf numFmtId="0" fontId="36" fillId="0" borderId="12" xfId="0" applyFont="1" applyBorder="1" applyAlignment="1">
      <alignment horizontal="right" vertical="top"/>
    </xf>
    <xf numFmtId="0" fontId="36" fillId="2" borderId="13" xfId="0" applyFont="1" applyFill="1" applyBorder="1"/>
    <xf numFmtId="0" fontId="36" fillId="0" borderId="15" xfId="0" applyFont="1" applyFill="1" applyBorder="1" applyAlignment="1">
      <alignment horizontal="center"/>
    </xf>
    <xf numFmtId="0" fontId="36" fillId="2" borderId="14" xfId="0" applyFont="1" applyFill="1" applyBorder="1" applyAlignment="1">
      <alignment horizontal="left"/>
    </xf>
    <xf numFmtId="0" fontId="36" fillId="0" borderId="13" xfId="0" applyFont="1" applyBorder="1"/>
    <xf numFmtId="0" fontId="36" fillId="0" borderId="15" xfId="0" applyFont="1" applyBorder="1" applyAlignment="1">
      <alignment horizontal="center"/>
    </xf>
    <xf numFmtId="0" fontId="36" fillId="0" borderId="14" xfId="0" applyFont="1" applyBorder="1" applyAlignment="1">
      <alignment horizontal="left"/>
    </xf>
    <xf numFmtId="0" fontId="36" fillId="0" borderId="13" xfId="0" applyFont="1" applyFill="1" applyBorder="1"/>
    <xf numFmtId="0" fontId="36" fillId="0" borderId="14" xfId="0" applyFont="1" applyFill="1" applyBorder="1" applyAlignment="1">
      <alignment horizontal="left"/>
    </xf>
    <xf numFmtId="0" fontId="10" fillId="0" borderId="0" xfId="0" applyFont="1" applyBorder="1" applyAlignment="1">
      <alignment vertical="top"/>
    </xf>
    <xf numFmtId="0" fontId="36" fillId="0" borderId="15" xfId="0" applyFont="1" applyFill="1" applyBorder="1"/>
    <xf numFmtId="0" fontId="10" fillId="0" borderId="9" xfId="0" applyFont="1" applyFill="1" applyBorder="1"/>
    <xf numFmtId="0" fontId="10" fillId="0" borderId="10" xfId="0" applyFont="1" applyFill="1" applyBorder="1"/>
    <xf numFmtId="0" fontId="10" fillId="0" borderId="19" xfId="0" applyFont="1" applyBorder="1" applyAlignment="1">
      <alignment horizontal="center" vertical="top"/>
    </xf>
    <xf numFmtId="0" fontId="10" fillId="0" borderId="0" xfId="0" applyFont="1" applyAlignment="1">
      <alignment vertical="top"/>
    </xf>
    <xf numFmtId="0" fontId="10" fillId="0" borderId="6" xfId="0" applyFont="1" applyBorder="1" applyAlignment="1">
      <alignment horizontal="center" vertical="top"/>
    </xf>
    <xf numFmtId="0" fontId="10" fillId="0" borderId="3" xfId="0" applyFont="1" applyBorder="1" applyAlignment="1">
      <alignment vertical="top"/>
    </xf>
    <xf numFmtId="0" fontId="36" fillId="0" borderId="0" xfId="0" applyFont="1" applyFill="1" applyBorder="1" applyAlignment="1">
      <alignment horizontal="center"/>
    </xf>
    <xf numFmtId="0" fontId="13" fillId="0" borderId="17" xfId="0" applyFont="1" applyBorder="1" applyAlignment="1">
      <alignment vertical="top" wrapText="1"/>
    </xf>
    <xf numFmtId="0" fontId="10" fillId="0" borderId="9" xfId="0" applyFont="1" applyBorder="1" applyAlignment="1">
      <alignment vertical="center"/>
    </xf>
    <xf numFmtId="0" fontId="10" fillId="0" borderId="16" xfId="0" applyFont="1" applyFill="1" applyBorder="1"/>
    <xf numFmtId="0" fontId="10" fillId="0" borderId="16" xfId="0" applyFont="1" applyFill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0" fillId="0" borderId="0" xfId="0" applyFont="1" applyBorder="1" applyAlignment="1">
      <alignment horizontal="center" vertical="center"/>
    </xf>
    <xf numFmtId="0" fontId="22" fillId="0" borderId="0" xfId="0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10" fillId="0" borderId="0" xfId="0" applyFont="1" applyAlignment="1">
      <alignment horizontal="right"/>
    </xf>
    <xf numFmtId="0" fontId="10" fillId="0" borderId="0" xfId="0" applyFont="1" applyFill="1" applyBorder="1" applyAlignment="1">
      <alignment vertical="center"/>
    </xf>
    <xf numFmtId="0" fontId="13" fillId="0" borderId="17" xfId="0" applyFont="1" applyBorder="1" applyAlignment="1">
      <alignment wrapText="1"/>
    </xf>
    <xf numFmtId="0" fontId="10" fillId="0" borderId="9" xfId="0" applyNumberFormat="1" applyFont="1" applyBorder="1" applyAlignment="1">
      <alignment horizontal="right" vertical="center"/>
    </xf>
    <xf numFmtId="0" fontId="10" fillId="0" borderId="10" xfId="0" applyNumberFormat="1" applyFont="1" applyBorder="1" applyAlignment="1">
      <alignment horizontal="left" vertical="center"/>
    </xf>
    <xf numFmtId="0" fontId="10" fillId="0" borderId="0" xfId="0" applyFont="1" applyBorder="1" applyAlignment="1">
      <alignment horizontal="centerContinuous"/>
    </xf>
    <xf numFmtId="0" fontId="10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3" fillId="0" borderId="17" xfId="0" applyFont="1" applyBorder="1" applyAlignment="1">
      <alignment vertical="center" wrapText="1"/>
    </xf>
    <xf numFmtId="0" fontId="10" fillId="0" borderId="16" xfId="0" applyFont="1" applyFill="1" applyBorder="1" applyAlignment="1">
      <alignment vertical="center"/>
    </xf>
    <xf numFmtId="0" fontId="10" fillId="0" borderId="10" xfId="0" applyFont="1" applyFill="1" applyBorder="1" applyAlignment="1">
      <alignment vertical="center"/>
    </xf>
    <xf numFmtId="0" fontId="32" fillId="0" borderId="11" xfId="0" applyFont="1" applyBorder="1" applyAlignment="1">
      <alignment vertical="center"/>
    </xf>
    <xf numFmtId="0" fontId="10" fillId="0" borderId="18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10" fillId="0" borderId="6" xfId="0" applyFont="1" applyFill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16" xfId="0" applyFont="1" applyBorder="1" applyAlignment="1">
      <alignment horizontal="center"/>
    </xf>
    <xf numFmtId="0" fontId="10" fillId="0" borderId="16" xfId="0" applyFont="1" applyBorder="1"/>
    <xf numFmtId="0" fontId="18" fillId="0" borderId="0" xfId="0" applyFont="1" applyAlignment="1">
      <alignment horizontal="centerContinuous" vertical="top"/>
    </xf>
    <xf numFmtId="0" fontId="14" fillId="0" borderId="0" xfId="0" applyFont="1" applyFill="1" applyBorder="1" applyAlignment="1"/>
    <xf numFmtId="49" fontId="11" fillId="0" borderId="39" xfId="0" applyNumberFormat="1" applyFont="1" applyBorder="1"/>
    <xf numFmtId="49" fontId="10" fillId="0" borderId="0" xfId="0" applyNumberFormat="1" applyFont="1" applyBorder="1"/>
    <xf numFmtId="0" fontId="10" fillId="0" borderId="0" xfId="0" applyFont="1" applyBorder="1" applyAlignment="1">
      <alignment horizontal="left"/>
    </xf>
    <xf numFmtId="0" fontId="46" fillId="0" borderId="0" xfId="0" applyFont="1"/>
    <xf numFmtId="0" fontId="47" fillId="0" borderId="17" xfId="0" applyFont="1" applyBorder="1" applyAlignment="1">
      <alignment vertical="top" wrapText="1"/>
    </xf>
    <xf numFmtId="0" fontId="47" fillId="0" borderId="0" xfId="0" applyFont="1" applyBorder="1"/>
    <xf numFmtId="0" fontId="48" fillId="0" borderId="9" xfId="0" applyFont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48" fillId="0" borderId="9" xfId="0" applyFont="1" applyBorder="1" applyAlignment="1">
      <alignment horizontal="right" vertical="center"/>
    </xf>
    <xf numFmtId="0" fontId="48" fillId="0" borderId="0" xfId="0" applyFont="1" applyAlignment="1">
      <alignment horizontal="right"/>
    </xf>
    <xf numFmtId="0" fontId="48" fillId="0" borderId="10" xfId="0" applyFont="1" applyBorder="1" applyAlignment="1">
      <alignment horizontal="left" vertical="center"/>
    </xf>
    <xf numFmtId="0" fontId="48" fillId="0" borderId="0" xfId="0" applyFont="1" applyAlignment="1">
      <alignment horizontal="left"/>
    </xf>
    <xf numFmtId="0" fontId="13" fillId="0" borderId="0" xfId="0" applyFont="1" applyBorder="1" applyAlignment="1">
      <alignment horizontal="right"/>
    </xf>
    <xf numFmtId="0" fontId="13" fillId="0" borderId="0" xfId="0" applyFont="1" applyAlignment="1">
      <alignment horizontal="right"/>
    </xf>
    <xf numFmtId="0" fontId="36" fillId="0" borderId="1" xfId="0" applyFont="1" applyBorder="1" applyAlignment="1"/>
    <xf numFmtId="0" fontId="47" fillId="0" borderId="17" xfId="0" applyFont="1" applyBorder="1" applyAlignment="1">
      <alignment vertical="center" wrapText="1"/>
    </xf>
    <xf numFmtId="0" fontId="48" fillId="0" borderId="9" xfId="0" applyNumberFormat="1" applyFont="1" applyBorder="1" applyAlignment="1">
      <alignment horizontal="right" vertical="center"/>
    </xf>
    <xf numFmtId="0" fontId="48" fillId="0" borderId="10" xfId="0" applyNumberFormat="1" applyFont="1" applyBorder="1" applyAlignment="1">
      <alignment horizontal="left" vertical="center"/>
    </xf>
    <xf numFmtId="0" fontId="48" fillId="0" borderId="0" xfId="0" applyFont="1" applyFill="1" applyBorder="1" applyAlignment="1">
      <alignment vertical="center"/>
    </xf>
    <xf numFmtId="0" fontId="22" fillId="0" borderId="10" xfId="0" applyFont="1" applyFill="1" applyBorder="1"/>
    <xf numFmtId="0" fontId="22" fillId="0" borderId="0" xfId="0" applyFont="1" applyBorder="1"/>
    <xf numFmtId="0" fontId="20" fillId="0" borderId="17" xfId="0" applyFont="1" applyFill="1" applyBorder="1" applyAlignment="1">
      <alignment vertical="center"/>
    </xf>
    <xf numFmtId="0" fontId="37" fillId="0" borderId="0" xfId="0" applyFont="1" applyAlignment="1">
      <alignment horizontal="centerContinuous"/>
    </xf>
    <xf numFmtId="164" fontId="14" fillId="0" borderId="0" xfId="0" applyNumberFormat="1" applyFont="1" applyAlignment="1">
      <alignment vertical="center"/>
    </xf>
    <xf numFmtId="14" fontId="17" fillId="0" borderId="0" xfId="0" applyNumberFormat="1" applyFont="1" applyAlignment="1">
      <alignment vertical="center"/>
    </xf>
    <xf numFmtId="0" fontId="34" fillId="0" borderId="16" xfId="0" applyFont="1" applyFill="1" applyBorder="1" applyAlignment="1">
      <alignment horizontal="centerContinuous" vertic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Continuous" vertical="center"/>
    </xf>
    <xf numFmtId="0" fontId="11" fillId="0" borderId="3" xfId="0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47" fillId="0" borderId="16" xfId="0" applyFont="1" applyFill="1" applyBorder="1" applyAlignment="1">
      <alignment horizontal="center"/>
    </xf>
    <xf numFmtId="165" fontId="10" fillId="0" borderId="0" xfId="0" applyNumberFormat="1" applyFont="1"/>
    <xf numFmtId="0" fontId="10" fillId="0" borderId="19" xfId="0" applyFont="1" applyFill="1" applyBorder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10" fillId="0" borderId="7" xfId="0" applyFont="1" applyBorder="1" applyAlignment="1"/>
    <xf numFmtId="0" fontId="10" fillId="2" borderId="19" xfId="0" applyFont="1" applyFill="1" applyBorder="1"/>
    <xf numFmtId="0" fontId="10" fillId="2" borderId="18" xfId="0" applyFont="1" applyFill="1" applyBorder="1"/>
    <xf numFmtId="0" fontId="36" fillId="0" borderId="13" xfId="0" applyFont="1" applyFill="1" applyBorder="1" applyAlignment="1">
      <alignment horizontal="right"/>
    </xf>
    <xf numFmtId="0" fontId="36" fillId="0" borderId="13" xfId="0" applyFont="1" applyBorder="1" applyAlignment="1">
      <alignment horizontal="right"/>
    </xf>
    <xf numFmtId="0" fontId="48" fillId="0" borderId="16" xfId="0" applyFont="1" applyFill="1" applyBorder="1"/>
    <xf numFmtId="0" fontId="48" fillId="0" borderId="16" xfId="0" applyFont="1" applyFill="1" applyBorder="1" applyAlignment="1">
      <alignment horizontal="center"/>
    </xf>
    <xf numFmtId="0" fontId="48" fillId="0" borderId="10" xfId="0" applyFont="1" applyFill="1" applyBorder="1"/>
    <xf numFmtId="0" fontId="48" fillId="0" borderId="0" xfId="0" applyFont="1" applyFill="1" applyBorder="1"/>
    <xf numFmtId="0" fontId="48" fillId="0" borderId="0" xfId="0" applyFont="1" applyFill="1" applyBorder="1" applyAlignment="1">
      <alignment horizontal="center"/>
    </xf>
    <xf numFmtId="0" fontId="31" fillId="0" borderId="0" xfId="0" applyFont="1"/>
    <xf numFmtId="0" fontId="46" fillId="0" borderId="0" xfId="0" applyFont="1" applyFill="1" applyBorder="1"/>
    <xf numFmtId="0" fontId="48" fillId="0" borderId="0" xfId="0" applyFont="1" applyAlignment="1">
      <alignment horizontal="right" vertical="center"/>
    </xf>
    <xf numFmtId="0" fontId="48" fillId="0" borderId="0" xfId="0" applyFont="1" applyAlignment="1">
      <alignment horizontal="left" vertical="center"/>
    </xf>
    <xf numFmtId="0" fontId="38" fillId="0" borderId="11" xfId="0" applyFont="1" applyBorder="1" applyAlignment="1">
      <alignment vertical="center"/>
    </xf>
    <xf numFmtId="0" fontId="39" fillId="0" borderId="17" xfId="0" applyFont="1" applyFill="1" applyBorder="1" applyAlignment="1">
      <alignment vertical="center"/>
    </xf>
    <xf numFmtId="0" fontId="10" fillId="0" borderId="19" xfId="0" applyFont="1" applyFill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13" fillId="0" borderId="19" xfId="0" applyFont="1" applyBorder="1" applyAlignment="1">
      <alignment horizontal="center"/>
    </xf>
    <xf numFmtId="0" fontId="36" fillId="0" borderId="15" xfId="0" applyFont="1" applyBorder="1" applyAlignment="1">
      <alignment horizontal="right" vertical="top"/>
    </xf>
    <xf numFmtId="0" fontId="10" fillId="0" borderId="9" xfId="0" applyFont="1" applyBorder="1" applyAlignment="1">
      <alignment horizontal="right" vertical="center"/>
    </xf>
    <xf numFmtId="0" fontId="10" fillId="0" borderId="10" xfId="0" applyFont="1" applyBorder="1" applyAlignment="1">
      <alignment horizontal="left" vertical="center"/>
    </xf>
    <xf numFmtId="0" fontId="11" fillId="0" borderId="0" xfId="0" applyFont="1" applyFill="1" applyBorder="1" applyAlignment="1">
      <alignment vertical="top"/>
    </xf>
    <xf numFmtId="0" fontId="10" fillId="0" borderId="3" xfId="0" applyFont="1" applyBorder="1"/>
    <xf numFmtId="0" fontId="10" fillId="0" borderId="19" xfId="0" applyFont="1" applyBorder="1"/>
    <xf numFmtId="165" fontId="10" fillId="0" borderId="0" xfId="0" applyNumberFormat="1" applyFont="1" applyBorder="1"/>
    <xf numFmtId="165" fontId="10" fillId="0" borderId="18" xfId="0" applyNumberFormat="1" applyFont="1" applyBorder="1"/>
    <xf numFmtId="0" fontId="10" fillId="0" borderId="4" xfId="0" applyFont="1" applyFill="1" applyBorder="1" applyAlignment="1">
      <alignment horizontal="center"/>
    </xf>
    <xf numFmtId="165" fontId="10" fillId="0" borderId="6" xfId="0" applyNumberFormat="1" applyFont="1" applyBorder="1"/>
    <xf numFmtId="165" fontId="10" fillId="0" borderId="3" xfId="0" applyNumberFormat="1" applyFont="1" applyBorder="1"/>
    <xf numFmtId="165" fontId="10" fillId="0" borderId="7" xfId="0" applyNumberFormat="1" applyFont="1" applyBorder="1"/>
    <xf numFmtId="0" fontId="40" fillId="0" borderId="0" xfId="0" applyFont="1" applyAlignment="1">
      <alignment horizontal="centerContinuous"/>
    </xf>
    <xf numFmtId="0" fontId="41" fillId="0" borderId="0" xfId="0" applyFont="1"/>
    <xf numFmtId="0" fontId="6" fillId="0" borderId="0" xfId="0" applyFont="1" applyFill="1" applyProtection="1">
      <protection locked="0"/>
    </xf>
    <xf numFmtId="0" fontId="6" fillId="3" borderId="0" xfId="0" applyFont="1" applyFill="1"/>
    <xf numFmtId="0" fontId="1" fillId="3" borderId="0" xfId="0" applyFont="1" applyFill="1"/>
    <xf numFmtId="0" fontId="1" fillId="3" borderId="0" xfId="0" applyNumberFormat="1" applyFont="1" applyFill="1"/>
    <xf numFmtId="0" fontId="25" fillId="0" borderId="0" xfId="0" applyNumberFormat="1" applyFont="1" applyFill="1" applyProtection="1">
      <protection locked="0"/>
    </xf>
    <xf numFmtId="0" fontId="1" fillId="0" borderId="0" xfId="0" applyFont="1"/>
    <xf numFmtId="0" fontId="4" fillId="3" borderId="0" xfId="0" applyFont="1" applyFill="1"/>
    <xf numFmtId="0" fontId="1" fillId="3" borderId="0" xfId="0" applyFont="1" applyFill="1" applyAlignment="1">
      <alignment horizontal="center"/>
    </xf>
    <xf numFmtId="20" fontId="1" fillId="0" borderId="0" xfId="0" applyNumberFormat="1" applyFont="1" applyProtection="1">
      <protection locked="0"/>
    </xf>
    <xf numFmtId="20" fontId="1" fillId="3" borderId="0" xfId="0" applyNumberFormat="1" applyFont="1" applyFill="1"/>
    <xf numFmtId="0" fontId="1" fillId="0" borderId="0" xfId="0" applyFont="1" applyFill="1"/>
    <xf numFmtId="0" fontId="4" fillId="0" borderId="0" xfId="0" applyFont="1" applyFill="1" applyProtection="1"/>
    <xf numFmtId="0" fontId="4" fillId="3" borderId="0" xfId="1" applyFont="1" applyFill="1"/>
    <xf numFmtId="0" fontId="1" fillId="4" borderId="0" xfId="0" applyFont="1" applyFill="1"/>
    <xf numFmtId="0" fontId="4" fillId="3" borderId="0" xfId="0" applyFont="1" applyFill="1" applyAlignment="1"/>
    <xf numFmtId="0" fontId="1" fillId="3" borderId="0" xfId="0" applyFont="1" applyFill="1" applyAlignment="1"/>
    <xf numFmtId="0" fontId="4" fillId="3" borderId="0" xfId="0" applyFont="1" applyFill="1" applyAlignment="1">
      <alignment horizontal="centerContinuous"/>
    </xf>
    <xf numFmtId="0" fontId="42" fillId="3" borderId="0" xfId="0" applyFont="1" applyFill="1" applyAlignment="1" applyProtection="1">
      <alignment horizontal="right"/>
      <protection locked="0"/>
    </xf>
    <xf numFmtId="0" fontId="4" fillId="3" borderId="0" xfId="0" applyFont="1" applyFill="1" applyAlignment="1" applyProtection="1">
      <alignment horizontal="right"/>
      <protection locked="0"/>
    </xf>
    <xf numFmtId="0" fontId="4" fillId="3" borderId="0" xfId="0" applyFont="1" applyFill="1" applyProtection="1">
      <protection locked="0"/>
    </xf>
    <xf numFmtId="0" fontId="1" fillId="0" borderId="0" xfId="0" applyFont="1" applyFill="1" applyProtection="1">
      <protection locked="0"/>
    </xf>
    <xf numFmtId="14" fontId="1" fillId="0" borderId="0" xfId="0" quotePrefix="1" applyNumberFormat="1" applyFont="1" applyFill="1" applyProtection="1">
      <protection locked="0"/>
    </xf>
    <xf numFmtId="0" fontId="1" fillId="0" borderId="0" xfId="0" quotePrefix="1" applyFont="1" applyFill="1" applyProtection="1">
      <protection locked="0"/>
    </xf>
    <xf numFmtId="0" fontId="4" fillId="0" borderId="0" xfId="0" applyFont="1" applyFill="1"/>
    <xf numFmtId="0" fontId="4" fillId="0" borderId="0" xfId="1" applyFont="1" applyFill="1" applyProtection="1">
      <protection locked="0"/>
    </xf>
    <xf numFmtId="0" fontId="4" fillId="0" borderId="0" xfId="0" applyFont="1" applyFill="1" applyProtection="1">
      <protection locked="0"/>
    </xf>
    <xf numFmtId="0" fontId="48" fillId="0" borderId="4" xfId="0" applyFont="1" applyBorder="1" applyAlignment="1">
      <alignment horizontal="center"/>
    </xf>
    <xf numFmtId="0" fontId="48" fillId="0" borderId="5" xfId="0" applyFont="1" applyBorder="1" applyAlignment="1"/>
    <xf numFmtId="0" fontId="49" fillId="0" borderId="0" xfId="0" applyFont="1"/>
    <xf numFmtId="0" fontId="48" fillId="0" borderId="0" xfId="0" applyFont="1"/>
    <xf numFmtId="0" fontId="48" fillId="0" borderId="16" xfId="0" applyFont="1" applyBorder="1" applyAlignment="1">
      <alignment horizontal="center" vertical="center"/>
    </xf>
    <xf numFmtId="0" fontId="11" fillId="0" borderId="9" xfId="0" applyFont="1" applyFill="1" applyBorder="1" applyAlignment="1"/>
    <xf numFmtId="0" fontId="13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Continuous" vertical="center"/>
    </xf>
    <xf numFmtId="0" fontId="48" fillId="0" borderId="0" xfId="0" applyFont="1" applyBorder="1"/>
    <xf numFmtId="0" fontId="13" fillId="0" borderId="3" xfId="0" applyFont="1" applyFill="1" applyBorder="1"/>
    <xf numFmtId="0" fontId="13" fillId="0" borderId="0" xfId="0" applyFont="1" applyFill="1" applyBorder="1"/>
    <xf numFmtId="0" fontId="13" fillId="0" borderId="0" xfId="0" applyFont="1" applyFill="1"/>
    <xf numFmtId="0" fontId="28" fillId="0" borderId="0" xfId="0" applyFont="1"/>
    <xf numFmtId="0" fontId="46" fillId="0" borderId="3" xfId="0" applyFont="1" applyBorder="1"/>
    <xf numFmtId="0" fontId="46" fillId="0" borderId="0" xfId="0" applyFont="1" applyBorder="1"/>
    <xf numFmtId="0" fontId="46" fillId="0" borderId="3" xfId="0" applyFont="1" applyFill="1" applyBorder="1"/>
    <xf numFmtId="0" fontId="1" fillId="0" borderId="0" xfId="0" applyFont="1" applyBorder="1"/>
    <xf numFmtId="0" fontId="11" fillId="0" borderId="0" xfId="0" applyNumberFormat="1" applyFont="1"/>
    <xf numFmtId="0" fontId="13" fillId="7" borderId="0" xfId="0" applyFont="1" applyFill="1" applyBorder="1"/>
    <xf numFmtId="0" fontId="13" fillId="7" borderId="0" xfId="0" applyFont="1" applyFill="1"/>
    <xf numFmtId="0" fontId="46" fillId="0" borderId="0" xfId="2" applyFont="1" applyFill="1" applyBorder="1"/>
    <xf numFmtId="0" fontId="11" fillId="0" borderId="0" xfId="0" applyFont="1" applyBorder="1" applyAlignment="1" applyProtection="1">
      <alignment horizontal="right" vertical="center"/>
      <protection locked="0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Border="1" applyAlignment="1" applyProtection="1">
      <alignment horizontal="left" vertical="center"/>
      <protection locked="0"/>
    </xf>
    <xf numFmtId="0" fontId="11" fillId="0" borderId="3" xfId="0" applyFont="1" applyBorder="1" applyAlignment="1" applyProtection="1">
      <alignment horizontal="right" vertical="center"/>
      <protection locked="0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Border="1" applyAlignment="1" applyProtection="1">
      <alignment horizontal="left" vertical="center"/>
      <protection locked="0"/>
    </xf>
    <xf numFmtId="20" fontId="0" fillId="0" borderId="0" xfId="0" applyNumberFormat="1"/>
    <xf numFmtId="20" fontId="0" fillId="8" borderId="0" xfId="0" applyNumberFormat="1" applyFill="1"/>
    <xf numFmtId="0" fontId="0" fillId="8" borderId="0" xfId="0" applyFill="1"/>
    <xf numFmtId="0" fontId="1" fillId="0" borderId="0" xfId="0" applyFont="1" applyAlignment="1">
      <alignment horizontal="center"/>
    </xf>
    <xf numFmtId="0" fontId="0" fillId="0" borderId="0" xfId="0" applyFill="1"/>
    <xf numFmtId="0" fontId="1" fillId="0" borderId="4" xfId="0" applyFont="1" applyBorder="1"/>
    <xf numFmtId="0" fontId="1" fillId="0" borderId="5" xfId="0" applyFont="1" applyBorder="1"/>
    <xf numFmtId="0" fontId="1" fillId="0" borderId="19" xfId="0" applyFont="1" applyBorder="1"/>
    <xf numFmtId="0" fontId="1" fillId="0" borderId="18" xfId="0" applyFont="1" applyBorder="1"/>
    <xf numFmtId="0" fontId="0" fillId="0" borderId="18" xfId="0" applyBorder="1"/>
    <xf numFmtId="0" fontId="0" fillId="0" borderId="19" xfId="0" applyBorder="1"/>
    <xf numFmtId="0" fontId="1" fillId="9" borderId="0" xfId="0" applyFont="1" applyFill="1"/>
    <xf numFmtId="0" fontId="1" fillId="5" borderId="0" xfId="0" applyFont="1" applyFill="1"/>
    <xf numFmtId="0" fontId="13" fillId="4" borderId="0" xfId="0" applyFont="1" applyFill="1"/>
    <xf numFmtId="0" fontId="11" fillId="0" borderId="16" xfId="0" applyFont="1" applyBorder="1"/>
    <xf numFmtId="164" fontId="11" fillId="0" borderId="16" xfId="0" applyNumberFormat="1" applyFont="1" applyBorder="1"/>
    <xf numFmtId="0" fontId="11" fillId="0" borderId="16" xfId="2" applyFont="1" applyBorder="1"/>
    <xf numFmtId="49" fontId="11" fillId="0" borderId="16" xfId="0" applyNumberFormat="1" applyFont="1" applyBorder="1"/>
    <xf numFmtId="0" fontId="24" fillId="0" borderId="16" xfId="0" applyFont="1" applyBorder="1" applyAlignment="1" applyProtection="1">
      <alignment horizontal="right" vertical="center"/>
      <protection locked="0"/>
    </xf>
    <xf numFmtId="0" fontId="24" fillId="0" borderId="16" xfId="0" applyFont="1" applyBorder="1" applyAlignment="1">
      <alignment horizontal="center" vertical="center"/>
    </xf>
    <xf numFmtId="0" fontId="24" fillId="0" borderId="16" xfId="0" applyFont="1" applyBorder="1" applyAlignment="1" applyProtection="1">
      <alignment horizontal="left" vertical="center"/>
      <protection locked="0"/>
    </xf>
    <xf numFmtId="0" fontId="11" fillId="0" borderId="16" xfId="0" applyFont="1" applyBorder="1" applyAlignment="1"/>
    <xf numFmtId="0" fontId="11" fillId="0" borderId="16" xfId="0" applyFont="1" applyBorder="1" applyAlignment="1">
      <alignment horizontal="left"/>
    </xf>
    <xf numFmtId="0" fontId="35" fillId="0" borderId="9" xfId="0" applyFont="1" applyBorder="1" applyAlignment="1">
      <alignment horizontal="center" vertical="top" wrapText="1"/>
    </xf>
    <xf numFmtId="0" fontId="35" fillId="0" borderId="10" xfId="0" applyFont="1" applyBorder="1" applyAlignment="1">
      <alignment horizontal="center" vertical="top" wrapText="1"/>
    </xf>
    <xf numFmtId="0" fontId="35" fillId="0" borderId="9" xfId="0" applyFont="1" applyBorder="1"/>
    <xf numFmtId="0" fontId="35" fillId="0" borderId="10" xfId="0" applyFont="1" applyBorder="1"/>
    <xf numFmtId="0" fontId="13" fillId="6" borderId="0" xfId="0" applyFont="1" applyFill="1"/>
    <xf numFmtId="0" fontId="43" fillId="0" borderId="0" xfId="0" applyFont="1"/>
    <xf numFmtId="164" fontId="10" fillId="0" borderId="0" xfId="0" applyNumberFormat="1" applyFont="1" applyBorder="1"/>
    <xf numFmtId="0" fontId="10" fillId="0" borderId="4" xfId="0" applyFont="1" applyFill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46" fillId="0" borderId="16" xfId="0" applyFont="1" applyBorder="1" applyAlignment="1">
      <alignment horizontal="center" vertical="center"/>
    </xf>
    <xf numFmtId="0" fontId="4" fillId="0" borderId="18" xfId="0" applyFont="1" applyBorder="1"/>
    <xf numFmtId="0" fontId="44" fillId="0" borderId="0" xfId="0" applyFont="1"/>
    <xf numFmtId="0" fontId="1" fillId="2" borderId="0" xfId="0" applyFont="1" applyFill="1"/>
    <xf numFmtId="0" fontId="1" fillId="0" borderId="40" xfId="0" applyFont="1" applyBorder="1"/>
    <xf numFmtId="0" fontId="1" fillId="2" borderId="0" xfId="0" applyFont="1" applyFill="1" applyBorder="1"/>
    <xf numFmtId="0" fontId="5" fillId="0" borderId="18" xfId="0" applyFont="1" applyBorder="1"/>
    <xf numFmtId="0" fontId="5" fillId="0" borderId="0" xfId="0" applyFont="1" applyFill="1"/>
    <xf numFmtId="0" fontId="30" fillId="0" borderId="18" xfId="0" applyFont="1" applyBorder="1"/>
    <xf numFmtId="0" fontId="4" fillId="0" borderId="19" xfId="0" applyFont="1" applyBorder="1"/>
    <xf numFmtId="0" fontId="4" fillId="4" borderId="0" xfId="0" applyFont="1" applyFill="1"/>
    <xf numFmtId="0" fontId="4" fillId="6" borderId="0" xfId="0" applyFont="1" applyFill="1" applyBorder="1"/>
    <xf numFmtId="0" fontId="4" fillId="0" borderId="18" xfId="0" applyFont="1" applyFill="1" applyBorder="1"/>
    <xf numFmtId="0" fontId="1" fillId="0" borderId="0" xfId="0" applyFont="1" applyFill="1" applyBorder="1"/>
    <xf numFmtId="0" fontId="11" fillId="7" borderId="0" xfId="0" applyFont="1" applyFill="1"/>
    <xf numFmtId="0" fontId="11" fillId="7" borderId="0" xfId="0" applyNumberFormat="1" applyFont="1" applyFill="1"/>
    <xf numFmtId="0" fontId="50" fillId="0" borderId="12" xfId="0" applyFont="1" applyBorder="1" applyAlignment="1">
      <alignment horizontal="right" vertical="top"/>
    </xf>
    <xf numFmtId="0" fontId="10" fillId="0" borderId="1" xfId="0" applyFont="1" applyFill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0" fontId="32" fillId="0" borderId="2" xfId="0" applyFont="1" applyBorder="1" applyAlignment="1">
      <alignment vertical="center"/>
    </xf>
    <xf numFmtId="0" fontId="13" fillId="0" borderId="16" xfId="0" applyFont="1" applyFill="1" applyBorder="1"/>
    <xf numFmtId="0" fontId="11" fillId="0" borderId="3" xfId="0" applyFont="1" applyFill="1" applyBorder="1"/>
    <xf numFmtId="0" fontId="11" fillId="0" borderId="16" xfId="0" applyFont="1" applyFill="1" applyBorder="1"/>
    <xf numFmtId="0" fontId="46" fillId="0" borderId="3" xfId="2" applyFont="1" applyFill="1" applyBorder="1"/>
    <xf numFmtId="20" fontId="1" fillId="0" borderId="0" xfId="0" applyNumberFormat="1" applyFont="1" applyFill="1"/>
    <xf numFmtId="0" fontId="11" fillId="4" borderId="0" xfId="0" applyFont="1" applyFill="1" applyBorder="1"/>
    <xf numFmtId="0" fontId="11" fillId="4" borderId="0" xfId="0" applyFont="1" applyFill="1"/>
    <xf numFmtId="0" fontId="51" fillId="0" borderId="0" xfId="2" applyFont="1" applyFill="1" applyBorder="1"/>
    <xf numFmtId="0" fontId="51" fillId="0" borderId="0" xfId="2" applyFont="1" applyBorder="1"/>
    <xf numFmtId="0" fontId="52" fillId="0" borderId="5" xfId="0" applyFont="1" applyBorder="1" applyAlignment="1"/>
    <xf numFmtId="0" fontId="47" fillId="0" borderId="16" xfId="0" applyFont="1" applyBorder="1" applyAlignment="1">
      <alignment horizontal="center"/>
    </xf>
    <xf numFmtId="0" fontId="53" fillId="0" borderId="16" xfId="0" applyFont="1" applyBorder="1" applyAlignment="1">
      <alignment horizontal="center"/>
    </xf>
    <xf numFmtId="0" fontId="10" fillId="4" borderId="4" xfId="0" applyNumberFormat="1" applyFont="1" applyFill="1" applyBorder="1" applyAlignment="1">
      <alignment horizontal="center"/>
    </xf>
    <xf numFmtId="0" fontId="10" fillId="4" borderId="5" xfId="0" applyNumberFormat="1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25" fillId="0" borderId="41" xfId="0" applyFont="1" applyBorder="1" applyAlignment="1">
      <alignment horizontal="center"/>
    </xf>
    <xf numFmtId="0" fontId="25" fillId="0" borderId="42" xfId="0" applyFont="1" applyBorder="1" applyAlignment="1">
      <alignment horizontal="center"/>
    </xf>
    <xf numFmtId="0" fontId="25" fillId="0" borderId="43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48" fillId="0" borderId="0" xfId="0" applyFont="1" applyAlignment="1">
      <alignment horizontal="center"/>
    </xf>
    <xf numFmtId="0" fontId="7" fillId="0" borderId="19" xfId="3" applyFont="1" applyBorder="1" applyAlignment="1">
      <alignment horizontal="center"/>
    </xf>
    <xf numFmtId="0" fontId="7" fillId="0" borderId="18" xfId="3" applyFont="1" applyBorder="1" applyAlignment="1">
      <alignment horizontal="center"/>
    </xf>
    <xf numFmtId="0" fontId="10" fillId="0" borderId="3" xfId="0" applyFont="1" applyBorder="1" applyAlignment="1">
      <alignment horizontal="center" vertical="top"/>
    </xf>
  </cellXfs>
  <cellStyles count="4">
    <cellStyle name="Standard" xfId="0" builtinId="0"/>
    <cellStyle name="Standard_MANNSCHA" xfId="1"/>
    <cellStyle name="Standard_SEN-SA94" xfId="2"/>
    <cellStyle name="Standard_SPIELKAR" xfId="3"/>
  </cellStyles>
  <dxfs count="100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31</xdr:row>
      <xdr:rowOff>85725</xdr:rowOff>
    </xdr:from>
    <xdr:to>
      <xdr:col>36</xdr:col>
      <xdr:colOff>152400</xdr:colOff>
      <xdr:row>31</xdr:row>
      <xdr:rowOff>85725</xdr:rowOff>
    </xdr:to>
    <xdr:sp macro="" textlink="">
      <xdr:nvSpPr>
        <xdr:cNvPr id="561377" name="Line 1"/>
        <xdr:cNvSpPr>
          <a:spLocks noChangeShapeType="1"/>
        </xdr:cNvSpPr>
      </xdr:nvSpPr>
      <xdr:spPr bwMode="auto">
        <a:xfrm>
          <a:off x="28575" y="5143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94</xdr:row>
      <xdr:rowOff>76200</xdr:rowOff>
    </xdr:from>
    <xdr:to>
      <xdr:col>36</xdr:col>
      <xdr:colOff>142875</xdr:colOff>
      <xdr:row>94</xdr:row>
      <xdr:rowOff>76200</xdr:rowOff>
    </xdr:to>
    <xdr:sp macro="" textlink="">
      <xdr:nvSpPr>
        <xdr:cNvPr id="561378" name="Line 2"/>
        <xdr:cNvSpPr>
          <a:spLocks noChangeShapeType="1"/>
        </xdr:cNvSpPr>
      </xdr:nvSpPr>
      <xdr:spPr bwMode="auto">
        <a:xfrm>
          <a:off x="19050" y="15401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79" name="Line 3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80" name="Line 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81" name="Line 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82" name="Line 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83" name="Line 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84" name="Line 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85" name="Line 9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86" name="Line 10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87" name="Line 1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88" name="Line 1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389" name="Line 13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390" name="Line 14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91" name="Line 1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392" name="Line 16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393" name="Line 17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94" name="Line 1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395" name="Line 19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396" name="Line 20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397" name="Line 2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398" name="Line 22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399" name="Line 23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00" name="Line 2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401" name="Line 25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402" name="Line 26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03" name="Line 2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404" name="Line 28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405" name="Line 29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06" name="Line 30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07" name="Line 3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08" name="Line 3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09" name="Line 33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10" name="Line 3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11" name="Line 3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12" name="Line 3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13" name="Line 3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14" name="Line 3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415" name="Line 39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416" name="Line 40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17" name="Line 4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418" name="Line 42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1419" name="Line 43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1420" name="Line 4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21" name="Line 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22" name="Line 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23" name="Line 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24" name="Line 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25" name="Line 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26" name="Line 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27" name="Line 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28" name="Line 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29" name="Line 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30" name="Line 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31" name="Line 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32" name="Line 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33" name="Line 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34" name="Line 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35" name="Line 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36" name="Line 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37" name="Line 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38" name="Line 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39" name="Line 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40" name="Line 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41" name="Line 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42" name="Line 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43" name="Line 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44" name="Line 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45" name="Line 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46" name="Line 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47" name="Line 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48" name="Line 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49" name="Line 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50" name="Line 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51" name="Line 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52" name="Line 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53" name="Line 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54" name="Line 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55" name="Line 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56" name="Line 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57" name="Line 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58" name="Line 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59" name="Line 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60" name="Line 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61" name="Line 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62" name="Line 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63" name="Line 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64" name="Line 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65" name="Line 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66" name="Line 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67" name="Line 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68" name="Line 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69" name="Line 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70" name="Line 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71" name="Line 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72" name="Line 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73" name="Line 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74" name="Line 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75" name="Line 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76" name="Line 1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77" name="Line 1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78" name="Line 1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79" name="Line 1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80" name="Line 1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81" name="Line 1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82" name="Line 1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83" name="Line 1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84" name="Line 1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85" name="Line 1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86" name="Line 1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87" name="Line 1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88" name="Line 1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89" name="Line 1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90" name="Line 1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91" name="Line 1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92" name="Line 1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93" name="Line 1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94" name="Line 1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95" name="Line 1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96" name="Line 1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97" name="Line 1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498" name="Line 1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499" name="Line 1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00" name="Line 1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01" name="Line 1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02" name="Line 1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03" name="Line 1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04" name="Line 1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05" name="Line 1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06" name="Line 1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07" name="Line 1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08" name="Line 1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09" name="Line 1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10" name="Line 1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11" name="Line 1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12" name="Line 1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13" name="Line 1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14" name="Line 1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15" name="Line 1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16" name="Line 1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17" name="Line 1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18" name="Line 1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19" name="Line 1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20" name="Line 1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21" name="Line 1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22" name="Line 1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23" name="Line 1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24" name="Line 1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25" name="Line 1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26" name="Line 1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27" name="Line 1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28" name="Line 1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29" name="Line 1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30" name="Line 1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31" name="Line 1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32" name="Line 1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33" name="Line 1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34" name="Line 1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35" name="Line 1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36" name="Line 1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37" name="Line 1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38" name="Line 1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39" name="Line 1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40" name="Line 1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41" name="Line 1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42" name="Line 1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43" name="Line 1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44" name="Line 1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45" name="Line 1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46" name="Line 1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47" name="Line 1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48" name="Line 1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49" name="Line 1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50" name="Line 1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51" name="Line 1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52" name="Line 1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53" name="Line 1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54" name="Line 1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55" name="Line 1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56" name="Line 1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57" name="Line 1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58" name="Line 1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59" name="Line 1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60" name="Line 1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61" name="Line 1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62" name="Line 1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63" name="Line 1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64" name="Line 1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65" name="Line 1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66" name="Line 1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67" name="Line 1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68" name="Line 1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69" name="Line 1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70" name="Line 1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71" name="Line 1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72" name="Line 1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73" name="Line 1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74" name="Line 1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75" name="Line 1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76" name="Line 2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77" name="Line 2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78" name="Line 2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79" name="Line 2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80" name="Line 2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81" name="Line 2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82" name="Line 2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83" name="Line 2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84" name="Line 2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85" name="Line 2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86" name="Line 2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87" name="Line 2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88" name="Line 2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89" name="Line 2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90" name="Line 2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91" name="Line 2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92" name="Line 2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93" name="Line 2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94" name="Line 2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95" name="Line 2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96" name="Line 2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97" name="Line 2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598" name="Line 2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599" name="Line 2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00" name="Line 2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01" name="Line 2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02" name="Line 2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03" name="Line 2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04" name="Line 2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05" name="Line 2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06" name="Line 2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07" name="Line 2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08" name="Line 2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09" name="Line 2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10" name="Line 2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11" name="Line 2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12" name="Line 2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13" name="Line 2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14" name="Line 2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15" name="Line 2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16" name="Line 2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17" name="Line 2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18" name="Line 2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19" name="Line 2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20" name="Line 2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21" name="Line 2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22" name="Line 2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23" name="Line 2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24" name="Line 2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25" name="Line 2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26" name="Line 2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27" name="Line 2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28" name="Line 2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29" name="Line 2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30" name="Line 2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31" name="Line 2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32" name="Line 2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33" name="Line 2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34" name="Line 2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35" name="Line 2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36" name="Line 2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37" name="Line 2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38" name="Line 2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39" name="Line 2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40" name="Line 2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41" name="Line 2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42" name="Line 2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43" name="Line 2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44" name="Line 2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45" name="Line 2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46" name="Line 2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47" name="Line 2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48" name="Line 2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49" name="Line 2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50" name="Line 2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51" name="Line 2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52" name="Line 2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53" name="Line 2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54" name="Line 2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55" name="Line 2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56" name="Line 2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57" name="Line 2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58" name="Line 2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59" name="Line 2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60" name="Line 2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61" name="Line 2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62" name="Line 2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63" name="Line 2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64" name="Line 2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65" name="Line 2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66" name="Line 2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67" name="Line 2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68" name="Line 2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69" name="Line 2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70" name="Line 2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71" name="Line 2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72" name="Line 2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73" name="Line 2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74" name="Line 2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75" name="Line 2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76" name="Line 3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77" name="Line 3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78" name="Line 3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79" name="Line 3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80" name="Line 3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81" name="Line 3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82" name="Line 3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83" name="Line 3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84" name="Line 3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85" name="Line 3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86" name="Line 3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87" name="Line 3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88" name="Line 3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89" name="Line 3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90" name="Line 3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91" name="Line 3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92" name="Line 3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93" name="Line 3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94" name="Line 3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95" name="Line 3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96" name="Line 3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97" name="Line 3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698" name="Line 3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699" name="Line 3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00" name="Line 3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01" name="Line 3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02" name="Line 3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03" name="Line 3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04" name="Line 3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05" name="Line 3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06" name="Line 3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07" name="Line 3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08" name="Line 3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09" name="Line 3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10" name="Line 3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11" name="Line 3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12" name="Line 3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13" name="Line 3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14" name="Line 3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15" name="Line 3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16" name="Line 3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17" name="Line 3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18" name="Line 3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19" name="Line 3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20" name="Line 3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21" name="Line 3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22" name="Line 3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23" name="Line 3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24" name="Line 3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25" name="Line 3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26" name="Line 3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27" name="Line 3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28" name="Line 3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29" name="Line 3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30" name="Line 3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31" name="Line 3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32" name="Line 3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33" name="Line 3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34" name="Line 3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35" name="Line 3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36" name="Line 3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37" name="Line 3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38" name="Line 3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39" name="Line 3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40" name="Line 3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41" name="Line 3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42" name="Line 3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43" name="Line 3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44" name="Line 3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45" name="Line 3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46" name="Line 3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47" name="Line 3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48" name="Line 3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49" name="Line 3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50" name="Line 3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51" name="Line 3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52" name="Line 3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53" name="Line 3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54" name="Line 3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55" name="Line 3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56" name="Line 3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57" name="Line 3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58" name="Line 3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59" name="Line 3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60" name="Line 3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61" name="Line 3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62" name="Line 3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63" name="Line 3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64" name="Line 3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65" name="Line 3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66" name="Line 3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67" name="Line 3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68" name="Line 3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69" name="Line 3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70" name="Line 3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71" name="Line 3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72" name="Line 3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73" name="Line 3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74" name="Line 3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75" name="Line 3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76" name="Line 4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77" name="Line 4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78" name="Line 4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79" name="Line 4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80" name="Line 4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81" name="Line 4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82" name="Line 4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83" name="Line 4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84" name="Line 4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85" name="Line 4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86" name="Line 4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87" name="Line 4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88" name="Line 4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89" name="Line 4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90" name="Line 4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91" name="Line 4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92" name="Line 4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93" name="Line 4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94" name="Line 4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95" name="Line 4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96" name="Line 4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97" name="Line 4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798" name="Line 4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799" name="Line 4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00" name="Line 4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01" name="Line 4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02" name="Line 4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03" name="Line 4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04" name="Line 4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05" name="Line 4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06" name="Line 4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07" name="Line 4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08" name="Line 4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09" name="Line 4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10" name="Line 4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11" name="Line 4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12" name="Line 4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13" name="Line 4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14" name="Line 4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15" name="Line 4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16" name="Line 4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17" name="Line 4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18" name="Line 4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19" name="Line 4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20" name="Line 4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21" name="Line 4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22" name="Line 4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23" name="Line 4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24" name="Line 4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25" name="Line 4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26" name="Line 4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27" name="Line 4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28" name="Line 4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29" name="Line 4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30" name="Line 4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31" name="Line 4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32" name="Line 4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33" name="Line 4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34" name="Line 4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35" name="Line 4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36" name="Line 4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37" name="Line 4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38" name="Line 4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39" name="Line 4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40" name="Line 4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41" name="Line 4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42" name="Line 4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43" name="Line 4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44" name="Line 4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45" name="Line 4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46" name="Line 4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47" name="Line 4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48" name="Line 4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49" name="Line 4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50" name="Line 4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51" name="Line 4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52" name="Line 4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53" name="Line 4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54" name="Line 4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55" name="Line 4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56" name="Line 4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57" name="Line 4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58" name="Line 4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59" name="Line 4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60" name="Line 4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61" name="Line 4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62" name="Line 4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63" name="Line 4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64" name="Line 4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65" name="Line 4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66" name="Line 4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67" name="Line 4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68" name="Line 4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69" name="Line 4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70" name="Line 4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71" name="Line 4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72" name="Line 4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73" name="Line 4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74" name="Line 4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75" name="Line 4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76" name="Line 5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77" name="Line 5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78" name="Line 5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79" name="Line 5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80" name="Line 5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81" name="Line 5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82" name="Line 5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83" name="Line 5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84" name="Line 5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85" name="Line 5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86" name="Line 5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87" name="Line 5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88" name="Line 5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89" name="Line 5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90" name="Line 5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91" name="Line 5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92" name="Line 5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93" name="Line 5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94" name="Line 5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95" name="Line 5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96" name="Line 5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97" name="Line 5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898" name="Line 5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899" name="Line 5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00" name="Line 5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01" name="Line 5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02" name="Line 5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03" name="Line 5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04" name="Line 5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05" name="Line 5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06" name="Line 5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07" name="Line 5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08" name="Line 5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09" name="Line 5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10" name="Line 5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11" name="Line 5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12" name="Line 5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13" name="Line 5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14" name="Line 5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15" name="Line 5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16" name="Line 5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17" name="Line 5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18" name="Line 5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19" name="Line 5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20" name="Line 5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21" name="Line 5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22" name="Line 5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23" name="Line 5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24" name="Line 5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25" name="Line 5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26" name="Line 5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27" name="Line 5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28" name="Line 5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29" name="Line 5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30" name="Line 5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31" name="Line 5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32" name="Line 5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33" name="Line 5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34" name="Line 5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35" name="Line 5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36" name="Line 5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37" name="Line 5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38" name="Line 5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39" name="Line 5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40" name="Line 5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41" name="Line 5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42" name="Line 5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43" name="Line 5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44" name="Line 5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45" name="Line 5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46" name="Line 5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47" name="Line 5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48" name="Line 5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49" name="Line 5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50" name="Line 5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51" name="Line 5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52" name="Line 5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53" name="Line 5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54" name="Line 5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55" name="Line 5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56" name="Line 5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57" name="Line 5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58" name="Line 5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59" name="Line 5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60" name="Line 5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61" name="Line 5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62" name="Line 5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63" name="Line 5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64" name="Line 5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65" name="Line 5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66" name="Line 5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67" name="Line 5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68" name="Line 5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69" name="Line 5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70" name="Line 5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71" name="Line 5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72" name="Line 5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73" name="Line 5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74" name="Line 5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75" name="Line 5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76" name="Line 6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77" name="Line 6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78" name="Line 6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79" name="Line 6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80" name="Line 6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81" name="Line 6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82" name="Line 6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83" name="Line 6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84" name="Line 6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85" name="Line 6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86" name="Line 6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87" name="Line 6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88" name="Line 6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89" name="Line 6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90" name="Line 6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91" name="Line 6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92" name="Line 6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93" name="Line 6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94" name="Line 6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95" name="Line 6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96" name="Line 6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97" name="Line 6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998" name="Line 6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1999" name="Line 6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00" name="Line 6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01" name="Line 6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02" name="Line 6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03" name="Line 6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04" name="Line 6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05" name="Line 6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06" name="Line 6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07" name="Line 6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08" name="Line 6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09" name="Line 6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10" name="Line 6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11" name="Line 6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12" name="Line 6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13" name="Line 6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14" name="Line 6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15" name="Line 6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16" name="Line 6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17" name="Line 6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18" name="Line 6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19" name="Line 6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20" name="Line 6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21" name="Line 6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22" name="Line 6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23" name="Line 6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24" name="Line 6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25" name="Line 6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26" name="Line 6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27" name="Line 6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28" name="Line 6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29" name="Line 6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30" name="Line 6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31" name="Line 6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32" name="Line 6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33" name="Line 6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34" name="Line 6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35" name="Line 6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36" name="Line 6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37" name="Line 6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38" name="Line 6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39" name="Line 6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40" name="Line 6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41" name="Line 6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42" name="Line 6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43" name="Line 6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44" name="Line 6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45" name="Line 6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46" name="Line 6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47" name="Line 6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48" name="Line 6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49" name="Line 6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50" name="Line 6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51" name="Line 6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52" name="Line 6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53" name="Line 6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54" name="Line 6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55" name="Line 6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56" name="Line 6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57" name="Line 6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58" name="Line 6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59" name="Line 6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60" name="Line 6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61" name="Line 6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62" name="Line 6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63" name="Line 6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64" name="Line 6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65" name="Line 6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66" name="Line 6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67" name="Line 6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68" name="Line 6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69" name="Line 6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70" name="Line 6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71" name="Line 6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72" name="Line 6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073" name="Line 6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074" name="Line 6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157</xdr:row>
      <xdr:rowOff>85725</xdr:rowOff>
    </xdr:from>
    <xdr:to>
      <xdr:col>36</xdr:col>
      <xdr:colOff>152400</xdr:colOff>
      <xdr:row>157</xdr:row>
      <xdr:rowOff>85725</xdr:rowOff>
    </xdr:to>
    <xdr:sp macro="" textlink="">
      <xdr:nvSpPr>
        <xdr:cNvPr id="562075" name="Line 699"/>
        <xdr:cNvSpPr>
          <a:spLocks noChangeShapeType="1"/>
        </xdr:cNvSpPr>
      </xdr:nvSpPr>
      <xdr:spPr bwMode="auto">
        <a:xfrm>
          <a:off x="28575" y="25679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220</xdr:row>
      <xdr:rowOff>76200</xdr:rowOff>
    </xdr:from>
    <xdr:to>
      <xdr:col>36</xdr:col>
      <xdr:colOff>142875</xdr:colOff>
      <xdr:row>220</xdr:row>
      <xdr:rowOff>76200</xdr:rowOff>
    </xdr:to>
    <xdr:sp macro="" textlink="">
      <xdr:nvSpPr>
        <xdr:cNvPr id="562076" name="Line 700"/>
        <xdr:cNvSpPr>
          <a:spLocks noChangeShapeType="1"/>
        </xdr:cNvSpPr>
      </xdr:nvSpPr>
      <xdr:spPr bwMode="auto">
        <a:xfrm>
          <a:off x="19050" y="35937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283</xdr:row>
      <xdr:rowOff>85725</xdr:rowOff>
    </xdr:from>
    <xdr:to>
      <xdr:col>36</xdr:col>
      <xdr:colOff>152400</xdr:colOff>
      <xdr:row>283</xdr:row>
      <xdr:rowOff>85725</xdr:rowOff>
    </xdr:to>
    <xdr:sp macro="" textlink="">
      <xdr:nvSpPr>
        <xdr:cNvPr id="562077" name="Line 701"/>
        <xdr:cNvSpPr>
          <a:spLocks noChangeShapeType="1"/>
        </xdr:cNvSpPr>
      </xdr:nvSpPr>
      <xdr:spPr bwMode="auto">
        <a:xfrm>
          <a:off x="28575" y="46215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346</xdr:row>
      <xdr:rowOff>76200</xdr:rowOff>
    </xdr:from>
    <xdr:to>
      <xdr:col>36</xdr:col>
      <xdr:colOff>142875</xdr:colOff>
      <xdr:row>346</xdr:row>
      <xdr:rowOff>76200</xdr:rowOff>
    </xdr:to>
    <xdr:sp macro="" textlink="">
      <xdr:nvSpPr>
        <xdr:cNvPr id="562078" name="Line 702"/>
        <xdr:cNvSpPr>
          <a:spLocks noChangeShapeType="1"/>
        </xdr:cNvSpPr>
      </xdr:nvSpPr>
      <xdr:spPr bwMode="auto">
        <a:xfrm>
          <a:off x="19050" y="56473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409</xdr:row>
      <xdr:rowOff>85725</xdr:rowOff>
    </xdr:from>
    <xdr:to>
      <xdr:col>36</xdr:col>
      <xdr:colOff>152400</xdr:colOff>
      <xdr:row>409</xdr:row>
      <xdr:rowOff>85725</xdr:rowOff>
    </xdr:to>
    <xdr:sp macro="" textlink="">
      <xdr:nvSpPr>
        <xdr:cNvPr id="562079" name="Line 703"/>
        <xdr:cNvSpPr>
          <a:spLocks noChangeShapeType="1"/>
        </xdr:cNvSpPr>
      </xdr:nvSpPr>
      <xdr:spPr bwMode="auto">
        <a:xfrm>
          <a:off x="28575" y="66751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472</xdr:row>
      <xdr:rowOff>76200</xdr:rowOff>
    </xdr:from>
    <xdr:to>
      <xdr:col>36</xdr:col>
      <xdr:colOff>142875</xdr:colOff>
      <xdr:row>472</xdr:row>
      <xdr:rowOff>76200</xdr:rowOff>
    </xdr:to>
    <xdr:sp macro="" textlink="">
      <xdr:nvSpPr>
        <xdr:cNvPr id="562080" name="Line 704"/>
        <xdr:cNvSpPr>
          <a:spLocks noChangeShapeType="1"/>
        </xdr:cNvSpPr>
      </xdr:nvSpPr>
      <xdr:spPr bwMode="auto">
        <a:xfrm>
          <a:off x="19050" y="77009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535</xdr:row>
      <xdr:rowOff>85725</xdr:rowOff>
    </xdr:from>
    <xdr:to>
      <xdr:col>36</xdr:col>
      <xdr:colOff>152400</xdr:colOff>
      <xdr:row>535</xdr:row>
      <xdr:rowOff>85725</xdr:rowOff>
    </xdr:to>
    <xdr:sp macro="" textlink="">
      <xdr:nvSpPr>
        <xdr:cNvPr id="562081" name="Line 705"/>
        <xdr:cNvSpPr>
          <a:spLocks noChangeShapeType="1"/>
        </xdr:cNvSpPr>
      </xdr:nvSpPr>
      <xdr:spPr bwMode="auto">
        <a:xfrm>
          <a:off x="28575" y="87287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598</xdr:row>
      <xdr:rowOff>76200</xdr:rowOff>
    </xdr:from>
    <xdr:to>
      <xdr:col>36</xdr:col>
      <xdr:colOff>142875</xdr:colOff>
      <xdr:row>598</xdr:row>
      <xdr:rowOff>76200</xdr:rowOff>
    </xdr:to>
    <xdr:sp macro="" textlink="">
      <xdr:nvSpPr>
        <xdr:cNvPr id="562082" name="Line 706"/>
        <xdr:cNvSpPr>
          <a:spLocks noChangeShapeType="1"/>
        </xdr:cNvSpPr>
      </xdr:nvSpPr>
      <xdr:spPr bwMode="auto">
        <a:xfrm>
          <a:off x="19050" y="975455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661</xdr:row>
      <xdr:rowOff>85725</xdr:rowOff>
    </xdr:from>
    <xdr:to>
      <xdr:col>36</xdr:col>
      <xdr:colOff>152400</xdr:colOff>
      <xdr:row>661</xdr:row>
      <xdr:rowOff>85725</xdr:rowOff>
    </xdr:to>
    <xdr:sp macro="" textlink="">
      <xdr:nvSpPr>
        <xdr:cNvPr id="562083" name="Line 707"/>
        <xdr:cNvSpPr>
          <a:spLocks noChangeShapeType="1"/>
        </xdr:cNvSpPr>
      </xdr:nvSpPr>
      <xdr:spPr bwMode="auto">
        <a:xfrm>
          <a:off x="28575" y="1078230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724</xdr:row>
      <xdr:rowOff>76200</xdr:rowOff>
    </xdr:from>
    <xdr:to>
      <xdr:col>36</xdr:col>
      <xdr:colOff>142875</xdr:colOff>
      <xdr:row>724</xdr:row>
      <xdr:rowOff>76200</xdr:rowOff>
    </xdr:to>
    <xdr:sp macro="" textlink="">
      <xdr:nvSpPr>
        <xdr:cNvPr id="562084" name="Line 708"/>
        <xdr:cNvSpPr>
          <a:spLocks noChangeShapeType="1"/>
        </xdr:cNvSpPr>
      </xdr:nvSpPr>
      <xdr:spPr bwMode="auto">
        <a:xfrm>
          <a:off x="19050" y="1180814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787</xdr:row>
      <xdr:rowOff>85725</xdr:rowOff>
    </xdr:from>
    <xdr:to>
      <xdr:col>36</xdr:col>
      <xdr:colOff>152400</xdr:colOff>
      <xdr:row>787</xdr:row>
      <xdr:rowOff>85725</xdr:rowOff>
    </xdr:to>
    <xdr:sp macro="" textlink="">
      <xdr:nvSpPr>
        <xdr:cNvPr id="562085" name="Line 709"/>
        <xdr:cNvSpPr>
          <a:spLocks noChangeShapeType="1"/>
        </xdr:cNvSpPr>
      </xdr:nvSpPr>
      <xdr:spPr bwMode="auto">
        <a:xfrm>
          <a:off x="28575" y="128358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850</xdr:row>
      <xdr:rowOff>76200</xdr:rowOff>
    </xdr:from>
    <xdr:to>
      <xdr:col>36</xdr:col>
      <xdr:colOff>142875</xdr:colOff>
      <xdr:row>850</xdr:row>
      <xdr:rowOff>76200</xdr:rowOff>
    </xdr:to>
    <xdr:sp macro="" textlink="">
      <xdr:nvSpPr>
        <xdr:cNvPr id="562086" name="Line 710"/>
        <xdr:cNvSpPr>
          <a:spLocks noChangeShapeType="1"/>
        </xdr:cNvSpPr>
      </xdr:nvSpPr>
      <xdr:spPr bwMode="auto">
        <a:xfrm>
          <a:off x="19050" y="1386173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913</xdr:row>
      <xdr:rowOff>85725</xdr:rowOff>
    </xdr:from>
    <xdr:to>
      <xdr:col>36</xdr:col>
      <xdr:colOff>152400</xdr:colOff>
      <xdr:row>913</xdr:row>
      <xdr:rowOff>85725</xdr:rowOff>
    </xdr:to>
    <xdr:sp macro="" textlink="">
      <xdr:nvSpPr>
        <xdr:cNvPr id="562087" name="Line 711"/>
        <xdr:cNvSpPr>
          <a:spLocks noChangeShapeType="1"/>
        </xdr:cNvSpPr>
      </xdr:nvSpPr>
      <xdr:spPr bwMode="auto">
        <a:xfrm>
          <a:off x="28575" y="1488948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976</xdr:row>
      <xdr:rowOff>76200</xdr:rowOff>
    </xdr:from>
    <xdr:to>
      <xdr:col>36</xdr:col>
      <xdr:colOff>142875</xdr:colOff>
      <xdr:row>976</xdr:row>
      <xdr:rowOff>76200</xdr:rowOff>
    </xdr:to>
    <xdr:sp macro="" textlink="">
      <xdr:nvSpPr>
        <xdr:cNvPr id="562088" name="Line 712"/>
        <xdr:cNvSpPr>
          <a:spLocks noChangeShapeType="1"/>
        </xdr:cNvSpPr>
      </xdr:nvSpPr>
      <xdr:spPr bwMode="auto">
        <a:xfrm>
          <a:off x="19050" y="159153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1039</xdr:row>
      <xdr:rowOff>85725</xdr:rowOff>
    </xdr:from>
    <xdr:to>
      <xdr:col>36</xdr:col>
      <xdr:colOff>152400</xdr:colOff>
      <xdr:row>1039</xdr:row>
      <xdr:rowOff>85725</xdr:rowOff>
    </xdr:to>
    <xdr:sp macro="" textlink="">
      <xdr:nvSpPr>
        <xdr:cNvPr id="562089" name="Line 713"/>
        <xdr:cNvSpPr>
          <a:spLocks noChangeShapeType="1"/>
        </xdr:cNvSpPr>
      </xdr:nvSpPr>
      <xdr:spPr bwMode="auto">
        <a:xfrm>
          <a:off x="28575" y="1694307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1102</xdr:row>
      <xdr:rowOff>76200</xdr:rowOff>
    </xdr:from>
    <xdr:to>
      <xdr:col>36</xdr:col>
      <xdr:colOff>142875</xdr:colOff>
      <xdr:row>1102</xdr:row>
      <xdr:rowOff>76200</xdr:rowOff>
    </xdr:to>
    <xdr:sp macro="" textlink="">
      <xdr:nvSpPr>
        <xdr:cNvPr id="562090" name="Line 714"/>
        <xdr:cNvSpPr>
          <a:spLocks noChangeShapeType="1"/>
        </xdr:cNvSpPr>
      </xdr:nvSpPr>
      <xdr:spPr bwMode="auto">
        <a:xfrm>
          <a:off x="19050" y="179689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1165</xdr:row>
      <xdr:rowOff>85725</xdr:rowOff>
    </xdr:from>
    <xdr:to>
      <xdr:col>36</xdr:col>
      <xdr:colOff>152400</xdr:colOff>
      <xdr:row>1165</xdr:row>
      <xdr:rowOff>85725</xdr:rowOff>
    </xdr:to>
    <xdr:sp macro="" textlink="">
      <xdr:nvSpPr>
        <xdr:cNvPr id="562091" name="Line 715"/>
        <xdr:cNvSpPr>
          <a:spLocks noChangeShapeType="1"/>
        </xdr:cNvSpPr>
      </xdr:nvSpPr>
      <xdr:spPr bwMode="auto">
        <a:xfrm>
          <a:off x="28575" y="1899666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1228</xdr:row>
      <xdr:rowOff>76200</xdr:rowOff>
    </xdr:from>
    <xdr:to>
      <xdr:col>36</xdr:col>
      <xdr:colOff>142875</xdr:colOff>
      <xdr:row>1228</xdr:row>
      <xdr:rowOff>76200</xdr:rowOff>
    </xdr:to>
    <xdr:sp macro="" textlink="">
      <xdr:nvSpPr>
        <xdr:cNvPr id="562092" name="Line 716"/>
        <xdr:cNvSpPr>
          <a:spLocks noChangeShapeType="1"/>
        </xdr:cNvSpPr>
      </xdr:nvSpPr>
      <xdr:spPr bwMode="auto">
        <a:xfrm>
          <a:off x="19050" y="200225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1291</xdr:row>
      <xdr:rowOff>85725</xdr:rowOff>
    </xdr:from>
    <xdr:to>
      <xdr:col>36</xdr:col>
      <xdr:colOff>152400</xdr:colOff>
      <xdr:row>1291</xdr:row>
      <xdr:rowOff>85725</xdr:rowOff>
    </xdr:to>
    <xdr:sp macro="" textlink="">
      <xdr:nvSpPr>
        <xdr:cNvPr id="562093" name="Line 717"/>
        <xdr:cNvSpPr>
          <a:spLocks noChangeShapeType="1"/>
        </xdr:cNvSpPr>
      </xdr:nvSpPr>
      <xdr:spPr bwMode="auto">
        <a:xfrm>
          <a:off x="28575" y="210502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1354</xdr:row>
      <xdr:rowOff>76200</xdr:rowOff>
    </xdr:from>
    <xdr:to>
      <xdr:col>36</xdr:col>
      <xdr:colOff>142875</xdr:colOff>
      <xdr:row>1354</xdr:row>
      <xdr:rowOff>76200</xdr:rowOff>
    </xdr:to>
    <xdr:sp macro="" textlink="">
      <xdr:nvSpPr>
        <xdr:cNvPr id="562094" name="Line 718"/>
        <xdr:cNvSpPr>
          <a:spLocks noChangeShapeType="1"/>
        </xdr:cNvSpPr>
      </xdr:nvSpPr>
      <xdr:spPr bwMode="auto">
        <a:xfrm>
          <a:off x="19050" y="220760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1417</xdr:row>
      <xdr:rowOff>85725</xdr:rowOff>
    </xdr:from>
    <xdr:to>
      <xdr:col>36</xdr:col>
      <xdr:colOff>152400</xdr:colOff>
      <xdr:row>1417</xdr:row>
      <xdr:rowOff>85725</xdr:rowOff>
    </xdr:to>
    <xdr:sp macro="" textlink="">
      <xdr:nvSpPr>
        <xdr:cNvPr id="562095" name="Line 719"/>
        <xdr:cNvSpPr>
          <a:spLocks noChangeShapeType="1"/>
        </xdr:cNvSpPr>
      </xdr:nvSpPr>
      <xdr:spPr bwMode="auto">
        <a:xfrm>
          <a:off x="28575" y="231038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1480</xdr:row>
      <xdr:rowOff>76200</xdr:rowOff>
    </xdr:from>
    <xdr:to>
      <xdr:col>36</xdr:col>
      <xdr:colOff>142875</xdr:colOff>
      <xdr:row>1480</xdr:row>
      <xdr:rowOff>76200</xdr:rowOff>
    </xdr:to>
    <xdr:sp macro="" textlink="">
      <xdr:nvSpPr>
        <xdr:cNvPr id="562096" name="Line 720"/>
        <xdr:cNvSpPr>
          <a:spLocks noChangeShapeType="1"/>
        </xdr:cNvSpPr>
      </xdr:nvSpPr>
      <xdr:spPr bwMode="auto">
        <a:xfrm>
          <a:off x="19050" y="241296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1543</xdr:row>
      <xdr:rowOff>85725</xdr:rowOff>
    </xdr:from>
    <xdr:to>
      <xdr:col>36</xdr:col>
      <xdr:colOff>152400</xdr:colOff>
      <xdr:row>1543</xdr:row>
      <xdr:rowOff>85725</xdr:rowOff>
    </xdr:to>
    <xdr:sp macro="" textlink="">
      <xdr:nvSpPr>
        <xdr:cNvPr id="562097" name="Line 721"/>
        <xdr:cNvSpPr>
          <a:spLocks noChangeShapeType="1"/>
        </xdr:cNvSpPr>
      </xdr:nvSpPr>
      <xdr:spPr bwMode="auto">
        <a:xfrm>
          <a:off x="28575" y="251574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1606</xdr:row>
      <xdr:rowOff>76200</xdr:rowOff>
    </xdr:from>
    <xdr:to>
      <xdr:col>36</xdr:col>
      <xdr:colOff>142875</xdr:colOff>
      <xdr:row>1606</xdr:row>
      <xdr:rowOff>76200</xdr:rowOff>
    </xdr:to>
    <xdr:sp macro="" textlink="">
      <xdr:nvSpPr>
        <xdr:cNvPr id="562098" name="Line 722"/>
        <xdr:cNvSpPr>
          <a:spLocks noChangeShapeType="1"/>
        </xdr:cNvSpPr>
      </xdr:nvSpPr>
      <xdr:spPr bwMode="auto">
        <a:xfrm>
          <a:off x="19050" y="261832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1669</xdr:row>
      <xdr:rowOff>85725</xdr:rowOff>
    </xdr:from>
    <xdr:to>
      <xdr:col>36</xdr:col>
      <xdr:colOff>152400</xdr:colOff>
      <xdr:row>1669</xdr:row>
      <xdr:rowOff>85725</xdr:rowOff>
    </xdr:to>
    <xdr:sp macro="" textlink="">
      <xdr:nvSpPr>
        <xdr:cNvPr id="562099" name="Line 723"/>
        <xdr:cNvSpPr>
          <a:spLocks noChangeShapeType="1"/>
        </xdr:cNvSpPr>
      </xdr:nvSpPr>
      <xdr:spPr bwMode="auto">
        <a:xfrm>
          <a:off x="28575" y="272110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1732</xdr:row>
      <xdr:rowOff>76200</xdr:rowOff>
    </xdr:from>
    <xdr:to>
      <xdr:col>36</xdr:col>
      <xdr:colOff>142875</xdr:colOff>
      <xdr:row>1732</xdr:row>
      <xdr:rowOff>76200</xdr:rowOff>
    </xdr:to>
    <xdr:sp macro="" textlink="">
      <xdr:nvSpPr>
        <xdr:cNvPr id="562100" name="Line 724"/>
        <xdr:cNvSpPr>
          <a:spLocks noChangeShapeType="1"/>
        </xdr:cNvSpPr>
      </xdr:nvSpPr>
      <xdr:spPr bwMode="auto">
        <a:xfrm>
          <a:off x="19050" y="28236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1795</xdr:row>
      <xdr:rowOff>85725</xdr:rowOff>
    </xdr:from>
    <xdr:to>
      <xdr:col>36</xdr:col>
      <xdr:colOff>152400</xdr:colOff>
      <xdr:row>1795</xdr:row>
      <xdr:rowOff>85725</xdr:rowOff>
    </xdr:to>
    <xdr:sp macro="" textlink="">
      <xdr:nvSpPr>
        <xdr:cNvPr id="562101" name="Line 725"/>
        <xdr:cNvSpPr>
          <a:spLocks noChangeShapeType="1"/>
        </xdr:cNvSpPr>
      </xdr:nvSpPr>
      <xdr:spPr bwMode="auto">
        <a:xfrm>
          <a:off x="28575" y="29264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1858</xdr:row>
      <xdr:rowOff>76200</xdr:rowOff>
    </xdr:from>
    <xdr:to>
      <xdr:col>36</xdr:col>
      <xdr:colOff>142875</xdr:colOff>
      <xdr:row>1858</xdr:row>
      <xdr:rowOff>76200</xdr:rowOff>
    </xdr:to>
    <xdr:sp macro="" textlink="">
      <xdr:nvSpPr>
        <xdr:cNvPr id="562102" name="Line 726"/>
        <xdr:cNvSpPr>
          <a:spLocks noChangeShapeType="1"/>
        </xdr:cNvSpPr>
      </xdr:nvSpPr>
      <xdr:spPr bwMode="auto">
        <a:xfrm>
          <a:off x="19050" y="3029045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1921</xdr:row>
      <xdr:rowOff>85725</xdr:rowOff>
    </xdr:from>
    <xdr:to>
      <xdr:col>36</xdr:col>
      <xdr:colOff>152400</xdr:colOff>
      <xdr:row>1921</xdr:row>
      <xdr:rowOff>85725</xdr:rowOff>
    </xdr:to>
    <xdr:sp macro="" textlink="">
      <xdr:nvSpPr>
        <xdr:cNvPr id="562103" name="Line 727"/>
        <xdr:cNvSpPr>
          <a:spLocks noChangeShapeType="1"/>
        </xdr:cNvSpPr>
      </xdr:nvSpPr>
      <xdr:spPr bwMode="auto">
        <a:xfrm>
          <a:off x="28575" y="3131820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1984</xdr:row>
      <xdr:rowOff>76200</xdr:rowOff>
    </xdr:from>
    <xdr:to>
      <xdr:col>36</xdr:col>
      <xdr:colOff>142875</xdr:colOff>
      <xdr:row>1984</xdr:row>
      <xdr:rowOff>76200</xdr:rowOff>
    </xdr:to>
    <xdr:sp macro="" textlink="">
      <xdr:nvSpPr>
        <xdr:cNvPr id="562104" name="Line 728"/>
        <xdr:cNvSpPr>
          <a:spLocks noChangeShapeType="1"/>
        </xdr:cNvSpPr>
      </xdr:nvSpPr>
      <xdr:spPr bwMode="auto">
        <a:xfrm>
          <a:off x="19050" y="3234404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2047</xdr:row>
      <xdr:rowOff>85725</xdr:rowOff>
    </xdr:from>
    <xdr:to>
      <xdr:col>36</xdr:col>
      <xdr:colOff>152400</xdr:colOff>
      <xdr:row>2047</xdr:row>
      <xdr:rowOff>85725</xdr:rowOff>
    </xdr:to>
    <xdr:sp macro="" textlink="">
      <xdr:nvSpPr>
        <xdr:cNvPr id="562105" name="Line 729"/>
        <xdr:cNvSpPr>
          <a:spLocks noChangeShapeType="1"/>
        </xdr:cNvSpPr>
      </xdr:nvSpPr>
      <xdr:spPr bwMode="auto">
        <a:xfrm>
          <a:off x="28575" y="333717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2110</xdr:row>
      <xdr:rowOff>76200</xdr:rowOff>
    </xdr:from>
    <xdr:to>
      <xdr:col>36</xdr:col>
      <xdr:colOff>142875</xdr:colOff>
      <xdr:row>2110</xdr:row>
      <xdr:rowOff>76200</xdr:rowOff>
    </xdr:to>
    <xdr:sp macro="" textlink="">
      <xdr:nvSpPr>
        <xdr:cNvPr id="562106" name="Line 730"/>
        <xdr:cNvSpPr>
          <a:spLocks noChangeShapeType="1"/>
        </xdr:cNvSpPr>
      </xdr:nvSpPr>
      <xdr:spPr bwMode="auto">
        <a:xfrm>
          <a:off x="19050" y="3439763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2173</xdr:row>
      <xdr:rowOff>85725</xdr:rowOff>
    </xdr:from>
    <xdr:to>
      <xdr:col>36</xdr:col>
      <xdr:colOff>152400</xdr:colOff>
      <xdr:row>2173</xdr:row>
      <xdr:rowOff>85725</xdr:rowOff>
    </xdr:to>
    <xdr:sp macro="" textlink="">
      <xdr:nvSpPr>
        <xdr:cNvPr id="562107" name="Line 731"/>
        <xdr:cNvSpPr>
          <a:spLocks noChangeShapeType="1"/>
        </xdr:cNvSpPr>
      </xdr:nvSpPr>
      <xdr:spPr bwMode="auto">
        <a:xfrm>
          <a:off x="28575" y="3542538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2236</xdr:row>
      <xdr:rowOff>76200</xdr:rowOff>
    </xdr:from>
    <xdr:to>
      <xdr:col>36</xdr:col>
      <xdr:colOff>142875</xdr:colOff>
      <xdr:row>2236</xdr:row>
      <xdr:rowOff>76200</xdr:rowOff>
    </xdr:to>
    <xdr:sp macro="" textlink="">
      <xdr:nvSpPr>
        <xdr:cNvPr id="562108" name="Line 732"/>
        <xdr:cNvSpPr>
          <a:spLocks noChangeShapeType="1"/>
        </xdr:cNvSpPr>
      </xdr:nvSpPr>
      <xdr:spPr bwMode="auto">
        <a:xfrm>
          <a:off x="19050" y="364512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2299</xdr:row>
      <xdr:rowOff>85725</xdr:rowOff>
    </xdr:from>
    <xdr:to>
      <xdr:col>36</xdr:col>
      <xdr:colOff>152400</xdr:colOff>
      <xdr:row>2299</xdr:row>
      <xdr:rowOff>85725</xdr:rowOff>
    </xdr:to>
    <xdr:sp macro="" textlink="">
      <xdr:nvSpPr>
        <xdr:cNvPr id="562109" name="Line 733"/>
        <xdr:cNvSpPr>
          <a:spLocks noChangeShapeType="1"/>
        </xdr:cNvSpPr>
      </xdr:nvSpPr>
      <xdr:spPr bwMode="auto">
        <a:xfrm>
          <a:off x="28575" y="3747897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2362</xdr:row>
      <xdr:rowOff>76200</xdr:rowOff>
    </xdr:from>
    <xdr:to>
      <xdr:col>36</xdr:col>
      <xdr:colOff>142875</xdr:colOff>
      <xdr:row>2362</xdr:row>
      <xdr:rowOff>76200</xdr:rowOff>
    </xdr:to>
    <xdr:sp macro="" textlink="">
      <xdr:nvSpPr>
        <xdr:cNvPr id="562110" name="Line 734"/>
        <xdr:cNvSpPr>
          <a:spLocks noChangeShapeType="1"/>
        </xdr:cNvSpPr>
      </xdr:nvSpPr>
      <xdr:spPr bwMode="auto">
        <a:xfrm>
          <a:off x="19050" y="385048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2425</xdr:row>
      <xdr:rowOff>85725</xdr:rowOff>
    </xdr:from>
    <xdr:to>
      <xdr:col>36</xdr:col>
      <xdr:colOff>152400</xdr:colOff>
      <xdr:row>2425</xdr:row>
      <xdr:rowOff>85725</xdr:rowOff>
    </xdr:to>
    <xdr:sp macro="" textlink="">
      <xdr:nvSpPr>
        <xdr:cNvPr id="562111" name="Line 735"/>
        <xdr:cNvSpPr>
          <a:spLocks noChangeShapeType="1"/>
        </xdr:cNvSpPr>
      </xdr:nvSpPr>
      <xdr:spPr bwMode="auto">
        <a:xfrm>
          <a:off x="28575" y="3953256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2488</xdr:row>
      <xdr:rowOff>76200</xdr:rowOff>
    </xdr:from>
    <xdr:to>
      <xdr:col>36</xdr:col>
      <xdr:colOff>142875</xdr:colOff>
      <xdr:row>2488</xdr:row>
      <xdr:rowOff>76200</xdr:rowOff>
    </xdr:to>
    <xdr:sp macro="" textlink="">
      <xdr:nvSpPr>
        <xdr:cNvPr id="562112" name="Line 736"/>
        <xdr:cNvSpPr>
          <a:spLocks noChangeShapeType="1"/>
        </xdr:cNvSpPr>
      </xdr:nvSpPr>
      <xdr:spPr bwMode="auto">
        <a:xfrm>
          <a:off x="19050" y="405584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2551</xdr:row>
      <xdr:rowOff>85725</xdr:rowOff>
    </xdr:from>
    <xdr:to>
      <xdr:col>36</xdr:col>
      <xdr:colOff>152400</xdr:colOff>
      <xdr:row>2551</xdr:row>
      <xdr:rowOff>85725</xdr:rowOff>
    </xdr:to>
    <xdr:sp macro="" textlink="">
      <xdr:nvSpPr>
        <xdr:cNvPr id="562113" name="Line 737"/>
        <xdr:cNvSpPr>
          <a:spLocks noChangeShapeType="1"/>
        </xdr:cNvSpPr>
      </xdr:nvSpPr>
      <xdr:spPr bwMode="auto">
        <a:xfrm>
          <a:off x="28575" y="415861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2614</xdr:row>
      <xdr:rowOff>76200</xdr:rowOff>
    </xdr:from>
    <xdr:to>
      <xdr:col>36</xdr:col>
      <xdr:colOff>142875</xdr:colOff>
      <xdr:row>2614</xdr:row>
      <xdr:rowOff>76200</xdr:rowOff>
    </xdr:to>
    <xdr:sp macro="" textlink="">
      <xdr:nvSpPr>
        <xdr:cNvPr id="562114" name="Line 738"/>
        <xdr:cNvSpPr>
          <a:spLocks noChangeShapeType="1"/>
        </xdr:cNvSpPr>
      </xdr:nvSpPr>
      <xdr:spPr bwMode="auto">
        <a:xfrm>
          <a:off x="19050" y="426119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2677</xdr:row>
      <xdr:rowOff>85725</xdr:rowOff>
    </xdr:from>
    <xdr:to>
      <xdr:col>36</xdr:col>
      <xdr:colOff>152400</xdr:colOff>
      <xdr:row>2677</xdr:row>
      <xdr:rowOff>85725</xdr:rowOff>
    </xdr:to>
    <xdr:sp macro="" textlink="">
      <xdr:nvSpPr>
        <xdr:cNvPr id="562115" name="Line 739"/>
        <xdr:cNvSpPr>
          <a:spLocks noChangeShapeType="1"/>
        </xdr:cNvSpPr>
      </xdr:nvSpPr>
      <xdr:spPr bwMode="auto">
        <a:xfrm>
          <a:off x="28575" y="436397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2740</xdr:row>
      <xdr:rowOff>76200</xdr:rowOff>
    </xdr:from>
    <xdr:to>
      <xdr:col>36</xdr:col>
      <xdr:colOff>142875</xdr:colOff>
      <xdr:row>2740</xdr:row>
      <xdr:rowOff>76200</xdr:rowOff>
    </xdr:to>
    <xdr:sp macro="" textlink="">
      <xdr:nvSpPr>
        <xdr:cNvPr id="562116" name="Line 740"/>
        <xdr:cNvSpPr>
          <a:spLocks noChangeShapeType="1"/>
        </xdr:cNvSpPr>
      </xdr:nvSpPr>
      <xdr:spPr bwMode="auto">
        <a:xfrm>
          <a:off x="19050" y="446655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2803</xdr:row>
      <xdr:rowOff>76200</xdr:rowOff>
    </xdr:from>
    <xdr:to>
      <xdr:col>36</xdr:col>
      <xdr:colOff>142875</xdr:colOff>
      <xdr:row>2803</xdr:row>
      <xdr:rowOff>76200</xdr:rowOff>
    </xdr:to>
    <xdr:sp macro="" textlink="">
      <xdr:nvSpPr>
        <xdr:cNvPr id="562117" name="Line 741"/>
        <xdr:cNvSpPr>
          <a:spLocks noChangeShapeType="1"/>
        </xdr:cNvSpPr>
      </xdr:nvSpPr>
      <xdr:spPr bwMode="auto">
        <a:xfrm>
          <a:off x="19050" y="456923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2866</xdr:row>
      <xdr:rowOff>76200</xdr:rowOff>
    </xdr:from>
    <xdr:to>
      <xdr:col>36</xdr:col>
      <xdr:colOff>142875</xdr:colOff>
      <xdr:row>2866</xdr:row>
      <xdr:rowOff>76200</xdr:rowOff>
    </xdr:to>
    <xdr:sp macro="" textlink="">
      <xdr:nvSpPr>
        <xdr:cNvPr id="562118" name="Line 742"/>
        <xdr:cNvSpPr>
          <a:spLocks noChangeShapeType="1"/>
        </xdr:cNvSpPr>
      </xdr:nvSpPr>
      <xdr:spPr bwMode="auto">
        <a:xfrm>
          <a:off x="19050" y="4672012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2929</xdr:row>
      <xdr:rowOff>76200</xdr:rowOff>
    </xdr:from>
    <xdr:to>
      <xdr:col>36</xdr:col>
      <xdr:colOff>142875</xdr:colOff>
      <xdr:row>2929</xdr:row>
      <xdr:rowOff>76200</xdr:rowOff>
    </xdr:to>
    <xdr:sp macro="" textlink="">
      <xdr:nvSpPr>
        <xdr:cNvPr id="562119" name="Line 743"/>
        <xdr:cNvSpPr>
          <a:spLocks noChangeShapeType="1"/>
        </xdr:cNvSpPr>
      </xdr:nvSpPr>
      <xdr:spPr bwMode="auto">
        <a:xfrm>
          <a:off x="19050" y="477478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2992</xdr:row>
      <xdr:rowOff>76200</xdr:rowOff>
    </xdr:from>
    <xdr:to>
      <xdr:col>36</xdr:col>
      <xdr:colOff>142875</xdr:colOff>
      <xdr:row>2992</xdr:row>
      <xdr:rowOff>76200</xdr:rowOff>
    </xdr:to>
    <xdr:sp macro="" textlink="">
      <xdr:nvSpPr>
        <xdr:cNvPr id="562120" name="Line 744"/>
        <xdr:cNvSpPr>
          <a:spLocks noChangeShapeType="1"/>
        </xdr:cNvSpPr>
      </xdr:nvSpPr>
      <xdr:spPr bwMode="auto">
        <a:xfrm>
          <a:off x="19050" y="487756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3055</xdr:row>
      <xdr:rowOff>76200</xdr:rowOff>
    </xdr:from>
    <xdr:to>
      <xdr:col>36</xdr:col>
      <xdr:colOff>142875</xdr:colOff>
      <xdr:row>3055</xdr:row>
      <xdr:rowOff>76200</xdr:rowOff>
    </xdr:to>
    <xdr:sp macro="" textlink="">
      <xdr:nvSpPr>
        <xdr:cNvPr id="562121" name="Line 745"/>
        <xdr:cNvSpPr>
          <a:spLocks noChangeShapeType="1"/>
        </xdr:cNvSpPr>
      </xdr:nvSpPr>
      <xdr:spPr bwMode="auto">
        <a:xfrm>
          <a:off x="19050" y="498033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3118</xdr:row>
      <xdr:rowOff>76200</xdr:rowOff>
    </xdr:from>
    <xdr:to>
      <xdr:col>36</xdr:col>
      <xdr:colOff>142875</xdr:colOff>
      <xdr:row>3118</xdr:row>
      <xdr:rowOff>76200</xdr:rowOff>
    </xdr:to>
    <xdr:sp macro="" textlink="">
      <xdr:nvSpPr>
        <xdr:cNvPr id="562122" name="Line 746"/>
        <xdr:cNvSpPr>
          <a:spLocks noChangeShapeType="1"/>
        </xdr:cNvSpPr>
      </xdr:nvSpPr>
      <xdr:spPr bwMode="auto">
        <a:xfrm>
          <a:off x="19050" y="5083111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3181</xdr:row>
      <xdr:rowOff>76200</xdr:rowOff>
    </xdr:from>
    <xdr:to>
      <xdr:col>36</xdr:col>
      <xdr:colOff>142875</xdr:colOff>
      <xdr:row>3181</xdr:row>
      <xdr:rowOff>76200</xdr:rowOff>
    </xdr:to>
    <xdr:sp macro="" textlink="">
      <xdr:nvSpPr>
        <xdr:cNvPr id="562123" name="Line 747"/>
        <xdr:cNvSpPr>
          <a:spLocks noChangeShapeType="1"/>
        </xdr:cNvSpPr>
      </xdr:nvSpPr>
      <xdr:spPr bwMode="auto">
        <a:xfrm>
          <a:off x="19050" y="51858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3244</xdr:row>
      <xdr:rowOff>76200</xdr:rowOff>
    </xdr:from>
    <xdr:to>
      <xdr:col>36</xdr:col>
      <xdr:colOff>142875</xdr:colOff>
      <xdr:row>3244</xdr:row>
      <xdr:rowOff>76200</xdr:rowOff>
    </xdr:to>
    <xdr:sp macro="" textlink="">
      <xdr:nvSpPr>
        <xdr:cNvPr id="562124" name="Line 748"/>
        <xdr:cNvSpPr>
          <a:spLocks noChangeShapeType="1"/>
        </xdr:cNvSpPr>
      </xdr:nvSpPr>
      <xdr:spPr bwMode="auto">
        <a:xfrm>
          <a:off x="19050" y="52886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3307</xdr:row>
      <xdr:rowOff>76200</xdr:rowOff>
    </xdr:from>
    <xdr:to>
      <xdr:col>36</xdr:col>
      <xdr:colOff>142875</xdr:colOff>
      <xdr:row>3307</xdr:row>
      <xdr:rowOff>76200</xdr:rowOff>
    </xdr:to>
    <xdr:sp macro="" textlink="">
      <xdr:nvSpPr>
        <xdr:cNvPr id="562125" name="Line 749"/>
        <xdr:cNvSpPr>
          <a:spLocks noChangeShapeType="1"/>
        </xdr:cNvSpPr>
      </xdr:nvSpPr>
      <xdr:spPr bwMode="auto">
        <a:xfrm>
          <a:off x="19050" y="5391054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3370</xdr:row>
      <xdr:rowOff>76200</xdr:rowOff>
    </xdr:from>
    <xdr:to>
      <xdr:col>36</xdr:col>
      <xdr:colOff>142875</xdr:colOff>
      <xdr:row>3370</xdr:row>
      <xdr:rowOff>76200</xdr:rowOff>
    </xdr:to>
    <xdr:sp macro="" textlink="">
      <xdr:nvSpPr>
        <xdr:cNvPr id="562126" name="Line 750"/>
        <xdr:cNvSpPr>
          <a:spLocks noChangeShapeType="1"/>
        </xdr:cNvSpPr>
      </xdr:nvSpPr>
      <xdr:spPr bwMode="auto">
        <a:xfrm>
          <a:off x="19050" y="5493067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3433</xdr:row>
      <xdr:rowOff>76200</xdr:rowOff>
    </xdr:from>
    <xdr:to>
      <xdr:col>36</xdr:col>
      <xdr:colOff>142875</xdr:colOff>
      <xdr:row>3433</xdr:row>
      <xdr:rowOff>76200</xdr:rowOff>
    </xdr:to>
    <xdr:sp macro="" textlink="">
      <xdr:nvSpPr>
        <xdr:cNvPr id="562127" name="Line 751"/>
        <xdr:cNvSpPr>
          <a:spLocks noChangeShapeType="1"/>
        </xdr:cNvSpPr>
      </xdr:nvSpPr>
      <xdr:spPr bwMode="auto">
        <a:xfrm>
          <a:off x="19050" y="559508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3496</xdr:row>
      <xdr:rowOff>76200</xdr:rowOff>
    </xdr:from>
    <xdr:to>
      <xdr:col>36</xdr:col>
      <xdr:colOff>142875</xdr:colOff>
      <xdr:row>3496</xdr:row>
      <xdr:rowOff>76200</xdr:rowOff>
    </xdr:to>
    <xdr:sp macro="" textlink="">
      <xdr:nvSpPr>
        <xdr:cNvPr id="562128" name="Line 752"/>
        <xdr:cNvSpPr>
          <a:spLocks noChangeShapeType="1"/>
        </xdr:cNvSpPr>
      </xdr:nvSpPr>
      <xdr:spPr bwMode="auto">
        <a:xfrm>
          <a:off x="19050" y="569709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3559</xdr:row>
      <xdr:rowOff>76200</xdr:rowOff>
    </xdr:from>
    <xdr:to>
      <xdr:col>36</xdr:col>
      <xdr:colOff>142875</xdr:colOff>
      <xdr:row>3559</xdr:row>
      <xdr:rowOff>76200</xdr:rowOff>
    </xdr:to>
    <xdr:sp macro="" textlink="">
      <xdr:nvSpPr>
        <xdr:cNvPr id="562129" name="Line 753"/>
        <xdr:cNvSpPr>
          <a:spLocks noChangeShapeType="1"/>
        </xdr:cNvSpPr>
      </xdr:nvSpPr>
      <xdr:spPr bwMode="auto">
        <a:xfrm>
          <a:off x="19050" y="5799105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3622</xdr:row>
      <xdr:rowOff>76200</xdr:rowOff>
    </xdr:from>
    <xdr:to>
      <xdr:col>36</xdr:col>
      <xdr:colOff>142875</xdr:colOff>
      <xdr:row>3622</xdr:row>
      <xdr:rowOff>76200</xdr:rowOff>
    </xdr:to>
    <xdr:sp macro="" textlink="">
      <xdr:nvSpPr>
        <xdr:cNvPr id="562130" name="Line 754"/>
        <xdr:cNvSpPr>
          <a:spLocks noChangeShapeType="1"/>
        </xdr:cNvSpPr>
      </xdr:nvSpPr>
      <xdr:spPr bwMode="auto">
        <a:xfrm>
          <a:off x="19050" y="5901118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3685</xdr:row>
      <xdr:rowOff>76200</xdr:rowOff>
    </xdr:from>
    <xdr:to>
      <xdr:col>36</xdr:col>
      <xdr:colOff>142875</xdr:colOff>
      <xdr:row>3685</xdr:row>
      <xdr:rowOff>76200</xdr:rowOff>
    </xdr:to>
    <xdr:sp macro="" textlink="">
      <xdr:nvSpPr>
        <xdr:cNvPr id="562131" name="Line 755"/>
        <xdr:cNvSpPr>
          <a:spLocks noChangeShapeType="1"/>
        </xdr:cNvSpPr>
      </xdr:nvSpPr>
      <xdr:spPr bwMode="auto">
        <a:xfrm>
          <a:off x="19050" y="600313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3748</xdr:row>
      <xdr:rowOff>76200</xdr:rowOff>
    </xdr:from>
    <xdr:to>
      <xdr:col>36</xdr:col>
      <xdr:colOff>142875</xdr:colOff>
      <xdr:row>3748</xdr:row>
      <xdr:rowOff>76200</xdr:rowOff>
    </xdr:to>
    <xdr:sp macro="" textlink="">
      <xdr:nvSpPr>
        <xdr:cNvPr id="562132" name="Line 756"/>
        <xdr:cNvSpPr>
          <a:spLocks noChangeShapeType="1"/>
        </xdr:cNvSpPr>
      </xdr:nvSpPr>
      <xdr:spPr bwMode="auto">
        <a:xfrm>
          <a:off x="19050" y="610514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3811</xdr:row>
      <xdr:rowOff>76200</xdr:rowOff>
    </xdr:from>
    <xdr:to>
      <xdr:col>36</xdr:col>
      <xdr:colOff>142875</xdr:colOff>
      <xdr:row>3811</xdr:row>
      <xdr:rowOff>76200</xdr:rowOff>
    </xdr:to>
    <xdr:sp macro="" textlink="">
      <xdr:nvSpPr>
        <xdr:cNvPr id="562133" name="Line 757"/>
        <xdr:cNvSpPr>
          <a:spLocks noChangeShapeType="1"/>
        </xdr:cNvSpPr>
      </xdr:nvSpPr>
      <xdr:spPr bwMode="auto">
        <a:xfrm>
          <a:off x="19050" y="620715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3874</xdr:row>
      <xdr:rowOff>76200</xdr:rowOff>
    </xdr:from>
    <xdr:to>
      <xdr:col>36</xdr:col>
      <xdr:colOff>142875</xdr:colOff>
      <xdr:row>3874</xdr:row>
      <xdr:rowOff>76200</xdr:rowOff>
    </xdr:to>
    <xdr:sp macro="" textlink="">
      <xdr:nvSpPr>
        <xdr:cNvPr id="562134" name="Line 758"/>
        <xdr:cNvSpPr>
          <a:spLocks noChangeShapeType="1"/>
        </xdr:cNvSpPr>
      </xdr:nvSpPr>
      <xdr:spPr bwMode="auto">
        <a:xfrm>
          <a:off x="19050" y="6309169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3937</xdr:row>
      <xdr:rowOff>76200</xdr:rowOff>
    </xdr:from>
    <xdr:to>
      <xdr:col>36</xdr:col>
      <xdr:colOff>142875</xdr:colOff>
      <xdr:row>3937</xdr:row>
      <xdr:rowOff>76200</xdr:rowOff>
    </xdr:to>
    <xdr:sp macro="" textlink="">
      <xdr:nvSpPr>
        <xdr:cNvPr id="562135" name="Line 759"/>
        <xdr:cNvSpPr>
          <a:spLocks noChangeShapeType="1"/>
        </xdr:cNvSpPr>
      </xdr:nvSpPr>
      <xdr:spPr bwMode="auto">
        <a:xfrm>
          <a:off x="19050" y="641118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4000</xdr:row>
      <xdr:rowOff>76200</xdr:rowOff>
    </xdr:from>
    <xdr:to>
      <xdr:col>36</xdr:col>
      <xdr:colOff>142875</xdr:colOff>
      <xdr:row>4000</xdr:row>
      <xdr:rowOff>76200</xdr:rowOff>
    </xdr:to>
    <xdr:sp macro="" textlink="">
      <xdr:nvSpPr>
        <xdr:cNvPr id="562136" name="Line 760"/>
        <xdr:cNvSpPr>
          <a:spLocks noChangeShapeType="1"/>
        </xdr:cNvSpPr>
      </xdr:nvSpPr>
      <xdr:spPr bwMode="auto">
        <a:xfrm>
          <a:off x="19050" y="651319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4063</xdr:row>
      <xdr:rowOff>76200</xdr:rowOff>
    </xdr:from>
    <xdr:to>
      <xdr:col>36</xdr:col>
      <xdr:colOff>142875</xdr:colOff>
      <xdr:row>4063</xdr:row>
      <xdr:rowOff>76200</xdr:rowOff>
    </xdr:to>
    <xdr:sp macro="" textlink="">
      <xdr:nvSpPr>
        <xdr:cNvPr id="562137" name="Line 761"/>
        <xdr:cNvSpPr>
          <a:spLocks noChangeShapeType="1"/>
        </xdr:cNvSpPr>
      </xdr:nvSpPr>
      <xdr:spPr bwMode="auto">
        <a:xfrm>
          <a:off x="19050" y="661520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31</xdr:row>
      <xdr:rowOff>85725</xdr:rowOff>
    </xdr:from>
    <xdr:to>
      <xdr:col>36</xdr:col>
      <xdr:colOff>152400</xdr:colOff>
      <xdr:row>31</xdr:row>
      <xdr:rowOff>85725</xdr:rowOff>
    </xdr:to>
    <xdr:sp macro="" textlink="">
      <xdr:nvSpPr>
        <xdr:cNvPr id="562138" name="Line 762"/>
        <xdr:cNvSpPr>
          <a:spLocks noChangeShapeType="1"/>
        </xdr:cNvSpPr>
      </xdr:nvSpPr>
      <xdr:spPr bwMode="auto">
        <a:xfrm>
          <a:off x="28575" y="5143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94</xdr:row>
      <xdr:rowOff>76200</xdr:rowOff>
    </xdr:from>
    <xdr:to>
      <xdr:col>36</xdr:col>
      <xdr:colOff>142875</xdr:colOff>
      <xdr:row>94</xdr:row>
      <xdr:rowOff>76200</xdr:rowOff>
    </xdr:to>
    <xdr:sp macro="" textlink="">
      <xdr:nvSpPr>
        <xdr:cNvPr id="562139" name="Line 763"/>
        <xdr:cNvSpPr>
          <a:spLocks noChangeShapeType="1"/>
        </xdr:cNvSpPr>
      </xdr:nvSpPr>
      <xdr:spPr bwMode="auto">
        <a:xfrm>
          <a:off x="19050" y="15401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40" name="Line 76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41" name="Line 76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42" name="Line 76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43" name="Line 76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44" name="Line 76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45" name="Line 769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46" name="Line 770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47" name="Line 77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48" name="Line 77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49" name="Line 773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50" name="Line 774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51" name="Line 775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52" name="Line 77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53" name="Line 777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54" name="Line 778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55" name="Line 779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56" name="Line 780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57" name="Line 781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58" name="Line 78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59" name="Line 783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60" name="Line 784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61" name="Line 78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62" name="Line 786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63" name="Line 787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64" name="Line 78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65" name="Line 789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166" name="Line 790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67" name="Line 79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68" name="Line 79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69" name="Line 793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70" name="Line 79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71" name="Line 79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72" name="Line 79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73" name="Line 79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74" name="Line 79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175" name="Line 799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3200" name="Line 800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3201" name="Line 801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3202" name="Line 80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3203" name="Line 803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3204" name="Line 804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3205" name="Line 80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06" name="Line 8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07" name="Line 8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08" name="Line 8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09" name="Line 8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10" name="Line 8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11" name="Line 8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12" name="Line 8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13" name="Line 8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14" name="Line 8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15" name="Line 8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16" name="Line 8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17" name="Line 8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18" name="Line 8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19" name="Line 8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20" name="Line 8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21" name="Line 8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22" name="Line 8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23" name="Line 8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24" name="Line 8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25" name="Line 8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26" name="Line 8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27" name="Line 8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28" name="Line 8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29" name="Line 8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30" name="Line 8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31" name="Line 8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32" name="Line 8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33" name="Line 8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34" name="Line 8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35" name="Line 8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36" name="Line 8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37" name="Line 8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38" name="Line 8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39" name="Line 8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40" name="Line 8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41" name="Line 8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42" name="Line 8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43" name="Line 8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44" name="Line 8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45" name="Line 8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46" name="Line 8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47" name="Line 8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48" name="Line 8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49" name="Line 8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50" name="Line 8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51" name="Line 8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52" name="Line 8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53" name="Line 8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54" name="Line 8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55" name="Line 8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56" name="Line 8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57" name="Line 8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58" name="Line 8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59" name="Line 8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60" name="Line 8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61" name="Line 8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62" name="Line 8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63" name="Line 8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64" name="Line 8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65" name="Line 8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66" name="Line 8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67" name="Line 8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68" name="Line 8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69" name="Line 8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70" name="Line 8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71" name="Line 8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72" name="Line 8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73" name="Line 8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74" name="Line 8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75" name="Line 8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76" name="Line 8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77" name="Line 8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78" name="Line 8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79" name="Line 8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80" name="Line 8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81" name="Line 8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82" name="Line 8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83" name="Line 8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84" name="Line 8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85" name="Line 8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86" name="Line 8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87" name="Line 8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88" name="Line 8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89" name="Line 8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90" name="Line 8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91" name="Line 8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92" name="Line 8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93" name="Line 8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94" name="Line 8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95" name="Line 8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96" name="Line 8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97" name="Line 8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298" name="Line 8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299" name="Line 8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00" name="Line 9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01" name="Line 9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02" name="Line 9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03" name="Line 9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04" name="Line 9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05" name="Line 9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06" name="Line 9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07" name="Line 9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08" name="Line 9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09" name="Line 9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10" name="Line 9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11" name="Line 9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12" name="Line 9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13" name="Line 9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14" name="Line 9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15" name="Line 9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16" name="Line 9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17" name="Line 9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18" name="Line 9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19" name="Line 9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20" name="Line 9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21" name="Line 9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22" name="Line 9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23" name="Line 9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24" name="Line 9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25" name="Line 9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26" name="Line 9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27" name="Line 9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28" name="Line 9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29" name="Line 9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30" name="Line 9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31" name="Line 9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32" name="Line 9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33" name="Line 9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34" name="Line 9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35" name="Line 9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36" name="Line 9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37" name="Line 9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38" name="Line 9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39" name="Line 9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40" name="Line 9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41" name="Line 9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42" name="Line 9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43" name="Line 9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44" name="Line 9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45" name="Line 9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46" name="Line 9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47" name="Line 9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48" name="Line 9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49" name="Line 9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50" name="Line 9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51" name="Line 9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52" name="Line 9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53" name="Line 9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54" name="Line 9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55" name="Line 9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56" name="Line 9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57" name="Line 9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58" name="Line 9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59" name="Line 9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60" name="Line 9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61" name="Line 9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62" name="Line 9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63" name="Line 9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64" name="Line 9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65" name="Line 9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66" name="Line 9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67" name="Line 9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68" name="Line 9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69" name="Line 9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70" name="Line 9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71" name="Line 9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72" name="Line 9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73" name="Line 9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74" name="Line 9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75" name="Line 9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76" name="Line 9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77" name="Line 9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78" name="Line 9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79" name="Line 9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80" name="Line 9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81" name="Line 9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82" name="Line 9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83" name="Line 9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84" name="Line 9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85" name="Line 9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86" name="Line 9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87" name="Line 9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88" name="Line 9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89" name="Line 9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90" name="Line 9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91" name="Line 9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92" name="Line 9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93" name="Line 9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94" name="Line 9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95" name="Line 9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96" name="Line 9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97" name="Line 9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398" name="Line 9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399" name="Line 9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00" name="Line 10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01" name="Line 10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02" name="Line 10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03" name="Line 10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04" name="Line 10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05" name="Line 10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06" name="Line 10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07" name="Line 10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08" name="Line 10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09" name="Line 10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10" name="Line 10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11" name="Line 10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12" name="Line 10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13" name="Line 10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14" name="Line 10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15" name="Line 10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16" name="Line 10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17" name="Line 10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18" name="Line 10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19" name="Line 10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20" name="Line 10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21" name="Line 10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22" name="Line 10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23" name="Line 10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24" name="Line 10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25" name="Line 10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26" name="Line 10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27" name="Line 10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28" name="Line 10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29" name="Line 10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30" name="Line 10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31" name="Line 10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32" name="Line 10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33" name="Line 10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34" name="Line 10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35" name="Line 10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36" name="Line 10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37" name="Line 10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38" name="Line 10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39" name="Line 10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40" name="Line 10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41" name="Line 10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42" name="Line 10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43" name="Line 10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44" name="Line 10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45" name="Line 10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46" name="Line 10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47" name="Line 10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48" name="Line 10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49" name="Line 10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50" name="Line 10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51" name="Line 10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52" name="Line 10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53" name="Line 10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54" name="Line 10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55" name="Line 10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56" name="Line 10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57" name="Line 10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58" name="Line 10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59" name="Line 10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60" name="Line 10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61" name="Line 10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62" name="Line 10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63" name="Line 10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64" name="Line 10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65" name="Line 10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66" name="Line 10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67" name="Line 10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68" name="Line 10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69" name="Line 10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70" name="Line 10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71" name="Line 10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72" name="Line 10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73" name="Line 10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74" name="Line 10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75" name="Line 10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76" name="Line 10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77" name="Line 10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78" name="Line 10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79" name="Line 10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80" name="Line 10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81" name="Line 10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82" name="Line 10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83" name="Line 10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84" name="Line 10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85" name="Line 10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86" name="Line 10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87" name="Line 10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88" name="Line 10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89" name="Line 10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90" name="Line 10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91" name="Line 10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92" name="Line 10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93" name="Line 10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94" name="Line 10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95" name="Line 10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96" name="Line 10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97" name="Line 10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498" name="Line 10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499" name="Line 10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00" name="Line 11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01" name="Line 11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02" name="Line 11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03" name="Line 11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04" name="Line 11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05" name="Line 11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06" name="Line 11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07" name="Line 11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08" name="Line 11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09" name="Line 11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10" name="Line 11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11" name="Line 11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12" name="Line 11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13" name="Line 11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14" name="Line 11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15" name="Line 11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16" name="Line 11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17" name="Line 11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18" name="Line 11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19" name="Line 11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20" name="Line 11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21" name="Line 11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22" name="Line 11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23" name="Line 11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24" name="Line 11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25" name="Line 11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26" name="Line 11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27" name="Line 11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28" name="Line 11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29" name="Line 11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30" name="Line 11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31" name="Line 11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32" name="Line 11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33" name="Line 11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34" name="Line 11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35" name="Line 11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36" name="Line 11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37" name="Line 11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38" name="Line 11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39" name="Line 11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40" name="Line 11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41" name="Line 11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42" name="Line 11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43" name="Line 11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44" name="Line 11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45" name="Line 11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46" name="Line 11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47" name="Line 11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48" name="Line 11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49" name="Line 11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50" name="Line 11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51" name="Line 11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52" name="Line 11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53" name="Line 11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54" name="Line 11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55" name="Line 11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56" name="Line 11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57" name="Line 11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58" name="Line 11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59" name="Line 11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60" name="Line 11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61" name="Line 11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62" name="Line 11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63" name="Line 11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64" name="Line 11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65" name="Line 11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66" name="Line 11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67" name="Line 11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68" name="Line 11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69" name="Line 11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70" name="Line 11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71" name="Line 11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72" name="Line 11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73" name="Line 11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74" name="Line 11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75" name="Line 11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76" name="Line 11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77" name="Line 11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78" name="Line 11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79" name="Line 11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80" name="Line 11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81" name="Line 11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82" name="Line 11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83" name="Line 11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84" name="Line 11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85" name="Line 11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86" name="Line 11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87" name="Line 11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88" name="Line 11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89" name="Line 11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90" name="Line 11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91" name="Line 11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92" name="Line 11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93" name="Line 11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94" name="Line 11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95" name="Line 11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96" name="Line 11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97" name="Line 11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598" name="Line 11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599" name="Line 11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00" name="Line 12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01" name="Line 12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02" name="Line 12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03" name="Line 12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04" name="Line 12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05" name="Line 12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06" name="Line 12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07" name="Line 12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08" name="Line 12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09" name="Line 12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10" name="Line 12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11" name="Line 12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12" name="Line 12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13" name="Line 12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14" name="Line 12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15" name="Line 12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16" name="Line 12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17" name="Line 12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18" name="Line 12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19" name="Line 12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20" name="Line 12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21" name="Line 12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22" name="Line 12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23" name="Line 12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24" name="Line 12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25" name="Line 12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26" name="Line 12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27" name="Line 12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28" name="Line 12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29" name="Line 12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30" name="Line 12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31" name="Line 12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32" name="Line 12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33" name="Line 12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34" name="Line 12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35" name="Line 12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36" name="Line 12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37" name="Line 12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38" name="Line 12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39" name="Line 12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40" name="Line 12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41" name="Line 12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42" name="Line 12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43" name="Line 12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44" name="Line 12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45" name="Line 12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46" name="Line 12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47" name="Line 12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48" name="Line 12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49" name="Line 12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50" name="Line 12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51" name="Line 12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52" name="Line 12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53" name="Line 12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54" name="Line 12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55" name="Line 12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56" name="Line 12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57" name="Line 12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58" name="Line 12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59" name="Line 12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60" name="Line 12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61" name="Line 12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62" name="Line 12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63" name="Line 12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64" name="Line 12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65" name="Line 12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66" name="Line 12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67" name="Line 12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68" name="Line 12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69" name="Line 12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70" name="Line 12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71" name="Line 12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72" name="Line 12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73" name="Line 12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74" name="Line 12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75" name="Line 12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76" name="Line 12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77" name="Line 12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78" name="Line 12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79" name="Line 12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80" name="Line 12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81" name="Line 12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82" name="Line 12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83" name="Line 12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84" name="Line 12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85" name="Line 12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86" name="Line 12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87" name="Line 12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88" name="Line 12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89" name="Line 12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90" name="Line 12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91" name="Line 12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92" name="Line 12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93" name="Line 12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94" name="Line 12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95" name="Line 12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96" name="Line 12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97" name="Line 12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698" name="Line 12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699" name="Line 12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00" name="Line 13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01" name="Line 13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02" name="Line 13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03" name="Line 13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04" name="Line 13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05" name="Line 13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06" name="Line 13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07" name="Line 13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08" name="Line 13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09" name="Line 13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10" name="Line 13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11" name="Line 13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12" name="Line 13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13" name="Line 13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14" name="Line 13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15" name="Line 13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16" name="Line 13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17" name="Line 13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18" name="Line 13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19" name="Line 13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20" name="Line 13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21" name="Line 13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22" name="Line 13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23" name="Line 13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24" name="Line 13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25" name="Line 13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26" name="Line 13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27" name="Line 13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28" name="Line 13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29" name="Line 13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30" name="Line 13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31" name="Line 13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32" name="Line 13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33" name="Line 13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34" name="Line 13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35" name="Line 13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36" name="Line 13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37" name="Line 13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38" name="Line 13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39" name="Line 13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40" name="Line 13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41" name="Line 13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42" name="Line 13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43" name="Line 13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44" name="Line 13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45" name="Line 13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46" name="Line 13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47" name="Line 13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48" name="Line 13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49" name="Line 13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50" name="Line 13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51" name="Line 13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52" name="Line 13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53" name="Line 13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54" name="Line 13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55" name="Line 13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56" name="Line 13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57" name="Line 13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58" name="Line 13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59" name="Line 13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60" name="Line 13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61" name="Line 13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62" name="Line 13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63" name="Line 13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64" name="Line 13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65" name="Line 13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66" name="Line 13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67" name="Line 13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68" name="Line 13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69" name="Line 13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70" name="Line 13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71" name="Line 13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72" name="Line 13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73" name="Line 13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74" name="Line 13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75" name="Line 13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76" name="Line 13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77" name="Line 13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78" name="Line 13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79" name="Line 13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80" name="Line 13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81" name="Line 13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82" name="Line 13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83" name="Line 13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84" name="Line 13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85" name="Line 13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86" name="Line 13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87" name="Line 13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88" name="Line 13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89" name="Line 13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90" name="Line 13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91" name="Line 13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92" name="Line 13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93" name="Line 13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94" name="Line 13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95" name="Line 13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96" name="Line 13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97" name="Line 13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798" name="Line 13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799" name="Line 13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00" name="Line 14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01" name="Line 14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02" name="Line 14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03" name="Line 14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04" name="Line 14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05" name="Line 14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06" name="Line 14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07" name="Line 14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08" name="Line 14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09" name="Line 14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10" name="Line 14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11" name="Line 14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12" name="Line 14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13" name="Line 14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14" name="Line 14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15" name="Line 14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16" name="Line 14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17" name="Line 14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18" name="Line 14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19" name="Line 14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20" name="Line 14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21" name="Line 14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22" name="Line 14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23" name="Line 14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24" name="Line 14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25" name="Line 14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26" name="Line 14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27" name="Line 14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28" name="Line 14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29" name="Line 14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30" name="Line 14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31" name="Line 14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32" name="Line 14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33" name="Line 14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34" name="Line 14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35" name="Line 14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36" name="Line 14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37" name="Line 14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38" name="Line 14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39" name="Line 14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40" name="Line 14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41" name="Line 14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42" name="Line 14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43" name="Line 14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44" name="Line 14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45" name="Line 14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46" name="Line 14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47" name="Line 14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48" name="Line 14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49" name="Line 14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50" name="Line 14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51" name="Line 14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52" name="Line 14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53" name="Line 14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54" name="Line 14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55" name="Line 14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56" name="Line 14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57" name="Line 14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858" name="Line 14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859" name="Line 14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157</xdr:row>
      <xdr:rowOff>85725</xdr:rowOff>
    </xdr:from>
    <xdr:to>
      <xdr:col>36</xdr:col>
      <xdr:colOff>152400</xdr:colOff>
      <xdr:row>157</xdr:row>
      <xdr:rowOff>85725</xdr:rowOff>
    </xdr:to>
    <xdr:sp macro="" textlink="">
      <xdr:nvSpPr>
        <xdr:cNvPr id="563860" name="Line 1460"/>
        <xdr:cNvSpPr>
          <a:spLocks noChangeShapeType="1"/>
        </xdr:cNvSpPr>
      </xdr:nvSpPr>
      <xdr:spPr bwMode="auto">
        <a:xfrm>
          <a:off x="28575" y="25679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220</xdr:row>
      <xdr:rowOff>76200</xdr:rowOff>
    </xdr:from>
    <xdr:to>
      <xdr:col>36</xdr:col>
      <xdr:colOff>142875</xdr:colOff>
      <xdr:row>220</xdr:row>
      <xdr:rowOff>76200</xdr:rowOff>
    </xdr:to>
    <xdr:sp macro="" textlink="">
      <xdr:nvSpPr>
        <xdr:cNvPr id="563861" name="Line 1461"/>
        <xdr:cNvSpPr>
          <a:spLocks noChangeShapeType="1"/>
        </xdr:cNvSpPr>
      </xdr:nvSpPr>
      <xdr:spPr bwMode="auto">
        <a:xfrm>
          <a:off x="19050" y="35937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283</xdr:row>
      <xdr:rowOff>85725</xdr:rowOff>
    </xdr:from>
    <xdr:to>
      <xdr:col>36</xdr:col>
      <xdr:colOff>152400</xdr:colOff>
      <xdr:row>283</xdr:row>
      <xdr:rowOff>85725</xdr:rowOff>
    </xdr:to>
    <xdr:sp macro="" textlink="">
      <xdr:nvSpPr>
        <xdr:cNvPr id="563862" name="Line 1462"/>
        <xdr:cNvSpPr>
          <a:spLocks noChangeShapeType="1"/>
        </xdr:cNvSpPr>
      </xdr:nvSpPr>
      <xdr:spPr bwMode="auto">
        <a:xfrm>
          <a:off x="28575" y="46215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346</xdr:row>
      <xdr:rowOff>76200</xdr:rowOff>
    </xdr:from>
    <xdr:to>
      <xdr:col>36</xdr:col>
      <xdr:colOff>142875</xdr:colOff>
      <xdr:row>346</xdr:row>
      <xdr:rowOff>76200</xdr:rowOff>
    </xdr:to>
    <xdr:sp macro="" textlink="">
      <xdr:nvSpPr>
        <xdr:cNvPr id="563863" name="Line 1463"/>
        <xdr:cNvSpPr>
          <a:spLocks noChangeShapeType="1"/>
        </xdr:cNvSpPr>
      </xdr:nvSpPr>
      <xdr:spPr bwMode="auto">
        <a:xfrm>
          <a:off x="19050" y="56473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409</xdr:row>
      <xdr:rowOff>85725</xdr:rowOff>
    </xdr:from>
    <xdr:to>
      <xdr:col>36</xdr:col>
      <xdr:colOff>152400</xdr:colOff>
      <xdr:row>409</xdr:row>
      <xdr:rowOff>85725</xdr:rowOff>
    </xdr:to>
    <xdr:sp macro="" textlink="">
      <xdr:nvSpPr>
        <xdr:cNvPr id="563864" name="Line 1464"/>
        <xdr:cNvSpPr>
          <a:spLocks noChangeShapeType="1"/>
        </xdr:cNvSpPr>
      </xdr:nvSpPr>
      <xdr:spPr bwMode="auto">
        <a:xfrm>
          <a:off x="28575" y="66751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472</xdr:row>
      <xdr:rowOff>76200</xdr:rowOff>
    </xdr:from>
    <xdr:to>
      <xdr:col>36</xdr:col>
      <xdr:colOff>142875</xdr:colOff>
      <xdr:row>472</xdr:row>
      <xdr:rowOff>76200</xdr:rowOff>
    </xdr:to>
    <xdr:sp macro="" textlink="">
      <xdr:nvSpPr>
        <xdr:cNvPr id="563865" name="Line 1465"/>
        <xdr:cNvSpPr>
          <a:spLocks noChangeShapeType="1"/>
        </xdr:cNvSpPr>
      </xdr:nvSpPr>
      <xdr:spPr bwMode="auto">
        <a:xfrm>
          <a:off x="19050" y="77009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535</xdr:row>
      <xdr:rowOff>85725</xdr:rowOff>
    </xdr:from>
    <xdr:to>
      <xdr:col>36</xdr:col>
      <xdr:colOff>152400</xdr:colOff>
      <xdr:row>535</xdr:row>
      <xdr:rowOff>85725</xdr:rowOff>
    </xdr:to>
    <xdr:sp macro="" textlink="">
      <xdr:nvSpPr>
        <xdr:cNvPr id="563866" name="Line 1466"/>
        <xdr:cNvSpPr>
          <a:spLocks noChangeShapeType="1"/>
        </xdr:cNvSpPr>
      </xdr:nvSpPr>
      <xdr:spPr bwMode="auto">
        <a:xfrm>
          <a:off x="28575" y="87287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598</xdr:row>
      <xdr:rowOff>76200</xdr:rowOff>
    </xdr:from>
    <xdr:to>
      <xdr:col>36</xdr:col>
      <xdr:colOff>142875</xdr:colOff>
      <xdr:row>598</xdr:row>
      <xdr:rowOff>76200</xdr:rowOff>
    </xdr:to>
    <xdr:sp macro="" textlink="">
      <xdr:nvSpPr>
        <xdr:cNvPr id="563867" name="Line 1467"/>
        <xdr:cNvSpPr>
          <a:spLocks noChangeShapeType="1"/>
        </xdr:cNvSpPr>
      </xdr:nvSpPr>
      <xdr:spPr bwMode="auto">
        <a:xfrm>
          <a:off x="19050" y="975455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661</xdr:row>
      <xdr:rowOff>85725</xdr:rowOff>
    </xdr:from>
    <xdr:to>
      <xdr:col>36</xdr:col>
      <xdr:colOff>152400</xdr:colOff>
      <xdr:row>661</xdr:row>
      <xdr:rowOff>85725</xdr:rowOff>
    </xdr:to>
    <xdr:sp macro="" textlink="">
      <xdr:nvSpPr>
        <xdr:cNvPr id="563868" name="Line 1468"/>
        <xdr:cNvSpPr>
          <a:spLocks noChangeShapeType="1"/>
        </xdr:cNvSpPr>
      </xdr:nvSpPr>
      <xdr:spPr bwMode="auto">
        <a:xfrm>
          <a:off x="28575" y="1078230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724</xdr:row>
      <xdr:rowOff>76200</xdr:rowOff>
    </xdr:from>
    <xdr:to>
      <xdr:col>36</xdr:col>
      <xdr:colOff>142875</xdr:colOff>
      <xdr:row>724</xdr:row>
      <xdr:rowOff>76200</xdr:rowOff>
    </xdr:to>
    <xdr:sp macro="" textlink="">
      <xdr:nvSpPr>
        <xdr:cNvPr id="563869" name="Line 1469"/>
        <xdr:cNvSpPr>
          <a:spLocks noChangeShapeType="1"/>
        </xdr:cNvSpPr>
      </xdr:nvSpPr>
      <xdr:spPr bwMode="auto">
        <a:xfrm>
          <a:off x="19050" y="1180814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787</xdr:row>
      <xdr:rowOff>85725</xdr:rowOff>
    </xdr:from>
    <xdr:to>
      <xdr:col>36</xdr:col>
      <xdr:colOff>152400</xdr:colOff>
      <xdr:row>787</xdr:row>
      <xdr:rowOff>85725</xdr:rowOff>
    </xdr:to>
    <xdr:sp macro="" textlink="">
      <xdr:nvSpPr>
        <xdr:cNvPr id="563870" name="Line 1470"/>
        <xdr:cNvSpPr>
          <a:spLocks noChangeShapeType="1"/>
        </xdr:cNvSpPr>
      </xdr:nvSpPr>
      <xdr:spPr bwMode="auto">
        <a:xfrm>
          <a:off x="28575" y="128358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850</xdr:row>
      <xdr:rowOff>76200</xdr:rowOff>
    </xdr:from>
    <xdr:to>
      <xdr:col>36</xdr:col>
      <xdr:colOff>142875</xdr:colOff>
      <xdr:row>850</xdr:row>
      <xdr:rowOff>76200</xdr:rowOff>
    </xdr:to>
    <xdr:sp macro="" textlink="">
      <xdr:nvSpPr>
        <xdr:cNvPr id="563871" name="Line 1471"/>
        <xdr:cNvSpPr>
          <a:spLocks noChangeShapeType="1"/>
        </xdr:cNvSpPr>
      </xdr:nvSpPr>
      <xdr:spPr bwMode="auto">
        <a:xfrm>
          <a:off x="19050" y="1386173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913</xdr:row>
      <xdr:rowOff>85725</xdr:rowOff>
    </xdr:from>
    <xdr:to>
      <xdr:col>36</xdr:col>
      <xdr:colOff>152400</xdr:colOff>
      <xdr:row>913</xdr:row>
      <xdr:rowOff>85725</xdr:rowOff>
    </xdr:to>
    <xdr:sp macro="" textlink="">
      <xdr:nvSpPr>
        <xdr:cNvPr id="563872" name="Line 1472"/>
        <xdr:cNvSpPr>
          <a:spLocks noChangeShapeType="1"/>
        </xdr:cNvSpPr>
      </xdr:nvSpPr>
      <xdr:spPr bwMode="auto">
        <a:xfrm>
          <a:off x="28575" y="1488948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976</xdr:row>
      <xdr:rowOff>76200</xdr:rowOff>
    </xdr:from>
    <xdr:to>
      <xdr:col>36</xdr:col>
      <xdr:colOff>142875</xdr:colOff>
      <xdr:row>976</xdr:row>
      <xdr:rowOff>76200</xdr:rowOff>
    </xdr:to>
    <xdr:sp macro="" textlink="">
      <xdr:nvSpPr>
        <xdr:cNvPr id="563873" name="Line 1473"/>
        <xdr:cNvSpPr>
          <a:spLocks noChangeShapeType="1"/>
        </xdr:cNvSpPr>
      </xdr:nvSpPr>
      <xdr:spPr bwMode="auto">
        <a:xfrm>
          <a:off x="19050" y="159153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1039</xdr:row>
      <xdr:rowOff>85725</xdr:rowOff>
    </xdr:from>
    <xdr:to>
      <xdr:col>36</xdr:col>
      <xdr:colOff>152400</xdr:colOff>
      <xdr:row>1039</xdr:row>
      <xdr:rowOff>85725</xdr:rowOff>
    </xdr:to>
    <xdr:sp macro="" textlink="">
      <xdr:nvSpPr>
        <xdr:cNvPr id="563874" name="Line 1474"/>
        <xdr:cNvSpPr>
          <a:spLocks noChangeShapeType="1"/>
        </xdr:cNvSpPr>
      </xdr:nvSpPr>
      <xdr:spPr bwMode="auto">
        <a:xfrm>
          <a:off x="28575" y="1694307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1102</xdr:row>
      <xdr:rowOff>76200</xdr:rowOff>
    </xdr:from>
    <xdr:to>
      <xdr:col>36</xdr:col>
      <xdr:colOff>142875</xdr:colOff>
      <xdr:row>1102</xdr:row>
      <xdr:rowOff>76200</xdr:rowOff>
    </xdr:to>
    <xdr:sp macro="" textlink="">
      <xdr:nvSpPr>
        <xdr:cNvPr id="563875" name="Line 1475"/>
        <xdr:cNvSpPr>
          <a:spLocks noChangeShapeType="1"/>
        </xdr:cNvSpPr>
      </xdr:nvSpPr>
      <xdr:spPr bwMode="auto">
        <a:xfrm>
          <a:off x="19050" y="179689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1165</xdr:row>
      <xdr:rowOff>85725</xdr:rowOff>
    </xdr:from>
    <xdr:to>
      <xdr:col>36</xdr:col>
      <xdr:colOff>152400</xdr:colOff>
      <xdr:row>1165</xdr:row>
      <xdr:rowOff>85725</xdr:rowOff>
    </xdr:to>
    <xdr:sp macro="" textlink="">
      <xdr:nvSpPr>
        <xdr:cNvPr id="563876" name="Line 1476"/>
        <xdr:cNvSpPr>
          <a:spLocks noChangeShapeType="1"/>
        </xdr:cNvSpPr>
      </xdr:nvSpPr>
      <xdr:spPr bwMode="auto">
        <a:xfrm>
          <a:off x="28575" y="1899666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1228</xdr:row>
      <xdr:rowOff>76200</xdr:rowOff>
    </xdr:from>
    <xdr:to>
      <xdr:col>36</xdr:col>
      <xdr:colOff>142875</xdr:colOff>
      <xdr:row>1228</xdr:row>
      <xdr:rowOff>76200</xdr:rowOff>
    </xdr:to>
    <xdr:sp macro="" textlink="">
      <xdr:nvSpPr>
        <xdr:cNvPr id="563877" name="Line 1477"/>
        <xdr:cNvSpPr>
          <a:spLocks noChangeShapeType="1"/>
        </xdr:cNvSpPr>
      </xdr:nvSpPr>
      <xdr:spPr bwMode="auto">
        <a:xfrm>
          <a:off x="19050" y="200225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1291</xdr:row>
      <xdr:rowOff>85725</xdr:rowOff>
    </xdr:from>
    <xdr:to>
      <xdr:col>36</xdr:col>
      <xdr:colOff>152400</xdr:colOff>
      <xdr:row>1291</xdr:row>
      <xdr:rowOff>85725</xdr:rowOff>
    </xdr:to>
    <xdr:sp macro="" textlink="">
      <xdr:nvSpPr>
        <xdr:cNvPr id="563878" name="Line 1478"/>
        <xdr:cNvSpPr>
          <a:spLocks noChangeShapeType="1"/>
        </xdr:cNvSpPr>
      </xdr:nvSpPr>
      <xdr:spPr bwMode="auto">
        <a:xfrm>
          <a:off x="28575" y="210502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1354</xdr:row>
      <xdr:rowOff>76200</xdr:rowOff>
    </xdr:from>
    <xdr:to>
      <xdr:col>36</xdr:col>
      <xdr:colOff>142875</xdr:colOff>
      <xdr:row>1354</xdr:row>
      <xdr:rowOff>76200</xdr:rowOff>
    </xdr:to>
    <xdr:sp macro="" textlink="">
      <xdr:nvSpPr>
        <xdr:cNvPr id="563879" name="Line 1479"/>
        <xdr:cNvSpPr>
          <a:spLocks noChangeShapeType="1"/>
        </xdr:cNvSpPr>
      </xdr:nvSpPr>
      <xdr:spPr bwMode="auto">
        <a:xfrm>
          <a:off x="19050" y="220760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1417</xdr:row>
      <xdr:rowOff>85725</xdr:rowOff>
    </xdr:from>
    <xdr:to>
      <xdr:col>36</xdr:col>
      <xdr:colOff>152400</xdr:colOff>
      <xdr:row>1417</xdr:row>
      <xdr:rowOff>85725</xdr:rowOff>
    </xdr:to>
    <xdr:sp macro="" textlink="">
      <xdr:nvSpPr>
        <xdr:cNvPr id="563880" name="Line 1480"/>
        <xdr:cNvSpPr>
          <a:spLocks noChangeShapeType="1"/>
        </xdr:cNvSpPr>
      </xdr:nvSpPr>
      <xdr:spPr bwMode="auto">
        <a:xfrm>
          <a:off x="28575" y="231038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1480</xdr:row>
      <xdr:rowOff>76200</xdr:rowOff>
    </xdr:from>
    <xdr:to>
      <xdr:col>36</xdr:col>
      <xdr:colOff>142875</xdr:colOff>
      <xdr:row>1480</xdr:row>
      <xdr:rowOff>76200</xdr:rowOff>
    </xdr:to>
    <xdr:sp macro="" textlink="">
      <xdr:nvSpPr>
        <xdr:cNvPr id="563881" name="Line 1481"/>
        <xdr:cNvSpPr>
          <a:spLocks noChangeShapeType="1"/>
        </xdr:cNvSpPr>
      </xdr:nvSpPr>
      <xdr:spPr bwMode="auto">
        <a:xfrm>
          <a:off x="19050" y="241296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1543</xdr:row>
      <xdr:rowOff>85725</xdr:rowOff>
    </xdr:from>
    <xdr:to>
      <xdr:col>36</xdr:col>
      <xdr:colOff>152400</xdr:colOff>
      <xdr:row>1543</xdr:row>
      <xdr:rowOff>85725</xdr:rowOff>
    </xdr:to>
    <xdr:sp macro="" textlink="">
      <xdr:nvSpPr>
        <xdr:cNvPr id="563882" name="Line 1482"/>
        <xdr:cNvSpPr>
          <a:spLocks noChangeShapeType="1"/>
        </xdr:cNvSpPr>
      </xdr:nvSpPr>
      <xdr:spPr bwMode="auto">
        <a:xfrm>
          <a:off x="28575" y="251574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1606</xdr:row>
      <xdr:rowOff>76200</xdr:rowOff>
    </xdr:from>
    <xdr:to>
      <xdr:col>36</xdr:col>
      <xdr:colOff>142875</xdr:colOff>
      <xdr:row>1606</xdr:row>
      <xdr:rowOff>76200</xdr:rowOff>
    </xdr:to>
    <xdr:sp macro="" textlink="">
      <xdr:nvSpPr>
        <xdr:cNvPr id="563883" name="Line 1483"/>
        <xdr:cNvSpPr>
          <a:spLocks noChangeShapeType="1"/>
        </xdr:cNvSpPr>
      </xdr:nvSpPr>
      <xdr:spPr bwMode="auto">
        <a:xfrm>
          <a:off x="19050" y="261832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1669</xdr:row>
      <xdr:rowOff>85725</xdr:rowOff>
    </xdr:from>
    <xdr:to>
      <xdr:col>36</xdr:col>
      <xdr:colOff>152400</xdr:colOff>
      <xdr:row>1669</xdr:row>
      <xdr:rowOff>85725</xdr:rowOff>
    </xdr:to>
    <xdr:sp macro="" textlink="">
      <xdr:nvSpPr>
        <xdr:cNvPr id="563884" name="Line 1484"/>
        <xdr:cNvSpPr>
          <a:spLocks noChangeShapeType="1"/>
        </xdr:cNvSpPr>
      </xdr:nvSpPr>
      <xdr:spPr bwMode="auto">
        <a:xfrm>
          <a:off x="28575" y="272110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1732</xdr:row>
      <xdr:rowOff>76200</xdr:rowOff>
    </xdr:from>
    <xdr:to>
      <xdr:col>36</xdr:col>
      <xdr:colOff>142875</xdr:colOff>
      <xdr:row>1732</xdr:row>
      <xdr:rowOff>76200</xdr:rowOff>
    </xdr:to>
    <xdr:sp macro="" textlink="">
      <xdr:nvSpPr>
        <xdr:cNvPr id="563885" name="Line 1485"/>
        <xdr:cNvSpPr>
          <a:spLocks noChangeShapeType="1"/>
        </xdr:cNvSpPr>
      </xdr:nvSpPr>
      <xdr:spPr bwMode="auto">
        <a:xfrm>
          <a:off x="19050" y="28236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1795</xdr:row>
      <xdr:rowOff>85725</xdr:rowOff>
    </xdr:from>
    <xdr:to>
      <xdr:col>36</xdr:col>
      <xdr:colOff>152400</xdr:colOff>
      <xdr:row>1795</xdr:row>
      <xdr:rowOff>85725</xdr:rowOff>
    </xdr:to>
    <xdr:sp macro="" textlink="">
      <xdr:nvSpPr>
        <xdr:cNvPr id="563886" name="Line 1486"/>
        <xdr:cNvSpPr>
          <a:spLocks noChangeShapeType="1"/>
        </xdr:cNvSpPr>
      </xdr:nvSpPr>
      <xdr:spPr bwMode="auto">
        <a:xfrm>
          <a:off x="28575" y="29264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1858</xdr:row>
      <xdr:rowOff>76200</xdr:rowOff>
    </xdr:from>
    <xdr:to>
      <xdr:col>36</xdr:col>
      <xdr:colOff>142875</xdr:colOff>
      <xdr:row>1858</xdr:row>
      <xdr:rowOff>76200</xdr:rowOff>
    </xdr:to>
    <xdr:sp macro="" textlink="">
      <xdr:nvSpPr>
        <xdr:cNvPr id="563887" name="Line 1487"/>
        <xdr:cNvSpPr>
          <a:spLocks noChangeShapeType="1"/>
        </xdr:cNvSpPr>
      </xdr:nvSpPr>
      <xdr:spPr bwMode="auto">
        <a:xfrm>
          <a:off x="19050" y="3029045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1921</xdr:row>
      <xdr:rowOff>85725</xdr:rowOff>
    </xdr:from>
    <xdr:to>
      <xdr:col>36</xdr:col>
      <xdr:colOff>152400</xdr:colOff>
      <xdr:row>1921</xdr:row>
      <xdr:rowOff>85725</xdr:rowOff>
    </xdr:to>
    <xdr:sp macro="" textlink="">
      <xdr:nvSpPr>
        <xdr:cNvPr id="563888" name="Line 1488"/>
        <xdr:cNvSpPr>
          <a:spLocks noChangeShapeType="1"/>
        </xdr:cNvSpPr>
      </xdr:nvSpPr>
      <xdr:spPr bwMode="auto">
        <a:xfrm>
          <a:off x="28575" y="3131820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1984</xdr:row>
      <xdr:rowOff>76200</xdr:rowOff>
    </xdr:from>
    <xdr:to>
      <xdr:col>36</xdr:col>
      <xdr:colOff>142875</xdr:colOff>
      <xdr:row>1984</xdr:row>
      <xdr:rowOff>76200</xdr:rowOff>
    </xdr:to>
    <xdr:sp macro="" textlink="">
      <xdr:nvSpPr>
        <xdr:cNvPr id="563889" name="Line 1489"/>
        <xdr:cNvSpPr>
          <a:spLocks noChangeShapeType="1"/>
        </xdr:cNvSpPr>
      </xdr:nvSpPr>
      <xdr:spPr bwMode="auto">
        <a:xfrm>
          <a:off x="19050" y="3234404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2047</xdr:row>
      <xdr:rowOff>85725</xdr:rowOff>
    </xdr:from>
    <xdr:to>
      <xdr:col>36</xdr:col>
      <xdr:colOff>152400</xdr:colOff>
      <xdr:row>2047</xdr:row>
      <xdr:rowOff>85725</xdr:rowOff>
    </xdr:to>
    <xdr:sp macro="" textlink="">
      <xdr:nvSpPr>
        <xdr:cNvPr id="563890" name="Line 1490"/>
        <xdr:cNvSpPr>
          <a:spLocks noChangeShapeType="1"/>
        </xdr:cNvSpPr>
      </xdr:nvSpPr>
      <xdr:spPr bwMode="auto">
        <a:xfrm>
          <a:off x="28575" y="333717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2110</xdr:row>
      <xdr:rowOff>76200</xdr:rowOff>
    </xdr:from>
    <xdr:to>
      <xdr:col>36</xdr:col>
      <xdr:colOff>142875</xdr:colOff>
      <xdr:row>2110</xdr:row>
      <xdr:rowOff>76200</xdr:rowOff>
    </xdr:to>
    <xdr:sp macro="" textlink="">
      <xdr:nvSpPr>
        <xdr:cNvPr id="563891" name="Line 1491"/>
        <xdr:cNvSpPr>
          <a:spLocks noChangeShapeType="1"/>
        </xdr:cNvSpPr>
      </xdr:nvSpPr>
      <xdr:spPr bwMode="auto">
        <a:xfrm>
          <a:off x="19050" y="3439763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2173</xdr:row>
      <xdr:rowOff>85725</xdr:rowOff>
    </xdr:from>
    <xdr:to>
      <xdr:col>36</xdr:col>
      <xdr:colOff>152400</xdr:colOff>
      <xdr:row>2173</xdr:row>
      <xdr:rowOff>85725</xdr:rowOff>
    </xdr:to>
    <xdr:sp macro="" textlink="">
      <xdr:nvSpPr>
        <xdr:cNvPr id="563892" name="Line 1492"/>
        <xdr:cNvSpPr>
          <a:spLocks noChangeShapeType="1"/>
        </xdr:cNvSpPr>
      </xdr:nvSpPr>
      <xdr:spPr bwMode="auto">
        <a:xfrm>
          <a:off x="28575" y="3542538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2236</xdr:row>
      <xdr:rowOff>76200</xdr:rowOff>
    </xdr:from>
    <xdr:to>
      <xdr:col>36</xdr:col>
      <xdr:colOff>142875</xdr:colOff>
      <xdr:row>2236</xdr:row>
      <xdr:rowOff>76200</xdr:rowOff>
    </xdr:to>
    <xdr:sp macro="" textlink="">
      <xdr:nvSpPr>
        <xdr:cNvPr id="563893" name="Line 1493"/>
        <xdr:cNvSpPr>
          <a:spLocks noChangeShapeType="1"/>
        </xdr:cNvSpPr>
      </xdr:nvSpPr>
      <xdr:spPr bwMode="auto">
        <a:xfrm>
          <a:off x="19050" y="364512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2299</xdr:row>
      <xdr:rowOff>85725</xdr:rowOff>
    </xdr:from>
    <xdr:to>
      <xdr:col>36</xdr:col>
      <xdr:colOff>152400</xdr:colOff>
      <xdr:row>2299</xdr:row>
      <xdr:rowOff>85725</xdr:rowOff>
    </xdr:to>
    <xdr:sp macro="" textlink="">
      <xdr:nvSpPr>
        <xdr:cNvPr id="563894" name="Line 1494"/>
        <xdr:cNvSpPr>
          <a:spLocks noChangeShapeType="1"/>
        </xdr:cNvSpPr>
      </xdr:nvSpPr>
      <xdr:spPr bwMode="auto">
        <a:xfrm>
          <a:off x="28575" y="3747897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2362</xdr:row>
      <xdr:rowOff>76200</xdr:rowOff>
    </xdr:from>
    <xdr:to>
      <xdr:col>36</xdr:col>
      <xdr:colOff>142875</xdr:colOff>
      <xdr:row>2362</xdr:row>
      <xdr:rowOff>76200</xdr:rowOff>
    </xdr:to>
    <xdr:sp macro="" textlink="">
      <xdr:nvSpPr>
        <xdr:cNvPr id="563895" name="Line 1495"/>
        <xdr:cNvSpPr>
          <a:spLocks noChangeShapeType="1"/>
        </xdr:cNvSpPr>
      </xdr:nvSpPr>
      <xdr:spPr bwMode="auto">
        <a:xfrm>
          <a:off x="19050" y="385048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2425</xdr:row>
      <xdr:rowOff>85725</xdr:rowOff>
    </xdr:from>
    <xdr:to>
      <xdr:col>36</xdr:col>
      <xdr:colOff>152400</xdr:colOff>
      <xdr:row>2425</xdr:row>
      <xdr:rowOff>85725</xdr:rowOff>
    </xdr:to>
    <xdr:sp macro="" textlink="">
      <xdr:nvSpPr>
        <xdr:cNvPr id="563896" name="Line 1496"/>
        <xdr:cNvSpPr>
          <a:spLocks noChangeShapeType="1"/>
        </xdr:cNvSpPr>
      </xdr:nvSpPr>
      <xdr:spPr bwMode="auto">
        <a:xfrm>
          <a:off x="28575" y="3953256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2488</xdr:row>
      <xdr:rowOff>76200</xdr:rowOff>
    </xdr:from>
    <xdr:to>
      <xdr:col>36</xdr:col>
      <xdr:colOff>142875</xdr:colOff>
      <xdr:row>2488</xdr:row>
      <xdr:rowOff>76200</xdr:rowOff>
    </xdr:to>
    <xdr:sp macro="" textlink="">
      <xdr:nvSpPr>
        <xdr:cNvPr id="563897" name="Line 1497"/>
        <xdr:cNvSpPr>
          <a:spLocks noChangeShapeType="1"/>
        </xdr:cNvSpPr>
      </xdr:nvSpPr>
      <xdr:spPr bwMode="auto">
        <a:xfrm>
          <a:off x="19050" y="405584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2551</xdr:row>
      <xdr:rowOff>85725</xdr:rowOff>
    </xdr:from>
    <xdr:to>
      <xdr:col>36</xdr:col>
      <xdr:colOff>152400</xdr:colOff>
      <xdr:row>2551</xdr:row>
      <xdr:rowOff>85725</xdr:rowOff>
    </xdr:to>
    <xdr:sp macro="" textlink="">
      <xdr:nvSpPr>
        <xdr:cNvPr id="563898" name="Line 1498"/>
        <xdr:cNvSpPr>
          <a:spLocks noChangeShapeType="1"/>
        </xdr:cNvSpPr>
      </xdr:nvSpPr>
      <xdr:spPr bwMode="auto">
        <a:xfrm>
          <a:off x="28575" y="415861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2614</xdr:row>
      <xdr:rowOff>76200</xdr:rowOff>
    </xdr:from>
    <xdr:to>
      <xdr:col>36</xdr:col>
      <xdr:colOff>142875</xdr:colOff>
      <xdr:row>2614</xdr:row>
      <xdr:rowOff>76200</xdr:rowOff>
    </xdr:to>
    <xdr:sp macro="" textlink="">
      <xdr:nvSpPr>
        <xdr:cNvPr id="563899" name="Line 1499"/>
        <xdr:cNvSpPr>
          <a:spLocks noChangeShapeType="1"/>
        </xdr:cNvSpPr>
      </xdr:nvSpPr>
      <xdr:spPr bwMode="auto">
        <a:xfrm>
          <a:off x="19050" y="426119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2677</xdr:row>
      <xdr:rowOff>85725</xdr:rowOff>
    </xdr:from>
    <xdr:to>
      <xdr:col>36</xdr:col>
      <xdr:colOff>152400</xdr:colOff>
      <xdr:row>2677</xdr:row>
      <xdr:rowOff>85725</xdr:rowOff>
    </xdr:to>
    <xdr:sp macro="" textlink="">
      <xdr:nvSpPr>
        <xdr:cNvPr id="563900" name="Line 1500"/>
        <xdr:cNvSpPr>
          <a:spLocks noChangeShapeType="1"/>
        </xdr:cNvSpPr>
      </xdr:nvSpPr>
      <xdr:spPr bwMode="auto">
        <a:xfrm>
          <a:off x="28575" y="436397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2740</xdr:row>
      <xdr:rowOff>76200</xdr:rowOff>
    </xdr:from>
    <xdr:to>
      <xdr:col>36</xdr:col>
      <xdr:colOff>142875</xdr:colOff>
      <xdr:row>2740</xdr:row>
      <xdr:rowOff>76200</xdr:rowOff>
    </xdr:to>
    <xdr:sp macro="" textlink="">
      <xdr:nvSpPr>
        <xdr:cNvPr id="563901" name="Line 1501"/>
        <xdr:cNvSpPr>
          <a:spLocks noChangeShapeType="1"/>
        </xdr:cNvSpPr>
      </xdr:nvSpPr>
      <xdr:spPr bwMode="auto">
        <a:xfrm>
          <a:off x="19050" y="446655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2803</xdr:row>
      <xdr:rowOff>76200</xdr:rowOff>
    </xdr:from>
    <xdr:to>
      <xdr:col>36</xdr:col>
      <xdr:colOff>142875</xdr:colOff>
      <xdr:row>2803</xdr:row>
      <xdr:rowOff>76200</xdr:rowOff>
    </xdr:to>
    <xdr:sp macro="" textlink="">
      <xdr:nvSpPr>
        <xdr:cNvPr id="563902" name="Line 1502"/>
        <xdr:cNvSpPr>
          <a:spLocks noChangeShapeType="1"/>
        </xdr:cNvSpPr>
      </xdr:nvSpPr>
      <xdr:spPr bwMode="auto">
        <a:xfrm>
          <a:off x="19050" y="456923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2803</xdr:row>
      <xdr:rowOff>76200</xdr:rowOff>
    </xdr:from>
    <xdr:to>
      <xdr:col>36</xdr:col>
      <xdr:colOff>142875</xdr:colOff>
      <xdr:row>2803</xdr:row>
      <xdr:rowOff>76200</xdr:rowOff>
    </xdr:to>
    <xdr:sp macro="" textlink="">
      <xdr:nvSpPr>
        <xdr:cNvPr id="563903" name="Line 1503"/>
        <xdr:cNvSpPr>
          <a:spLocks noChangeShapeType="1"/>
        </xdr:cNvSpPr>
      </xdr:nvSpPr>
      <xdr:spPr bwMode="auto">
        <a:xfrm>
          <a:off x="19050" y="456923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2866</xdr:row>
      <xdr:rowOff>85725</xdr:rowOff>
    </xdr:from>
    <xdr:to>
      <xdr:col>36</xdr:col>
      <xdr:colOff>152400</xdr:colOff>
      <xdr:row>2866</xdr:row>
      <xdr:rowOff>85725</xdr:rowOff>
    </xdr:to>
    <xdr:sp macro="" textlink="">
      <xdr:nvSpPr>
        <xdr:cNvPr id="563904" name="Line 1504"/>
        <xdr:cNvSpPr>
          <a:spLocks noChangeShapeType="1"/>
        </xdr:cNvSpPr>
      </xdr:nvSpPr>
      <xdr:spPr bwMode="auto">
        <a:xfrm>
          <a:off x="28575" y="467210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2929</xdr:row>
      <xdr:rowOff>76200</xdr:rowOff>
    </xdr:from>
    <xdr:to>
      <xdr:col>36</xdr:col>
      <xdr:colOff>142875</xdr:colOff>
      <xdr:row>2929</xdr:row>
      <xdr:rowOff>76200</xdr:rowOff>
    </xdr:to>
    <xdr:sp macro="" textlink="">
      <xdr:nvSpPr>
        <xdr:cNvPr id="563905" name="Line 1505"/>
        <xdr:cNvSpPr>
          <a:spLocks noChangeShapeType="1"/>
        </xdr:cNvSpPr>
      </xdr:nvSpPr>
      <xdr:spPr bwMode="auto">
        <a:xfrm>
          <a:off x="19050" y="477478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2992</xdr:row>
      <xdr:rowOff>76200</xdr:rowOff>
    </xdr:from>
    <xdr:to>
      <xdr:col>36</xdr:col>
      <xdr:colOff>142875</xdr:colOff>
      <xdr:row>2992</xdr:row>
      <xdr:rowOff>76200</xdr:rowOff>
    </xdr:to>
    <xdr:sp macro="" textlink="">
      <xdr:nvSpPr>
        <xdr:cNvPr id="563906" name="Line 1506"/>
        <xdr:cNvSpPr>
          <a:spLocks noChangeShapeType="1"/>
        </xdr:cNvSpPr>
      </xdr:nvSpPr>
      <xdr:spPr bwMode="auto">
        <a:xfrm>
          <a:off x="19050" y="487756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2866</xdr:row>
      <xdr:rowOff>85725</xdr:rowOff>
    </xdr:from>
    <xdr:to>
      <xdr:col>36</xdr:col>
      <xdr:colOff>152400</xdr:colOff>
      <xdr:row>2866</xdr:row>
      <xdr:rowOff>85725</xdr:rowOff>
    </xdr:to>
    <xdr:sp macro="" textlink="">
      <xdr:nvSpPr>
        <xdr:cNvPr id="563907" name="Line 1507"/>
        <xdr:cNvSpPr>
          <a:spLocks noChangeShapeType="1"/>
        </xdr:cNvSpPr>
      </xdr:nvSpPr>
      <xdr:spPr bwMode="auto">
        <a:xfrm>
          <a:off x="28575" y="467210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2929</xdr:row>
      <xdr:rowOff>76200</xdr:rowOff>
    </xdr:from>
    <xdr:to>
      <xdr:col>36</xdr:col>
      <xdr:colOff>142875</xdr:colOff>
      <xdr:row>2929</xdr:row>
      <xdr:rowOff>76200</xdr:rowOff>
    </xdr:to>
    <xdr:sp macro="" textlink="">
      <xdr:nvSpPr>
        <xdr:cNvPr id="563908" name="Line 1508"/>
        <xdr:cNvSpPr>
          <a:spLocks noChangeShapeType="1"/>
        </xdr:cNvSpPr>
      </xdr:nvSpPr>
      <xdr:spPr bwMode="auto">
        <a:xfrm>
          <a:off x="19050" y="477478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2992</xdr:row>
      <xdr:rowOff>76200</xdr:rowOff>
    </xdr:from>
    <xdr:to>
      <xdr:col>36</xdr:col>
      <xdr:colOff>142875</xdr:colOff>
      <xdr:row>2992</xdr:row>
      <xdr:rowOff>76200</xdr:rowOff>
    </xdr:to>
    <xdr:sp macro="" textlink="">
      <xdr:nvSpPr>
        <xdr:cNvPr id="563909" name="Line 1509"/>
        <xdr:cNvSpPr>
          <a:spLocks noChangeShapeType="1"/>
        </xdr:cNvSpPr>
      </xdr:nvSpPr>
      <xdr:spPr bwMode="auto">
        <a:xfrm>
          <a:off x="19050" y="487756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2992</xdr:row>
      <xdr:rowOff>76200</xdr:rowOff>
    </xdr:from>
    <xdr:to>
      <xdr:col>36</xdr:col>
      <xdr:colOff>142875</xdr:colOff>
      <xdr:row>2992</xdr:row>
      <xdr:rowOff>76200</xdr:rowOff>
    </xdr:to>
    <xdr:sp macro="" textlink="">
      <xdr:nvSpPr>
        <xdr:cNvPr id="563910" name="Line 1510"/>
        <xdr:cNvSpPr>
          <a:spLocks noChangeShapeType="1"/>
        </xdr:cNvSpPr>
      </xdr:nvSpPr>
      <xdr:spPr bwMode="auto">
        <a:xfrm>
          <a:off x="19050" y="487756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3055</xdr:row>
      <xdr:rowOff>76200</xdr:rowOff>
    </xdr:from>
    <xdr:to>
      <xdr:col>36</xdr:col>
      <xdr:colOff>142875</xdr:colOff>
      <xdr:row>3055</xdr:row>
      <xdr:rowOff>76200</xdr:rowOff>
    </xdr:to>
    <xdr:sp macro="" textlink="">
      <xdr:nvSpPr>
        <xdr:cNvPr id="563911" name="Line 744"/>
        <xdr:cNvSpPr>
          <a:spLocks noChangeShapeType="1"/>
        </xdr:cNvSpPr>
      </xdr:nvSpPr>
      <xdr:spPr bwMode="auto">
        <a:xfrm>
          <a:off x="19050" y="498033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3055</xdr:row>
      <xdr:rowOff>76200</xdr:rowOff>
    </xdr:from>
    <xdr:to>
      <xdr:col>36</xdr:col>
      <xdr:colOff>142875</xdr:colOff>
      <xdr:row>3055</xdr:row>
      <xdr:rowOff>76200</xdr:rowOff>
    </xdr:to>
    <xdr:sp macro="" textlink="">
      <xdr:nvSpPr>
        <xdr:cNvPr id="563912" name="Line 1506"/>
        <xdr:cNvSpPr>
          <a:spLocks noChangeShapeType="1"/>
        </xdr:cNvSpPr>
      </xdr:nvSpPr>
      <xdr:spPr bwMode="auto">
        <a:xfrm>
          <a:off x="19050" y="498033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3055</xdr:row>
      <xdr:rowOff>76200</xdr:rowOff>
    </xdr:from>
    <xdr:to>
      <xdr:col>36</xdr:col>
      <xdr:colOff>142875</xdr:colOff>
      <xdr:row>3055</xdr:row>
      <xdr:rowOff>76200</xdr:rowOff>
    </xdr:to>
    <xdr:sp macro="" textlink="">
      <xdr:nvSpPr>
        <xdr:cNvPr id="563913" name="Line 1509"/>
        <xdr:cNvSpPr>
          <a:spLocks noChangeShapeType="1"/>
        </xdr:cNvSpPr>
      </xdr:nvSpPr>
      <xdr:spPr bwMode="auto">
        <a:xfrm>
          <a:off x="19050" y="498033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3055</xdr:row>
      <xdr:rowOff>76200</xdr:rowOff>
    </xdr:from>
    <xdr:to>
      <xdr:col>36</xdr:col>
      <xdr:colOff>142875</xdr:colOff>
      <xdr:row>3055</xdr:row>
      <xdr:rowOff>76200</xdr:rowOff>
    </xdr:to>
    <xdr:sp macro="" textlink="">
      <xdr:nvSpPr>
        <xdr:cNvPr id="563914" name="Line 1510"/>
        <xdr:cNvSpPr>
          <a:spLocks noChangeShapeType="1"/>
        </xdr:cNvSpPr>
      </xdr:nvSpPr>
      <xdr:spPr bwMode="auto">
        <a:xfrm>
          <a:off x="19050" y="498033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3118</xdr:row>
      <xdr:rowOff>76200</xdr:rowOff>
    </xdr:from>
    <xdr:to>
      <xdr:col>36</xdr:col>
      <xdr:colOff>142875</xdr:colOff>
      <xdr:row>3118</xdr:row>
      <xdr:rowOff>76200</xdr:rowOff>
    </xdr:to>
    <xdr:sp macro="" textlink="">
      <xdr:nvSpPr>
        <xdr:cNvPr id="563915" name="Line 744"/>
        <xdr:cNvSpPr>
          <a:spLocks noChangeShapeType="1"/>
        </xdr:cNvSpPr>
      </xdr:nvSpPr>
      <xdr:spPr bwMode="auto">
        <a:xfrm>
          <a:off x="19050" y="5083111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3118</xdr:row>
      <xdr:rowOff>76200</xdr:rowOff>
    </xdr:from>
    <xdr:to>
      <xdr:col>36</xdr:col>
      <xdr:colOff>142875</xdr:colOff>
      <xdr:row>3118</xdr:row>
      <xdr:rowOff>76200</xdr:rowOff>
    </xdr:to>
    <xdr:sp macro="" textlink="">
      <xdr:nvSpPr>
        <xdr:cNvPr id="563916" name="Line 1506"/>
        <xdr:cNvSpPr>
          <a:spLocks noChangeShapeType="1"/>
        </xdr:cNvSpPr>
      </xdr:nvSpPr>
      <xdr:spPr bwMode="auto">
        <a:xfrm>
          <a:off x="19050" y="5083111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3118</xdr:row>
      <xdr:rowOff>76200</xdr:rowOff>
    </xdr:from>
    <xdr:to>
      <xdr:col>36</xdr:col>
      <xdr:colOff>142875</xdr:colOff>
      <xdr:row>3118</xdr:row>
      <xdr:rowOff>76200</xdr:rowOff>
    </xdr:to>
    <xdr:sp macro="" textlink="">
      <xdr:nvSpPr>
        <xdr:cNvPr id="563917" name="Line 1509"/>
        <xdr:cNvSpPr>
          <a:spLocks noChangeShapeType="1"/>
        </xdr:cNvSpPr>
      </xdr:nvSpPr>
      <xdr:spPr bwMode="auto">
        <a:xfrm>
          <a:off x="19050" y="5083111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3118</xdr:row>
      <xdr:rowOff>76200</xdr:rowOff>
    </xdr:from>
    <xdr:to>
      <xdr:col>36</xdr:col>
      <xdr:colOff>142875</xdr:colOff>
      <xdr:row>3118</xdr:row>
      <xdr:rowOff>76200</xdr:rowOff>
    </xdr:to>
    <xdr:sp macro="" textlink="">
      <xdr:nvSpPr>
        <xdr:cNvPr id="563918" name="Line 1510"/>
        <xdr:cNvSpPr>
          <a:spLocks noChangeShapeType="1"/>
        </xdr:cNvSpPr>
      </xdr:nvSpPr>
      <xdr:spPr bwMode="auto">
        <a:xfrm>
          <a:off x="19050" y="5083111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3181</xdr:row>
      <xdr:rowOff>76200</xdr:rowOff>
    </xdr:from>
    <xdr:to>
      <xdr:col>36</xdr:col>
      <xdr:colOff>142875</xdr:colOff>
      <xdr:row>3181</xdr:row>
      <xdr:rowOff>76200</xdr:rowOff>
    </xdr:to>
    <xdr:sp macro="" textlink="">
      <xdr:nvSpPr>
        <xdr:cNvPr id="563919" name="Line 744"/>
        <xdr:cNvSpPr>
          <a:spLocks noChangeShapeType="1"/>
        </xdr:cNvSpPr>
      </xdr:nvSpPr>
      <xdr:spPr bwMode="auto">
        <a:xfrm>
          <a:off x="19050" y="51858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3181</xdr:row>
      <xdr:rowOff>76200</xdr:rowOff>
    </xdr:from>
    <xdr:to>
      <xdr:col>36</xdr:col>
      <xdr:colOff>142875</xdr:colOff>
      <xdr:row>3181</xdr:row>
      <xdr:rowOff>76200</xdr:rowOff>
    </xdr:to>
    <xdr:sp macro="" textlink="">
      <xdr:nvSpPr>
        <xdr:cNvPr id="563920" name="Line 1506"/>
        <xdr:cNvSpPr>
          <a:spLocks noChangeShapeType="1"/>
        </xdr:cNvSpPr>
      </xdr:nvSpPr>
      <xdr:spPr bwMode="auto">
        <a:xfrm>
          <a:off x="19050" y="51858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3181</xdr:row>
      <xdr:rowOff>76200</xdr:rowOff>
    </xdr:from>
    <xdr:to>
      <xdr:col>36</xdr:col>
      <xdr:colOff>142875</xdr:colOff>
      <xdr:row>3181</xdr:row>
      <xdr:rowOff>76200</xdr:rowOff>
    </xdr:to>
    <xdr:sp macro="" textlink="">
      <xdr:nvSpPr>
        <xdr:cNvPr id="563921" name="Line 1509"/>
        <xdr:cNvSpPr>
          <a:spLocks noChangeShapeType="1"/>
        </xdr:cNvSpPr>
      </xdr:nvSpPr>
      <xdr:spPr bwMode="auto">
        <a:xfrm>
          <a:off x="19050" y="51858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3181</xdr:row>
      <xdr:rowOff>76200</xdr:rowOff>
    </xdr:from>
    <xdr:to>
      <xdr:col>36</xdr:col>
      <xdr:colOff>142875</xdr:colOff>
      <xdr:row>3181</xdr:row>
      <xdr:rowOff>76200</xdr:rowOff>
    </xdr:to>
    <xdr:sp macro="" textlink="">
      <xdr:nvSpPr>
        <xdr:cNvPr id="563922" name="Line 1510"/>
        <xdr:cNvSpPr>
          <a:spLocks noChangeShapeType="1"/>
        </xdr:cNvSpPr>
      </xdr:nvSpPr>
      <xdr:spPr bwMode="auto">
        <a:xfrm>
          <a:off x="19050" y="51858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3244</xdr:row>
      <xdr:rowOff>76200</xdr:rowOff>
    </xdr:from>
    <xdr:to>
      <xdr:col>36</xdr:col>
      <xdr:colOff>142875</xdr:colOff>
      <xdr:row>3244</xdr:row>
      <xdr:rowOff>76200</xdr:rowOff>
    </xdr:to>
    <xdr:sp macro="" textlink="">
      <xdr:nvSpPr>
        <xdr:cNvPr id="563923" name="Line 744"/>
        <xdr:cNvSpPr>
          <a:spLocks noChangeShapeType="1"/>
        </xdr:cNvSpPr>
      </xdr:nvSpPr>
      <xdr:spPr bwMode="auto">
        <a:xfrm>
          <a:off x="19050" y="52886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3244</xdr:row>
      <xdr:rowOff>76200</xdr:rowOff>
    </xdr:from>
    <xdr:to>
      <xdr:col>36</xdr:col>
      <xdr:colOff>142875</xdr:colOff>
      <xdr:row>3244</xdr:row>
      <xdr:rowOff>76200</xdr:rowOff>
    </xdr:to>
    <xdr:sp macro="" textlink="">
      <xdr:nvSpPr>
        <xdr:cNvPr id="563924" name="Line 1506"/>
        <xdr:cNvSpPr>
          <a:spLocks noChangeShapeType="1"/>
        </xdr:cNvSpPr>
      </xdr:nvSpPr>
      <xdr:spPr bwMode="auto">
        <a:xfrm>
          <a:off x="19050" y="52886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3244</xdr:row>
      <xdr:rowOff>76200</xdr:rowOff>
    </xdr:from>
    <xdr:to>
      <xdr:col>36</xdr:col>
      <xdr:colOff>142875</xdr:colOff>
      <xdr:row>3244</xdr:row>
      <xdr:rowOff>76200</xdr:rowOff>
    </xdr:to>
    <xdr:sp macro="" textlink="">
      <xdr:nvSpPr>
        <xdr:cNvPr id="563925" name="Line 1509"/>
        <xdr:cNvSpPr>
          <a:spLocks noChangeShapeType="1"/>
        </xdr:cNvSpPr>
      </xdr:nvSpPr>
      <xdr:spPr bwMode="auto">
        <a:xfrm>
          <a:off x="19050" y="52886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3244</xdr:row>
      <xdr:rowOff>76200</xdr:rowOff>
    </xdr:from>
    <xdr:to>
      <xdr:col>36</xdr:col>
      <xdr:colOff>142875</xdr:colOff>
      <xdr:row>3244</xdr:row>
      <xdr:rowOff>76200</xdr:rowOff>
    </xdr:to>
    <xdr:sp macro="" textlink="">
      <xdr:nvSpPr>
        <xdr:cNvPr id="563926" name="Line 1510"/>
        <xdr:cNvSpPr>
          <a:spLocks noChangeShapeType="1"/>
        </xdr:cNvSpPr>
      </xdr:nvSpPr>
      <xdr:spPr bwMode="auto">
        <a:xfrm>
          <a:off x="19050" y="52886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31</xdr:row>
      <xdr:rowOff>85725</xdr:rowOff>
    </xdr:from>
    <xdr:to>
      <xdr:col>36</xdr:col>
      <xdr:colOff>152400</xdr:colOff>
      <xdr:row>31</xdr:row>
      <xdr:rowOff>85725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8575" y="5143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94</xdr:row>
      <xdr:rowOff>76200</xdr:rowOff>
    </xdr:from>
    <xdr:to>
      <xdr:col>36</xdr:col>
      <xdr:colOff>142875</xdr:colOff>
      <xdr:row>94</xdr:row>
      <xdr:rowOff>76200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9050" y="15401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14" name="Line 13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15" name="Line 14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16" name="Line 1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17" name="Line 16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18" name="Line 17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19" name="Line 1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20" name="Line 19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21" name="Line 20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27" name="Line 26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28" name="Line 2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29" name="Line 28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31" name="Line 30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32" name="Line 3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33" name="Line 3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38" name="Line 3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39" name="Line 3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40" name="Line 39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43" name="Line 42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44" name="Line 43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45" name="Line 4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6" name="Line 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7" name="Line 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8" name="Line 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9" name="Line 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0" name="Line 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1" name="Line 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2" name="Line 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3" name="Line 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4" name="Line 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5" name="Line 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" name="Line 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7" name="Line 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8" name="Line 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9" name="Line 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0" name="Line 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1" name="Line 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2" name="Line 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3" name="Line 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4" name="Line 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5" name="Line 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6" name="Line 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7" name="Line 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8" name="Line 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9" name="Line 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70" name="Line 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71" name="Line 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72" name="Line 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73" name="Line 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74" name="Line 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75" name="Line 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76" name="Line 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77" name="Line 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78" name="Line 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79" name="Line 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0" name="Line 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1" name="Line 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2" name="Line 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3" name="Line 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4" name="Line 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5" name="Line 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6" name="Line 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7" name="Line 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8" name="Line 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9" name="Line 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0" name="Line 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1" name="Line 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2" name="Line 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3" name="Line 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4" name="Line 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5" name="Line 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6" name="Line 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7" name="Line 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8" name="Line 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9" name="Line 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0" name="Line 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1" name="Line 1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2" name="Line 1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3" name="Line 1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4" name="Line 1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5" name="Line 1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6" name="Line 1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7" name="Line 1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8" name="Line 1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9" name="Line 1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0" name="Line 1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1" name="Line 1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2" name="Line 1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3" name="Line 1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4" name="Line 1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5" name="Line 1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6" name="Line 1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7" name="Line 1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8" name="Line 1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9" name="Line 1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0" name="Line 1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1" name="Line 1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2" name="Line 1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3" name="Line 1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4" name="Line 1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5" name="Line 1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6" name="Line 1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7" name="Line 1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8" name="Line 1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9" name="Line 1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0" name="Line 1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1" name="Line 1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2" name="Line 1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3" name="Line 1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4" name="Line 1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5" name="Line 1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6" name="Line 1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8" name="Line 1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9" name="Line 1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0" name="Line 1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1" name="Line 1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2" name="Line 1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3" name="Line 1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4" name="Line 1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5" name="Line 1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6" name="Line 1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7" name="Line 1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8" name="Line 1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9" name="Line 1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50" name="Line 1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51" name="Line 1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52" name="Line 1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53" name="Line 1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54" name="Line 1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55" name="Line 1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56" name="Line 1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57" name="Line 1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58" name="Line 1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59" name="Line 1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60" name="Line 1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61" name="Line 1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62" name="Line 1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63" name="Line 1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64" name="Line 1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65" name="Line 1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66" name="Line 1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67" name="Line 1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68" name="Line 1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69" name="Line 1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70" name="Line 1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71" name="Line 1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72" name="Line 1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73" name="Line 1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74" name="Line 1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75" name="Line 1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76" name="Line 1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77" name="Line 1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78" name="Line 1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79" name="Line 1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80" name="Line 1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81" name="Line 1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82" name="Line 1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83" name="Line 1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84" name="Line 1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85" name="Line 1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86" name="Line 1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87" name="Line 1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88" name="Line 1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89" name="Line 1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90" name="Line 1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91" name="Line 1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92" name="Line 1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93" name="Line 1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94" name="Line 1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95" name="Line 1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96" name="Line 1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97" name="Line 1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98" name="Line 1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99" name="Line 1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00" name="Line 1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01" name="Line 2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02" name="Line 2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03" name="Line 2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04" name="Line 2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05" name="Line 2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06" name="Line 2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07" name="Line 2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08" name="Line 2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09" name="Line 2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10" name="Line 2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11" name="Line 2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12" name="Line 2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13" name="Line 2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14" name="Line 2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15" name="Line 2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16" name="Line 2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17" name="Line 2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18" name="Line 2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19" name="Line 2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20" name="Line 2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21" name="Line 2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22" name="Line 2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23" name="Line 2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24" name="Line 2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25" name="Line 2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26" name="Line 2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27" name="Line 2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28" name="Line 2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29" name="Line 2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30" name="Line 2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31" name="Line 2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32" name="Line 2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33" name="Line 2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34" name="Line 2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35" name="Line 2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36" name="Line 2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37" name="Line 2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38" name="Line 2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39" name="Line 2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40" name="Line 2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41" name="Line 2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42" name="Line 2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43" name="Line 2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44" name="Line 2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45" name="Line 2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46" name="Line 2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47" name="Line 2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48" name="Line 2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49" name="Line 2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50" name="Line 2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51" name="Line 2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52" name="Line 2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53" name="Line 2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54" name="Line 2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55" name="Line 2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56" name="Line 2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57" name="Line 2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58" name="Line 2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59" name="Line 2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60" name="Line 2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61" name="Line 2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62" name="Line 2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63" name="Line 2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64" name="Line 2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65" name="Line 2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66" name="Line 2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67" name="Line 2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68" name="Line 2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69" name="Line 2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70" name="Line 2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71" name="Line 2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72" name="Line 2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73" name="Line 2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74" name="Line 2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75" name="Line 2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76" name="Line 2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77" name="Line 2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78" name="Line 2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79" name="Line 2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80" name="Line 2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81" name="Line 2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82" name="Line 2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83" name="Line 2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84" name="Line 2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85" name="Line 2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86" name="Line 2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87" name="Line 2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88" name="Line 2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89" name="Line 2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90" name="Line 2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91" name="Line 2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92" name="Line 2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93" name="Line 2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94" name="Line 2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95" name="Line 2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96" name="Line 2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97" name="Line 2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298" name="Line 2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299" name="Line 2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00" name="Line 2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01" name="Line 3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02" name="Line 3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03" name="Line 3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04" name="Line 3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05" name="Line 3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06" name="Line 3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07" name="Line 3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08" name="Line 3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09" name="Line 3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10" name="Line 3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11" name="Line 3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12" name="Line 3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13" name="Line 3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14" name="Line 3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15" name="Line 3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16" name="Line 3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17" name="Line 3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18" name="Line 3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19" name="Line 3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20" name="Line 3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21" name="Line 3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22" name="Line 3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23" name="Line 3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24" name="Line 3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25" name="Line 3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26" name="Line 3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27" name="Line 3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28" name="Line 3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29" name="Line 3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30" name="Line 3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31" name="Line 3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32" name="Line 3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33" name="Line 3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34" name="Line 3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35" name="Line 3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36" name="Line 3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37" name="Line 3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38" name="Line 3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39" name="Line 3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40" name="Line 3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41" name="Line 3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42" name="Line 3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43" name="Line 3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44" name="Line 3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45" name="Line 3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46" name="Line 3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47" name="Line 3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48" name="Line 3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49" name="Line 3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50" name="Line 3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51" name="Line 3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52" name="Line 3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53" name="Line 3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54" name="Line 3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55" name="Line 3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56" name="Line 3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57" name="Line 3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58" name="Line 3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59" name="Line 3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60" name="Line 3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61" name="Line 3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62" name="Line 3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63" name="Line 3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64" name="Line 3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65" name="Line 3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66" name="Line 3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67" name="Line 3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68" name="Line 3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69" name="Line 3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70" name="Line 3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71" name="Line 3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72" name="Line 3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73" name="Line 3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74" name="Line 3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75" name="Line 3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76" name="Line 3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77" name="Line 3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78" name="Line 3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79" name="Line 3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80" name="Line 3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81" name="Line 3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82" name="Line 3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83" name="Line 3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84" name="Line 3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85" name="Line 3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86" name="Line 3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87" name="Line 3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88" name="Line 3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89" name="Line 3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90" name="Line 3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91" name="Line 3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92" name="Line 3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93" name="Line 3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94" name="Line 3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95" name="Line 3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96" name="Line 3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97" name="Line 3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398" name="Line 3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399" name="Line 3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00" name="Line 3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01" name="Line 4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02" name="Line 4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03" name="Line 4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04" name="Line 4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05" name="Line 4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06" name="Line 4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07" name="Line 4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08" name="Line 4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09" name="Line 4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10" name="Line 4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11" name="Line 4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12" name="Line 4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13" name="Line 4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14" name="Line 4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15" name="Line 4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16" name="Line 4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17" name="Line 4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18" name="Line 4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19" name="Line 4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20" name="Line 4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21" name="Line 4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22" name="Line 4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23" name="Line 4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24" name="Line 4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25" name="Line 4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26" name="Line 4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27" name="Line 4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28" name="Line 4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29" name="Line 4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30" name="Line 4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31" name="Line 4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32" name="Line 4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33" name="Line 4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34" name="Line 4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35" name="Line 4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36" name="Line 4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37" name="Line 4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38" name="Line 4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39" name="Line 4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40" name="Line 4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41" name="Line 4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42" name="Line 4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43" name="Line 4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44" name="Line 4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45" name="Line 4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46" name="Line 4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47" name="Line 4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48" name="Line 4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49" name="Line 4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50" name="Line 4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51" name="Line 4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52" name="Line 4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53" name="Line 4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54" name="Line 4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55" name="Line 4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56" name="Line 4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57" name="Line 4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58" name="Line 4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59" name="Line 4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60" name="Line 4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61" name="Line 4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62" name="Line 4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63" name="Line 4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64" name="Line 4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65" name="Line 4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66" name="Line 4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67" name="Line 4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68" name="Line 4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69" name="Line 4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70" name="Line 4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71" name="Line 4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72" name="Line 4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73" name="Line 4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74" name="Line 4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75" name="Line 4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76" name="Line 4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77" name="Line 4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78" name="Line 4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79" name="Line 4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80" name="Line 4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81" name="Line 4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82" name="Line 4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83" name="Line 4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84" name="Line 4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85" name="Line 4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86" name="Line 4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87" name="Line 4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88" name="Line 4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89" name="Line 4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90" name="Line 4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91" name="Line 4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92" name="Line 4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93" name="Line 4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94" name="Line 4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95" name="Line 4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96" name="Line 4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97" name="Line 4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498" name="Line 4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499" name="Line 4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00" name="Line 4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01" name="Line 5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02" name="Line 5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03" name="Line 5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04" name="Line 5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05" name="Line 5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06" name="Line 5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07" name="Line 5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08" name="Line 5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09" name="Line 5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10" name="Line 5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11" name="Line 5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12" name="Line 5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13" name="Line 5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14" name="Line 5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15" name="Line 5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16" name="Line 5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17" name="Line 5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18" name="Line 5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19" name="Line 5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20" name="Line 5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21" name="Line 5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22" name="Line 5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23" name="Line 5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24" name="Line 5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25" name="Line 5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26" name="Line 5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27" name="Line 5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28" name="Line 5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29" name="Line 5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30" name="Line 5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31" name="Line 5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32" name="Line 5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33" name="Line 5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34" name="Line 5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35" name="Line 5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36" name="Line 5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37" name="Line 5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38" name="Line 5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39" name="Line 5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40" name="Line 5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41" name="Line 5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42" name="Line 5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43" name="Line 5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44" name="Line 5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45" name="Line 5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46" name="Line 5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47" name="Line 5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48" name="Line 5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49" name="Line 5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50" name="Line 5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51" name="Line 5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52" name="Line 5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53" name="Line 5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54" name="Line 5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55" name="Line 5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56" name="Line 5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57" name="Line 5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58" name="Line 5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59" name="Line 5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0" name="Line 5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1" name="Line 5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" name="Line 5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" name="Line 5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" name="Line 5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5" name="Line 5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6" name="Line 5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7" name="Line 5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8" name="Line 5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9" name="Line 5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70" name="Line 5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71" name="Line 5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72" name="Line 5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73" name="Line 5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74" name="Line 5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75" name="Line 5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76" name="Line 5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77" name="Line 5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78" name="Line 5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79" name="Line 5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80" name="Line 5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81" name="Line 5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82" name="Line 5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83" name="Line 5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84" name="Line 5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85" name="Line 5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86" name="Line 5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87" name="Line 5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88" name="Line 5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89" name="Line 5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90" name="Line 5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91" name="Line 5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92" name="Line 5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93" name="Line 5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94" name="Line 5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95" name="Line 5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96" name="Line 5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97" name="Line 5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98" name="Line 5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99" name="Line 5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00" name="Line 5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01" name="Line 6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02" name="Line 6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03" name="Line 6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04" name="Line 6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05" name="Line 6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06" name="Line 6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07" name="Line 6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08" name="Line 6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09" name="Line 6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10" name="Line 6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11" name="Line 6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12" name="Line 6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13" name="Line 6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14" name="Line 6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15" name="Line 6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16" name="Line 6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17" name="Line 6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18" name="Line 6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19" name="Line 6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20" name="Line 6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21" name="Line 6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22" name="Line 6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23" name="Line 6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24" name="Line 6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25" name="Line 6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26" name="Line 6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27" name="Line 6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28" name="Line 6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29" name="Line 6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30" name="Line 6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31" name="Line 6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32" name="Line 6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33" name="Line 6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34" name="Line 6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35" name="Line 6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36" name="Line 6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37" name="Line 6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38" name="Line 6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39" name="Line 6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40" name="Line 6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41" name="Line 6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42" name="Line 6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43" name="Line 6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44" name="Line 6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45" name="Line 6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46" name="Line 6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47" name="Line 6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48" name="Line 6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49" name="Line 6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50" name="Line 6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51" name="Line 6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52" name="Line 6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53" name="Line 6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54" name="Line 6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55" name="Line 6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56" name="Line 6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57" name="Line 6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58" name="Line 6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59" name="Line 6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60" name="Line 6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61" name="Line 6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62" name="Line 6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63" name="Line 6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64" name="Line 6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65" name="Line 6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66" name="Line 6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67" name="Line 6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68" name="Line 6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69" name="Line 6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70" name="Line 6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71" name="Line 6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72" name="Line 6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73" name="Line 6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74" name="Line 6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75" name="Line 6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76" name="Line 6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77" name="Line 6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78" name="Line 6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79" name="Line 6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80" name="Line 6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81" name="Line 6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82" name="Line 6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83" name="Line 6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84" name="Line 6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85" name="Line 6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86" name="Line 6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87" name="Line 6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88" name="Line 6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89" name="Line 6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90" name="Line 6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91" name="Line 6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92" name="Line 6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93" name="Line 6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94" name="Line 6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95" name="Line 6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96" name="Line 6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97" name="Line 6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698" name="Line 6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699" name="Line 6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157</xdr:row>
      <xdr:rowOff>85725</xdr:rowOff>
    </xdr:from>
    <xdr:to>
      <xdr:col>36</xdr:col>
      <xdr:colOff>152400</xdr:colOff>
      <xdr:row>157</xdr:row>
      <xdr:rowOff>85725</xdr:rowOff>
    </xdr:to>
    <xdr:sp macro="" textlink="">
      <xdr:nvSpPr>
        <xdr:cNvPr id="700" name="Line 699"/>
        <xdr:cNvSpPr>
          <a:spLocks noChangeShapeType="1"/>
        </xdr:cNvSpPr>
      </xdr:nvSpPr>
      <xdr:spPr bwMode="auto">
        <a:xfrm>
          <a:off x="28575" y="25679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220</xdr:row>
      <xdr:rowOff>76200</xdr:rowOff>
    </xdr:from>
    <xdr:to>
      <xdr:col>36</xdr:col>
      <xdr:colOff>142875</xdr:colOff>
      <xdr:row>220</xdr:row>
      <xdr:rowOff>76200</xdr:rowOff>
    </xdr:to>
    <xdr:sp macro="" textlink="">
      <xdr:nvSpPr>
        <xdr:cNvPr id="701" name="Line 700"/>
        <xdr:cNvSpPr>
          <a:spLocks noChangeShapeType="1"/>
        </xdr:cNvSpPr>
      </xdr:nvSpPr>
      <xdr:spPr bwMode="auto">
        <a:xfrm>
          <a:off x="19050" y="35937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283</xdr:row>
      <xdr:rowOff>85725</xdr:rowOff>
    </xdr:from>
    <xdr:to>
      <xdr:col>36</xdr:col>
      <xdr:colOff>152400</xdr:colOff>
      <xdr:row>283</xdr:row>
      <xdr:rowOff>85725</xdr:rowOff>
    </xdr:to>
    <xdr:sp macro="" textlink="">
      <xdr:nvSpPr>
        <xdr:cNvPr id="702" name="Line 701"/>
        <xdr:cNvSpPr>
          <a:spLocks noChangeShapeType="1"/>
        </xdr:cNvSpPr>
      </xdr:nvSpPr>
      <xdr:spPr bwMode="auto">
        <a:xfrm>
          <a:off x="28575" y="46215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346</xdr:row>
      <xdr:rowOff>76200</xdr:rowOff>
    </xdr:from>
    <xdr:to>
      <xdr:col>36</xdr:col>
      <xdr:colOff>142875</xdr:colOff>
      <xdr:row>346</xdr:row>
      <xdr:rowOff>76200</xdr:rowOff>
    </xdr:to>
    <xdr:sp macro="" textlink="">
      <xdr:nvSpPr>
        <xdr:cNvPr id="703" name="Line 702"/>
        <xdr:cNvSpPr>
          <a:spLocks noChangeShapeType="1"/>
        </xdr:cNvSpPr>
      </xdr:nvSpPr>
      <xdr:spPr bwMode="auto">
        <a:xfrm>
          <a:off x="19050" y="56473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409</xdr:row>
      <xdr:rowOff>85725</xdr:rowOff>
    </xdr:from>
    <xdr:to>
      <xdr:col>36</xdr:col>
      <xdr:colOff>152400</xdr:colOff>
      <xdr:row>409</xdr:row>
      <xdr:rowOff>85725</xdr:rowOff>
    </xdr:to>
    <xdr:sp macro="" textlink="">
      <xdr:nvSpPr>
        <xdr:cNvPr id="704" name="Line 703"/>
        <xdr:cNvSpPr>
          <a:spLocks noChangeShapeType="1"/>
        </xdr:cNvSpPr>
      </xdr:nvSpPr>
      <xdr:spPr bwMode="auto">
        <a:xfrm>
          <a:off x="28575" y="66751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472</xdr:row>
      <xdr:rowOff>76200</xdr:rowOff>
    </xdr:from>
    <xdr:to>
      <xdr:col>36</xdr:col>
      <xdr:colOff>142875</xdr:colOff>
      <xdr:row>472</xdr:row>
      <xdr:rowOff>76200</xdr:rowOff>
    </xdr:to>
    <xdr:sp macro="" textlink="">
      <xdr:nvSpPr>
        <xdr:cNvPr id="705" name="Line 704"/>
        <xdr:cNvSpPr>
          <a:spLocks noChangeShapeType="1"/>
        </xdr:cNvSpPr>
      </xdr:nvSpPr>
      <xdr:spPr bwMode="auto">
        <a:xfrm>
          <a:off x="19050" y="77009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535</xdr:row>
      <xdr:rowOff>85725</xdr:rowOff>
    </xdr:from>
    <xdr:to>
      <xdr:col>36</xdr:col>
      <xdr:colOff>152400</xdr:colOff>
      <xdr:row>535</xdr:row>
      <xdr:rowOff>85725</xdr:rowOff>
    </xdr:to>
    <xdr:sp macro="" textlink="">
      <xdr:nvSpPr>
        <xdr:cNvPr id="706" name="Line 705"/>
        <xdr:cNvSpPr>
          <a:spLocks noChangeShapeType="1"/>
        </xdr:cNvSpPr>
      </xdr:nvSpPr>
      <xdr:spPr bwMode="auto">
        <a:xfrm>
          <a:off x="28575" y="87287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598</xdr:row>
      <xdr:rowOff>76200</xdr:rowOff>
    </xdr:from>
    <xdr:to>
      <xdr:col>36</xdr:col>
      <xdr:colOff>142875</xdr:colOff>
      <xdr:row>598</xdr:row>
      <xdr:rowOff>76200</xdr:rowOff>
    </xdr:to>
    <xdr:sp macro="" textlink="">
      <xdr:nvSpPr>
        <xdr:cNvPr id="707" name="Line 706"/>
        <xdr:cNvSpPr>
          <a:spLocks noChangeShapeType="1"/>
        </xdr:cNvSpPr>
      </xdr:nvSpPr>
      <xdr:spPr bwMode="auto">
        <a:xfrm>
          <a:off x="19050" y="975455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661</xdr:row>
      <xdr:rowOff>85725</xdr:rowOff>
    </xdr:from>
    <xdr:to>
      <xdr:col>36</xdr:col>
      <xdr:colOff>152400</xdr:colOff>
      <xdr:row>661</xdr:row>
      <xdr:rowOff>85725</xdr:rowOff>
    </xdr:to>
    <xdr:sp macro="" textlink="">
      <xdr:nvSpPr>
        <xdr:cNvPr id="708" name="Line 707"/>
        <xdr:cNvSpPr>
          <a:spLocks noChangeShapeType="1"/>
        </xdr:cNvSpPr>
      </xdr:nvSpPr>
      <xdr:spPr bwMode="auto">
        <a:xfrm>
          <a:off x="28575" y="1078230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724</xdr:row>
      <xdr:rowOff>76200</xdr:rowOff>
    </xdr:from>
    <xdr:to>
      <xdr:col>36</xdr:col>
      <xdr:colOff>142875</xdr:colOff>
      <xdr:row>724</xdr:row>
      <xdr:rowOff>76200</xdr:rowOff>
    </xdr:to>
    <xdr:sp macro="" textlink="">
      <xdr:nvSpPr>
        <xdr:cNvPr id="709" name="Line 708"/>
        <xdr:cNvSpPr>
          <a:spLocks noChangeShapeType="1"/>
        </xdr:cNvSpPr>
      </xdr:nvSpPr>
      <xdr:spPr bwMode="auto">
        <a:xfrm>
          <a:off x="19050" y="1180814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787</xdr:row>
      <xdr:rowOff>85725</xdr:rowOff>
    </xdr:from>
    <xdr:to>
      <xdr:col>36</xdr:col>
      <xdr:colOff>152400</xdr:colOff>
      <xdr:row>787</xdr:row>
      <xdr:rowOff>85725</xdr:rowOff>
    </xdr:to>
    <xdr:sp macro="" textlink="">
      <xdr:nvSpPr>
        <xdr:cNvPr id="710" name="Line 709"/>
        <xdr:cNvSpPr>
          <a:spLocks noChangeShapeType="1"/>
        </xdr:cNvSpPr>
      </xdr:nvSpPr>
      <xdr:spPr bwMode="auto">
        <a:xfrm>
          <a:off x="28575" y="128358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850</xdr:row>
      <xdr:rowOff>76200</xdr:rowOff>
    </xdr:from>
    <xdr:to>
      <xdr:col>36</xdr:col>
      <xdr:colOff>142875</xdr:colOff>
      <xdr:row>850</xdr:row>
      <xdr:rowOff>76200</xdr:rowOff>
    </xdr:to>
    <xdr:sp macro="" textlink="">
      <xdr:nvSpPr>
        <xdr:cNvPr id="711" name="Line 710"/>
        <xdr:cNvSpPr>
          <a:spLocks noChangeShapeType="1"/>
        </xdr:cNvSpPr>
      </xdr:nvSpPr>
      <xdr:spPr bwMode="auto">
        <a:xfrm>
          <a:off x="19050" y="1386173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913</xdr:row>
      <xdr:rowOff>85725</xdr:rowOff>
    </xdr:from>
    <xdr:to>
      <xdr:col>36</xdr:col>
      <xdr:colOff>152400</xdr:colOff>
      <xdr:row>913</xdr:row>
      <xdr:rowOff>85725</xdr:rowOff>
    </xdr:to>
    <xdr:sp macro="" textlink="">
      <xdr:nvSpPr>
        <xdr:cNvPr id="712" name="Line 711"/>
        <xdr:cNvSpPr>
          <a:spLocks noChangeShapeType="1"/>
        </xdr:cNvSpPr>
      </xdr:nvSpPr>
      <xdr:spPr bwMode="auto">
        <a:xfrm>
          <a:off x="28575" y="1488948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976</xdr:row>
      <xdr:rowOff>76200</xdr:rowOff>
    </xdr:from>
    <xdr:to>
      <xdr:col>36</xdr:col>
      <xdr:colOff>142875</xdr:colOff>
      <xdr:row>976</xdr:row>
      <xdr:rowOff>76200</xdr:rowOff>
    </xdr:to>
    <xdr:sp macro="" textlink="">
      <xdr:nvSpPr>
        <xdr:cNvPr id="713" name="Line 712"/>
        <xdr:cNvSpPr>
          <a:spLocks noChangeShapeType="1"/>
        </xdr:cNvSpPr>
      </xdr:nvSpPr>
      <xdr:spPr bwMode="auto">
        <a:xfrm>
          <a:off x="19050" y="159153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1039</xdr:row>
      <xdr:rowOff>85725</xdr:rowOff>
    </xdr:from>
    <xdr:to>
      <xdr:col>36</xdr:col>
      <xdr:colOff>152400</xdr:colOff>
      <xdr:row>1039</xdr:row>
      <xdr:rowOff>85725</xdr:rowOff>
    </xdr:to>
    <xdr:sp macro="" textlink="">
      <xdr:nvSpPr>
        <xdr:cNvPr id="714" name="Line 713"/>
        <xdr:cNvSpPr>
          <a:spLocks noChangeShapeType="1"/>
        </xdr:cNvSpPr>
      </xdr:nvSpPr>
      <xdr:spPr bwMode="auto">
        <a:xfrm>
          <a:off x="28575" y="1694307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1102</xdr:row>
      <xdr:rowOff>76200</xdr:rowOff>
    </xdr:from>
    <xdr:to>
      <xdr:col>36</xdr:col>
      <xdr:colOff>142875</xdr:colOff>
      <xdr:row>1102</xdr:row>
      <xdr:rowOff>76200</xdr:rowOff>
    </xdr:to>
    <xdr:sp macro="" textlink="">
      <xdr:nvSpPr>
        <xdr:cNvPr id="715" name="Line 714"/>
        <xdr:cNvSpPr>
          <a:spLocks noChangeShapeType="1"/>
        </xdr:cNvSpPr>
      </xdr:nvSpPr>
      <xdr:spPr bwMode="auto">
        <a:xfrm>
          <a:off x="19050" y="179689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1165</xdr:row>
      <xdr:rowOff>85725</xdr:rowOff>
    </xdr:from>
    <xdr:to>
      <xdr:col>36</xdr:col>
      <xdr:colOff>152400</xdr:colOff>
      <xdr:row>1165</xdr:row>
      <xdr:rowOff>85725</xdr:rowOff>
    </xdr:to>
    <xdr:sp macro="" textlink="">
      <xdr:nvSpPr>
        <xdr:cNvPr id="716" name="Line 715"/>
        <xdr:cNvSpPr>
          <a:spLocks noChangeShapeType="1"/>
        </xdr:cNvSpPr>
      </xdr:nvSpPr>
      <xdr:spPr bwMode="auto">
        <a:xfrm>
          <a:off x="28575" y="1899666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1228</xdr:row>
      <xdr:rowOff>76200</xdr:rowOff>
    </xdr:from>
    <xdr:to>
      <xdr:col>36</xdr:col>
      <xdr:colOff>142875</xdr:colOff>
      <xdr:row>1228</xdr:row>
      <xdr:rowOff>76200</xdr:rowOff>
    </xdr:to>
    <xdr:sp macro="" textlink="">
      <xdr:nvSpPr>
        <xdr:cNvPr id="717" name="Line 716"/>
        <xdr:cNvSpPr>
          <a:spLocks noChangeShapeType="1"/>
        </xdr:cNvSpPr>
      </xdr:nvSpPr>
      <xdr:spPr bwMode="auto">
        <a:xfrm>
          <a:off x="19050" y="200225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1291</xdr:row>
      <xdr:rowOff>85725</xdr:rowOff>
    </xdr:from>
    <xdr:to>
      <xdr:col>36</xdr:col>
      <xdr:colOff>152400</xdr:colOff>
      <xdr:row>1291</xdr:row>
      <xdr:rowOff>85725</xdr:rowOff>
    </xdr:to>
    <xdr:sp macro="" textlink="">
      <xdr:nvSpPr>
        <xdr:cNvPr id="718" name="Line 717"/>
        <xdr:cNvSpPr>
          <a:spLocks noChangeShapeType="1"/>
        </xdr:cNvSpPr>
      </xdr:nvSpPr>
      <xdr:spPr bwMode="auto">
        <a:xfrm>
          <a:off x="28575" y="210502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1354</xdr:row>
      <xdr:rowOff>76200</xdr:rowOff>
    </xdr:from>
    <xdr:to>
      <xdr:col>36</xdr:col>
      <xdr:colOff>142875</xdr:colOff>
      <xdr:row>1354</xdr:row>
      <xdr:rowOff>76200</xdr:rowOff>
    </xdr:to>
    <xdr:sp macro="" textlink="">
      <xdr:nvSpPr>
        <xdr:cNvPr id="719" name="Line 718"/>
        <xdr:cNvSpPr>
          <a:spLocks noChangeShapeType="1"/>
        </xdr:cNvSpPr>
      </xdr:nvSpPr>
      <xdr:spPr bwMode="auto">
        <a:xfrm>
          <a:off x="19050" y="220760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1417</xdr:row>
      <xdr:rowOff>85725</xdr:rowOff>
    </xdr:from>
    <xdr:to>
      <xdr:col>36</xdr:col>
      <xdr:colOff>152400</xdr:colOff>
      <xdr:row>1417</xdr:row>
      <xdr:rowOff>85725</xdr:rowOff>
    </xdr:to>
    <xdr:sp macro="" textlink="">
      <xdr:nvSpPr>
        <xdr:cNvPr id="720" name="Line 719"/>
        <xdr:cNvSpPr>
          <a:spLocks noChangeShapeType="1"/>
        </xdr:cNvSpPr>
      </xdr:nvSpPr>
      <xdr:spPr bwMode="auto">
        <a:xfrm>
          <a:off x="28575" y="231038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1480</xdr:row>
      <xdr:rowOff>76200</xdr:rowOff>
    </xdr:from>
    <xdr:to>
      <xdr:col>36</xdr:col>
      <xdr:colOff>142875</xdr:colOff>
      <xdr:row>1480</xdr:row>
      <xdr:rowOff>76200</xdr:rowOff>
    </xdr:to>
    <xdr:sp macro="" textlink="">
      <xdr:nvSpPr>
        <xdr:cNvPr id="721" name="Line 720"/>
        <xdr:cNvSpPr>
          <a:spLocks noChangeShapeType="1"/>
        </xdr:cNvSpPr>
      </xdr:nvSpPr>
      <xdr:spPr bwMode="auto">
        <a:xfrm>
          <a:off x="19050" y="241296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1543</xdr:row>
      <xdr:rowOff>85725</xdr:rowOff>
    </xdr:from>
    <xdr:to>
      <xdr:col>36</xdr:col>
      <xdr:colOff>152400</xdr:colOff>
      <xdr:row>1543</xdr:row>
      <xdr:rowOff>85725</xdr:rowOff>
    </xdr:to>
    <xdr:sp macro="" textlink="">
      <xdr:nvSpPr>
        <xdr:cNvPr id="722" name="Line 721"/>
        <xdr:cNvSpPr>
          <a:spLocks noChangeShapeType="1"/>
        </xdr:cNvSpPr>
      </xdr:nvSpPr>
      <xdr:spPr bwMode="auto">
        <a:xfrm>
          <a:off x="28575" y="251574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1606</xdr:row>
      <xdr:rowOff>76200</xdr:rowOff>
    </xdr:from>
    <xdr:to>
      <xdr:col>36</xdr:col>
      <xdr:colOff>142875</xdr:colOff>
      <xdr:row>1606</xdr:row>
      <xdr:rowOff>76200</xdr:rowOff>
    </xdr:to>
    <xdr:sp macro="" textlink="">
      <xdr:nvSpPr>
        <xdr:cNvPr id="723" name="Line 722"/>
        <xdr:cNvSpPr>
          <a:spLocks noChangeShapeType="1"/>
        </xdr:cNvSpPr>
      </xdr:nvSpPr>
      <xdr:spPr bwMode="auto">
        <a:xfrm>
          <a:off x="19050" y="261832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1669</xdr:row>
      <xdr:rowOff>85725</xdr:rowOff>
    </xdr:from>
    <xdr:to>
      <xdr:col>36</xdr:col>
      <xdr:colOff>152400</xdr:colOff>
      <xdr:row>1669</xdr:row>
      <xdr:rowOff>85725</xdr:rowOff>
    </xdr:to>
    <xdr:sp macro="" textlink="">
      <xdr:nvSpPr>
        <xdr:cNvPr id="724" name="Line 723"/>
        <xdr:cNvSpPr>
          <a:spLocks noChangeShapeType="1"/>
        </xdr:cNvSpPr>
      </xdr:nvSpPr>
      <xdr:spPr bwMode="auto">
        <a:xfrm>
          <a:off x="28575" y="272110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1732</xdr:row>
      <xdr:rowOff>76200</xdr:rowOff>
    </xdr:from>
    <xdr:to>
      <xdr:col>36</xdr:col>
      <xdr:colOff>142875</xdr:colOff>
      <xdr:row>1732</xdr:row>
      <xdr:rowOff>76200</xdr:rowOff>
    </xdr:to>
    <xdr:sp macro="" textlink="">
      <xdr:nvSpPr>
        <xdr:cNvPr id="725" name="Line 724"/>
        <xdr:cNvSpPr>
          <a:spLocks noChangeShapeType="1"/>
        </xdr:cNvSpPr>
      </xdr:nvSpPr>
      <xdr:spPr bwMode="auto">
        <a:xfrm>
          <a:off x="19050" y="28236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1795</xdr:row>
      <xdr:rowOff>85725</xdr:rowOff>
    </xdr:from>
    <xdr:to>
      <xdr:col>36</xdr:col>
      <xdr:colOff>152400</xdr:colOff>
      <xdr:row>1795</xdr:row>
      <xdr:rowOff>85725</xdr:rowOff>
    </xdr:to>
    <xdr:sp macro="" textlink="">
      <xdr:nvSpPr>
        <xdr:cNvPr id="726" name="Line 725"/>
        <xdr:cNvSpPr>
          <a:spLocks noChangeShapeType="1"/>
        </xdr:cNvSpPr>
      </xdr:nvSpPr>
      <xdr:spPr bwMode="auto">
        <a:xfrm>
          <a:off x="28575" y="29264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1858</xdr:row>
      <xdr:rowOff>76200</xdr:rowOff>
    </xdr:from>
    <xdr:to>
      <xdr:col>36</xdr:col>
      <xdr:colOff>142875</xdr:colOff>
      <xdr:row>1858</xdr:row>
      <xdr:rowOff>76200</xdr:rowOff>
    </xdr:to>
    <xdr:sp macro="" textlink="">
      <xdr:nvSpPr>
        <xdr:cNvPr id="727" name="Line 726"/>
        <xdr:cNvSpPr>
          <a:spLocks noChangeShapeType="1"/>
        </xdr:cNvSpPr>
      </xdr:nvSpPr>
      <xdr:spPr bwMode="auto">
        <a:xfrm>
          <a:off x="19050" y="3029045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1921</xdr:row>
      <xdr:rowOff>85725</xdr:rowOff>
    </xdr:from>
    <xdr:to>
      <xdr:col>36</xdr:col>
      <xdr:colOff>152400</xdr:colOff>
      <xdr:row>1921</xdr:row>
      <xdr:rowOff>85725</xdr:rowOff>
    </xdr:to>
    <xdr:sp macro="" textlink="">
      <xdr:nvSpPr>
        <xdr:cNvPr id="728" name="Line 727"/>
        <xdr:cNvSpPr>
          <a:spLocks noChangeShapeType="1"/>
        </xdr:cNvSpPr>
      </xdr:nvSpPr>
      <xdr:spPr bwMode="auto">
        <a:xfrm>
          <a:off x="28575" y="3131820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1984</xdr:row>
      <xdr:rowOff>76200</xdr:rowOff>
    </xdr:from>
    <xdr:to>
      <xdr:col>36</xdr:col>
      <xdr:colOff>142875</xdr:colOff>
      <xdr:row>1984</xdr:row>
      <xdr:rowOff>76200</xdr:rowOff>
    </xdr:to>
    <xdr:sp macro="" textlink="">
      <xdr:nvSpPr>
        <xdr:cNvPr id="729" name="Line 728"/>
        <xdr:cNvSpPr>
          <a:spLocks noChangeShapeType="1"/>
        </xdr:cNvSpPr>
      </xdr:nvSpPr>
      <xdr:spPr bwMode="auto">
        <a:xfrm>
          <a:off x="19050" y="3234404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2047</xdr:row>
      <xdr:rowOff>85725</xdr:rowOff>
    </xdr:from>
    <xdr:to>
      <xdr:col>36</xdr:col>
      <xdr:colOff>152400</xdr:colOff>
      <xdr:row>2047</xdr:row>
      <xdr:rowOff>85725</xdr:rowOff>
    </xdr:to>
    <xdr:sp macro="" textlink="">
      <xdr:nvSpPr>
        <xdr:cNvPr id="730" name="Line 729"/>
        <xdr:cNvSpPr>
          <a:spLocks noChangeShapeType="1"/>
        </xdr:cNvSpPr>
      </xdr:nvSpPr>
      <xdr:spPr bwMode="auto">
        <a:xfrm>
          <a:off x="28575" y="333717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2110</xdr:row>
      <xdr:rowOff>76200</xdr:rowOff>
    </xdr:from>
    <xdr:to>
      <xdr:col>36</xdr:col>
      <xdr:colOff>142875</xdr:colOff>
      <xdr:row>2110</xdr:row>
      <xdr:rowOff>76200</xdr:rowOff>
    </xdr:to>
    <xdr:sp macro="" textlink="">
      <xdr:nvSpPr>
        <xdr:cNvPr id="731" name="Line 730"/>
        <xdr:cNvSpPr>
          <a:spLocks noChangeShapeType="1"/>
        </xdr:cNvSpPr>
      </xdr:nvSpPr>
      <xdr:spPr bwMode="auto">
        <a:xfrm>
          <a:off x="19050" y="3439763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2173</xdr:row>
      <xdr:rowOff>85725</xdr:rowOff>
    </xdr:from>
    <xdr:to>
      <xdr:col>36</xdr:col>
      <xdr:colOff>152400</xdr:colOff>
      <xdr:row>2173</xdr:row>
      <xdr:rowOff>85725</xdr:rowOff>
    </xdr:to>
    <xdr:sp macro="" textlink="">
      <xdr:nvSpPr>
        <xdr:cNvPr id="732" name="Line 731"/>
        <xdr:cNvSpPr>
          <a:spLocks noChangeShapeType="1"/>
        </xdr:cNvSpPr>
      </xdr:nvSpPr>
      <xdr:spPr bwMode="auto">
        <a:xfrm>
          <a:off x="28575" y="3542538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2236</xdr:row>
      <xdr:rowOff>76200</xdr:rowOff>
    </xdr:from>
    <xdr:to>
      <xdr:col>36</xdr:col>
      <xdr:colOff>142875</xdr:colOff>
      <xdr:row>2236</xdr:row>
      <xdr:rowOff>76200</xdr:rowOff>
    </xdr:to>
    <xdr:sp macro="" textlink="">
      <xdr:nvSpPr>
        <xdr:cNvPr id="733" name="Line 732"/>
        <xdr:cNvSpPr>
          <a:spLocks noChangeShapeType="1"/>
        </xdr:cNvSpPr>
      </xdr:nvSpPr>
      <xdr:spPr bwMode="auto">
        <a:xfrm>
          <a:off x="19050" y="364512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2299</xdr:row>
      <xdr:rowOff>85725</xdr:rowOff>
    </xdr:from>
    <xdr:to>
      <xdr:col>36</xdr:col>
      <xdr:colOff>152400</xdr:colOff>
      <xdr:row>2299</xdr:row>
      <xdr:rowOff>85725</xdr:rowOff>
    </xdr:to>
    <xdr:sp macro="" textlink="">
      <xdr:nvSpPr>
        <xdr:cNvPr id="734" name="Line 733"/>
        <xdr:cNvSpPr>
          <a:spLocks noChangeShapeType="1"/>
        </xdr:cNvSpPr>
      </xdr:nvSpPr>
      <xdr:spPr bwMode="auto">
        <a:xfrm>
          <a:off x="28575" y="3747897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2362</xdr:row>
      <xdr:rowOff>76200</xdr:rowOff>
    </xdr:from>
    <xdr:to>
      <xdr:col>36</xdr:col>
      <xdr:colOff>142875</xdr:colOff>
      <xdr:row>2362</xdr:row>
      <xdr:rowOff>76200</xdr:rowOff>
    </xdr:to>
    <xdr:sp macro="" textlink="">
      <xdr:nvSpPr>
        <xdr:cNvPr id="735" name="Line 734"/>
        <xdr:cNvSpPr>
          <a:spLocks noChangeShapeType="1"/>
        </xdr:cNvSpPr>
      </xdr:nvSpPr>
      <xdr:spPr bwMode="auto">
        <a:xfrm>
          <a:off x="19050" y="385048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2425</xdr:row>
      <xdr:rowOff>85725</xdr:rowOff>
    </xdr:from>
    <xdr:to>
      <xdr:col>36</xdr:col>
      <xdr:colOff>152400</xdr:colOff>
      <xdr:row>2425</xdr:row>
      <xdr:rowOff>85725</xdr:rowOff>
    </xdr:to>
    <xdr:sp macro="" textlink="">
      <xdr:nvSpPr>
        <xdr:cNvPr id="736" name="Line 735"/>
        <xdr:cNvSpPr>
          <a:spLocks noChangeShapeType="1"/>
        </xdr:cNvSpPr>
      </xdr:nvSpPr>
      <xdr:spPr bwMode="auto">
        <a:xfrm>
          <a:off x="28575" y="3953256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2488</xdr:row>
      <xdr:rowOff>76200</xdr:rowOff>
    </xdr:from>
    <xdr:to>
      <xdr:col>36</xdr:col>
      <xdr:colOff>142875</xdr:colOff>
      <xdr:row>2488</xdr:row>
      <xdr:rowOff>76200</xdr:rowOff>
    </xdr:to>
    <xdr:sp macro="" textlink="">
      <xdr:nvSpPr>
        <xdr:cNvPr id="737" name="Line 736"/>
        <xdr:cNvSpPr>
          <a:spLocks noChangeShapeType="1"/>
        </xdr:cNvSpPr>
      </xdr:nvSpPr>
      <xdr:spPr bwMode="auto">
        <a:xfrm>
          <a:off x="19050" y="405584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2551</xdr:row>
      <xdr:rowOff>85725</xdr:rowOff>
    </xdr:from>
    <xdr:to>
      <xdr:col>36</xdr:col>
      <xdr:colOff>152400</xdr:colOff>
      <xdr:row>2551</xdr:row>
      <xdr:rowOff>85725</xdr:rowOff>
    </xdr:to>
    <xdr:sp macro="" textlink="">
      <xdr:nvSpPr>
        <xdr:cNvPr id="738" name="Line 737"/>
        <xdr:cNvSpPr>
          <a:spLocks noChangeShapeType="1"/>
        </xdr:cNvSpPr>
      </xdr:nvSpPr>
      <xdr:spPr bwMode="auto">
        <a:xfrm>
          <a:off x="28575" y="415861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2614</xdr:row>
      <xdr:rowOff>76200</xdr:rowOff>
    </xdr:from>
    <xdr:to>
      <xdr:col>36</xdr:col>
      <xdr:colOff>142875</xdr:colOff>
      <xdr:row>2614</xdr:row>
      <xdr:rowOff>76200</xdr:rowOff>
    </xdr:to>
    <xdr:sp macro="" textlink="">
      <xdr:nvSpPr>
        <xdr:cNvPr id="739" name="Line 738"/>
        <xdr:cNvSpPr>
          <a:spLocks noChangeShapeType="1"/>
        </xdr:cNvSpPr>
      </xdr:nvSpPr>
      <xdr:spPr bwMode="auto">
        <a:xfrm>
          <a:off x="19050" y="426119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2677</xdr:row>
      <xdr:rowOff>85725</xdr:rowOff>
    </xdr:from>
    <xdr:to>
      <xdr:col>36</xdr:col>
      <xdr:colOff>152400</xdr:colOff>
      <xdr:row>2677</xdr:row>
      <xdr:rowOff>85725</xdr:rowOff>
    </xdr:to>
    <xdr:sp macro="" textlink="">
      <xdr:nvSpPr>
        <xdr:cNvPr id="740" name="Line 739"/>
        <xdr:cNvSpPr>
          <a:spLocks noChangeShapeType="1"/>
        </xdr:cNvSpPr>
      </xdr:nvSpPr>
      <xdr:spPr bwMode="auto">
        <a:xfrm>
          <a:off x="28575" y="436397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2740</xdr:row>
      <xdr:rowOff>76200</xdr:rowOff>
    </xdr:from>
    <xdr:to>
      <xdr:col>36</xdr:col>
      <xdr:colOff>142875</xdr:colOff>
      <xdr:row>2740</xdr:row>
      <xdr:rowOff>76200</xdr:rowOff>
    </xdr:to>
    <xdr:sp macro="" textlink="">
      <xdr:nvSpPr>
        <xdr:cNvPr id="741" name="Line 740"/>
        <xdr:cNvSpPr>
          <a:spLocks noChangeShapeType="1"/>
        </xdr:cNvSpPr>
      </xdr:nvSpPr>
      <xdr:spPr bwMode="auto">
        <a:xfrm>
          <a:off x="19050" y="446655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2803</xdr:row>
      <xdr:rowOff>76200</xdr:rowOff>
    </xdr:from>
    <xdr:to>
      <xdr:col>36</xdr:col>
      <xdr:colOff>142875</xdr:colOff>
      <xdr:row>2803</xdr:row>
      <xdr:rowOff>76200</xdr:rowOff>
    </xdr:to>
    <xdr:sp macro="" textlink="">
      <xdr:nvSpPr>
        <xdr:cNvPr id="742" name="Line 741"/>
        <xdr:cNvSpPr>
          <a:spLocks noChangeShapeType="1"/>
        </xdr:cNvSpPr>
      </xdr:nvSpPr>
      <xdr:spPr bwMode="auto">
        <a:xfrm>
          <a:off x="19050" y="456923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2866</xdr:row>
      <xdr:rowOff>76200</xdr:rowOff>
    </xdr:from>
    <xdr:to>
      <xdr:col>36</xdr:col>
      <xdr:colOff>142875</xdr:colOff>
      <xdr:row>2866</xdr:row>
      <xdr:rowOff>76200</xdr:rowOff>
    </xdr:to>
    <xdr:sp macro="" textlink="">
      <xdr:nvSpPr>
        <xdr:cNvPr id="743" name="Line 742"/>
        <xdr:cNvSpPr>
          <a:spLocks noChangeShapeType="1"/>
        </xdr:cNvSpPr>
      </xdr:nvSpPr>
      <xdr:spPr bwMode="auto">
        <a:xfrm>
          <a:off x="19050" y="4672012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2929</xdr:row>
      <xdr:rowOff>76200</xdr:rowOff>
    </xdr:from>
    <xdr:to>
      <xdr:col>36</xdr:col>
      <xdr:colOff>142875</xdr:colOff>
      <xdr:row>2929</xdr:row>
      <xdr:rowOff>76200</xdr:rowOff>
    </xdr:to>
    <xdr:sp macro="" textlink="">
      <xdr:nvSpPr>
        <xdr:cNvPr id="744" name="Line 743"/>
        <xdr:cNvSpPr>
          <a:spLocks noChangeShapeType="1"/>
        </xdr:cNvSpPr>
      </xdr:nvSpPr>
      <xdr:spPr bwMode="auto">
        <a:xfrm>
          <a:off x="19050" y="477478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2992</xdr:row>
      <xdr:rowOff>76200</xdr:rowOff>
    </xdr:from>
    <xdr:to>
      <xdr:col>36</xdr:col>
      <xdr:colOff>142875</xdr:colOff>
      <xdr:row>2992</xdr:row>
      <xdr:rowOff>76200</xdr:rowOff>
    </xdr:to>
    <xdr:sp macro="" textlink="">
      <xdr:nvSpPr>
        <xdr:cNvPr id="745" name="Line 744"/>
        <xdr:cNvSpPr>
          <a:spLocks noChangeShapeType="1"/>
        </xdr:cNvSpPr>
      </xdr:nvSpPr>
      <xdr:spPr bwMode="auto">
        <a:xfrm>
          <a:off x="19050" y="487756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3055</xdr:row>
      <xdr:rowOff>76200</xdr:rowOff>
    </xdr:from>
    <xdr:to>
      <xdr:col>36</xdr:col>
      <xdr:colOff>142875</xdr:colOff>
      <xdr:row>3055</xdr:row>
      <xdr:rowOff>76200</xdr:rowOff>
    </xdr:to>
    <xdr:sp macro="" textlink="">
      <xdr:nvSpPr>
        <xdr:cNvPr id="746" name="Line 745"/>
        <xdr:cNvSpPr>
          <a:spLocks noChangeShapeType="1"/>
        </xdr:cNvSpPr>
      </xdr:nvSpPr>
      <xdr:spPr bwMode="auto">
        <a:xfrm>
          <a:off x="19050" y="498033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3118</xdr:row>
      <xdr:rowOff>76200</xdr:rowOff>
    </xdr:from>
    <xdr:to>
      <xdr:col>36</xdr:col>
      <xdr:colOff>142875</xdr:colOff>
      <xdr:row>3118</xdr:row>
      <xdr:rowOff>76200</xdr:rowOff>
    </xdr:to>
    <xdr:sp macro="" textlink="">
      <xdr:nvSpPr>
        <xdr:cNvPr id="747" name="Line 746"/>
        <xdr:cNvSpPr>
          <a:spLocks noChangeShapeType="1"/>
        </xdr:cNvSpPr>
      </xdr:nvSpPr>
      <xdr:spPr bwMode="auto">
        <a:xfrm>
          <a:off x="19050" y="5083111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3181</xdr:row>
      <xdr:rowOff>76200</xdr:rowOff>
    </xdr:from>
    <xdr:to>
      <xdr:col>36</xdr:col>
      <xdr:colOff>142875</xdr:colOff>
      <xdr:row>3181</xdr:row>
      <xdr:rowOff>76200</xdr:rowOff>
    </xdr:to>
    <xdr:sp macro="" textlink="">
      <xdr:nvSpPr>
        <xdr:cNvPr id="748" name="Line 747"/>
        <xdr:cNvSpPr>
          <a:spLocks noChangeShapeType="1"/>
        </xdr:cNvSpPr>
      </xdr:nvSpPr>
      <xdr:spPr bwMode="auto">
        <a:xfrm>
          <a:off x="19050" y="51858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3244</xdr:row>
      <xdr:rowOff>76200</xdr:rowOff>
    </xdr:from>
    <xdr:to>
      <xdr:col>36</xdr:col>
      <xdr:colOff>142875</xdr:colOff>
      <xdr:row>3244</xdr:row>
      <xdr:rowOff>76200</xdr:rowOff>
    </xdr:to>
    <xdr:sp macro="" textlink="">
      <xdr:nvSpPr>
        <xdr:cNvPr id="749" name="Line 748"/>
        <xdr:cNvSpPr>
          <a:spLocks noChangeShapeType="1"/>
        </xdr:cNvSpPr>
      </xdr:nvSpPr>
      <xdr:spPr bwMode="auto">
        <a:xfrm>
          <a:off x="19050" y="52886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3307</xdr:row>
      <xdr:rowOff>76200</xdr:rowOff>
    </xdr:from>
    <xdr:to>
      <xdr:col>36</xdr:col>
      <xdr:colOff>142875</xdr:colOff>
      <xdr:row>3307</xdr:row>
      <xdr:rowOff>76200</xdr:rowOff>
    </xdr:to>
    <xdr:sp macro="" textlink="">
      <xdr:nvSpPr>
        <xdr:cNvPr id="750" name="Line 749"/>
        <xdr:cNvSpPr>
          <a:spLocks noChangeShapeType="1"/>
        </xdr:cNvSpPr>
      </xdr:nvSpPr>
      <xdr:spPr bwMode="auto">
        <a:xfrm>
          <a:off x="19050" y="5391054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3370</xdr:row>
      <xdr:rowOff>76200</xdr:rowOff>
    </xdr:from>
    <xdr:to>
      <xdr:col>36</xdr:col>
      <xdr:colOff>142875</xdr:colOff>
      <xdr:row>3370</xdr:row>
      <xdr:rowOff>76200</xdr:rowOff>
    </xdr:to>
    <xdr:sp macro="" textlink="">
      <xdr:nvSpPr>
        <xdr:cNvPr id="751" name="Line 750"/>
        <xdr:cNvSpPr>
          <a:spLocks noChangeShapeType="1"/>
        </xdr:cNvSpPr>
      </xdr:nvSpPr>
      <xdr:spPr bwMode="auto">
        <a:xfrm>
          <a:off x="19050" y="5493067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3433</xdr:row>
      <xdr:rowOff>76200</xdr:rowOff>
    </xdr:from>
    <xdr:to>
      <xdr:col>36</xdr:col>
      <xdr:colOff>142875</xdr:colOff>
      <xdr:row>3433</xdr:row>
      <xdr:rowOff>76200</xdr:rowOff>
    </xdr:to>
    <xdr:sp macro="" textlink="">
      <xdr:nvSpPr>
        <xdr:cNvPr id="752" name="Line 751"/>
        <xdr:cNvSpPr>
          <a:spLocks noChangeShapeType="1"/>
        </xdr:cNvSpPr>
      </xdr:nvSpPr>
      <xdr:spPr bwMode="auto">
        <a:xfrm>
          <a:off x="19050" y="559508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3496</xdr:row>
      <xdr:rowOff>76200</xdr:rowOff>
    </xdr:from>
    <xdr:to>
      <xdr:col>36</xdr:col>
      <xdr:colOff>142875</xdr:colOff>
      <xdr:row>3496</xdr:row>
      <xdr:rowOff>76200</xdr:rowOff>
    </xdr:to>
    <xdr:sp macro="" textlink="">
      <xdr:nvSpPr>
        <xdr:cNvPr id="753" name="Line 752"/>
        <xdr:cNvSpPr>
          <a:spLocks noChangeShapeType="1"/>
        </xdr:cNvSpPr>
      </xdr:nvSpPr>
      <xdr:spPr bwMode="auto">
        <a:xfrm>
          <a:off x="19050" y="569709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3559</xdr:row>
      <xdr:rowOff>76200</xdr:rowOff>
    </xdr:from>
    <xdr:to>
      <xdr:col>36</xdr:col>
      <xdr:colOff>142875</xdr:colOff>
      <xdr:row>3559</xdr:row>
      <xdr:rowOff>76200</xdr:rowOff>
    </xdr:to>
    <xdr:sp macro="" textlink="">
      <xdr:nvSpPr>
        <xdr:cNvPr id="754" name="Line 753"/>
        <xdr:cNvSpPr>
          <a:spLocks noChangeShapeType="1"/>
        </xdr:cNvSpPr>
      </xdr:nvSpPr>
      <xdr:spPr bwMode="auto">
        <a:xfrm>
          <a:off x="19050" y="5799105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3622</xdr:row>
      <xdr:rowOff>76200</xdr:rowOff>
    </xdr:from>
    <xdr:to>
      <xdr:col>36</xdr:col>
      <xdr:colOff>142875</xdr:colOff>
      <xdr:row>3622</xdr:row>
      <xdr:rowOff>76200</xdr:rowOff>
    </xdr:to>
    <xdr:sp macro="" textlink="">
      <xdr:nvSpPr>
        <xdr:cNvPr id="755" name="Line 754"/>
        <xdr:cNvSpPr>
          <a:spLocks noChangeShapeType="1"/>
        </xdr:cNvSpPr>
      </xdr:nvSpPr>
      <xdr:spPr bwMode="auto">
        <a:xfrm>
          <a:off x="19050" y="5901118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3685</xdr:row>
      <xdr:rowOff>76200</xdr:rowOff>
    </xdr:from>
    <xdr:to>
      <xdr:col>36</xdr:col>
      <xdr:colOff>142875</xdr:colOff>
      <xdr:row>3685</xdr:row>
      <xdr:rowOff>76200</xdr:rowOff>
    </xdr:to>
    <xdr:sp macro="" textlink="">
      <xdr:nvSpPr>
        <xdr:cNvPr id="756" name="Line 755"/>
        <xdr:cNvSpPr>
          <a:spLocks noChangeShapeType="1"/>
        </xdr:cNvSpPr>
      </xdr:nvSpPr>
      <xdr:spPr bwMode="auto">
        <a:xfrm>
          <a:off x="19050" y="600313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3748</xdr:row>
      <xdr:rowOff>76200</xdr:rowOff>
    </xdr:from>
    <xdr:to>
      <xdr:col>36</xdr:col>
      <xdr:colOff>142875</xdr:colOff>
      <xdr:row>3748</xdr:row>
      <xdr:rowOff>76200</xdr:rowOff>
    </xdr:to>
    <xdr:sp macro="" textlink="">
      <xdr:nvSpPr>
        <xdr:cNvPr id="757" name="Line 756"/>
        <xdr:cNvSpPr>
          <a:spLocks noChangeShapeType="1"/>
        </xdr:cNvSpPr>
      </xdr:nvSpPr>
      <xdr:spPr bwMode="auto">
        <a:xfrm>
          <a:off x="19050" y="610514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3811</xdr:row>
      <xdr:rowOff>76200</xdr:rowOff>
    </xdr:from>
    <xdr:to>
      <xdr:col>36</xdr:col>
      <xdr:colOff>142875</xdr:colOff>
      <xdr:row>3811</xdr:row>
      <xdr:rowOff>76200</xdr:rowOff>
    </xdr:to>
    <xdr:sp macro="" textlink="">
      <xdr:nvSpPr>
        <xdr:cNvPr id="758" name="Line 757"/>
        <xdr:cNvSpPr>
          <a:spLocks noChangeShapeType="1"/>
        </xdr:cNvSpPr>
      </xdr:nvSpPr>
      <xdr:spPr bwMode="auto">
        <a:xfrm>
          <a:off x="19050" y="620715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3874</xdr:row>
      <xdr:rowOff>76200</xdr:rowOff>
    </xdr:from>
    <xdr:to>
      <xdr:col>36</xdr:col>
      <xdr:colOff>142875</xdr:colOff>
      <xdr:row>3874</xdr:row>
      <xdr:rowOff>76200</xdr:rowOff>
    </xdr:to>
    <xdr:sp macro="" textlink="">
      <xdr:nvSpPr>
        <xdr:cNvPr id="759" name="Line 758"/>
        <xdr:cNvSpPr>
          <a:spLocks noChangeShapeType="1"/>
        </xdr:cNvSpPr>
      </xdr:nvSpPr>
      <xdr:spPr bwMode="auto">
        <a:xfrm>
          <a:off x="19050" y="6309169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3937</xdr:row>
      <xdr:rowOff>76200</xdr:rowOff>
    </xdr:from>
    <xdr:to>
      <xdr:col>36</xdr:col>
      <xdr:colOff>142875</xdr:colOff>
      <xdr:row>3937</xdr:row>
      <xdr:rowOff>76200</xdr:rowOff>
    </xdr:to>
    <xdr:sp macro="" textlink="">
      <xdr:nvSpPr>
        <xdr:cNvPr id="760" name="Line 759"/>
        <xdr:cNvSpPr>
          <a:spLocks noChangeShapeType="1"/>
        </xdr:cNvSpPr>
      </xdr:nvSpPr>
      <xdr:spPr bwMode="auto">
        <a:xfrm>
          <a:off x="19050" y="641118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4000</xdr:row>
      <xdr:rowOff>76200</xdr:rowOff>
    </xdr:from>
    <xdr:to>
      <xdr:col>36</xdr:col>
      <xdr:colOff>142875</xdr:colOff>
      <xdr:row>4000</xdr:row>
      <xdr:rowOff>76200</xdr:rowOff>
    </xdr:to>
    <xdr:sp macro="" textlink="">
      <xdr:nvSpPr>
        <xdr:cNvPr id="761" name="Line 760"/>
        <xdr:cNvSpPr>
          <a:spLocks noChangeShapeType="1"/>
        </xdr:cNvSpPr>
      </xdr:nvSpPr>
      <xdr:spPr bwMode="auto">
        <a:xfrm>
          <a:off x="19050" y="651319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4063</xdr:row>
      <xdr:rowOff>76200</xdr:rowOff>
    </xdr:from>
    <xdr:to>
      <xdr:col>36</xdr:col>
      <xdr:colOff>142875</xdr:colOff>
      <xdr:row>4063</xdr:row>
      <xdr:rowOff>76200</xdr:rowOff>
    </xdr:to>
    <xdr:sp macro="" textlink="">
      <xdr:nvSpPr>
        <xdr:cNvPr id="762" name="Line 761"/>
        <xdr:cNvSpPr>
          <a:spLocks noChangeShapeType="1"/>
        </xdr:cNvSpPr>
      </xdr:nvSpPr>
      <xdr:spPr bwMode="auto">
        <a:xfrm>
          <a:off x="19050" y="661520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31</xdr:row>
      <xdr:rowOff>85725</xdr:rowOff>
    </xdr:from>
    <xdr:to>
      <xdr:col>36</xdr:col>
      <xdr:colOff>152400</xdr:colOff>
      <xdr:row>31</xdr:row>
      <xdr:rowOff>85725</xdr:rowOff>
    </xdr:to>
    <xdr:sp macro="" textlink="">
      <xdr:nvSpPr>
        <xdr:cNvPr id="763" name="Line 762"/>
        <xdr:cNvSpPr>
          <a:spLocks noChangeShapeType="1"/>
        </xdr:cNvSpPr>
      </xdr:nvSpPr>
      <xdr:spPr bwMode="auto">
        <a:xfrm>
          <a:off x="28575" y="5143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94</xdr:row>
      <xdr:rowOff>76200</xdr:rowOff>
    </xdr:from>
    <xdr:to>
      <xdr:col>36</xdr:col>
      <xdr:colOff>142875</xdr:colOff>
      <xdr:row>94</xdr:row>
      <xdr:rowOff>76200</xdr:rowOff>
    </xdr:to>
    <xdr:sp macro="" textlink="">
      <xdr:nvSpPr>
        <xdr:cNvPr id="764" name="Line 763"/>
        <xdr:cNvSpPr>
          <a:spLocks noChangeShapeType="1"/>
        </xdr:cNvSpPr>
      </xdr:nvSpPr>
      <xdr:spPr bwMode="auto">
        <a:xfrm>
          <a:off x="19050" y="15401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65" name="Line 76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66" name="Line 76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67" name="Line 76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68" name="Line 76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69" name="Line 76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70" name="Line 769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71" name="Line 770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72" name="Line 77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73" name="Line 77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74" name="Line 773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75" name="Line 774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76" name="Line 775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77" name="Line 77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78" name="Line 777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79" name="Line 778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80" name="Line 779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81" name="Line 780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82" name="Line 781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83" name="Line 78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84" name="Line 783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85" name="Line 784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86" name="Line 78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87" name="Line 786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88" name="Line 787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89" name="Line 78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90" name="Line 789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791" name="Line 790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92" name="Line 79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93" name="Line 79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94" name="Line 793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95" name="Line 79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96" name="Line 79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97" name="Line 79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98" name="Line 79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799" name="Line 79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800" name="Line 799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801" name="Line 800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802" name="Line 801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803" name="Line 80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804" name="Line 803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805" name="Line 804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806" name="Line 80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07" name="Line 8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08" name="Line 8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09" name="Line 8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10" name="Line 8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11" name="Line 8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12" name="Line 8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13" name="Line 8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14" name="Line 8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15" name="Line 8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16" name="Line 8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17" name="Line 8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18" name="Line 8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19" name="Line 8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20" name="Line 8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21" name="Line 8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22" name="Line 8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23" name="Line 8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24" name="Line 8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25" name="Line 8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26" name="Line 8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27" name="Line 8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28" name="Line 8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29" name="Line 8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30" name="Line 8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31" name="Line 8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32" name="Line 8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33" name="Line 8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34" name="Line 8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35" name="Line 8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36" name="Line 8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37" name="Line 8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38" name="Line 8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39" name="Line 8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40" name="Line 8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41" name="Line 8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42" name="Line 8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43" name="Line 8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44" name="Line 8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45" name="Line 8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46" name="Line 8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47" name="Line 8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48" name="Line 8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49" name="Line 8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50" name="Line 8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51" name="Line 8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52" name="Line 8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53" name="Line 8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54" name="Line 8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55" name="Line 8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56" name="Line 8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57" name="Line 8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58" name="Line 8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59" name="Line 8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60" name="Line 8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61" name="Line 8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62" name="Line 8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63" name="Line 8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64" name="Line 8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65" name="Line 8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66" name="Line 8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67" name="Line 8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68" name="Line 8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69" name="Line 8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70" name="Line 8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71" name="Line 8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72" name="Line 8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73" name="Line 8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74" name="Line 8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75" name="Line 8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76" name="Line 8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77" name="Line 8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78" name="Line 8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79" name="Line 8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80" name="Line 8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81" name="Line 8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82" name="Line 8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83" name="Line 8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84" name="Line 8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85" name="Line 8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86" name="Line 8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87" name="Line 8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88" name="Line 8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89" name="Line 8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90" name="Line 8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91" name="Line 8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92" name="Line 8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93" name="Line 8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94" name="Line 8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95" name="Line 8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96" name="Line 8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97" name="Line 8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898" name="Line 8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899" name="Line 8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00" name="Line 8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01" name="Line 9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02" name="Line 9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03" name="Line 9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04" name="Line 9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05" name="Line 9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06" name="Line 9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07" name="Line 9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08" name="Line 9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09" name="Line 9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10" name="Line 9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11" name="Line 9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12" name="Line 9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13" name="Line 9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14" name="Line 9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15" name="Line 9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16" name="Line 9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17" name="Line 9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18" name="Line 9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19" name="Line 9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20" name="Line 9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21" name="Line 9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22" name="Line 9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23" name="Line 9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24" name="Line 9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25" name="Line 9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26" name="Line 9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27" name="Line 9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28" name="Line 9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29" name="Line 9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30" name="Line 9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31" name="Line 9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32" name="Line 9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33" name="Line 9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34" name="Line 9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35" name="Line 9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36" name="Line 9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37" name="Line 9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38" name="Line 9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39" name="Line 9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40" name="Line 9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41" name="Line 9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42" name="Line 9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43" name="Line 9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44" name="Line 9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45" name="Line 9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46" name="Line 9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47" name="Line 9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48" name="Line 9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49" name="Line 9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50" name="Line 9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51" name="Line 9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52" name="Line 9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53" name="Line 9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54" name="Line 9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55" name="Line 9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56" name="Line 9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57" name="Line 9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58" name="Line 9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59" name="Line 9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60" name="Line 9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61" name="Line 9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62" name="Line 9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63" name="Line 9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64" name="Line 9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65" name="Line 9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66" name="Line 9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67" name="Line 9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68" name="Line 9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69" name="Line 9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70" name="Line 9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71" name="Line 9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72" name="Line 9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73" name="Line 9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74" name="Line 9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75" name="Line 9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76" name="Line 9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77" name="Line 9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78" name="Line 9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79" name="Line 9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80" name="Line 9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81" name="Line 9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82" name="Line 9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83" name="Line 9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84" name="Line 9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85" name="Line 9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86" name="Line 9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87" name="Line 9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88" name="Line 9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89" name="Line 9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90" name="Line 9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91" name="Line 9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92" name="Line 9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93" name="Line 9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94" name="Line 9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95" name="Line 9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96" name="Line 9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97" name="Line 9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998" name="Line 9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999" name="Line 9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00" name="Line 9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01" name="Line 10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02" name="Line 10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03" name="Line 10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04" name="Line 10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05" name="Line 10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06" name="Line 10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07" name="Line 10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08" name="Line 10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09" name="Line 10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10" name="Line 10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11" name="Line 10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12" name="Line 10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13" name="Line 10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14" name="Line 10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15" name="Line 10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16" name="Line 10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17" name="Line 10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18" name="Line 10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19" name="Line 10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20" name="Line 10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21" name="Line 10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22" name="Line 10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23" name="Line 10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24" name="Line 10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25" name="Line 10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26" name="Line 10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27" name="Line 10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28" name="Line 10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29" name="Line 10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30" name="Line 10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31" name="Line 10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32" name="Line 10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33" name="Line 10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34" name="Line 10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35" name="Line 10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36" name="Line 10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37" name="Line 10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38" name="Line 10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39" name="Line 10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40" name="Line 10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41" name="Line 10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42" name="Line 10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43" name="Line 10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44" name="Line 10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45" name="Line 10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46" name="Line 10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47" name="Line 10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48" name="Line 10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49" name="Line 10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50" name="Line 10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51" name="Line 10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52" name="Line 10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53" name="Line 10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54" name="Line 10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55" name="Line 10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56" name="Line 10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57" name="Line 10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58" name="Line 10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59" name="Line 10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60" name="Line 10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61" name="Line 10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62" name="Line 10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63" name="Line 10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64" name="Line 10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65" name="Line 10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66" name="Line 10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67" name="Line 10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68" name="Line 10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69" name="Line 10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70" name="Line 10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71" name="Line 10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72" name="Line 10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73" name="Line 10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74" name="Line 10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75" name="Line 10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76" name="Line 10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77" name="Line 10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78" name="Line 10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79" name="Line 10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80" name="Line 10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81" name="Line 10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82" name="Line 10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83" name="Line 10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84" name="Line 10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85" name="Line 10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86" name="Line 10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87" name="Line 10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88" name="Line 10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89" name="Line 10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90" name="Line 10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91" name="Line 10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92" name="Line 10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93" name="Line 10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94" name="Line 10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95" name="Line 10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96" name="Line 10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97" name="Line 10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098" name="Line 10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099" name="Line 10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00" name="Line 10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01" name="Line 11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02" name="Line 11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03" name="Line 11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04" name="Line 11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05" name="Line 11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06" name="Line 11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07" name="Line 11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08" name="Line 11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09" name="Line 11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10" name="Line 11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11" name="Line 11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12" name="Line 11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13" name="Line 11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14" name="Line 11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15" name="Line 11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16" name="Line 11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17" name="Line 11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18" name="Line 11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19" name="Line 11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20" name="Line 11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21" name="Line 11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22" name="Line 11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23" name="Line 11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24" name="Line 11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25" name="Line 11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26" name="Line 11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27" name="Line 11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28" name="Line 11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29" name="Line 11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30" name="Line 11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31" name="Line 11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32" name="Line 11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33" name="Line 11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34" name="Line 11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35" name="Line 11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36" name="Line 11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37" name="Line 11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38" name="Line 11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39" name="Line 11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40" name="Line 11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41" name="Line 11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42" name="Line 11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43" name="Line 11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44" name="Line 11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45" name="Line 11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46" name="Line 11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47" name="Line 11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48" name="Line 11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49" name="Line 11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50" name="Line 11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51" name="Line 11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52" name="Line 11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53" name="Line 11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54" name="Line 11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55" name="Line 11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56" name="Line 11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57" name="Line 11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58" name="Line 11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59" name="Line 11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60" name="Line 11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61" name="Line 11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62" name="Line 11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63" name="Line 11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64" name="Line 11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65" name="Line 11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66" name="Line 11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67" name="Line 11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68" name="Line 11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69" name="Line 11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70" name="Line 11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71" name="Line 11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72" name="Line 11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73" name="Line 11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74" name="Line 11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75" name="Line 11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76" name="Line 11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77" name="Line 11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78" name="Line 11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79" name="Line 11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80" name="Line 11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81" name="Line 11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82" name="Line 11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83" name="Line 11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84" name="Line 11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85" name="Line 11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86" name="Line 11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87" name="Line 11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88" name="Line 11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89" name="Line 11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90" name="Line 11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91" name="Line 11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92" name="Line 11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93" name="Line 11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94" name="Line 11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95" name="Line 11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96" name="Line 11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97" name="Line 11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198" name="Line 11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199" name="Line 11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00" name="Line 11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01" name="Line 12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02" name="Line 12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03" name="Line 12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04" name="Line 12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05" name="Line 12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06" name="Line 12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07" name="Line 12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08" name="Line 12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09" name="Line 12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10" name="Line 12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11" name="Line 12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12" name="Line 12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13" name="Line 12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14" name="Line 12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15" name="Line 12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16" name="Line 12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17" name="Line 12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18" name="Line 12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19" name="Line 12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20" name="Line 12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21" name="Line 12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22" name="Line 12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23" name="Line 12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24" name="Line 12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25" name="Line 12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26" name="Line 12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27" name="Line 12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28" name="Line 12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29" name="Line 12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30" name="Line 12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31" name="Line 12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32" name="Line 12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33" name="Line 12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34" name="Line 12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35" name="Line 12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36" name="Line 12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37" name="Line 12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38" name="Line 12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39" name="Line 12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40" name="Line 12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41" name="Line 12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42" name="Line 12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43" name="Line 12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44" name="Line 12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45" name="Line 12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46" name="Line 12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47" name="Line 12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48" name="Line 12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49" name="Line 12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50" name="Line 12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51" name="Line 12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52" name="Line 12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53" name="Line 12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54" name="Line 12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55" name="Line 12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56" name="Line 12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57" name="Line 12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58" name="Line 12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59" name="Line 12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60" name="Line 12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61" name="Line 12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62" name="Line 12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63" name="Line 12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64" name="Line 12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65" name="Line 12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66" name="Line 12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67" name="Line 12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68" name="Line 12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69" name="Line 12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70" name="Line 12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71" name="Line 12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72" name="Line 12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73" name="Line 12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74" name="Line 12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75" name="Line 12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76" name="Line 12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77" name="Line 12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78" name="Line 12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79" name="Line 12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80" name="Line 12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81" name="Line 12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82" name="Line 12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83" name="Line 12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84" name="Line 12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85" name="Line 12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86" name="Line 12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87" name="Line 12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88" name="Line 12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89" name="Line 12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90" name="Line 12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91" name="Line 12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92" name="Line 12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93" name="Line 12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94" name="Line 12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95" name="Line 12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96" name="Line 12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97" name="Line 12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298" name="Line 12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299" name="Line 12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00" name="Line 12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01" name="Line 13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02" name="Line 13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03" name="Line 13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04" name="Line 13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05" name="Line 13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06" name="Line 13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07" name="Line 13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08" name="Line 13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09" name="Line 13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10" name="Line 13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11" name="Line 13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12" name="Line 13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13" name="Line 13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14" name="Line 13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15" name="Line 13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16" name="Line 13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17" name="Line 13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18" name="Line 13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19" name="Line 13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20" name="Line 13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21" name="Line 13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22" name="Line 13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23" name="Line 13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24" name="Line 13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25" name="Line 13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26" name="Line 13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27" name="Line 13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28" name="Line 13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29" name="Line 13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30" name="Line 13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31" name="Line 13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32" name="Line 13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33" name="Line 13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34" name="Line 13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35" name="Line 13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36" name="Line 13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37" name="Line 13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38" name="Line 13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39" name="Line 13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40" name="Line 13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41" name="Line 13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42" name="Line 13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43" name="Line 13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44" name="Line 13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45" name="Line 13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46" name="Line 13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47" name="Line 13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48" name="Line 13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49" name="Line 13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50" name="Line 13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51" name="Line 13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52" name="Line 13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53" name="Line 13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54" name="Line 13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55" name="Line 13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56" name="Line 13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57" name="Line 13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58" name="Line 13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59" name="Line 13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60" name="Line 13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61" name="Line 136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62" name="Line 136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63" name="Line 136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64" name="Line 136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65" name="Line 136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66" name="Line 136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67" name="Line 136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68" name="Line 136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69" name="Line 136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70" name="Line 136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71" name="Line 137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72" name="Line 137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73" name="Line 137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74" name="Line 137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75" name="Line 137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76" name="Line 137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77" name="Line 137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78" name="Line 137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79" name="Line 137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80" name="Line 137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81" name="Line 138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82" name="Line 138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83" name="Line 138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84" name="Line 138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85" name="Line 138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86" name="Line 138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87" name="Line 138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88" name="Line 138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89" name="Line 138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90" name="Line 138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91" name="Line 139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92" name="Line 139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93" name="Line 139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94" name="Line 139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95" name="Line 139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96" name="Line 139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97" name="Line 139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398" name="Line 139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399" name="Line 139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00" name="Line 139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01" name="Line 140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02" name="Line 140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03" name="Line 140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04" name="Line 140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05" name="Line 140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06" name="Line 140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07" name="Line 140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08" name="Line 140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09" name="Line 140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10" name="Line 140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11" name="Line 141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12" name="Line 141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13" name="Line 141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14" name="Line 141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15" name="Line 141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16" name="Line 141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17" name="Line 141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18" name="Line 141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19" name="Line 141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20" name="Line 141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21" name="Line 142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22" name="Line 142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23" name="Line 142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24" name="Line 142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25" name="Line 142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26" name="Line 142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27" name="Line 142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28" name="Line 142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29" name="Line 142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30" name="Line 142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31" name="Line 143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32" name="Line 143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33" name="Line 143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34" name="Line 143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35" name="Line 143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36" name="Line 143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37" name="Line 143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38" name="Line 143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39" name="Line 143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40" name="Line 143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41" name="Line 144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42" name="Line 144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43" name="Line 144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44" name="Line 144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45" name="Line 144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46" name="Line 144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47" name="Line 144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48" name="Line 144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49" name="Line 144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50" name="Line 144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51" name="Line 1450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52" name="Line 1451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53" name="Line 1452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54" name="Line 1453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55" name="Line 1454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56" name="Line 1455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57" name="Line 1456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58" name="Line 1457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1459" name="Line 1458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1460" name="Line 1459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157</xdr:row>
      <xdr:rowOff>85725</xdr:rowOff>
    </xdr:from>
    <xdr:to>
      <xdr:col>36</xdr:col>
      <xdr:colOff>152400</xdr:colOff>
      <xdr:row>157</xdr:row>
      <xdr:rowOff>85725</xdr:rowOff>
    </xdr:to>
    <xdr:sp macro="" textlink="">
      <xdr:nvSpPr>
        <xdr:cNvPr id="1461" name="Line 1460"/>
        <xdr:cNvSpPr>
          <a:spLocks noChangeShapeType="1"/>
        </xdr:cNvSpPr>
      </xdr:nvSpPr>
      <xdr:spPr bwMode="auto">
        <a:xfrm>
          <a:off x="28575" y="25679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220</xdr:row>
      <xdr:rowOff>76200</xdr:rowOff>
    </xdr:from>
    <xdr:to>
      <xdr:col>36</xdr:col>
      <xdr:colOff>142875</xdr:colOff>
      <xdr:row>220</xdr:row>
      <xdr:rowOff>76200</xdr:rowOff>
    </xdr:to>
    <xdr:sp macro="" textlink="">
      <xdr:nvSpPr>
        <xdr:cNvPr id="1462" name="Line 1461"/>
        <xdr:cNvSpPr>
          <a:spLocks noChangeShapeType="1"/>
        </xdr:cNvSpPr>
      </xdr:nvSpPr>
      <xdr:spPr bwMode="auto">
        <a:xfrm>
          <a:off x="19050" y="35937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283</xdr:row>
      <xdr:rowOff>85725</xdr:rowOff>
    </xdr:from>
    <xdr:to>
      <xdr:col>36</xdr:col>
      <xdr:colOff>152400</xdr:colOff>
      <xdr:row>283</xdr:row>
      <xdr:rowOff>85725</xdr:rowOff>
    </xdr:to>
    <xdr:sp macro="" textlink="">
      <xdr:nvSpPr>
        <xdr:cNvPr id="1463" name="Line 1462"/>
        <xdr:cNvSpPr>
          <a:spLocks noChangeShapeType="1"/>
        </xdr:cNvSpPr>
      </xdr:nvSpPr>
      <xdr:spPr bwMode="auto">
        <a:xfrm>
          <a:off x="28575" y="46215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346</xdr:row>
      <xdr:rowOff>76200</xdr:rowOff>
    </xdr:from>
    <xdr:to>
      <xdr:col>36</xdr:col>
      <xdr:colOff>142875</xdr:colOff>
      <xdr:row>346</xdr:row>
      <xdr:rowOff>76200</xdr:rowOff>
    </xdr:to>
    <xdr:sp macro="" textlink="">
      <xdr:nvSpPr>
        <xdr:cNvPr id="1464" name="Line 1463"/>
        <xdr:cNvSpPr>
          <a:spLocks noChangeShapeType="1"/>
        </xdr:cNvSpPr>
      </xdr:nvSpPr>
      <xdr:spPr bwMode="auto">
        <a:xfrm>
          <a:off x="19050" y="56473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409</xdr:row>
      <xdr:rowOff>85725</xdr:rowOff>
    </xdr:from>
    <xdr:to>
      <xdr:col>36</xdr:col>
      <xdr:colOff>152400</xdr:colOff>
      <xdr:row>409</xdr:row>
      <xdr:rowOff>85725</xdr:rowOff>
    </xdr:to>
    <xdr:sp macro="" textlink="">
      <xdr:nvSpPr>
        <xdr:cNvPr id="1465" name="Line 1464"/>
        <xdr:cNvSpPr>
          <a:spLocks noChangeShapeType="1"/>
        </xdr:cNvSpPr>
      </xdr:nvSpPr>
      <xdr:spPr bwMode="auto">
        <a:xfrm>
          <a:off x="28575" y="66751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472</xdr:row>
      <xdr:rowOff>76200</xdr:rowOff>
    </xdr:from>
    <xdr:to>
      <xdr:col>36</xdr:col>
      <xdr:colOff>142875</xdr:colOff>
      <xdr:row>472</xdr:row>
      <xdr:rowOff>76200</xdr:rowOff>
    </xdr:to>
    <xdr:sp macro="" textlink="">
      <xdr:nvSpPr>
        <xdr:cNvPr id="1466" name="Line 1465"/>
        <xdr:cNvSpPr>
          <a:spLocks noChangeShapeType="1"/>
        </xdr:cNvSpPr>
      </xdr:nvSpPr>
      <xdr:spPr bwMode="auto">
        <a:xfrm>
          <a:off x="19050" y="77009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535</xdr:row>
      <xdr:rowOff>85725</xdr:rowOff>
    </xdr:from>
    <xdr:to>
      <xdr:col>36</xdr:col>
      <xdr:colOff>152400</xdr:colOff>
      <xdr:row>535</xdr:row>
      <xdr:rowOff>85725</xdr:rowOff>
    </xdr:to>
    <xdr:sp macro="" textlink="">
      <xdr:nvSpPr>
        <xdr:cNvPr id="1467" name="Line 1466"/>
        <xdr:cNvSpPr>
          <a:spLocks noChangeShapeType="1"/>
        </xdr:cNvSpPr>
      </xdr:nvSpPr>
      <xdr:spPr bwMode="auto">
        <a:xfrm>
          <a:off x="28575" y="87287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598</xdr:row>
      <xdr:rowOff>76200</xdr:rowOff>
    </xdr:from>
    <xdr:to>
      <xdr:col>36</xdr:col>
      <xdr:colOff>142875</xdr:colOff>
      <xdr:row>598</xdr:row>
      <xdr:rowOff>76200</xdr:rowOff>
    </xdr:to>
    <xdr:sp macro="" textlink="">
      <xdr:nvSpPr>
        <xdr:cNvPr id="1468" name="Line 1467"/>
        <xdr:cNvSpPr>
          <a:spLocks noChangeShapeType="1"/>
        </xdr:cNvSpPr>
      </xdr:nvSpPr>
      <xdr:spPr bwMode="auto">
        <a:xfrm>
          <a:off x="19050" y="975455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661</xdr:row>
      <xdr:rowOff>85725</xdr:rowOff>
    </xdr:from>
    <xdr:to>
      <xdr:col>36</xdr:col>
      <xdr:colOff>152400</xdr:colOff>
      <xdr:row>661</xdr:row>
      <xdr:rowOff>85725</xdr:rowOff>
    </xdr:to>
    <xdr:sp macro="" textlink="">
      <xdr:nvSpPr>
        <xdr:cNvPr id="1469" name="Line 1468"/>
        <xdr:cNvSpPr>
          <a:spLocks noChangeShapeType="1"/>
        </xdr:cNvSpPr>
      </xdr:nvSpPr>
      <xdr:spPr bwMode="auto">
        <a:xfrm>
          <a:off x="28575" y="1078230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724</xdr:row>
      <xdr:rowOff>76200</xdr:rowOff>
    </xdr:from>
    <xdr:to>
      <xdr:col>36</xdr:col>
      <xdr:colOff>142875</xdr:colOff>
      <xdr:row>724</xdr:row>
      <xdr:rowOff>76200</xdr:rowOff>
    </xdr:to>
    <xdr:sp macro="" textlink="">
      <xdr:nvSpPr>
        <xdr:cNvPr id="1470" name="Line 1469"/>
        <xdr:cNvSpPr>
          <a:spLocks noChangeShapeType="1"/>
        </xdr:cNvSpPr>
      </xdr:nvSpPr>
      <xdr:spPr bwMode="auto">
        <a:xfrm>
          <a:off x="19050" y="1180814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787</xdr:row>
      <xdr:rowOff>85725</xdr:rowOff>
    </xdr:from>
    <xdr:to>
      <xdr:col>36</xdr:col>
      <xdr:colOff>152400</xdr:colOff>
      <xdr:row>787</xdr:row>
      <xdr:rowOff>85725</xdr:rowOff>
    </xdr:to>
    <xdr:sp macro="" textlink="">
      <xdr:nvSpPr>
        <xdr:cNvPr id="1471" name="Line 1470"/>
        <xdr:cNvSpPr>
          <a:spLocks noChangeShapeType="1"/>
        </xdr:cNvSpPr>
      </xdr:nvSpPr>
      <xdr:spPr bwMode="auto">
        <a:xfrm>
          <a:off x="28575" y="128358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850</xdr:row>
      <xdr:rowOff>76200</xdr:rowOff>
    </xdr:from>
    <xdr:to>
      <xdr:col>36</xdr:col>
      <xdr:colOff>142875</xdr:colOff>
      <xdr:row>850</xdr:row>
      <xdr:rowOff>76200</xdr:rowOff>
    </xdr:to>
    <xdr:sp macro="" textlink="">
      <xdr:nvSpPr>
        <xdr:cNvPr id="1472" name="Line 1471"/>
        <xdr:cNvSpPr>
          <a:spLocks noChangeShapeType="1"/>
        </xdr:cNvSpPr>
      </xdr:nvSpPr>
      <xdr:spPr bwMode="auto">
        <a:xfrm>
          <a:off x="19050" y="1386173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913</xdr:row>
      <xdr:rowOff>85725</xdr:rowOff>
    </xdr:from>
    <xdr:to>
      <xdr:col>36</xdr:col>
      <xdr:colOff>152400</xdr:colOff>
      <xdr:row>913</xdr:row>
      <xdr:rowOff>85725</xdr:rowOff>
    </xdr:to>
    <xdr:sp macro="" textlink="">
      <xdr:nvSpPr>
        <xdr:cNvPr id="1473" name="Line 1472"/>
        <xdr:cNvSpPr>
          <a:spLocks noChangeShapeType="1"/>
        </xdr:cNvSpPr>
      </xdr:nvSpPr>
      <xdr:spPr bwMode="auto">
        <a:xfrm>
          <a:off x="28575" y="1488948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976</xdr:row>
      <xdr:rowOff>76200</xdr:rowOff>
    </xdr:from>
    <xdr:to>
      <xdr:col>36</xdr:col>
      <xdr:colOff>142875</xdr:colOff>
      <xdr:row>976</xdr:row>
      <xdr:rowOff>76200</xdr:rowOff>
    </xdr:to>
    <xdr:sp macro="" textlink="">
      <xdr:nvSpPr>
        <xdr:cNvPr id="1474" name="Line 1473"/>
        <xdr:cNvSpPr>
          <a:spLocks noChangeShapeType="1"/>
        </xdr:cNvSpPr>
      </xdr:nvSpPr>
      <xdr:spPr bwMode="auto">
        <a:xfrm>
          <a:off x="19050" y="159153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1039</xdr:row>
      <xdr:rowOff>85725</xdr:rowOff>
    </xdr:from>
    <xdr:to>
      <xdr:col>36</xdr:col>
      <xdr:colOff>152400</xdr:colOff>
      <xdr:row>1039</xdr:row>
      <xdr:rowOff>85725</xdr:rowOff>
    </xdr:to>
    <xdr:sp macro="" textlink="">
      <xdr:nvSpPr>
        <xdr:cNvPr id="1475" name="Line 1474"/>
        <xdr:cNvSpPr>
          <a:spLocks noChangeShapeType="1"/>
        </xdr:cNvSpPr>
      </xdr:nvSpPr>
      <xdr:spPr bwMode="auto">
        <a:xfrm>
          <a:off x="28575" y="1694307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1102</xdr:row>
      <xdr:rowOff>76200</xdr:rowOff>
    </xdr:from>
    <xdr:to>
      <xdr:col>36</xdr:col>
      <xdr:colOff>142875</xdr:colOff>
      <xdr:row>1102</xdr:row>
      <xdr:rowOff>76200</xdr:rowOff>
    </xdr:to>
    <xdr:sp macro="" textlink="">
      <xdr:nvSpPr>
        <xdr:cNvPr id="1476" name="Line 1475"/>
        <xdr:cNvSpPr>
          <a:spLocks noChangeShapeType="1"/>
        </xdr:cNvSpPr>
      </xdr:nvSpPr>
      <xdr:spPr bwMode="auto">
        <a:xfrm>
          <a:off x="19050" y="179689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1165</xdr:row>
      <xdr:rowOff>85725</xdr:rowOff>
    </xdr:from>
    <xdr:to>
      <xdr:col>36</xdr:col>
      <xdr:colOff>152400</xdr:colOff>
      <xdr:row>1165</xdr:row>
      <xdr:rowOff>85725</xdr:rowOff>
    </xdr:to>
    <xdr:sp macro="" textlink="">
      <xdr:nvSpPr>
        <xdr:cNvPr id="1477" name="Line 1476"/>
        <xdr:cNvSpPr>
          <a:spLocks noChangeShapeType="1"/>
        </xdr:cNvSpPr>
      </xdr:nvSpPr>
      <xdr:spPr bwMode="auto">
        <a:xfrm>
          <a:off x="28575" y="1899666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1228</xdr:row>
      <xdr:rowOff>76200</xdr:rowOff>
    </xdr:from>
    <xdr:to>
      <xdr:col>36</xdr:col>
      <xdr:colOff>142875</xdr:colOff>
      <xdr:row>1228</xdr:row>
      <xdr:rowOff>76200</xdr:rowOff>
    </xdr:to>
    <xdr:sp macro="" textlink="">
      <xdr:nvSpPr>
        <xdr:cNvPr id="1478" name="Line 1477"/>
        <xdr:cNvSpPr>
          <a:spLocks noChangeShapeType="1"/>
        </xdr:cNvSpPr>
      </xdr:nvSpPr>
      <xdr:spPr bwMode="auto">
        <a:xfrm>
          <a:off x="19050" y="200225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1291</xdr:row>
      <xdr:rowOff>85725</xdr:rowOff>
    </xdr:from>
    <xdr:to>
      <xdr:col>36</xdr:col>
      <xdr:colOff>152400</xdr:colOff>
      <xdr:row>1291</xdr:row>
      <xdr:rowOff>85725</xdr:rowOff>
    </xdr:to>
    <xdr:sp macro="" textlink="">
      <xdr:nvSpPr>
        <xdr:cNvPr id="1479" name="Line 1478"/>
        <xdr:cNvSpPr>
          <a:spLocks noChangeShapeType="1"/>
        </xdr:cNvSpPr>
      </xdr:nvSpPr>
      <xdr:spPr bwMode="auto">
        <a:xfrm>
          <a:off x="28575" y="210502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1354</xdr:row>
      <xdr:rowOff>76200</xdr:rowOff>
    </xdr:from>
    <xdr:to>
      <xdr:col>36</xdr:col>
      <xdr:colOff>142875</xdr:colOff>
      <xdr:row>1354</xdr:row>
      <xdr:rowOff>76200</xdr:rowOff>
    </xdr:to>
    <xdr:sp macro="" textlink="">
      <xdr:nvSpPr>
        <xdr:cNvPr id="1480" name="Line 1479"/>
        <xdr:cNvSpPr>
          <a:spLocks noChangeShapeType="1"/>
        </xdr:cNvSpPr>
      </xdr:nvSpPr>
      <xdr:spPr bwMode="auto">
        <a:xfrm>
          <a:off x="19050" y="220760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1417</xdr:row>
      <xdr:rowOff>85725</xdr:rowOff>
    </xdr:from>
    <xdr:to>
      <xdr:col>36</xdr:col>
      <xdr:colOff>152400</xdr:colOff>
      <xdr:row>1417</xdr:row>
      <xdr:rowOff>85725</xdr:rowOff>
    </xdr:to>
    <xdr:sp macro="" textlink="">
      <xdr:nvSpPr>
        <xdr:cNvPr id="1481" name="Line 1480"/>
        <xdr:cNvSpPr>
          <a:spLocks noChangeShapeType="1"/>
        </xdr:cNvSpPr>
      </xdr:nvSpPr>
      <xdr:spPr bwMode="auto">
        <a:xfrm>
          <a:off x="28575" y="231038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1480</xdr:row>
      <xdr:rowOff>76200</xdr:rowOff>
    </xdr:from>
    <xdr:to>
      <xdr:col>36</xdr:col>
      <xdr:colOff>142875</xdr:colOff>
      <xdr:row>1480</xdr:row>
      <xdr:rowOff>76200</xdr:rowOff>
    </xdr:to>
    <xdr:sp macro="" textlink="">
      <xdr:nvSpPr>
        <xdr:cNvPr id="1482" name="Line 1481"/>
        <xdr:cNvSpPr>
          <a:spLocks noChangeShapeType="1"/>
        </xdr:cNvSpPr>
      </xdr:nvSpPr>
      <xdr:spPr bwMode="auto">
        <a:xfrm>
          <a:off x="19050" y="241296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1543</xdr:row>
      <xdr:rowOff>85725</xdr:rowOff>
    </xdr:from>
    <xdr:to>
      <xdr:col>36</xdr:col>
      <xdr:colOff>152400</xdr:colOff>
      <xdr:row>1543</xdr:row>
      <xdr:rowOff>85725</xdr:rowOff>
    </xdr:to>
    <xdr:sp macro="" textlink="">
      <xdr:nvSpPr>
        <xdr:cNvPr id="1483" name="Line 1482"/>
        <xdr:cNvSpPr>
          <a:spLocks noChangeShapeType="1"/>
        </xdr:cNvSpPr>
      </xdr:nvSpPr>
      <xdr:spPr bwMode="auto">
        <a:xfrm>
          <a:off x="28575" y="251574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1606</xdr:row>
      <xdr:rowOff>76200</xdr:rowOff>
    </xdr:from>
    <xdr:to>
      <xdr:col>36</xdr:col>
      <xdr:colOff>142875</xdr:colOff>
      <xdr:row>1606</xdr:row>
      <xdr:rowOff>76200</xdr:rowOff>
    </xdr:to>
    <xdr:sp macro="" textlink="">
      <xdr:nvSpPr>
        <xdr:cNvPr id="1484" name="Line 1483"/>
        <xdr:cNvSpPr>
          <a:spLocks noChangeShapeType="1"/>
        </xdr:cNvSpPr>
      </xdr:nvSpPr>
      <xdr:spPr bwMode="auto">
        <a:xfrm>
          <a:off x="19050" y="261832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1669</xdr:row>
      <xdr:rowOff>85725</xdr:rowOff>
    </xdr:from>
    <xdr:to>
      <xdr:col>36</xdr:col>
      <xdr:colOff>152400</xdr:colOff>
      <xdr:row>1669</xdr:row>
      <xdr:rowOff>85725</xdr:rowOff>
    </xdr:to>
    <xdr:sp macro="" textlink="">
      <xdr:nvSpPr>
        <xdr:cNvPr id="1485" name="Line 1484"/>
        <xdr:cNvSpPr>
          <a:spLocks noChangeShapeType="1"/>
        </xdr:cNvSpPr>
      </xdr:nvSpPr>
      <xdr:spPr bwMode="auto">
        <a:xfrm>
          <a:off x="28575" y="272110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1732</xdr:row>
      <xdr:rowOff>76200</xdr:rowOff>
    </xdr:from>
    <xdr:to>
      <xdr:col>36</xdr:col>
      <xdr:colOff>142875</xdr:colOff>
      <xdr:row>1732</xdr:row>
      <xdr:rowOff>76200</xdr:rowOff>
    </xdr:to>
    <xdr:sp macro="" textlink="">
      <xdr:nvSpPr>
        <xdr:cNvPr id="1486" name="Line 1485"/>
        <xdr:cNvSpPr>
          <a:spLocks noChangeShapeType="1"/>
        </xdr:cNvSpPr>
      </xdr:nvSpPr>
      <xdr:spPr bwMode="auto">
        <a:xfrm>
          <a:off x="19050" y="28236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1795</xdr:row>
      <xdr:rowOff>85725</xdr:rowOff>
    </xdr:from>
    <xdr:to>
      <xdr:col>36</xdr:col>
      <xdr:colOff>152400</xdr:colOff>
      <xdr:row>1795</xdr:row>
      <xdr:rowOff>85725</xdr:rowOff>
    </xdr:to>
    <xdr:sp macro="" textlink="">
      <xdr:nvSpPr>
        <xdr:cNvPr id="1487" name="Line 1486"/>
        <xdr:cNvSpPr>
          <a:spLocks noChangeShapeType="1"/>
        </xdr:cNvSpPr>
      </xdr:nvSpPr>
      <xdr:spPr bwMode="auto">
        <a:xfrm>
          <a:off x="28575" y="29264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1858</xdr:row>
      <xdr:rowOff>76200</xdr:rowOff>
    </xdr:from>
    <xdr:to>
      <xdr:col>36</xdr:col>
      <xdr:colOff>142875</xdr:colOff>
      <xdr:row>1858</xdr:row>
      <xdr:rowOff>76200</xdr:rowOff>
    </xdr:to>
    <xdr:sp macro="" textlink="">
      <xdr:nvSpPr>
        <xdr:cNvPr id="1488" name="Line 1487"/>
        <xdr:cNvSpPr>
          <a:spLocks noChangeShapeType="1"/>
        </xdr:cNvSpPr>
      </xdr:nvSpPr>
      <xdr:spPr bwMode="auto">
        <a:xfrm>
          <a:off x="19050" y="3029045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1921</xdr:row>
      <xdr:rowOff>85725</xdr:rowOff>
    </xdr:from>
    <xdr:to>
      <xdr:col>36</xdr:col>
      <xdr:colOff>152400</xdr:colOff>
      <xdr:row>1921</xdr:row>
      <xdr:rowOff>85725</xdr:rowOff>
    </xdr:to>
    <xdr:sp macro="" textlink="">
      <xdr:nvSpPr>
        <xdr:cNvPr id="1489" name="Line 1488"/>
        <xdr:cNvSpPr>
          <a:spLocks noChangeShapeType="1"/>
        </xdr:cNvSpPr>
      </xdr:nvSpPr>
      <xdr:spPr bwMode="auto">
        <a:xfrm>
          <a:off x="28575" y="3131820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1984</xdr:row>
      <xdr:rowOff>76200</xdr:rowOff>
    </xdr:from>
    <xdr:to>
      <xdr:col>36</xdr:col>
      <xdr:colOff>142875</xdr:colOff>
      <xdr:row>1984</xdr:row>
      <xdr:rowOff>76200</xdr:rowOff>
    </xdr:to>
    <xdr:sp macro="" textlink="">
      <xdr:nvSpPr>
        <xdr:cNvPr id="1490" name="Line 1489"/>
        <xdr:cNvSpPr>
          <a:spLocks noChangeShapeType="1"/>
        </xdr:cNvSpPr>
      </xdr:nvSpPr>
      <xdr:spPr bwMode="auto">
        <a:xfrm>
          <a:off x="19050" y="3234404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2047</xdr:row>
      <xdr:rowOff>85725</xdr:rowOff>
    </xdr:from>
    <xdr:to>
      <xdr:col>36</xdr:col>
      <xdr:colOff>152400</xdr:colOff>
      <xdr:row>2047</xdr:row>
      <xdr:rowOff>85725</xdr:rowOff>
    </xdr:to>
    <xdr:sp macro="" textlink="">
      <xdr:nvSpPr>
        <xdr:cNvPr id="1491" name="Line 1490"/>
        <xdr:cNvSpPr>
          <a:spLocks noChangeShapeType="1"/>
        </xdr:cNvSpPr>
      </xdr:nvSpPr>
      <xdr:spPr bwMode="auto">
        <a:xfrm>
          <a:off x="28575" y="333717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2110</xdr:row>
      <xdr:rowOff>76200</xdr:rowOff>
    </xdr:from>
    <xdr:to>
      <xdr:col>36</xdr:col>
      <xdr:colOff>142875</xdr:colOff>
      <xdr:row>2110</xdr:row>
      <xdr:rowOff>76200</xdr:rowOff>
    </xdr:to>
    <xdr:sp macro="" textlink="">
      <xdr:nvSpPr>
        <xdr:cNvPr id="1492" name="Line 1491"/>
        <xdr:cNvSpPr>
          <a:spLocks noChangeShapeType="1"/>
        </xdr:cNvSpPr>
      </xdr:nvSpPr>
      <xdr:spPr bwMode="auto">
        <a:xfrm>
          <a:off x="19050" y="3439763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2173</xdr:row>
      <xdr:rowOff>85725</xdr:rowOff>
    </xdr:from>
    <xdr:to>
      <xdr:col>36</xdr:col>
      <xdr:colOff>152400</xdr:colOff>
      <xdr:row>2173</xdr:row>
      <xdr:rowOff>85725</xdr:rowOff>
    </xdr:to>
    <xdr:sp macro="" textlink="">
      <xdr:nvSpPr>
        <xdr:cNvPr id="1493" name="Line 1492"/>
        <xdr:cNvSpPr>
          <a:spLocks noChangeShapeType="1"/>
        </xdr:cNvSpPr>
      </xdr:nvSpPr>
      <xdr:spPr bwMode="auto">
        <a:xfrm>
          <a:off x="28575" y="3542538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2236</xdr:row>
      <xdr:rowOff>76200</xdr:rowOff>
    </xdr:from>
    <xdr:to>
      <xdr:col>36</xdr:col>
      <xdr:colOff>142875</xdr:colOff>
      <xdr:row>2236</xdr:row>
      <xdr:rowOff>76200</xdr:rowOff>
    </xdr:to>
    <xdr:sp macro="" textlink="">
      <xdr:nvSpPr>
        <xdr:cNvPr id="1494" name="Line 1493"/>
        <xdr:cNvSpPr>
          <a:spLocks noChangeShapeType="1"/>
        </xdr:cNvSpPr>
      </xdr:nvSpPr>
      <xdr:spPr bwMode="auto">
        <a:xfrm>
          <a:off x="19050" y="364512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2299</xdr:row>
      <xdr:rowOff>85725</xdr:rowOff>
    </xdr:from>
    <xdr:to>
      <xdr:col>36</xdr:col>
      <xdr:colOff>152400</xdr:colOff>
      <xdr:row>2299</xdr:row>
      <xdr:rowOff>85725</xdr:rowOff>
    </xdr:to>
    <xdr:sp macro="" textlink="">
      <xdr:nvSpPr>
        <xdr:cNvPr id="1495" name="Line 1494"/>
        <xdr:cNvSpPr>
          <a:spLocks noChangeShapeType="1"/>
        </xdr:cNvSpPr>
      </xdr:nvSpPr>
      <xdr:spPr bwMode="auto">
        <a:xfrm>
          <a:off x="28575" y="3747897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2362</xdr:row>
      <xdr:rowOff>76200</xdr:rowOff>
    </xdr:from>
    <xdr:to>
      <xdr:col>36</xdr:col>
      <xdr:colOff>142875</xdr:colOff>
      <xdr:row>2362</xdr:row>
      <xdr:rowOff>76200</xdr:rowOff>
    </xdr:to>
    <xdr:sp macro="" textlink="">
      <xdr:nvSpPr>
        <xdr:cNvPr id="1496" name="Line 1495"/>
        <xdr:cNvSpPr>
          <a:spLocks noChangeShapeType="1"/>
        </xdr:cNvSpPr>
      </xdr:nvSpPr>
      <xdr:spPr bwMode="auto">
        <a:xfrm>
          <a:off x="19050" y="385048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2425</xdr:row>
      <xdr:rowOff>85725</xdr:rowOff>
    </xdr:from>
    <xdr:to>
      <xdr:col>36</xdr:col>
      <xdr:colOff>152400</xdr:colOff>
      <xdr:row>2425</xdr:row>
      <xdr:rowOff>85725</xdr:rowOff>
    </xdr:to>
    <xdr:sp macro="" textlink="">
      <xdr:nvSpPr>
        <xdr:cNvPr id="1497" name="Line 1496"/>
        <xdr:cNvSpPr>
          <a:spLocks noChangeShapeType="1"/>
        </xdr:cNvSpPr>
      </xdr:nvSpPr>
      <xdr:spPr bwMode="auto">
        <a:xfrm>
          <a:off x="28575" y="3953256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2488</xdr:row>
      <xdr:rowOff>76200</xdr:rowOff>
    </xdr:from>
    <xdr:to>
      <xdr:col>36</xdr:col>
      <xdr:colOff>142875</xdr:colOff>
      <xdr:row>2488</xdr:row>
      <xdr:rowOff>76200</xdr:rowOff>
    </xdr:to>
    <xdr:sp macro="" textlink="">
      <xdr:nvSpPr>
        <xdr:cNvPr id="1498" name="Line 1497"/>
        <xdr:cNvSpPr>
          <a:spLocks noChangeShapeType="1"/>
        </xdr:cNvSpPr>
      </xdr:nvSpPr>
      <xdr:spPr bwMode="auto">
        <a:xfrm>
          <a:off x="19050" y="405584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2551</xdr:row>
      <xdr:rowOff>85725</xdr:rowOff>
    </xdr:from>
    <xdr:to>
      <xdr:col>36</xdr:col>
      <xdr:colOff>152400</xdr:colOff>
      <xdr:row>2551</xdr:row>
      <xdr:rowOff>85725</xdr:rowOff>
    </xdr:to>
    <xdr:sp macro="" textlink="">
      <xdr:nvSpPr>
        <xdr:cNvPr id="1499" name="Line 1498"/>
        <xdr:cNvSpPr>
          <a:spLocks noChangeShapeType="1"/>
        </xdr:cNvSpPr>
      </xdr:nvSpPr>
      <xdr:spPr bwMode="auto">
        <a:xfrm>
          <a:off x="28575" y="415861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2614</xdr:row>
      <xdr:rowOff>76200</xdr:rowOff>
    </xdr:from>
    <xdr:to>
      <xdr:col>36</xdr:col>
      <xdr:colOff>142875</xdr:colOff>
      <xdr:row>2614</xdr:row>
      <xdr:rowOff>76200</xdr:rowOff>
    </xdr:to>
    <xdr:sp macro="" textlink="">
      <xdr:nvSpPr>
        <xdr:cNvPr id="1500" name="Line 1499"/>
        <xdr:cNvSpPr>
          <a:spLocks noChangeShapeType="1"/>
        </xdr:cNvSpPr>
      </xdr:nvSpPr>
      <xdr:spPr bwMode="auto">
        <a:xfrm>
          <a:off x="19050" y="426119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2677</xdr:row>
      <xdr:rowOff>85725</xdr:rowOff>
    </xdr:from>
    <xdr:to>
      <xdr:col>36</xdr:col>
      <xdr:colOff>152400</xdr:colOff>
      <xdr:row>2677</xdr:row>
      <xdr:rowOff>85725</xdr:rowOff>
    </xdr:to>
    <xdr:sp macro="" textlink="">
      <xdr:nvSpPr>
        <xdr:cNvPr id="1501" name="Line 1500"/>
        <xdr:cNvSpPr>
          <a:spLocks noChangeShapeType="1"/>
        </xdr:cNvSpPr>
      </xdr:nvSpPr>
      <xdr:spPr bwMode="auto">
        <a:xfrm>
          <a:off x="28575" y="436397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2740</xdr:row>
      <xdr:rowOff>76200</xdr:rowOff>
    </xdr:from>
    <xdr:to>
      <xdr:col>36</xdr:col>
      <xdr:colOff>142875</xdr:colOff>
      <xdr:row>2740</xdr:row>
      <xdr:rowOff>76200</xdr:rowOff>
    </xdr:to>
    <xdr:sp macro="" textlink="">
      <xdr:nvSpPr>
        <xdr:cNvPr id="1502" name="Line 1501"/>
        <xdr:cNvSpPr>
          <a:spLocks noChangeShapeType="1"/>
        </xdr:cNvSpPr>
      </xdr:nvSpPr>
      <xdr:spPr bwMode="auto">
        <a:xfrm>
          <a:off x="19050" y="446655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2803</xdr:row>
      <xdr:rowOff>76200</xdr:rowOff>
    </xdr:from>
    <xdr:to>
      <xdr:col>36</xdr:col>
      <xdr:colOff>142875</xdr:colOff>
      <xdr:row>2803</xdr:row>
      <xdr:rowOff>76200</xdr:rowOff>
    </xdr:to>
    <xdr:sp macro="" textlink="">
      <xdr:nvSpPr>
        <xdr:cNvPr id="1503" name="Line 1502"/>
        <xdr:cNvSpPr>
          <a:spLocks noChangeShapeType="1"/>
        </xdr:cNvSpPr>
      </xdr:nvSpPr>
      <xdr:spPr bwMode="auto">
        <a:xfrm>
          <a:off x="19050" y="456923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2803</xdr:row>
      <xdr:rowOff>76200</xdr:rowOff>
    </xdr:from>
    <xdr:to>
      <xdr:col>36</xdr:col>
      <xdr:colOff>142875</xdr:colOff>
      <xdr:row>2803</xdr:row>
      <xdr:rowOff>76200</xdr:rowOff>
    </xdr:to>
    <xdr:sp macro="" textlink="">
      <xdr:nvSpPr>
        <xdr:cNvPr id="1504" name="Line 1503"/>
        <xdr:cNvSpPr>
          <a:spLocks noChangeShapeType="1"/>
        </xdr:cNvSpPr>
      </xdr:nvSpPr>
      <xdr:spPr bwMode="auto">
        <a:xfrm>
          <a:off x="19050" y="456923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2866</xdr:row>
      <xdr:rowOff>85725</xdr:rowOff>
    </xdr:from>
    <xdr:to>
      <xdr:col>36</xdr:col>
      <xdr:colOff>152400</xdr:colOff>
      <xdr:row>2866</xdr:row>
      <xdr:rowOff>85725</xdr:rowOff>
    </xdr:to>
    <xdr:sp macro="" textlink="">
      <xdr:nvSpPr>
        <xdr:cNvPr id="1505" name="Line 1504"/>
        <xdr:cNvSpPr>
          <a:spLocks noChangeShapeType="1"/>
        </xdr:cNvSpPr>
      </xdr:nvSpPr>
      <xdr:spPr bwMode="auto">
        <a:xfrm>
          <a:off x="28575" y="467210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2929</xdr:row>
      <xdr:rowOff>76200</xdr:rowOff>
    </xdr:from>
    <xdr:to>
      <xdr:col>36</xdr:col>
      <xdr:colOff>142875</xdr:colOff>
      <xdr:row>2929</xdr:row>
      <xdr:rowOff>76200</xdr:rowOff>
    </xdr:to>
    <xdr:sp macro="" textlink="">
      <xdr:nvSpPr>
        <xdr:cNvPr id="1506" name="Line 1505"/>
        <xdr:cNvSpPr>
          <a:spLocks noChangeShapeType="1"/>
        </xdr:cNvSpPr>
      </xdr:nvSpPr>
      <xdr:spPr bwMode="auto">
        <a:xfrm>
          <a:off x="19050" y="477478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2992</xdr:row>
      <xdr:rowOff>76200</xdr:rowOff>
    </xdr:from>
    <xdr:to>
      <xdr:col>36</xdr:col>
      <xdr:colOff>142875</xdr:colOff>
      <xdr:row>2992</xdr:row>
      <xdr:rowOff>76200</xdr:rowOff>
    </xdr:to>
    <xdr:sp macro="" textlink="">
      <xdr:nvSpPr>
        <xdr:cNvPr id="1507" name="Line 1506"/>
        <xdr:cNvSpPr>
          <a:spLocks noChangeShapeType="1"/>
        </xdr:cNvSpPr>
      </xdr:nvSpPr>
      <xdr:spPr bwMode="auto">
        <a:xfrm>
          <a:off x="19050" y="487756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2866</xdr:row>
      <xdr:rowOff>85725</xdr:rowOff>
    </xdr:from>
    <xdr:to>
      <xdr:col>36</xdr:col>
      <xdr:colOff>152400</xdr:colOff>
      <xdr:row>2866</xdr:row>
      <xdr:rowOff>85725</xdr:rowOff>
    </xdr:to>
    <xdr:sp macro="" textlink="">
      <xdr:nvSpPr>
        <xdr:cNvPr id="1508" name="Line 1507"/>
        <xdr:cNvSpPr>
          <a:spLocks noChangeShapeType="1"/>
        </xdr:cNvSpPr>
      </xdr:nvSpPr>
      <xdr:spPr bwMode="auto">
        <a:xfrm>
          <a:off x="28575" y="4672107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2929</xdr:row>
      <xdr:rowOff>76200</xdr:rowOff>
    </xdr:from>
    <xdr:to>
      <xdr:col>36</xdr:col>
      <xdr:colOff>142875</xdr:colOff>
      <xdr:row>2929</xdr:row>
      <xdr:rowOff>76200</xdr:rowOff>
    </xdr:to>
    <xdr:sp macro="" textlink="">
      <xdr:nvSpPr>
        <xdr:cNvPr id="1509" name="Line 1508"/>
        <xdr:cNvSpPr>
          <a:spLocks noChangeShapeType="1"/>
        </xdr:cNvSpPr>
      </xdr:nvSpPr>
      <xdr:spPr bwMode="auto">
        <a:xfrm>
          <a:off x="19050" y="477478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2992</xdr:row>
      <xdr:rowOff>76200</xdr:rowOff>
    </xdr:from>
    <xdr:to>
      <xdr:col>36</xdr:col>
      <xdr:colOff>142875</xdr:colOff>
      <xdr:row>2992</xdr:row>
      <xdr:rowOff>76200</xdr:rowOff>
    </xdr:to>
    <xdr:sp macro="" textlink="">
      <xdr:nvSpPr>
        <xdr:cNvPr id="1510" name="Line 1509"/>
        <xdr:cNvSpPr>
          <a:spLocks noChangeShapeType="1"/>
        </xdr:cNvSpPr>
      </xdr:nvSpPr>
      <xdr:spPr bwMode="auto">
        <a:xfrm>
          <a:off x="19050" y="487756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2992</xdr:row>
      <xdr:rowOff>76200</xdr:rowOff>
    </xdr:from>
    <xdr:to>
      <xdr:col>36</xdr:col>
      <xdr:colOff>142875</xdr:colOff>
      <xdr:row>2992</xdr:row>
      <xdr:rowOff>76200</xdr:rowOff>
    </xdr:to>
    <xdr:sp macro="" textlink="">
      <xdr:nvSpPr>
        <xdr:cNvPr id="1511" name="Line 1510"/>
        <xdr:cNvSpPr>
          <a:spLocks noChangeShapeType="1"/>
        </xdr:cNvSpPr>
      </xdr:nvSpPr>
      <xdr:spPr bwMode="auto">
        <a:xfrm>
          <a:off x="19050" y="487756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3055</xdr:row>
      <xdr:rowOff>76200</xdr:rowOff>
    </xdr:from>
    <xdr:to>
      <xdr:col>36</xdr:col>
      <xdr:colOff>142875</xdr:colOff>
      <xdr:row>3055</xdr:row>
      <xdr:rowOff>76200</xdr:rowOff>
    </xdr:to>
    <xdr:sp macro="" textlink="">
      <xdr:nvSpPr>
        <xdr:cNvPr id="1512" name="Line 744"/>
        <xdr:cNvSpPr>
          <a:spLocks noChangeShapeType="1"/>
        </xdr:cNvSpPr>
      </xdr:nvSpPr>
      <xdr:spPr bwMode="auto">
        <a:xfrm>
          <a:off x="19050" y="498033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3055</xdr:row>
      <xdr:rowOff>76200</xdr:rowOff>
    </xdr:from>
    <xdr:to>
      <xdr:col>36</xdr:col>
      <xdr:colOff>142875</xdr:colOff>
      <xdr:row>3055</xdr:row>
      <xdr:rowOff>76200</xdr:rowOff>
    </xdr:to>
    <xdr:sp macro="" textlink="">
      <xdr:nvSpPr>
        <xdr:cNvPr id="1513" name="Line 1506"/>
        <xdr:cNvSpPr>
          <a:spLocks noChangeShapeType="1"/>
        </xdr:cNvSpPr>
      </xdr:nvSpPr>
      <xdr:spPr bwMode="auto">
        <a:xfrm>
          <a:off x="19050" y="498033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3055</xdr:row>
      <xdr:rowOff>76200</xdr:rowOff>
    </xdr:from>
    <xdr:to>
      <xdr:col>36</xdr:col>
      <xdr:colOff>142875</xdr:colOff>
      <xdr:row>3055</xdr:row>
      <xdr:rowOff>76200</xdr:rowOff>
    </xdr:to>
    <xdr:sp macro="" textlink="">
      <xdr:nvSpPr>
        <xdr:cNvPr id="1514" name="Line 1509"/>
        <xdr:cNvSpPr>
          <a:spLocks noChangeShapeType="1"/>
        </xdr:cNvSpPr>
      </xdr:nvSpPr>
      <xdr:spPr bwMode="auto">
        <a:xfrm>
          <a:off x="19050" y="498033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3055</xdr:row>
      <xdr:rowOff>76200</xdr:rowOff>
    </xdr:from>
    <xdr:to>
      <xdr:col>36</xdr:col>
      <xdr:colOff>142875</xdr:colOff>
      <xdr:row>3055</xdr:row>
      <xdr:rowOff>76200</xdr:rowOff>
    </xdr:to>
    <xdr:sp macro="" textlink="">
      <xdr:nvSpPr>
        <xdr:cNvPr id="1515" name="Line 1510"/>
        <xdr:cNvSpPr>
          <a:spLocks noChangeShapeType="1"/>
        </xdr:cNvSpPr>
      </xdr:nvSpPr>
      <xdr:spPr bwMode="auto">
        <a:xfrm>
          <a:off x="19050" y="49803367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3118</xdr:row>
      <xdr:rowOff>76200</xdr:rowOff>
    </xdr:from>
    <xdr:to>
      <xdr:col>36</xdr:col>
      <xdr:colOff>142875</xdr:colOff>
      <xdr:row>3118</xdr:row>
      <xdr:rowOff>76200</xdr:rowOff>
    </xdr:to>
    <xdr:sp macro="" textlink="">
      <xdr:nvSpPr>
        <xdr:cNvPr id="1516" name="Line 744"/>
        <xdr:cNvSpPr>
          <a:spLocks noChangeShapeType="1"/>
        </xdr:cNvSpPr>
      </xdr:nvSpPr>
      <xdr:spPr bwMode="auto">
        <a:xfrm>
          <a:off x="19050" y="5083111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3118</xdr:row>
      <xdr:rowOff>76200</xdr:rowOff>
    </xdr:from>
    <xdr:to>
      <xdr:col>36</xdr:col>
      <xdr:colOff>142875</xdr:colOff>
      <xdr:row>3118</xdr:row>
      <xdr:rowOff>76200</xdr:rowOff>
    </xdr:to>
    <xdr:sp macro="" textlink="">
      <xdr:nvSpPr>
        <xdr:cNvPr id="1517" name="Line 1506"/>
        <xdr:cNvSpPr>
          <a:spLocks noChangeShapeType="1"/>
        </xdr:cNvSpPr>
      </xdr:nvSpPr>
      <xdr:spPr bwMode="auto">
        <a:xfrm>
          <a:off x="19050" y="5083111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3118</xdr:row>
      <xdr:rowOff>76200</xdr:rowOff>
    </xdr:from>
    <xdr:to>
      <xdr:col>36</xdr:col>
      <xdr:colOff>142875</xdr:colOff>
      <xdr:row>3118</xdr:row>
      <xdr:rowOff>76200</xdr:rowOff>
    </xdr:to>
    <xdr:sp macro="" textlink="">
      <xdr:nvSpPr>
        <xdr:cNvPr id="1518" name="Line 1509"/>
        <xdr:cNvSpPr>
          <a:spLocks noChangeShapeType="1"/>
        </xdr:cNvSpPr>
      </xdr:nvSpPr>
      <xdr:spPr bwMode="auto">
        <a:xfrm>
          <a:off x="19050" y="5083111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3118</xdr:row>
      <xdr:rowOff>76200</xdr:rowOff>
    </xdr:from>
    <xdr:to>
      <xdr:col>36</xdr:col>
      <xdr:colOff>142875</xdr:colOff>
      <xdr:row>3118</xdr:row>
      <xdr:rowOff>76200</xdr:rowOff>
    </xdr:to>
    <xdr:sp macro="" textlink="">
      <xdr:nvSpPr>
        <xdr:cNvPr id="1519" name="Line 1510"/>
        <xdr:cNvSpPr>
          <a:spLocks noChangeShapeType="1"/>
        </xdr:cNvSpPr>
      </xdr:nvSpPr>
      <xdr:spPr bwMode="auto">
        <a:xfrm>
          <a:off x="19050" y="50831115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3181</xdr:row>
      <xdr:rowOff>76200</xdr:rowOff>
    </xdr:from>
    <xdr:to>
      <xdr:col>36</xdr:col>
      <xdr:colOff>142875</xdr:colOff>
      <xdr:row>3181</xdr:row>
      <xdr:rowOff>76200</xdr:rowOff>
    </xdr:to>
    <xdr:sp macro="" textlink="">
      <xdr:nvSpPr>
        <xdr:cNvPr id="1520" name="Line 744"/>
        <xdr:cNvSpPr>
          <a:spLocks noChangeShapeType="1"/>
        </xdr:cNvSpPr>
      </xdr:nvSpPr>
      <xdr:spPr bwMode="auto">
        <a:xfrm>
          <a:off x="19050" y="51858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3181</xdr:row>
      <xdr:rowOff>76200</xdr:rowOff>
    </xdr:from>
    <xdr:to>
      <xdr:col>36</xdr:col>
      <xdr:colOff>142875</xdr:colOff>
      <xdr:row>3181</xdr:row>
      <xdr:rowOff>76200</xdr:rowOff>
    </xdr:to>
    <xdr:sp macro="" textlink="">
      <xdr:nvSpPr>
        <xdr:cNvPr id="1521" name="Line 1506"/>
        <xdr:cNvSpPr>
          <a:spLocks noChangeShapeType="1"/>
        </xdr:cNvSpPr>
      </xdr:nvSpPr>
      <xdr:spPr bwMode="auto">
        <a:xfrm>
          <a:off x="19050" y="51858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3181</xdr:row>
      <xdr:rowOff>76200</xdr:rowOff>
    </xdr:from>
    <xdr:to>
      <xdr:col>36</xdr:col>
      <xdr:colOff>142875</xdr:colOff>
      <xdr:row>3181</xdr:row>
      <xdr:rowOff>76200</xdr:rowOff>
    </xdr:to>
    <xdr:sp macro="" textlink="">
      <xdr:nvSpPr>
        <xdr:cNvPr id="1522" name="Line 1509"/>
        <xdr:cNvSpPr>
          <a:spLocks noChangeShapeType="1"/>
        </xdr:cNvSpPr>
      </xdr:nvSpPr>
      <xdr:spPr bwMode="auto">
        <a:xfrm>
          <a:off x="19050" y="51858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3181</xdr:row>
      <xdr:rowOff>76200</xdr:rowOff>
    </xdr:from>
    <xdr:to>
      <xdr:col>36</xdr:col>
      <xdr:colOff>142875</xdr:colOff>
      <xdr:row>3181</xdr:row>
      <xdr:rowOff>76200</xdr:rowOff>
    </xdr:to>
    <xdr:sp macro="" textlink="">
      <xdr:nvSpPr>
        <xdr:cNvPr id="1523" name="Line 1510"/>
        <xdr:cNvSpPr>
          <a:spLocks noChangeShapeType="1"/>
        </xdr:cNvSpPr>
      </xdr:nvSpPr>
      <xdr:spPr bwMode="auto">
        <a:xfrm>
          <a:off x="19050" y="51858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3244</xdr:row>
      <xdr:rowOff>76200</xdr:rowOff>
    </xdr:from>
    <xdr:to>
      <xdr:col>36</xdr:col>
      <xdr:colOff>142875</xdr:colOff>
      <xdr:row>3244</xdr:row>
      <xdr:rowOff>76200</xdr:rowOff>
    </xdr:to>
    <xdr:sp macro="" textlink="">
      <xdr:nvSpPr>
        <xdr:cNvPr id="1524" name="Line 744"/>
        <xdr:cNvSpPr>
          <a:spLocks noChangeShapeType="1"/>
        </xdr:cNvSpPr>
      </xdr:nvSpPr>
      <xdr:spPr bwMode="auto">
        <a:xfrm>
          <a:off x="19050" y="52886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3244</xdr:row>
      <xdr:rowOff>76200</xdr:rowOff>
    </xdr:from>
    <xdr:to>
      <xdr:col>36</xdr:col>
      <xdr:colOff>142875</xdr:colOff>
      <xdr:row>3244</xdr:row>
      <xdr:rowOff>76200</xdr:rowOff>
    </xdr:to>
    <xdr:sp macro="" textlink="">
      <xdr:nvSpPr>
        <xdr:cNvPr id="1525" name="Line 1506"/>
        <xdr:cNvSpPr>
          <a:spLocks noChangeShapeType="1"/>
        </xdr:cNvSpPr>
      </xdr:nvSpPr>
      <xdr:spPr bwMode="auto">
        <a:xfrm>
          <a:off x="19050" y="52886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3244</xdr:row>
      <xdr:rowOff>76200</xdr:rowOff>
    </xdr:from>
    <xdr:to>
      <xdr:col>36</xdr:col>
      <xdr:colOff>142875</xdr:colOff>
      <xdr:row>3244</xdr:row>
      <xdr:rowOff>76200</xdr:rowOff>
    </xdr:to>
    <xdr:sp macro="" textlink="">
      <xdr:nvSpPr>
        <xdr:cNvPr id="1526" name="Line 1509"/>
        <xdr:cNvSpPr>
          <a:spLocks noChangeShapeType="1"/>
        </xdr:cNvSpPr>
      </xdr:nvSpPr>
      <xdr:spPr bwMode="auto">
        <a:xfrm>
          <a:off x="19050" y="52886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3244</xdr:row>
      <xdr:rowOff>76200</xdr:rowOff>
    </xdr:from>
    <xdr:to>
      <xdr:col>36</xdr:col>
      <xdr:colOff>142875</xdr:colOff>
      <xdr:row>3244</xdr:row>
      <xdr:rowOff>76200</xdr:rowOff>
    </xdr:to>
    <xdr:sp macro="" textlink="">
      <xdr:nvSpPr>
        <xdr:cNvPr id="1527" name="Line 1510"/>
        <xdr:cNvSpPr>
          <a:spLocks noChangeShapeType="1"/>
        </xdr:cNvSpPr>
      </xdr:nvSpPr>
      <xdr:spPr bwMode="auto">
        <a:xfrm>
          <a:off x="19050" y="52886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31</xdr:row>
      <xdr:rowOff>85725</xdr:rowOff>
    </xdr:from>
    <xdr:to>
      <xdr:col>36</xdr:col>
      <xdr:colOff>152400</xdr:colOff>
      <xdr:row>31</xdr:row>
      <xdr:rowOff>85725</xdr:rowOff>
    </xdr:to>
    <xdr:sp macro="" textlink="">
      <xdr:nvSpPr>
        <xdr:cNvPr id="562593" name="Line 1"/>
        <xdr:cNvSpPr>
          <a:spLocks noChangeShapeType="1"/>
        </xdr:cNvSpPr>
      </xdr:nvSpPr>
      <xdr:spPr bwMode="auto">
        <a:xfrm>
          <a:off x="28575" y="5143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94</xdr:row>
      <xdr:rowOff>76200</xdr:rowOff>
    </xdr:from>
    <xdr:to>
      <xdr:col>36</xdr:col>
      <xdr:colOff>142875</xdr:colOff>
      <xdr:row>94</xdr:row>
      <xdr:rowOff>76200</xdr:rowOff>
    </xdr:to>
    <xdr:sp macro="" textlink="">
      <xdr:nvSpPr>
        <xdr:cNvPr id="562594" name="Line 2"/>
        <xdr:cNvSpPr>
          <a:spLocks noChangeShapeType="1"/>
        </xdr:cNvSpPr>
      </xdr:nvSpPr>
      <xdr:spPr bwMode="auto">
        <a:xfrm>
          <a:off x="19050" y="15401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595" name="Line 3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596" name="Line 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597" name="Line 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598" name="Line 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599" name="Line 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00" name="Line 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01" name="Line 9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02" name="Line 10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03" name="Line 1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04" name="Line 1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05" name="Line 13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06" name="Line 14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07" name="Line 1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08" name="Line 16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09" name="Line 17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10" name="Line 1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11" name="Line 19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12" name="Line 20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13" name="Line 2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14" name="Line 22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15" name="Line 23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16" name="Line 2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17" name="Line 25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18" name="Line 26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19" name="Line 2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20" name="Line 28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21" name="Line 29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22" name="Line 30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23" name="Line 3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24" name="Line 32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25" name="Line 33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26" name="Line 3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27" name="Line 35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28" name="Line 36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29" name="Line 37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30" name="Line 38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31" name="Line 39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32" name="Line 40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33" name="Line 41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34" name="Line 42"/>
        <xdr:cNvSpPr>
          <a:spLocks noChangeShapeType="1"/>
        </xdr:cNvSpPr>
      </xdr:nvSpPr>
      <xdr:spPr bwMode="auto">
        <a:xfrm flipV="1"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126</xdr:row>
      <xdr:rowOff>0</xdr:rowOff>
    </xdr:from>
    <xdr:to>
      <xdr:col>18</xdr:col>
      <xdr:colOff>0</xdr:colOff>
      <xdr:row>126</xdr:row>
      <xdr:rowOff>0</xdr:rowOff>
    </xdr:to>
    <xdr:sp macro="" textlink="">
      <xdr:nvSpPr>
        <xdr:cNvPr id="562635" name="Line 43"/>
        <xdr:cNvSpPr>
          <a:spLocks noChangeShapeType="1"/>
        </xdr:cNvSpPr>
      </xdr:nvSpPr>
      <xdr:spPr bwMode="auto">
        <a:xfrm>
          <a:off x="2352675" y="20535900"/>
          <a:ext cx="904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9525</xdr:colOff>
      <xdr:row>126</xdr:row>
      <xdr:rowOff>0</xdr:rowOff>
    </xdr:from>
    <xdr:to>
      <xdr:col>36</xdr:col>
      <xdr:colOff>133350</xdr:colOff>
      <xdr:row>126</xdr:row>
      <xdr:rowOff>0</xdr:rowOff>
    </xdr:to>
    <xdr:sp macro="" textlink="">
      <xdr:nvSpPr>
        <xdr:cNvPr id="562636" name="Line 44"/>
        <xdr:cNvSpPr>
          <a:spLocks noChangeShapeType="1"/>
        </xdr:cNvSpPr>
      </xdr:nvSpPr>
      <xdr:spPr bwMode="auto">
        <a:xfrm>
          <a:off x="952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37" name="Line 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38" name="Line 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39" name="Line 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40" name="Line 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41" name="Line 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42" name="Line 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43" name="Line 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44" name="Line 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45" name="Line 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46" name="Line 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47" name="Line 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48" name="Line 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49" name="Line 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50" name="Line 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51" name="Line 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52" name="Line 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53" name="Line 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54" name="Line 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55" name="Line 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56" name="Line 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57" name="Line 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58" name="Line 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59" name="Line 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60" name="Line 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61" name="Line 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62" name="Line 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63" name="Line 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64" name="Line 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65" name="Line 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66" name="Line 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67" name="Line 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68" name="Line 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69" name="Line 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70" name="Line 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71" name="Line 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72" name="Line 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73" name="Line 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74" name="Line 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75" name="Line 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76" name="Line 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77" name="Line 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78" name="Line 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79" name="Line 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80" name="Line 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81" name="Line 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82" name="Line 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83" name="Line 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84" name="Line 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85" name="Line 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86" name="Line 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87" name="Line 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88" name="Line 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89" name="Line 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90" name="Line 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91" name="Line 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92" name="Line 1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93" name="Line 1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94" name="Line 1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95" name="Line 1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96" name="Line 1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97" name="Line 1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698" name="Line 1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699" name="Line 1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00" name="Line 1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01" name="Line 1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02" name="Line 1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03" name="Line 1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04" name="Line 1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05" name="Line 1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06" name="Line 1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07" name="Line 1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08" name="Line 1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09" name="Line 1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10" name="Line 1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11" name="Line 1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12" name="Line 1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13" name="Line 1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14" name="Line 1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15" name="Line 1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16" name="Line 1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17" name="Line 1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18" name="Line 1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19" name="Line 1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20" name="Line 1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21" name="Line 1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22" name="Line 1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23" name="Line 1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24" name="Line 1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25" name="Line 1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26" name="Line 1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27" name="Line 1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28" name="Line 1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29" name="Line 1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30" name="Line 1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31" name="Line 1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32" name="Line 1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33" name="Line 1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34" name="Line 1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35" name="Line 1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36" name="Line 1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37" name="Line 1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38" name="Line 1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39" name="Line 1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40" name="Line 1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41" name="Line 1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42" name="Line 1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43" name="Line 1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44" name="Line 1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45" name="Line 1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46" name="Line 1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47" name="Line 1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48" name="Line 1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49" name="Line 1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50" name="Line 1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51" name="Line 1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52" name="Line 1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53" name="Line 1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54" name="Line 1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55" name="Line 1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56" name="Line 1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57" name="Line 1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58" name="Line 1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59" name="Line 1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60" name="Line 1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61" name="Line 1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62" name="Line 1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63" name="Line 1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64" name="Line 1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65" name="Line 1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66" name="Line 1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67" name="Line 1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68" name="Line 1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69" name="Line 1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70" name="Line 1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71" name="Line 1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72" name="Line 1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73" name="Line 1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74" name="Line 1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75" name="Line 1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76" name="Line 1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77" name="Line 1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78" name="Line 1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79" name="Line 1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80" name="Line 1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81" name="Line 1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82" name="Line 1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83" name="Line 1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84" name="Line 1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85" name="Line 1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86" name="Line 1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87" name="Line 1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88" name="Line 1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89" name="Line 1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90" name="Line 1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91" name="Line 1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92" name="Line 2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93" name="Line 2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94" name="Line 2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95" name="Line 2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96" name="Line 2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97" name="Line 2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798" name="Line 2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799" name="Line 2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00" name="Line 2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01" name="Line 2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02" name="Line 2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03" name="Line 2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04" name="Line 2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05" name="Line 2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06" name="Line 2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07" name="Line 2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08" name="Line 2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09" name="Line 2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10" name="Line 2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11" name="Line 2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12" name="Line 2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13" name="Line 2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14" name="Line 2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15" name="Line 2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16" name="Line 2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17" name="Line 2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18" name="Line 2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19" name="Line 2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20" name="Line 2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21" name="Line 2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22" name="Line 2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23" name="Line 2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24" name="Line 2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25" name="Line 2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26" name="Line 2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27" name="Line 2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28" name="Line 2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29" name="Line 2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30" name="Line 2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31" name="Line 2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32" name="Line 2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33" name="Line 2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34" name="Line 2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35" name="Line 2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36" name="Line 2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37" name="Line 2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38" name="Line 2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39" name="Line 2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40" name="Line 2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41" name="Line 2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42" name="Line 2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43" name="Line 2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44" name="Line 2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45" name="Line 2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46" name="Line 2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47" name="Line 2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48" name="Line 2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49" name="Line 2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50" name="Line 2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51" name="Line 2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52" name="Line 2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53" name="Line 2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54" name="Line 2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55" name="Line 2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56" name="Line 2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57" name="Line 2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58" name="Line 2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59" name="Line 2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60" name="Line 2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61" name="Line 2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62" name="Line 2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63" name="Line 2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64" name="Line 2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65" name="Line 2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66" name="Line 2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67" name="Line 2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68" name="Line 2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69" name="Line 2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70" name="Line 2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71" name="Line 2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72" name="Line 2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73" name="Line 2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74" name="Line 2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75" name="Line 2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76" name="Line 2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77" name="Line 2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78" name="Line 2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79" name="Line 2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80" name="Line 2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81" name="Line 2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82" name="Line 2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83" name="Line 2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84" name="Line 2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85" name="Line 2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86" name="Line 2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87" name="Line 2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88" name="Line 2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89" name="Line 2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90" name="Line 2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91" name="Line 2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92" name="Line 3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93" name="Line 3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94" name="Line 3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95" name="Line 3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96" name="Line 3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97" name="Line 3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898" name="Line 3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899" name="Line 3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00" name="Line 3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01" name="Line 3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02" name="Line 3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03" name="Line 3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04" name="Line 3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05" name="Line 3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06" name="Line 3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07" name="Line 3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08" name="Line 3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09" name="Line 3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10" name="Line 3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11" name="Line 3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12" name="Line 3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13" name="Line 3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14" name="Line 3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15" name="Line 3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16" name="Line 3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17" name="Line 3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18" name="Line 3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19" name="Line 3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20" name="Line 3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21" name="Line 3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22" name="Line 3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23" name="Line 3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24" name="Line 3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25" name="Line 3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26" name="Line 3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27" name="Line 3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28" name="Line 3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29" name="Line 3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30" name="Line 3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31" name="Line 3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32" name="Line 3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33" name="Line 3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34" name="Line 3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35" name="Line 3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36" name="Line 3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37" name="Line 3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38" name="Line 3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39" name="Line 3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40" name="Line 3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41" name="Line 3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42" name="Line 3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43" name="Line 3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44" name="Line 3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45" name="Line 3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46" name="Line 3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47" name="Line 3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48" name="Line 3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49" name="Line 3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50" name="Line 3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51" name="Line 3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52" name="Line 3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53" name="Line 3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54" name="Line 3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55" name="Line 3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56" name="Line 3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57" name="Line 3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58" name="Line 3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59" name="Line 3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60" name="Line 3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61" name="Line 3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62" name="Line 3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63" name="Line 3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64" name="Line 3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65" name="Line 3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66" name="Line 3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67" name="Line 3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68" name="Line 3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69" name="Line 3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70" name="Line 3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71" name="Line 3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72" name="Line 3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73" name="Line 3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74" name="Line 3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75" name="Line 3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76" name="Line 3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77" name="Line 3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78" name="Line 3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79" name="Line 3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80" name="Line 3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81" name="Line 3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82" name="Line 3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83" name="Line 3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84" name="Line 3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85" name="Line 3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86" name="Line 3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87" name="Line 3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88" name="Line 3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89" name="Line 3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90" name="Line 3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91" name="Line 3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92" name="Line 4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93" name="Line 4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94" name="Line 4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95" name="Line 4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96" name="Line 4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97" name="Line 4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2998" name="Line 4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2999" name="Line 4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00" name="Line 4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01" name="Line 4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02" name="Line 4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03" name="Line 4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04" name="Line 4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05" name="Line 4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06" name="Line 4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07" name="Line 4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08" name="Line 4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09" name="Line 4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10" name="Line 4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11" name="Line 4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12" name="Line 4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13" name="Line 4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14" name="Line 4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15" name="Line 4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16" name="Line 4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17" name="Line 4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18" name="Line 4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19" name="Line 4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20" name="Line 4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21" name="Line 4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22" name="Line 4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23" name="Line 4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24" name="Line 4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25" name="Line 4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26" name="Line 4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27" name="Line 4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28" name="Line 4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29" name="Line 4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30" name="Line 4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31" name="Line 4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32" name="Line 4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33" name="Line 4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34" name="Line 4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35" name="Line 4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36" name="Line 4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37" name="Line 4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38" name="Line 4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39" name="Line 4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40" name="Line 4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41" name="Line 4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42" name="Line 4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43" name="Line 4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44" name="Line 4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45" name="Line 4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46" name="Line 4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47" name="Line 4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48" name="Line 4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49" name="Line 4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50" name="Line 4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51" name="Line 4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52" name="Line 4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53" name="Line 4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54" name="Line 4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55" name="Line 4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56" name="Line 4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57" name="Line 4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58" name="Line 4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59" name="Line 4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60" name="Line 4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61" name="Line 4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62" name="Line 4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63" name="Line 4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64" name="Line 4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65" name="Line 4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66" name="Line 4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67" name="Line 4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68" name="Line 4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69" name="Line 4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70" name="Line 4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71" name="Line 4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72" name="Line 4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73" name="Line 4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74" name="Line 4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75" name="Line 4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76" name="Line 4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77" name="Line 4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78" name="Line 4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79" name="Line 4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80" name="Line 4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81" name="Line 4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82" name="Line 4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83" name="Line 4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84" name="Line 4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85" name="Line 4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86" name="Line 4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87" name="Line 4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88" name="Line 4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89" name="Line 4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90" name="Line 4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91" name="Line 4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92" name="Line 5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93" name="Line 5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94" name="Line 5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95" name="Line 5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96" name="Line 5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97" name="Line 5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098" name="Line 5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099" name="Line 5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00" name="Line 5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01" name="Line 5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02" name="Line 5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03" name="Line 5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04" name="Line 5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05" name="Line 5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06" name="Line 5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07" name="Line 5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08" name="Line 5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09" name="Line 5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10" name="Line 5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11" name="Line 5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12" name="Line 5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13" name="Line 5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14" name="Line 5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15" name="Line 5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16" name="Line 5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17" name="Line 5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18" name="Line 5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19" name="Line 5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20" name="Line 5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21" name="Line 5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22" name="Line 5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23" name="Line 5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24" name="Line 5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25" name="Line 5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26" name="Line 5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27" name="Line 5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28" name="Line 5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29" name="Line 5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30" name="Line 5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31" name="Line 5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32" name="Line 5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33" name="Line 5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34" name="Line 5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35" name="Line 5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36" name="Line 5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37" name="Line 5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38" name="Line 5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39" name="Line 5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40" name="Line 5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41" name="Line 5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42" name="Line 5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43" name="Line 5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44" name="Line 5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45" name="Line 5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46" name="Line 5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47" name="Line 5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48" name="Line 5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49" name="Line 5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50" name="Line 5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51" name="Line 5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52" name="Line 5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53" name="Line 5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54" name="Line 5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55" name="Line 5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56" name="Line 5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57" name="Line 5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58" name="Line 5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59" name="Line 5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60" name="Line 5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61" name="Line 5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62" name="Line 5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63" name="Line 5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64" name="Line 5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65" name="Line 5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66" name="Line 5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67" name="Line 5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68" name="Line 5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69" name="Line 5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70" name="Line 5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71" name="Line 5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72" name="Line 5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73" name="Line 5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74" name="Line 5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75" name="Line 5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76" name="Line 5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77" name="Line 5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78" name="Line 5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79" name="Line 5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80" name="Line 5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81" name="Line 5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82" name="Line 5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83" name="Line 5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84" name="Line 5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85" name="Line 5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86" name="Line 5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87" name="Line 5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88" name="Line 5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89" name="Line 5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90" name="Line 5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91" name="Line 59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92" name="Line 60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93" name="Line 60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94" name="Line 60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95" name="Line 60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96" name="Line 60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97" name="Line 60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3198" name="Line 60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3199" name="Line 60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24" name="Line 60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25" name="Line 60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26" name="Line 61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27" name="Line 61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28" name="Line 61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29" name="Line 61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30" name="Line 61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31" name="Line 61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32" name="Line 61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33" name="Line 61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34" name="Line 61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35" name="Line 61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36" name="Line 62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37" name="Line 62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38" name="Line 62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39" name="Line 62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40" name="Line 62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41" name="Line 62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42" name="Line 62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43" name="Line 62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44" name="Line 62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45" name="Line 62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46" name="Line 63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47" name="Line 63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48" name="Line 63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49" name="Line 63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50" name="Line 63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51" name="Line 63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52" name="Line 63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53" name="Line 63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54" name="Line 63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55" name="Line 63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56" name="Line 64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57" name="Line 64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58" name="Line 64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59" name="Line 64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60" name="Line 64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61" name="Line 64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62" name="Line 64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63" name="Line 64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64" name="Line 64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65" name="Line 64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66" name="Line 65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67" name="Line 65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68" name="Line 65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69" name="Line 65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70" name="Line 65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71" name="Line 65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72" name="Line 65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73" name="Line 65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74" name="Line 65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75" name="Line 65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76" name="Line 66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77" name="Line 66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78" name="Line 66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79" name="Line 66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80" name="Line 66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81" name="Line 66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82" name="Line 66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83" name="Line 66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84" name="Line 66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85" name="Line 66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86" name="Line 67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87" name="Line 67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88" name="Line 67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89" name="Line 67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90" name="Line 67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91" name="Line 67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92" name="Line 67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93" name="Line 67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94" name="Line 67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95" name="Line 67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96" name="Line 68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97" name="Line 68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298" name="Line 68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299" name="Line 68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300" name="Line 68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301" name="Line 68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302" name="Line 68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303" name="Line 68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304" name="Line 68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305" name="Line 689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306" name="Line 690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307" name="Line 691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308" name="Line 692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309" name="Line 693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310" name="Line 694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311" name="Line 695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312" name="Line 696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126</xdr:row>
      <xdr:rowOff>0</xdr:rowOff>
    </xdr:from>
    <xdr:to>
      <xdr:col>36</xdr:col>
      <xdr:colOff>152400</xdr:colOff>
      <xdr:row>126</xdr:row>
      <xdr:rowOff>0</xdr:rowOff>
    </xdr:to>
    <xdr:sp macro="" textlink="">
      <xdr:nvSpPr>
        <xdr:cNvPr id="564313" name="Line 697"/>
        <xdr:cNvSpPr>
          <a:spLocks noChangeShapeType="1"/>
        </xdr:cNvSpPr>
      </xdr:nvSpPr>
      <xdr:spPr bwMode="auto">
        <a:xfrm>
          <a:off x="28575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126</xdr:row>
      <xdr:rowOff>0</xdr:rowOff>
    </xdr:from>
    <xdr:to>
      <xdr:col>36</xdr:col>
      <xdr:colOff>142875</xdr:colOff>
      <xdr:row>126</xdr:row>
      <xdr:rowOff>0</xdr:rowOff>
    </xdr:to>
    <xdr:sp macro="" textlink="">
      <xdr:nvSpPr>
        <xdr:cNvPr id="564314" name="Line 698"/>
        <xdr:cNvSpPr>
          <a:spLocks noChangeShapeType="1"/>
        </xdr:cNvSpPr>
      </xdr:nvSpPr>
      <xdr:spPr bwMode="auto">
        <a:xfrm>
          <a:off x="19050" y="20535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157</xdr:row>
      <xdr:rowOff>85725</xdr:rowOff>
    </xdr:from>
    <xdr:to>
      <xdr:col>36</xdr:col>
      <xdr:colOff>152400</xdr:colOff>
      <xdr:row>157</xdr:row>
      <xdr:rowOff>85725</xdr:rowOff>
    </xdr:to>
    <xdr:sp macro="" textlink="">
      <xdr:nvSpPr>
        <xdr:cNvPr id="564315" name="Line 699"/>
        <xdr:cNvSpPr>
          <a:spLocks noChangeShapeType="1"/>
        </xdr:cNvSpPr>
      </xdr:nvSpPr>
      <xdr:spPr bwMode="auto">
        <a:xfrm>
          <a:off x="28575" y="25679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220</xdr:row>
      <xdr:rowOff>76200</xdr:rowOff>
    </xdr:from>
    <xdr:to>
      <xdr:col>36</xdr:col>
      <xdr:colOff>142875</xdr:colOff>
      <xdr:row>220</xdr:row>
      <xdr:rowOff>76200</xdr:rowOff>
    </xdr:to>
    <xdr:sp macro="" textlink="">
      <xdr:nvSpPr>
        <xdr:cNvPr id="564316" name="Line 700"/>
        <xdr:cNvSpPr>
          <a:spLocks noChangeShapeType="1"/>
        </xdr:cNvSpPr>
      </xdr:nvSpPr>
      <xdr:spPr bwMode="auto">
        <a:xfrm>
          <a:off x="19050" y="35937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283</xdr:row>
      <xdr:rowOff>85725</xdr:rowOff>
    </xdr:from>
    <xdr:to>
      <xdr:col>36</xdr:col>
      <xdr:colOff>152400</xdr:colOff>
      <xdr:row>283</xdr:row>
      <xdr:rowOff>85725</xdr:rowOff>
    </xdr:to>
    <xdr:sp macro="" textlink="">
      <xdr:nvSpPr>
        <xdr:cNvPr id="564317" name="Line 701"/>
        <xdr:cNvSpPr>
          <a:spLocks noChangeShapeType="1"/>
        </xdr:cNvSpPr>
      </xdr:nvSpPr>
      <xdr:spPr bwMode="auto">
        <a:xfrm>
          <a:off x="28575" y="46215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346</xdr:row>
      <xdr:rowOff>76200</xdr:rowOff>
    </xdr:from>
    <xdr:to>
      <xdr:col>36</xdr:col>
      <xdr:colOff>142875</xdr:colOff>
      <xdr:row>346</xdr:row>
      <xdr:rowOff>76200</xdr:rowOff>
    </xdr:to>
    <xdr:sp macro="" textlink="">
      <xdr:nvSpPr>
        <xdr:cNvPr id="564318" name="Line 702"/>
        <xdr:cNvSpPr>
          <a:spLocks noChangeShapeType="1"/>
        </xdr:cNvSpPr>
      </xdr:nvSpPr>
      <xdr:spPr bwMode="auto">
        <a:xfrm>
          <a:off x="19050" y="56473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409</xdr:row>
      <xdr:rowOff>85725</xdr:rowOff>
    </xdr:from>
    <xdr:to>
      <xdr:col>36</xdr:col>
      <xdr:colOff>152400</xdr:colOff>
      <xdr:row>409</xdr:row>
      <xdr:rowOff>85725</xdr:rowOff>
    </xdr:to>
    <xdr:sp macro="" textlink="">
      <xdr:nvSpPr>
        <xdr:cNvPr id="564319" name="Line 703"/>
        <xdr:cNvSpPr>
          <a:spLocks noChangeShapeType="1"/>
        </xdr:cNvSpPr>
      </xdr:nvSpPr>
      <xdr:spPr bwMode="auto">
        <a:xfrm>
          <a:off x="28575" y="66751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472</xdr:row>
      <xdr:rowOff>76200</xdr:rowOff>
    </xdr:from>
    <xdr:to>
      <xdr:col>36</xdr:col>
      <xdr:colOff>142875</xdr:colOff>
      <xdr:row>472</xdr:row>
      <xdr:rowOff>76200</xdr:rowOff>
    </xdr:to>
    <xdr:sp macro="" textlink="">
      <xdr:nvSpPr>
        <xdr:cNvPr id="564320" name="Line 704"/>
        <xdr:cNvSpPr>
          <a:spLocks noChangeShapeType="1"/>
        </xdr:cNvSpPr>
      </xdr:nvSpPr>
      <xdr:spPr bwMode="auto">
        <a:xfrm>
          <a:off x="19050" y="77009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535</xdr:row>
      <xdr:rowOff>85725</xdr:rowOff>
    </xdr:from>
    <xdr:to>
      <xdr:col>36</xdr:col>
      <xdr:colOff>152400</xdr:colOff>
      <xdr:row>535</xdr:row>
      <xdr:rowOff>85725</xdr:rowOff>
    </xdr:to>
    <xdr:sp macro="" textlink="">
      <xdr:nvSpPr>
        <xdr:cNvPr id="564321" name="Line 705"/>
        <xdr:cNvSpPr>
          <a:spLocks noChangeShapeType="1"/>
        </xdr:cNvSpPr>
      </xdr:nvSpPr>
      <xdr:spPr bwMode="auto">
        <a:xfrm>
          <a:off x="28575" y="87287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598</xdr:row>
      <xdr:rowOff>76200</xdr:rowOff>
    </xdr:from>
    <xdr:to>
      <xdr:col>36</xdr:col>
      <xdr:colOff>142875</xdr:colOff>
      <xdr:row>598</xdr:row>
      <xdr:rowOff>76200</xdr:rowOff>
    </xdr:to>
    <xdr:sp macro="" textlink="">
      <xdr:nvSpPr>
        <xdr:cNvPr id="564322" name="Line 706"/>
        <xdr:cNvSpPr>
          <a:spLocks noChangeShapeType="1"/>
        </xdr:cNvSpPr>
      </xdr:nvSpPr>
      <xdr:spPr bwMode="auto">
        <a:xfrm>
          <a:off x="19050" y="975455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661</xdr:row>
      <xdr:rowOff>85725</xdr:rowOff>
    </xdr:from>
    <xdr:to>
      <xdr:col>36</xdr:col>
      <xdr:colOff>152400</xdr:colOff>
      <xdr:row>661</xdr:row>
      <xdr:rowOff>85725</xdr:rowOff>
    </xdr:to>
    <xdr:sp macro="" textlink="">
      <xdr:nvSpPr>
        <xdr:cNvPr id="564323" name="Line 707"/>
        <xdr:cNvSpPr>
          <a:spLocks noChangeShapeType="1"/>
        </xdr:cNvSpPr>
      </xdr:nvSpPr>
      <xdr:spPr bwMode="auto">
        <a:xfrm>
          <a:off x="28575" y="1078230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724</xdr:row>
      <xdr:rowOff>76200</xdr:rowOff>
    </xdr:from>
    <xdr:to>
      <xdr:col>36</xdr:col>
      <xdr:colOff>142875</xdr:colOff>
      <xdr:row>724</xdr:row>
      <xdr:rowOff>76200</xdr:rowOff>
    </xdr:to>
    <xdr:sp macro="" textlink="">
      <xdr:nvSpPr>
        <xdr:cNvPr id="564324" name="Line 708"/>
        <xdr:cNvSpPr>
          <a:spLocks noChangeShapeType="1"/>
        </xdr:cNvSpPr>
      </xdr:nvSpPr>
      <xdr:spPr bwMode="auto">
        <a:xfrm>
          <a:off x="19050" y="1180814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787</xdr:row>
      <xdr:rowOff>85725</xdr:rowOff>
    </xdr:from>
    <xdr:to>
      <xdr:col>36</xdr:col>
      <xdr:colOff>152400</xdr:colOff>
      <xdr:row>787</xdr:row>
      <xdr:rowOff>85725</xdr:rowOff>
    </xdr:to>
    <xdr:sp macro="" textlink="">
      <xdr:nvSpPr>
        <xdr:cNvPr id="564325" name="Line 709"/>
        <xdr:cNvSpPr>
          <a:spLocks noChangeShapeType="1"/>
        </xdr:cNvSpPr>
      </xdr:nvSpPr>
      <xdr:spPr bwMode="auto">
        <a:xfrm>
          <a:off x="28575" y="128358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850</xdr:row>
      <xdr:rowOff>76200</xdr:rowOff>
    </xdr:from>
    <xdr:to>
      <xdr:col>36</xdr:col>
      <xdr:colOff>142875</xdr:colOff>
      <xdr:row>850</xdr:row>
      <xdr:rowOff>76200</xdr:rowOff>
    </xdr:to>
    <xdr:sp macro="" textlink="">
      <xdr:nvSpPr>
        <xdr:cNvPr id="564326" name="Line 710"/>
        <xdr:cNvSpPr>
          <a:spLocks noChangeShapeType="1"/>
        </xdr:cNvSpPr>
      </xdr:nvSpPr>
      <xdr:spPr bwMode="auto">
        <a:xfrm>
          <a:off x="19050" y="1386173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913</xdr:row>
      <xdr:rowOff>85725</xdr:rowOff>
    </xdr:from>
    <xdr:to>
      <xdr:col>36</xdr:col>
      <xdr:colOff>152400</xdr:colOff>
      <xdr:row>913</xdr:row>
      <xdr:rowOff>85725</xdr:rowOff>
    </xdr:to>
    <xdr:sp macro="" textlink="">
      <xdr:nvSpPr>
        <xdr:cNvPr id="564327" name="Line 711"/>
        <xdr:cNvSpPr>
          <a:spLocks noChangeShapeType="1"/>
        </xdr:cNvSpPr>
      </xdr:nvSpPr>
      <xdr:spPr bwMode="auto">
        <a:xfrm>
          <a:off x="28575" y="1488948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976</xdr:row>
      <xdr:rowOff>76200</xdr:rowOff>
    </xdr:from>
    <xdr:to>
      <xdr:col>36</xdr:col>
      <xdr:colOff>142875</xdr:colOff>
      <xdr:row>976</xdr:row>
      <xdr:rowOff>76200</xdr:rowOff>
    </xdr:to>
    <xdr:sp macro="" textlink="">
      <xdr:nvSpPr>
        <xdr:cNvPr id="564328" name="Line 712"/>
        <xdr:cNvSpPr>
          <a:spLocks noChangeShapeType="1"/>
        </xdr:cNvSpPr>
      </xdr:nvSpPr>
      <xdr:spPr bwMode="auto">
        <a:xfrm>
          <a:off x="19050" y="159153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1039</xdr:row>
      <xdr:rowOff>85725</xdr:rowOff>
    </xdr:from>
    <xdr:to>
      <xdr:col>36</xdr:col>
      <xdr:colOff>152400</xdr:colOff>
      <xdr:row>1039</xdr:row>
      <xdr:rowOff>85725</xdr:rowOff>
    </xdr:to>
    <xdr:sp macro="" textlink="">
      <xdr:nvSpPr>
        <xdr:cNvPr id="564329" name="Line 713"/>
        <xdr:cNvSpPr>
          <a:spLocks noChangeShapeType="1"/>
        </xdr:cNvSpPr>
      </xdr:nvSpPr>
      <xdr:spPr bwMode="auto">
        <a:xfrm>
          <a:off x="28575" y="1694307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1102</xdr:row>
      <xdr:rowOff>76200</xdr:rowOff>
    </xdr:from>
    <xdr:to>
      <xdr:col>36</xdr:col>
      <xdr:colOff>142875</xdr:colOff>
      <xdr:row>1102</xdr:row>
      <xdr:rowOff>76200</xdr:rowOff>
    </xdr:to>
    <xdr:sp macro="" textlink="">
      <xdr:nvSpPr>
        <xdr:cNvPr id="564330" name="Line 714"/>
        <xdr:cNvSpPr>
          <a:spLocks noChangeShapeType="1"/>
        </xdr:cNvSpPr>
      </xdr:nvSpPr>
      <xdr:spPr bwMode="auto">
        <a:xfrm>
          <a:off x="19050" y="179689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1165</xdr:row>
      <xdr:rowOff>85725</xdr:rowOff>
    </xdr:from>
    <xdr:to>
      <xdr:col>36</xdr:col>
      <xdr:colOff>152400</xdr:colOff>
      <xdr:row>1165</xdr:row>
      <xdr:rowOff>85725</xdr:rowOff>
    </xdr:to>
    <xdr:sp macro="" textlink="">
      <xdr:nvSpPr>
        <xdr:cNvPr id="564331" name="Line 715"/>
        <xdr:cNvSpPr>
          <a:spLocks noChangeShapeType="1"/>
        </xdr:cNvSpPr>
      </xdr:nvSpPr>
      <xdr:spPr bwMode="auto">
        <a:xfrm>
          <a:off x="28575" y="1899666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1228</xdr:row>
      <xdr:rowOff>76200</xdr:rowOff>
    </xdr:from>
    <xdr:to>
      <xdr:col>36</xdr:col>
      <xdr:colOff>142875</xdr:colOff>
      <xdr:row>1228</xdr:row>
      <xdr:rowOff>76200</xdr:rowOff>
    </xdr:to>
    <xdr:sp macro="" textlink="">
      <xdr:nvSpPr>
        <xdr:cNvPr id="564332" name="Line 716"/>
        <xdr:cNvSpPr>
          <a:spLocks noChangeShapeType="1"/>
        </xdr:cNvSpPr>
      </xdr:nvSpPr>
      <xdr:spPr bwMode="auto">
        <a:xfrm>
          <a:off x="19050" y="200225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1291</xdr:row>
      <xdr:rowOff>85725</xdr:rowOff>
    </xdr:from>
    <xdr:to>
      <xdr:col>36</xdr:col>
      <xdr:colOff>152400</xdr:colOff>
      <xdr:row>1291</xdr:row>
      <xdr:rowOff>85725</xdr:rowOff>
    </xdr:to>
    <xdr:sp macro="" textlink="">
      <xdr:nvSpPr>
        <xdr:cNvPr id="564333" name="Line 717"/>
        <xdr:cNvSpPr>
          <a:spLocks noChangeShapeType="1"/>
        </xdr:cNvSpPr>
      </xdr:nvSpPr>
      <xdr:spPr bwMode="auto">
        <a:xfrm>
          <a:off x="28575" y="210502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1354</xdr:row>
      <xdr:rowOff>76200</xdr:rowOff>
    </xdr:from>
    <xdr:to>
      <xdr:col>36</xdr:col>
      <xdr:colOff>142875</xdr:colOff>
      <xdr:row>1354</xdr:row>
      <xdr:rowOff>76200</xdr:rowOff>
    </xdr:to>
    <xdr:sp macro="" textlink="">
      <xdr:nvSpPr>
        <xdr:cNvPr id="564334" name="Line 718"/>
        <xdr:cNvSpPr>
          <a:spLocks noChangeShapeType="1"/>
        </xdr:cNvSpPr>
      </xdr:nvSpPr>
      <xdr:spPr bwMode="auto">
        <a:xfrm>
          <a:off x="19050" y="220760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1417</xdr:row>
      <xdr:rowOff>85725</xdr:rowOff>
    </xdr:from>
    <xdr:to>
      <xdr:col>36</xdr:col>
      <xdr:colOff>152400</xdr:colOff>
      <xdr:row>1417</xdr:row>
      <xdr:rowOff>85725</xdr:rowOff>
    </xdr:to>
    <xdr:sp macro="" textlink="">
      <xdr:nvSpPr>
        <xdr:cNvPr id="564335" name="Line 719"/>
        <xdr:cNvSpPr>
          <a:spLocks noChangeShapeType="1"/>
        </xdr:cNvSpPr>
      </xdr:nvSpPr>
      <xdr:spPr bwMode="auto">
        <a:xfrm>
          <a:off x="28575" y="231038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1480</xdr:row>
      <xdr:rowOff>76200</xdr:rowOff>
    </xdr:from>
    <xdr:to>
      <xdr:col>36</xdr:col>
      <xdr:colOff>142875</xdr:colOff>
      <xdr:row>1480</xdr:row>
      <xdr:rowOff>76200</xdr:rowOff>
    </xdr:to>
    <xdr:sp macro="" textlink="">
      <xdr:nvSpPr>
        <xdr:cNvPr id="564336" name="Line 720"/>
        <xdr:cNvSpPr>
          <a:spLocks noChangeShapeType="1"/>
        </xdr:cNvSpPr>
      </xdr:nvSpPr>
      <xdr:spPr bwMode="auto">
        <a:xfrm>
          <a:off x="19050" y="241296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1543</xdr:row>
      <xdr:rowOff>85725</xdr:rowOff>
    </xdr:from>
    <xdr:to>
      <xdr:col>36</xdr:col>
      <xdr:colOff>152400</xdr:colOff>
      <xdr:row>1543</xdr:row>
      <xdr:rowOff>85725</xdr:rowOff>
    </xdr:to>
    <xdr:sp macro="" textlink="">
      <xdr:nvSpPr>
        <xdr:cNvPr id="564337" name="Line 721"/>
        <xdr:cNvSpPr>
          <a:spLocks noChangeShapeType="1"/>
        </xdr:cNvSpPr>
      </xdr:nvSpPr>
      <xdr:spPr bwMode="auto">
        <a:xfrm>
          <a:off x="28575" y="2515743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1606</xdr:row>
      <xdr:rowOff>76200</xdr:rowOff>
    </xdr:from>
    <xdr:to>
      <xdr:col>36</xdr:col>
      <xdr:colOff>142875</xdr:colOff>
      <xdr:row>1606</xdr:row>
      <xdr:rowOff>76200</xdr:rowOff>
    </xdr:to>
    <xdr:sp macro="" textlink="">
      <xdr:nvSpPr>
        <xdr:cNvPr id="564338" name="Line 722"/>
        <xdr:cNvSpPr>
          <a:spLocks noChangeShapeType="1"/>
        </xdr:cNvSpPr>
      </xdr:nvSpPr>
      <xdr:spPr bwMode="auto">
        <a:xfrm>
          <a:off x="19050" y="2618327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1669</xdr:row>
      <xdr:rowOff>85725</xdr:rowOff>
    </xdr:from>
    <xdr:to>
      <xdr:col>36</xdr:col>
      <xdr:colOff>152400</xdr:colOff>
      <xdr:row>1669</xdr:row>
      <xdr:rowOff>85725</xdr:rowOff>
    </xdr:to>
    <xdr:sp macro="" textlink="">
      <xdr:nvSpPr>
        <xdr:cNvPr id="564339" name="Line 723"/>
        <xdr:cNvSpPr>
          <a:spLocks noChangeShapeType="1"/>
        </xdr:cNvSpPr>
      </xdr:nvSpPr>
      <xdr:spPr bwMode="auto">
        <a:xfrm>
          <a:off x="28575" y="2721102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1732</xdr:row>
      <xdr:rowOff>76200</xdr:rowOff>
    </xdr:from>
    <xdr:to>
      <xdr:col>36</xdr:col>
      <xdr:colOff>142875</xdr:colOff>
      <xdr:row>1732</xdr:row>
      <xdr:rowOff>76200</xdr:rowOff>
    </xdr:to>
    <xdr:sp macro="" textlink="">
      <xdr:nvSpPr>
        <xdr:cNvPr id="564340" name="Line 724"/>
        <xdr:cNvSpPr>
          <a:spLocks noChangeShapeType="1"/>
        </xdr:cNvSpPr>
      </xdr:nvSpPr>
      <xdr:spPr bwMode="auto">
        <a:xfrm>
          <a:off x="19050" y="2823686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1795</xdr:row>
      <xdr:rowOff>85725</xdr:rowOff>
    </xdr:from>
    <xdr:to>
      <xdr:col>36</xdr:col>
      <xdr:colOff>152400</xdr:colOff>
      <xdr:row>1795</xdr:row>
      <xdr:rowOff>85725</xdr:rowOff>
    </xdr:to>
    <xdr:sp macro="" textlink="">
      <xdr:nvSpPr>
        <xdr:cNvPr id="564341" name="Line 725"/>
        <xdr:cNvSpPr>
          <a:spLocks noChangeShapeType="1"/>
        </xdr:cNvSpPr>
      </xdr:nvSpPr>
      <xdr:spPr bwMode="auto">
        <a:xfrm>
          <a:off x="28575" y="2926461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1858</xdr:row>
      <xdr:rowOff>76200</xdr:rowOff>
    </xdr:from>
    <xdr:to>
      <xdr:col>36</xdr:col>
      <xdr:colOff>142875</xdr:colOff>
      <xdr:row>1858</xdr:row>
      <xdr:rowOff>76200</xdr:rowOff>
    </xdr:to>
    <xdr:sp macro="" textlink="">
      <xdr:nvSpPr>
        <xdr:cNvPr id="564342" name="Line 726"/>
        <xdr:cNvSpPr>
          <a:spLocks noChangeShapeType="1"/>
        </xdr:cNvSpPr>
      </xdr:nvSpPr>
      <xdr:spPr bwMode="auto">
        <a:xfrm>
          <a:off x="19050" y="3029045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1921</xdr:row>
      <xdr:rowOff>85725</xdr:rowOff>
    </xdr:from>
    <xdr:to>
      <xdr:col>36</xdr:col>
      <xdr:colOff>152400</xdr:colOff>
      <xdr:row>1921</xdr:row>
      <xdr:rowOff>85725</xdr:rowOff>
    </xdr:to>
    <xdr:sp macro="" textlink="">
      <xdr:nvSpPr>
        <xdr:cNvPr id="564343" name="Line 727"/>
        <xdr:cNvSpPr>
          <a:spLocks noChangeShapeType="1"/>
        </xdr:cNvSpPr>
      </xdr:nvSpPr>
      <xdr:spPr bwMode="auto">
        <a:xfrm>
          <a:off x="28575" y="3131820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1984</xdr:row>
      <xdr:rowOff>76200</xdr:rowOff>
    </xdr:from>
    <xdr:to>
      <xdr:col>36</xdr:col>
      <xdr:colOff>142875</xdr:colOff>
      <xdr:row>1984</xdr:row>
      <xdr:rowOff>76200</xdr:rowOff>
    </xdr:to>
    <xdr:sp macro="" textlink="">
      <xdr:nvSpPr>
        <xdr:cNvPr id="564344" name="Line 728"/>
        <xdr:cNvSpPr>
          <a:spLocks noChangeShapeType="1"/>
        </xdr:cNvSpPr>
      </xdr:nvSpPr>
      <xdr:spPr bwMode="auto">
        <a:xfrm>
          <a:off x="19050" y="3234404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2047</xdr:row>
      <xdr:rowOff>85725</xdr:rowOff>
    </xdr:from>
    <xdr:to>
      <xdr:col>36</xdr:col>
      <xdr:colOff>152400</xdr:colOff>
      <xdr:row>2047</xdr:row>
      <xdr:rowOff>85725</xdr:rowOff>
    </xdr:to>
    <xdr:sp macro="" textlink="">
      <xdr:nvSpPr>
        <xdr:cNvPr id="564345" name="Line 729"/>
        <xdr:cNvSpPr>
          <a:spLocks noChangeShapeType="1"/>
        </xdr:cNvSpPr>
      </xdr:nvSpPr>
      <xdr:spPr bwMode="auto">
        <a:xfrm>
          <a:off x="28575" y="3337179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2110</xdr:row>
      <xdr:rowOff>76200</xdr:rowOff>
    </xdr:from>
    <xdr:to>
      <xdr:col>36</xdr:col>
      <xdr:colOff>142875</xdr:colOff>
      <xdr:row>2110</xdr:row>
      <xdr:rowOff>76200</xdr:rowOff>
    </xdr:to>
    <xdr:sp macro="" textlink="">
      <xdr:nvSpPr>
        <xdr:cNvPr id="564346" name="Line 730"/>
        <xdr:cNvSpPr>
          <a:spLocks noChangeShapeType="1"/>
        </xdr:cNvSpPr>
      </xdr:nvSpPr>
      <xdr:spPr bwMode="auto">
        <a:xfrm>
          <a:off x="19050" y="3439763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2173</xdr:row>
      <xdr:rowOff>85725</xdr:rowOff>
    </xdr:from>
    <xdr:to>
      <xdr:col>36</xdr:col>
      <xdr:colOff>152400</xdr:colOff>
      <xdr:row>2173</xdr:row>
      <xdr:rowOff>85725</xdr:rowOff>
    </xdr:to>
    <xdr:sp macro="" textlink="">
      <xdr:nvSpPr>
        <xdr:cNvPr id="564347" name="Line 731"/>
        <xdr:cNvSpPr>
          <a:spLocks noChangeShapeType="1"/>
        </xdr:cNvSpPr>
      </xdr:nvSpPr>
      <xdr:spPr bwMode="auto">
        <a:xfrm>
          <a:off x="28575" y="3542538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2236</xdr:row>
      <xdr:rowOff>76200</xdr:rowOff>
    </xdr:from>
    <xdr:to>
      <xdr:col>36</xdr:col>
      <xdr:colOff>142875</xdr:colOff>
      <xdr:row>2236</xdr:row>
      <xdr:rowOff>76200</xdr:rowOff>
    </xdr:to>
    <xdr:sp macro="" textlink="">
      <xdr:nvSpPr>
        <xdr:cNvPr id="564348" name="Line 732"/>
        <xdr:cNvSpPr>
          <a:spLocks noChangeShapeType="1"/>
        </xdr:cNvSpPr>
      </xdr:nvSpPr>
      <xdr:spPr bwMode="auto">
        <a:xfrm>
          <a:off x="19050" y="3645122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2299</xdr:row>
      <xdr:rowOff>85725</xdr:rowOff>
    </xdr:from>
    <xdr:to>
      <xdr:col>36</xdr:col>
      <xdr:colOff>152400</xdr:colOff>
      <xdr:row>2299</xdr:row>
      <xdr:rowOff>85725</xdr:rowOff>
    </xdr:to>
    <xdr:sp macro="" textlink="">
      <xdr:nvSpPr>
        <xdr:cNvPr id="564349" name="Line 733"/>
        <xdr:cNvSpPr>
          <a:spLocks noChangeShapeType="1"/>
        </xdr:cNvSpPr>
      </xdr:nvSpPr>
      <xdr:spPr bwMode="auto">
        <a:xfrm>
          <a:off x="28575" y="3747897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2362</xdr:row>
      <xdr:rowOff>76200</xdr:rowOff>
    </xdr:from>
    <xdr:to>
      <xdr:col>36</xdr:col>
      <xdr:colOff>142875</xdr:colOff>
      <xdr:row>2362</xdr:row>
      <xdr:rowOff>76200</xdr:rowOff>
    </xdr:to>
    <xdr:sp macro="" textlink="">
      <xdr:nvSpPr>
        <xdr:cNvPr id="564350" name="Line 734"/>
        <xdr:cNvSpPr>
          <a:spLocks noChangeShapeType="1"/>
        </xdr:cNvSpPr>
      </xdr:nvSpPr>
      <xdr:spPr bwMode="auto">
        <a:xfrm>
          <a:off x="19050" y="3850481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2425</xdr:row>
      <xdr:rowOff>85725</xdr:rowOff>
    </xdr:from>
    <xdr:to>
      <xdr:col>36</xdr:col>
      <xdr:colOff>152400</xdr:colOff>
      <xdr:row>2425</xdr:row>
      <xdr:rowOff>85725</xdr:rowOff>
    </xdr:to>
    <xdr:sp macro="" textlink="">
      <xdr:nvSpPr>
        <xdr:cNvPr id="564351" name="Line 735"/>
        <xdr:cNvSpPr>
          <a:spLocks noChangeShapeType="1"/>
        </xdr:cNvSpPr>
      </xdr:nvSpPr>
      <xdr:spPr bwMode="auto">
        <a:xfrm>
          <a:off x="28575" y="3953256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2488</xdr:row>
      <xdr:rowOff>76200</xdr:rowOff>
    </xdr:from>
    <xdr:to>
      <xdr:col>36</xdr:col>
      <xdr:colOff>142875</xdr:colOff>
      <xdr:row>2488</xdr:row>
      <xdr:rowOff>76200</xdr:rowOff>
    </xdr:to>
    <xdr:sp macro="" textlink="">
      <xdr:nvSpPr>
        <xdr:cNvPr id="564352" name="Line 736"/>
        <xdr:cNvSpPr>
          <a:spLocks noChangeShapeType="1"/>
        </xdr:cNvSpPr>
      </xdr:nvSpPr>
      <xdr:spPr bwMode="auto">
        <a:xfrm>
          <a:off x="19050" y="4055840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2551</xdr:row>
      <xdr:rowOff>85725</xdr:rowOff>
    </xdr:from>
    <xdr:to>
      <xdr:col>36</xdr:col>
      <xdr:colOff>152400</xdr:colOff>
      <xdr:row>2551</xdr:row>
      <xdr:rowOff>85725</xdr:rowOff>
    </xdr:to>
    <xdr:sp macro="" textlink="">
      <xdr:nvSpPr>
        <xdr:cNvPr id="564353" name="Line 737"/>
        <xdr:cNvSpPr>
          <a:spLocks noChangeShapeType="1"/>
        </xdr:cNvSpPr>
      </xdr:nvSpPr>
      <xdr:spPr bwMode="auto">
        <a:xfrm>
          <a:off x="28575" y="4158615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2614</xdr:row>
      <xdr:rowOff>76200</xdr:rowOff>
    </xdr:from>
    <xdr:to>
      <xdr:col>36</xdr:col>
      <xdr:colOff>142875</xdr:colOff>
      <xdr:row>2614</xdr:row>
      <xdr:rowOff>76200</xdr:rowOff>
    </xdr:to>
    <xdr:sp macro="" textlink="">
      <xdr:nvSpPr>
        <xdr:cNvPr id="564354" name="Line 738"/>
        <xdr:cNvSpPr>
          <a:spLocks noChangeShapeType="1"/>
        </xdr:cNvSpPr>
      </xdr:nvSpPr>
      <xdr:spPr bwMode="auto">
        <a:xfrm>
          <a:off x="19050" y="4261199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28575</xdr:colOff>
      <xdr:row>2677</xdr:row>
      <xdr:rowOff>85725</xdr:rowOff>
    </xdr:from>
    <xdr:to>
      <xdr:col>36</xdr:col>
      <xdr:colOff>152400</xdr:colOff>
      <xdr:row>2677</xdr:row>
      <xdr:rowOff>85725</xdr:rowOff>
    </xdr:to>
    <xdr:sp macro="" textlink="">
      <xdr:nvSpPr>
        <xdr:cNvPr id="564355" name="Line 739"/>
        <xdr:cNvSpPr>
          <a:spLocks noChangeShapeType="1"/>
        </xdr:cNvSpPr>
      </xdr:nvSpPr>
      <xdr:spPr bwMode="auto">
        <a:xfrm>
          <a:off x="28575" y="436397400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19050</xdr:colOff>
      <xdr:row>2740</xdr:row>
      <xdr:rowOff>76200</xdr:rowOff>
    </xdr:from>
    <xdr:to>
      <xdr:col>36</xdr:col>
      <xdr:colOff>142875</xdr:colOff>
      <xdr:row>2740</xdr:row>
      <xdr:rowOff>76200</xdr:rowOff>
    </xdr:to>
    <xdr:sp macro="" textlink="">
      <xdr:nvSpPr>
        <xdr:cNvPr id="564356" name="Line 740"/>
        <xdr:cNvSpPr>
          <a:spLocks noChangeShapeType="1"/>
        </xdr:cNvSpPr>
      </xdr:nvSpPr>
      <xdr:spPr bwMode="auto">
        <a:xfrm>
          <a:off x="19050" y="446655825"/>
          <a:ext cx="64389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34"/>
  <sheetViews>
    <sheetView workbookViewId="0">
      <selection activeCell="O16" sqref="O16"/>
    </sheetView>
  </sheetViews>
  <sheetFormatPr baseColWidth="10" defaultRowHeight="12.75"/>
  <cols>
    <col min="1" max="1" width="9.28515625" customWidth="1"/>
    <col min="2" max="2" width="9.7109375" bestFit="1" customWidth="1"/>
    <col min="3" max="3" width="5.5703125" bestFit="1" customWidth="1"/>
    <col min="4" max="6" width="6.140625" bestFit="1" customWidth="1"/>
    <col min="7" max="7" width="10.140625" bestFit="1" customWidth="1"/>
    <col min="8" max="11" width="6.140625" bestFit="1" customWidth="1"/>
    <col min="12" max="12" width="7.85546875" customWidth="1"/>
    <col min="13" max="17" width="6.140625" bestFit="1" customWidth="1"/>
    <col min="18" max="18" width="4.5703125" bestFit="1" customWidth="1"/>
    <col min="19" max="19" width="6.140625" bestFit="1" customWidth="1"/>
    <col min="20" max="20" width="4.5703125" bestFit="1" customWidth="1"/>
    <col min="21" max="22" width="4.140625" bestFit="1" customWidth="1"/>
  </cols>
  <sheetData>
    <row r="2" spans="1:22">
      <c r="B2" s="334" t="s">
        <v>57</v>
      </c>
      <c r="G2" s="334" t="s">
        <v>346</v>
      </c>
    </row>
    <row r="3" spans="1:22">
      <c r="A3" s="334" t="s">
        <v>348</v>
      </c>
      <c r="B3" s="383">
        <v>1.7361111111111112E-2</v>
      </c>
      <c r="C3" s="386" t="s">
        <v>337</v>
      </c>
      <c r="D3" s="386" t="s">
        <v>338</v>
      </c>
      <c r="E3" s="386" t="s">
        <v>339</v>
      </c>
      <c r="F3" s="386" t="s">
        <v>340</v>
      </c>
      <c r="G3" s="383">
        <v>1.7361111111111112E-2</v>
      </c>
      <c r="H3" s="386" t="s">
        <v>337</v>
      </c>
      <c r="I3" s="386" t="s">
        <v>338</v>
      </c>
      <c r="J3" s="386" t="s">
        <v>339</v>
      </c>
      <c r="K3" s="386" t="s">
        <v>340</v>
      </c>
      <c r="L3" s="386"/>
      <c r="M3" s="334" t="s">
        <v>17</v>
      </c>
      <c r="N3" s="334" t="s">
        <v>17</v>
      </c>
      <c r="O3" s="334" t="s">
        <v>15</v>
      </c>
      <c r="P3" s="334" t="s">
        <v>15</v>
      </c>
      <c r="Q3" s="334" t="s">
        <v>13</v>
      </c>
      <c r="R3" s="334" t="s">
        <v>13</v>
      </c>
      <c r="S3" s="388" t="s">
        <v>56</v>
      </c>
      <c r="T3" s="389" t="s">
        <v>56</v>
      </c>
      <c r="U3" s="334" t="s">
        <v>14</v>
      </c>
      <c r="V3" s="334" t="s">
        <v>16</v>
      </c>
    </row>
    <row r="4" spans="1:22">
      <c r="A4">
        <v>1</v>
      </c>
      <c r="B4" s="383">
        <v>0.41666666666666669</v>
      </c>
      <c r="C4" s="394" t="s">
        <v>15</v>
      </c>
      <c r="D4" s="394" t="s">
        <v>15</v>
      </c>
      <c r="E4" s="395" t="s">
        <v>17</v>
      </c>
      <c r="F4" s="395" t="s">
        <v>17</v>
      </c>
      <c r="G4" s="383">
        <v>0.4375</v>
      </c>
      <c r="H4" s="334" t="s">
        <v>16</v>
      </c>
      <c r="I4" s="334" t="s">
        <v>16</v>
      </c>
      <c r="K4" s="372"/>
      <c r="M4" s="334" t="s">
        <v>17</v>
      </c>
      <c r="N4" s="334" t="s">
        <v>17</v>
      </c>
      <c r="O4" s="334" t="s">
        <v>15</v>
      </c>
      <c r="P4" s="334" t="s">
        <v>15</v>
      </c>
      <c r="Q4" s="334" t="s">
        <v>13</v>
      </c>
      <c r="R4" s="334" t="s">
        <v>13</v>
      </c>
      <c r="S4" s="390" t="s">
        <v>56</v>
      </c>
      <c r="T4" s="391" t="s">
        <v>56</v>
      </c>
      <c r="U4" s="334" t="s">
        <v>14</v>
      </c>
      <c r="V4" s="334" t="s">
        <v>16</v>
      </c>
    </row>
    <row r="5" spans="1:22">
      <c r="A5">
        <v>2</v>
      </c>
      <c r="B5" s="383">
        <f t="shared" ref="B5:B11" si="0">+B4+$B$3</f>
        <v>0.43402777777777779</v>
      </c>
      <c r="C5" s="394" t="s">
        <v>15</v>
      </c>
      <c r="D5" s="394" t="s">
        <v>15</v>
      </c>
      <c r="E5" s="395" t="s">
        <v>17</v>
      </c>
      <c r="F5" s="395" t="s">
        <v>17</v>
      </c>
      <c r="G5" s="383">
        <f>+G4+$G$3</f>
        <v>0.4548611111111111</v>
      </c>
      <c r="H5" s="334" t="s">
        <v>14</v>
      </c>
      <c r="I5" s="334" t="s">
        <v>14</v>
      </c>
      <c r="J5" s="372" t="s">
        <v>56</v>
      </c>
      <c r="K5" s="372" t="s">
        <v>56</v>
      </c>
      <c r="M5" s="334" t="s">
        <v>17</v>
      </c>
      <c r="N5" s="334" t="s">
        <v>17</v>
      </c>
      <c r="O5" s="334" t="s">
        <v>15</v>
      </c>
      <c r="P5" s="334" t="s">
        <v>15</v>
      </c>
      <c r="Q5" s="334" t="s">
        <v>13</v>
      </c>
      <c r="R5" s="334" t="s">
        <v>13</v>
      </c>
      <c r="S5" s="390" t="s">
        <v>56</v>
      </c>
      <c r="T5" s="391" t="s">
        <v>56</v>
      </c>
      <c r="U5" s="334" t="s">
        <v>14</v>
      </c>
      <c r="V5" s="334" t="s">
        <v>16</v>
      </c>
    </row>
    <row r="6" spans="1:22">
      <c r="A6">
        <v>3</v>
      </c>
      <c r="B6" s="383">
        <f t="shared" si="0"/>
        <v>0.4513888888888889</v>
      </c>
      <c r="C6" s="334" t="s">
        <v>13</v>
      </c>
      <c r="D6" s="334" t="s">
        <v>13</v>
      </c>
      <c r="E6" s="394" t="s">
        <v>15</v>
      </c>
      <c r="F6" s="394" t="s">
        <v>15</v>
      </c>
      <c r="G6" s="383">
        <f t="shared" ref="G6:G20" si="1">+G5+$G$3</f>
        <v>0.47222222222222221</v>
      </c>
      <c r="H6" s="334" t="s">
        <v>16</v>
      </c>
      <c r="I6" s="334" t="s">
        <v>16</v>
      </c>
      <c r="J6" s="372" t="s">
        <v>56</v>
      </c>
      <c r="K6" s="372" t="s">
        <v>56</v>
      </c>
      <c r="M6" s="334" t="s">
        <v>17</v>
      </c>
      <c r="N6" s="334" t="s">
        <v>17</v>
      </c>
      <c r="O6" s="334" t="s">
        <v>15</v>
      </c>
      <c r="P6" s="334" t="s">
        <v>15</v>
      </c>
      <c r="Q6" s="334" t="s">
        <v>13</v>
      </c>
      <c r="R6" s="334" t="s">
        <v>13</v>
      </c>
      <c r="S6" s="390" t="s">
        <v>56</v>
      </c>
      <c r="T6" s="391" t="s">
        <v>56</v>
      </c>
      <c r="U6" s="334" t="s">
        <v>14</v>
      </c>
      <c r="V6" s="334" t="s">
        <v>16</v>
      </c>
    </row>
    <row r="7" spans="1:22">
      <c r="A7">
        <v>4</v>
      </c>
      <c r="B7" s="383">
        <f t="shared" si="0"/>
        <v>0.46875</v>
      </c>
      <c r="C7" s="334" t="s">
        <v>13</v>
      </c>
      <c r="D7" s="334" t="s">
        <v>13</v>
      </c>
      <c r="E7" s="395" t="s">
        <v>17</v>
      </c>
      <c r="F7" s="395" t="s">
        <v>17</v>
      </c>
      <c r="G7" s="383">
        <f t="shared" si="1"/>
        <v>0.48958333333333331</v>
      </c>
      <c r="H7" s="334" t="s">
        <v>14</v>
      </c>
      <c r="I7" s="334" t="s">
        <v>14</v>
      </c>
      <c r="J7" s="372"/>
      <c r="K7" s="372"/>
      <c r="M7" s="334" t="s">
        <v>17</v>
      </c>
      <c r="N7" s="334" t="s">
        <v>17</v>
      </c>
      <c r="O7" s="334" t="s">
        <v>15</v>
      </c>
      <c r="P7" s="334" t="s">
        <v>15</v>
      </c>
      <c r="Q7" s="334" t="s">
        <v>13</v>
      </c>
      <c r="R7" s="334" t="s">
        <v>13</v>
      </c>
      <c r="S7" s="390" t="s">
        <v>56</v>
      </c>
      <c r="T7" s="391" t="s">
        <v>56</v>
      </c>
      <c r="U7" s="334" t="s">
        <v>14</v>
      </c>
      <c r="V7" s="334" t="s">
        <v>16</v>
      </c>
    </row>
    <row r="8" spans="1:22">
      <c r="A8">
        <v>5</v>
      </c>
      <c r="B8" s="383">
        <f t="shared" si="0"/>
        <v>0.4861111111111111</v>
      </c>
      <c r="C8" s="394" t="s">
        <v>15</v>
      </c>
      <c r="D8" s="394" t="s">
        <v>15</v>
      </c>
      <c r="E8" s="395" t="s">
        <v>17</v>
      </c>
      <c r="F8" s="395" t="s">
        <v>17</v>
      </c>
      <c r="G8" s="383">
        <f t="shared" si="1"/>
        <v>0.50694444444444442</v>
      </c>
      <c r="H8" s="334" t="s">
        <v>16</v>
      </c>
      <c r="I8" s="334" t="s">
        <v>16</v>
      </c>
      <c r="J8" s="372" t="s">
        <v>56</v>
      </c>
      <c r="K8" s="372" t="s">
        <v>56</v>
      </c>
      <c r="M8" s="334" t="s">
        <v>17</v>
      </c>
      <c r="N8" s="334" t="s">
        <v>17</v>
      </c>
      <c r="O8" s="334" t="s">
        <v>15</v>
      </c>
      <c r="P8" s="334" t="s">
        <v>15</v>
      </c>
      <c r="Q8" s="334" t="s">
        <v>13</v>
      </c>
      <c r="R8" s="334" t="s">
        <v>13</v>
      </c>
      <c r="S8" s="390" t="s">
        <v>56</v>
      </c>
      <c r="T8" s="391" t="s">
        <v>56</v>
      </c>
      <c r="U8" s="334" t="s">
        <v>14</v>
      </c>
      <c r="V8" s="334" t="s">
        <v>16</v>
      </c>
    </row>
    <row r="9" spans="1:22">
      <c r="A9">
        <v>6</v>
      </c>
      <c r="B9" s="383">
        <f t="shared" si="0"/>
        <v>0.50347222222222221</v>
      </c>
      <c r="C9" s="394" t="s">
        <v>15</v>
      </c>
      <c r="D9" s="394" t="s">
        <v>15</v>
      </c>
      <c r="E9" s="395" t="s">
        <v>17</v>
      </c>
      <c r="F9" s="395" t="s">
        <v>17</v>
      </c>
      <c r="G9" s="383">
        <f t="shared" si="1"/>
        <v>0.52430555555555558</v>
      </c>
      <c r="H9" s="334" t="s">
        <v>14</v>
      </c>
      <c r="I9" s="334" t="s">
        <v>14</v>
      </c>
      <c r="J9" s="372" t="s">
        <v>56</v>
      </c>
      <c r="K9" s="372" t="s">
        <v>56</v>
      </c>
      <c r="M9" s="334" t="s">
        <v>17</v>
      </c>
      <c r="N9" s="334" t="s">
        <v>17</v>
      </c>
      <c r="O9" s="334" t="s">
        <v>15</v>
      </c>
      <c r="P9" s="334" t="s">
        <v>15</v>
      </c>
      <c r="Q9" s="334" t="s">
        <v>345</v>
      </c>
      <c r="S9" s="390" t="s">
        <v>347</v>
      </c>
      <c r="T9" s="392"/>
      <c r="U9" s="334" t="s">
        <v>14</v>
      </c>
      <c r="V9" s="334" t="s">
        <v>16</v>
      </c>
    </row>
    <row r="10" spans="1:22">
      <c r="A10">
        <v>7</v>
      </c>
      <c r="B10" s="383">
        <f t="shared" si="0"/>
        <v>0.52083333333333337</v>
      </c>
      <c r="C10" s="334" t="s">
        <v>13</v>
      </c>
      <c r="D10" s="334" t="s">
        <v>13</v>
      </c>
      <c r="E10" s="394" t="s">
        <v>15</v>
      </c>
      <c r="F10" s="394" t="s">
        <v>15</v>
      </c>
      <c r="G10" s="383">
        <f t="shared" si="1"/>
        <v>0.54166666666666674</v>
      </c>
      <c r="H10" s="334" t="s">
        <v>16</v>
      </c>
      <c r="I10" s="334" t="s">
        <v>16</v>
      </c>
      <c r="M10" s="334" t="s">
        <v>17</v>
      </c>
      <c r="N10" s="334" t="s">
        <v>17</v>
      </c>
      <c r="O10" s="334" t="s">
        <v>15</v>
      </c>
      <c r="P10" s="334" t="s">
        <v>15</v>
      </c>
      <c r="Q10" s="334"/>
      <c r="S10" s="393"/>
      <c r="T10" s="392"/>
      <c r="U10" s="334" t="s">
        <v>14</v>
      </c>
      <c r="V10" s="334" t="s">
        <v>16</v>
      </c>
    </row>
    <row r="11" spans="1:22">
      <c r="A11">
        <v>8</v>
      </c>
      <c r="B11" s="383">
        <f t="shared" si="0"/>
        <v>0.53819444444444453</v>
      </c>
      <c r="C11" s="334" t="s">
        <v>13</v>
      </c>
      <c r="D11" s="334" t="s">
        <v>13</v>
      </c>
      <c r="E11" s="395" t="s">
        <v>17</v>
      </c>
      <c r="F11" s="395" t="s">
        <v>17</v>
      </c>
      <c r="G11" s="383">
        <f t="shared" si="1"/>
        <v>0.5590277777777779</v>
      </c>
      <c r="H11" s="334" t="s">
        <v>14</v>
      </c>
      <c r="I11" s="334" t="s">
        <v>14</v>
      </c>
      <c r="J11" s="372" t="s">
        <v>56</v>
      </c>
      <c r="K11" s="372" t="s">
        <v>56</v>
      </c>
      <c r="M11" s="334" t="s">
        <v>17</v>
      </c>
      <c r="N11" s="334" t="s">
        <v>17</v>
      </c>
      <c r="O11" s="334" t="s">
        <v>15</v>
      </c>
      <c r="P11" s="334" t="s">
        <v>15</v>
      </c>
      <c r="Q11" s="334"/>
      <c r="S11" s="393"/>
      <c r="T11" s="392"/>
      <c r="U11" s="334" t="s">
        <v>14</v>
      </c>
      <c r="V11" s="334" t="s">
        <v>16</v>
      </c>
    </row>
    <row r="12" spans="1:22">
      <c r="A12">
        <v>9</v>
      </c>
      <c r="B12" s="383">
        <f t="shared" ref="B12:B34" si="2">+B11+$B$3</f>
        <v>0.55555555555555569</v>
      </c>
      <c r="C12" s="394" t="s">
        <v>15</v>
      </c>
      <c r="D12" s="394" t="s">
        <v>15</v>
      </c>
      <c r="E12" s="395" t="s">
        <v>17</v>
      </c>
      <c r="F12" s="395" t="s">
        <v>17</v>
      </c>
      <c r="G12" s="383">
        <f t="shared" si="1"/>
        <v>0.57638888888888906</v>
      </c>
      <c r="H12" s="334" t="s">
        <v>16</v>
      </c>
      <c r="I12" s="334" t="s">
        <v>16</v>
      </c>
      <c r="J12" s="372" t="s">
        <v>56</v>
      </c>
      <c r="K12" s="372" t="s">
        <v>56</v>
      </c>
      <c r="M12" s="334" t="s">
        <v>17</v>
      </c>
      <c r="N12" s="334" t="s">
        <v>17</v>
      </c>
      <c r="O12" s="334" t="s">
        <v>15</v>
      </c>
      <c r="P12" s="334" t="s">
        <v>15</v>
      </c>
      <c r="Q12" s="334"/>
      <c r="S12" s="393"/>
      <c r="T12" s="392"/>
      <c r="U12" s="334" t="s">
        <v>14</v>
      </c>
      <c r="V12" s="334" t="s">
        <v>16</v>
      </c>
    </row>
    <row r="13" spans="1:22">
      <c r="A13">
        <v>10</v>
      </c>
      <c r="B13" s="383">
        <f t="shared" si="2"/>
        <v>0.57291666666666685</v>
      </c>
      <c r="C13" s="394" t="s">
        <v>15</v>
      </c>
      <c r="D13" s="394" t="s">
        <v>15</v>
      </c>
      <c r="E13" s="395" t="s">
        <v>17</v>
      </c>
      <c r="F13" s="395" t="s">
        <v>17</v>
      </c>
      <c r="G13" s="383">
        <f t="shared" si="1"/>
        <v>0.59375000000000022</v>
      </c>
      <c r="H13" s="334" t="s">
        <v>14</v>
      </c>
      <c r="I13" s="334" t="s">
        <v>14</v>
      </c>
      <c r="M13" s="334" t="s">
        <v>343</v>
      </c>
      <c r="N13" s="334" t="s">
        <v>344</v>
      </c>
      <c r="O13" s="334" t="s">
        <v>341</v>
      </c>
      <c r="P13" s="334" t="s">
        <v>342</v>
      </c>
      <c r="S13" s="393"/>
      <c r="T13" s="392"/>
      <c r="U13" s="334" t="s">
        <v>14</v>
      </c>
      <c r="V13" s="334" t="s">
        <v>16</v>
      </c>
    </row>
    <row r="14" spans="1:22">
      <c r="A14">
        <v>11</v>
      </c>
      <c r="B14" s="383">
        <f t="shared" si="2"/>
        <v>0.59027777777777801</v>
      </c>
      <c r="C14" s="334" t="s">
        <v>13</v>
      </c>
      <c r="D14" s="334" t="s">
        <v>13</v>
      </c>
      <c r="E14" s="394" t="s">
        <v>15</v>
      </c>
      <c r="F14" s="394" t="s">
        <v>15</v>
      </c>
      <c r="G14" s="383">
        <f t="shared" si="1"/>
        <v>0.61111111111111138</v>
      </c>
      <c r="H14" s="334" t="s">
        <v>16</v>
      </c>
      <c r="I14" s="334" t="s">
        <v>16</v>
      </c>
      <c r="J14" s="372" t="s">
        <v>347</v>
      </c>
      <c r="M14" s="334"/>
      <c r="S14" s="393"/>
      <c r="T14" s="392"/>
      <c r="U14" s="334" t="s">
        <v>14</v>
      </c>
      <c r="V14" s="334" t="s">
        <v>16</v>
      </c>
    </row>
    <row r="15" spans="1:22">
      <c r="A15">
        <v>12</v>
      </c>
      <c r="B15" s="383">
        <f t="shared" si="2"/>
        <v>0.60763888888888917</v>
      </c>
      <c r="C15" s="334" t="s">
        <v>13</v>
      </c>
      <c r="D15" s="334" t="s">
        <v>13</v>
      </c>
      <c r="E15" s="395" t="s">
        <v>17</v>
      </c>
      <c r="F15" s="395" t="s">
        <v>17</v>
      </c>
      <c r="G15" s="383">
        <f t="shared" si="1"/>
        <v>0.62847222222222254</v>
      </c>
      <c r="H15" s="334" t="s">
        <v>14</v>
      </c>
      <c r="I15" s="334" t="s">
        <v>14</v>
      </c>
      <c r="M15" s="334"/>
      <c r="S15" s="393"/>
      <c r="T15" s="392"/>
      <c r="U15" s="334" t="s">
        <v>14</v>
      </c>
      <c r="V15" s="334" t="s">
        <v>16</v>
      </c>
    </row>
    <row r="16" spans="1:22">
      <c r="A16">
        <v>13</v>
      </c>
      <c r="B16" s="383">
        <f t="shared" si="2"/>
        <v>0.62500000000000033</v>
      </c>
      <c r="C16" s="394" t="s">
        <v>15</v>
      </c>
      <c r="D16" s="394" t="s">
        <v>15</v>
      </c>
      <c r="E16" s="395" t="s">
        <v>17</v>
      </c>
      <c r="F16" s="395" t="s">
        <v>17</v>
      </c>
      <c r="G16" s="383">
        <f t="shared" si="1"/>
        <v>0.6458333333333337</v>
      </c>
      <c r="H16" s="334" t="s">
        <v>16</v>
      </c>
      <c r="I16" s="334" t="s">
        <v>16</v>
      </c>
      <c r="M16" s="334"/>
      <c r="S16" s="393"/>
      <c r="T16" s="392"/>
      <c r="U16" s="334" t="s">
        <v>14</v>
      </c>
      <c r="V16" s="334" t="s">
        <v>16</v>
      </c>
    </row>
    <row r="17" spans="1:22">
      <c r="A17">
        <v>14</v>
      </c>
      <c r="B17" s="383">
        <f t="shared" si="2"/>
        <v>0.64236111111111149</v>
      </c>
      <c r="C17" s="334" t="s">
        <v>345</v>
      </c>
      <c r="G17" s="383">
        <f t="shared" si="1"/>
        <v>0.66319444444444486</v>
      </c>
      <c r="H17" s="334" t="s">
        <v>14</v>
      </c>
      <c r="I17" s="334" t="s">
        <v>14</v>
      </c>
      <c r="M17" s="334"/>
      <c r="S17" s="393"/>
      <c r="T17" s="392"/>
      <c r="U17" s="334" t="s">
        <v>14</v>
      </c>
      <c r="V17" s="334" t="s">
        <v>16</v>
      </c>
    </row>
    <row r="18" spans="1:22">
      <c r="A18">
        <v>15</v>
      </c>
      <c r="B18" s="383">
        <f t="shared" si="2"/>
        <v>0.65972222222222265</v>
      </c>
      <c r="C18" s="395" t="s">
        <v>343</v>
      </c>
      <c r="D18" s="395" t="s">
        <v>344</v>
      </c>
      <c r="E18" s="394" t="s">
        <v>341</v>
      </c>
      <c r="F18" s="394" t="s">
        <v>342</v>
      </c>
      <c r="G18" s="383">
        <f t="shared" si="1"/>
        <v>0.68055555555555602</v>
      </c>
      <c r="H18" s="334" t="s">
        <v>16</v>
      </c>
      <c r="I18" s="334" t="s">
        <v>14</v>
      </c>
      <c r="S18" s="393"/>
      <c r="T18" s="392"/>
      <c r="U18" s="334"/>
      <c r="V18" s="334"/>
    </row>
    <row r="19" spans="1:22">
      <c r="A19">
        <v>16</v>
      </c>
      <c r="B19" s="383">
        <f t="shared" si="2"/>
        <v>0.67708333333333381</v>
      </c>
      <c r="G19" s="383">
        <f t="shared" si="1"/>
        <v>0.69791666666666718</v>
      </c>
      <c r="H19" s="334"/>
      <c r="I19" s="334"/>
      <c r="S19" s="393"/>
      <c r="T19" s="392"/>
    </row>
    <row r="20" spans="1:22">
      <c r="A20">
        <v>17</v>
      </c>
      <c r="B20" s="384">
        <f t="shared" si="2"/>
        <v>0.69444444444444497</v>
      </c>
      <c r="C20" s="385"/>
      <c r="D20" s="385"/>
      <c r="E20" s="385"/>
      <c r="F20" s="385"/>
      <c r="G20" s="383">
        <f t="shared" si="1"/>
        <v>0.71527777777777835</v>
      </c>
      <c r="H20" s="387"/>
      <c r="I20" s="387"/>
      <c r="S20" s="450">
        <v>13</v>
      </c>
      <c r="T20" s="451"/>
    </row>
    <row r="21" spans="1:22">
      <c r="A21">
        <v>18</v>
      </c>
      <c r="B21" s="383">
        <f t="shared" si="2"/>
        <v>0.71180555555555614</v>
      </c>
    </row>
    <row r="22" spans="1:22">
      <c r="A22">
        <v>19</v>
      </c>
      <c r="B22" s="383">
        <f t="shared" si="2"/>
        <v>0.7291666666666673</v>
      </c>
    </row>
    <row r="23" spans="1:22">
      <c r="A23">
        <v>20</v>
      </c>
      <c r="B23" s="383">
        <f t="shared" si="2"/>
        <v>0.74652777777777846</v>
      </c>
    </row>
    <row r="24" spans="1:22">
      <c r="A24">
        <v>21</v>
      </c>
      <c r="B24" s="383">
        <f t="shared" si="2"/>
        <v>0.76388888888888962</v>
      </c>
    </row>
    <row r="25" spans="1:22">
      <c r="A25">
        <v>22</v>
      </c>
      <c r="B25" s="383">
        <f t="shared" si="2"/>
        <v>0.78125000000000078</v>
      </c>
    </row>
    <row r="26" spans="1:22">
      <c r="A26">
        <v>23</v>
      </c>
      <c r="B26" s="383">
        <f t="shared" si="2"/>
        <v>0.79861111111111194</v>
      </c>
    </row>
    <row r="27" spans="1:22">
      <c r="A27">
        <v>24</v>
      </c>
      <c r="B27" s="383">
        <f t="shared" si="2"/>
        <v>0.8159722222222231</v>
      </c>
    </row>
    <row r="28" spans="1:22">
      <c r="A28">
        <v>25</v>
      </c>
      <c r="B28" s="383">
        <f t="shared" si="2"/>
        <v>0.83333333333333426</v>
      </c>
    </row>
    <row r="29" spans="1:22">
      <c r="A29">
        <v>26</v>
      </c>
      <c r="B29" s="383">
        <f t="shared" si="2"/>
        <v>0.85069444444444542</v>
      </c>
    </row>
    <row r="30" spans="1:22">
      <c r="A30">
        <v>27</v>
      </c>
      <c r="B30" s="383">
        <f t="shared" si="2"/>
        <v>0.86805555555555658</v>
      </c>
    </row>
    <row r="31" spans="1:22">
      <c r="A31">
        <v>28</v>
      </c>
      <c r="B31" s="383">
        <f t="shared" si="2"/>
        <v>0.88541666666666774</v>
      </c>
    </row>
    <row r="32" spans="1:22">
      <c r="A32">
        <v>29</v>
      </c>
      <c r="B32" s="383">
        <f t="shared" si="2"/>
        <v>0.9027777777777789</v>
      </c>
    </row>
    <row r="33" spans="1:2">
      <c r="A33">
        <v>30</v>
      </c>
      <c r="B33" s="383">
        <f t="shared" si="2"/>
        <v>0.92013888888889006</v>
      </c>
    </row>
    <row r="34" spans="1:2">
      <c r="A34">
        <v>31</v>
      </c>
      <c r="B34" s="383">
        <f t="shared" si="2"/>
        <v>0.93750000000000122</v>
      </c>
    </row>
  </sheetData>
  <mergeCells count="1">
    <mergeCell ref="S20:T20"/>
  </mergeCells>
  <pageMargins left="0.31496062992125984" right="0.31496062992125984" top="0.78740157480314965" bottom="0.78740157480314965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92D050"/>
    <pageSetUpPr fitToPage="1"/>
  </sheetPr>
  <dimension ref="A1:AM189"/>
  <sheetViews>
    <sheetView topLeftCell="C21" zoomScaleNormal="100" zoomScaleSheetLayoutView="100" workbookViewId="0">
      <selection activeCell="R64" sqref="R22:W64"/>
    </sheetView>
  </sheetViews>
  <sheetFormatPr baseColWidth="10" defaultRowHeight="12.75" outlineLevelRow="1" outlineLevelCol="1"/>
  <cols>
    <col min="1" max="1" width="3" style="4" hidden="1" customWidth="1" outlineLevel="1"/>
    <col min="2" max="2" width="6.42578125" style="4" hidden="1" customWidth="1" outlineLevel="1"/>
    <col min="3" max="3" width="3.7109375" style="3" customWidth="1" collapsed="1"/>
    <col min="4" max="4" width="4.85546875" style="137" customWidth="1"/>
    <col min="5" max="5" width="3.28515625" style="3" customWidth="1"/>
    <col min="6" max="6" width="4.140625" style="3" customWidth="1"/>
    <col min="7" max="7" width="3.140625" style="3" customWidth="1"/>
    <col min="8" max="8" width="2.7109375" style="3" hidden="1" customWidth="1" outlineLevel="1"/>
    <col min="9" max="9" width="17.7109375" style="3" customWidth="1" collapsed="1"/>
    <col min="10" max="10" width="1.42578125" style="3" customWidth="1"/>
    <col min="11" max="11" width="3.140625" style="3" hidden="1" customWidth="1" outlineLevel="1"/>
    <col min="12" max="12" width="2.7109375" style="3" hidden="1" customWidth="1" outlineLevel="1"/>
    <col min="13" max="13" width="17.7109375" style="3" customWidth="1" collapsed="1"/>
    <col min="14" max="14" width="3.140625" style="3" customWidth="1"/>
    <col min="15" max="15" width="2.7109375" style="3" hidden="1" customWidth="1" outlineLevel="1"/>
    <col min="16" max="16" width="17.7109375" style="3" customWidth="1" collapsed="1"/>
    <col min="17" max="17" width="4.85546875" style="5" customWidth="1" outlineLevel="1"/>
    <col min="18" max="18" width="2.7109375" style="3" customWidth="1" outlineLevel="1"/>
    <col min="19" max="19" width="1.42578125" style="3" customWidth="1" outlineLevel="1"/>
    <col min="20" max="21" width="2.7109375" style="3" customWidth="1" outlineLevel="1"/>
    <col min="22" max="22" width="1.42578125" style="3" customWidth="1" outlineLevel="1"/>
    <col min="23" max="23" width="2.7109375" style="3" customWidth="1" outlineLevel="1"/>
    <col min="24" max="24" width="0.5703125" style="3" customWidth="1"/>
    <col min="25" max="26" width="8.28515625" style="3" hidden="1" customWidth="1" outlineLevel="1"/>
    <col min="27" max="27" width="3.5703125" style="16" customWidth="1" collapsed="1"/>
    <col min="28" max="28" width="6" style="4" customWidth="1"/>
    <col min="29" max="29" width="9.5703125" style="3" customWidth="1"/>
    <col min="30" max="30" width="4.5703125" style="3" customWidth="1"/>
    <col min="31" max="31" width="5.7109375" style="3" customWidth="1"/>
    <col min="32" max="32" width="4.5703125" style="3" customWidth="1"/>
    <col min="33" max="33" width="4.140625" style="3" customWidth="1"/>
    <col min="34" max="16384" width="11.42578125" style="3"/>
  </cols>
  <sheetData>
    <row r="1" spans="1:39" s="30" customFormat="1" ht="18.95" customHeight="1">
      <c r="A1" s="33"/>
      <c r="B1" s="33"/>
      <c r="C1" s="283" t="str">
        <f>Daten!A1&amp;" "&amp;Daten!B1&amp;" "&amp;Daten!L1</f>
        <v>54. Deutsche Prellball Meisterschaften der Seniorinnen und Senioren 2017</v>
      </c>
      <c r="D1" s="135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2"/>
      <c r="R1" s="31"/>
      <c r="S1" s="31"/>
      <c r="T1" s="31"/>
      <c r="U1" s="31"/>
      <c r="V1" s="31"/>
      <c r="W1" s="31"/>
      <c r="X1" s="31"/>
      <c r="Y1" s="31"/>
      <c r="Z1" s="31"/>
      <c r="AA1" s="328"/>
      <c r="AB1" s="33"/>
    </row>
    <row r="2" spans="1:39" s="30" customFormat="1" ht="19.5" customHeight="1">
      <c r="A2" s="33"/>
      <c r="B2" s="33"/>
      <c r="D2" s="284" t="s">
        <v>358</v>
      </c>
      <c r="I2" s="285" t="str">
        <f>+Daten!A33</f>
        <v>06.05.2017</v>
      </c>
      <c r="M2" s="44" t="str">
        <f>+Daten!O35</f>
        <v>Grundschule, Raakamp 6, 21717 Fredenbeck</v>
      </c>
      <c r="Q2" s="37"/>
      <c r="AA2" s="328"/>
      <c r="AB2" s="33"/>
    </row>
    <row r="3" spans="1:39" hidden="1" outlineLevel="1">
      <c r="C3" s="4" t="s">
        <v>13</v>
      </c>
      <c r="D3" s="136"/>
      <c r="E3" s="4"/>
      <c r="F3" s="4"/>
      <c r="G3" s="4"/>
      <c r="H3" s="4"/>
      <c r="I3" s="4" t="s">
        <v>15</v>
      </c>
      <c r="J3" s="4"/>
      <c r="K3" s="4"/>
      <c r="L3" s="4"/>
      <c r="M3" s="430" t="s">
        <v>16</v>
      </c>
      <c r="N3" s="4"/>
      <c r="O3" s="4"/>
      <c r="P3" s="430" t="s">
        <v>14</v>
      </c>
      <c r="Q3" s="431" t="s">
        <v>56</v>
      </c>
      <c r="R3" s="4"/>
      <c r="S3" s="4"/>
      <c r="T3" s="4"/>
      <c r="U3" s="4"/>
      <c r="V3" s="4"/>
      <c r="W3" s="4"/>
      <c r="X3" s="4"/>
      <c r="Y3" s="4" t="s">
        <v>17</v>
      </c>
      <c r="Z3" s="4"/>
      <c r="AB3" s="4" t="s">
        <v>327</v>
      </c>
      <c r="AC3" s="4" t="s">
        <v>325</v>
      </c>
      <c r="AD3" s="4" t="s">
        <v>322</v>
      </c>
      <c r="AE3" s="4" t="s">
        <v>324</v>
      </c>
      <c r="AF3" s="4" t="s">
        <v>326</v>
      </c>
    </row>
    <row r="4" spans="1:39" hidden="1" outlineLevel="1">
      <c r="A4" s="4">
        <v>1</v>
      </c>
      <c r="C4" s="4" t="str">
        <f>IF(Daten!C5="","",Daten!C5)</f>
        <v>TV Kleefeld</v>
      </c>
      <c r="D4" s="136"/>
      <c r="E4" s="4"/>
      <c r="F4" s="4"/>
      <c r="G4" s="4"/>
      <c r="H4" s="4"/>
      <c r="I4" s="4" t="str">
        <f>IF(Daten!C13="","",Daten!C13)</f>
        <v>SV Werder Bremen</v>
      </c>
      <c r="J4" s="4"/>
      <c r="K4" s="4"/>
      <c r="L4" s="4"/>
      <c r="M4" s="46" t="s">
        <v>240</v>
      </c>
      <c r="N4" s="4"/>
      <c r="O4" s="4"/>
      <c r="P4" s="46" t="s">
        <v>239</v>
      </c>
      <c r="Q4" s="373" t="str">
        <f>IF(Daten!I21="","",Daten!I21)</f>
        <v>SC Wentorf</v>
      </c>
      <c r="R4" s="4"/>
      <c r="S4" s="4"/>
      <c r="T4" s="4"/>
      <c r="U4" s="4"/>
      <c r="V4" s="4"/>
      <c r="W4" s="4"/>
      <c r="X4" s="4"/>
      <c r="Y4" s="4" t="str">
        <f>IF(Daten!C21="","",Daten!C21)</f>
        <v>MTV Markoldendorf</v>
      </c>
      <c r="Z4" s="4"/>
      <c r="AB4" s="14" t="str">
        <f>IF('Männer 60'!AC6="","1."&amp;'Männer 60'!$D$5&amp;" "&amp;'Männer 60'!$S$2,'Männer 60'!AC6)</f>
        <v>SF Ricklingen</v>
      </c>
      <c r="AC4" s="4" t="str">
        <f>IF('Männer 50'!AC6="","1."&amp;'Männer 50'!$D$5&amp;" "&amp;'Männer 50'!$S$2,'Männer 50'!AC6)</f>
        <v>SV Werder Bremen</v>
      </c>
      <c r="AD4" s="4" t="str">
        <f>IF('Männer 30'!AC6="","1."&amp;'Männer 30'!$D$5&amp;" "&amp;'Männer 30'!$S$2,'Männer 30'!AC6)</f>
        <v>SV Weiler</v>
      </c>
      <c r="AE4" s="4" t="str">
        <f>IF('Männer 40'!AC6="","1."&amp;'Männer 40'!$D$5&amp;" "&amp;'Männer 40'!$S$2,'Männer 40'!AC6)</f>
        <v>SG Arbergen-Mahndorf</v>
      </c>
      <c r="AF4" s="4" t="e">
        <f>IF(#REF!="","1."&amp;#REF!&amp;" "&amp;#REF!,#REF!)</f>
        <v>#REF!</v>
      </c>
      <c r="AI4" s="4"/>
      <c r="AJ4" s="4"/>
      <c r="AK4" s="4"/>
      <c r="AL4" s="4"/>
      <c r="AM4" s="4"/>
    </row>
    <row r="5" spans="1:39" hidden="1" outlineLevel="1">
      <c r="A5" s="4">
        <v>2</v>
      </c>
      <c r="C5" s="4" t="str">
        <f>IF(Daten!C6="","",Daten!C6)</f>
        <v>TuS Aschen-Strang</v>
      </c>
      <c r="D5" s="136"/>
      <c r="E5" s="4"/>
      <c r="F5" s="4"/>
      <c r="G5" s="4"/>
      <c r="H5" s="4"/>
      <c r="I5" s="4" t="str">
        <f>IF(Daten!C14="","",Daten!C14)</f>
        <v>SG Arbergen-Mahndorf</v>
      </c>
      <c r="J5" s="4"/>
      <c r="K5" s="4"/>
      <c r="L5" s="4"/>
      <c r="M5" s="46" t="s">
        <v>364</v>
      </c>
      <c r="N5" s="4"/>
      <c r="O5" s="4"/>
      <c r="P5" s="46" t="s">
        <v>262</v>
      </c>
      <c r="Q5" s="373" t="str">
        <f>IF(Daten!I22="","",Daten!I22)</f>
        <v>SF Ricklingen</v>
      </c>
      <c r="R5" s="4"/>
      <c r="S5" s="4"/>
      <c r="T5" s="4"/>
      <c r="U5" s="4"/>
      <c r="V5" s="4"/>
      <c r="W5" s="4"/>
      <c r="X5" s="4"/>
      <c r="Y5" s="4" t="str">
        <f>IF(Daten!C22="","",Daten!C22)</f>
        <v>SV Werder Bremen</v>
      </c>
      <c r="Z5" s="4"/>
      <c r="AB5" s="14" t="str">
        <f>IF('Männer 60'!AC8="","2."&amp;'Männer 60'!$D$5&amp;" "&amp;'Männer 60'!$S$2,'Männer 60'!AC8)</f>
        <v>TB Essen-Haarzopf</v>
      </c>
      <c r="AC5" s="4" t="str">
        <f>IF('Männer 50'!AC8="","2."&amp;'Männer 50'!$D$5&amp;" "&amp;'Männer 50'!$S$2,'Männer 50'!AC8)</f>
        <v>TB Essen-Haarzopf</v>
      </c>
      <c r="AD5" s="4" t="str">
        <f>IF('Männer 30'!AC8="","2."&amp;'Männer 30'!$D$5&amp;" "&amp;'Männer 30'!$S$2,'Männer 30'!AC8)</f>
        <v>TuS Aschen-Strang</v>
      </c>
      <c r="AE5" s="4" t="str">
        <f>IF('Männer 40'!AC8="","2."&amp;'Männer 40'!$D$5&amp;" "&amp;'Männer 40'!$S$2,'Männer 40'!AC8)</f>
        <v>SV Werder Bremen</v>
      </c>
      <c r="AF5" s="4" t="e">
        <f>IF(#REF!="","2."&amp;#REF!&amp;" "&amp;#REF!,#REF!)</f>
        <v>#REF!</v>
      </c>
      <c r="AI5" s="4"/>
      <c r="AJ5" s="4"/>
      <c r="AK5" s="4"/>
      <c r="AL5" s="4"/>
      <c r="AM5" s="4"/>
    </row>
    <row r="6" spans="1:39" hidden="1" outlineLevel="1">
      <c r="A6" s="4">
        <v>3</v>
      </c>
      <c r="C6" s="4" t="str">
        <f>IF(Daten!C7="","",Daten!C7)</f>
        <v>3. Süd M30</v>
      </c>
      <c r="D6" s="136"/>
      <c r="E6" s="4"/>
      <c r="F6" s="4"/>
      <c r="G6" s="4"/>
      <c r="H6" s="4"/>
      <c r="I6" s="4" t="str">
        <f>IF(Daten!C15="","",Daten!C15)</f>
        <v>VfL Waiblingen</v>
      </c>
      <c r="J6" s="4"/>
      <c r="K6" s="4"/>
      <c r="L6" s="4"/>
      <c r="M6" s="46" t="s">
        <v>200</v>
      </c>
      <c r="N6" s="4"/>
      <c r="O6" s="4"/>
      <c r="P6" s="46" t="s">
        <v>200</v>
      </c>
      <c r="Q6" s="373" t="str">
        <f>IF(Daten!I25="","",Daten!I25)</f>
        <v>TB Essen-Haarzopf</v>
      </c>
      <c r="R6" s="4"/>
      <c r="S6" s="4"/>
      <c r="T6" s="4"/>
      <c r="U6" s="4"/>
      <c r="V6" s="4"/>
      <c r="W6" s="4"/>
      <c r="X6" s="4"/>
      <c r="Y6" s="4" t="str">
        <f>IF(Daten!C23="","",Daten!C23)</f>
        <v>MTV München</v>
      </c>
      <c r="Z6" s="4"/>
      <c r="AB6" s="14" t="str">
        <f>IF('Männer 60'!AC10="","3."&amp;'Männer 60'!$D$5&amp;" "&amp;'Männer 60'!$S$2,'Männer 60'!AC10)</f>
        <v>SC Wentorf</v>
      </c>
      <c r="AC6" s="4" t="str">
        <f>IF('Männer 50'!AC10="","3."&amp;'Männer 50'!$D$5&amp;" "&amp;'Männer 50'!$S$2,'Männer 50'!AC10)</f>
        <v>MTV Markoldendorf</v>
      </c>
      <c r="AD6" s="4" t="str">
        <f>IF('Männer 30'!AC10="","3."&amp;'Männer 30'!$D$5&amp;" "&amp;'Männer 30'!$S$2,'Männer 30'!AC10)</f>
        <v>Eiserfelder TV</v>
      </c>
      <c r="AE6" s="4" t="str">
        <f>IF('Männer 40'!AC10="","3."&amp;'Männer 40'!$D$5&amp;" "&amp;'Männer 40'!$S$2,'Männer 40'!AC10)</f>
        <v>TV Winterhagen</v>
      </c>
      <c r="AF6" s="4" t="e">
        <f>IF(#REF!="","3."&amp;#REF!&amp;" "&amp;#REF!,#REF!)</f>
        <v>#REF!</v>
      </c>
      <c r="AI6" s="4"/>
      <c r="AJ6" s="4"/>
      <c r="AK6" s="4"/>
      <c r="AL6" s="4"/>
      <c r="AM6" s="4"/>
    </row>
    <row r="7" spans="1:39" hidden="1" outlineLevel="1">
      <c r="A7" s="4">
        <v>4</v>
      </c>
      <c r="C7" s="4" t="str">
        <f>IF(Daten!C8="","",Daten!C8)</f>
        <v>SV Weiler</v>
      </c>
      <c r="D7" s="136"/>
      <c r="E7" s="4"/>
      <c r="F7" s="4"/>
      <c r="G7" s="4"/>
      <c r="H7" s="4"/>
      <c r="I7" s="4" t="str">
        <f>IF(Daten!C16="","",Daten!C16)</f>
        <v>TSG Eisenberg</v>
      </c>
      <c r="J7" s="4"/>
      <c r="K7" s="4"/>
      <c r="L7" s="4"/>
      <c r="M7" s="46" t="str">
        <f>IF(Daten!L8="","",Daten!L8)</f>
        <v>Gadderbaumer TV</v>
      </c>
      <c r="N7" s="4"/>
      <c r="O7" s="4"/>
      <c r="P7" s="46" t="s">
        <v>382</v>
      </c>
      <c r="Q7" s="373" t="s">
        <v>319</v>
      </c>
      <c r="R7" s="4"/>
      <c r="S7" s="4"/>
      <c r="T7" s="4"/>
      <c r="U7" s="4"/>
      <c r="V7" s="4"/>
      <c r="W7" s="4"/>
      <c r="X7" s="4"/>
      <c r="Y7" s="4" t="str">
        <f>IF(Daten!C24="","",Daten!C24)</f>
        <v>SV Prag Stuttgart</v>
      </c>
      <c r="Z7" s="4"/>
      <c r="AB7" s="14" t="str">
        <f>IF('Männer 60'!AC12="","Platz 7, 4."&amp;'Männer 60'!$D$5&amp;" "&amp;'Männer 60'!$A$4,'Männer 60'!AC12)</f>
        <v>TuS Meinerzhagen</v>
      </c>
      <c r="AC7" s="4" t="str">
        <f>IF('Männer 50'!AC12="","Platz 7, 4."&amp;'Männer 50'!$D$5&amp;" "&amp;'Männer 50'!$A$4,'Männer 50'!AC12)</f>
        <v>SV Prag Stuttgart</v>
      </c>
      <c r="AD7" s="4" t="str">
        <f>IF('Männer 30'!AC12="","Platz 7, 4."&amp;'Männer 30'!$D$5&amp;" "&amp;'Männer 30'!$A$4,'Männer 30'!AC12)</f>
        <v>TV Kleefeld</v>
      </c>
      <c r="AE7" s="4" t="str">
        <f>IF('Männer 40'!AC12="","Platz 7, 4."&amp;'Männer 40'!$D$5&amp;" "&amp;'Männer 40'!$A$4,'Männer 40'!AC12)</f>
        <v>VfL Waiblingen</v>
      </c>
      <c r="AF7" s="4" t="e">
        <f>IF(#REF!="","4."&amp;#REF!&amp;" "&amp;#REF!,#REF!)</f>
        <v>#REF!</v>
      </c>
      <c r="AI7" s="4"/>
      <c r="AJ7" s="4"/>
      <c r="AK7" s="4"/>
      <c r="AL7" s="4"/>
      <c r="AM7" s="4"/>
    </row>
    <row r="8" spans="1:39" hidden="1" outlineLevel="1">
      <c r="A8" s="4">
        <v>5</v>
      </c>
      <c r="C8" s="4" t="str">
        <f>IF(Daten!C9="","",Daten!C9)</f>
        <v>Eiserfelder TV</v>
      </c>
      <c r="D8" s="136"/>
      <c r="E8" s="4"/>
      <c r="F8" s="4"/>
      <c r="G8" s="4"/>
      <c r="H8" s="4"/>
      <c r="I8" s="4" t="str">
        <f>IF(Daten!C17="","",Daten!C17)</f>
        <v>TV Winterhagen</v>
      </c>
      <c r="J8" s="4"/>
      <c r="K8" s="4"/>
      <c r="L8" s="4"/>
      <c r="M8" s="46" t="s">
        <v>199</v>
      </c>
      <c r="N8" s="4"/>
      <c r="O8" s="4"/>
      <c r="P8" s="46" t="s">
        <v>198</v>
      </c>
      <c r="Q8" s="373"/>
      <c r="R8" s="4"/>
      <c r="S8" s="4"/>
      <c r="T8" s="4"/>
      <c r="U8" s="4"/>
      <c r="V8" s="4"/>
      <c r="W8" s="4"/>
      <c r="X8" s="4"/>
      <c r="Y8" s="4" t="str">
        <f>IF(Daten!C25="","",Daten!C25)</f>
        <v>TB Essen-Haarzopf</v>
      </c>
      <c r="Z8" s="4"/>
      <c r="AB8" s="14" t="str">
        <f>IF('Männer 60'!AC14="","Platz 9, 5."&amp;'Männer 60'!$D$5&amp;" "&amp;'Männer 60'!$A$4,'Männer 60'!AC14)</f>
        <v>Platz 9, 5.Gruppe K M60</v>
      </c>
      <c r="AC8" s="4" t="str">
        <f>IF('Männer 50'!AC14="","Platz 9, 5."&amp;'Männer 50'!$D$5&amp;" "&amp;'Männer 50'!$A$4,'Männer 50'!AC14)</f>
        <v>MTV München</v>
      </c>
      <c r="AD8" s="4" t="str">
        <f>IF('Männer 30'!AC14="","Platz 9, 5."&amp;'Männer 30'!$D$5&amp;" "&amp;'Männer 30'!$A$4,'Männer 30'!AC14)</f>
        <v>Platz 9, 5.Gruppe E M30</v>
      </c>
      <c r="AE8" s="4" t="str">
        <f>IF('Männer 40'!AC14="","Platz 9, 5."&amp;'Männer 40'!$D$5&amp;" "&amp;'Männer 40'!$A$4,'Männer 40'!AC14)</f>
        <v>TSG Eisenberg</v>
      </c>
      <c r="AF8" s="4" t="e">
        <f>IF(#REF!="","5."&amp;#REF!&amp;" "&amp;#REF!,#REF!)</f>
        <v>#REF!</v>
      </c>
      <c r="AI8" s="4"/>
      <c r="AJ8" s="4"/>
      <c r="AK8" s="4"/>
      <c r="AL8" s="4"/>
      <c r="AM8" s="4"/>
    </row>
    <row r="9" spans="1:39" hidden="1" outlineLevel="1">
      <c r="A9" s="4">
        <v>6</v>
      </c>
      <c r="C9" s="4"/>
      <c r="D9" s="136"/>
      <c r="E9" s="4"/>
      <c r="F9" s="4"/>
      <c r="G9" s="4"/>
      <c r="H9" s="4"/>
      <c r="I9" s="4"/>
      <c r="J9" s="4"/>
      <c r="K9" s="4"/>
      <c r="L9" s="4"/>
      <c r="M9" s="46" t="str">
        <f>IF(Daten!L5="","",Daten!L5)</f>
        <v>VfL Eintracht Hannover</v>
      </c>
      <c r="N9" s="4"/>
      <c r="O9" s="4"/>
      <c r="P9" s="46" t="s">
        <v>363</v>
      </c>
      <c r="Q9" s="373"/>
      <c r="R9" s="4"/>
      <c r="S9" s="4"/>
      <c r="T9" s="4"/>
      <c r="U9" s="4"/>
      <c r="V9" s="4"/>
      <c r="W9" s="4"/>
      <c r="X9" s="4"/>
      <c r="Y9" s="4"/>
      <c r="Z9" s="4"/>
      <c r="AB9" s="14"/>
      <c r="AC9" s="4"/>
      <c r="AD9" s="4"/>
      <c r="AE9" s="4"/>
      <c r="AF9" s="4"/>
      <c r="AI9" s="4"/>
      <c r="AJ9" s="4"/>
      <c r="AK9" s="4"/>
      <c r="AL9" s="4"/>
      <c r="AM9" s="4"/>
    </row>
    <row r="10" spans="1:39" hidden="1" outlineLevel="1">
      <c r="A10" s="4">
        <v>7</v>
      </c>
      <c r="C10" s="4"/>
      <c r="D10" s="136"/>
      <c r="E10" s="4"/>
      <c r="F10" s="4"/>
      <c r="G10" s="4"/>
      <c r="H10" s="4"/>
      <c r="I10" s="4"/>
      <c r="J10" s="4"/>
      <c r="K10" s="4"/>
      <c r="L10" s="4"/>
      <c r="M10" s="46"/>
      <c r="N10" s="4"/>
      <c r="O10" s="4"/>
      <c r="P10" s="46"/>
      <c r="Q10" s="373"/>
      <c r="R10" s="4"/>
      <c r="S10" s="4"/>
      <c r="T10" s="4"/>
      <c r="U10" s="4"/>
      <c r="V10" s="4"/>
      <c r="W10" s="4"/>
      <c r="X10" s="4"/>
      <c r="Y10" s="4"/>
      <c r="Z10" s="4"/>
      <c r="AB10" s="14"/>
      <c r="AC10" s="4"/>
      <c r="AD10" s="4"/>
      <c r="AE10" s="4"/>
      <c r="AF10" s="4"/>
      <c r="AI10" s="4"/>
      <c r="AJ10" s="4"/>
      <c r="AK10" s="4"/>
      <c r="AL10" s="4"/>
      <c r="AM10" s="4"/>
    </row>
    <row r="11" spans="1:39" hidden="1" outlineLevel="1">
      <c r="A11" s="4">
        <v>11</v>
      </c>
      <c r="C11" s="4" t="str">
        <f>IF(Daten!F5="","",Daten!F5)</f>
        <v>SSC Dodesheide</v>
      </c>
      <c r="D11" s="136"/>
      <c r="E11" s="4"/>
      <c r="F11" s="4"/>
      <c r="G11" s="4"/>
      <c r="H11" s="4"/>
      <c r="I11" s="4" t="str">
        <f>IF(Daten!F13="","",Daten!F13)</f>
        <v>MTV Jahn Schladen</v>
      </c>
      <c r="J11" s="4"/>
      <c r="K11" s="4"/>
      <c r="L11" s="4"/>
      <c r="M11" s="46"/>
      <c r="N11" s="4"/>
      <c r="O11" s="4"/>
      <c r="P11" s="46"/>
      <c r="Q11" s="373" t="str">
        <f>IF(Daten!L21="","",Daten!L21)</f>
        <v>TV Bremen Walle 1875</v>
      </c>
      <c r="R11" s="4"/>
      <c r="S11" s="4"/>
      <c r="T11" s="4"/>
      <c r="U11" s="4"/>
      <c r="V11" s="4"/>
      <c r="W11" s="4"/>
      <c r="X11" s="4"/>
      <c r="Y11" s="4" t="str">
        <f>IF(Daten!F21="","",Daten!F21)</f>
        <v>Charlottenburger TSV</v>
      </c>
      <c r="Z11" s="4"/>
      <c r="AB11" s="14" t="str">
        <f>IF('Männer 60'!AC25="","1."&amp;'Männer 60'!$D$24&amp;" "&amp;'Männer 60'!$S$2,'Männer 60'!AC25)</f>
        <v>Viersener TV</v>
      </c>
      <c r="AC11" s="4" t="str">
        <f>IF('Männer 50'!AC25="","1."&amp;'Männer 50'!$D$24&amp;" "&amp;'Männer 50'!$S$2,'Männer 50'!AC25)</f>
        <v>TSV Burgdorf</v>
      </c>
      <c r="AD11" s="4" t="str">
        <f>IF('Männer 30'!AC25="","1."&amp;'Männer 30'!$D$24&amp;" "&amp;'Männer 30'!$S$2,'Männer 30'!AC25)</f>
        <v>SSC Dodesheide</v>
      </c>
      <c r="AE11" s="4" t="str">
        <f>IF('Männer 40'!AC25="","1."&amp;'Männer 40'!$D$24&amp;" "&amp;'Männer 40'!$S$2,'Männer 40'!AC25)</f>
        <v>Linden-Dahlhauser TV</v>
      </c>
      <c r="AF11" s="4" t="e">
        <f>IF(#REF!="","1."&amp;#REF!&amp;" "&amp;#REF!,#REF!)</f>
        <v>#REF!</v>
      </c>
      <c r="AI11" s="4"/>
      <c r="AJ11" s="4"/>
      <c r="AK11" s="4"/>
      <c r="AL11" s="4"/>
      <c r="AM11" s="4"/>
    </row>
    <row r="12" spans="1:39" hidden="1" outlineLevel="1">
      <c r="A12" s="4">
        <v>12</v>
      </c>
      <c r="C12" s="4" t="str">
        <f>IF(Daten!F6="","",Daten!F6)</f>
        <v>Niendorfer TSV</v>
      </c>
      <c r="D12" s="136"/>
      <c r="E12" s="4"/>
      <c r="F12" s="4"/>
      <c r="G12" s="4"/>
      <c r="H12" s="4"/>
      <c r="I12" s="4" t="str">
        <f>IF(Daten!F14="","",Daten!F14)</f>
        <v>MTV Eiche Schönebeck</v>
      </c>
      <c r="J12" s="4"/>
      <c r="K12" s="4"/>
      <c r="L12" s="4"/>
      <c r="M12" s="46"/>
      <c r="N12" s="4"/>
      <c r="O12" s="4"/>
      <c r="P12" s="46"/>
      <c r="Q12" s="373" t="str">
        <f>IF(Daten!L22="","",Daten!L22)</f>
        <v>SV Werder Bremen</v>
      </c>
      <c r="R12" s="4"/>
      <c r="S12" s="4"/>
      <c r="T12" s="4"/>
      <c r="U12" s="4"/>
      <c r="V12" s="4"/>
      <c r="W12" s="4"/>
      <c r="X12" s="4"/>
      <c r="Y12" s="4" t="str">
        <f>IF(Daten!F22="","",Daten!F22)</f>
        <v>TSV Burgdorf</v>
      </c>
      <c r="Z12" s="4"/>
      <c r="AB12" s="14" t="str">
        <f>IF('Männer 60'!AC27="","2."&amp;'Männer 60'!$D$24&amp;" "&amp;'Männer 60'!$S$2,'Männer 60'!AC27)</f>
        <v>Idarer TV</v>
      </c>
      <c r="AC12" s="4" t="str">
        <f>IF('Männer 50'!AC27="","2."&amp;'Männer 50'!$D$24&amp;" "&amp;'Männer 50'!$S$2,'Männer 50'!AC27)</f>
        <v>TV Berkenbaum</v>
      </c>
      <c r="AD12" s="4" t="str">
        <f>IF('Männer 30'!AC27="","2."&amp;'Männer 30'!$D$24&amp;" "&amp;'Männer 30'!$S$2,'Männer 30'!AC27)</f>
        <v>TV Berkenbaum</v>
      </c>
      <c r="AE12" s="4" t="str">
        <f>IF('Männer 40'!AC27="","2."&amp;'Männer 40'!$D$24&amp;" "&amp;'Männer 40'!$S$2,'Männer 40'!AC27)</f>
        <v>MTV Jahn Schladen</v>
      </c>
      <c r="AF12" s="4" t="e">
        <f>IF(#REF!="","2."&amp;#REF!&amp;" "&amp;#REF!,#REF!)</f>
        <v>#REF!</v>
      </c>
      <c r="AI12" s="4"/>
      <c r="AJ12" s="4"/>
      <c r="AK12" s="4"/>
      <c r="AL12" s="4"/>
      <c r="AM12" s="4"/>
    </row>
    <row r="13" spans="1:39" hidden="1" outlineLevel="1">
      <c r="A13" s="4">
        <v>13</v>
      </c>
      <c r="C13" s="4" t="str">
        <f>IF(Daten!F7="","",Daten!F7)</f>
        <v>Charlottenburger TSV</v>
      </c>
      <c r="D13" s="136"/>
      <c r="E13" s="4"/>
      <c r="F13" s="4"/>
      <c r="G13" s="4"/>
      <c r="H13" s="4"/>
      <c r="I13" s="4" t="str">
        <f>IF(Daten!F15="","",Daten!F15)</f>
        <v>Linden-Dahlhauser TV</v>
      </c>
      <c r="J13" s="4"/>
      <c r="K13" s="4"/>
      <c r="L13" s="4"/>
      <c r="M13" s="46"/>
      <c r="N13" s="4"/>
      <c r="O13" s="4"/>
      <c r="P13" s="46"/>
      <c r="Q13" s="373" t="str">
        <f>IF(Daten!L23="","",Daten!L23)</f>
        <v>Idarer TV</v>
      </c>
      <c r="R13" s="4"/>
      <c r="S13" s="4"/>
      <c r="T13" s="4"/>
      <c r="U13" s="4"/>
      <c r="V13" s="4"/>
      <c r="W13" s="4"/>
      <c r="X13" s="4"/>
      <c r="Y13" s="4" t="str">
        <f>IF(Daten!F23="","",Daten!F23)</f>
        <v>TV Frisch Auf Altenbochum</v>
      </c>
      <c r="Z13" s="4"/>
      <c r="AB13" s="14" t="str">
        <f>IF('Männer 60'!AC29="","3."&amp;'Männer 60'!$D$24&amp;" "&amp;'Männer 60'!$S$2,'Männer 60'!AC29)</f>
        <v>SV Werder Bremen</v>
      </c>
      <c r="AC13" s="4" t="str">
        <f>IF('Männer 50'!AC29="","3."&amp;'Männer 50'!$D$24&amp;" "&amp;'Männer 50'!$S$2,'Männer 50'!AC29)</f>
        <v>TV Frisch Auf Altenbochum</v>
      </c>
      <c r="AD13" s="4" t="str">
        <f>IF('Männer 30'!AC29="","3."&amp;'Männer 30'!$D$24&amp;" "&amp;'Männer 30'!$S$2,'Männer 30'!AC29)</f>
        <v>Charlottenburger TSV</v>
      </c>
      <c r="AE13" s="4" t="str">
        <f>IF('Männer 40'!AC29="","3."&amp;'Männer 40'!$D$24&amp;" "&amp;'Männer 40'!$S$2,'Männer 40'!AC29)</f>
        <v>TV Zeilhard</v>
      </c>
      <c r="AF13" s="4" t="e">
        <f>IF(#REF!="","3."&amp;#REF!&amp;" "&amp;#REF!,#REF!)</f>
        <v>#REF!</v>
      </c>
      <c r="AI13" s="4"/>
      <c r="AJ13" s="4"/>
      <c r="AK13" s="4"/>
      <c r="AL13" s="4"/>
      <c r="AM13" s="4"/>
    </row>
    <row r="14" spans="1:39" hidden="1" outlineLevel="1">
      <c r="A14" s="4">
        <v>14</v>
      </c>
      <c r="C14" s="4" t="str">
        <f>IF(Daten!F8="","",Daten!F8)</f>
        <v>TV Berkenbaum</v>
      </c>
      <c r="D14" s="136"/>
      <c r="E14" s="4"/>
      <c r="F14" s="4"/>
      <c r="G14" s="4"/>
      <c r="H14" s="4"/>
      <c r="I14" s="4" t="str">
        <f>IF(Daten!F16="","",Daten!F16)</f>
        <v>TV Zeilhard</v>
      </c>
      <c r="J14" s="4"/>
      <c r="K14" s="4"/>
      <c r="L14" s="4"/>
      <c r="M14" s="46"/>
      <c r="N14" s="4"/>
      <c r="O14" s="4"/>
      <c r="P14" s="46"/>
      <c r="Q14" s="373" t="str">
        <f>IF(Daten!L24="","",Daten!L24)</f>
        <v>Viersener TV</v>
      </c>
      <c r="R14" s="4"/>
      <c r="S14" s="4"/>
      <c r="T14" s="4"/>
      <c r="U14" s="4"/>
      <c r="V14" s="4"/>
      <c r="W14" s="4"/>
      <c r="X14" s="4"/>
      <c r="Y14" s="4" t="str">
        <f>IF(Daten!F24="","",Daten!F24)</f>
        <v>TV Berkenbaum</v>
      </c>
      <c r="Z14" s="4"/>
      <c r="AB14" s="14" t="str">
        <f>IF('Männer 60'!AC31="","Platz 7, 4."&amp;'Männer 60'!$D$24&amp;" "&amp;'Männer 60'!$A$4,'Männer 60'!AC31)</f>
        <v>TV Bremen Walle 1875</v>
      </c>
      <c r="AC14" s="4" t="str">
        <f>IF('Männer 50'!AC31="","Platz 7, 4."&amp;'Männer 50'!$D$24&amp;" "&amp;'Männer 50'!$A$4,'Männer 50'!AC31)</f>
        <v>Charlottenburger TSV</v>
      </c>
      <c r="AD14" s="4" t="str">
        <f>IF('Männer 30'!AC31="","Platz 7, 4."&amp;'Männer 30'!$D$24&amp;" "&amp;'Männer 30'!$A$4,'Männer 30'!AC31)</f>
        <v>Niendorfer TSV</v>
      </c>
      <c r="AE14" s="4" t="str">
        <f>IF('Männer 40'!AC31="","Platz 7, 4."&amp;'Männer 40'!$D$24&amp;" "&amp;'Männer 40'!$A$4,'Männer 40'!AC31)</f>
        <v>MTV Eiche Schönebeck</v>
      </c>
      <c r="AF14" s="4" t="e">
        <f>IF(#REF!="","4."&amp;#REF!&amp;" "&amp;#REF!,#REF!)</f>
        <v>#REF!</v>
      </c>
      <c r="AI14" s="4"/>
      <c r="AJ14" s="4"/>
      <c r="AK14" s="4"/>
      <c r="AL14" s="4"/>
      <c r="AM14" s="4"/>
    </row>
    <row r="15" spans="1:39" hidden="1" outlineLevel="1">
      <c r="A15" s="4">
        <v>15</v>
      </c>
      <c r="C15" s="4" t="str">
        <f>IF(Daten!F9="","",Daten!F9)</f>
        <v>2. Süd M30</v>
      </c>
      <c r="D15" s="136"/>
      <c r="E15" s="4"/>
      <c r="F15" s="4"/>
      <c r="G15" s="4"/>
      <c r="H15" s="4"/>
      <c r="I15" s="4" t="str">
        <f>IF(Daten!F17="","",Daten!F17)</f>
        <v>SV Kehlen</v>
      </c>
      <c r="J15" s="4"/>
      <c r="K15" s="4"/>
      <c r="L15" s="4"/>
      <c r="M15" s="46" t="str">
        <f>IF(Daten!L9="","",Daten!L9)</f>
        <v>2. Süd F30</v>
      </c>
      <c r="N15" s="4"/>
      <c r="O15" s="4"/>
      <c r="P15" s="46"/>
      <c r="Q15" s="373" t="str">
        <f>IF(Daten!L25="","",Daten!L25)</f>
        <v>2. Süd M60</v>
      </c>
      <c r="R15" s="4"/>
      <c r="S15" s="4"/>
      <c r="T15" s="4"/>
      <c r="U15" s="4"/>
      <c r="V15" s="4"/>
      <c r="W15" s="4"/>
      <c r="X15" s="4"/>
      <c r="Y15" s="4" t="str">
        <f>IF(Daten!F25="","",Daten!F25)</f>
        <v>TSV Ludwigshafen</v>
      </c>
      <c r="Z15" s="4"/>
      <c r="AB15" s="14" t="str">
        <f>IF('Männer 60'!AC33="","Platz 9, 5."&amp;'Männer 60'!$D$24&amp;" "&amp;'Männer 60'!$A$4,'Männer 60'!AC33)</f>
        <v>Platz 9, 5.Gruppe L M60</v>
      </c>
      <c r="AC15" s="4" t="str">
        <f>IF('Männer 50'!AC33="","Platz 9, 5."&amp;'Männer 50'!$D$24&amp;" "&amp;'Männer 50'!$A$4,'Männer 50'!AC33)</f>
        <v>TSV Ludwigshafen</v>
      </c>
      <c r="AD15" s="4" t="str">
        <f>IF('Männer 30'!AC33="","Platz 9, 5."&amp;'Männer 30'!$D$24&amp;" "&amp;'Männer 30'!$A$4,'Männer 30'!AC33)</f>
        <v>Platz 9, 5.Gruppe F M30</v>
      </c>
      <c r="AE15" s="4" t="str">
        <f>IF('Männer 40'!AC33="","Platz 9, 5."&amp;'Männer 40'!$D$24&amp;" "&amp;'Männer 40'!$A$4,'Männer 40'!AC33)</f>
        <v>SV Kehlen</v>
      </c>
      <c r="AF15" s="4" t="e">
        <f>IF(#REF!="","5."&amp;#REF!&amp;" "&amp;#REF!,#REF!)</f>
        <v>#REF!</v>
      </c>
      <c r="AI15" s="4"/>
      <c r="AJ15" s="4"/>
      <c r="AK15" s="4"/>
      <c r="AL15" s="4"/>
      <c r="AM15" s="4"/>
    </row>
    <row r="16" spans="1:39" s="4" customFormat="1" hidden="1" outlineLevel="1">
      <c r="A16" s="4">
        <v>16</v>
      </c>
      <c r="D16" s="136"/>
      <c r="Q16" s="6"/>
      <c r="AA16" s="16"/>
      <c r="AC16" s="3"/>
    </row>
    <row r="17" spans="1:32" hidden="1" outlineLevel="1">
      <c r="A17" s="4">
        <v>17</v>
      </c>
      <c r="C17" s="4"/>
      <c r="D17" s="136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6"/>
      <c r="R17" s="4"/>
      <c r="S17" s="4"/>
      <c r="T17" s="4"/>
      <c r="U17" s="4"/>
      <c r="V17" s="4"/>
      <c r="W17" s="4"/>
      <c r="X17" s="4"/>
      <c r="Y17" s="4"/>
      <c r="Z17" s="4"/>
    </row>
    <row r="18" spans="1:32" hidden="1" outlineLevel="1">
      <c r="C18" s="4"/>
      <c r="D18" s="136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6"/>
      <c r="R18" s="4"/>
      <c r="S18" s="4"/>
      <c r="T18" s="4"/>
      <c r="U18" s="4"/>
      <c r="V18" s="4"/>
      <c r="W18" s="4"/>
      <c r="X18" s="4"/>
      <c r="Y18" s="4"/>
      <c r="Z18" s="4"/>
    </row>
    <row r="19" spans="1:32" hidden="1" outlineLevel="1">
      <c r="C19" s="4"/>
      <c r="I19" s="4"/>
      <c r="J19" s="4"/>
      <c r="K19" s="4"/>
      <c r="L19" s="4"/>
      <c r="M19" s="4"/>
      <c r="N19" s="4"/>
      <c r="O19" s="4"/>
      <c r="P19" s="4"/>
    </row>
    <row r="20" spans="1:32" ht="5.0999999999999996" hidden="1" customHeight="1" outlineLevel="1"/>
    <row r="21" spans="1:32" ht="12.75" customHeight="1" collapsed="1" thickBot="1">
      <c r="C21" s="7" t="s">
        <v>37</v>
      </c>
      <c r="D21" s="138" t="s">
        <v>2</v>
      </c>
      <c r="E21" s="7" t="s">
        <v>38</v>
      </c>
      <c r="F21" s="7" t="s">
        <v>39</v>
      </c>
      <c r="G21" s="7"/>
      <c r="H21" s="7"/>
      <c r="I21" s="7" t="s">
        <v>40</v>
      </c>
      <c r="J21" s="7"/>
      <c r="K21" s="7"/>
      <c r="L21" s="7"/>
      <c r="M21" s="7" t="s">
        <v>40</v>
      </c>
      <c r="N21" s="7"/>
      <c r="O21" s="7"/>
      <c r="P21" s="7" t="s">
        <v>41</v>
      </c>
      <c r="Q21" s="8" t="s">
        <v>42</v>
      </c>
      <c r="R21" s="7"/>
      <c r="S21" s="7" t="s">
        <v>43</v>
      </c>
      <c r="T21" s="7"/>
      <c r="U21" s="7"/>
      <c r="V21" s="7" t="s">
        <v>20</v>
      </c>
      <c r="W21" s="7"/>
      <c r="X21" s="4"/>
      <c r="Y21" s="7" t="s">
        <v>43</v>
      </c>
      <c r="Z21" s="7" t="s">
        <v>20</v>
      </c>
    </row>
    <row r="22" spans="1:32" ht="12.75" customHeight="1" thickTop="1">
      <c r="A22" s="16"/>
      <c r="B22" s="16" t="str">
        <f t="shared" ref="B22:B85" si="0">G22&amp;TEXT(H22,"00")&amp;TEXT(L22,"00")</f>
        <v>F400102</v>
      </c>
      <c r="C22" s="4">
        <v>1</v>
      </c>
      <c r="D22" s="136">
        <f>+Daten!R4</f>
        <v>0.4375</v>
      </c>
      <c r="E22" s="4">
        <v>58</v>
      </c>
      <c r="F22" s="4">
        <v>1</v>
      </c>
      <c r="G22" s="16" t="s">
        <v>16</v>
      </c>
      <c r="H22" s="4">
        <v>1</v>
      </c>
      <c r="I22" s="12" t="str">
        <f t="shared" ref="I22:I85" ca="1" si="1">INDIRECT(ADDRESS(MATCH(H22,$A$1:$A$19,0),MATCH(G22,$A$3:$AF$3,0)))</f>
        <v>TV Grohn</v>
      </c>
      <c r="J22" s="13" t="s">
        <v>22</v>
      </c>
      <c r="K22" s="16" t="s">
        <v>16</v>
      </c>
      <c r="L22" s="4">
        <v>2</v>
      </c>
      <c r="M22" s="12" t="str">
        <f t="shared" ref="M22:M85" ca="1" si="2">INDIRECT(ADDRESS(MATCH(L22,$A$1:$A$19,0),MATCH(K22,$A$3:$AF$3,0)))</f>
        <v>SG Arbergen-Mahndorf</v>
      </c>
      <c r="N22" s="16" t="s">
        <v>16</v>
      </c>
      <c r="O22" s="4">
        <v>5</v>
      </c>
      <c r="P22" s="12" t="str">
        <f t="shared" ref="P22:P85" ca="1" si="3">INDIRECT(ADDRESS(MATCH(O22,$A$1:$A$19,0),MATCH(N22,$A$3:$AF$3,0)))</f>
        <v>Barmer TG</v>
      </c>
      <c r="Q22" s="6"/>
      <c r="R22" s="149">
        <v>35</v>
      </c>
      <c r="S22" s="150" t="s">
        <v>21</v>
      </c>
      <c r="T22" s="151">
        <v>30</v>
      </c>
      <c r="U22" s="27">
        <f t="shared" ref="U22:U40" si="4">IF(R22="","",IF(R22&gt;T22,2,IF(R22&lt;T22,0,1)))</f>
        <v>2</v>
      </c>
      <c r="V22" s="15" t="s">
        <v>21</v>
      </c>
      <c r="W22" s="28">
        <f t="shared" ref="W22:W40" si="5">IF(T22="","",IF(T22&gt;R22,2,IF(T22&lt;R22,0,1)))</f>
        <v>0</v>
      </c>
      <c r="X22" s="4"/>
      <c r="Y22" s="13" t="s">
        <v>44</v>
      </c>
      <c r="Z22" s="13" t="s">
        <v>44</v>
      </c>
      <c r="AA22" s="4" t="s">
        <v>133</v>
      </c>
      <c r="AB22" s="16" t="s">
        <v>34</v>
      </c>
      <c r="AD22" s="16" t="s">
        <v>16</v>
      </c>
      <c r="AE22" s="16"/>
      <c r="AF22" s="16"/>
    </row>
    <row r="23" spans="1:32">
      <c r="A23" s="16"/>
      <c r="B23" s="16" t="str">
        <f t="shared" si="0"/>
        <v>F400304</v>
      </c>
      <c r="C23" s="369">
        <v>1</v>
      </c>
      <c r="D23" s="139"/>
      <c r="E23" s="17">
        <f t="shared" ref="E23:E86" si="6">+E22+1</f>
        <v>59</v>
      </c>
      <c r="F23" s="17">
        <v>2</v>
      </c>
      <c r="G23" s="18" t="s">
        <v>16</v>
      </c>
      <c r="H23" s="17">
        <v>3</v>
      </c>
      <c r="I23" s="19" t="str">
        <f t="shared" ca="1" si="1"/>
        <v>TV Berkenbaum</v>
      </c>
      <c r="J23" s="20" t="s">
        <v>22</v>
      </c>
      <c r="K23" s="18" t="s">
        <v>16</v>
      </c>
      <c r="L23" s="17">
        <v>4</v>
      </c>
      <c r="M23" s="19" t="str">
        <f t="shared" ca="1" si="2"/>
        <v>Gadderbaumer TV</v>
      </c>
      <c r="N23" s="18" t="s">
        <v>16</v>
      </c>
      <c r="O23" s="17">
        <v>6</v>
      </c>
      <c r="P23" s="19" t="str">
        <f t="shared" ca="1" si="3"/>
        <v>VfL Eintracht Hannover</v>
      </c>
      <c r="Q23" s="21"/>
      <c r="R23" s="152">
        <v>25</v>
      </c>
      <c r="S23" s="153" t="s">
        <v>21</v>
      </c>
      <c r="T23" s="154">
        <v>38</v>
      </c>
      <c r="U23" s="22">
        <f t="shared" si="4"/>
        <v>0</v>
      </c>
      <c r="V23" s="20" t="s">
        <v>21</v>
      </c>
      <c r="W23" s="23">
        <f t="shared" si="5"/>
        <v>2</v>
      </c>
      <c r="X23" s="4"/>
      <c r="Y23" s="20" t="s">
        <v>44</v>
      </c>
      <c r="Z23" s="20" t="s">
        <v>44</v>
      </c>
      <c r="AA23" s="4" t="s">
        <v>133</v>
      </c>
      <c r="AB23" s="16" t="s">
        <v>34</v>
      </c>
      <c r="AD23" s="18" t="s">
        <v>16</v>
      </c>
      <c r="AE23" s="16"/>
      <c r="AF23" s="16"/>
    </row>
    <row r="24" spans="1:32">
      <c r="A24" s="16"/>
      <c r="B24" s="16" t="str">
        <f t="shared" si="0"/>
        <v>F300102</v>
      </c>
      <c r="C24" s="4">
        <v>2</v>
      </c>
      <c r="D24" s="136">
        <f>+Daten!R5</f>
        <v>0.4548611111111111</v>
      </c>
      <c r="E24" s="4">
        <f t="shared" si="6"/>
        <v>60</v>
      </c>
      <c r="F24" s="4">
        <v>1</v>
      </c>
      <c r="G24" s="16" t="s">
        <v>14</v>
      </c>
      <c r="H24" s="4">
        <v>1</v>
      </c>
      <c r="I24" s="12" t="str">
        <f t="shared" ca="1" si="1"/>
        <v>TV Baden</v>
      </c>
      <c r="J24" s="13" t="s">
        <v>22</v>
      </c>
      <c r="K24" s="16" t="s">
        <v>14</v>
      </c>
      <c r="L24" s="4">
        <v>2</v>
      </c>
      <c r="M24" s="12" t="str">
        <f t="shared" ca="1" si="2"/>
        <v>SC Itzehoe</v>
      </c>
      <c r="N24" s="16" t="s">
        <v>14</v>
      </c>
      <c r="O24" s="4">
        <v>5</v>
      </c>
      <c r="P24" s="12" t="str">
        <f t="shared" ca="1" si="3"/>
        <v>TSV Burgdorf</v>
      </c>
      <c r="Q24" s="6"/>
      <c r="R24" s="149">
        <v>28</v>
      </c>
      <c r="S24" s="150" t="s">
        <v>21</v>
      </c>
      <c r="T24" s="151">
        <v>35</v>
      </c>
      <c r="U24" s="27">
        <f t="shared" si="4"/>
        <v>0</v>
      </c>
      <c r="V24" s="15" t="s">
        <v>21</v>
      </c>
      <c r="W24" s="28">
        <f t="shared" si="5"/>
        <v>2</v>
      </c>
      <c r="X24" s="4"/>
      <c r="Y24" s="13" t="s">
        <v>44</v>
      </c>
      <c r="Z24" s="13" t="s">
        <v>44</v>
      </c>
      <c r="AA24" s="4" t="s">
        <v>134</v>
      </c>
      <c r="AB24" s="16" t="s">
        <v>34</v>
      </c>
      <c r="AD24" s="16" t="s">
        <v>14</v>
      </c>
      <c r="AE24" s="16"/>
      <c r="AF24" s="16"/>
    </row>
    <row r="25" spans="1:32">
      <c r="A25" s="16"/>
      <c r="B25" s="16" t="str">
        <f t="shared" si="0"/>
        <v>F300304</v>
      </c>
      <c r="C25" s="370">
        <v>2</v>
      </c>
      <c r="D25" s="140"/>
      <c r="E25" s="11">
        <f t="shared" si="6"/>
        <v>61</v>
      </c>
      <c r="F25" s="11">
        <v>2</v>
      </c>
      <c r="G25" s="16" t="s">
        <v>14</v>
      </c>
      <c r="H25" s="11">
        <v>3</v>
      </c>
      <c r="I25" s="12" t="str">
        <f t="shared" ca="1" si="1"/>
        <v>TV Berkenbaum</v>
      </c>
      <c r="J25" s="15" t="s">
        <v>22</v>
      </c>
      <c r="K25" s="16" t="s">
        <v>14</v>
      </c>
      <c r="L25" s="11">
        <v>4</v>
      </c>
      <c r="M25" s="12" t="str">
        <f t="shared" ca="1" si="2"/>
        <v>TV Richterich</v>
      </c>
      <c r="N25" s="16" t="s">
        <v>14</v>
      </c>
      <c r="O25" s="11">
        <v>6</v>
      </c>
      <c r="P25" s="12" t="str">
        <f t="shared" ca="1" si="3"/>
        <v>TV Sottrum</v>
      </c>
      <c r="Q25" s="26"/>
      <c r="R25" s="149">
        <v>48</v>
      </c>
      <c r="S25" s="150" t="s">
        <v>21</v>
      </c>
      <c r="T25" s="151">
        <v>27</v>
      </c>
      <c r="U25" s="27">
        <f t="shared" si="4"/>
        <v>2</v>
      </c>
      <c r="V25" s="15" t="s">
        <v>21</v>
      </c>
      <c r="W25" s="28">
        <f t="shared" si="5"/>
        <v>0</v>
      </c>
      <c r="X25" s="11"/>
      <c r="Y25" s="15" t="s">
        <v>44</v>
      </c>
      <c r="Z25" s="15" t="s">
        <v>44</v>
      </c>
      <c r="AA25" s="4" t="s">
        <v>134</v>
      </c>
      <c r="AB25" s="16" t="s">
        <v>34</v>
      </c>
      <c r="AD25" s="16" t="s">
        <v>14</v>
      </c>
      <c r="AE25" s="16"/>
      <c r="AF25" s="16"/>
    </row>
    <row r="26" spans="1:32">
      <c r="A26" s="16"/>
      <c r="B26" s="16" t="str">
        <f t="shared" si="0"/>
        <v>M600102</v>
      </c>
      <c r="C26" s="370">
        <v>2</v>
      </c>
      <c r="D26" s="140"/>
      <c r="E26" s="11">
        <f t="shared" si="6"/>
        <v>62</v>
      </c>
      <c r="F26" s="11">
        <v>3</v>
      </c>
      <c r="G26" s="16" t="s">
        <v>56</v>
      </c>
      <c r="H26" s="11">
        <v>1</v>
      </c>
      <c r="I26" s="12" t="str">
        <f t="shared" ca="1" si="1"/>
        <v>SC Wentorf</v>
      </c>
      <c r="J26" s="15" t="s">
        <v>22</v>
      </c>
      <c r="K26" s="16" t="s">
        <v>56</v>
      </c>
      <c r="L26" s="11">
        <v>2</v>
      </c>
      <c r="M26" s="12" t="str">
        <f t="shared" ca="1" si="2"/>
        <v>SF Ricklingen</v>
      </c>
      <c r="N26" s="16" t="s">
        <v>56</v>
      </c>
      <c r="O26" s="11">
        <v>11</v>
      </c>
      <c r="P26" s="12" t="str">
        <f t="shared" ca="1" si="3"/>
        <v>TV Bremen Walle 1875</v>
      </c>
      <c r="Q26" s="26"/>
      <c r="R26" s="149">
        <v>29</v>
      </c>
      <c r="S26" s="150" t="s">
        <v>21</v>
      </c>
      <c r="T26" s="151">
        <v>34</v>
      </c>
      <c r="U26" s="27">
        <f t="shared" si="4"/>
        <v>0</v>
      </c>
      <c r="V26" s="15" t="s">
        <v>21</v>
      </c>
      <c r="W26" s="28">
        <f t="shared" si="5"/>
        <v>2</v>
      </c>
      <c r="X26" s="11"/>
      <c r="Y26" s="15" t="s">
        <v>44</v>
      </c>
      <c r="Z26" s="15" t="s">
        <v>44</v>
      </c>
      <c r="AA26" s="4" t="s">
        <v>135</v>
      </c>
      <c r="AB26" s="16" t="s">
        <v>34</v>
      </c>
      <c r="AD26" s="16" t="s">
        <v>56</v>
      </c>
      <c r="AE26" s="16"/>
      <c r="AF26" s="16"/>
    </row>
    <row r="27" spans="1:32">
      <c r="A27" s="16"/>
      <c r="B27" s="16" t="str">
        <f t="shared" si="0"/>
        <v>M600304</v>
      </c>
      <c r="C27" s="369">
        <v>2</v>
      </c>
      <c r="D27" s="139"/>
      <c r="E27" s="17">
        <f t="shared" si="6"/>
        <v>63</v>
      </c>
      <c r="F27" s="17">
        <v>4</v>
      </c>
      <c r="G27" s="18" t="s">
        <v>56</v>
      </c>
      <c r="H27" s="17">
        <v>3</v>
      </c>
      <c r="I27" s="19" t="str">
        <f t="shared" ca="1" si="1"/>
        <v>TB Essen-Haarzopf</v>
      </c>
      <c r="J27" s="20" t="s">
        <v>22</v>
      </c>
      <c r="K27" s="18" t="s">
        <v>56</v>
      </c>
      <c r="L27" s="17">
        <v>4</v>
      </c>
      <c r="M27" s="19" t="str">
        <f t="shared" ca="1" si="2"/>
        <v>TuS Meinerzhagen</v>
      </c>
      <c r="N27" s="18" t="s">
        <v>56</v>
      </c>
      <c r="O27" s="17">
        <v>13</v>
      </c>
      <c r="P27" s="19" t="str">
        <f t="shared" ca="1" si="3"/>
        <v>Idarer TV</v>
      </c>
      <c r="Q27" s="21"/>
      <c r="R27" s="152">
        <v>50</v>
      </c>
      <c r="S27" s="153" t="s">
        <v>21</v>
      </c>
      <c r="T27" s="154">
        <v>36</v>
      </c>
      <c r="U27" s="22">
        <f t="shared" si="4"/>
        <v>2</v>
      </c>
      <c r="V27" s="20" t="s">
        <v>21</v>
      </c>
      <c r="W27" s="23">
        <f t="shared" si="5"/>
        <v>0</v>
      </c>
      <c r="X27" s="11"/>
      <c r="Y27" s="20" t="s">
        <v>44</v>
      </c>
      <c r="Z27" s="20" t="s">
        <v>44</v>
      </c>
      <c r="AA27" s="4" t="s">
        <v>135</v>
      </c>
      <c r="AB27" s="16" t="s">
        <v>34</v>
      </c>
      <c r="AD27" s="18" t="s">
        <v>56</v>
      </c>
      <c r="AE27" s="16"/>
      <c r="AF27" s="16"/>
    </row>
    <row r="28" spans="1:32">
      <c r="A28" s="16"/>
      <c r="B28" s="16" t="str">
        <f t="shared" si="0"/>
        <v>F400206</v>
      </c>
      <c r="C28" s="11">
        <v>3</v>
      </c>
      <c r="D28" s="140">
        <f>+Daten!R6</f>
        <v>0.47222222222222221</v>
      </c>
      <c r="E28" s="11">
        <f t="shared" si="6"/>
        <v>64</v>
      </c>
      <c r="F28" s="11">
        <v>1</v>
      </c>
      <c r="G28" s="16" t="s">
        <v>16</v>
      </c>
      <c r="H28" s="11">
        <v>2</v>
      </c>
      <c r="I28" s="12" t="str">
        <f t="shared" ca="1" si="1"/>
        <v>SG Arbergen-Mahndorf</v>
      </c>
      <c r="J28" s="15" t="s">
        <v>22</v>
      </c>
      <c r="K28" s="16" t="s">
        <v>16</v>
      </c>
      <c r="L28" s="11">
        <v>6</v>
      </c>
      <c r="M28" s="12" t="str">
        <f t="shared" ca="1" si="2"/>
        <v>VfL Eintracht Hannover</v>
      </c>
      <c r="N28" s="16" t="s">
        <v>16</v>
      </c>
      <c r="O28" s="11">
        <v>3</v>
      </c>
      <c r="P28" s="12" t="str">
        <f t="shared" ca="1" si="3"/>
        <v>TV Berkenbaum</v>
      </c>
      <c r="Q28" s="26"/>
      <c r="R28" s="149">
        <v>38</v>
      </c>
      <c r="S28" s="150" t="s">
        <v>21</v>
      </c>
      <c r="T28" s="151">
        <v>28</v>
      </c>
      <c r="U28" s="27">
        <f t="shared" si="4"/>
        <v>2</v>
      </c>
      <c r="V28" s="15" t="s">
        <v>21</v>
      </c>
      <c r="W28" s="28">
        <f t="shared" si="5"/>
        <v>0</v>
      </c>
      <c r="X28" s="24"/>
      <c r="Y28" s="15" t="s">
        <v>44</v>
      </c>
      <c r="Z28" s="15" t="s">
        <v>44</v>
      </c>
      <c r="AA28" s="4" t="s">
        <v>136</v>
      </c>
      <c r="AB28" s="16" t="s">
        <v>34</v>
      </c>
      <c r="AD28" s="16" t="s">
        <v>16</v>
      </c>
      <c r="AE28" s="16"/>
      <c r="AF28" s="16"/>
    </row>
    <row r="29" spans="1:32">
      <c r="A29" s="16"/>
      <c r="B29" s="16" t="str">
        <f t="shared" si="0"/>
        <v>F400105</v>
      </c>
      <c r="C29" s="370">
        <v>3</v>
      </c>
      <c r="D29" s="140"/>
      <c r="E29" s="11">
        <f t="shared" si="6"/>
        <v>65</v>
      </c>
      <c r="F29" s="11">
        <v>2</v>
      </c>
      <c r="G29" s="16" t="s">
        <v>16</v>
      </c>
      <c r="H29" s="11">
        <v>1</v>
      </c>
      <c r="I29" s="12" t="str">
        <f t="shared" ca="1" si="1"/>
        <v>TV Grohn</v>
      </c>
      <c r="J29" s="15" t="s">
        <v>22</v>
      </c>
      <c r="K29" s="16" t="s">
        <v>16</v>
      </c>
      <c r="L29" s="11">
        <v>5</v>
      </c>
      <c r="M29" s="12" t="str">
        <f t="shared" ca="1" si="2"/>
        <v>Barmer TG</v>
      </c>
      <c r="N29" s="16" t="s">
        <v>16</v>
      </c>
      <c r="O29" s="11">
        <v>4</v>
      </c>
      <c r="P29" s="12" t="str">
        <f t="shared" ca="1" si="3"/>
        <v>Gadderbaumer TV</v>
      </c>
      <c r="Q29" s="26"/>
      <c r="R29" s="149">
        <v>34</v>
      </c>
      <c r="S29" s="150" t="s">
        <v>21</v>
      </c>
      <c r="T29" s="151">
        <v>32</v>
      </c>
      <c r="U29" s="27">
        <f t="shared" si="4"/>
        <v>2</v>
      </c>
      <c r="V29" s="15" t="s">
        <v>21</v>
      </c>
      <c r="W29" s="28">
        <f t="shared" si="5"/>
        <v>0</v>
      </c>
      <c r="X29" s="24"/>
      <c r="Y29" s="15" t="s">
        <v>44</v>
      </c>
      <c r="Z29" s="15" t="s">
        <v>44</v>
      </c>
      <c r="AA29" s="4" t="s">
        <v>136</v>
      </c>
      <c r="AB29" s="16" t="s">
        <v>34</v>
      </c>
      <c r="AD29" s="16" t="s">
        <v>16</v>
      </c>
      <c r="AE29" s="16"/>
      <c r="AF29" s="16"/>
    </row>
    <row r="30" spans="1:32">
      <c r="A30" s="16"/>
      <c r="B30" s="16" t="str">
        <f t="shared" si="0"/>
        <v>M601112</v>
      </c>
      <c r="C30" s="370">
        <v>3</v>
      </c>
      <c r="D30" s="140"/>
      <c r="E30" s="11">
        <f t="shared" si="6"/>
        <v>66</v>
      </c>
      <c r="F30" s="11">
        <v>3</v>
      </c>
      <c r="G30" s="16" t="s">
        <v>56</v>
      </c>
      <c r="H30" s="11">
        <v>11</v>
      </c>
      <c r="I30" s="12" t="str">
        <f t="shared" ca="1" si="1"/>
        <v>TV Bremen Walle 1875</v>
      </c>
      <c r="J30" s="15" t="s">
        <v>22</v>
      </c>
      <c r="K30" s="16" t="s">
        <v>56</v>
      </c>
      <c r="L30" s="11">
        <v>12</v>
      </c>
      <c r="M30" s="12" t="str">
        <f t="shared" ca="1" si="2"/>
        <v>SV Werder Bremen</v>
      </c>
      <c r="N30" s="16" t="s">
        <v>56</v>
      </c>
      <c r="O30" s="11">
        <v>1</v>
      </c>
      <c r="P30" s="12" t="str">
        <f t="shared" ca="1" si="3"/>
        <v>SC Wentorf</v>
      </c>
      <c r="Q30" s="26"/>
      <c r="R30" s="149">
        <v>27</v>
      </c>
      <c r="S30" s="150" t="s">
        <v>21</v>
      </c>
      <c r="T30" s="151">
        <v>36</v>
      </c>
      <c r="U30" s="27">
        <f t="shared" si="4"/>
        <v>0</v>
      </c>
      <c r="V30" s="15" t="s">
        <v>21</v>
      </c>
      <c r="W30" s="28">
        <f t="shared" si="5"/>
        <v>2</v>
      </c>
      <c r="X30" s="24"/>
      <c r="Y30" s="15" t="s">
        <v>44</v>
      </c>
      <c r="Z30" s="15" t="s">
        <v>44</v>
      </c>
      <c r="AA30" s="4" t="s">
        <v>137</v>
      </c>
      <c r="AB30" s="16" t="s">
        <v>34</v>
      </c>
      <c r="AD30" s="16" t="s">
        <v>56</v>
      </c>
      <c r="AE30" s="16"/>
      <c r="AF30" s="16"/>
    </row>
    <row r="31" spans="1:32">
      <c r="A31" s="16"/>
      <c r="B31" s="16" t="str">
        <f t="shared" si="0"/>
        <v>M601314</v>
      </c>
      <c r="C31" s="369">
        <v>3</v>
      </c>
      <c r="D31" s="139"/>
      <c r="E31" s="17">
        <f t="shared" si="6"/>
        <v>67</v>
      </c>
      <c r="F31" s="17">
        <v>4</v>
      </c>
      <c r="G31" s="18" t="s">
        <v>56</v>
      </c>
      <c r="H31" s="17">
        <v>13</v>
      </c>
      <c r="I31" s="19" t="str">
        <f t="shared" ca="1" si="1"/>
        <v>Idarer TV</v>
      </c>
      <c r="J31" s="20" t="s">
        <v>22</v>
      </c>
      <c r="K31" s="18" t="s">
        <v>56</v>
      </c>
      <c r="L31" s="17">
        <v>14</v>
      </c>
      <c r="M31" s="19" t="str">
        <f t="shared" ca="1" si="2"/>
        <v>Viersener TV</v>
      </c>
      <c r="N31" s="18" t="s">
        <v>56</v>
      </c>
      <c r="O31" s="17">
        <v>2</v>
      </c>
      <c r="P31" s="19" t="str">
        <f t="shared" ca="1" si="3"/>
        <v>SF Ricklingen</v>
      </c>
      <c r="Q31" s="21"/>
      <c r="R31" s="152">
        <v>30</v>
      </c>
      <c r="S31" s="153" t="s">
        <v>21</v>
      </c>
      <c r="T31" s="154">
        <v>36</v>
      </c>
      <c r="U31" s="22">
        <f t="shared" si="4"/>
        <v>0</v>
      </c>
      <c r="V31" s="20" t="s">
        <v>21</v>
      </c>
      <c r="W31" s="23">
        <f t="shared" si="5"/>
        <v>2</v>
      </c>
      <c r="X31" s="24"/>
      <c r="Y31" s="20" t="s">
        <v>44</v>
      </c>
      <c r="Z31" s="20" t="s">
        <v>44</v>
      </c>
      <c r="AA31" s="4" t="s">
        <v>137</v>
      </c>
      <c r="AB31" s="16" t="s">
        <v>34</v>
      </c>
      <c r="AD31" s="18" t="s">
        <v>56</v>
      </c>
      <c r="AE31" s="16"/>
      <c r="AF31" s="16"/>
    </row>
    <row r="32" spans="1:32">
      <c r="A32" s="16"/>
      <c r="B32" s="16" t="str">
        <f t="shared" si="0"/>
        <v>F300206</v>
      </c>
      <c r="C32" s="11">
        <v>4</v>
      </c>
      <c r="D32" s="140">
        <f>+Daten!R7</f>
        <v>0.48958333333333331</v>
      </c>
      <c r="E32" s="11">
        <f t="shared" si="6"/>
        <v>68</v>
      </c>
      <c r="F32" s="11">
        <v>1</v>
      </c>
      <c r="G32" s="16" t="s">
        <v>14</v>
      </c>
      <c r="H32" s="11">
        <v>2</v>
      </c>
      <c r="I32" s="12" t="str">
        <f t="shared" ca="1" si="1"/>
        <v>SC Itzehoe</v>
      </c>
      <c r="J32" s="15" t="s">
        <v>22</v>
      </c>
      <c r="K32" s="16" t="s">
        <v>14</v>
      </c>
      <c r="L32" s="11">
        <v>6</v>
      </c>
      <c r="M32" s="12" t="str">
        <f t="shared" ca="1" si="2"/>
        <v>TV Sottrum</v>
      </c>
      <c r="N32" s="16" t="s">
        <v>14</v>
      </c>
      <c r="O32" s="11">
        <v>3</v>
      </c>
      <c r="P32" s="12" t="str">
        <f t="shared" ca="1" si="3"/>
        <v>TV Berkenbaum</v>
      </c>
      <c r="Q32" s="26"/>
      <c r="R32" s="149">
        <v>43</v>
      </c>
      <c r="S32" s="150" t="s">
        <v>21</v>
      </c>
      <c r="T32" s="151">
        <v>24</v>
      </c>
      <c r="U32" s="27">
        <f t="shared" si="4"/>
        <v>2</v>
      </c>
      <c r="V32" s="15" t="s">
        <v>21</v>
      </c>
      <c r="W32" s="28">
        <f t="shared" si="5"/>
        <v>0</v>
      </c>
      <c r="X32" s="11"/>
      <c r="Y32" s="15" t="s">
        <v>44</v>
      </c>
      <c r="Z32" s="15" t="s">
        <v>44</v>
      </c>
      <c r="AA32" s="4" t="s">
        <v>138</v>
      </c>
      <c r="AB32" s="16" t="s">
        <v>34</v>
      </c>
      <c r="AD32" s="16" t="s">
        <v>14</v>
      </c>
      <c r="AE32" s="16"/>
      <c r="AF32" s="16"/>
    </row>
    <row r="33" spans="1:32">
      <c r="A33" s="16"/>
      <c r="B33" s="16" t="str">
        <f>G33&amp;TEXT(H33,"00")&amp;TEXT(L33,"00")</f>
        <v>F300105</v>
      </c>
      <c r="C33" s="369">
        <v>4</v>
      </c>
      <c r="D33" s="139"/>
      <c r="E33" s="17">
        <f t="shared" si="6"/>
        <v>69</v>
      </c>
      <c r="F33" s="17">
        <v>2</v>
      </c>
      <c r="G33" s="18" t="s">
        <v>14</v>
      </c>
      <c r="H33" s="17">
        <v>1</v>
      </c>
      <c r="I33" s="19" t="str">
        <f t="shared" ca="1" si="1"/>
        <v>TV Baden</v>
      </c>
      <c r="J33" s="20" t="s">
        <v>22</v>
      </c>
      <c r="K33" s="18" t="s">
        <v>14</v>
      </c>
      <c r="L33" s="17">
        <v>5</v>
      </c>
      <c r="M33" s="19" t="str">
        <f t="shared" ca="1" si="2"/>
        <v>TSV Burgdorf</v>
      </c>
      <c r="N33" s="18" t="s">
        <v>14</v>
      </c>
      <c r="O33" s="17">
        <v>4</v>
      </c>
      <c r="P33" s="19" t="str">
        <f t="shared" ca="1" si="3"/>
        <v>TV Richterich</v>
      </c>
      <c r="Q33" s="21"/>
      <c r="R33" s="152">
        <v>26</v>
      </c>
      <c r="S33" s="381" t="s">
        <v>21</v>
      </c>
      <c r="T33" s="154">
        <v>36</v>
      </c>
      <c r="U33" s="22">
        <f>IF(R33="","",IF(R33&gt;T33,2,IF(R33&lt;T33,0,1)))</f>
        <v>0</v>
      </c>
      <c r="V33" s="20" t="s">
        <v>21</v>
      </c>
      <c r="W33" s="23">
        <f>IF(T33="","",IF(T33&gt;R33,2,IF(T33&lt;R33,0,1)))</f>
        <v>2</v>
      </c>
      <c r="X33" s="11"/>
      <c r="Y33" s="20" t="s">
        <v>44</v>
      </c>
      <c r="Z33" s="20" t="s">
        <v>44</v>
      </c>
      <c r="AA33" s="4" t="s">
        <v>138</v>
      </c>
      <c r="AB33" s="16" t="s">
        <v>34</v>
      </c>
      <c r="AD33" s="18" t="s">
        <v>14</v>
      </c>
      <c r="AE33" s="16"/>
      <c r="AF33" s="16"/>
    </row>
    <row r="34" spans="1:32">
      <c r="A34" s="16"/>
      <c r="B34" s="16" t="str">
        <f t="shared" si="0"/>
        <v>F400305</v>
      </c>
      <c r="C34" s="11">
        <v>5</v>
      </c>
      <c r="D34" s="140">
        <f>+Daten!R8</f>
        <v>0.50694444444444442</v>
      </c>
      <c r="E34" s="11">
        <f t="shared" si="6"/>
        <v>70</v>
      </c>
      <c r="F34" s="11">
        <v>1</v>
      </c>
      <c r="G34" s="16" t="s">
        <v>16</v>
      </c>
      <c r="H34" s="11">
        <v>3</v>
      </c>
      <c r="I34" s="12" t="str">
        <f t="shared" ca="1" si="1"/>
        <v>TV Berkenbaum</v>
      </c>
      <c r="J34" s="15" t="s">
        <v>22</v>
      </c>
      <c r="K34" s="16" t="s">
        <v>16</v>
      </c>
      <c r="L34" s="11">
        <v>5</v>
      </c>
      <c r="M34" s="12" t="str">
        <f t="shared" ca="1" si="2"/>
        <v>Barmer TG</v>
      </c>
      <c r="N34" s="16" t="s">
        <v>16</v>
      </c>
      <c r="O34" s="11">
        <v>1</v>
      </c>
      <c r="P34" s="34" t="str">
        <f t="shared" ca="1" si="3"/>
        <v>TV Grohn</v>
      </c>
      <c r="Q34" s="26"/>
      <c r="R34" s="149">
        <v>31</v>
      </c>
      <c r="S34" s="150" t="s">
        <v>21</v>
      </c>
      <c r="T34" s="151">
        <v>36</v>
      </c>
      <c r="U34" s="27">
        <f t="shared" si="4"/>
        <v>0</v>
      </c>
      <c r="V34" s="15" t="s">
        <v>21</v>
      </c>
      <c r="W34" s="28">
        <f t="shared" si="5"/>
        <v>2</v>
      </c>
      <c r="X34" s="24"/>
      <c r="Y34" s="15" t="s">
        <v>44</v>
      </c>
      <c r="Z34" s="15" t="s">
        <v>44</v>
      </c>
      <c r="AA34" s="4" t="s">
        <v>139</v>
      </c>
      <c r="AB34" s="16" t="s">
        <v>34</v>
      </c>
      <c r="AD34" s="16" t="s">
        <v>16</v>
      </c>
      <c r="AE34" s="16"/>
      <c r="AF34" s="16"/>
    </row>
    <row r="35" spans="1:32">
      <c r="A35" s="16"/>
      <c r="B35" s="16" t="str">
        <f t="shared" si="0"/>
        <v>F400406</v>
      </c>
      <c r="C35" s="370">
        <v>5</v>
      </c>
      <c r="D35" s="140"/>
      <c r="E35" s="11">
        <f t="shared" si="6"/>
        <v>71</v>
      </c>
      <c r="F35" s="11">
        <v>2</v>
      </c>
      <c r="G35" s="16" t="s">
        <v>16</v>
      </c>
      <c r="H35" s="11">
        <v>4</v>
      </c>
      <c r="I35" s="12" t="str">
        <f t="shared" ca="1" si="1"/>
        <v>Gadderbaumer TV</v>
      </c>
      <c r="J35" s="15" t="s">
        <v>22</v>
      </c>
      <c r="K35" s="16" t="s">
        <v>16</v>
      </c>
      <c r="L35" s="11">
        <v>6</v>
      </c>
      <c r="M35" s="12" t="str">
        <f t="shared" ca="1" si="2"/>
        <v>VfL Eintracht Hannover</v>
      </c>
      <c r="N35" s="16" t="s">
        <v>16</v>
      </c>
      <c r="O35" s="11">
        <v>2</v>
      </c>
      <c r="P35" s="34" t="str">
        <f t="shared" ca="1" si="3"/>
        <v>SG Arbergen-Mahndorf</v>
      </c>
      <c r="Q35" s="26"/>
      <c r="R35" s="149">
        <v>37</v>
      </c>
      <c r="S35" s="150" t="s">
        <v>21</v>
      </c>
      <c r="T35" s="151">
        <v>31</v>
      </c>
      <c r="U35" s="27">
        <f t="shared" si="4"/>
        <v>2</v>
      </c>
      <c r="V35" s="15" t="s">
        <v>21</v>
      </c>
      <c r="W35" s="28">
        <f t="shared" si="5"/>
        <v>0</v>
      </c>
      <c r="X35" s="24"/>
      <c r="Y35" s="15" t="s">
        <v>44</v>
      </c>
      <c r="Z35" s="15" t="s">
        <v>44</v>
      </c>
      <c r="AA35" s="4" t="s">
        <v>139</v>
      </c>
      <c r="AB35" s="16" t="s">
        <v>34</v>
      </c>
      <c r="AC35" s="48"/>
      <c r="AD35" s="16" t="s">
        <v>16</v>
      </c>
      <c r="AE35" s="16"/>
      <c r="AF35" s="16"/>
    </row>
    <row r="36" spans="1:32">
      <c r="A36" s="16"/>
      <c r="B36" s="16" t="str">
        <f t="shared" si="0"/>
        <v>M600103</v>
      </c>
      <c r="C36" s="370">
        <v>5</v>
      </c>
      <c r="D36" s="140"/>
      <c r="E36" s="11">
        <f t="shared" si="6"/>
        <v>72</v>
      </c>
      <c r="F36" s="11">
        <v>3</v>
      </c>
      <c r="G36" s="16" t="s">
        <v>56</v>
      </c>
      <c r="H36" s="11">
        <v>1</v>
      </c>
      <c r="I36" s="12" t="str">
        <f t="shared" ca="1" si="1"/>
        <v>SC Wentorf</v>
      </c>
      <c r="J36" s="15" t="s">
        <v>22</v>
      </c>
      <c r="K36" s="16" t="s">
        <v>56</v>
      </c>
      <c r="L36" s="11">
        <v>3</v>
      </c>
      <c r="M36" s="12" t="str">
        <f t="shared" ca="1" si="2"/>
        <v>TB Essen-Haarzopf</v>
      </c>
      <c r="N36" s="16" t="s">
        <v>56</v>
      </c>
      <c r="O36" s="11">
        <v>12</v>
      </c>
      <c r="P36" s="34" t="str">
        <f t="shared" ca="1" si="3"/>
        <v>SV Werder Bremen</v>
      </c>
      <c r="Q36" s="26"/>
      <c r="R36" s="149">
        <v>32</v>
      </c>
      <c r="S36" s="150" t="s">
        <v>21</v>
      </c>
      <c r="T36" s="151">
        <v>37</v>
      </c>
      <c r="U36" s="27">
        <f t="shared" si="4"/>
        <v>0</v>
      </c>
      <c r="V36" s="15" t="s">
        <v>21</v>
      </c>
      <c r="W36" s="28">
        <f t="shared" si="5"/>
        <v>2</v>
      </c>
      <c r="X36" s="24"/>
      <c r="Y36" s="15" t="s">
        <v>44</v>
      </c>
      <c r="Z36" s="15" t="s">
        <v>44</v>
      </c>
      <c r="AA36" s="4" t="s">
        <v>140</v>
      </c>
      <c r="AB36" s="16" t="s">
        <v>34</v>
      </c>
      <c r="AD36" s="16" t="s">
        <v>56</v>
      </c>
      <c r="AE36" s="16"/>
      <c r="AF36" s="16"/>
    </row>
    <row r="37" spans="1:32">
      <c r="A37" s="16"/>
      <c r="B37" s="16" t="str">
        <f>G37&amp;TEXT(H37,"00")&amp;TEXT(L37,"00")</f>
        <v>M600204</v>
      </c>
      <c r="C37" s="369">
        <v>5</v>
      </c>
      <c r="D37" s="139"/>
      <c r="E37" s="17">
        <f t="shared" si="6"/>
        <v>73</v>
      </c>
      <c r="F37" s="17">
        <v>4</v>
      </c>
      <c r="G37" s="18" t="s">
        <v>56</v>
      </c>
      <c r="H37" s="17">
        <v>2</v>
      </c>
      <c r="I37" s="19" t="str">
        <f t="shared" ca="1" si="1"/>
        <v>SF Ricklingen</v>
      </c>
      <c r="J37" s="20" t="s">
        <v>22</v>
      </c>
      <c r="K37" s="18" t="s">
        <v>56</v>
      </c>
      <c r="L37" s="17">
        <v>4</v>
      </c>
      <c r="M37" s="19" t="str">
        <f t="shared" ca="1" si="2"/>
        <v>TuS Meinerzhagen</v>
      </c>
      <c r="N37" s="18" t="s">
        <v>56</v>
      </c>
      <c r="O37" s="17">
        <v>14</v>
      </c>
      <c r="P37" s="29" t="str">
        <f t="shared" ca="1" si="3"/>
        <v>Viersener TV</v>
      </c>
      <c r="Q37" s="21"/>
      <c r="R37" s="152">
        <v>40</v>
      </c>
      <c r="S37" s="153" t="s">
        <v>21</v>
      </c>
      <c r="T37" s="154">
        <v>25</v>
      </c>
      <c r="U37" s="22">
        <f>IF(R37="","",IF(R37&gt;T37,2,IF(R37&lt;T37,0,1)))</f>
        <v>2</v>
      </c>
      <c r="V37" s="20" t="s">
        <v>21</v>
      </c>
      <c r="W37" s="23">
        <f>IF(T37="","",IF(T37&gt;R37,2,IF(T37&lt;R37,0,1)))</f>
        <v>0</v>
      </c>
      <c r="X37" s="24"/>
      <c r="Y37" s="20" t="s">
        <v>44</v>
      </c>
      <c r="Z37" s="20" t="s">
        <v>44</v>
      </c>
      <c r="AA37" s="4" t="s">
        <v>140</v>
      </c>
      <c r="AB37" s="16" t="s">
        <v>34</v>
      </c>
      <c r="AD37" s="18" t="s">
        <v>56</v>
      </c>
      <c r="AE37" s="16"/>
      <c r="AF37" s="16"/>
    </row>
    <row r="38" spans="1:32">
      <c r="A38" s="16"/>
      <c r="B38" s="16" t="str">
        <f t="shared" si="0"/>
        <v>F300305</v>
      </c>
      <c r="C38" s="11">
        <v>6</v>
      </c>
      <c r="D38" s="140">
        <f>+Daten!R9</f>
        <v>0.52430555555555558</v>
      </c>
      <c r="E38" s="11">
        <f t="shared" si="6"/>
        <v>74</v>
      </c>
      <c r="F38" s="11">
        <v>1</v>
      </c>
      <c r="G38" s="16" t="s">
        <v>14</v>
      </c>
      <c r="H38" s="11">
        <v>3</v>
      </c>
      <c r="I38" s="12" t="str">
        <f t="shared" ca="1" si="1"/>
        <v>TV Berkenbaum</v>
      </c>
      <c r="J38" s="15" t="s">
        <v>22</v>
      </c>
      <c r="K38" s="16" t="s">
        <v>14</v>
      </c>
      <c r="L38" s="11">
        <v>5</v>
      </c>
      <c r="M38" s="12" t="str">
        <f t="shared" ca="1" si="2"/>
        <v>TSV Burgdorf</v>
      </c>
      <c r="N38" s="16" t="s">
        <v>14</v>
      </c>
      <c r="O38" s="11">
        <v>1</v>
      </c>
      <c r="P38" s="12" t="str">
        <f t="shared" ca="1" si="3"/>
        <v>TV Baden</v>
      </c>
      <c r="Q38" s="26"/>
      <c r="R38" s="149">
        <v>35</v>
      </c>
      <c r="S38" s="150" t="s">
        <v>21</v>
      </c>
      <c r="T38" s="151">
        <v>31</v>
      </c>
      <c r="U38" s="27">
        <f t="shared" si="4"/>
        <v>2</v>
      </c>
      <c r="V38" s="15" t="s">
        <v>21</v>
      </c>
      <c r="W38" s="28">
        <f t="shared" si="5"/>
        <v>0</v>
      </c>
      <c r="X38" s="11"/>
      <c r="Y38" s="15" t="s">
        <v>44</v>
      </c>
      <c r="Z38" s="15" t="s">
        <v>44</v>
      </c>
      <c r="AA38" s="4" t="s">
        <v>141</v>
      </c>
      <c r="AB38" s="16" t="s">
        <v>34</v>
      </c>
      <c r="AD38" s="16" t="s">
        <v>14</v>
      </c>
      <c r="AE38" s="16"/>
      <c r="AF38" s="16"/>
    </row>
    <row r="39" spans="1:32">
      <c r="A39" s="16"/>
      <c r="B39" s="16" t="str">
        <f t="shared" si="0"/>
        <v>F300406</v>
      </c>
      <c r="C39" s="370">
        <v>6</v>
      </c>
      <c r="D39" s="140"/>
      <c r="E39" s="11">
        <f t="shared" si="6"/>
        <v>75</v>
      </c>
      <c r="F39" s="11">
        <v>2</v>
      </c>
      <c r="G39" s="16" t="s">
        <v>14</v>
      </c>
      <c r="H39" s="11">
        <v>4</v>
      </c>
      <c r="I39" s="12" t="str">
        <f t="shared" ca="1" si="1"/>
        <v>TV Richterich</v>
      </c>
      <c r="J39" s="15" t="s">
        <v>22</v>
      </c>
      <c r="K39" s="16" t="s">
        <v>14</v>
      </c>
      <c r="L39" s="11">
        <v>6</v>
      </c>
      <c r="M39" s="12" t="str">
        <f t="shared" ca="1" si="2"/>
        <v>TV Sottrum</v>
      </c>
      <c r="N39" s="16" t="s">
        <v>14</v>
      </c>
      <c r="O39" s="11">
        <v>2</v>
      </c>
      <c r="P39" s="12" t="str">
        <f t="shared" ca="1" si="3"/>
        <v>SC Itzehoe</v>
      </c>
      <c r="Q39" s="26"/>
      <c r="R39" s="149">
        <v>33</v>
      </c>
      <c r="S39" s="150" t="s">
        <v>21</v>
      </c>
      <c r="T39" s="151">
        <v>35</v>
      </c>
      <c r="U39" s="27">
        <f t="shared" si="4"/>
        <v>0</v>
      </c>
      <c r="V39" s="15" t="s">
        <v>21</v>
      </c>
      <c r="W39" s="28">
        <f t="shared" si="5"/>
        <v>2</v>
      </c>
      <c r="X39" s="11"/>
      <c r="Y39" s="15" t="s">
        <v>44</v>
      </c>
      <c r="Z39" s="15" t="s">
        <v>44</v>
      </c>
      <c r="AA39" s="4" t="s">
        <v>141</v>
      </c>
      <c r="AB39" s="16" t="s">
        <v>34</v>
      </c>
      <c r="AD39" s="16" t="s">
        <v>14</v>
      </c>
      <c r="AE39" s="16"/>
      <c r="AF39" s="16"/>
    </row>
    <row r="40" spans="1:32">
      <c r="A40" s="16"/>
      <c r="B40" s="16" t="str">
        <f t="shared" si="0"/>
        <v>M601113</v>
      </c>
      <c r="C40" s="370">
        <v>6</v>
      </c>
      <c r="D40" s="140"/>
      <c r="E40" s="11">
        <f t="shared" si="6"/>
        <v>76</v>
      </c>
      <c r="F40" s="11">
        <v>3</v>
      </c>
      <c r="G40" s="16" t="s">
        <v>56</v>
      </c>
      <c r="H40" s="11">
        <v>11</v>
      </c>
      <c r="I40" s="12" t="str">
        <f t="shared" ca="1" si="1"/>
        <v>TV Bremen Walle 1875</v>
      </c>
      <c r="J40" s="15" t="s">
        <v>22</v>
      </c>
      <c r="K40" s="16" t="s">
        <v>56</v>
      </c>
      <c r="L40" s="11">
        <v>13</v>
      </c>
      <c r="M40" s="12" t="str">
        <f t="shared" ca="1" si="2"/>
        <v>Idarer TV</v>
      </c>
      <c r="N40" s="16" t="s">
        <v>56</v>
      </c>
      <c r="O40" s="11">
        <v>3</v>
      </c>
      <c r="P40" s="12" t="str">
        <f t="shared" ca="1" si="3"/>
        <v>TB Essen-Haarzopf</v>
      </c>
      <c r="Q40" s="26"/>
      <c r="R40" s="149">
        <v>31</v>
      </c>
      <c r="S40" s="150" t="s">
        <v>21</v>
      </c>
      <c r="T40" s="151">
        <v>36</v>
      </c>
      <c r="U40" s="27">
        <f t="shared" si="4"/>
        <v>0</v>
      </c>
      <c r="V40" s="15" t="s">
        <v>21</v>
      </c>
      <c r="W40" s="28">
        <f t="shared" si="5"/>
        <v>2</v>
      </c>
      <c r="X40" s="24"/>
      <c r="Y40" s="15" t="s">
        <v>44</v>
      </c>
      <c r="Z40" s="15" t="s">
        <v>44</v>
      </c>
      <c r="AA40" s="4" t="s">
        <v>142</v>
      </c>
      <c r="AB40" s="16" t="s">
        <v>34</v>
      </c>
      <c r="AD40" s="16" t="s">
        <v>56</v>
      </c>
      <c r="AE40" s="16"/>
      <c r="AF40" s="16"/>
    </row>
    <row r="41" spans="1:32">
      <c r="A41" s="16"/>
      <c r="B41" s="16" t="str">
        <f>G41&amp;TEXT(H41,"00")&amp;TEXT(L41,"00")</f>
        <v>M601214</v>
      </c>
      <c r="C41" s="369">
        <v>6</v>
      </c>
      <c r="D41" s="139"/>
      <c r="E41" s="17">
        <f t="shared" si="6"/>
        <v>77</v>
      </c>
      <c r="F41" s="17">
        <v>4</v>
      </c>
      <c r="G41" s="18" t="s">
        <v>56</v>
      </c>
      <c r="H41" s="17">
        <v>12</v>
      </c>
      <c r="I41" s="19" t="str">
        <f t="shared" ca="1" si="1"/>
        <v>SV Werder Bremen</v>
      </c>
      <c r="J41" s="20" t="s">
        <v>22</v>
      </c>
      <c r="K41" s="18" t="s">
        <v>56</v>
      </c>
      <c r="L41" s="17">
        <v>14</v>
      </c>
      <c r="M41" s="19" t="str">
        <f t="shared" ca="1" si="2"/>
        <v>Viersener TV</v>
      </c>
      <c r="N41" s="18" t="s">
        <v>56</v>
      </c>
      <c r="O41" s="17">
        <v>4</v>
      </c>
      <c r="P41" s="19" t="str">
        <f t="shared" ca="1" si="3"/>
        <v>TuS Meinerzhagen</v>
      </c>
      <c r="Q41" s="21"/>
      <c r="R41" s="152">
        <v>27</v>
      </c>
      <c r="S41" s="153" t="s">
        <v>21</v>
      </c>
      <c r="T41" s="154">
        <v>27</v>
      </c>
      <c r="U41" s="22">
        <f>IF(R41="","",IF(R41&gt;T41,2,IF(R41&lt;T41,0,1)))</f>
        <v>1</v>
      </c>
      <c r="V41" s="20" t="s">
        <v>21</v>
      </c>
      <c r="W41" s="23">
        <f>IF(T41="","",IF(T41&gt;R41,2,IF(T41&lt;R41,0,1)))</f>
        <v>1</v>
      </c>
      <c r="X41" s="24"/>
      <c r="Y41" s="20" t="s">
        <v>44</v>
      </c>
      <c r="Z41" s="20" t="s">
        <v>44</v>
      </c>
      <c r="AA41" s="11" t="s">
        <v>142</v>
      </c>
      <c r="AB41" s="16" t="s">
        <v>34</v>
      </c>
      <c r="AD41" s="18" t="s">
        <v>56</v>
      </c>
      <c r="AE41" s="16"/>
      <c r="AF41" s="16"/>
    </row>
    <row r="42" spans="1:32">
      <c r="A42" s="16"/>
      <c r="B42" s="16" t="str">
        <f t="shared" si="0"/>
        <v>F400104</v>
      </c>
      <c r="C42" s="11">
        <v>7</v>
      </c>
      <c r="D42" s="140">
        <f>+Daten!R10</f>
        <v>0.54166666666666674</v>
      </c>
      <c r="E42" s="11">
        <f t="shared" si="6"/>
        <v>78</v>
      </c>
      <c r="F42" s="11">
        <v>1</v>
      </c>
      <c r="G42" s="16" t="s">
        <v>16</v>
      </c>
      <c r="H42" s="11">
        <v>1</v>
      </c>
      <c r="I42" s="12" t="str">
        <f t="shared" ca="1" si="1"/>
        <v>TV Grohn</v>
      </c>
      <c r="J42" s="15" t="s">
        <v>22</v>
      </c>
      <c r="K42" s="16" t="s">
        <v>16</v>
      </c>
      <c r="L42" s="11">
        <v>4</v>
      </c>
      <c r="M42" s="12" t="str">
        <f t="shared" ca="1" si="2"/>
        <v>Gadderbaumer TV</v>
      </c>
      <c r="N42" s="16" t="s">
        <v>16</v>
      </c>
      <c r="O42" s="11">
        <v>5</v>
      </c>
      <c r="P42" s="34" t="str">
        <f t="shared" ca="1" si="3"/>
        <v>Barmer TG</v>
      </c>
      <c r="Q42" s="26"/>
      <c r="R42" s="149">
        <v>31</v>
      </c>
      <c r="S42" s="150" t="s">
        <v>21</v>
      </c>
      <c r="T42" s="151">
        <v>32</v>
      </c>
      <c r="U42" s="27">
        <f t="shared" ref="U42:U105" si="7">IF(R42="","",IF(R42&gt;T42,2,IF(R42&lt;T42,0,1)))</f>
        <v>0</v>
      </c>
      <c r="V42" s="15" t="s">
        <v>21</v>
      </c>
      <c r="W42" s="28">
        <f t="shared" ref="W42:W105" si="8">IF(T42="","",IF(T42&gt;R42,2,IF(T42&lt;R42,0,1)))</f>
        <v>2</v>
      </c>
      <c r="X42" s="24"/>
      <c r="Y42" s="15" t="s">
        <v>44</v>
      </c>
      <c r="Z42" s="15" t="s">
        <v>44</v>
      </c>
      <c r="AA42" s="4" t="s">
        <v>143</v>
      </c>
      <c r="AB42" s="16" t="s">
        <v>34</v>
      </c>
      <c r="AD42" s="16" t="s">
        <v>16</v>
      </c>
      <c r="AE42" s="16"/>
      <c r="AF42" s="16"/>
    </row>
    <row r="43" spans="1:32">
      <c r="A43" s="16"/>
      <c r="B43" s="16" t="str">
        <f t="shared" si="0"/>
        <v>F400203</v>
      </c>
      <c r="C43" s="369">
        <v>7</v>
      </c>
      <c r="D43" s="139"/>
      <c r="E43" s="17">
        <f t="shared" si="6"/>
        <v>79</v>
      </c>
      <c r="F43" s="17">
        <v>2</v>
      </c>
      <c r="G43" s="18" t="s">
        <v>16</v>
      </c>
      <c r="H43" s="17">
        <v>2</v>
      </c>
      <c r="I43" s="19" t="str">
        <f t="shared" ca="1" si="1"/>
        <v>SG Arbergen-Mahndorf</v>
      </c>
      <c r="J43" s="20" t="s">
        <v>22</v>
      </c>
      <c r="K43" s="18" t="s">
        <v>16</v>
      </c>
      <c r="L43" s="17">
        <v>3</v>
      </c>
      <c r="M43" s="19" t="str">
        <f t="shared" ca="1" si="2"/>
        <v>TV Berkenbaum</v>
      </c>
      <c r="N43" s="18" t="s">
        <v>16</v>
      </c>
      <c r="O43" s="17">
        <v>6</v>
      </c>
      <c r="P43" s="29" t="str">
        <f t="shared" ca="1" si="3"/>
        <v>VfL Eintracht Hannover</v>
      </c>
      <c r="Q43" s="21"/>
      <c r="R43" s="152">
        <v>40</v>
      </c>
      <c r="S43" s="153" t="s">
        <v>21</v>
      </c>
      <c r="T43" s="154">
        <v>23</v>
      </c>
      <c r="U43" s="22">
        <f t="shared" si="7"/>
        <v>2</v>
      </c>
      <c r="V43" s="20" t="s">
        <v>21</v>
      </c>
      <c r="W43" s="23">
        <f t="shared" si="8"/>
        <v>0</v>
      </c>
      <c r="X43" s="24"/>
      <c r="Y43" s="20" t="s">
        <v>44</v>
      </c>
      <c r="Z43" s="20" t="s">
        <v>44</v>
      </c>
      <c r="AA43" s="4" t="s">
        <v>143</v>
      </c>
      <c r="AB43" s="16" t="s">
        <v>34</v>
      </c>
      <c r="AD43" s="18" t="s">
        <v>16</v>
      </c>
      <c r="AE43" s="16"/>
      <c r="AF43" s="16"/>
    </row>
    <row r="44" spans="1:32">
      <c r="A44" s="16"/>
      <c r="B44" s="16" t="str">
        <f t="shared" si="0"/>
        <v>F300104</v>
      </c>
      <c r="C44" s="11">
        <v>8</v>
      </c>
      <c r="D44" s="140">
        <f>+Daten!R11</f>
        <v>0.5590277777777779</v>
      </c>
      <c r="E44" s="11">
        <f t="shared" si="6"/>
        <v>80</v>
      </c>
      <c r="F44" s="11">
        <v>1</v>
      </c>
      <c r="G44" s="16" t="s">
        <v>14</v>
      </c>
      <c r="H44" s="11">
        <v>1</v>
      </c>
      <c r="I44" s="12" t="str">
        <f t="shared" ca="1" si="1"/>
        <v>TV Baden</v>
      </c>
      <c r="J44" s="15" t="s">
        <v>22</v>
      </c>
      <c r="K44" s="16" t="s">
        <v>14</v>
      </c>
      <c r="L44" s="11">
        <v>4</v>
      </c>
      <c r="M44" s="12" t="str">
        <f t="shared" ca="1" si="2"/>
        <v>TV Richterich</v>
      </c>
      <c r="N44" s="16" t="s">
        <v>14</v>
      </c>
      <c r="O44" s="11">
        <v>5</v>
      </c>
      <c r="P44" s="34" t="str">
        <f t="shared" ca="1" si="3"/>
        <v>TSV Burgdorf</v>
      </c>
      <c r="Q44" s="26"/>
      <c r="R44" s="149">
        <v>33</v>
      </c>
      <c r="S44" s="150" t="s">
        <v>21</v>
      </c>
      <c r="T44" s="151">
        <v>32</v>
      </c>
      <c r="U44" s="27">
        <f t="shared" si="7"/>
        <v>2</v>
      </c>
      <c r="V44" s="15" t="s">
        <v>21</v>
      </c>
      <c r="W44" s="28">
        <f t="shared" si="8"/>
        <v>0</v>
      </c>
      <c r="X44" s="11"/>
      <c r="Y44" s="15" t="s">
        <v>44</v>
      </c>
      <c r="Z44" s="15" t="s">
        <v>44</v>
      </c>
      <c r="AA44" s="4" t="s">
        <v>144</v>
      </c>
      <c r="AB44" s="16" t="s">
        <v>34</v>
      </c>
      <c r="AD44" s="16" t="s">
        <v>14</v>
      </c>
      <c r="AE44" s="16"/>
      <c r="AF44" s="16"/>
    </row>
    <row r="45" spans="1:32">
      <c r="A45" s="16"/>
      <c r="B45" s="16" t="str">
        <f t="shared" si="0"/>
        <v>F300203</v>
      </c>
      <c r="C45" s="370">
        <v>8</v>
      </c>
      <c r="D45" s="140"/>
      <c r="E45" s="11">
        <f t="shared" si="6"/>
        <v>81</v>
      </c>
      <c r="F45" s="11">
        <v>2</v>
      </c>
      <c r="G45" s="16" t="s">
        <v>14</v>
      </c>
      <c r="H45" s="11">
        <v>2</v>
      </c>
      <c r="I45" s="12" t="str">
        <f t="shared" ca="1" si="1"/>
        <v>SC Itzehoe</v>
      </c>
      <c r="J45" s="15" t="s">
        <v>22</v>
      </c>
      <c r="K45" s="16" t="s">
        <v>14</v>
      </c>
      <c r="L45" s="11">
        <v>3</v>
      </c>
      <c r="M45" s="12" t="str">
        <f t="shared" ca="1" si="2"/>
        <v>TV Berkenbaum</v>
      </c>
      <c r="N45" s="16" t="s">
        <v>14</v>
      </c>
      <c r="O45" s="11">
        <v>6</v>
      </c>
      <c r="P45" s="34" t="str">
        <f t="shared" ca="1" si="3"/>
        <v>TV Sottrum</v>
      </c>
      <c r="Q45" s="26"/>
      <c r="R45" s="149">
        <v>26</v>
      </c>
      <c r="S45" s="150" t="s">
        <v>21</v>
      </c>
      <c r="T45" s="151">
        <v>37</v>
      </c>
      <c r="U45" s="27">
        <f t="shared" si="7"/>
        <v>0</v>
      </c>
      <c r="V45" s="15" t="s">
        <v>21</v>
      </c>
      <c r="W45" s="28">
        <f t="shared" si="8"/>
        <v>2</v>
      </c>
      <c r="X45" s="11"/>
      <c r="Y45" s="15" t="s">
        <v>44</v>
      </c>
      <c r="Z45" s="15" t="s">
        <v>44</v>
      </c>
      <c r="AA45" s="4" t="s">
        <v>144</v>
      </c>
      <c r="AB45" s="16" t="s">
        <v>34</v>
      </c>
      <c r="AD45" s="16" t="s">
        <v>14</v>
      </c>
      <c r="AE45" s="16"/>
      <c r="AF45" s="16"/>
    </row>
    <row r="46" spans="1:32">
      <c r="A46" s="16"/>
      <c r="B46" s="16" t="str">
        <f t="shared" si="0"/>
        <v>M600104</v>
      </c>
      <c r="C46" s="370">
        <v>8</v>
      </c>
      <c r="D46" s="140"/>
      <c r="E46" s="11">
        <f t="shared" si="6"/>
        <v>82</v>
      </c>
      <c r="F46" s="11">
        <v>3</v>
      </c>
      <c r="G46" s="16" t="s">
        <v>56</v>
      </c>
      <c r="H46" s="11">
        <v>1</v>
      </c>
      <c r="I46" s="12" t="str">
        <f t="shared" ca="1" si="1"/>
        <v>SC Wentorf</v>
      </c>
      <c r="J46" s="15" t="s">
        <v>22</v>
      </c>
      <c r="K46" s="16" t="s">
        <v>56</v>
      </c>
      <c r="L46" s="11">
        <v>4</v>
      </c>
      <c r="M46" s="12" t="str">
        <f t="shared" ca="1" si="2"/>
        <v>TuS Meinerzhagen</v>
      </c>
      <c r="N46" s="16" t="s">
        <v>56</v>
      </c>
      <c r="O46" s="11">
        <v>11</v>
      </c>
      <c r="P46" s="34" t="str">
        <f t="shared" ca="1" si="3"/>
        <v>TV Bremen Walle 1875</v>
      </c>
      <c r="Q46" s="26"/>
      <c r="R46" s="149">
        <v>40</v>
      </c>
      <c r="S46" s="150" t="s">
        <v>21</v>
      </c>
      <c r="T46" s="151">
        <v>31</v>
      </c>
      <c r="U46" s="27">
        <f t="shared" si="7"/>
        <v>2</v>
      </c>
      <c r="V46" s="15" t="s">
        <v>21</v>
      </c>
      <c r="W46" s="28">
        <f t="shared" si="8"/>
        <v>0</v>
      </c>
      <c r="X46" s="24"/>
      <c r="Y46" s="15" t="s">
        <v>44</v>
      </c>
      <c r="Z46" s="15" t="s">
        <v>44</v>
      </c>
      <c r="AA46" s="4" t="s">
        <v>145</v>
      </c>
      <c r="AB46" s="16" t="s">
        <v>34</v>
      </c>
      <c r="AD46" s="16" t="s">
        <v>56</v>
      </c>
      <c r="AE46" s="16"/>
      <c r="AF46" s="16"/>
    </row>
    <row r="47" spans="1:32">
      <c r="A47" s="16"/>
      <c r="B47" s="16" t="str">
        <f t="shared" si="0"/>
        <v>M600203</v>
      </c>
      <c r="C47" s="369">
        <v>8</v>
      </c>
      <c r="D47" s="139"/>
      <c r="E47" s="17">
        <f t="shared" si="6"/>
        <v>83</v>
      </c>
      <c r="F47" s="17">
        <v>4</v>
      </c>
      <c r="G47" s="18" t="s">
        <v>56</v>
      </c>
      <c r="H47" s="17">
        <v>2</v>
      </c>
      <c r="I47" s="19" t="str">
        <f t="shared" ca="1" si="1"/>
        <v>SF Ricklingen</v>
      </c>
      <c r="J47" s="20" t="s">
        <v>22</v>
      </c>
      <c r="K47" s="18" t="s">
        <v>56</v>
      </c>
      <c r="L47" s="17">
        <v>3</v>
      </c>
      <c r="M47" s="19" t="str">
        <f t="shared" ca="1" si="2"/>
        <v>TB Essen-Haarzopf</v>
      </c>
      <c r="N47" s="18" t="s">
        <v>56</v>
      </c>
      <c r="O47" s="17">
        <v>12</v>
      </c>
      <c r="P47" s="29" t="str">
        <f t="shared" ca="1" si="3"/>
        <v>SV Werder Bremen</v>
      </c>
      <c r="Q47" s="21"/>
      <c r="R47" s="152">
        <v>31</v>
      </c>
      <c r="S47" s="153" t="s">
        <v>21</v>
      </c>
      <c r="T47" s="154">
        <v>28</v>
      </c>
      <c r="U47" s="22">
        <f t="shared" si="7"/>
        <v>2</v>
      </c>
      <c r="V47" s="20" t="s">
        <v>21</v>
      </c>
      <c r="W47" s="23">
        <f t="shared" si="8"/>
        <v>0</v>
      </c>
      <c r="X47" s="24"/>
      <c r="Y47" s="20" t="s">
        <v>44</v>
      </c>
      <c r="Z47" s="20" t="s">
        <v>44</v>
      </c>
      <c r="AA47" s="11" t="s">
        <v>145</v>
      </c>
      <c r="AB47" s="16" t="s">
        <v>34</v>
      </c>
      <c r="AD47" s="18" t="s">
        <v>56</v>
      </c>
      <c r="AE47" s="16"/>
      <c r="AF47" s="16"/>
    </row>
    <row r="48" spans="1:32">
      <c r="A48" s="16"/>
      <c r="B48" s="16" t="str">
        <f t="shared" si="0"/>
        <v>F400205</v>
      </c>
      <c r="C48" s="11">
        <v>9</v>
      </c>
      <c r="D48" s="140">
        <f>+Daten!R12</f>
        <v>0.57638888888888906</v>
      </c>
      <c r="E48" s="11">
        <f t="shared" si="6"/>
        <v>84</v>
      </c>
      <c r="F48" s="11">
        <v>1</v>
      </c>
      <c r="G48" s="16" t="s">
        <v>16</v>
      </c>
      <c r="H48" s="11">
        <v>2</v>
      </c>
      <c r="I48" s="12" t="str">
        <f t="shared" ca="1" si="1"/>
        <v>SG Arbergen-Mahndorf</v>
      </c>
      <c r="J48" s="15" t="s">
        <v>22</v>
      </c>
      <c r="K48" s="16" t="s">
        <v>16</v>
      </c>
      <c r="L48" s="11">
        <v>5</v>
      </c>
      <c r="M48" s="12" t="str">
        <f t="shared" ca="1" si="2"/>
        <v>Barmer TG</v>
      </c>
      <c r="N48" s="16" t="s">
        <v>16</v>
      </c>
      <c r="O48" s="11">
        <v>3</v>
      </c>
      <c r="P48" s="34" t="str">
        <f t="shared" ca="1" si="3"/>
        <v>TV Berkenbaum</v>
      </c>
      <c r="Q48" s="26"/>
      <c r="R48" s="149">
        <v>36</v>
      </c>
      <c r="S48" s="150" t="s">
        <v>21</v>
      </c>
      <c r="T48" s="151">
        <v>30</v>
      </c>
      <c r="U48" s="27">
        <f t="shared" si="7"/>
        <v>2</v>
      </c>
      <c r="V48" s="15" t="s">
        <v>21</v>
      </c>
      <c r="W48" s="28">
        <f t="shared" si="8"/>
        <v>0</v>
      </c>
      <c r="X48" s="24"/>
      <c r="Y48" s="15" t="s">
        <v>44</v>
      </c>
      <c r="Z48" s="15" t="s">
        <v>44</v>
      </c>
      <c r="AA48" s="4" t="s">
        <v>146</v>
      </c>
      <c r="AB48" s="16" t="s">
        <v>34</v>
      </c>
      <c r="AD48" s="16" t="s">
        <v>16</v>
      </c>
      <c r="AE48" s="16"/>
      <c r="AF48" s="16"/>
    </row>
    <row r="49" spans="1:34">
      <c r="A49" s="16"/>
      <c r="B49" s="16" t="str">
        <f t="shared" si="0"/>
        <v>F400106</v>
      </c>
      <c r="C49" s="370">
        <v>9</v>
      </c>
      <c r="D49" s="140"/>
      <c r="E49" s="11">
        <f t="shared" si="6"/>
        <v>85</v>
      </c>
      <c r="F49" s="11">
        <v>2</v>
      </c>
      <c r="G49" s="16" t="s">
        <v>16</v>
      </c>
      <c r="H49" s="11">
        <v>1</v>
      </c>
      <c r="I49" s="12" t="str">
        <f t="shared" ca="1" si="1"/>
        <v>TV Grohn</v>
      </c>
      <c r="J49" s="15" t="s">
        <v>22</v>
      </c>
      <c r="K49" s="16" t="s">
        <v>16</v>
      </c>
      <c r="L49" s="11">
        <v>6</v>
      </c>
      <c r="M49" s="12" t="str">
        <f t="shared" ca="1" si="2"/>
        <v>VfL Eintracht Hannover</v>
      </c>
      <c r="N49" s="16" t="s">
        <v>16</v>
      </c>
      <c r="O49" s="11">
        <v>4</v>
      </c>
      <c r="P49" s="34" t="str">
        <f t="shared" ca="1" si="3"/>
        <v>Gadderbaumer TV</v>
      </c>
      <c r="Q49" s="26"/>
      <c r="R49" s="149">
        <v>34</v>
      </c>
      <c r="S49" s="150" t="s">
        <v>21</v>
      </c>
      <c r="T49" s="151">
        <v>25</v>
      </c>
      <c r="U49" s="27">
        <f t="shared" si="7"/>
        <v>2</v>
      </c>
      <c r="V49" s="15" t="s">
        <v>21</v>
      </c>
      <c r="W49" s="28">
        <f t="shared" si="8"/>
        <v>0</v>
      </c>
      <c r="X49" s="24"/>
      <c r="Y49" s="15" t="s">
        <v>44</v>
      </c>
      <c r="Z49" s="15" t="s">
        <v>44</v>
      </c>
      <c r="AA49" s="4" t="s">
        <v>146</v>
      </c>
      <c r="AB49" s="16" t="s">
        <v>34</v>
      </c>
      <c r="AD49" s="16" t="s">
        <v>16</v>
      </c>
      <c r="AE49" s="16"/>
      <c r="AF49" s="16"/>
    </row>
    <row r="50" spans="1:34">
      <c r="A50" s="16"/>
      <c r="B50" s="16" t="str">
        <f t="shared" si="0"/>
        <v>M601114</v>
      </c>
      <c r="C50" s="370">
        <v>9</v>
      </c>
      <c r="D50" s="140"/>
      <c r="E50" s="11">
        <f t="shared" si="6"/>
        <v>86</v>
      </c>
      <c r="F50" s="11">
        <v>3</v>
      </c>
      <c r="G50" s="16" t="s">
        <v>56</v>
      </c>
      <c r="H50" s="11">
        <v>11</v>
      </c>
      <c r="I50" s="12" t="str">
        <f t="shared" ca="1" si="1"/>
        <v>TV Bremen Walle 1875</v>
      </c>
      <c r="J50" s="15" t="s">
        <v>22</v>
      </c>
      <c r="K50" s="16" t="s">
        <v>56</v>
      </c>
      <c r="L50" s="11">
        <v>14</v>
      </c>
      <c r="M50" s="12" t="str">
        <f t="shared" ca="1" si="2"/>
        <v>Viersener TV</v>
      </c>
      <c r="N50" s="16" t="s">
        <v>56</v>
      </c>
      <c r="O50" s="11">
        <v>1</v>
      </c>
      <c r="P50" s="12" t="str">
        <f t="shared" ca="1" si="3"/>
        <v>SC Wentorf</v>
      </c>
      <c r="Q50" s="26"/>
      <c r="R50" s="149">
        <v>27</v>
      </c>
      <c r="S50" s="150" t="s">
        <v>21</v>
      </c>
      <c r="T50" s="151">
        <v>33</v>
      </c>
      <c r="U50" s="27">
        <f t="shared" si="7"/>
        <v>0</v>
      </c>
      <c r="V50" s="15" t="s">
        <v>21</v>
      </c>
      <c r="W50" s="28">
        <f t="shared" si="8"/>
        <v>2</v>
      </c>
      <c r="X50" s="11"/>
      <c r="Y50" s="15" t="s">
        <v>44</v>
      </c>
      <c r="Z50" s="15" t="s">
        <v>44</v>
      </c>
      <c r="AA50" s="4" t="s">
        <v>147</v>
      </c>
      <c r="AB50" s="16" t="s">
        <v>34</v>
      </c>
      <c r="AD50" s="16" t="s">
        <v>56</v>
      </c>
      <c r="AE50" s="16"/>
      <c r="AF50" s="16"/>
      <c r="AH50" s="50"/>
    </row>
    <row r="51" spans="1:34">
      <c r="A51" s="16"/>
      <c r="B51" s="16" t="str">
        <f t="shared" si="0"/>
        <v>M601213</v>
      </c>
      <c r="C51" s="369">
        <v>9</v>
      </c>
      <c r="D51" s="139"/>
      <c r="E51" s="17">
        <f t="shared" si="6"/>
        <v>87</v>
      </c>
      <c r="F51" s="17">
        <v>4</v>
      </c>
      <c r="G51" s="18" t="s">
        <v>56</v>
      </c>
      <c r="H51" s="17">
        <v>12</v>
      </c>
      <c r="I51" s="19" t="str">
        <f t="shared" ca="1" si="1"/>
        <v>SV Werder Bremen</v>
      </c>
      <c r="J51" s="20" t="s">
        <v>22</v>
      </c>
      <c r="K51" s="18" t="s">
        <v>56</v>
      </c>
      <c r="L51" s="17">
        <v>13</v>
      </c>
      <c r="M51" s="19" t="str">
        <f t="shared" ca="1" si="2"/>
        <v>Idarer TV</v>
      </c>
      <c r="N51" s="18" t="s">
        <v>56</v>
      </c>
      <c r="O51" s="17">
        <v>2</v>
      </c>
      <c r="P51" s="19" t="str">
        <f t="shared" ca="1" si="3"/>
        <v>SF Ricklingen</v>
      </c>
      <c r="Q51" s="21"/>
      <c r="R51" s="152">
        <v>25</v>
      </c>
      <c r="S51" s="153" t="s">
        <v>21</v>
      </c>
      <c r="T51" s="154">
        <v>30</v>
      </c>
      <c r="U51" s="22">
        <f t="shared" si="7"/>
        <v>0</v>
      </c>
      <c r="V51" s="20" t="s">
        <v>21</v>
      </c>
      <c r="W51" s="23">
        <f t="shared" si="8"/>
        <v>2</v>
      </c>
      <c r="X51" s="11"/>
      <c r="Y51" s="20" t="s">
        <v>44</v>
      </c>
      <c r="Z51" s="20" t="s">
        <v>44</v>
      </c>
      <c r="AA51" s="4" t="s">
        <v>147</v>
      </c>
      <c r="AB51" s="16" t="s">
        <v>34</v>
      </c>
      <c r="AD51" s="18" t="s">
        <v>56</v>
      </c>
      <c r="AE51" s="16"/>
      <c r="AF51" s="16"/>
      <c r="AH51" s="50"/>
    </row>
    <row r="52" spans="1:34">
      <c r="A52" s="16"/>
      <c r="B52" s="16" t="str">
        <f t="shared" si="0"/>
        <v>F300205</v>
      </c>
      <c r="C52" s="11">
        <v>10</v>
      </c>
      <c r="D52" s="140">
        <f>+Daten!R13</f>
        <v>0.59375000000000022</v>
      </c>
      <c r="E52" s="11">
        <f t="shared" si="6"/>
        <v>88</v>
      </c>
      <c r="F52" s="11">
        <v>1</v>
      </c>
      <c r="G52" s="16" t="s">
        <v>14</v>
      </c>
      <c r="H52" s="11">
        <v>2</v>
      </c>
      <c r="I52" s="12" t="str">
        <f t="shared" ca="1" si="1"/>
        <v>SC Itzehoe</v>
      </c>
      <c r="J52" s="15" t="s">
        <v>22</v>
      </c>
      <c r="K52" s="16" t="s">
        <v>14</v>
      </c>
      <c r="L52" s="11">
        <v>5</v>
      </c>
      <c r="M52" s="12" t="str">
        <f t="shared" ca="1" si="2"/>
        <v>TSV Burgdorf</v>
      </c>
      <c r="N52" s="16" t="s">
        <v>14</v>
      </c>
      <c r="O52" s="11">
        <v>3</v>
      </c>
      <c r="P52" s="34" t="str">
        <f t="shared" ca="1" si="3"/>
        <v>TV Berkenbaum</v>
      </c>
      <c r="Q52" s="26"/>
      <c r="R52" s="149">
        <v>29</v>
      </c>
      <c r="S52" s="150" t="s">
        <v>21</v>
      </c>
      <c r="T52" s="151">
        <v>33</v>
      </c>
      <c r="U52" s="27">
        <f t="shared" si="7"/>
        <v>0</v>
      </c>
      <c r="V52" s="15" t="s">
        <v>21</v>
      </c>
      <c r="W52" s="28">
        <f t="shared" si="8"/>
        <v>2</v>
      </c>
      <c r="X52" s="24"/>
      <c r="Y52" s="15" t="s">
        <v>44</v>
      </c>
      <c r="Z52" s="15" t="s">
        <v>44</v>
      </c>
      <c r="AA52" s="4" t="s">
        <v>148</v>
      </c>
      <c r="AB52" s="16" t="s">
        <v>34</v>
      </c>
      <c r="AD52" s="16" t="s">
        <v>14</v>
      </c>
      <c r="AE52" s="16"/>
      <c r="AF52" s="16"/>
      <c r="AH52" s="50"/>
    </row>
    <row r="53" spans="1:34">
      <c r="A53" s="16"/>
      <c r="B53" s="16" t="str">
        <f t="shared" si="0"/>
        <v>F300106</v>
      </c>
      <c r="C53" s="369">
        <v>10</v>
      </c>
      <c r="D53" s="139"/>
      <c r="E53" s="17">
        <f t="shared" si="6"/>
        <v>89</v>
      </c>
      <c r="F53" s="17">
        <v>2</v>
      </c>
      <c r="G53" s="18" t="s">
        <v>14</v>
      </c>
      <c r="H53" s="17">
        <v>1</v>
      </c>
      <c r="I53" s="19" t="str">
        <f t="shared" ca="1" si="1"/>
        <v>TV Baden</v>
      </c>
      <c r="J53" s="20" t="s">
        <v>22</v>
      </c>
      <c r="K53" s="18" t="s">
        <v>14</v>
      </c>
      <c r="L53" s="17">
        <v>6</v>
      </c>
      <c r="M53" s="19" t="str">
        <f t="shared" ca="1" si="2"/>
        <v>TV Sottrum</v>
      </c>
      <c r="N53" s="18" t="s">
        <v>14</v>
      </c>
      <c r="O53" s="17">
        <v>4</v>
      </c>
      <c r="P53" s="29" t="str">
        <f t="shared" ca="1" si="3"/>
        <v>TV Richterich</v>
      </c>
      <c r="Q53" s="21"/>
      <c r="R53" s="152">
        <v>34</v>
      </c>
      <c r="S53" s="153" t="s">
        <v>21</v>
      </c>
      <c r="T53" s="154">
        <v>29</v>
      </c>
      <c r="U53" s="22">
        <f t="shared" si="7"/>
        <v>2</v>
      </c>
      <c r="V53" s="20" t="s">
        <v>21</v>
      </c>
      <c r="W53" s="23">
        <f t="shared" si="8"/>
        <v>0</v>
      </c>
      <c r="X53" s="24"/>
      <c r="Y53" s="20" t="s">
        <v>44</v>
      </c>
      <c r="Z53" s="20" t="s">
        <v>44</v>
      </c>
      <c r="AA53" s="4" t="s">
        <v>148</v>
      </c>
      <c r="AB53" s="16" t="s">
        <v>34</v>
      </c>
      <c r="AD53" s="18" t="s">
        <v>14</v>
      </c>
      <c r="AE53" s="16"/>
      <c r="AF53" s="16"/>
    </row>
    <row r="54" spans="1:34">
      <c r="A54" s="16"/>
      <c r="B54" s="16" t="str">
        <f t="shared" si="0"/>
        <v>F400306</v>
      </c>
      <c r="C54" s="11">
        <v>11</v>
      </c>
      <c r="D54" s="140">
        <f>+Daten!R14</f>
        <v>0.61111111111111138</v>
      </c>
      <c r="E54" s="11">
        <f t="shared" si="6"/>
        <v>90</v>
      </c>
      <c r="F54" s="11">
        <v>1</v>
      </c>
      <c r="G54" s="16" t="s">
        <v>16</v>
      </c>
      <c r="H54" s="11">
        <v>3</v>
      </c>
      <c r="I54" s="12" t="str">
        <f t="shared" ca="1" si="1"/>
        <v>TV Berkenbaum</v>
      </c>
      <c r="J54" s="15" t="s">
        <v>22</v>
      </c>
      <c r="K54" s="16" t="s">
        <v>16</v>
      </c>
      <c r="L54" s="11">
        <v>6</v>
      </c>
      <c r="M54" s="12" t="str">
        <f t="shared" ca="1" si="2"/>
        <v>VfL Eintracht Hannover</v>
      </c>
      <c r="N54" s="16" t="s">
        <v>16</v>
      </c>
      <c r="O54" s="11">
        <v>1</v>
      </c>
      <c r="P54" s="34" t="str">
        <f t="shared" ca="1" si="3"/>
        <v>TV Grohn</v>
      </c>
      <c r="Q54" s="26"/>
      <c r="R54" s="149">
        <v>20</v>
      </c>
      <c r="S54" s="150" t="s">
        <v>21</v>
      </c>
      <c r="T54" s="151">
        <v>42</v>
      </c>
      <c r="U54" s="27">
        <f t="shared" si="7"/>
        <v>0</v>
      </c>
      <c r="V54" s="15" t="s">
        <v>21</v>
      </c>
      <c r="W54" s="28">
        <f t="shared" si="8"/>
        <v>2</v>
      </c>
      <c r="X54" s="12"/>
      <c r="Y54" s="15" t="s">
        <v>44</v>
      </c>
      <c r="Z54" s="15" t="s">
        <v>44</v>
      </c>
      <c r="AA54" s="4" t="s">
        <v>149</v>
      </c>
      <c r="AB54" s="16" t="s">
        <v>34</v>
      </c>
      <c r="AD54" s="16" t="s">
        <v>16</v>
      </c>
      <c r="AE54" s="16"/>
      <c r="AF54" s="16"/>
      <c r="AH54" s="50"/>
    </row>
    <row r="55" spans="1:34">
      <c r="A55" s="16"/>
      <c r="B55" s="16" t="str">
        <f t="shared" si="0"/>
        <v>F400405</v>
      </c>
      <c r="C55" s="370">
        <v>11</v>
      </c>
      <c r="D55" s="140"/>
      <c r="E55" s="11">
        <f t="shared" si="6"/>
        <v>91</v>
      </c>
      <c r="F55" s="11">
        <v>2</v>
      </c>
      <c r="G55" s="16" t="s">
        <v>16</v>
      </c>
      <c r="H55" s="11">
        <v>4</v>
      </c>
      <c r="I55" s="12" t="str">
        <f t="shared" ca="1" si="1"/>
        <v>Gadderbaumer TV</v>
      </c>
      <c r="J55" s="15" t="s">
        <v>22</v>
      </c>
      <c r="K55" s="16" t="s">
        <v>16</v>
      </c>
      <c r="L55" s="11">
        <v>5</v>
      </c>
      <c r="M55" s="12" t="str">
        <f t="shared" ca="1" si="2"/>
        <v>Barmer TG</v>
      </c>
      <c r="N55" s="16" t="s">
        <v>16</v>
      </c>
      <c r="O55" s="11">
        <v>2</v>
      </c>
      <c r="P55" s="34" t="str">
        <f t="shared" ca="1" si="3"/>
        <v>SG Arbergen-Mahndorf</v>
      </c>
      <c r="Q55" s="26"/>
      <c r="R55" s="149">
        <v>39</v>
      </c>
      <c r="S55" s="150" t="s">
        <v>21</v>
      </c>
      <c r="T55" s="151">
        <v>30</v>
      </c>
      <c r="U55" s="27">
        <f t="shared" si="7"/>
        <v>2</v>
      </c>
      <c r="V55" s="15" t="s">
        <v>21</v>
      </c>
      <c r="W55" s="28">
        <f t="shared" si="8"/>
        <v>0</v>
      </c>
      <c r="X55" s="24"/>
      <c r="Y55" s="15" t="s">
        <v>44</v>
      </c>
      <c r="Z55" s="15" t="s">
        <v>44</v>
      </c>
      <c r="AA55" s="4" t="s">
        <v>149</v>
      </c>
      <c r="AB55" s="16" t="s">
        <v>34</v>
      </c>
      <c r="AD55" s="16" t="s">
        <v>16</v>
      </c>
      <c r="AE55" s="16"/>
      <c r="AF55" s="16"/>
      <c r="AH55" s="50"/>
    </row>
    <row r="56" spans="1:34">
      <c r="A56" s="16" t="s">
        <v>65</v>
      </c>
      <c r="B56" s="16" t="s">
        <v>328</v>
      </c>
      <c r="C56" s="369">
        <v>11</v>
      </c>
      <c r="D56" s="139"/>
      <c r="E56" s="17">
        <f t="shared" si="6"/>
        <v>92</v>
      </c>
      <c r="F56" s="17">
        <v>3</v>
      </c>
      <c r="G56" s="18" t="s">
        <v>327</v>
      </c>
      <c r="H56" s="17">
        <v>4</v>
      </c>
      <c r="I56" s="19" t="str">
        <f t="shared" ca="1" si="1"/>
        <v>TuS Meinerzhagen</v>
      </c>
      <c r="J56" s="20" t="s">
        <v>22</v>
      </c>
      <c r="K56" s="18" t="s">
        <v>327</v>
      </c>
      <c r="L56" s="17">
        <v>14</v>
      </c>
      <c r="M56" s="19" t="str">
        <f t="shared" ca="1" si="2"/>
        <v>TV Bremen Walle 1875</v>
      </c>
      <c r="N56" s="18" t="s">
        <v>327</v>
      </c>
      <c r="O56" s="17">
        <v>1</v>
      </c>
      <c r="P56" s="29" t="str">
        <f t="shared" ca="1" si="3"/>
        <v>SF Ricklingen</v>
      </c>
      <c r="Q56" s="21"/>
      <c r="R56" s="152">
        <v>59</v>
      </c>
      <c r="S56" s="153" t="s">
        <v>21</v>
      </c>
      <c r="T56" s="154">
        <v>60</v>
      </c>
      <c r="U56" s="22">
        <f t="shared" si="7"/>
        <v>0</v>
      </c>
      <c r="V56" s="20" t="s">
        <v>21</v>
      </c>
      <c r="W56" s="23">
        <f t="shared" si="8"/>
        <v>2</v>
      </c>
      <c r="X56" s="11"/>
      <c r="Y56" s="20" t="s">
        <v>44</v>
      </c>
      <c r="Z56" s="20" t="s">
        <v>44</v>
      </c>
      <c r="AA56" s="4" t="s">
        <v>150</v>
      </c>
      <c r="AB56" s="16" t="s">
        <v>34</v>
      </c>
      <c r="AD56" s="18" t="s">
        <v>347</v>
      </c>
      <c r="AE56" s="16"/>
      <c r="AF56" s="16"/>
      <c r="AH56" s="50"/>
    </row>
    <row r="57" spans="1:34">
      <c r="A57" s="16"/>
      <c r="B57" s="16" t="str">
        <f t="shared" si="0"/>
        <v>F300306</v>
      </c>
      <c r="C57" s="11">
        <v>12</v>
      </c>
      <c r="D57" s="140">
        <f>+Daten!R15</f>
        <v>0.62847222222222254</v>
      </c>
      <c r="E57" s="11">
        <f t="shared" si="6"/>
        <v>93</v>
      </c>
      <c r="F57" s="11">
        <v>1</v>
      </c>
      <c r="G57" s="16" t="s">
        <v>14</v>
      </c>
      <c r="H57" s="11">
        <v>3</v>
      </c>
      <c r="I57" s="12" t="str">
        <f t="shared" ca="1" si="1"/>
        <v>TV Berkenbaum</v>
      </c>
      <c r="J57" s="15" t="s">
        <v>22</v>
      </c>
      <c r="K57" s="16" t="s">
        <v>14</v>
      </c>
      <c r="L57" s="11">
        <v>6</v>
      </c>
      <c r="M57" s="12" t="str">
        <f t="shared" ca="1" si="2"/>
        <v>TV Sottrum</v>
      </c>
      <c r="N57" s="16" t="s">
        <v>14</v>
      </c>
      <c r="O57" s="11">
        <v>1</v>
      </c>
      <c r="P57" s="34" t="str">
        <f t="shared" ca="1" si="3"/>
        <v>TV Baden</v>
      </c>
      <c r="Q57" s="26"/>
      <c r="R57" s="149">
        <v>39</v>
      </c>
      <c r="S57" s="150" t="s">
        <v>21</v>
      </c>
      <c r="T57" s="151">
        <v>23</v>
      </c>
      <c r="U57" s="27">
        <f t="shared" si="7"/>
        <v>2</v>
      </c>
      <c r="V57" s="15" t="s">
        <v>21</v>
      </c>
      <c r="W57" s="28">
        <f t="shared" si="8"/>
        <v>0</v>
      </c>
      <c r="X57" s="11"/>
      <c r="Y57" s="15" t="s">
        <v>44</v>
      </c>
      <c r="Z57" s="15" t="s">
        <v>44</v>
      </c>
      <c r="AA57" s="4" t="s">
        <v>150</v>
      </c>
      <c r="AB57" s="16" t="s">
        <v>34</v>
      </c>
      <c r="AD57" s="16" t="s">
        <v>14</v>
      </c>
      <c r="AE57" s="16"/>
      <c r="AF57" s="16"/>
    </row>
    <row r="58" spans="1:34">
      <c r="A58" s="16"/>
      <c r="B58" s="16" t="str">
        <f t="shared" si="0"/>
        <v>F300405</v>
      </c>
      <c r="C58" s="369">
        <v>12</v>
      </c>
      <c r="D58" s="139"/>
      <c r="E58" s="17">
        <f t="shared" si="6"/>
        <v>94</v>
      </c>
      <c r="F58" s="17">
        <v>2</v>
      </c>
      <c r="G58" s="18" t="s">
        <v>14</v>
      </c>
      <c r="H58" s="17">
        <v>4</v>
      </c>
      <c r="I58" s="19" t="str">
        <f t="shared" ca="1" si="1"/>
        <v>TV Richterich</v>
      </c>
      <c r="J58" s="20" t="s">
        <v>22</v>
      </c>
      <c r="K58" s="18" t="s">
        <v>14</v>
      </c>
      <c r="L58" s="17">
        <v>5</v>
      </c>
      <c r="M58" s="19" t="str">
        <f t="shared" ca="1" si="2"/>
        <v>TSV Burgdorf</v>
      </c>
      <c r="N58" s="18" t="s">
        <v>14</v>
      </c>
      <c r="O58" s="17">
        <v>2</v>
      </c>
      <c r="P58" s="19" t="str">
        <f t="shared" ca="1" si="3"/>
        <v>SC Itzehoe</v>
      </c>
      <c r="Q58" s="21"/>
      <c r="R58" s="152">
        <v>27</v>
      </c>
      <c r="S58" s="153" t="s">
        <v>21</v>
      </c>
      <c r="T58" s="154">
        <v>37</v>
      </c>
      <c r="U58" s="22">
        <f t="shared" si="7"/>
        <v>0</v>
      </c>
      <c r="V58" s="20" t="s">
        <v>21</v>
      </c>
      <c r="W58" s="23">
        <f t="shared" si="8"/>
        <v>2</v>
      </c>
      <c r="X58" s="24"/>
      <c r="Y58" s="20" t="s">
        <v>44</v>
      </c>
      <c r="Z58" s="20" t="s">
        <v>44</v>
      </c>
      <c r="AA58" s="4" t="s">
        <v>151</v>
      </c>
      <c r="AB58" s="16" t="s">
        <v>34</v>
      </c>
      <c r="AD58" s="18" t="s">
        <v>14</v>
      </c>
      <c r="AE58" s="16"/>
      <c r="AF58" s="16"/>
      <c r="AH58" s="50"/>
    </row>
    <row r="59" spans="1:34">
      <c r="A59" s="16"/>
      <c r="B59" s="16" t="str">
        <f t="shared" si="0"/>
        <v>F400103</v>
      </c>
      <c r="C59" s="11">
        <v>13</v>
      </c>
      <c r="D59" s="140">
        <f>+Daten!R16</f>
        <v>0.6458333333333337</v>
      </c>
      <c r="E59" s="11">
        <f t="shared" si="6"/>
        <v>95</v>
      </c>
      <c r="F59" s="11">
        <v>1</v>
      </c>
      <c r="G59" s="16" t="s">
        <v>16</v>
      </c>
      <c r="H59" s="11">
        <v>1</v>
      </c>
      <c r="I59" s="12" t="str">
        <f t="shared" ca="1" si="1"/>
        <v>TV Grohn</v>
      </c>
      <c r="J59" s="15" t="s">
        <v>22</v>
      </c>
      <c r="K59" s="16" t="s">
        <v>16</v>
      </c>
      <c r="L59" s="11">
        <v>3</v>
      </c>
      <c r="M59" s="12" t="str">
        <f t="shared" ca="1" si="2"/>
        <v>TV Berkenbaum</v>
      </c>
      <c r="N59" s="16" t="s">
        <v>16</v>
      </c>
      <c r="O59" s="11">
        <v>5</v>
      </c>
      <c r="P59" s="34" t="str">
        <f t="shared" ca="1" si="3"/>
        <v>Barmer TG</v>
      </c>
      <c r="Q59" s="26"/>
      <c r="R59" s="149">
        <v>35</v>
      </c>
      <c r="S59" s="150" t="s">
        <v>21</v>
      </c>
      <c r="T59" s="151">
        <v>26</v>
      </c>
      <c r="U59" s="27">
        <f t="shared" si="7"/>
        <v>2</v>
      </c>
      <c r="V59" s="15" t="s">
        <v>21</v>
      </c>
      <c r="W59" s="28">
        <f t="shared" si="8"/>
        <v>0</v>
      </c>
      <c r="X59" s="24"/>
      <c r="Y59" s="15" t="s">
        <v>44</v>
      </c>
      <c r="Z59" s="15" t="s">
        <v>44</v>
      </c>
      <c r="AA59" s="4" t="s">
        <v>151</v>
      </c>
      <c r="AB59" s="16" t="s">
        <v>34</v>
      </c>
      <c r="AD59" s="16" t="s">
        <v>16</v>
      </c>
      <c r="AE59" s="16"/>
      <c r="AF59" s="16"/>
      <c r="AH59" s="50"/>
    </row>
    <row r="60" spans="1:34">
      <c r="A60" s="16"/>
      <c r="B60" s="16" t="str">
        <f t="shared" si="0"/>
        <v>F400204</v>
      </c>
      <c r="C60" s="369">
        <v>13</v>
      </c>
      <c r="D60" s="139"/>
      <c r="E60" s="17">
        <f t="shared" si="6"/>
        <v>96</v>
      </c>
      <c r="F60" s="17">
        <v>2</v>
      </c>
      <c r="G60" s="18" t="s">
        <v>16</v>
      </c>
      <c r="H60" s="17">
        <v>2</v>
      </c>
      <c r="I60" s="19" t="str">
        <f t="shared" ca="1" si="1"/>
        <v>SG Arbergen-Mahndorf</v>
      </c>
      <c r="J60" s="20" t="s">
        <v>22</v>
      </c>
      <c r="K60" s="18" t="s">
        <v>16</v>
      </c>
      <c r="L60" s="17">
        <v>4</v>
      </c>
      <c r="M60" s="19" t="str">
        <f t="shared" ca="1" si="2"/>
        <v>Gadderbaumer TV</v>
      </c>
      <c r="N60" s="18" t="s">
        <v>16</v>
      </c>
      <c r="O60" s="17">
        <v>6</v>
      </c>
      <c r="P60" s="29" t="str">
        <f t="shared" ca="1" si="3"/>
        <v>VfL Eintracht Hannover</v>
      </c>
      <c r="Q60" s="21"/>
      <c r="R60" s="152">
        <v>26</v>
      </c>
      <c r="S60" s="153" t="s">
        <v>21</v>
      </c>
      <c r="T60" s="154">
        <v>34</v>
      </c>
      <c r="U60" s="22">
        <f t="shared" si="7"/>
        <v>0</v>
      </c>
      <c r="V60" s="20" t="s">
        <v>21</v>
      </c>
      <c r="W60" s="23">
        <f t="shared" si="8"/>
        <v>2</v>
      </c>
      <c r="X60" s="24"/>
      <c r="Y60" s="20" t="s">
        <v>44</v>
      </c>
      <c r="Z60" s="20" t="s">
        <v>44</v>
      </c>
      <c r="AA60" s="4" t="s">
        <v>152</v>
      </c>
      <c r="AB60" s="16" t="s">
        <v>34</v>
      </c>
      <c r="AD60" s="18" t="s">
        <v>16</v>
      </c>
      <c r="AE60" s="16"/>
      <c r="AF60" s="16"/>
      <c r="AH60" s="50"/>
    </row>
    <row r="61" spans="1:34">
      <c r="A61" s="16"/>
      <c r="B61" s="16" t="str">
        <f t="shared" si="0"/>
        <v>F300103</v>
      </c>
      <c r="C61" s="11">
        <v>14</v>
      </c>
      <c r="D61" s="140">
        <f>+Daten!R17</f>
        <v>0.66319444444444486</v>
      </c>
      <c r="E61" s="11">
        <f t="shared" si="6"/>
        <v>97</v>
      </c>
      <c r="F61" s="11">
        <v>1</v>
      </c>
      <c r="G61" s="16" t="s">
        <v>14</v>
      </c>
      <c r="H61" s="11">
        <v>1</v>
      </c>
      <c r="I61" s="12" t="str">
        <f t="shared" ca="1" si="1"/>
        <v>TV Baden</v>
      </c>
      <c r="J61" s="15" t="s">
        <v>22</v>
      </c>
      <c r="K61" s="16" t="s">
        <v>14</v>
      </c>
      <c r="L61" s="11">
        <v>3</v>
      </c>
      <c r="M61" s="12" t="str">
        <f t="shared" ca="1" si="2"/>
        <v>TV Berkenbaum</v>
      </c>
      <c r="N61" s="16" t="s">
        <v>14</v>
      </c>
      <c r="O61" s="11">
        <v>5</v>
      </c>
      <c r="P61" s="12" t="str">
        <f t="shared" ca="1" si="3"/>
        <v>TSV Burgdorf</v>
      </c>
      <c r="Q61" s="26"/>
      <c r="R61" s="149">
        <v>23</v>
      </c>
      <c r="S61" s="150" t="s">
        <v>21</v>
      </c>
      <c r="T61" s="151">
        <v>40</v>
      </c>
      <c r="U61" s="27">
        <f t="shared" si="7"/>
        <v>0</v>
      </c>
      <c r="V61" s="15" t="s">
        <v>21</v>
      </c>
      <c r="W61" s="28">
        <f t="shared" si="8"/>
        <v>2</v>
      </c>
      <c r="X61" s="24"/>
      <c r="Y61" s="15" t="s">
        <v>44</v>
      </c>
      <c r="Z61" s="15" t="s">
        <v>44</v>
      </c>
      <c r="AA61" s="4" t="s">
        <v>152</v>
      </c>
      <c r="AB61" s="16" t="s">
        <v>34</v>
      </c>
      <c r="AD61" s="16" t="s">
        <v>14</v>
      </c>
      <c r="AE61" s="16"/>
      <c r="AF61" s="16"/>
    </row>
    <row r="62" spans="1:34">
      <c r="A62" s="16"/>
      <c r="B62" s="16" t="str">
        <f t="shared" si="0"/>
        <v>F300204</v>
      </c>
      <c r="C62" s="369">
        <v>14</v>
      </c>
      <c r="D62" s="139"/>
      <c r="E62" s="17">
        <f t="shared" si="6"/>
        <v>98</v>
      </c>
      <c r="F62" s="17">
        <v>2</v>
      </c>
      <c r="G62" s="18" t="s">
        <v>14</v>
      </c>
      <c r="H62" s="17">
        <v>2</v>
      </c>
      <c r="I62" s="19" t="str">
        <f ca="1">INDIRECT(ADDRESS(MATCH(H62,$A$1:$A$19,0),MATCH(G62,$A$3:$AF$3,0)))</f>
        <v>SC Itzehoe</v>
      </c>
      <c r="J62" s="20" t="s">
        <v>22</v>
      </c>
      <c r="K62" s="18" t="s">
        <v>14</v>
      </c>
      <c r="L62" s="17">
        <v>4</v>
      </c>
      <c r="M62" s="19" t="str">
        <f ca="1">INDIRECT(ADDRESS(MATCH(L62,$A$1:$A$19,0),MATCH(K62,$A$3:$AF$3,0)))</f>
        <v>TV Richterich</v>
      </c>
      <c r="N62" s="18" t="s">
        <v>14</v>
      </c>
      <c r="O62" s="17">
        <v>6</v>
      </c>
      <c r="P62" s="19" t="str">
        <f ca="1">INDIRECT(ADDRESS(MATCH(O62,$A$1:$A$19,0),MATCH(N62,$A$3:$AF$3,0)))</f>
        <v>TV Sottrum</v>
      </c>
      <c r="Q62" s="21"/>
      <c r="R62" s="152">
        <v>37</v>
      </c>
      <c r="S62" s="153" t="s">
        <v>21</v>
      </c>
      <c r="T62" s="154">
        <v>23</v>
      </c>
      <c r="U62" s="22">
        <f t="shared" si="7"/>
        <v>2</v>
      </c>
      <c r="V62" s="20" t="s">
        <v>21</v>
      </c>
      <c r="W62" s="23">
        <f t="shared" si="8"/>
        <v>0</v>
      </c>
      <c r="X62" s="11"/>
      <c r="Y62" s="20" t="s">
        <v>44</v>
      </c>
      <c r="Z62" s="20" t="s">
        <v>44</v>
      </c>
      <c r="AA62" s="4" t="s">
        <v>153</v>
      </c>
      <c r="AB62" s="16" t="s">
        <v>272</v>
      </c>
      <c r="AD62" s="18" t="s">
        <v>14</v>
      </c>
      <c r="AE62" s="16"/>
      <c r="AF62" s="16"/>
      <c r="AH62" s="50"/>
    </row>
    <row r="63" spans="1:34">
      <c r="A63" s="16" t="s">
        <v>67</v>
      </c>
      <c r="B63" s="16" t="str">
        <f t="shared" si="0"/>
        <v>F400506</v>
      </c>
      <c r="C63" s="11">
        <v>15</v>
      </c>
      <c r="D63" s="140">
        <f>+Daten!R18</f>
        <v>0.68055555555555602</v>
      </c>
      <c r="E63" s="11">
        <f t="shared" si="6"/>
        <v>99</v>
      </c>
      <c r="F63" s="11">
        <v>1</v>
      </c>
      <c r="G63" s="16" t="s">
        <v>16</v>
      </c>
      <c r="H63" s="11">
        <v>5</v>
      </c>
      <c r="I63" s="12" t="str">
        <f ca="1">INDIRECT(ADDRESS(MATCH(H63,$A$1:$A$19,0),MATCH(G63,$A$3:$AF$3,0)))</f>
        <v>Barmer TG</v>
      </c>
      <c r="J63" s="15" t="s">
        <v>22</v>
      </c>
      <c r="K63" s="16" t="s">
        <v>16</v>
      </c>
      <c r="L63" s="11">
        <v>6</v>
      </c>
      <c r="M63" s="12" t="str">
        <f ca="1">INDIRECT(ADDRESS(MATCH(L63,$A$1:$A$19,0),MATCH(K63,$A$3:$AF$3,0)))</f>
        <v>VfL Eintracht Hannover</v>
      </c>
      <c r="N63" s="16" t="s">
        <v>16</v>
      </c>
      <c r="O63" s="11">
        <v>4</v>
      </c>
      <c r="P63" s="12" t="str">
        <f ca="1">INDIRECT(ADDRESS(MATCH(O63,$A$1:$A$19,0),MATCH(N63,$A$3:$AF$3,0)))</f>
        <v>Gadderbaumer TV</v>
      </c>
      <c r="Q63" s="26"/>
      <c r="R63" s="149">
        <v>37</v>
      </c>
      <c r="S63" s="150" t="s">
        <v>21</v>
      </c>
      <c r="T63" s="151">
        <v>38</v>
      </c>
      <c r="U63" s="27">
        <f t="shared" si="7"/>
        <v>0</v>
      </c>
      <c r="V63" s="15" t="s">
        <v>21</v>
      </c>
      <c r="W63" s="28">
        <f t="shared" si="8"/>
        <v>2</v>
      </c>
      <c r="X63" s="11"/>
      <c r="Y63" s="15" t="s">
        <v>44</v>
      </c>
      <c r="Z63" s="15" t="s">
        <v>44</v>
      </c>
      <c r="AA63" s="4" t="s">
        <v>153</v>
      </c>
      <c r="AB63" s="16" t="s">
        <v>271</v>
      </c>
      <c r="AD63" s="16" t="s">
        <v>16</v>
      </c>
      <c r="AE63" s="16"/>
      <c r="AF63" s="16"/>
      <c r="AH63" s="50"/>
    </row>
    <row r="64" spans="1:34">
      <c r="A64" s="16" t="s">
        <v>66</v>
      </c>
      <c r="B64" s="16" t="str">
        <f t="shared" si="0"/>
        <v>F300506</v>
      </c>
      <c r="C64" s="369">
        <v>15</v>
      </c>
      <c r="D64" s="139"/>
      <c r="E64" s="17">
        <f t="shared" si="6"/>
        <v>100</v>
      </c>
      <c r="F64" s="17">
        <v>2</v>
      </c>
      <c r="G64" s="18" t="s">
        <v>14</v>
      </c>
      <c r="H64" s="17">
        <v>5</v>
      </c>
      <c r="I64" s="19" t="str">
        <f ca="1">INDIRECT(ADDRESS(MATCH(H64,$A$1:$A$19,0),MATCH(G64,$A$3:$AF$3,0)))</f>
        <v>TSV Burgdorf</v>
      </c>
      <c r="J64" s="20" t="s">
        <v>22</v>
      </c>
      <c r="K64" s="18" t="s">
        <v>14</v>
      </c>
      <c r="L64" s="17">
        <v>6</v>
      </c>
      <c r="M64" s="19" t="str">
        <f ca="1">INDIRECT(ADDRESS(MATCH(L64,$A$1:$A$19,0),MATCH(K64,$A$3:$AF$3,0)))</f>
        <v>TV Sottrum</v>
      </c>
      <c r="N64" s="18" t="s">
        <v>14</v>
      </c>
      <c r="O64" s="17">
        <v>4</v>
      </c>
      <c r="P64" s="19" t="str">
        <f ca="1">INDIRECT(ADDRESS(MATCH(O64,$A$1:$A$19,0),MATCH(N64,$A$3:$AF$3,0)))</f>
        <v>TV Richterich</v>
      </c>
      <c r="Q64" s="21"/>
      <c r="R64" s="152">
        <v>34</v>
      </c>
      <c r="S64" s="153" t="s">
        <v>21</v>
      </c>
      <c r="T64" s="154">
        <v>24</v>
      </c>
      <c r="U64" s="22">
        <f t="shared" si="7"/>
        <v>2</v>
      </c>
      <c r="V64" s="20" t="s">
        <v>21</v>
      </c>
      <c r="W64" s="23">
        <f t="shared" si="8"/>
        <v>0</v>
      </c>
      <c r="X64" s="11"/>
      <c r="Y64" s="20" t="s">
        <v>44</v>
      </c>
      <c r="Z64" s="20" t="s">
        <v>44</v>
      </c>
      <c r="AA64" s="4" t="s">
        <v>154</v>
      </c>
      <c r="AB64" s="16" t="s">
        <v>272</v>
      </c>
      <c r="AD64" s="18" t="s">
        <v>14</v>
      </c>
      <c r="AE64" s="16"/>
      <c r="AF64" s="16"/>
      <c r="AH64" s="50"/>
    </row>
    <row r="65" spans="1:34" hidden="1" outlineLevel="1">
      <c r="A65" s="16" t="s">
        <v>66</v>
      </c>
      <c r="B65" s="16" t="s">
        <v>250</v>
      </c>
      <c r="C65" s="307">
        <v>11</v>
      </c>
      <c r="D65" s="140"/>
      <c r="E65" s="11">
        <f t="shared" si="6"/>
        <v>101</v>
      </c>
      <c r="F65" s="11">
        <v>4</v>
      </c>
      <c r="G65" s="10" t="s">
        <v>324</v>
      </c>
      <c r="H65" s="11"/>
      <c r="I65" s="12" t="e">
        <f ca="1">INDIRECT(ADDRESS(MATCH(H65,$A$1:$A$19,0),MATCH(G65,$A$3:$AF$3,0)))</f>
        <v>#N/A</v>
      </c>
      <c r="J65" s="15" t="s">
        <v>22</v>
      </c>
      <c r="K65" s="10" t="s">
        <v>324</v>
      </c>
      <c r="L65" s="11"/>
      <c r="M65" s="12" t="e">
        <f ca="1">INDIRECT(ADDRESS(MATCH(L65,$A$1:$A$19,0),MATCH(K65,$A$3:$AF$3,0)))</f>
        <v>#N/A</v>
      </c>
      <c r="N65" s="10" t="s">
        <v>324</v>
      </c>
      <c r="O65" s="11"/>
      <c r="P65" s="12" t="e">
        <f ca="1">INDIRECT(ADDRESS(MATCH(O65,$A$1:$A$19,0),MATCH(N65,$A$3:$AF$3,0)))</f>
        <v>#N/A</v>
      </c>
      <c r="Q65" s="26"/>
      <c r="R65" s="149"/>
      <c r="S65" s="150" t="s">
        <v>21</v>
      </c>
      <c r="T65" s="151"/>
      <c r="U65" s="27" t="str">
        <f t="shared" si="7"/>
        <v/>
      </c>
      <c r="V65" s="15" t="s">
        <v>21</v>
      </c>
      <c r="W65" s="28" t="str">
        <f t="shared" si="8"/>
        <v/>
      </c>
      <c r="X65" s="11"/>
      <c r="Y65" s="15" t="s">
        <v>44</v>
      </c>
      <c r="Z65" s="15" t="s">
        <v>44</v>
      </c>
      <c r="AA65" s="4" t="s">
        <v>154</v>
      </c>
      <c r="AB65" s="16" t="s">
        <v>271</v>
      </c>
      <c r="AE65" s="16"/>
      <c r="AF65" s="16"/>
    </row>
    <row r="66" spans="1:34" hidden="1" outlineLevel="1">
      <c r="A66" s="16"/>
      <c r="B66" s="16" t="str">
        <f t="shared" si="0"/>
        <v>F400000</v>
      </c>
      <c r="C66" s="11">
        <f>+C62+1</f>
        <v>15</v>
      </c>
      <c r="D66" s="140">
        <f>+Daten!N15</f>
        <v>0.60763888888888917</v>
      </c>
      <c r="E66" s="11">
        <f>+E65+1</f>
        <v>102</v>
      </c>
      <c r="F66" s="11">
        <v>1</v>
      </c>
      <c r="G66" s="366" t="s">
        <v>16</v>
      </c>
      <c r="H66" s="11"/>
      <c r="I66" s="12" t="e">
        <f t="shared" ca="1" si="1"/>
        <v>#N/A</v>
      </c>
      <c r="J66" s="15" t="s">
        <v>22</v>
      </c>
      <c r="K66" s="366" t="s">
        <v>16</v>
      </c>
      <c r="L66" s="11"/>
      <c r="M66" s="12" t="e">
        <f t="shared" ca="1" si="2"/>
        <v>#N/A</v>
      </c>
      <c r="N66" s="366" t="s">
        <v>16</v>
      </c>
      <c r="O66" s="11"/>
      <c r="P66" s="12" t="e">
        <f t="shared" ca="1" si="3"/>
        <v>#N/A</v>
      </c>
      <c r="Q66" s="26"/>
      <c r="R66" s="149"/>
      <c r="S66" s="150" t="s">
        <v>21</v>
      </c>
      <c r="T66" s="151"/>
      <c r="U66" s="27" t="str">
        <f t="shared" si="7"/>
        <v/>
      </c>
      <c r="V66" s="15" t="s">
        <v>21</v>
      </c>
      <c r="W66" s="28" t="str">
        <f t="shared" si="8"/>
        <v/>
      </c>
      <c r="X66" s="11"/>
      <c r="Y66" s="15" t="s">
        <v>44</v>
      </c>
      <c r="Z66" s="15" t="s">
        <v>44</v>
      </c>
      <c r="AA66" s="4" t="s">
        <v>155</v>
      </c>
      <c r="AB66" s="16" t="s">
        <v>34</v>
      </c>
      <c r="AE66" s="410"/>
      <c r="AF66" s="16"/>
      <c r="AH66" s="50"/>
    </row>
    <row r="67" spans="1:34" hidden="1" outlineLevel="1">
      <c r="A67" s="16"/>
      <c r="B67" s="16" t="str">
        <f t="shared" si="0"/>
        <v>F400000</v>
      </c>
      <c r="C67" s="370">
        <v>12</v>
      </c>
      <c r="D67" s="140"/>
      <c r="E67" s="11">
        <f t="shared" si="6"/>
        <v>103</v>
      </c>
      <c r="F67" s="11">
        <v>2</v>
      </c>
      <c r="G67" s="366" t="s">
        <v>16</v>
      </c>
      <c r="H67" s="11"/>
      <c r="I67" s="12" t="e">
        <f t="shared" ca="1" si="1"/>
        <v>#N/A</v>
      </c>
      <c r="J67" s="15" t="s">
        <v>22</v>
      </c>
      <c r="K67" s="366" t="s">
        <v>16</v>
      </c>
      <c r="L67" s="11"/>
      <c r="M67" s="12" t="e">
        <f t="shared" ca="1" si="2"/>
        <v>#N/A</v>
      </c>
      <c r="N67" s="366" t="s">
        <v>16</v>
      </c>
      <c r="O67" s="11"/>
      <c r="P67" s="12" t="e">
        <f t="shared" ca="1" si="3"/>
        <v>#N/A</v>
      </c>
      <c r="Q67" s="26"/>
      <c r="R67" s="149"/>
      <c r="S67" s="150" t="s">
        <v>21</v>
      </c>
      <c r="T67" s="151"/>
      <c r="U67" s="27" t="str">
        <f t="shared" si="7"/>
        <v/>
      </c>
      <c r="V67" s="15" t="s">
        <v>21</v>
      </c>
      <c r="W67" s="28" t="str">
        <f t="shared" si="8"/>
        <v/>
      </c>
      <c r="X67" s="11"/>
      <c r="Y67" s="15" t="s">
        <v>44</v>
      </c>
      <c r="Z67" s="15" t="s">
        <v>44</v>
      </c>
      <c r="AA67" s="4" t="s">
        <v>155</v>
      </c>
      <c r="AB67" s="16" t="s">
        <v>34</v>
      </c>
      <c r="AE67" s="16"/>
      <c r="AF67" s="16"/>
      <c r="AH67" s="50"/>
    </row>
    <row r="68" spans="1:34" hidden="1" outlineLevel="1">
      <c r="A68" s="16"/>
      <c r="B68" s="16" t="str">
        <f t="shared" si="0"/>
        <v>F300000</v>
      </c>
      <c r="C68" s="370">
        <v>12</v>
      </c>
      <c r="D68" s="140"/>
      <c r="E68" s="11">
        <f t="shared" si="6"/>
        <v>104</v>
      </c>
      <c r="F68" s="11">
        <v>3</v>
      </c>
      <c r="G68" s="374" t="s">
        <v>14</v>
      </c>
      <c r="H68" s="11"/>
      <c r="I68" s="12" t="e">
        <f t="shared" ca="1" si="1"/>
        <v>#N/A</v>
      </c>
      <c r="J68" s="15" t="s">
        <v>22</v>
      </c>
      <c r="K68" s="366" t="s">
        <v>14</v>
      </c>
      <c r="L68" s="11"/>
      <c r="M68" s="12" t="e">
        <f t="shared" ca="1" si="2"/>
        <v>#N/A</v>
      </c>
      <c r="N68" s="366" t="s">
        <v>14</v>
      </c>
      <c r="O68" s="11"/>
      <c r="P68" s="12" t="e">
        <f t="shared" ca="1" si="3"/>
        <v>#N/A</v>
      </c>
      <c r="Q68" s="26"/>
      <c r="R68" s="149"/>
      <c r="S68" s="150" t="s">
        <v>21</v>
      </c>
      <c r="T68" s="151"/>
      <c r="U68" s="27" t="str">
        <f t="shared" si="7"/>
        <v/>
      </c>
      <c r="V68" s="15" t="s">
        <v>21</v>
      </c>
      <c r="W68" s="28" t="str">
        <f t="shared" si="8"/>
        <v/>
      </c>
      <c r="X68" s="24"/>
      <c r="Y68" s="15" t="s">
        <v>44</v>
      </c>
      <c r="Z68" s="15" t="s">
        <v>44</v>
      </c>
      <c r="AA68" s="4" t="s">
        <v>156</v>
      </c>
      <c r="AB68" s="16" t="s">
        <v>34</v>
      </c>
      <c r="AE68" s="16"/>
      <c r="AF68" s="16"/>
      <c r="AH68" s="50"/>
    </row>
    <row r="69" spans="1:34" hidden="1" outlineLevel="1">
      <c r="A69" s="16"/>
      <c r="B69" s="16" t="str">
        <f t="shared" si="0"/>
        <v>0000</v>
      </c>
      <c r="C69" s="370">
        <v>12</v>
      </c>
      <c r="D69" s="140"/>
      <c r="E69" s="11"/>
      <c r="F69" s="11">
        <v>4</v>
      </c>
      <c r="G69" s="366"/>
      <c r="H69" s="11"/>
      <c r="I69" s="156" t="e">
        <f t="shared" ca="1" si="1"/>
        <v>#N/A</v>
      </c>
      <c r="J69" s="15" t="s">
        <v>22</v>
      </c>
      <c r="K69" s="366"/>
      <c r="L69" s="11"/>
      <c r="M69" s="156" t="e">
        <f t="shared" ca="1" si="2"/>
        <v>#N/A</v>
      </c>
      <c r="N69" s="366"/>
      <c r="O69" s="11"/>
      <c r="P69" s="156" t="e">
        <f t="shared" ca="1" si="3"/>
        <v>#N/A</v>
      </c>
      <c r="Q69" s="26"/>
      <c r="R69" s="149"/>
      <c r="S69" s="150" t="s">
        <v>21</v>
      </c>
      <c r="T69" s="151"/>
      <c r="U69" s="27" t="str">
        <f t="shared" si="7"/>
        <v/>
      </c>
      <c r="V69" s="15" t="s">
        <v>21</v>
      </c>
      <c r="W69" s="28" t="str">
        <f t="shared" si="8"/>
        <v/>
      </c>
      <c r="X69" s="24"/>
      <c r="Y69" s="15" t="s">
        <v>44</v>
      </c>
      <c r="Z69" s="15" t="s">
        <v>44</v>
      </c>
      <c r="AA69" s="4" t="s">
        <v>156</v>
      </c>
      <c r="AB69" s="16" t="s">
        <v>34</v>
      </c>
      <c r="AE69" s="16"/>
      <c r="AF69" s="16"/>
    </row>
    <row r="70" spans="1:34" hidden="1" outlineLevel="1">
      <c r="A70" s="16"/>
      <c r="B70" s="16" t="str">
        <f t="shared" si="0"/>
        <v>M500000</v>
      </c>
      <c r="C70" s="11">
        <f>+C66+1</f>
        <v>16</v>
      </c>
      <c r="D70" s="140">
        <f>+Daten!N16</f>
        <v>0.62500000000000033</v>
      </c>
      <c r="E70" s="11">
        <f>+E68+1</f>
        <v>105</v>
      </c>
      <c r="F70" s="11">
        <v>1</v>
      </c>
      <c r="G70" s="366" t="s">
        <v>17</v>
      </c>
      <c r="H70" s="11"/>
      <c r="I70" s="12" t="e">
        <f t="shared" ca="1" si="1"/>
        <v>#N/A</v>
      </c>
      <c r="J70" s="15" t="s">
        <v>22</v>
      </c>
      <c r="K70" s="10" t="s">
        <v>17</v>
      </c>
      <c r="L70" s="11"/>
      <c r="M70" s="12" t="e">
        <f t="shared" ca="1" si="2"/>
        <v>#N/A</v>
      </c>
      <c r="N70" s="10" t="s">
        <v>17</v>
      </c>
      <c r="O70" s="11"/>
      <c r="P70" s="12" t="e">
        <f t="shared" ca="1" si="3"/>
        <v>#N/A</v>
      </c>
      <c r="Q70" s="26"/>
      <c r="R70" s="149"/>
      <c r="S70" s="150" t="s">
        <v>21</v>
      </c>
      <c r="T70" s="151"/>
      <c r="U70" s="27" t="str">
        <f t="shared" si="7"/>
        <v/>
      </c>
      <c r="V70" s="15" t="s">
        <v>21</v>
      </c>
      <c r="W70" s="28" t="str">
        <f>IF(T70="","",IF(T70&gt;R70,2,IF(T70&lt;R70,0,1)))</f>
        <v/>
      </c>
      <c r="X70" s="24"/>
      <c r="Y70" s="15" t="s">
        <v>44</v>
      </c>
      <c r="Z70" s="15" t="s">
        <v>44</v>
      </c>
      <c r="AA70" s="4" t="s">
        <v>157</v>
      </c>
      <c r="AB70" s="16" t="s">
        <v>34</v>
      </c>
      <c r="AE70" s="16"/>
      <c r="AF70" s="16"/>
      <c r="AH70" s="50"/>
    </row>
    <row r="71" spans="1:34" hidden="1" outlineLevel="1">
      <c r="A71" s="16"/>
      <c r="B71" s="16" t="str">
        <f t="shared" si="0"/>
        <v>M500000</v>
      </c>
      <c r="C71" s="370">
        <v>13</v>
      </c>
      <c r="D71" s="140"/>
      <c r="E71" s="11">
        <f t="shared" si="6"/>
        <v>106</v>
      </c>
      <c r="F71" s="11">
        <v>2</v>
      </c>
      <c r="G71" s="366" t="s">
        <v>17</v>
      </c>
      <c r="H71" s="11"/>
      <c r="I71" s="12" t="e">
        <f t="shared" ca="1" si="1"/>
        <v>#N/A</v>
      </c>
      <c r="J71" s="15" t="s">
        <v>22</v>
      </c>
      <c r="K71" s="10" t="s">
        <v>17</v>
      </c>
      <c r="L71" s="11"/>
      <c r="M71" s="12" t="e">
        <f t="shared" ca="1" si="2"/>
        <v>#N/A</v>
      </c>
      <c r="N71" s="10" t="s">
        <v>17</v>
      </c>
      <c r="O71" s="11"/>
      <c r="P71" s="12" t="e">
        <f t="shared" ca="1" si="3"/>
        <v>#N/A</v>
      </c>
      <c r="Q71" s="26"/>
      <c r="R71" s="149"/>
      <c r="S71" s="150" t="s">
        <v>21</v>
      </c>
      <c r="T71" s="151"/>
      <c r="U71" s="27" t="str">
        <f t="shared" si="7"/>
        <v/>
      </c>
      <c r="V71" s="15" t="s">
        <v>21</v>
      </c>
      <c r="W71" s="28" t="str">
        <f t="shared" si="8"/>
        <v/>
      </c>
      <c r="X71" s="24"/>
      <c r="Y71" s="15" t="s">
        <v>44</v>
      </c>
      <c r="Z71" s="15" t="s">
        <v>44</v>
      </c>
      <c r="AA71" s="4" t="s">
        <v>157</v>
      </c>
      <c r="AB71" s="16" t="s">
        <v>34</v>
      </c>
      <c r="AE71" s="16"/>
      <c r="AF71" s="16"/>
      <c r="AH71" s="50"/>
    </row>
    <row r="72" spans="1:34" hidden="1" outlineLevel="1">
      <c r="A72" s="16"/>
      <c r="B72" s="16" t="str">
        <f t="shared" si="0"/>
        <v>F300000</v>
      </c>
      <c r="C72" s="364">
        <v>13</v>
      </c>
      <c r="D72" s="412"/>
      <c r="E72" s="11">
        <f t="shared" si="6"/>
        <v>107</v>
      </c>
      <c r="F72" s="11">
        <v>3</v>
      </c>
      <c r="G72" s="374" t="s">
        <v>14</v>
      </c>
      <c r="H72" s="11"/>
      <c r="I72" s="12" t="e">
        <f t="shared" ca="1" si="1"/>
        <v>#N/A</v>
      </c>
      <c r="J72" s="15" t="s">
        <v>22</v>
      </c>
      <c r="K72" s="10" t="s">
        <v>14</v>
      </c>
      <c r="L72" s="11"/>
      <c r="M72" s="12" t="e">
        <f t="shared" ca="1" si="2"/>
        <v>#N/A</v>
      </c>
      <c r="N72" s="10" t="s">
        <v>14</v>
      </c>
      <c r="O72" s="11"/>
      <c r="P72" s="12" t="e">
        <f t="shared" ca="1" si="3"/>
        <v>#N/A</v>
      </c>
      <c r="Q72" s="26"/>
      <c r="R72" s="149"/>
      <c r="S72" s="150" t="s">
        <v>21</v>
      </c>
      <c r="T72" s="151"/>
      <c r="U72" s="27" t="str">
        <f t="shared" si="7"/>
        <v/>
      </c>
      <c r="V72" s="15" t="s">
        <v>21</v>
      </c>
      <c r="W72" s="28" t="str">
        <f t="shared" si="8"/>
        <v/>
      </c>
      <c r="X72" s="11"/>
      <c r="Y72" s="15" t="s">
        <v>44</v>
      </c>
      <c r="Z72" s="15" t="s">
        <v>44</v>
      </c>
      <c r="AA72" s="4" t="s">
        <v>158</v>
      </c>
      <c r="AB72" s="16" t="s">
        <v>34</v>
      </c>
      <c r="AE72" s="16"/>
      <c r="AF72" s="16"/>
      <c r="AH72" s="50"/>
    </row>
    <row r="73" spans="1:34" hidden="1" outlineLevel="1">
      <c r="A73" s="16"/>
      <c r="B73" s="16" t="str">
        <f t="shared" si="0"/>
        <v>F400000</v>
      </c>
      <c r="C73" s="370">
        <v>13</v>
      </c>
      <c r="D73" s="140"/>
      <c r="E73" s="11">
        <f t="shared" si="6"/>
        <v>108</v>
      </c>
      <c r="F73" s="11">
        <v>4</v>
      </c>
      <c r="G73" s="366" t="s">
        <v>16</v>
      </c>
      <c r="H73" s="11"/>
      <c r="I73" s="12" t="e">
        <f t="shared" ca="1" si="1"/>
        <v>#N/A</v>
      </c>
      <c r="J73" s="15" t="s">
        <v>22</v>
      </c>
      <c r="K73" s="10" t="s">
        <v>16</v>
      </c>
      <c r="L73" s="11"/>
      <c r="M73" s="12" t="e">
        <f t="shared" ca="1" si="2"/>
        <v>#N/A</v>
      </c>
      <c r="N73" s="10" t="s">
        <v>16</v>
      </c>
      <c r="O73" s="11"/>
      <c r="P73" s="12" t="e">
        <f t="shared" ca="1" si="3"/>
        <v>#N/A</v>
      </c>
      <c r="Q73" s="26"/>
      <c r="R73" s="149"/>
      <c r="S73" s="150" t="s">
        <v>21</v>
      </c>
      <c r="T73" s="151"/>
      <c r="U73" s="27" t="str">
        <f t="shared" si="7"/>
        <v/>
      </c>
      <c r="V73" s="15" t="s">
        <v>21</v>
      </c>
      <c r="W73" s="28" t="str">
        <f t="shared" si="8"/>
        <v/>
      </c>
      <c r="X73" s="11"/>
      <c r="Y73" s="15" t="s">
        <v>44</v>
      </c>
      <c r="Z73" s="15" t="s">
        <v>44</v>
      </c>
      <c r="AA73" s="4" t="s">
        <v>158</v>
      </c>
      <c r="AB73" s="16" t="s">
        <v>34</v>
      </c>
      <c r="AE73" s="16"/>
      <c r="AF73" s="16"/>
    </row>
    <row r="74" spans="1:34" hidden="1" outlineLevel="1">
      <c r="A74" s="16"/>
      <c r="B74" s="16" t="str">
        <f t="shared" si="0"/>
        <v>M500000</v>
      </c>
      <c r="C74" s="11">
        <f>+C70+1</f>
        <v>17</v>
      </c>
      <c r="D74" s="140">
        <f>+Daten!N17</f>
        <v>0.64236111111111149</v>
      </c>
      <c r="E74" s="11">
        <f t="shared" si="6"/>
        <v>109</v>
      </c>
      <c r="F74" s="11">
        <v>1</v>
      </c>
      <c r="G74" s="366" t="s">
        <v>17</v>
      </c>
      <c r="H74" s="11"/>
      <c r="I74" s="12" t="e">
        <f t="shared" ca="1" si="1"/>
        <v>#N/A</v>
      </c>
      <c r="J74" s="15" t="s">
        <v>22</v>
      </c>
      <c r="K74" s="10" t="s">
        <v>17</v>
      </c>
      <c r="L74" s="11"/>
      <c r="M74" s="12" t="e">
        <f t="shared" ca="1" si="2"/>
        <v>#N/A</v>
      </c>
      <c r="N74" s="10" t="s">
        <v>17</v>
      </c>
      <c r="O74" s="11"/>
      <c r="P74" s="12" t="e">
        <f t="shared" ca="1" si="3"/>
        <v>#N/A</v>
      </c>
      <c r="Q74" s="26"/>
      <c r="R74" s="149"/>
      <c r="S74" s="150" t="s">
        <v>21</v>
      </c>
      <c r="T74" s="151"/>
      <c r="U74" s="27" t="str">
        <f t="shared" si="7"/>
        <v/>
      </c>
      <c r="V74" s="15" t="s">
        <v>21</v>
      </c>
      <c r="W74" s="28" t="str">
        <f t="shared" si="8"/>
        <v/>
      </c>
      <c r="X74" s="24"/>
      <c r="Y74" s="15" t="s">
        <v>44</v>
      </c>
      <c r="Z74" s="15" t="s">
        <v>44</v>
      </c>
      <c r="AA74" s="4" t="s">
        <v>159</v>
      </c>
      <c r="AB74" s="16" t="s">
        <v>34</v>
      </c>
      <c r="AE74" s="16"/>
      <c r="AF74" s="16"/>
      <c r="AH74" s="50"/>
    </row>
    <row r="75" spans="1:34" hidden="1" outlineLevel="1">
      <c r="A75" s="16"/>
      <c r="B75" s="16" t="str">
        <f t="shared" si="0"/>
        <v>M500000</v>
      </c>
      <c r="C75" s="370">
        <v>14</v>
      </c>
      <c r="D75" s="140"/>
      <c r="E75" s="11">
        <f t="shared" si="6"/>
        <v>110</v>
      </c>
      <c r="F75" s="11">
        <v>2</v>
      </c>
      <c r="G75" s="366" t="s">
        <v>17</v>
      </c>
      <c r="H75" s="11"/>
      <c r="I75" s="12" t="e">
        <f t="shared" ca="1" si="1"/>
        <v>#N/A</v>
      </c>
      <c r="J75" s="15" t="s">
        <v>22</v>
      </c>
      <c r="K75" s="10" t="s">
        <v>17</v>
      </c>
      <c r="L75" s="11"/>
      <c r="M75" s="12" t="e">
        <f t="shared" ca="1" si="2"/>
        <v>#N/A</v>
      </c>
      <c r="N75" s="10" t="s">
        <v>17</v>
      </c>
      <c r="O75" s="11"/>
      <c r="P75" s="12" t="e">
        <f t="shared" ca="1" si="3"/>
        <v>#N/A</v>
      </c>
      <c r="Q75" s="26"/>
      <c r="R75" s="149"/>
      <c r="S75" s="150" t="s">
        <v>21</v>
      </c>
      <c r="T75" s="151"/>
      <c r="U75" s="27" t="str">
        <f t="shared" si="7"/>
        <v/>
      </c>
      <c r="V75" s="15" t="s">
        <v>21</v>
      </c>
      <c r="W75" s="28" t="str">
        <f t="shared" si="8"/>
        <v/>
      </c>
      <c r="X75" s="24"/>
      <c r="Y75" s="15" t="s">
        <v>44</v>
      </c>
      <c r="Z75" s="15" t="s">
        <v>44</v>
      </c>
      <c r="AA75" s="4" t="s">
        <v>159</v>
      </c>
      <c r="AB75" s="16" t="s">
        <v>34</v>
      </c>
      <c r="AE75" s="16"/>
      <c r="AF75" s="16"/>
      <c r="AH75" s="50"/>
    </row>
    <row r="76" spans="1:34" hidden="1" outlineLevel="1">
      <c r="A76" s="16"/>
      <c r="B76" s="16" t="str">
        <f t="shared" si="0"/>
        <v>F300000</v>
      </c>
      <c r="C76" s="370">
        <v>14</v>
      </c>
      <c r="D76" s="140"/>
      <c r="E76" s="11">
        <f t="shared" si="6"/>
        <v>111</v>
      </c>
      <c r="F76" s="11">
        <v>3</v>
      </c>
      <c r="G76" s="374" t="s">
        <v>14</v>
      </c>
      <c r="H76" s="11"/>
      <c r="I76" s="12" t="e">
        <f t="shared" ca="1" si="1"/>
        <v>#N/A</v>
      </c>
      <c r="J76" s="15" t="s">
        <v>22</v>
      </c>
      <c r="K76" s="10" t="s">
        <v>14</v>
      </c>
      <c r="L76" s="11"/>
      <c r="M76" s="12" t="e">
        <f t="shared" ca="1" si="2"/>
        <v>#N/A</v>
      </c>
      <c r="N76" s="10" t="s">
        <v>14</v>
      </c>
      <c r="O76" s="11"/>
      <c r="P76" s="12" t="e">
        <f t="shared" ca="1" si="3"/>
        <v>#N/A</v>
      </c>
      <c r="Q76" s="26"/>
      <c r="R76" s="149"/>
      <c r="S76" s="150" t="s">
        <v>21</v>
      </c>
      <c r="T76" s="151"/>
      <c r="U76" s="27" t="str">
        <f t="shared" si="7"/>
        <v/>
      </c>
      <c r="V76" s="15" t="s">
        <v>21</v>
      </c>
      <c r="W76" s="28" t="str">
        <f t="shared" si="8"/>
        <v/>
      </c>
      <c r="X76" s="24"/>
      <c r="Y76" s="15" t="s">
        <v>44</v>
      </c>
      <c r="Z76" s="15" t="s">
        <v>44</v>
      </c>
      <c r="AA76" s="4" t="s">
        <v>160</v>
      </c>
      <c r="AB76" s="16" t="s">
        <v>34</v>
      </c>
      <c r="AE76" s="16"/>
      <c r="AF76" s="16"/>
      <c r="AH76" s="50"/>
    </row>
    <row r="77" spans="1:34" hidden="1" outlineLevel="1">
      <c r="A77" s="16"/>
      <c r="B77" s="16" t="str">
        <f t="shared" si="0"/>
        <v>F400000</v>
      </c>
      <c r="C77" s="370">
        <v>14</v>
      </c>
      <c r="D77" s="140"/>
      <c r="E77" s="11">
        <f t="shared" si="6"/>
        <v>112</v>
      </c>
      <c r="F77" s="11">
        <v>4</v>
      </c>
      <c r="G77" s="366" t="s">
        <v>16</v>
      </c>
      <c r="H77" s="11"/>
      <c r="I77" s="12" t="e">
        <f t="shared" ca="1" si="1"/>
        <v>#N/A</v>
      </c>
      <c r="J77" s="15" t="s">
        <v>22</v>
      </c>
      <c r="K77" s="10" t="s">
        <v>16</v>
      </c>
      <c r="L77" s="11"/>
      <c r="M77" s="12" t="e">
        <f t="shared" ca="1" si="2"/>
        <v>#N/A</v>
      </c>
      <c r="N77" s="10" t="s">
        <v>16</v>
      </c>
      <c r="O77" s="11"/>
      <c r="P77" s="12" t="e">
        <f t="shared" ca="1" si="3"/>
        <v>#N/A</v>
      </c>
      <c r="Q77" s="26"/>
      <c r="R77" s="149"/>
      <c r="S77" s="150" t="s">
        <v>21</v>
      </c>
      <c r="T77" s="151"/>
      <c r="U77" s="27" t="str">
        <f t="shared" si="7"/>
        <v/>
      </c>
      <c r="V77" s="15" t="s">
        <v>21</v>
      </c>
      <c r="W77" s="28" t="str">
        <f t="shared" si="8"/>
        <v/>
      </c>
      <c r="X77" s="24"/>
      <c r="Y77" s="15" t="s">
        <v>44</v>
      </c>
      <c r="Z77" s="15" t="s">
        <v>44</v>
      </c>
      <c r="AA77" s="4" t="s">
        <v>160</v>
      </c>
      <c r="AB77" s="16" t="s">
        <v>34</v>
      </c>
      <c r="AE77" s="16"/>
      <c r="AF77" s="16"/>
    </row>
    <row r="78" spans="1:34" hidden="1" outlineLevel="1">
      <c r="A78" s="16"/>
      <c r="B78" s="16" t="str">
        <f t="shared" si="0"/>
        <v>M500000</v>
      </c>
      <c r="C78" s="11">
        <f>+C74+1</f>
        <v>18</v>
      </c>
      <c r="D78" s="140">
        <f>+Daten!N18</f>
        <v>0.65972222222222265</v>
      </c>
      <c r="E78" s="11">
        <f t="shared" si="6"/>
        <v>113</v>
      </c>
      <c r="F78" s="11">
        <v>1</v>
      </c>
      <c r="G78" s="366" t="s">
        <v>17</v>
      </c>
      <c r="H78" s="11"/>
      <c r="I78" s="12" t="e">
        <f t="shared" ca="1" si="1"/>
        <v>#N/A</v>
      </c>
      <c r="J78" s="15" t="s">
        <v>22</v>
      </c>
      <c r="K78" s="10" t="s">
        <v>17</v>
      </c>
      <c r="L78" s="11"/>
      <c r="M78" s="12" t="e">
        <f t="shared" ca="1" si="2"/>
        <v>#N/A</v>
      </c>
      <c r="N78" s="10" t="s">
        <v>17</v>
      </c>
      <c r="O78" s="11"/>
      <c r="P78" s="12" t="e">
        <f t="shared" ca="1" si="3"/>
        <v>#N/A</v>
      </c>
      <c r="Q78" s="26"/>
      <c r="R78" s="149"/>
      <c r="S78" s="150" t="s">
        <v>21</v>
      </c>
      <c r="T78" s="151"/>
      <c r="U78" s="27" t="str">
        <f t="shared" si="7"/>
        <v/>
      </c>
      <c r="V78" s="15" t="s">
        <v>21</v>
      </c>
      <c r="W78" s="28" t="str">
        <f t="shared" si="8"/>
        <v/>
      </c>
      <c r="X78" s="11"/>
      <c r="Y78" s="15" t="s">
        <v>44</v>
      </c>
      <c r="Z78" s="15" t="s">
        <v>44</v>
      </c>
      <c r="AA78" s="4" t="s">
        <v>161</v>
      </c>
      <c r="AB78" s="16" t="s">
        <v>34</v>
      </c>
      <c r="AE78" s="16"/>
      <c r="AF78" s="16"/>
      <c r="AH78" s="50"/>
    </row>
    <row r="79" spans="1:34" hidden="1" outlineLevel="1">
      <c r="A79" s="16"/>
      <c r="B79" s="16" t="str">
        <f t="shared" si="0"/>
        <v>M500000</v>
      </c>
      <c r="C79" s="370">
        <v>15</v>
      </c>
      <c r="D79" s="140"/>
      <c r="E79" s="11">
        <f t="shared" si="6"/>
        <v>114</v>
      </c>
      <c r="F79" s="11">
        <v>2</v>
      </c>
      <c r="G79" s="366" t="s">
        <v>17</v>
      </c>
      <c r="H79" s="11"/>
      <c r="I79" s="12" t="e">
        <f t="shared" ca="1" si="1"/>
        <v>#N/A</v>
      </c>
      <c r="J79" s="15" t="s">
        <v>22</v>
      </c>
      <c r="K79" s="10" t="s">
        <v>17</v>
      </c>
      <c r="L79" s="11"/>
      <c r="M79" s="12" t="e">
        <f t="shared" ca="1" si="2"/>
        <v>#N/A</v>
      </c>
      <c r="N79" s="10" t="s">
        <v>17</v>
      </c>
      <c r="O79" s="11"/>
      <c r="P79" s="12" t="e">
        <f t="shared" ca="1" si="3"/>
        <v>#N/A</v>
      </c>
      <c r="Q79" s="26"/>
      <c r="R79" s="149"/>
      <c r="S79" s="150" t="s">
        <v>21</v>
      </c>
      <c r="T79" s="151"/>
      <c r="U79" s="27" t="str">
        <f t="shared" si="7"/>
        <v/>
      </c>
      <c r="V79" s="15" t="s">
        <v>21</v>
      </c>
      <c r="W79" s="28" t="str">
        <f t="shared" si="8"/>
        <v/>
      </c>
      <c r="X79" s="11"/>
      <c r="Y79" s="15" t="s">
        <v>44</v>
      </c>
      <c r="Z79" s="15" t="s">
        <v>44</v>
      </c>
      <c r="AA79" s="4" t="s">
        <v>161</v>
      </c>
      <c r="AB79" s="16" t="s">
        <v>34</v>
      </c>
      <c r="AE79" s="16"/>
      <c r="AF79" s="16"/>
      <c r="AH79" s="50"/>
    </row>
    <row r="80" spans="1:34" hidden="1" outlineLevel="1">
      <c r="A80" s="16"/>
      <c r="B80" s="16" t="str">
        <f t="shared" si="0"/>
        <v>F300000</v>
      </c>
      <c r="C80" s="370">
        <v>15</v>
      </c>
      <c r="D80" s="140"/>
      <c r="E80" s="11">
        <f t="shared" si="6"/>
        <v>115</v>
      </c>
      <c r="F80" s="11">
        <v>3</v>
      </c>
      <c r="G80" s="374" t="s">
        <v>14</v>
      </c>
      <c r="H80" s="11"/>
      <c r="I80" s="12" t="e">
        <f t="shared" ca="1" si="1"/>
        <v>#N/A</v>
      </c>
      <c r="J80" s="15" t="s">
        <v>22</v>
      </c>
      <c r="K80" s="10" t="s">
        <v>14</v>
      </c>
      <c r="L80" s="11"/>
      <c r="M80" s="12" t="e">
        <f t="shared" ca="1" si="2"/>
        <v>#N/A</v>
      </c>
      <c r="N80" s="10" t="s">
        <v>14</v>
      </c>
      <c r="O80" s="11"/>
      <c r="P80" s="12" t="e">
        <f t="shared" ca="1" si="3"/>
        <v>#N/A</v>
      </c>
      <c r="Q80" s="26"/>
      <c r="R80" s="149"/>
      <c r="S80" s="150" t="s">
        <v>21</v>
      </c>
      <c r="T80" s="151"/>
      <c r="U80" s="27" t="str">
        <f t="shared" si="7"/>
        <v/>
      </c>
      <c r="V80" s="15" t="s">
        <v>21</v>
      </c>
      <c r="W80" s="28" t="str">
        <f t="shared" si="8"/>
        <v/>
      </c>
      <c r="X80" s="24"/>
      <c r="Y80" s="15" t="s">
        <v>44</v>
      </c>
      <c r="Z80" s="15" t="s">
        <v>44</v>
      </c>
      <c r="AA80" s="4" t="s">
        <v>162</v>
      </c>
      <c r="AB80" s="16" t="s">
        <v>34</v>
      </c>
      <c r="AE80" s="16"/>
      <c r="AF80" s="16"/>
      <c r="AH80" s="50"/>
    </row>
    <row r="81" spans="1:34" hidden="1" outlineLevel="1">
      <c r="A81" s="16"/>
      <c r="B81" s="16" t="str">
        <f t="shared" si="0"/>
        <v>F400000</v>
      </c>
      <c r="C81" s="370">
        <v>15</v>
      </c>
      <c r="D81" s="140"/>
      <c r="E81" s="11">
        <f t="shared" si="6"/>
        <v>116</v>
      </c>
      <c r="F81" s="11">
        <v>4</v>
      </c>
      <c r="G81" s="366" t="s">
        <v>16</v>
      </c>
      <c r="H81" s="11"/>
      <c r="I81" s="12" t="e">
        <f t="shared" ca="1" si="1"/>
        <v>#N/A</v>
      </c>
      <c r="J81" s="15" t="s">
        <v>22</v>
      </c>
      <c r="K81" s="10" t="s">
        <v>16</v>
      </c>
      <c r="L81" s="11"/>
      <c r="M81" s="12" t="e">
        <f t="shared" ca="1" si="2"/>
        <v>#N/A</v>
      </c>
      <c r="N81" s="10" t="s">
        <v>16</v>
      </c>
      <c r="O81" s="11"/>
      <c r="P81" s="12" t="e">
        <f t="shared" ca="1" si="3"/>
        <v>#N/A</v>
      </c>
      <c r="Q81" s="26"/>
      <c r="R81" s="149"/>
      <c r="S81" s="150" t="s">
        <v>21</v>
      </c>
      <c r="T81" s="151"/>
      <c r="U81" s="27" t="str">
        <f t="shared" si="7"/>
        <v/>
      </c>
      <c r="V81" s="15" t="s">
        <v>21</v>
      </c>
      <c r="W81" s="28" t="str">
        <f t="shared" si="8"/>
        <v/>
      </c>
      <c r="X81" s="24"/>
      <c r="Y81" s="15" t="s">
        <v>44</v>
      </c>
      <c r="Z81" s="15" t="s">
        <v>44</v>
      </c>
      <c r="AA81" s="4" t="s">
        <v>162</v>
      </c>
      <c r="AB81" s="16" t="s">
        <v>34</v>
      </c>
      <c r="AD81" s="16"/>
      <c r="AE81" s="16"/>
      <c r="AF81" s="16"/>
    </row>
    <row r="82" spans="1:34" hidden="1" outlineLevel="1">
      <c r="A82" s="16"/>
      <c r="B82" s="16" t="str">
        <f t="shared" si="0"/>
        <v>M500000</v>
      </c>
      <c r="C82" s="11">
        <f>+C78+1</f>
        <v>19</v>
      </c>
      <c r="D82" s="140">
        <f>+Daten!N19</f>
        <v>0.67708333333333381</v>
      </c>
      <c r="E82" s="11">
        <f t="shared" si="6"/>
        <v>117</v>
      </c>
      <c r="F82" s="11">
        <v>1</v>
      </c>
      <c r="G82" s="366" t="s">
        <v>17</v>
      </c>
      <c r="H82" s="11"/>
      <c r="I82" s="12" t="e">
        <f t="shared" ca="1" si="1"/>
        <v>#N/A</v>
      </c>
      <c r="J82" s="15" t="s">
        <v>22</v>
      </c>
      <c r="K82" s="10" t="s">
        <v>17</v>
      </c>
      <c r="L82" s="11"/>
      <c r="M82" s="12" t="e">
        <f t="shared" ca="1" si="2"/>
        <v>#N/A</v>
      </c>
      <c r="N82" s="10" t="s">
        <v>17</v>
      </c>
      <c r="O82" s="11"/>
      <c r="P82" s="12" t="e">
        <f t="shared" ca="1" si="3"/>
        <v>#N/A</v>
      </c>
      <c r="Q82" s="26"/>
      <c r="R82" s="149"/>
      <c r="S82" s="150" t="s">
        <v>21</v>
      </c>
      <c r="T82" s="151"/>
      <c r="U82" s="27" t="str">
        <f t="shared" si="7"/>
        <v/>
      </c>
      <c r="V82" s="15" t="s">
        <v>21</v>
      </c>
      <c r="W82" s="28" t="str">
        <f t="shared" si="8"/>
        <v/>
      </c>
      <c r="X82" s="24"/>
      <c r="Y82" s="15" t="s">
        <v>44</v>
      </c>
      <c r="Z82" s="15" t="s">
        <v>44</v>
      </c>
      <c r="AA82" s="4" t="s">
        <v>163</v>
      </c>
      <c r="AB82" s="16" t="s">
        <v>34</v>
      </c>
      <c r="AD82" s="16"/>
      <c r="AE82" s="16"/>
      <c r="AF82" s="16"/>
      <c r="AH82" s="50"/>
    </row>
    <row r="83" spans="1:34" hidden="1" outlineLevel="1">
      <c r="A83" s="16"/>
      <c r="B83" s="16" t="str">
        <f t="shared" si="0"/>
        <v>M500000</v>
      </c>
      <c r="C83" s="370">
        <v>16</v>
      </c>
      <c r="D83" s="140"/>
      <c r="E83" s="11">
        <f t="shared" si="6"/>
        <v>118</v>
      </c>
      <c r="F83" s="11">
        <v>2</v>
      </c>
      <c r="G83" s="366" t="s">
        <v>17</v>
      </c>
      <c r="H83" s="11"/>
      <c r="I83" s="12" t="e">
        <f t="shared" ca="1" si="1"/>
        <v>#N/A</v>
      </c>
      <c r="J83" s="15" t="s">
        <v>22</v>
      </c>
      <c r="K83" s="10" t="s">
        <v>17</v>
      </c>
      <c r="L83" s="11"/>
      <c r="M83" s="12" t="e">
        <f t="shared" ca="1" si="2"/>
        <v>#N/A</v>
      </c>
      <c r="N83" s="10" t="s">
        <v>17</v>
      </c>
      <c r="O83" s="11"/>
      <c r="P83" s="12" t="e">
        <f t="shared" ca="1" si="3"/>
        <v>#N/A</v>
      </c>
      <c r="Q83" s="26"/>
      <c r="R83" s="149"/>
      <c r="S83" s="150" t="s">
        <v>21</v>
      </c>
      <c r="T83" s="151"/>
      <c r="U83" s="27" t="str">
        <f t="shared" si="7"/>
        <v/>
      </c>
      <c r="V83" s="15" t="s">
        <v>21</v>
      </c>
      <c r="W83" s="28" t="str">
        <f t="shared" si="8"/>
        <v/>
      </c>
      <c r="X83" s="24"/>
      <c r="Y83" s="15" t="s">
        <v>44</v>
      </c>
      <c r="Z83" s="15" t="s">
        <v>44</v>
      </c>
      <c r="AA83" s="4" t="s">
        <v>163</v>
      </c>
      <c r="AB83" s="16" t="s">
        <v>34</v>
      </c>
      <c r="AD83" s="16"/>
      <c r="AE83" s="16"/>
      <c r="AF83" s="16"/>
      <c r="AH83" s="50"/>
    </row>
    <row r="84" spans="1:34" hidden="1" outlineLevel="1">
      <c r="A84" s="16"/>
      <c r="B84" s="16" t="str">
        <f t="shared" si="0"/>
        <v>F300000</v>
      </c>
      <c r="C84" s="370">
        <v>16</v>
      </c>
      <c r="D84" s="140"/>
      <c r="E84" s="11">
        <f t="shared" si="6"/>
        <v>119</v>
      </c>
      <c r="F84" s="11">
        <v>3</v>
      </c>
      <c r="G84" s="374" t="s">
        <v>14</v>
      </c>
      <c r="H84" s="11"/>
      <c r="I84" s="12" t="e">
        <f t="shared" ca="1" si="1"/>
        <v>#N/A</v>
      </c>
      <c r="J84" s="15" t="s">
        <v>22</v>
      </c>
      <c r="K84" s="10" t="s">
        <v>14</v>
      </c>
      <c r="L84" s="11"/>
      <c r="M84" s="12" t="e">
        <f t="shared" ca="1" si="2"/>
        <v>#N/A</v>
      </c>
      <c r="N84" s="10" t="s">
        <v>14</v>
      </c>
      <c r="O84" s="11"/>
      <c r="P84" s="12" t="e">
        <f t="shared" ca="1" si="3"/>
        <v>#N/A</v>
      </c>
      <c r="Q84" s="26"/>
      <c r="R84" s="149"/>
      <c r="S84" s="150" t="s">
        <v>21</v>
      </c>
      <c r="T84" s="151"/>
      <c r="U84" s="27" t="str">
        <f t="shared" si="7"/>
        <v/>
      </c>
      <c r="V84" s="15" t="s">
        <v>21</v>
      </c>
      <c r="W84" s="28" t="str">
        <f t="shared" si="8"/>
        <v/>
      </c>
      <c r="X84" s="11"/>
      <c r="Y84" s="15" t="s">
        <v>44</v>
      </c>
      <c r="Z84" s="15" t="s">
        <v>44</v>
      </c>
      <c r="AA84" s="4" t="s">
        <v>164</v>
      </c>
      <c r="AB84" s="16" t="s">
        <v>34</v>
      </c>
      <c r="AD84" s="16"/>
      <c r="AE84" s="16"/>
      <c r="AF84" s="16"/>
      <c r="AH84" s="50"/>
    </row>
    <row r="85" spans="1:34" hidden="1" outlineLevel="1">
      <c r="A85" s="16"/>
      <c r="B85" s="16" t="str">
        <f t="shared" si="0"/>
        <v>F400000</v>
      </c>
      <c r="C85" s="369">
        <v>16</v>
      </c>
      <c r="D85" s="139"/>
      <c r="E85" s="17">
        <f t="shared" si="6"/>
        <v>120</v>
      </c>
      <c r="F85" s="17">
        <v>4</v>
      </c>
      <c r="G85" s="365" t="s">
        <v>16</v>
      </c>
      <c r="H85" s="17"/>
      <c r="I85" s="19" t="e">
        <f t="shared" ca="1" si="1"/>
        <v>#N/A</v>
      </c>
      <c r="J85" s="20" t="s">
        <v>22</v>
      </c>
      <c r="K85" s="365" t="s">
        <v>16</v>
      </c>
      <c r="L85" s="17"/>
      <c r="M85" s="19" t="e">
        <f t="shared" ca="1" si="2"/>
        <v>#N/A</v>
      </c>
      <c r="N85" s="18" t="s">
        <v>16</v>
      </c>
      <c r="O85" s="17"/>
      <c r="P85" s="19" t="e">
        <f t="shared" ca="1" si="3"/>
        <v>#N/A</v>
      </c>
      <c r="Q85" s="21"/>
      <c r="R85" s="152"/>
      <c r="S85" s="153" t="s">
        <v>21</v>
      </c>
      <c r="T85" s="154"/>
      <c r="U85" s="22" t="str">
        <f t="shared" si="7"/>
        <v/>
      </c>
      <c r="V85" s="20" t="s">
        <v>21</v>
      </c>
      <c r="W85" s="23" t="str">
        <f t="shared" si="8"/>
        <v/>
      </c>
      <c r="X85" s="11"/>
      <c r="Y85" s="20" t="s">
        <v>44</v>
      </c>
      <c r="Z85" s="20" t="s">
        <v>44</v>
      </c>
      <c r="AA85" s="4" t="s">
        <v>164</v>
      </c>
      <c r="AB85" s="16" t="s">
        <v>34</v>
      </c>
      <c r="AD85" s="16"/>
      <c r="AE85" s="16"/>
      <c r="AF85" s="16"/>
    </row>
    <row r="86" spans="1:34" hidden="1" outlineLevel="1">
      <c r="A86" s="16"/>
      <c r="B86" s="16" t="str">
        <f t="shared" ref="B86:B145" si="9">G86&amp;TEXT(H86,"00")&amp;TEXT(L86,"00")</f>
        <v>M500000</v>
      </c>
      <c r="C86" s="11">
        <f>+C82+1</f>
        <v>20</v>
      </c>
      <c r="D86" s="136">
        <f>+Daten!N20</f>
        <v>0.69444444444444497</v>
      </c>
      <c r="E86" s="11">
        <f t="shared" si="6"/>
        <v>121</v>
      </c>
      <c r="F86" s="4">
        <v>1</v>
      </c>
      <c r="G86" s="367" t="s">
        <v>17</v>
      </c>
      <c r="H86" s="11"/>
      <c r="I86" s="12" t="e">
        <f t="shared" ref="I86:I109" ca="1" si="10">INDIRECT(ADDRESS(MATCH(H86,$A$1:$A$19,0),MATCH(G86,$A$3:$AF$3,0)))</f>
        <v>#N/A</v>
      </c>
      <c r="J86" s="15" t="s">
        <v>22</v>
      </c>
      <c r="K86" s="16" t="s">
        <v>17</v>
      </c>
      <c r="L86" s="11"/>
      <c r="M86" s="12" t="e">
        <f t="shared" ref="M86:M109" ca="1" si="11">INDIRECT(ADDRESS(MATCH(L86,$A$1:$A$19,0),MATCH(K86,$A$3:$AF$3,0)))</f>
        <v>#N/A</v>
      </c>
      <c r="N86" s="16" t="s">
        <v>17</v>
      </c>
      <c r="O86" s="11"/>
      <c r="P86" s="12" t="e">
        <f t="shared" ref="P86:P109" ca="1" si="12">INDIRECT(ADDRESS(MATCH(O86,$A$1:$A$19,0),MATCH(N86,$A$3:$AF$3,0)))</f>
        <v>#N/A</v>
      </c>
      <c r="Q86" s="26"/>
      <c r="R86" s="149"/>
      <c r="S86" s="150" t="s">
        <v>21</v>
      </c>
      <c r="T86" s="151"/>
      <c r="U86" s="27" t="str">
        <f t="shared" si="7"/>
        <v/>
      </c>
      <c r="V86" s="15" t="s">
        <v>21</v>
      </c>
      <c r="W86" s="28" t="str">
        <f t="shared" si="8"/>
        <v/>
      </c>
      <c r="X86" s="24"/>
      <c r="Y86" s="15" t="s">
        <v>44</v>
      </c>
      <c r="Z86" s="15" t="s">
        <v>44</v>
      </c>
      <c r="AA86" s="4" t="s">
        <v>165</v>
      </c>
      <c r="AB86" s="16" t="s">
        <v>34</v>
      </c>
      <c r="AD86" s="16"/>
      <c r="AE86" s="411"/>
      <c r="AF86" s="16"/>
      <c r="AH86" s="50"/>
    </row>
    <row r="87" spans="1:34" hidden="1" outlineLevel="1">
      <c r="A87" s="16"/>
      <c r="B87" s="16" t="str">
        <f t="shared" si="9"/>
        <v>M500000</v>
      </c>
      <c r="C87" s="370">
        <v>17</v>
      </c>
      <c r="D87" s="140"/>
      <c r="E87" s="11">
        <f t="shared" ref="E87:E116" si="13">+E86+1</f>
        <v>122</v>
      </c>
      <c r="F87" s="4">
        <v>2</v>
      </c>
      <c r="G87" s="367" t="s">
        <v>17</v>
      </c>
      <c r="H87" s="11"/>
      <c r="I87" s="12" t="e">
        <f t="shared" ca="1" si="10"/>
        <v>#N/A</v>
      </c>
      <c r="J87" s="15" t="s">
        <v>22</v>
      </c>
      <c r="K87" s="16" t="s">
        <v>17</v>
      </c>
      <c r="L87" s="11"/>
      <c r="M87" s="12" t="e">
        <f t="shared" ca="1" si="11"/>
        <v>#N/A</v>
      </c>
      <c r="N87" s="16" t="s">
        <v>17</v>
      </c>
      <c r="O87" s="4"/>
      <c r="P87" s="12" t="e">
        <f t="shared" ca="1" si="12"/>
        <v>#N/A</v>
      </c>
      <c r="Q87" s="26"/>
      <c r="R87" s="149"/>
      <c r="S87" s="150" t="s">
        <v>21</v>
      </c>
      <c r="T87" s="151"/>
      <c r="U87" s="27" t="str">
        <f t="shared" si="7"/>
        <v/>
      </c>
      <c r="V87" s="15" t="s">
        <v>21</v>
      </c>
      <c r="W87" s="28" t="str">
        <f t="shared" si="8"/>
        <v/>
      </c>
      <c r="X87" s="24"/>
      <c r="Y87" s="15" t="s">
        <v>44</v>
      </c>
      <c r="Z87" s="15" t="s">
        <v>44</v>
      </c>
      <c r="AA87" s="4" t="s">
        <v>165</v>
      </c>
      <c r="AB87" s="16" t="s">
        <v>34</v>
      </c>
      <c r="AD87" s="16"/>
      <c r="AE87" s="16"/>
      <c r="AF87" s="16"/>
      <c r="AH87" s="50"/>
    </row>
    <row r="88" spans="1:34" hidden="1" outlineLevel="1">
      <c r="A88" s="16"/>
      <c r="B88" s="16" t="str">
        <f t="shared" si="9"/>
        <v>F300000</v>
      </c>
      <c r="C88" s="370">
        <v>17</v>
      </c>
      <c r="D88" s="140"/>
      <c r="E88" s="11">
        <f t="shared" si="13"/>
        <v>123</v>
      </c>
      <c r="F88" s="4">
        <v>3</v>
      </c>
      <c r="G88" s="375" t="s">
        <v>14</v>
      </c>
      <c r="H88" s="11"/>
      <c r="I88" s="12" t="e">
        <f t="shared" ca="1" si="10"/>
        <v>#N/A</v>
      </c>
      <c r="J88" s="15" t="s">
        <v>22</v>
      </c>
      <c r="K88" s="16" t="s">
        <v>14</v>
      </c>
      <c r="L88" s="11"/>
      <c r="M88" s="12" t="e">
        <f t="shared" ca="1" si="11"/>
        <v>#N/A</v>
      </c>
      <c r="N88" s="16" t="s">
        <v>14</v>
      </c>
      <c r="O88" s="11"/>
      <c r="P88" s="12" t="e">
        <f t="shared" ca="1" si="12"/>
        <v>#N/A</v>
      </c>
      <c r="Q88" s="26"/>
      <c r="R88" s="149"/>
      <c r="S88" s="150" t="s">
        <v>21</v>
      </c>
      <c r="T88" s="151"/>
      <c r="U88" s="27" t="str">
        <f t="shared" si="7"/>
        <v/>
      </c>
      <c r="V88" s="15" t="s">
        <v>21</v>
      </c>
      <c r="W88" s="28" t="str">
        <f t="shared" si="8"/>
        <v/>
      </c>
      <c r="X88" s="24"/>
      <c r="Y88" s="15" t="s">
        <v>44</v>
      </c>
      <c r="Z88" s="15" t="s">
        <v>44</v>
      </c>
      <c r="AA88" s="4" t="s">
        <v>166</v>
      </c>
      <c r="AB88" s="16" t="s">
        <v>34</v>
      </c>
      <c r="AD88" s="16"/>
      <c r="AE88" s="16"/>
      <c r="AF88" s="16"/>
      <c r="AH88" s="50"/>
    </row>
    <row r="89" spans="1:34" hidden="1" outlineLevel="1">
      <c r="A89" s="16"/>
      <c r="B89" s="16" t="str">
        <f t="shared" si="9"/>
        <v>F400000</v>
      </c>
      <c r="C89" s="369">
        <v>17</v>
      </c>
      <c r="D89" s="139"/>
      <c r="E89" s="17">
        <f t="shared" si="13"/>
        <v>124</v>
      </c>
      <c r="F89" s="17">
        <v>4</v>
      </c>
      <c r="G89" s="365" t="s">
        <v>16</v>
      </c>
      <c r="H89" s="17"/>
      <c r="I89" s="19" t="e">
        <f t="shared" ca="1" si="10"/>
        <v>#N/A</v>
      </c>
      <c r="J89" s="20" t="s">
        <v>22</v>
      </c>
      <c r="K89" s="365" t="s">
        <v>16</v>
      </c>
      <c r="L89" s="17"/>
      <c r="M89" s="19" t="e">
        <f t="shared" ca="1" si="11"/>
        <v>#N/A</v>
      </c>
      <c r="N89" s="365" t="s">
        <v>16</v>
      </c>
      <c r="O89" s="17"/>
      <c r="P89" s="19" t="e">
        <f t="shared" ca="1" si="12"/>
        <v>#N/A</v>
      </c>
      <c r="Q89" s="21"/>
      <c r="R89" s="152"/>
      <c r="S89" s="153" t="s">
        <v>21</v>
      </c>
      <c r="T89" s="154"/>
      <c r="U89" s="22" t="str">
        <f t="shared" si="7"/>
        <v/>
      </c>
      <c r="V89" s="20" t="s">
        <v>21</v>
      </c>
      <c r="W89" s="23" t="str">
        <f t="shared" si="8"/>
        <v/>
      </c>
      <c r="X89" s="24"/>
      <c r="Y89" s="20" t="s">
        <v>44</v>
      </c>
      <c r="Z89" s="20" t="s">
        <v>44</v>
      </c>
      <c r="AA89" s="4" t="s">
        <v>166</v>
      </c>
      <c r="AB89" s="16" t="s">
        <v>34</v>
      </c>
      <c r="AD89" s="16"/>
      <c r="AE89" s="16"/>
      <c r="AF89" s="16"/>
    </row>
    <row r="90" spans="1:34" hidden="1" outlineLevel="1">
      <c r="A90" s="16"/>
      <c r="B90" s="16" t="str">
        <f t="shared" si="9"/>
        <v>M500000</v>
      </c>
      <c r="C90" s="11">
        <f>+C86+1</f>
        <v>21</v>
      </c>
      <c r="D90" s="136">
        <f>+Daten!N21</f>
        <v>0.71180555555555614</v>
      </c>
      <c r="E90" s="11">
        <f t="shared" si="13"/>
        <v>125</v>
      </c>
      <c r="F90" s="4">
        <v>1</v>
      </c>
      <c r="G90" s="366" t="s">
        <v>17</v>
      </c>
      <c r="H90" s="11"/>
      <c r="I90" s="12" t="e">
        <f t="shared" ca="1" si="10"/>
        <v>#N/A</v>
      </c>
      <c r="J90" s="15" t="s">
        <v>22</v>
      </c>
      <c r="K90" s="10" t="s">
        <v>17</v>
      </c>
      <c r="L90" s="11"/>
      <c r="M90" s="12" t="e">
        <f t="shared" ca="1" si="11"/>
        <v>#N/A</v>
      </c>
      <c r="N90" s="10" t="s">
        <v>17</v>
      </c>
      <c r="O90" s="11"/>
      <c r="P90" s="34" t="e">
        <f t="shared" ca="1" si="12"/>
        <v>#N/A</v>
      </c>
      <c r="Q90" s="26"/>
      <c r="R90" s="149"/>
      <c r="S90" s="150" t="s">
        <v>21</v>
      </c>
      <c r="T90" s="151"/>
      <c r="U90" s="27" t="str">
        <f t="shared" si="7"/>
        <v/>
      </c>
      <c r="V90" s="15" t="s">
        <v>21</v>
      </c>
      <c r="W90" s="28" t="str">
        <f t="shared" si="8"/>
        <v/>
      </c>
      <c r="X90" s="11"/>
      <c r="Y90" s="15" t="s">
        <v>44</v>
      </c>
      <c r="Z90" s="15" t="s">
        <v>44</v>
      </c>
      <c r="AA90" s="4" t="s">
        <v>179</v>
      </c>
      <c r="AB90" s="16" t="s">
        <v>34</v>
      </c>
      <c r="AD90" s="16"/>
      <c r="AE90" s="16"/>
      <c r="AF90" s="16"/>
      <c r="AH90" s="50"/>
    </row>
    <row r="91" spans="1:34" hidden="1" outlineLevel="1">
      <c r="A91" s="16"/>
      <c r="B91" s="16" t="str">
        <f t="shared" si="9"/>
        <v>M500000</v>
      </c>
      <c r="C91" s="370">
        <v>18</v>
      </c>
      <c r="D91" s="140"/>
      <c r="E91" s="11">
        <f t="shared" si="13"/>
        <v>126</v>
      </c>
      <c r="F91" s="4">
        <v>2</v>
      </c>
      <c r="G91" s="366" t="s">
        <v>17</v>
      </c>
      <c r="H91" s="11"/>
      <c r="I91" s="12" t="e">
        <f t="shared" ca="1" si="10"/>
        <v>#N/A</v>
      </c>
      <c r="J91" s="15" t="s">
        <v>22</v>
      </c>
      <c r="K91" s="10" t="s">
        <v>17</v>
      </c>
      <c r="L91" s="11"/>
      <c r="M91" s="12" t="e">
        <f t="shared" ca="1" si="11"/>
        <v>#N/A</v>
      </c>
      <c r="N91" s="10" t="s">
        <v>17</v>
      </c>
      <c r="O91" s="4"/>
      <c r="P91" s="34" t="e">
        <f t="shared" ca="1" si="12"/>
        <v>#N/A</v>
      </c>
      <c r="Q91" s="26"/>
      <c r="R91" s="149"/>
      <c r="S91" s="150" t="s">
        <v>21</v>
      </c>
      <c r="T91" s="151"/>
      <c r="U91" s="27" t="str">
        <f t="shared" si="7"/>
        <v/>
      </c>
      <c r="V91" s="15" t="s">
        <v>21</v>
      </c>
      <c r="W91" s="28" t="str">
        <f t="shared" si="8"/>
        <v/>
      </c>
      <c r="X91" s="11"/>
      <c r="Y91" s="15" t="s">
        <v>44</v>
      </c>
      <c r="Z91" s="15" t="s">
        <v>44</v>
      </c>
      <c r="AA91" s="4" t="s">
        <v>179</v>
      </c>
      <c r="AB91" s="16" t="s">
        <v>34</v>
      </c>
      <c r="AD91" s="16"/>
      <c r="AE91" s="16"/>
      <c r="AF91" s="16"/>
      <c r="AH91" s="50"/>
    </row>
    <row r="92" spans="1:34" hidden="1" outlineLevel="1">
      <c r="A92" s="16"/>
      <c r="B92" s="16" t="str">
        <f t="shared" si="9"/>
        <v>F300000</v>
      </c>
      <c r="C92" s="370">
        <v>18</v>
      </c>
      <c r="D92" s="140"/>
      <c r="E92" s="11">
        <f t="shared" si="13"/>
        <v>127</v>
      </c>
      <c r="F92" s="4">
        <v>3</v>
      </c>
      <c r="G92" s="375" t="s">
        <v>14</v>
      </c>
      <c r="H92" s="11"/>
      <c r="I92" s="12" t="e">
        <f t="shared" ca="1" si="10"/>
        <v>#N/A</v>
      </c>
      <c r="J92" s="15" t="s">
        <v>22</v>
      </c>
      <c r="K92" s="16" t="s">
        <v>14</v>
      </c>
      <c r="L92" s="4"/>
      <c r="M92" s="12" t="e">
        <f t="shared" ca="1" si="11"/>
        <v>#N/A</v>
      </c>
      <c r="N92" s="16" t="s">
        <v>14</v>
      </c>
      <c r="O92" s="11"/>
      <c r="P92" s="34" t="e">
        <f t="shared" ca="1" si="12"/>
        <v>#N/A</v>
      </c>
      <c r="Q92" s="26"/>
      <c r="R92" s="149"/>
      <c r="S92" s="150" t="s">
        <v>21</v>
      </c>
      <c r="T92" s="151"/>
      <c r="U92" s="27" t="str">
        <f t="shared" si="7"/>
        <v/>
      </c>
      <c r="V92" s="15" t="s">
        <v>21</v>
      </c>
      <c r="W92" s="28" t="str">
        <f t="shared" si="8"/>
        <v/>
      </c>
      <c r="X92" s="24"/>
      <c r="Y92" s="15" t="s">
        <v>44</v>
      </c>
      <c r="Z92" s="15" t="s">
        <v>44</v>
      </c>
      <c r="AA92" s="4" t="s">
        <v>180</v>
      </c>
      <c r="AB92" s="16" t="s">
        <v>34</v>
      </c>
      <c r="AD92" s="16"/>
      <c r="AE92" s="16"/>
      <c r="AF92" s="16"/>
      <c r="AH92" s="50"/>
    </row>
    <row r="93" spans="1:34" hidden="1" outlineLevel="1">
      <c r="A93" s="16"/>
      <c r="B93" s="16" t="str">
        <f t="shared" si="9"/>
        <v>F400000</v>
      </c>
      <c r="C93" s="369">
        <v>18</v>
      </c>
      <c r="D93" s="139"/>
      <c r="E93" s="17">
        <f t="shared" si="13"/>
        <v>128</v>
      </c>
      <c r="F93" s="17">
        <v>4</v>
      </c>
      <c r="G93" s="365" t="s">
        <v>16</v>
      </c>
      <c r="H93" s="17"/>
      <c r="I93" s="19" t="e">
        <f t="shared" ca="1" si="10"/>
        <v>#N/A</v>
      </c>
      <c r="J93" s="20" t="s">
        <v>22</v>
      </c>
      <c r="K93" s="365" t="s">
        <v>16</v>
      </c>
      <c r="L93" s="17"/>
      <c r="M93" s="19" t="e">
        <f t="shared" ca="1" si="11"/>
        <v>#N/A</v>
      </c>
      <c r="N93" s="365" t="s">
        <v>16</v>
      </c>
      <c r="O93" s="17"/>
      <c r="P93" s="29" t="e">
        <f t="shared" ca="1" si="12"/>
        <v>#N/A</v>
      </c>
      <c r="Q93" s="21"/>
      <c r="R93" s="152"/>
      <c r="S93" s="153" t="s">
        <v>21</v>
      </c>
      <c r="T93" s="154"/>
      <c r="U93" s="22" t="str">
        <f t="shared" si="7"/>
        <v/>
      </c>
      <c r="V93" s="20" t="s">
        <v>21</v>
      </c>
      <c r="W93" s="23" t="str">
        <f t="shared" si="8"/>
        <v/>
      </c>
      <c r="X93" s="24"/>
      <c r="Y93" s="20" t="s">
        <v>44</v>
      </c>
      <c r="Z93" s="20" t="s">
        <v>44</v>
      </c>
      <c r="AA93" s="4" t="s">
        <v>180</v>
      </c>
      <c r="AB93" s="16" t="s">
        <v>34</v>
      </c>
      <c r="AD93" s="16"/>
      <c r="AE93" s="16"/>
      <c r="AF93" s="16"/>
    </row>
    <row r="94" spans="1:34" hidden="1" outlineLevel="1">
      <c r="A94" s="16"/>
      <c r="B94" s="16" t="str">
        <f t="shared" si="9"/>
        <v>M500000</v>
      </c>
      <c r="C94" s="11">
        <f>+C90+1</f>
        <v>22</v>
      </c>
      <c r="D94" s="136">
        <f>+Daten!N22</f>
        <v>0.7291666666666673</v>
      </c>
      <c r="E94" s="11">
        <f t="shared" si="13"/>
        <v>129</v>
      </c>
      <c r="F94" s="4">
        <v>1</v>
      </c>
      <c r="G94" s="366" t="s">
        <v>17</v>
      </c>
      <c r="H94" s="11"/>
      <c r="I94" s="12" t="e">
        <f t="shared" ca="1" si="10"/>
        <v>#N/A</v>
      </c>
      <c r="J94" s="15" t="s">
        <v>22</v>
      </c>
      <c r="K94" s="10" t="s">
        <v>17</v>
      </c>
      <c r="L94" s="11"/>
      <c r="M94" s="12" t="e">
        <f t="shared" ca="1" si="11"/>
        <v>#N/A</v>
      </c>
      <c r="N94" s="10" t="s">
        <v>17</v>
      </c>
      <c r="O94" s="11"/>
      <c r="P94" s="12" t="e">
        <f t="shared" ca="1" si="12"/>
        <v>#N/A</v>
      </c>
      <c r="Q94" s="26"/>
      <c r="R94" s="149"/>
      <c r="S94" s="150" t="s">
        <v>21</v>
      </c>
      <c r="T94" s="151"/>
      <c r="U94" s="27" t="str">
        <f t="shared" si="7"/>
        <v/>
      </c>
      <c r="V94" s="15" t="s">
        <v>21</v>
      </c>
      <c r="W94" s="28" t="str">
        <f t="shared" si="8"/>
        <v/>
      </c>
      <c r="X94" s="12"/>
      <c r="Y94" s="15" t="s">
        <v>44</v>
      </c>
      <c r="Z94" s="15" t="s">
        <v>44</v>
      </c>
      <c r="AA94" s="4" t="s">
        <v>181</v>
      </c>
      <c r="AB94" s="16" t="s">
        <v>34</v>
      </c>
      <c r="AD94" s="16"/>
      <c r="AE94" s="16"/>
      <c r="AF94" s="16"/>
      <c r="AH94" s="50"/>
    </row>
    <row r="95" spans="1:34" hidden="1" outlineLevel="1">
      <c r="A95" s="16"/>
      <c r="B95" s="16" t="str">
        <f t="shared" si="9"/>
        <v>M500000</v>
      </c>
      <c r="C95" s="370">
        <v>19</v>
      </c>
      <c r="D95" s="140"/>
      <c r="E95" s="11">
        <f t="shared" si="13"/>
        <v>130</v>
      </c>
      <c r="F95" s="4">
        <v>2</v>
      </c>
      <c r="G95" s="366" t="s">
        <v>17</v>
      </c>
      <c r="H95" s="11"/>
      <c r="I95" s="12" t="e">
        <f t="shared" ca="1" si="10"/>
        <v>#N/A</v>
      </c>
      <c r="J95" s="15" t="s">
        <v>22</v>
      </c>
      <c r="K95" s="10" t="s">
        <v>17</v>
      </c>
      <c r="L95" s="11"/>
      <c r="M95" s="12" t="e">
        <f t="shared" ca="1" si="11"/>
        <v>#N/A</v>
      </c>
      <c r="N95" s="10" t="s">
        <v>17</v>
      </c>
      <c r="O95" s="11"/>
      <c r="P95" s="12" t="e">
        <f t="shared" ca="1" si="12"/>
        <v>#N/A</v>
      </c>
      <c r="Q95" s="26"/>
      <c r="R95" s="149"/>
      <c r="S95" s="150" t="s">
        <v>21</v>
      </c>
      <c r="T95" s="151"/>
      <c r="U95" s="27" t="str">
        <f t="shared" si="7"/>
        <v/>
      </c>
      <c r="V95" s="15" t="s">
        <v>21</v>
      </c>
      <c r="W95" s="28" t="str">
        <f t="shared" si="8"/>
        <v/>
      </c>
      <c r="X95" s="24"/>
      <c r="Y95" s="15" t="s">
        <v>44</v>
      </c>
      <c r="Z95" s="15" t="s">
        <v>44</v>
      </c>
      <c r="AA95" s="4" t="s">
        <v>181</v>
      </c>
      <c r="AB95" s="16" t="s">
        <v>34</v>
      </c>
      <c r="AD95" s="16"/>
      <c r="AE95" s="16"/>
      <c r="AF95" s="16"/>
      <c r="AH95" s="50"/>
    </row>
    <row r="96" spans="1:34" hidden="1" outlineLevel="1">
      <c r="A96" s="16"/>
      <c r="B96" s="16" t="str">
        <f t="shared" si="9"/>
        <v>F300000</v>
      </c>
      <c r="C96" s="370">
        <v>19</v>
      </c>
      <c r="D96" s="140"/>
      <c r="E96" s="11">
        <f t="shared" si="13"/>
        <v>131</v>
      </c>
      <c r="F96" s="4">
        <v>3</v>
      </c>
      <c r="G96" s="375" t="s">
        <v>14</v>
      </c>
      <c r="H96" s="11"/>
      <c r="I96" s="12" t="e">
        <f t="shared" ca="1" si="10"/>
        <v>#N/A</v>
      </c>
      <c r="J96" s="15" t="s">
        <v>22</v>
      </c>
      <c r="K96" s="16" t="s">
        <v>14</v>
      </c>
      <c r="L96" s="11"/>
      <c r="M96" s="12" t="e">
        <f t="shared" ca="1" si="11"/>
        <v>#N/A</v>
      </c>
      <c r="N96" s="10" t="s">
        <v>14</v>
      </c>
      <c r="O96" s="11"/>
      <c r="P96" s="34" t="e">
        <f t="shared" ca="1" si="12"/>
        <v>#N/A</v>
      </c>
      <c r="Q96" s="26"/>
      <c r="R96" s="149"/>
      <c r="S96" s="150" t="s">
        <v>21</v>
      </c>
      <c r="T96" s="151"/>
      <c r="U96" s="27" t="str">
        <f t="shared" si="7"/>
        <v/>
      </c>
      <c r="V96" s="15" t="s">
        <v>21</v>
      </c>
      <c r="W96" s="28" t="str">
        <f t="shared" si="8"/>
        <v/>
      </c>
      <c r="X96" s="11"/>
      <c r="Y96" s="15" t="s">
        <v>44</v>
      </c>
      <c r="Z96" s="15" t="s">
        <v>44</v>
      </c>
      <c r="AA96" s="4" t="s">
        <v>182</v>
      </c>
      <c r="AB96" s="16" t="s">
        <v>34</v>
      </c>
      <c r="AD96" s="16"/>
      <c r="AE96" s="16"/>
      <c r="AF96" s="16"/>
      <c r="AH96" s="50"/>
    </row>
    <row r="97" spans="1:34" hidden="1" outlineLevel="1">
      <c r="A97" s="16"/>
      <c r="B97" s="16" t="str">
        <f t="shared" si="9"/>
        <v>F400000</v>
      </c>
      <c r="C97" s="369">
        <v>19</v>
      </c>
      <c r="D97" s="139"/>
      <c r="E97" s="17">
        <f t="shared" si="13"/>
        <v>132</v>
      </c>
      <c r="F97" s="17">
        <v>4</v>
      </c>
      <c r="G97" s="365" t="s">
        <v>16</v>
      </c>
      <c r="H97" s="17"/>
      <c r="I97" s="19" t="e">
        <f t="shared" ca="1" si="10"/>
        <v>#N/A</v>
      </c>
      <c r="J97" s="20" t="s">
        <v>22</v>
      </c>
      <c r="K97" s="365" t="s">
        <v>16</v>
      </c>
      <c r="L97" s="17"/>
      <c r="M97" s="19" t="e">
        <f t="shared" ca="1" si="11"/>
        <v>#N/A</v>
      </c>
      <c r="N97" s="365" t="s">
        <v>16</v>
      </c>
      <c r="O97" s="17"/>
      <c r="P97" s="29" t="e">
        <f t="shared" ca="1" si="12"/>
        <v>#N/A</v>
      </c>
      <c r="Q97" s="21"/>
      <c r="R97" s="152"/>
      <c r="S97" s="153" t="s">
        <v>21</v>
      </c>
      <c r="T97" s="154"/>
      <c r="U97" s="22" t="str">
        <f t="shared" si="7"/>
        <v/>
      </c>
      <c r="V97" s="20" t="s">
        <v>21</v>
      </c>
      <c r="W97" s="23" t="str">
        <f t="shared" si="8"/>
        <v/>
      </c>
      <c r="X97" s="11"/>
      <c r="Y97" s="20" t="s">
        <v>44</v>
      </c>
      <c r="Z97" s="20" t="s">
        <v>44</v>
      </c>
      <c r="AA97" s="4" t="s">
        <v>182</v>
      </c>
      <c r="AB97" s="16" t="s">
        <v>34</v>
      </c>
      <c r="AD97" s="16"/>
      <c r="AE97" s="16"/>
      <c r="AF97" s="16"/>
    </row>
    <row r="98" spans="1:34" hidden="1" outlineLevel="1">
      <c r="A98" s="16"/>
      <c r="B98" s="16" t="str">
        <f t="shared" si="9"/>
        <v>M500000</v>
      </c>
      <c r="C98" s="11">
        <f>+C94+1</f>
        <v>23</v>
      </c>
      <c r="D98" s="136">
        <f>+Daten!N23</f>
        <v>0.74652777777777846</v>
      </c>
      <c r="E98" s="11">
        <f t="shared" si="13"/>
        <v>133</v>
      </c>
      <c r="F98" s="4">
        <v>1</v>
      </c>
      <c r="G98" s="367" t="s">
        <v>17</v>
      </c>
      <c r="H98" s="11"/>
      <c r="I98" s="12" t="e">
        <f t="shared" ca="1" si="10"/>
        <v>#N/A</v>
      </c>
      <c r="J98" s="15" t="s">
        <v>22</v>
      </c>
      <c r="K98" s="16" t="s">
        <v>17</v>
      </c>
      <c r="L98" s="11"/>
      <c r="M98" s="12" t="e">
        <f t="shared" ca="1" si="11"/>
        <v>#N/A</v>
      </c>
      <c r="N98" s="16" t="s">
        <v>17</v>
      </c>
      <c r="O98" s="11"/>
      <c r="P98" s="34" t="e">
        <f t="shared" ca="1" si="12"/>
        <v>#N/A</v>
      </c>
      <c r="Q98" s="26"/>
      <c r="R98" s="149"/>
      <c r="S98" s="150" t="s">
        <v>21</v>
      </c>
      <c r="T98" s="151"/>
      <c r="U98" s="27" t="str">
        <f t="shared" si="7"/>
        <v/>
      </c>
      <c r="V98" s="15" t="s">
        <v>21</v>
      </c>
      <c r="W98" s="28" t="str">
        <f>IF(T98="","",IF(T98&gt;R98,2,IF(T98&lt;R98,0,1)))</f>
        <v/>
      </c>
      <c r="X98" s="24"/>
      <c r="Y98" s="15" t="s">
        <v>44</v>
      </c>
      <c r="Z98" s="15" t="s">
        <v>44</v>
      </c>
      <c r="AA98" s="4" t="s">
        <v>183</v>
      </c>
      <c r="AB98" s="16" t="s">
        <v>34</v>
      </c>
      <c r="AD98" s="16"/>
      <c r="AE98" s="16"/>
      <c r="AF98" s="16"/>
      <c r="AH98" s="50"/>
    </row>
    <row r="99" spans="1:34" hidden="1" outlineLevel="1">
      <c r="A99" s="16"/>
      <c r="B99" s="16" t="str">
        <f t="shared" si="9"/>
        <v>M500000</v>
      </c>
      <c r="C99" s="370">
        <v>20</v>
      </c>
      <c r="D99" s="140"/>
      <c r="E99" s="11">
        <f t="shared" si="13"/>
        <v>134</v>
      </c>
      <c r="F99" s="4">
        <v>2</v>
      </c>
      <c r="G99" s="367" t="s">
        <v>17</v>
      </c>
      <c r="H99" s="11"/>
      <c r="I99" s="12" t="e">
        <f t="shared" ca="1" si="10"/>
        <v>#N/A</v>
      </c>
      <c r="J99" s="15" t="s">
        <v>22</v>
      </c>
      <c r="K99" s="16" t="s">
        <v>17</v>
      </c>
      <c r="L99" s="11"/>
      <c r="M99" s="12" t="e">
        <f t="shared" ca="1" si="11"/>
        <v>#N/A</v>
      </c>
      <c r="N99" s="16" t="s">
        <v>17</v>
      </c>
      <c r="O99" s="11"/>
      <c r="P99" s="34" t="e">
        <f t="shared" ca="1" si="12"/>
        <v>#N/A</v>
      </c>
      <c r="Q99" s="26"/>
      <c r="R99" s="149"/>
      <c r="S99" s="150" t="s">
        <v>21</v>
      </c>
      <c r="T99" s="151"/>
      <c r="U99" s="27" t="str">
        <f t="shared" si="7"/>
        <v/>
      </c>
      <c r="V99" s="15" t="s">
        <v>21</v>
      </c>
      <c r="W99" s="28" t="str">
        <f>IF(T99="","",IF(T99&gt;R99,2,IF(T99&lt;R99,0,1)))</f>
        <v/>
      </c>
      <c r="X99" s="24"/>
      <c r="Y99" s="15" t="s">
        <v>44</v>
      </c>
      <c r="Z99" s="15" t="s">
        <v>44</v>
      </c>
      <c r="AA99" s="4" t="s">
        <v>183</v>
      </c>
      <c r="AB99" s="16" t="s">
        <v>34</v>
      </c>
      <c r="AD99" s="16"/>
      <c r="AE99" s="16"/>
      <c r="AF99" s="16"/>
      <c r="AH99" s="50"/>
    </row>
    <row r="100" spans="1:34" hidden="1" outlineLevel="1">
      <c r="A100" s="16"/>
      <c r="B100" s="16" t="str">
        <f t="shared" si="9"/>
        <v>F300000</v>
      </c>
      <c r="C100" s="370">
        <v>20</v>
      </c>
      <c r="D100" s="140"/>
      <c r="E100" s="11">
        <f t="shared" si="13"/>
        <v>135</v>
      </c>
      <c r="F100" s="4">
        <v>3</v>
      </c>
      <c r="G100" s="375" t="s">
        <v>14</v>
      </c>
      <c r="H100" s="11"/>
      <c r="I100" s="12" t="e">
        <f t="shared" ca="1" si="10"/>
        <v>#N/A</v>
      </c>
      <c r="J100" s="15" t="s">
        <v>22</v>
      </c>
      <c r="K100" s="16" t="s">
        <v>14</v>
      </c>
      <c r="L100" s="11"/>
      <c r="M100" s="12" t="e">
        <f t="shared" ca="1" si="11"/>
        <v>#N/A</v>
      </c>
      <c r="N100" s="16" t="s">
        <v>14</v>
      </c>
      <c r="O100" s="11"/>
      <c r="P100" s="34" t="e">
        <f t="shared" ca="1" si="12"/>
        <v>#N/A</v>
      </c>
      <c r="Q100" s="26"/>
      <c r="R100" s="149"/>
      <c r="S100" s="150" t="s">
        <v>21</v>
      </c>
      <c r="T100" s="151"/>
      <c r="U100" s="27" t="str">
        <f t="shared" si="7"/>
        <v/>
      </c>
      <c r="V100" s="15" t="s">
        <v>21</v>
      </c>
      <c r="W100" s="28" t="str">
        <f>IF(T100="","",IF(T100&gt;R100,2,IF(T100&lt;R100,0,1)))</f>
        <v/>
      </c>
      <c r="X100" s="24"/>
      <c r="Y100" s="15" t="s">
        <v>44</v>
      </c>
      <c r="Z100" s="15" t="s">
        <v>44</v>
      </c>
      <c r="AA100" s="4" t="s">
        <v>184</v>
      </c>
      <c r="AB100" s="16" t="s">
        <v>34</v>
      </c>
      <c r="AD100" s="16"/>
      <c r="AE100" s="16"/>
      <c r="AF100" s="16"/>
      <c r="AH100" s="50"/>
    </row>
    <row r="101" spans="1:34" hidden="1" outlineLevel="1">
      <c r="A101" s="16"/>
      <c r="B101" s="16" t="str">
        <f t="shared" si="9"/>
        <v>F400000</v>
      </c>
      <c r="C101" s="369">
        <v>20</v>
      </c>
      <c r="D101" s="139"/>
      <c r="E101" s="17">
        <f t="shared" si="13"/>
        <v>136</v>
      </c>
      <c r="F101" s="17">
        <v>4</v>
      </c>
      <c r="G101" s="365" t="s">
        <v>16</v>
      </c>
      <c r="H101" s="17"/>
      <c r="I101" s="19" t="e">
        <f t="shared" ca="1" si="10"/>
        <v>#N/A</v>
      </c>
      <c r="J101" s="20" t="s">
        <v>22</v>
      </c>
      <c r="K101" s="365" t="s">
        <v>16</v>
      </c>
      <c r="L101" s="17"/>
      <c r="M101" s="19" t="e">
        <f t="shared" ca="1" si="11"/>
        <v>#N/A</v>
      </c>
      <c r="N101" s="365" t="s">
        <v>16</v>
      </c>
      <c r="O101" s="17"/>
      <c r="P101" s="29" t="e">
        <f t="shared" ca="1" si="12"/>
        <v>#N/A</v>
      </c>
      <c r="Q101" s="21"/>
      <c r="R101" s="152"/>
      <c r="S101" s="153" t="s">
        <v>21</v>
      </c>
      <c r="T101" s="154"/>
      <c r="U101" s="22" t="str">
        <f t="shared" si="7"/>
        <v/>
      </c>
      <c r="V101" s="20" t="s">
        <v>21</v>
      </c>
      <c r="W101" s="23" t="str">
        <f>IF(T101="","",IF(T101&gt;R101,2,IF(T101&lt;R101,0,1)))</f>
        <v/>
      </c>
      <c r="X101" s="24"/>
      <c r="Y101" s="20" t="s">
        <v>44</v>
      </c>
      <c r="Z101" s="20" t="s">
        <v>44</v>
      </c>
      <c r="AA101" s="4" t="s">
        <v>184</v>
      </c>
      <c r="AB101" s="16" t="s">
        <v>34</v>
      </c>
      <c r="AD101" s="16"/>
      <c r="AE101" s="16"/>
      <c r="AF101" s="16"/>
    </row>
    <row r="102" spans="1:34" hidden="1" outlineLevel="1">
      <c r="A102" s="16"/>
      <c r="B102" s="16" t="str">
        <f t="shared" si="9"/>
        <v>M500000</v>
      </c>
      <c r="C102" s="4">
        <f>+C98+1</f>
        <v>24</v>
      </c>
      <c r="D102" s="136">
        <f>+Daten!N24</f>
        <v>0.76388888888888962</v>
      </c>
      <c r="E102" s="4">
        <f t="shared" si="13"/>
        <v>137</v>
      </c>
      <c r="F102" s="4">
        <v>1</v>
      </c>
      <c r="G102" s="366" t="s">
        <v>17</v>
      </c>
      <c r="H102" s="11"/>
      <c r="I102" s="12" t="e">
        <f t="shared" ca="1" si="10"/>
        <v>#N/A</v>
      </c>
      <c r="J102" s="15" t="s">
        <v>22</v>
      </c>
      <c r="K102" s="10" t="s">
        <v>17</v>
      </c>
      <c r="L102" s="11"/>
      <c r="M102" s="12" t="e">
        <f t="shared" ca="1" si="11"/>
        <v>#N/A</v>
      </c>
      <c r="N102" s="10" t="s">
        <v>17</v>
      </c>
      <c r="O102" s="11"/>
      <c r="P102" s="12" t="e">
        <f t="shared" ca="1" si="12"/>
        <v>#N/A</v>
      </c>
      <c r="Q102" s="6"/>
      <c r="R102" s="149"/>
      <c r="S102" s="150" t="s">
        <v>21</v>
      </c>
      <c r="T102" s="151"/>
      <c r="U102" s="27" t="str">
        <f t="shared" si="7"/>
        <v/>
      </c>
      <c r="V102" s="15" t="s">
        <v>21</v>
      </c>
      <c r="W102" s="28" t="str">
        <f t="shared" si="8"/>
        <v/>
      </c>
      <c r="X102" s="4"/>
      <c r="Y102" s="13" t="s">
        <v>44</v>
      </c>
      <c r="Z102" s="13" t="s">
        <v>44</v>
      </c>
      <c r="AA102" s="4" t="s">
        <v>185</v>
      </c>
      <c r="AB102" s="16" t="s">
        <v>34</v>
      </c>
      <c r="AD102" s="16"/>
      <c r="AE102" s="16"/>
      <c r="AF102" s="16"/>
      <c r="AH102" s="50"/>
    </row>
    <row r="103" spans="1:34" hidden="1" outlineLevel="1">
      <c r="A103" s="16"/>
      <c r="B103" s="16" t="str">
        <f t="shared" si="9"/>
        <v>M500000</v>
      </c>
      <c r="C103" s="264">
        <v>21</v>
      </c>
      <c r="D103" s="136"/>
      <c r="E103" s="4">
        <f t="shared" si="13"/>
        <v>138</v>
      </c>
      <c r="F103" s="4">
        <v>2</v>
      </c>
      <c r="G103" s="366" t="s">
        <v>17</v>
      </c>
      <c r="H103" s="11"/>
      <c r="I103" s="12" t="e">
        <f t="shared" ca="1" si="10"/>
        <v>#N/A</v>
      </c>
      <c r="J103" s="15" t="s">
        <v>22</v>
      </c>
      <c r="K103" s="10" t="s">
        <v>17</v>
      </c>
      <c r="L103" s="11"/>
      <c r="M103" s="12" t="e">
        <f t="shared" ca="1" si="11"/>
        <v>#N/A</v>
      </c>
      <c r="N103" s="10" t="s">
        <v>17</v>
      </c>
      <c r="O103" s="11"/>
      <c r="P103" s="34" t="e">
        <f t="shared" ca="1" si="12"/>
        <v>#N/A</v>
      </c>
      <c r="Q103" s="6"/>
      <c r="R103" s="149"/>
      <c r="S103" s="150" t="s">
        <v>21</v>
      </c>
      <c r="T103" s="151"/>
      <c r="U103" s="27" t="str">
        <f t="shared" si="7"/>
        <v/>
      </c>
      <c r="V103" s="15" t="s">
        <v>21</v>
      </c>
      <c r="W103" s="28" t="str">
        <f t="shared" si="8"/>
        <v/>
      </c>
      <c r="X103" s="4"/>
      <c r="Y103" s="13" t="s">
        <v>44</v>
      </c>
      <c r="Z103" s="13" t="s">
        <v>44</v>
      </c>
      <c r="AA103" s="4" t="s">
        <v>185</v>
      </c>
      <c r="AB103" s="16" t="s">
        <v>34</v>
      </c>
      <c r="AD103" s="16"/>
      <c r="AE103" s="16"/>
      <c r="AF103" s="16"/>
      <c r="AH103" s="50"/>
    </row>
    <row r="104" spans="1:34" hidden="1" outlineLevel="1">
      <c r="A104" s="16"/>
      <c r="B104" s="16" t="str">
        <f t="shared" si="9"/>
        <v>F300000</v>
      </c>
      <c r="C104" s="264">
        <v>21</v>
      </c>
      <c r="D104" s="136"/>
      <c r="E104" s="4">
        <f t="shared" si="13"/>
        <v>139</v>
      </c>
      <c r="F104" s="4">
        <v>3</v>
      </c>
      <c r="G104" s="375" t="s">
        <v>14</v>
      </c>
      <c r="H104" s="11"/>
      <c r="I104" s="12" t="e">
        <f t="shared" ca="1" si="10"/>
        <v>#N/A</v>
      </c>
      <c r="J104" s="15" t="s">
        <v>22</v>
      </c>
      <c r="K104" s="16" t="s">
        <v>14</v>
      </c>
      <c r="L104" s="11"/>
      <c r="M104" s="12" t="e">
        <f t="shared" ca="1" si="11"/>
        <v>#N/A</v>
      </c>
      <c r="N104" s="10" t="s">
        <v>14</v>
      </c>
      <c r="O104" s="11"/>
      <c r="P104" s="34" t="e">
        <f t="shared" ca="1" si="12"/>
        <v>#N/A</v>
      </c>
      <c r="Q104" s="6"/>
      <c r="R104" s="149"/>
      <c r="S104" s="150" t="s">
        <v>21</v>
      </c>
      <c r="T104" s="151"/>
      <c r="U104" s="27" t="str">
        <f t="shared" si="7"/>
        <v/>
      </c>
      <c r="V104" s="15" t="s">
        <v>21</v>
      </c>
      <c r="W104" s="28" t="str">
        <f t="shared" si="8"/>
        <v/>
      </c>
      <c r="X104" s="4"/>
      <c r="Y104" s="13" t="s">
        <v>44</v>
      </c>
      <c r="Z104" s="13" t="s">
        <v>44</v>
      </c>
      <c r="AA104" s="4" t="s">
        <v>208</v>
      </c>
      <c r="AB104" s="16" t="s">
        <v>34</v>
      </c>
      <c r="AD104" s="16"/>
      <c r="AE104" s="16"/>
      <c r="AF104" s="16"/>
      <c r="AH104" s="50"/>
    </row>
    <row r="105" spans="1:34" hidden="1" outlineLevel="1">
      <c r="A105" s="16"/>
      <c r="B105" s="16" t="str">
        <f t="shared" si="9"/>
        <v>F400000</v>
      </c>
      <c r="C105" s="369">
        <v>21</v>
      </c>
      <c r="D105" s="139"/>
      <c r="E105" s="17">
        <f t="shared" si="13"/>
        <v>140</v>
      </c>
      <c r="F105" s="17">
        <v>4</v>
      </c>
      <c r="G105" s="365" t="s">
        <v>16</v>
      </c>
      <c r="H105" s="17"/>
      <c r="I105" s="19" t="e">
        <f t="shared" ca="1" si="10"/>
        <v>#N/A</v>
      </c>
      <c r="J105" s="20" t="s">
        <v>22</v>
      </c>
      <c r="K105" s="365" t="s">
        <v>16</v>
      </c>
      <c r="L105" s="17"/>
      <c r="M105" s="19" t="e">
        <f t="shared" ca="1" si="11"/>
        <v>#N/A</v>
      </c>
      <c r="N105" s="365" t="s">
        <v>16</v>
      </c>
      <c r="O105" s="17"/>
      <c r="P105" s="19" t="e">
        <f t="shared" ca="1" si="12"/>
        <v>#N/A</v>
      </c>
      <c r="Q105" s="21"/>
      <c r="R105" s="152"/>
      <c r="S105" s="153" t="s">
        <v>21</v>
      </c>
      <c r="T105" s="154"/>
      <c r="U105" s="22" t="str">
        <f t="shared" si="7"/>
        <v/>
      </c>
      <c r="V105" s="20" t="s">
        <v>21</v>
      </c>
      <c r="W105" s="23" t="str">
        <f t="shared" si="8"/>
        <v/>
      </c>
      <c r="X105" s="11"/>
      <c r="Y105" s="20" t="s">
        <v>44</v>
      </c>
      <c r="Z105" s="20" t="s">
        <v>44</v>
      </c>
      <c r="AA105" s="4" t="s">
        <v>208</v>
      </c>
      <c r="AB105" s="16" t="s">
        <v>34</v>
      </c>
      <c r="AD105" s="16"/>
      <c r="AE105" s="16"/>
      <c r="AF105" s="16"/>
    </row>
    <row r="106" spans="1:34" hidden="1" outlineLevel="1">
      <c r="A106" s="16"/>
      <c r="B106" s="16" t="str">
        <f t="shared" si="9"/>
        <v>M500000</v>
      </c>
      <c r="C106" s="4">
        <f>+C102+1</f>
        <v>25</v>
      </c>
      <c r="D106" s="136">
        <f>+Daten!N25</f>
        <v>0.78125000000000078</v>
      </c>
      <c r="E106" s="11">
        <f t="shared" si="13"/>
        <v>141</v>
      </c>
      <c r="F106" s="4">
        <v>1</v>
      </c>
      <c r="G106" s="367" t="s">
        <v>17</v>
      </c>
      <c r="H106" s="4"/>
      <c r="I106" s="12" t="e">
        <f t="shared" ca="1" si="10"/>
        <v>#N/A</v>
      </c>
      <c r="J106" s="13" t="s">
        <v>22</v>
      </c>
      <c r="K106" s="16" t="s">
        <v>17</v>
      </c>
      <c r="L106" s="4"/>
      <c r="M106" s="12" t="e">
        <f t="shared" ca="1" si="11"/>
        <v>#N/A</v>
      </c>
      <c r="N106" s="16" t="s">
        <v>17</v>
      </c>
      <c r="O106" s="4"/>
      <c r="P106" s="12" t="e">
        <f t="shared" ca="1" si="12"/>
        <v>#N/A</v>
      </c>
      <c r="Q106" s="26"/>
      <c r="R106" s="149"/>
      <c r="S106" s="150" t="s">
        <v>21</v>
      </c>
      <c r="T106" s="151"/>
      <c r="U106" s="27" t="str">
        <f t="shared" ref="U106:U151" si="14">IF(R106="","",IF(R106&gt;T106,2,IF(R106&lt;T106,0,1)))</f>
        <v/>
      </c>
      <c r="V106" s="15" t="s">
        <v>21</v>
      </c>
      <c r="W106" s="28" t="str">
        <f t="shared" ref="W106:W151" si="15">IF(T106="","",IF(T106&gt;R106,2,IF(T106&lt;R106,0,1)))</f>
        <v/>
      </c>
      <c r="X106" s="4"/>
      <c r="Y106" s="15" t="s">
        <v>44</v>
      </c>
      <c r="Z106" s="15" t="s">
        <v>44</v>
      </c>
      <c r="AA106" s="4" t="s">
        <v>209</v>
      </c>
      <c r="AB106" s="16" t="s">
        <v>34</v>
      </c>
      <c r="AD106" s="16"/>
      <c r="AE106" s="16"/>
      <c r="AF106" s="16"/>
      <c r="AH106" s="50"/>
    </row>
    <row r="107" spans="1:34" hidden="1" outlineLevel="1">
      <c r="A107" s="16"/>
      <c r="B107" s="16" t="str">
        <f t="shared" si="9"/>
        <v>M500000</v>
      </c>
      <c r="C107" s="370">
        <v>22</v>
      </c>
      <c r="D107" s="140"/>
      <c r="E107" s="11">
        <f t="shared" si="13"/>
        <v>142</v>
      </c>
      <c r="F107" s="4">
        <v>2</v>
      </c>
      <c r="G107" s="367" t="s">
        <v>17</v>
      </c>
      <c r="H107" s="4"/>
      <c r="I107" s="12" t="e">
        <f t="shared" ca="1" si="10"/>
        <v>#N/A</v>
      </c>
      <c r="J107" s="13" t="s">
        <v>22</v>
      </c>
      <c r="K107" s="16" t="s">
        <v>17</v>
      </c>
      <c r="L107" s="4"/>
      <c r="M107" s="12" t="e">
        <f t="shared" ca="1" si="11"/>
        <v>#N/A</v>
      </c>
      <c r="N107" s="16" t="s">
        <v>17</v>
      </c>
      <c r="O107" s="4"/>
      <c r="P107" s="12" t="e">
        <f t="shared" ca="1" si="12"/>
        <v>#N/A</v>
      </c>
      <c r="Q107" s="26"/>
      <c r="R107" s="149"/>
      <c r="S107" s="150" t="s">
        <v>21</v>
      </c>
      <c r="T107" s="151"/>
      <c r="U107" s="27" t="str">
        <f t="shared" si="14"/>
        <v/>
      </c>
      <c r="V107" s="15" t="s">
        <v>21</v>
      </c>
      <c r="W107" s="28" t="str">
        <f t="shared" si="15"/>
        <v/>
      </c>
      <c r="X107" s="11"/>
      <c r="Y107" s="15" t="s">
        <v>44</v>
      </c>
      <c r="Z107" s="15" t="s">
        <v>44</v>
      </c>
      <c r="AA107" s="4" t="s">
        <v>209</v>
      </c>
      <c r="AB107" s="16" t="s">
        <v>34</v>
      </c>
      <c r="AD107" s="16"/>
      <c r="AE107" s="16"/>
      <c r="AF107" s="16"/>
      <c r="AH107" s="50"/>
    </row>
    <row r="108" spans="1:34" hidden="1" outlineLevel="1">
      <c r="A108" s="16"/>
      <c r="B108" s="16" t="str">
        <f t="shared" si="9"/>
        <v>F400000</v>
      </c>
      <c r="C108" s="264">
        <v>22</v>
      </c>
      <c r="D108" s="136"/>
      <c r="E108" s="4">
        <f t="shared" si="13"/>
        <v>143</v>
      </c>
      <c r="F108" s="4">
        <v>3</v>
      </c>
      <c r="G108" s="367" t="s">
        <v>16</v>
      </c>
      <c r="H108" s="4"/>
      <c r="I108" s="12" t="e">
        <f t="shared" ca="1" si="10"/>
        <v>#N/A</v>
      </c>
      <c r="J108" s="13" t="s">
        <v>22</v>
      </c>
      <c r="K108" s="16" t="s">
        <v>16</v>
      </c>
      <c r="L108" s="4"/>
      <c r="M108" s="12" t="e">
        <f t="shared" ca="1" si="11"/>
        <v>#N/A</v>
      </c>
      <c r="N108" s="16" t="s">
        <v>16</v>
      </c>
      <c r="O108" s="4"/>
      <c r="P108" s="12" t="e">
        <f t="shared" ca="1" si="12"/>
        <v>#N/A</v>
      </c>
      <c r="Q108" s="6"/>
      <c r="R108" s="149"/>
      <c r="S108" s="150" t="s">
        <v>21</v>
      </c>
      <c r="T108" s="151"/>
      <c r="U108" s="27" t="str">
        <f t="shared" si="14"/>
        <v/>
      </c>
      <c r="V108" s="15" t="s">
        <v>21</v>
      </c>
      <c r="W108" s="28" t="str">
        <f t="shared" si="15"/>
        <v/>
      </c>
      <c r="Y108" s="13" t="s">
        <v>44</v>
      </c>
      <c r="Z108" s="13" t="s">
        <v>44</v>
      </c>
      <c r="AA108" s="4" t="s">
        <v>210</v>
      </c>
      <c r="AB108" s="16" t="s">
        <v>34</v>
      </c>
      <c r="AD108" s="16"/>
      <c r="AE108" s="16"/>
      <c r="AF108" s="16"/>
      <c r="AH108" s="50"/>
    </row>
    <row r="109" spans="1:34" hidden="1" outlineLevel="1">
      <c r="A109" s="16"/>
      <c r="B109" s="16" t="str">
        <f t="shared" si="9"/>
        <v>F400000</v>
      </c>
      <c r="C109" s="369">
        <v>22</v>
      </c>
      <c r="D109" s="139"/>
      <c r="E109" s="17">
        <f t="shared" si="13"/>
        <v>144</v>
      </c>
      <c r="F109" s="17">
        <v>4</v>
      </c>
      <c r="G109" s="365" t="s">
        <v>16</v>
      </c>
      <c r="H109" s="17"/>
      <c r="I109" s="19" t="e">
        <f t="shared" ca="1" si="10"/>
        <v>#N/A</v>
      </c>
      <c r="J109" s="20" t="s">
        <v>22</v>
      </c>
      <c r="K109" s="18" t="s">
        <v>16</v>
      </c>
      <c r="L109" s="17"/>
      <c r="M109" s="19" t="e">
        <f t="shared" ca="1" si="11"/>
        <v>#N/A</v>
      </c>
      <c r="N109" s="18" t="s">
        <v>16</v>
      </c>
      <c r="O109" s="17"/>
      <c r="P109" s="19" t="e">
        <f t="shared" ca="1" si="12"/>
        <v>#N/A</v>
      </c>
      <c r="Q109" s="21"/>
      <c r="R109" s="152"/>
      <c r="S109" s="153" t="s">
        <v>21</v>
      </c>
      <c r="T109" s="154"/>
      <c r="U109" s="22" t="str">
        <f t="shared" si="14"/>
        <v/>
      </c>
      <c r="V109" s="20" t="s">
        <v>21</v>
      </c>
      <c r="W109" s="23" t="str">
        <f t="shared" si="15"/>
        <v/>
      </c>
      <c r="X109" s="24"/>
      <c r="Y109" s="20" t="s">
        <v>44</v>
      </c>
      <c r="Z109" s="20" t="s">
        <v>44</v>
      </c>
      <c r="AA109" s="4" t="s">
        <v>210</v>
      </c>
      <c r="AB109" s="16" t="s">
        <v>34</v>
      </c>
      <c r="AD109" s="16"/>
      <c r="AE109" s="16"/>
      <c r="AF109" s="16"/>
    </row>
    <row r="110" spans="1:34" hidden="1" outlineLevel="1">
      <c r="B110" s="16" t="str">
        <f t="shared" si="9"/>
        <v>0000</v>
      </c>
      <c r="C110" s="4">
        <f>+C106+1</f>
        <v>26</v>
      </c>
      <c r="D110" s="136">
        <f>+Daten!N26</f>
        <v>0.79861111111111194</v>
      </c>
      <c r="E110" s="11"/>
      <c r="F110" s="4">
        <v>1</v>
      </c>
      <c r="G110" s="366"/>
      <c r="H110" s="11"/>
      <c r="I110" s="156" t="e">
        <f ca="1">INDIRECT(ADDRESS(MATCH(H110,$A$1:$A$19,0),MATCH(G110,$A$3:$AF$3,0)))</f>
        <v>#N/A</v>
      </c>
      <c r="J110" s="15" t="s">
        <v>22</v>
      </c>
      <c r="K110" s="10"/>
      <c r="L110" s="11"/>
      <c r="M110" s="156" t="e">
        <f ca="1">INDIRECT(ADDRESS(MATCH(L110,$A$1:$A$19,0),MATCH(K110,$A$3:$AF$3,0)))</f>
        <v>#N/A</v>
      </c>
      <c r="N110" s="10"/>
      <c r="O110" s="11"/>
      <c r="P110" s="156" t="e">
        <f ca="1">INDIRECT(ADDRESS(MATCH(O110,$A$1:$A$19,0),MATCH(N110,$A$3:$AF$3,0)))</f>
        <v>#N/A</v>
      </c>
      <c r="Q110" s="26"/>
      <c r="R110" s="149"/>
      <c r="S110" s="150" t="s">
        <v>21</v>
      </c>
      <c r="T110" s="151"/>
      <c r="U110" s="27" t="str">
        <f t="shared" si="14"/>
        <v/>
      </c>
      <c r="V110" s="15" t="s">
        <v>21</v>
      </c>
      <c r="W110" s="28" t="str">
        <f t="shared" si="15"/>
        <v/>
      </c>
      <c r="X110" s="24"/>
      <c r="Y110" s="15" t="s">
        <v>44</v>
      </c>
      <c r="Z110" s="15" t="s">
        <v>44</v>
      </c>
      <c r="AA110" s="4" t="s">
        <v>211</v>
      </c>
      <c r="AB110" s="16" t="s">
        <v>34</v>
      </c>
      <c r="AD110" s="16"/>
      <c r="AE110" s="16"/>
      <c r="AF110" s="16"/>
    </row>
    <row r="111" spans="1:34" hidden="1" outlineLevel="1">
      <c r="B111" s="16" t="str">
        <f t="shared" si="9"/>
        <v>M50   s0000</v>
      </c>
      <c r="C111" s="370">
        <v>23</v>
      </c>
      <c r="D111" s="140"/>
      <c r="E111" s="11">
        <f>+E109+1</f>
        <v>145</v>
      </c>
      <c r="F111" s="4">
        <v>2</v>
      </c>
      <c r="G111" s="367" t="s">
        <v>325</v>
      </c>
      <c r="H111" s="11"/>
      <c r="I111" s="12" t="e">
        <f t="shared" ref="I111:I143" ca="1" si="16">INDIRECT(ADDRESS(MATCH(H111,$A$1:$A$19,0),MATCH(G111,$A$3:$AF$3,0)))</f>
        <v>#N/A</v>
      </c>
      <c r="J111" s="15" t="s">
        <v>22</v>
      </c>
      <c r="K111" s="16" t="s">
        <v>325</v>
      </c>
      <c r="L111" s="11"/>
      <c r="M111" s="12" t="e">
        <f t="shared" ref="M111:M143" ca="1" si="17">INDIRECT(ADDRESS(MATCH(L111,$A$1:$A$19,0),MATCH(K111,$A$3:$AF$3,0)))</f>
        <v>#N/A</v>
      </c>
      <c r="N111" s="16" t="s">
        <v>325</v>
      </c>
      <c r="O111" s="11"/>
      <c r="P111" s="12" t="e">
        <f t="shared" ref="P111:P143" ca="1" si="18">INDIRECT(ADDRESS(MATCH(O111,$A$1:$A$19,0),MATCH(N111,$A$3:$AF$3,0)))</f>
        <v>#N/A</v>
      </c>
      <c r="Q111" s="26"/>
      <c r="R111" s="149"/>
      <c r="S111" s="150" t="s">
        <v>21</v>
      </c>
      <c r="T111" s="151"/>
      <c r="U111" s="27" t="str">
        <f t="shared" si="14"/>
        <v/>
      </c>
      <c r="V111" s="15" t="s">
        <v>21</v>
      </c>
      <c r="W111" s="28" t="str">
        <f t="shared" si="15"/>
        <v/>
      </c>
      <c r="X111" s="24"/>
      <c r="Y111" s="15" t="s">
        <v>44</v>
      </c>
      <c r="Z111" s="15" t="s">
        <v>44</v>
      </c>
      <c r="AA111" s="4" t="s">
        <v>211</v>
      </c>
      <c r="AB111" s="16" t="s">
        <v>34</v>
      </c>
      <c r="AD111" s="16"/>
      <c r="AE111" s="16"/>
      <c r="AF111" s="16"/>
    </row>
    <row r="112" spans="1:34" hidden="1" outlineLevel="1">
      <c r="B112" s="16" t="str">
        <f t="shared" si="9"/>
        <v>M50   s0000</v>
      </c>
      <c r="C112" s="370">
        <v>23</v>
      </c>
      <c r="D112" s="140"/>
      <c r="E112" s="11">
        <f t="shared" si="13"/>
        <v>146</v>
      </c>
      <c r="F112" s="4">
        <v>3</v>
      </c>
      <c r="G112" s="367" t="s">
        <v>325</v>
      </c>
      <c r="H112" s="4"/>
      <c r="I112" s="12" t="e">
        <f t="shared" ca="1" si="16"/>
        <v>#N/A</v>
      </c>
      <c r="J112" s="13" t="s">
        <v>22</v>
      </c>
      <c r="K112" s="16" t="s">
        <v>325</v>
      </c>
      <c r="L112" s="4"/>
      <c r="M112" s="12" t="e">
        <f t="shared" ca="1" si="17"/>
        <v>#N/A</v>
      </c>
      <c r="N112" s="16" t="s">
        <v>325</v>
      </c>
      <c r="O112" s="4"/>
      <c r="P112" s="12" t="e">
        <f t="shared" ca="1" si="18"/>
        <v>#N/A</v>
      </c>
      <c r="Q112" s="26"/>
      <c r="R112" s="149"/>
      <c r="S112" s="150" t="s">
        <v>21</v>
      </c>
      <c r="T112" s="151"/>
      <c r="U112" s="27" t="str">
        <f t="shared" si="14"/>
        <v/>
      </c>
      <c r="V112" s="15" t="s">
        <v>21</v>
      </c>
      <c r="W112" s="28" t="str">
        <f t="shared" si="15"/>
        <v/>
      </c>
      <c r="X112" s="4"/>
      <c r="Y112" s="15" t="s">
        <v>44</v>
      </c>
      <c r="Z112" s="15" t="s">
        <v>44</v>
      </c>
      <c r="AA112" s="4" t="s">
        <v>212</v>
      </c>
      <c r="AB112" s="16" t="s">
        <v>34</v>
      </c>
      <c r="AD112" s="16"/>
      <c r="AE112" s="16"/>
      <c r="AF112" s="16"/>
    </row>
    <row r="113" spans="2:32" hidden="1" outlineLevel="1">
      <c r="B113" s="16" t="str">
        <f t="shared" si="9"/>
        <v>0000</v>
      </c>
      <c r="C113" s="369">
        <v>23</v>
      </c>
      <c r="D113" s="139"/>
      <c r="E113" s="17"/>
      <c r="F113" s="17">
        <v>4</v>
      </c>
      <c r="G113" s="365"/>
      <c r="H113" s="17"/>
      <c r="I113" s="141" t="e">
        <f t="shared" ca="1" si="16"/>
        <v>#N/A</v>
      </c>
      <c r="J113" s="20" t="s">
        <v>22</v>
      </c>
      <c r="K113" s="18"/>
      <c r="L113" s="17"/>
      <c r="M113" s="141" t="e">
        <f t="shared" ca="1" si="17"/>
        <v>#N/A</v>
      </c>
      <c r="N113" s="18"/>
      <c r="O113" s="17"/>
      <c r="P113" s="141" t="e">
        <f t="shared" ca="1" si="18"/>
        <v>#N/A</v>
      </c>
      <c r="Q113" s="21"/>
      <c r="R113" s="152"/>
      <c r="S113" s="153" t="s">
        <v>21</v>
      </c>
      <c r="T113" s="154"/>
      <c r="U113" s="22" t="str">
        <f t="shared" si="14"/>
        <v/>
      </c>
      <c r="V113" s="20" t="s">
        <v>21</v>
      </c>
      <c r="W113" s="23" t="str">
        <f t="shared" si="15"/>
        <v/>
      </c>
      <c r="X113" s="4"/>
      <c r="Y113" s="20" t="s">
        <v>44</v>
      </c>
      <c r="Z113" s="20" t="s">
        <v>44</v>
      </c>
      <c r="AA113" s="4" t="s">
        <v>212</v>
      </c>
      <c r="AB113" s="16" t="s">
        <v>34</v>
      </c>
      <c r="AD113" s="16"/>
      <c r="AE113" s="16"/>
      <c r="AF113" s="16"/>
    </row>
    <row r="114" spans="2:32" hidden="1" outlineLevel="1">
      <c r="B114" s="16" t="s">
        <v>248</v>
      </c>
      <c r="C114" s="11">
        <f>+C110+1</f>
        <v>27</v>
      </c>
      <c r="D114" s="136">
        <f>+Daten!N27</f>
        <v>0.8159722222222231</v>
      </c>
      <c r="E114" s="4"/>
      <c r="F114" s="4">
        <v>1</v>
      </c>
      <c r="G114" s="367"/>
      <c r="H114" s="11"/>
      <c r="I114" s="156" t="e">
        <f t="shared" ca="1" si="16"/>
        <v>#N/A</v>
      </c>
      <c r="J114" s="15" t="s">
        <v>22</v>
      </c>
      <c r="K114" s="16"/>
      <c r="L114" s="11"/>
      <c r="M114" s="156" t="e">
        <f t="shared" ca="1" si="17"/>
        <v>#N/A</v>
      </c>
      <c r="N114" s="16"/>
      <c r="O114" s="11"/>
      <c r="P114" s="376" t="e">
        <f t="shared" ca="1" si="18"/>
        <v>#N/A</v>
      </c>
      <c r="Q114" s="6"/>
      <c r="R114" s="149"/>
      <c r="S114" s="150" t="s">
        <v>21</v>
      </c>
      <c r="T114" s="151"/>
      <c r="U114" s="27" t="str">
        <f t="shared" si="14"/>
        <v/>
      </c>
      <c r="V114" s="15" t="s">
        <v>21</v>
      </c>
      <c r="W114" s="28" t="str">
        <f t="shared" si="15"/>
        <v/>
      </c>
      <c r="Y114" s="13" t="s">
        <v>44</v>
      </c>
      <c r="Z114" s="13" t="s">
        <v>44</v>
      </c>
      <c r="AA114" s="4" t="s">
        <v>213</v>
      </c>
      <c r="AB114" s="16" t="s">
        <v>272</v>
      </c>
      <c r="AD114" s="16"/>
      <c r="AE114" s="16"/>
      <c r="AF114" s="16"/>
    </row>
    <row r="115" spans="2:32" hidden="1" outlineLevel="1">
      <c r="B115" s="16" t="s">
        <v>249</v>
      </c>
      <c r="C115" s="264">
        <v>24</v>
      </c>
      <c r="D115" s="136"/>
      <c r="E115" s="4">
        <f>+E112+1</f>
        <v>147</v>
      </c>
      <c r="F115" s="4">
        <v>2</v>
      </c>
      <c r="G115" s="367" t="s">
        <v>16</v>
      </c>
      <c r="H115" s="11"/>
      <c r="I115" s="12" t="e">
        <f ca="1">INDIRECT(ADDRESS(MATCH(H115,$A$1:$A$19,0),MATCH(G115,$A$3:$AF$3,0)))</f>
        <v>#N/A</v>
      </c>
      <c r="J115" s="15" t="s">
        <v>22</v>
      </c>
      <c r="K115" s="16" t="s">
        <v>16</v>
      </c>
      <c r="L115" s="11"/>
      <c r="M115" s="12" t="e">
        <f ca="1">INDIRECT(ADDRESS(MATCH(L115,$A$1:$A$19,0),MATCH(K115,$A$3:$AF$3,0)))</f>
        <v>#N/A</v>
      </c>
      <c r="N115" s="16" t="s">
        <v>16</v>
      </c>
      <c r="O115" s="11"/>
      <c r="P115" s="34" t="e">
        <f ca="1">INDIRECT(ADDRESS(MATCH(O115,$A$1:$A$19,0),MATCH(N115,$A$3:$AF$3,0)))</f>
        <v>#N/A</v>
      </c>
      <c r="Q115" s="6"/>
      <c r="R115" s="149"/>
      <c r="S115" s="150" t="s">
        <v>21</v>
      </c>
      <c r="T115" s="151"/>
      <c r="U115" s="27" t="str">
        <f t="shared" si="14"/>
        <v/>
      </c>
      <c r="V115" s="15" t="s">
        <v>21</v>
      </c>
      <c r="W115" s="28" t="str">
        <f t="shared" si="15"/>
        <v/>
      </c>
      <c r="Y115" s="13" t="s">
        <v>44</v>
      </c>
      <c r="Z115" s="13" t="s">
        <v>44</v>
      </c>
      <c r="AA115" s="4" t="s">
        <v>213</v>
      </c>
      <c r="AB115" s="16" t="s">
        <v>271</v>
      </c>
      <c r="AD115" s="16"/>
      <c r="AE115" s="16"/>
      <c r="AF115" s="16"/>
    </row>
    <row r="116" spans="2:32" hidden="1" outlineLevel="1">
      <c r="B116" s="16" t="str">
        <f t="shared" si="9"/>
        <v>F400000</v>
      </c>
      <c r="C116" s="264">
        <v>24</v>
      </c>
      <c r="D116" s="136"/>
      <c r="E116" s="4">
        <f t="shared" si="13"/>
        <v>148</v>
      </c>
      <c r="F116" s="4">
        <v>3</v>
      </c>
      <c r="G116" s="366" t="s">
        <v>16</v>
      </c>
      <c r="H116" s="11"/>
      <c r="I116" s="12" t="e">
        <f t="shared" ca="1" si="16"/>
        <v>#N/A</v>
      </c>
      <c r="J116" s="15" t="s">
        <v>22</v>
      </c>
      <c r="K116" s="10" t="s">
        <v>16</v>
      </c>
      <c r="L116" s="11"/>
      <c r="M116" s="12" t="e">
        <f t="shared" ca="1" si="17"/>
        <v>#N/A</v>
      </c>
      <c r="N116" s="10" t="s">
        <v>16</v>
      </c>
      <c r="O116" s="11"/>
      <c r="P116" s="12" t="e">
        <f t="shared" ca="1" si="18"/>
        <v>#N/A</v>
      </c>
      <c r="Q116" s="6"/>
      <c r="R116" s="149"/>
      <c r="S116" s="150" t="s">
        <v>21</v>
      </c>
      <c r="T116" s="151"/>
      <c r="U116" s="27" t="str">
        <f t="shared" si="14"/>
        <v/>
      </c>
      <c r="V116" s="15" t="s">
        <v>21</v>
      </c>
      <c r="W116" s="28" t="str">
        <f t="shared" si="15"/>
        <v/>
      </c>
      <c r="Y116" s="13" t="s">
        <v>44</v>
      </c>
      <c r="Z116" s="13" t="s">
        <v>44</v>
      </c>
      <c r="AA116" s="4" t="s">
        <v>214</v>
      </c>
      <c r="AB116" s="16" t="s">
        <v>34</v>
      </c>
      <c r="AD116" s="16"/>
      <c r="AE116" s="16"/>
      <c r="AF116" s="16"/>
    </row>
    <row r="117" spans="2:32" hidden="1" outlineLevel="1">
      <c r="B117" s="16" t="str">
        <f t="shared" si="9"/>
        <v>0000</v>
      </c>
      <c r="C117" s="369">
        <v>24</v>
      </c>
      <c r="D117" s="139"/>
      <c r="E117" s="17"/>
      <c r="F117" s="17">
        <v>4</v>
      </c>
      <c r="G117" s="365"/>
      <c r="H117" s="17"/>
      <c r="I117" s="141" t="e">
        <f t="shared" ca="1" si="16"/>
        <v>#N/A</v>
      </c>
      <c r="J117" s="20" t="s">
        <v>22</v>
      </c>
      <c r="K117" s="18"/>
      <c r="L117" s="17"/>
      <c r="M117" s="141" t="e">
        <f t="shared" ca="1" si="17"/>
        <v>#N/A</v>
      </c>
      <c r="N117" s="18"/>
      <c r="O117" s="17"/>
      <c r="P117" s="141" t="e">
        <f t="shared" ca="1" si="18"/>
        <v>#N/A</v>
      </c>
      <c r="Q117" s="21"/>
      <c r="R117" s="152"/>
      <c r="S117" s="153" t="s">
        <v>21</v>
      </c>
      <c r="T117" s="154"/>
      <c r="U117" s="22" t="str">
        <f t="shared" si="14"/>
        <v/>
      </c>
      <c r="V117" s="20" t="s">
        <v>21</v>
      </c>
      <c r="W117" s="23" t="str">
        <f t="shared" si="15"/>
        <v/>
      </c>
      <c r="X117" s="24"/>
      <c r="Y117" s="20" t="s">
        <v>44</v>
      </c>
      <c r="Z117" s="20" t="s">
        <v>44</v>
      </c>
      <c r="AA117" s="4" t="s">
        <v>214</v>
      </c>
      <c r="AB117" s="16" t="s">
        <v>34</v>
      </c>
      <c r="AD117" s="16"/>
      <c r="AE117" s="16"/>
      <c r="AF117" s="16"/>
    </row>
    <row r="118" spans="2:32" hidden="1" outlineLevel="1">
      <c r="B118" s="16" t="str">
        <f t="shared" si="9"/>
        <v>0000</v>
      </c>
      <c r="C118" s="11">
        <f>+C114+1</f>
        <v>28</v>
      </c>
      <c r="D118" s="136">
        <f>+Daten!N28</f>
        <v>0.83333333333333426</v>
      </c>
      <c r="E118" s="11"/>
      <c r="F118" s="11">
        <v>1</v>
      </c>
      <c r="G118" s="367"/>
      <c r="H118" s="4"/>
      <c r="I118" s="156" t="e">
        <f t="shared" ca="1" si="16"/>
        <v>#N/A</v>
      </c>
      <c r="J118" s="15" t="s">
        <v>22</v>
      </c>
      <c r="K118" s="16"/>
      <c r="L118" s="11"/>
      <c r="M118" s="156" t="e">
        <f t="shared" ca="1" si="17"/>
        <v>#N/A</v>
      </c>
      <c r="N118" s="16"/>
      <c r="O118" s="11"/>
      <c r="P118" s="156" t="e">
        <f t="shared" ca="1" si="18"/>
        <v>#N/A</v>
      </c>
      <c r="Q118" s="26"/>
      <c r="R118" s="149"/>
      <c r="S118" s="150" t="s">
        <v>21</v>
      </c>
      <c r="T118" s="151"/>
      <c r="U118" s="27" t="str">
        <f t="shared" si="14"/>
        <v/>
      </c>
      <c r="V118" s="15" t="s">
        <v>21</v>
      </c>
      <c r="W118" s="28" t="str">
        <f t="shared" si="15"/>
        <v/>
      </c>
      <c r="X118" s="4"/>
      <c r="Y118" s="15" t="s">
        <v>44</v>
      </c>
      <c r="Z118" s="15" t="s">
        <v>44</v>
      </c>
      <c r="AA118" s="4" t="s">
        <v>215</v>
      </c>
      <c r="AB118" s="16" t="s">
        <v>34</v>
      </c>
      <c r="AD118" s="16"/>
      <c r="AE118" s="16"/>
      <c r="AF118" s="16"/>
    </row>
    <row r="119" spans="2:32" hidden="1" outlineLevel="1">
      <c r="B119" s="16" t="str">
        <f t="shared" si="9"/>
        <v>0000</v>
      </c>
      <c r="C119" s="370">
        <v>25</v>
      </c>
      <c r="D119" s="140"/>
      <c r="E119" s="11">
        <f>+E117+1</f>
        <v>1</v>
      </c>
      <c r="F119" s="11">
        <v>2</v>
      </c>
      <c r="G119" s="367"/>
      <c r="H119" s="4"/>
      <c r="I119" s="12" t="e">
        <f t="shared" ca="1" si="16"/>
        <v>#N/A</v>
      </c>
      <c r="J119" s="15" t="s">
        <v>22</v>
      </c>
      <c r="K119" s="16"/>
      <c r="L119" s="11"/>
      <c r="M119" s="12" t="e">
        <f t="shared" ca="1" si="17"/>
        <v>#N/A</v>
      </c>
      <c r="N119" s="16"/>
      <c r="O119" s="11"/>
      <c r="P119" s="12" t="e">
        <f t="shared" ca="1" si="18"/>
        <v>#N/A</v>
      </c>
      <c r="Q119" s="26"/>
      <c r="R119" s="149"/>
      <c r="S119" s="150" t="s">
        <v>21</v>
      </c>
      <c r="T119" s="151"/>
      <c r="U119" s="27" t="str">
        <f t="shared" si="14"/>
        <v/>
      </c>
      <c r="V119" s="15" t="s">
        <v>21</v>
      </c>
      <c r="W119" s="28" t="str">
        <f t="shared" si="15"/>
        <v/>
      </c>
      <c r="X119" s="11"/>
      <c r="Y119" s="15" t="s">
        <v>44</v>
      </c>
      <c r="Z119" s="15" t="s">
        <v>44</v>
      </c>
      <c r="AA119" s="4" t="s">
        <v>215</v>
      </c>
      <c r="AB119" s="16" t="s">
        <v>34</v>
      </c>
      <c r="AD119" s="16"/>
      <c r="AE119" s="16"/>
      <c r="AF119" s="16"/>
    </row>
    <row r="120" spans="2:32" hidden="1" outlineLevel="1">
      <c r="B120" s="16" t="str">
        <f t="shared" si="9"/>
        <v>0000</v>
      </c>
      <c r="C120" s="370">
        <v>25</v>
      </c>
      <c r="D120" s="140"/>
      <c r="E120" s="11">
        <f>+E119+1</f>
        <v>2</v>
      </c>
      <c r="F120" s="11">
        <v>3</v>
      </c>
      <c r="G120" s="367"/>
      <c r="H120" s="11"/>
      <c r="I120" s="12" t="e">
        <f t="shared" ca="1" si="16"/>
        <v>#N/A</v>
      </c>
      <c r="J120" s="15" t="s">
        <v>22</v>
      </c>
      <c r="K120" s="16"/>
      <c r="L120" s="11"/>
      <c r="M120" s="12" t="e">
        <f t="shared" ca="1" si="17"/>
        <v>#N/A</v>
      </c>
      <c r="N120" s="16"/>
      <c r="O120" s="11"/>
      <c r="P120" s="12" t="e">
        <f t="shared" ca="1" si="18"/>
        <v>#N/A</v>
      </c>
      <c r="Q120" s="26"/>
      <c r="R120" s="149"/>
      <c r="S120" s="150" t="s">
        <v>21</v>
      </c>
      <c r="T120" s="151"/>
      <c r="U120" s="27" t="str">
        <f t="shared" si="14"/>
        <v/>
      </c>
      <c r="V120" s="15" t="s">
        <v>21</v>
      </c>
      <c r="W120" s="28" t="str">
        <f t="shared" si="15"/>
        <v/>
      </c>
      <c r="X120" s="24"/>
      <c r="Y120" s="15" t="s">
        <v>44</v>
      </c>
      <c r="Z120" s="15" t="s">
        <v>44</v>
      </c>
      <c r="AA120" s="4" t="s">
        <v>216</v>
      </c>
      <c r="AB120" s="16" t="s">
        <v>34</v>
      </c>
      <c r="AD120" s="16"/>
      <c r="AE120" s="16"/>
      <c r="AF120" s="16"/>
    </row>
    <row r="121" spans="2:32" hidden="1" outlineLevel="1">
      <c r="B121" s="16" t="str">
        <f t="shared" si="9"/>
        <v>0000</v>
      </c>
      <c r="C121" s="369">
        <v>25</v>
      </c>
      <c r="D121" s="139"/>
      <c r="E121" s="17"/>
      <c r="F121" s="17">
        <v>4</v>
      </c>
      <c r="G121" s="365"/>
      <c r="H121" s="17"/>
      <c r="I121" s="141" t="e">
        <f t="shared" ca="1" si="16"/>
        <v>#N/A</v>
      </c>
      <c r="J121" s="20" t="s">
        <v>22</v>
      </c>
      <c r="K121" s="18"/>
      <c r="L121" s="17"/>
      <c r="M121" s="141" t="e">
        <f t="shared" ca="1" si="17"/>
        <v>#N/A</v>
      </c>
      <c r="N121" s="18"/>
      <c r="O121" s="17"/>
      <c r="P121" s="141" t="e">
        <f t="shared" ca="1" si="18"/>
        <v>#N/A</v>
      </c>
      <c r="Q121" s="21"/>
      <c r="R121" s="152"/>
      <c r="S121" s="153" t="s">
        <v>21</v>
      </c>
      <c r="T121" s="154"/>
      <c r="U121" s="22" t="str">
        <f t="shared" si="14"/>
        <v/>
      </c>
      <c r="V121" s="20" t="s">
        <v>21</v>
      </c>
      <c r="W121" s="23" t="str">
        <f t="shared" si="15"/>
        <v/>
      </c>
      <c r="X121" s="24"/>
      <c r="Y121" s="20" t="s">
        <v>44</v>
      </c>
      <c r="Z121" s="20" t="s">
        <v>44</v>
      </c>
      <c r="AA121" s="4" t="s">
        <v>216</v>
      </c>
      <c r="AB121" s="16" t="s">
        <v>34</v>
      </c>
      <c r="AD121" s="16"/>
      <c r="AE121" s="16"/>
      <c r="AF121" s="16"/>
    </row>
    <row r="122" spans="2:32" hidden="1" outlineLevel="1">
      <c r="B122" s="16"/>
      <c r="C122" s="11">
        <f>+C118+1</f>
        <v>29</v>
      </c>
      <c r="D122" s="136">
        <f>+Daten!N29</f>
        <v>0.85069444444444542</v>
      </c>
      <c r="E122" s="11"/>
      <c r="F122" s="11"/>
      <c r="G122" s="16"/>
      <c r="H122" s="11"/>
      <c r="I122" s="12" t="e">
        <f t="shared" ca="1" si="16"/>
        <v>#N/A</v>
      </c>
      <c r="J122" s="15" t="s">
        <v>22</v>
      </c>
      <c r="K122" s="16"/>
      <c r="L122" s="11"/>
      <c r="M122" s="12" t="e">
        <f t="shared" ca="1" si="17"/>
        <v>#N/A</v>
      </c>
      <c r="N122" s="16"/>
      <c r="O122" s="11"/>
      <c r="P122" s="34" t="e">
        <f t="shared" ca="1" si="18"/>
        <v>#N/A</v>
      </c>
      <c r="Q122" s="26"/>
      <c r="R122" s="149"/>
      <c r="S122" s="150" t="s">
        <v>21</v>
      </c>
      <c r="T122" s="151"/>
      <c r="U122" s="27" t="str">
        <f t="shared" si="14"/>
        <v/>
      </c>
      <c r="V122" s="15" t="s">
        <v>21</v>
      </c>
      <c r="W122" s="28" t="str">
        <f t="shared" si="15"/>
        <v/>
      </c>
      <c r="X122" s="24"/>
      <c r="Y122" s="15" t="s">
        <v>44</v>
      </c>
      <c r="Z122" s="15" t="s">
        <v>44</v>
      </c>
      <c r="AA122" s="4" t="s">
        <v>217</v>
      </c>
      <c r="AD122" s="16"/>
      <c r="AE122" s="16"/>
      <c r="AF122" s="16"/>
    </row>
    <row r="123" spans="2:32" hidden="1" outlineLevel="1">
      <c r="B123" s="16"/>
      <c r="C123" s="11">
        <v>26</v>
      </c>
      <c r="D123" s="140"/>
      <c r="E123" s="11"/>
      <c r="F123" s="11"/>
      <c r="G123" s="16"/>
      <c r="H123" s="11"/>
      <c r="I123" s="12" t="str">
        <f>IF(R119=""," Platz 7, 4. "&amp;'Männer 30'!$D$5,'Männer 30'!$AC$12)</f>
        <v xml:space="preserve"> Platz 7, 4. Gruppe E</v>
      </c>
      <c r="J123" s="15" t="s">
        <v>22</v>
      </c>
      <c r="K123" s="16"/>
      <c r="L123" s="11"/>
      <c r="M123" s="12" t="str">
        <f>IF(R119=""," Platz 7, 4. "&amp;'Männer 30'!$D$24,'Männer 30'!$AC$31)</f>
        <v xml:space="preserve"> Platz 7, 4. Gruppe F</v>
      </c>
      <c r="N123" s="16"/>
      <c r="O123" s="4"/>
      <c r="P123" s="12" t="str">
        <f>IF(R119=""," 3. "&amp;'Männer 30'!$D$24,'Männer 30'!$AC$29)</f>
        <v xml:space="preserve"> 3. Gruppe F</v>
      </c>
      <c r="Q123" s="26"/>
      <c r="R123" s="149"/>
      <c r="S123" s="150" t="s">
        <v>21</v>
      </c>
      <c r="T123" s="151"/>
      <c r="U123" s="27" t="str">
        <f t="shared" si="14"/>
        <v/>
      </c>
      <c r="V123" s="15" t="s">
        <v>21</v>
      </c>
      <c r="W123" s="28" t="str">
        <f t="shared" si="15"/>
        <v/>
      </c>
      <c r="X123" s="24"/>
      <c r="Y123" s="15" t="s">
        <v>44</v>
      </c>
      <c r="Z123" s="15" t="s">
        <v>44</v>
      </c>
      <c r="AA123" s="4" t="s">
        <v>217</v>
      </c>
      <c r="AD123" s="16"/>
      <c r="AE123" s="16"/>
      <c r="AF123" s="16"/>
    </row>
    <row r="124" spans="2:32" hidden="1" outlineLevel="1">
      <c r="B124" s="16" t="str">
        <f t="shared" si="9"/>
        <v>0000</v>
      </c>
      <c r="C124" s="11">
        <v>26</v>
      </c>
      <c r="D124" s="140"/>
      <c r="E124" s="11"/>
      <c r="F124" s="11"/>
      <c r="G124" s="367"/>
      <c r="H124" s="11"/>
      <c r="I124" s="12" t="e">
        <f t="shared" ca="1" si="16"/>
        <v>#N/A</v>
      </c>
      <c r="J124" s="15" t="s">
        <v>22</v>
      </c>
      <c r="K124" s="16"/>
      <c r="L124" s="11"/>
      <c r="M124" s="12" t="e">
        <f t="shared" ca="1" si="17"/>
        <v>#N/A</v>
      </c>
      <c r="N124" s="16"/>
      <c r="O124" s="11"/>
      <c r="P124" s="34" t="e">
        <f t="shared" ca="1" si="18"/>
        <v>#N/A</v>
      </c>
      <c r="Q124" s="26"/>
      <c r="R124" s="149"/>
      <c r="S124" s="150" t="s">
        <v>21</v>
      </c>
      <c r="T124" s="151"/>
      <c r="U124" s="27" t="str">
        <f t="shared" si="14"/>
        <v/>
      </c>
      <c r="V124" s="15" t="s">
        <v>21</v>
      </c>
      <c r="W124" s="28" t="str">
        <f t="shared" si="15"/>
        <v/>
      </c>
      <c r="X124" s="11"/>
      <c r="Y124" s="15" t="s">
        <v>44</v>
      </c>
      <c r="Z124" s="15" t="s">
        <v>44</v>
      </c>
      <c r="AA124" s="4" t="s">
        <v>218</v>
      </c>
      <c r="AD124" s="16"/>
      <c r="AE124" s="16"/>
      <c r="AF124" s="16"/>
    </row>
    <row r="125" spans="2:32" hidden="1" outlineLevel="1">
      <c r="B125" s="16" t="str">
        <f t="shared" si="9"/>
        <v>0000</v>
      </c>
      <c r="C125" s="17">
        <v>26</v>
      </c>
      <c r="D125" s="139"/>
      <c r="E125" s="17"/>
      <c r="F125" s="17"/>
      <c r="G125" s="365"/>
      <c r="H125" s="17"/>
      <c r="I125" s="19" t="e">
        <f t="shared" ca="1" si="16"/>
        <v>#N/A</v>
      </c>
      <c r="J125" s="20" t="s">
        <v>22</v>
      </c>
      <c r="K125" s="18"/>
      <c r="L125" s="17"/>
      <c r="M125" s="19" t="e">
        <f t="shared" ca="1" si="17"/>
        <v>#N/A</v>
      </c>
      <c r="N125" s="18"/>
      <c r="O125" s="17"/>
      <c r="P125" s="29" t="e">
        <f t="shared" ca="1" si="18"/>
        <v>#N/A</v>
      </c>
      <c r="Q125" s="21"/>
      <c r="R125" s="152"/>
      <c r="S125" s="153" t="s">
        <v>21</v>
      </c>
      <c r="T125" s="154"/>
      <c r="U125" s="22" t="str">
        <f t="shared" si="14"/>
        <v/>
      </c>
      <c r="V125" s="20" t="s">
        <v>21</v>
      </c>
      <c r="W125" s="23" t="str">
        <f t="shared" si="15"/>
        <v/>
      </c>
      <c r="X125" s="11"/>
      <c r="Y125" s="20" t="s">
        <v>44</v>
      </c>
      <c r="Z125" s="20" t="s">
        <v>44</v>
      </c>
      <c r="AA125" s="4" t="s">
        <v>218</v>
      </c>
      <c r="AD125" s="16"/>
      <c r="AE125" s="16"/>
      <c r="AF125" s="16"/>
    </row>
    <row r="126" spans="2:32" hidden="1" outlineLevel="1">
      <c r="B126" s="16" t="str">
        <f t="shared" si="9"/>
        <v>0000</v>
      </c>
      <c r="C126" s="11">
        <v>27</v>
      </c>
      <c r="D126" s="136"/>
      <c r="E126" s="11"/>
      <c r="F126" s="11">
        <v>5</v>
      </c>
      <c r="G126" s="10"/>
      <c r="H126" s="11"/>
      <c r="I126" s="12" t="e">
        <f t="shared" ca="1" si="16"/>
        <v>#N/A</v>
      </c>
      <c r="J126" s="15" t="s">
        <v>22</v>
      </c>
      <c r="K126" s="10"/>
      <c r="L126" s="11"/>
      <c r="M126" s="12" t="e">
        <f t="shared" ca="1" si="17"/>
        <v>#N/A</v>
      </c>
      <c r="N126" s="10"/>
      <c r="O126" s="11"/>
      <c r="P126" s="34" t="e">
        <f t="shared" ca="1" si="18"/>
        <v>#N/A</v>
      </c>
      <c r="Q126" s="26"/>
      <c r="R126" s="149"/>
      <c r="S126" s="150" t="s">
        <v>21</v>
      </c>
      <c r="T126" s="151"/>
      <c r="U126" s="27" t="str">
        <f t="shared" si="14"/>
        <v/>
      </c>
      <c r="V126" s="15" t="s">
        <v>21</v>
      </c>
      <c r="W126" s="28" t="str">
        <f t="shared" si="15"/>
        <v/>
      </c>
      <c r="X126" s="24"/>
      <c r="Y126" s="15" t="s">
        <v>44</v>
      </c>
      <c r="Z126" s="15" t="s">
        <v>44</v>
      </c>
      <c r="AA126" s="4" t="s">
        <v>219</v>
      </c>
      <c r="AD126" s="16"/>
      <c r="AE126" s="16"/>
      <c r="AF126" s="16"/>
    </row>
    <row r="127" spans="2:32" hidden="1" outlineLevel="1">
      <c r="B127" s="16" t="str">
        <f t="shared" si="9"/>
        <v>0000</v>
      </c>
      <c r="C127" s="11">
        <f>+C122+1</f>
        <v>30</v>
      </c>
      <c r="D127" s="140">
        <f>+Daten!N25</f>
        <v>0.78125000000000078</v>
      </c>
      <c r="E127" s="11"/>
      <c r="F127" s="11">
        <v>1</v>
      </c>
      <c r="G127" s="10"/>
      <c r="H127" s="11"/>
      <c r="I127" s="12" t="e">
        <f t="shared" ca="1" si="16"/>
        <v>#N/A</v>
      </c>
      <c r="J127" s="15" t="s">
        <v>22</v>
      </c>
      <c r="K127" s="10"/>
      <c r="L127" s="11"/>
      <c r="M127" s="12" t="e">
        <f t="shared" ca="1" si="17"/>
        <v>#N/A</v>
      </c>
      <c r="N127" s="10"/>
      <c r="O127" s="4"/>
      <c r="P127" s="34" t="e">
        <f t="shared" ca="1" si="18"/>
        <v>#N/A</v>
      </c>
      <c r="Q127" s="26"/>
      <c r="R127" s="149"/>
      <c r="S127" s="150" t="s">
        <v>21</v>
      </c>
      <c r="T127" s="151"/>
      <c r="U127" s="27" t="str">
        <f t="shared" si="14"/>
        <v/>
      </c>
      <c r="V127" s="15" t="s">
        <v>21</v>
      </c>
      <c r="W127" s="28" t="str">
        <f t="shared" si="15"/>
        <v/>
      </c>
      <c r="X127" s="24"/>
      <c r="Y127" s="15" t="s">
        <v>44</v>
      </c>
      <c r="Z127" s="15" t="s">
        <v>44</v>
      </c>
      <c r="AA127" s="4" t="s">
        <v>219</v>
      </c>
      <c r="AD127" s="16"/>
      <c r="AE127" s="16"/>
      <c r="AF127" s="16"/>
    </row>
    <row r="128" spans="2:32" hidden="1" outlineLevel="1">
      <c r="B128" s="16" t="str">
        <f t="shared" si="9"/>
        <v>0000</v>
      </c>
      <c r="C128" s="11">
        <v>27</v>
      </c>
      <c r="D128" s="140"/>
      <c r="E128" s="11"/>
      <c r="F128" s="11">
        <v>2</v>
      </c>
      <c r="G128" s="16"/>
      <c r="H128" s="11"/>
      <c r="I128" s="12" t="e">
        <f t="shared" ca="1" si="16"/>
        <v>#N/A</v>
      </c>
      <c r="J128" s="15" t="s">
        <v>22</v>
      </c>
      <c r="K128" s="16"/>
      <c r="L128" s="4"/>
      <c r="M128" s="12" t="e">
        <f t="shared" ca="1" si="17"/>
        <v>#N/A</v>
      </c>
      <c r="N128" s="16"/>
      <c r="O128" s="11"/>
      <c r="P128" s="34" t="e">
        <f t="shared" ca="1" si="18"/>
        <v>#N/A</v>
      </c>
      <c r="Q128" s="26"/>
      <c r="R128" s="149"/>
      <c r="S128" s="150" t="s">
        <v>21</v>
      </c>
      <c r="T128" s="151"/>
      <c r="U128" s="27" t="str">
        <f t="shared" si="14"/>
        <v/>
      </c>
      <c r="V128" s="15" t="s">
        <v>21</v>
      </c>
      <c r="W128" s="28" t="str">
        <f t="shared" si="15"/>
        <v/>
      </c>
      <c r="X128" s="24"/>
      <c r="Y128" s="15" t="s">
        <v>44</v>
      </c>
      <c r="Z128" s="15" t="s">
        <v>44</v>
      </c>
      <c r="AA128" s="4" t="s">
        <v>220</v>
      </c>
      <c r="AD128" s="16"/>
      <c r="AE128" s="16"/>
      <c r="AF128" s="16"/>
    </row>
    <row r="129" spans="1:32" hidden="1" outlineLevel="1">
      <c r="B129" s="16" t="str">
        <f t="shared" si="9"/>
        <v>0000</v>
      </c>
      <c r="C129" s="17">
        <v>27</v>
      </c>
      <c r="D129" s="139"/>
      <c r="E129" s="17"/>
      <c r="F129" s="17">
        <v>3</v>
      </c>
      <c r="G129" s="18"/>
      <c r="H129" s="17"/>
      <c r="I129" s="19" t="e">
        <f t="shared" ca="1" si="16"/>
        <v>#N/A</v>
      </c>
      <c r="J129" s="20" t="s">
        <v>22</v>
      </c>
      <c r="K129" s="18"/>
      <c r="L129" s="17"/>
      <c r="M129" s="19" t="e">
        <f t="shared" ca="1" si="17"/>
        <v>#N/A</v>
      </c>
      <c r="N129" s="18"/>
      <c r="O129" s="17"/>
      <c r="P129" s="29" t="e">
        <f t="shared" ca="1" si="18"/>
        <v>#N/A</v>
      </c>
      <c r="Q129" s="21"/>
      <c r="R129" s="149"/>
      <c r="S129" s="150" t="s">
        <v>21</v>
      </c>
      <c r="T129" s="151"/>
      <c r="U129" s="27" t="str">
        <f t="shared" si="14"/>
        <v/>
      </c>
      <c r="V129" s="15" t="s">
        <v>21</v>
      </c>
      <c r="W129" s="28" t="str">
        <f t="shared" si="15"/>
        <v/>
      </c>
      <c r="X129" s="24"/>
      <c r="Y129" s="20" t="s">
        <v>44</v>
      </c>
      <c r="Z129" s="20" t="s">
        <v>44</v>
      </c>
      <c r="AA129" s="4" t="s">
        <v>220</v>
      </c>
      <c r="AD129" s="16"/>
      <c r="AE129" s="16"/>
      <c r="AF129" s="16"/>
    </row>
    <row r="130" spans="1:32" hidden="1" outlineLevel="1">
      <c r="B130" s="16" t="str">
        <f t="shared" si="9"/>
        <v>0000</v>
      </c>
      <c r="C130" s="11">
        <v>28</v>
      </c>
      <c r="D130" s="136"/>
      <c r="E130" s="11"/>
      <c r="F130" s="11">
        <v>4</v>
      </c>
      <c r="G130" s="10"/>
      <c r="H130" s="11"/>
      <c r="I130" s="12" t="e">
        <f t="shared" ca="1" si="16"/>
        <v>#N/A</v>
      </c>
      <c r="J130" s="15" t="s">
        <v>22</v>
      </c>
      <c r="K130" s="10"/>
      <c r="L130" s="11"/>
      <c r="M130" s="12" t="e">
        <f t="shared" ca="1" si="17"/>
        <v>#N/A</v>
      </c>
      <c r="N130" s="10"/>
      <c r="O130" s="11"/>
      <c r="P130" s="12" t="e">
        <f t="shared" ca="1" si="18"/>
        <v>#N/A</v>
      </c>
      <c r="Q130" s="26"/>
      <c r="R130" s="149"/>
      <c r="S130" s="150" t="s">
        <v>21</v>
      </c>
      <c r="T130" s="151"/>
      <c r="U130" s="27" t="str">
        <f t="shared" si="14"/>
        <v/>
      </c>
      <c r="V130" s="15" t="s">
        <v>21</v>
      </c>
      <c r="W130" s="28" t="str">
        <f t="shared" si="15"/>
        <v/>
      </c>
      <c r="X130" s="11"/>
      <c r="Y130" s="15" t="s">
        <v>44</v>
      </c>
      <c r="Z130" s="15" t="s">
        <v>44</v>
      </c>
      <c r="AA130" s="4" t="s">
        <v>221</v>
      </c>
      <c r="AD130" s="16"/>
      <c r="AE130" s="16"/>
      <c r="AF130" s="16"/>
    </row>
    <row r="131" spans="1:32" hidden="1" outlineLevel="1">
      <c r="B131" s="16" t="str">
        <f t="shared" si="9"/>
        <v>0000</v>
      </c>
      <c r="C131" s="11">
        <v>28</v>
      </c>
      <c r="D131" s="140"/>
      <c r="E131" s="11"/>
      <c r="F131" s="11">
        <v>5</v>
      </c>
      <c r="G131" s="10"/>
      <c r="H131" s="11"/>
      <c r="I131" s="12" t="e">
        <f t="shared" ca="1" si="16"/>
        <v>#N/A</v>
      </c>
      <c r="J131" s="15" t="s">
        <v>22</v>
      </c>
      <c r="K131" s="10"/>
      <c r="L131" s="11"/>
      <c r="M131" s="12" t="e">
        <f t="shared" ca="1" si="17"/>
        <v>#N/A</v>
      </c>
      <c r="N131" s="10"/>
      <c r="O131" s="11"/>
      <c r="P131" s="12" t="e">
        <f t="shared" ca="1" si="18"/>
        <v>#N/A</v>
      </c>
      <c r="Q131" s="26"/>
      <c r="R131" s="149"/>
      <c r="S131" s="150" t="s">
        <v>21</v>
      </c>
      <c r="T131" s="151"/>
      <c r="U131" s="27" t="str">
        <f t="shared" si="14"/>
        <v/>
      </c>
      <c r="V131" s="15" t="s">
        <v>21</v>
      </c>
      <c r="W131" s="28" t="str">
        <f t="shared" si="15"/>
        <v/>
      </c>
      <c r="X131" s="11"/>
      <c r="Y131" s="15" t="s">
        <v>44</v>
      </c>
      <c r="Z131" s="15" t="s">
        <v>44</v>
      </c>
      <c r="AA131" s="4" t="s">
        <v>221</v>
      </c>
      <c r="AD131" s="16"/>
      <c r="AE131" s="16"/>
      <c r="AF131" s="16"/>
    </row>
    <row r="132" spans="1:32" hidden="1" outlineLevel="1">
      <c r="B132" s="16" t="str">
        <f t="shared" si="9"/>
        <v>0000</v>
      </c>
      <c r="C132" s="11">
        <f>+C127+1</f>
        <v>31</v>
      </c>
      <c r="D132" s="140">
        <f>+Daten!N26</f>
        <v>0.79861111111111194</v>
      </c>
      <c r="E132" s="11"/>
      <c r="F132" s="11">
        <v>1</v>
      </c>
      <c r="G132" s="10"/>
      <c r="H132" s="11"/>
      <c r="I132" s="12" t="e">
        <f t="shared" ca="1" si="16"/>
        <v>#N/A</v>
      </c>
      <c r="J132" s="15" t="s">
        <v>22</v>
      </c>
      <c r="K132" s="10"/>
      <c r="L132" s="11"/>
      <c r="M132" s="12" t="e">
        <f t="shared" ca="1" si="17"/>
        <v>#N/A</v>
      </c>
      <c r="N132" s="10"/>
      <c r="O132" s="11"/>
      <c r="P132" s="34" t="e">
        <f t="shared" ca="1" si="18"/>
        <v>#N/A</v>
      </c>
      <c r="Q132" s="26"/>
      <c r="R132" s="149"/>
      <c r="S132" s="150" t="s">
        <v>21</v>
      </c>
      <c r="T132" s="151"/>
      <c r="U132" s="27" t="str">
        <f t="shared" si="14"/>
        <v/>
      </c>
      <c r="V132" s="15" t="s">
        <v>21</v>
      </c>
      <c r="W132" s="28" t="str">
        <f t="shared" si="15"/>
        <v/>
      </c>
      <c r="X132" s="24"/>
      <c r="Y132" s="15" t="s">
        <v>44</v>
      </c>
      <c r="Z132" s="15" t="s">
        <v>44</v>
      </c>
      <c r="AA132" s="4" t="s">
        <v>222</v>
      </c>
      <c r="AD132" s="16"/>
      <c r="AE132" s="16"/>
      <c r="AF132" s="16"/>
    </row>
    <row r="133" spans="1:32" hidden="1" outlineLevel="1">
      <c r="B133" s="16" t="str">
        <f t="shared" si="9"/>
        <v>0000</v>
      </c>
      <c r="C133" s="17">
        <v>28</v>
      </c>
      <c r="D133" s="139"/>
      <c r="E133" s="17"/>
      <c r="F133" s="17">
        <v>2</v>
      </c>
      <c r="G133" s="18"/>
      <c r="H133" s="17"/>
      <c r="I133" s="19" t="e">
        <f t="shared" ca="1" si="16"/>
        <v>#N/A</v>
      </c>
      <c r="J133" s="20" t="s">
        <v>22</v>
      </c>
      <c r="K133" s="18"/>
      <c r="L133" s="17"/>
      <c r="M133" s="19" t="e">
        <f t="shared" ca="1" si="17"/>
        <v>#N/A</v>
      </c>
      <c r="N133" s="18"/>
      <c r="O133" s="17"/>
      <c r="P133" s="29" t="e">
        <f t="shared" ca="1" si="18"/>
        <v>#N/A</v>
      </c>
      <c r="Q133" s="21"/>
      <c r="R133" s="149"/>
      <c r="S133" s="150" t="s">
        <v>21</v>
      </c>
      <c r="T133" s="151"/>
      <c r="U133" s="27" t="str">
        <f t="shared" si="14"/>
        <v/>
      </c>
      <c r="V133" s="15" t="s">
        <v>21</v>
      </c>
      <c r="W133" s="28" t="str">
        <f t="shared" si="15"/>
        <v/>
      </c>
      <c r="X133" s="24"/>
      <c r="Y133" s="20" t="s">
        <v>44</v>
      </c>
      <c r="Z133" s="20" t="s">
        <v>44</v>
      </c>
      <c r="AA133" s="4" t="s">
        <v>222</v>
      </c>
      <c r="AD133" s="16"/>
      <c r="AE133" s="16"/>
      <c r="AF133" s="16"/>
    </row>
    <row r="134" spans="1:32" hidden="1" outlineLevel="1">
      <c r="B134" s="16" t="str">
        <f t="shared" si="9"/>
        <v>0000</v>
      </c>
      <c r="C134" s="11">
        <v>29</v>
      </c>
      <c r="D134" s="136"/>
      <c r="E134" s="11"/>
      <c r="F134" s="11">
        <v>3</v>
      </c>
      <c r="G134" s="16"/>
      <c r="H134" s="11"/>
      <c r="I134" s="12" t="e">
        <f t="shared" ca="1" si="16"/>
        <v>#N/A</v>
      </c>
      <c r="J134" s="15" t="s">
        <v>22</v>
      </c>
      <c r="K134" s="16"/>
      <c r="L134" s="11"/>
      <c r="M134" s="12" t="e">
        <f t="shared" ca="1" si="17"/>
        <v>#N/A</v>
      </c>
      <c r="N134" s="16"/>
      <c r="O134" s="11"/>
      <c r="P134" s="34" t="e">
        <f t="shared" ca="1" si="18"/>
        <v>#N/A</v>
      </c>
      <c r="Q134" s="26"/>
      <c r="R134" s="149"/>
      <c r="S134" s="150" t="s">
        <v>21</v>
      </c>
      <c r="T134" s="151"/>
      <c r="U134" s="27" t="str">
        <f t="shared" si="14"/>
        <v/>
      </c>
      <c r="V134" s="15" t="s">
        <v>21</v>
      </c>
      <c r="W134" s="28" t="str">
        <f t="shared" si="15"/>
        <v/>
      </c>
      <c r="X134" s="12"/>
      <c r="Y134" s="15" t="s">
        <v>44</v>
      </c>
      <c r="Z134" s="15" t="s">
        <v>44</v>
      </c>
      <c r="AA134" s="4" t="s">
        <v>223</v>
      </c>
      <c r="AD134" s="16"/>
      <c r="AE134" s="16"/>
      <c r="AF134" s="16"/>
    </row>
    <row r="135" spans="1:32" hidden="1" outlineLevel="1">
      <c r="B135" s="16" t="str">
        <f t="shared" si="9"/>
        <v>0000</v>
      </c>
      <c r="C135" s="11">
        <v>29</v>
      </c>
      <c r="D135" s="140"/>
      <c r="E135" s="11"/>
      <c r="F135" s="11">
        <v>4</v>
      </c>
      <c r="G135" s="16"/>
      <c r="H135" s="11"/>
      <c r="I135" s="12" t="e">
        <f t="shared" ca="1" si="16"/>
        <v>#N/A</v>
      </c>
      <c r="J135" s="15" t="s">
        <v>22</v>
      </c>
      <c r="K135" s="16"/>
      <c r="L135" s="11"/>
      <c r="M135" s="12" t="e">
        <f t="shared" ca="1" si="17"/>
        <v>#N/A</v>
      </c>
      <c r="N135" s="16"/>
      <c r="O135" s="11"/>
      <c r="P135" s="34" t="e">
        <f t="shared" ca="1" si="18"/>
        <v>#N/A</v>
      </c>
      <c r="Q135" s="26"/>
      <c r="R135" s="149"/>
      <c r="S135" s="150" t="s">
        <v>21</v>
      </c>
      <c r="T135" s="151"/>
      <c r="U135" s="27" t="str">
        <f t="shared" si="14"/>
        <v/>
      </c>
      <c r="V135" s="15" t="s">
        <v>21</v>
      </c>
      <c r="W135" s="28" t="str">
        <f t="shared" si="15"/>
        <v/>
      </c>
      <c r="X135" s="24"/>
      <c r="Y135" s="15" t="s">
        <v>44</v>
      </c>
      <c r="Z135" s="15" t="s">
        <v>44</v>
      </c>
      <c r="AA135" s="4" t="s">
        <v>223</v>
      </c>
      <c r="AD135" s="16"/>
      <c r="AE135" s="16"/>
      <c r="AF135" s="16"/>
    </row>
    <row r="136" spans="1:32" hidden="1" outlineLevel="1">
      <c r="B136" s="16" t="str">
        <f t="shared" si="9"/>
        <v>0000</v>
      </c>
      <c r="C136" s="11">
        <v>29</v>
      </c>
      <c r="D136" s="140"/>
      <c r="E136" s="11"/>
      <c r="F136" s="11">
        <v>5</v>
      </c>
      <c r="G136" s="16"/>
      <c r="H136" s="11"/>
      <c r="I136" s="12" t="e">
        <f t="shared" ca="1" si="16"/>
        <v>#N/A</v>
      </c>
      <c r="J136" s="15" t="s">
        <v>22</v>
      </c>
      <c r="K136" s="16"/>
      <c r="L136" s="11"/>
      <c r="M136" s="12" t="e">
        <f t="shared" ca="1" si="17"/>
        <v>#N/A</v>
      </c>
      <c r="N136" s="16"/>
      <c r="O136" s="11"/>
      <c r="P136" s="34" t="e">
        <f t="shared" ca="1" si="18"/>
        <v>#N/A</v>
      </c>
      <c r="Q136" s="26"/>
      <c r="R136" s="149"/>
      <c r="S136" s="150" t="s">
        <v>21</v>
      </c>
      <c r="T136" s="151"/>
      <c r="U136" s="27" t="str">
        <f t="shared" si="14"/>
        <v/>
      </c>
      <c r="V136" s="15" t="s">
        <v>21</v>
      </c>
      <c r="W136" s="28" t="str">
        <f t="shared" si="15"/>
        <v/>
      </c>
      <c r="X136" s="11"/>
      <c r="Y136" s="15" t="s">
        <v>44</v>
      </c>
      <c r="Z136" s="15" t="s">
        <v>44</v>
      </c>
      <c r="AA136" s="4" t="s">
        <v>224</v>
      </c>
      <c r="AD136" s="16"/>
      <c r="AE136" s="16"/>
      <c r="AF136" s="16"/>
    </row>
    <row r="137" spans="1:32" hidden="1" outlineLevel="1">
      <c r="B137" s="16" t="str">
        <f t="shared" si="9"/>
        <v>0000</v>
      </c>
      <c r="C137" s="17">
        <f>+C132+1</f>
        <v>32</v>
      </c>
      <c r="D137" s="139">
        <f>+Daten!N27</f>
        <v>0.8159722222222231</v>
      </c>
      <c r="E137" s="17"/>
      <c r="F137" s="17">
        <v>1</v>
      </c>
      <c r="G137" s="18"/>
      <c r="H137" s="17"/>
      <c r="I137" s="19" t="e">
        <f t="shared" ca="1" si="16"/>
        <v>#N/A</v>
      </c>
      <c r="J137" s="20" t="s">
        <v>22</v>
      </c>
      <c r="K137" s="18"/>
      <c r="L137" s="17"/>
      <c r="M137" s="19" t="e">
        <f t="shared" ca="1" si="17"/>
        <v>#N/A</v>
      </c>
      <c r="N137" s="18"/>
      <c r="O137" s="17"/>
      <c r="P137" s="29" t="e">
        <f t="shared" ca="1" si="18"/>
        <v>#N/A</v>
      </c>
      <c r="Q137" s="21"/>
      <c r="R137" s="149"/>
      <c r="S137" s="150" t="s">
        <v>21</v>
      </c>
      <c r="T137" s="151"/>
      <c r="U137" s="27" t="str">
        <f t="shared" si="14"/>
        <v/>
      </c>
      <c r="V137" s="15" t="s">
        <v>21</v>
      </c>
      <c r="W137" s="28" t="str">
        <f t="shared" si="15"/>
        <v/>
      </c>
      <c r="X137" s="11"/>
      <c r="Y137" s="20" t="s">
        <v>44</v>
      </c>
      <c r="Z137" s="20" t="s">
        <v>44</v>
      </c>
      <c r="AA137" s="4" t="s">
        <v>224</v>
      </c>
      <c r="AD137" s="16"/>
      <c r="AE137" s="16"/>
      <c r="AF137" s="16"/>
    </row>
    <row r="138" spans="1:32" hidden="1" outlineLevel="1">
      <c r="B138" s="16" t="str">
        <f t="shared" si="9"/>
        <v>0000</v>
      </c>
      <c r="C138" s="11">
        <v>30</v>
      </c>
      <c r="D138" s="136"/>
      <c r="E138" s="11"/>
      <c r="F138" s="11">
        <v>2</v>
      </c>
      <c r="G138" s="10"/>
      <c r="H138" s="11"/>
      <c r="I138" s="12" t="e">
        <f t="shared" ca="1" si="16"/>
        <v>#N/A</v>
      </c>
      <c r="J138" s="15" t="s">
        <v>22</v>
      </c>
      <c r="K138" s="10"/>
      <c r="L138" s="11"/>
      <c r="M138" s="12" t="e">
        <f t="shared" ca="1" si="17"/>
        <v>#N/A</v>
      </c>
      <c r="N138" s="10"/>
      <c r="O138" s="11"/>
      <c r="P138" s="12" t="e">
        <f t="shared" ca="1" si="18"/>
        <v>#N/A</v>
      </c>
      <c r="Q138" s="26"/>
      <c r="R138" s="149"/>
      <c r="S138" s="150" t="s">
        <v>21</v>
      </c>
      <c r="T138" s="151"/>
      <c r="U138" s="27" t="str">
        <f t="shared" si="14"/>
        <v/>
      </c>
      <c r="V138" s="15" t="s">
        <v>21</v>
      </c>
      <c r="W138" s="28" t="str">
        <f t="shared" si="15"/>
        <v/>
      </c>
      <c r="X138" s="24"/>
      <c r="Y138" s="15" t="s">
        <v>44</v>
      </c>
      <c r="Z138" s="15" t="s">
        <v>44</v>
      </c>
      <c r="AA138" s="4" t="s">
        <v>225</v>
      </c>
      <c r="AD138" s="16"/>
      <c r="AE138" s="16"/>
      <c r="AF138" s="16"/>
    </row>
    <row r="139" spans="1:32" hidden="1" outlineLevel="1">
      <c r="B139" s="16" t="str">
        <f t="shared" si="9"/>
        <v>0000</v>
      </c>
      <c r="C139" s="11">
        <v>30</v>
      </c>
      <c r="D139" s="140"/>
      <c r="E139" s="11"/>
      <c r="F139" s="11">
        <v>3</v>
      </c>
      <c r="G139" s="10"/>
      <c r="H139" s="11"/>
      <c r="I139" s="12" t="e">
        <f t="shared" ca="1" si="16"/>
        <v>#N/A</v>
      </c>
      <c r="J139" s="15" t="s">
        <v>22</v>
      </c>
      <c r="K139" s="10"/>
      <c r="L139" s="11"/>
      <c r="M139" s="12" t="e">
        <f t="shared" ca="1" si="17"/>
        <v>#N/A</v>
      </c>
      <c r="N139" s="10"/>
      <c r="O139" s="11"/>
      <c r="P139" s="34" t="e">
        <f t="shared" ca="1" si="18"/>
        <v>#N/A</v>
      </c>
      <c r="Q139" s="26"/>
      <c r="R139" s="149"/>
      <c r="S139" s="150" t="s">
        <v>21</v>
      </c>
      <c r="T139" s="151"/>
      <c r="U139" s="27" t="str">
        <f t="shared" si="14"/>
        <v/>
      </c>
      <c r="V139" s="15" t="s">
        <v>21</v>
      </c>
      <c r="W139" s="28" t="str">
        <f t="shared" si="15"/>
        <v/>
      </c>
      <c r="X139" s="24"/>
      <c r="Y139" s="15" t="s">
        <v>44</v>
      </c>
      <c r="Z139" s="15" t="s">
        <v>44</v>
      </c>
      <c r="AA139" s="4" t="s">
        <v>225</v>
      </c>
      <c r="AD139" s="16"/>
      <c r="AE139" s="16"/>
      <c r="AF139" s="16"/>
    </row>
    <row r="140" spans="1:32" hidden="1" outlineLevel="1">
      <c r="B140" s="16" t="str">
        <f t="shared" si="9"/>
        <v>0000</v>
      </c>
      <c r="C140" s="11">
        <v>30</v>
      </c>
      <c r="D140" s="140"/>
      <c r="E140" s="11"/>
      <c r="F140" s="11">
        <v>4</v>
      </c>
      <c r="G140" s="10"/>
      <c r="H140" s="11"/>
      <c r="I140" s="12" t="e">
        <f t="shared" ca="1" si="16"/>
        <v>#N/A</v>
      </c>
      <c r="J140" s="15" t="s">
        <v>22</v>
      </c>
      <c r="K140" s="10"/>
      <c r="L140" s="11"/>
      <c r="M140" s="12" t="e">
        <f t="shared" ca="1" si="17"/>
        <v>#N/A</v>
      </c>
      <c r="N140" s="10"/>
      <c r="O140" s="11"/>
      <c r="P140" s="34" t="e">
        <f t="shared" ca="1" si="18"/>
        <v>#N/A</v>
      </c>
      <c r="Q140" s="26"/>
      <c r="R140" s="149"/>
      <c r="S140" s="150" t="s">
        <v>21</v>
      </c>
      <c r="T140" s="151"/>
      <c r="U140" s="27" t="str">
        <f t="shared" si="14"/>
        <v/>
      </c>
      <c r="V140" s="15" t="s">
        <v>21</v>
      </c>
      <c r="W140" s="28" t="str">
        <f t="shared" si="15"/>
        <v/>
      </c>
      <c r="X140" s="24"/>
      <c r="Y140" s="15" t="s">
        <v>44</v>
      </c>
      <c r="Z140" s="15" t="s">
        <v>44</v>
      </c>
      <c r="AA140" s="4" t="s">
        <v>226</v>
      </c>
      <c r="AD140" s="16"/>
      <c r="AE140" s="16"/>
      <c r="AF140" s="16"/>
    </row>
    <row r="141" spans="1:32" hidden="1" outlineLevel="1">
      <c r="B141" s="16" t="str">
        <f t="shared" si="9"/>
        <v>0000</v>
      </c>
      <c r="C141" s="17">
        <v>30</v>
      </c>
      <c r="D141" s="139"/>
      <c r="E141" s="17"/>
      <c r="F141" s="17">
        <v>5</v>
      </c>
      <c r="G141" s="18"/>
      <c r="H141" s="17"/>
      <c r="I141" s="19" t="e">
        <f t="shared" ca="1" si="16"/>
        <v>#N/A</v>
      </c>
      <c r="J141" s="20" t="s">
        <v>22</v>
      </c>
      <c r="K141" s="18"/>
      <c r="L141" s="17"/>
      <c r="M141" s="19" t="e">
        <f t="shared" ca="1" si="17"/>
        <v>#N/A</v>
      </c>
      <c r="N141" s="18"/>
      <c r="O141" s="17"/>
      <c r="P141" s="19" t="e">
        <f t="shared" ca="1" si="18"/>
        <v>#N/A</v>
      </c>
      <c r="Q141" s="21"/>
      <c r="R141" s="149"/>
      <c r="S141" s="150" t="s">
        <v>21</v>
      </c>
      <c r="T141" s="151"/>
      <c r="U141" s="27" t="str">
        <f t="shared" si="14"/>
        <v/>
      </c>
      <c r="V141" s="15" t="s">
        <v>21</v>
      </c>
      <c r="W141" s="28" t="str">
        <f t="shared" si="15"/>
        <v/>
      </c>
      <c r="X141" s="24"/>
      <c r="Y141" s="20" t="s">
        <v>44</v>
      </c>
      <c r="Z141" s="20" t="s">
        <v>44</v>
      </c>
      <c r="AA141" s="4" t="s">
        <v>226</v>
      </c>
      <c r="AD141" s="16"/>
      <c r="AE141" s="16"/>
      <c r="AF141" s="16"/>
    </row>
    <row r="142" spans="1:32" hidden="1" outlineLevel="1">
      <c r="B142" s="16" t="str">
        <f t="shared" si="9"/>
        <v>0000</v>
      </c>
      <c r="C142" s="4">
        <v>31</v>
      </c>
      <c r="D142" s="136">
        <f>+Daten!N28</f>
        <v>0.83333333333333426</v>
      </c>
      <c r="E142" s="4"/>
      <c r="F142" s="4">
        <v>1</v>
      </c>
      <c r="G142" s="16"/>
      <c r="H142" s="4"/>
      <c r="I142" s="12" t="e">
        <f t="shared" ca="1" si="16"/>
        <v>#N/A</v>
      </c>
      <c r="J142" s="13" t="s">
        <v>22</v>
      </c>
      <c r="K142" s="16"/>
      <c r="L142" s="4"/>
      <c r="M142" s="12" t="e">
        <f t="shared" ca="1" si="17"/>
        <v>#N/A</v>
      </c>
      <c r="N142" s="16"/>
      <c r="O142" s="4"/>
      <c r="P142" s="12" t="e">
        <f t="shared" ca="1" si="18"/>
        <v>#N/A</v>
      </c>
      <c r="Q142" s="6"/>
      <c r="R142" s="149"/>
      <c r="S142" s="150" t="s">
        <v>21</v>
      </c>
      <c r="T142" s="151"/>
      <c r="U142" s="27" t="str">
        <f t="shared" si="14"/>
        <v/>
      </c>
      <c r="V142" s="15" t="s">
        <v>21</v>
      </c>
      <c r="W142" s="28" t="str">
        <f t="shared" si="15"/>
        <v/>
      </c>
      <c r="X142" s="4"/>
      <c r="Y142" s="13" t="s">
        <v>44</v>
      </c>
      <c r="Z142" s="13" t="s">
        <v>44</v>
      </c>
      <c r="AA142" s="4" t="s">
        <v>227</v>
      </c>
      <c r="AD142" s="16"/>
      <c r="AE142" s="16"/>
      <c r="AF142" s="16"/>
    </row>
    <row r="143" spans="1:32" hidden="1" outlineLevel="1">
      <c r="B143" s="16" t="str">
        <f t="shared" si="9"/>
        <v>0000</v>
      </c>
      <c r="C143" s="4">
        <v>31</v>
      </c>
      <c r="D143" s="136"/>
      <c r="E143" s="4"/>
      <c r="F143" s="4">
        <v>2</v>
      </c>
      <c r="G143" s="16"/>
      <c r="H143" s="4"/>
      <c r="I143" s="12" t="e">
        <f t="shared" ca="1" si="16"/>
        <v>#N/A</v>
      </c>
      <c r="J143" s="13" t="s">
        <v>22</v>
      </c>
      <c r="K143" s="16"/>
      <c r="L143" s="4"/>
      <c r="M143" s="12" t="e">
        <f t="shared" ca="1" si="17"/>
        <v>#N/A</v>
      </c>
      <c r="N143" s="16"/>
      <c r="O143" s="4"/>
      <c r="P143" s="12" t="e">
        <f t="shared" ca="1" si="18"/>
        <v>#N/A</v>
      </c>
      <c r="Q143" s="6"/>
      <c r="R143" s="149"/>
      <c r="S143" s="150" t="s">
        <v>21</v>
      </c>
      <c r="T143" s="151"/>
      <c r="U143" s="27" t="str">
        <f t="shared" si="14"/>
        <v/>
      </c>
      <c r="V143" s="15" t="s">
        <v>21</v>
      </c>
      <c r="W143" s="28" t="str">
        <f t="shared" si="15"/>
        <v/>
      </c>
      <c r="X143" s="4"/>
      <c r="Y143" s="13" t="s">
        <v>44</v>
      </c>
      <c r="Z143" s="13" t="s">
        <v>44</v>
      </c>
      <c r="AA143" s="4" t="s">
        <v>227</v>
      </c>
      <c r="AD143" s="16"/>
      <c r="AE143" s="16"/>
      <c r="AF143" s="16"/>
    </row>
    <row r="144" spans="1:32" hidden="1" outlineLevel="1">
      <c r="A144" s="4" t="s">
        <v>67</v>
      </c>
      <c r="B144" s="16" t="str">
        <f t="shared" si="9"/>
        <v>0000</v>
      </c>
      <c r="C144" s="4">
        <v>31</v>
      </c>
      <c r="D144" s="136"/>
      <c r="E144" s="4"/>
      <c r="F144" s="4">
        <v>3</v>
      </c>
      <c r="G144" s="16"/>
      <c r="H144" s="4"/>
      <c r="I144" s="12" t="e">
        <f ca="1">INDIRECT(ADDRESS(MATCH(H144,$A$1:$A$19,0),MATCH(A144,$A$3:$AF$3,0)))</f>
        <v>#N/A</v>
      </c>
      <c r="J144" s="13" t="s">
        <v>22</v>
      </c>
      <c r="K144" s="16"/>
      <c r="L144" s="4"/>
      <c r="M144" s="12" t="e">
        <f ca="1">INDIRECT(ADDRESS(MATCH(L144,$A$1:$A$19,0),MATCH(A144,$A$3:$AF$3,0)))</f>
        <v>#N/A</v>
      </c>
      <c r="N144" s="16"/>
      <c r="O144" s="4"/>
      <c r="P144" s="12" t="e">
        <f ca="1">INDIRECT(ADDRESS(MATCH(O144,$A$1:$A$19,0),MATCH(A144,$A$3:$AF$3,0)))</f>
        <v>#N/A</v>
      </c>
      <c r="Q144" s="6"/>
      <c r="R144" s="149"/>
      <c r="S144" s="150" t="s">
        <v>21</v>
      </c>
      <c r="T144" s="151"/>
      <c r="U144" s="27" t="str">
        <f t="shared" si="14"/>
        <v/>
      </c>
      <c r="V144" s="15" t="s">
        <v>21</v>
      </c>
      <c r="W144" s="28" t="str">
        <f t="shared" si="15"/>
        <v/>
      </c>
      <c r="X144" s="4"/>
      <c r="Y144" s="13" t="s">
        <v>44</v>
      </c>
      <c r="Z144" s="13" t="s">
        <v>44</v>
      </c>
      <c r="AA144" s="4" t="s">
        <v>228</v>
      </c>
      <c r="AD144" s="16"/>
      <c r="AE144" s="16"/>
      <c r="AF144" s="16"/>
    </row>
    <row r="145" spans="1:32" hidden="1" outlineLevel="1">
      <c r="A145" s="4" t="s">
        <v>67</v>
      </c>
      <c r="B145" s="16" t="str">
        <f t="shared" si="9"/>
        <v>0000</v>
      </c>
      <c r="C145" s="17">
        <v>31</v>
      </c>
      <c r="D145" s="139"/>
      <c r="E145" s="17"/>
      <c r="F145" s="17">
        <v>4</v>
      </c>
      <c r="G145" s="18"/>
      <c r="H145" s="17"/>
      <c r="I145" s="19" t="e">
        <f ca="1">INDIRECT(ADDRESS(MATCH(H145,$A$1:$A$19,0),MATCH(A145,$A$3:$AF$3,0)))</f>
        <v>#N/A</v>
      </c>
      <c r="J145" s="20" t="s">
        <v>22</v>
      </c>
      <c r="K145" s="18"/>
      <c r="L145" s="17"/>
      <c r="M145" s="19" t="e">
        <f ca="1">INDIRECT(ADDRESS(MATCH(L145,$A$1:$A$19,0),MATCH(A145,$A$3:$AF$3,0)))</f>
        <v>#N/A</v>
      </c>
      <c r="N145" s="18"/>
      <c r="O145" s="17"/>
      <c r="P145" s="19" t="e">
        <f ca="1">INDIRECT(ADDRESS(MATCH(O145,$A$1:$A$19,0),MATCH(A145,$A$3:$AF$3,0)))</f>
        <v>#N/A</v>
      </c>
      <c r="Q145" s="21"/>
      <c r="R145" s="149"/>
      <c r="S145" s="150" t="s">
        <v>21</v>
      </c>
      <c r="T145" s="151"/>
      <c r="U145" s="27" t="str">
        <f t="shared" si="14"/>
        <v/>
      </c>
      <c r="V145" s="15" t="s">
        <v>21</v>
      </c>
      <c r="W145" s="28" t="str">
        <f t="shared" si="15"/>
        <v/>
      </c>
      <c r="X145" s="11"/>
      <c r="Y145" s="20" t="s">
        <v>44</v>
      </c>
      <c r="Z145" s="20" t="s">
        <v>44</v>
      </c>
      <c r="AA145" s="4" t="s">
        <v>228</v>
      </c>
      <c r="AD145" s="16"/>
      <c r="AE145" s="16"/>
      <c r="AF145" s="16"/>
    </row>
    <row r="146" spans="1:32" hidden="1" outlineLevel="1">
      <c r="B146" s="16" t="str">
        <f>G146&amp;TEXT(H146,"00")&amp;TEXT(L146,"00")</f>
        <v>0000</v>
      </c>
      <c r="C146" s="11">
        <v>32</v>
      </c>
      <c r="D146" s="136"/>
      <c r="E146" s="11"/>
      <c r="F146" s="11">
        <v>5</v>
      </c>
      <c r="G146" s="10"/>
      <c r="H146" s="11"/>
      <c r="I146" s="12" t="e">
        <f ca="1">INDIRECT(ADDRESS(MATCH(H146,$A$1:$A$19,0),MATCH(G146,$A$3:$AF$3,0)))</f>
        <v>#N/A</v>
      </c>
      <c r="J146" s="15" t="s">
        <v>22</v>
      </c>
      <c r="K146" s="10"/>
      <c r="L146" s="11"/>
      <c r="M146" s="12" t="e">
        <f ca="1">INDIRECT(ADDRESS(MATCH(L146,$A$1:$A$19,0),MATCH(K146,$A$3:$AF$3,0)))</f>
        <v>#N/A</v>
      </c>
      <c r="N146" s="10"/>
      <c r="O146" s="11"/>
      <c r="P146" s="12" t="e">
        <f ca="1">INDIRECT(ADDRESS(MATCH(O146,$A$1:$A$19,0),MATCH(N146,$A$3:$AF$3,0)))</f>
        <v>#N/A</v>
      </c>
      <c r="Q146" s="26"/>
      <c r="R146" s="149"/>
      <c r="S146" s="150" t="s">
        <v>21</v>
      </c>
      <c r="T146" s="151"/>
      <c r="U146" s="27" t="str">
        <f t="shared" si="14"/>
        <v/>
      </c>
      <c r="V146" s="15" t="s">
        <v>21</v>
      </c>
      <c r="W146" s="28" t="str">
        <f t="shared" si="15"/>
        <v/>
      </c>
      <c r="X146" s="4"/>
      <c r="Y146" s="15" t="s">
        <v>44</v>
      </c>
      <c r="Z146" s="15" t="s">
        <v>44</v>
      </c>
      <c r="AA146" s="4" t="s">
        <v>229</v>
      </c>
      <c r="AD146" s="16"/>
      <c r="AE146" s="16"/>
      <c r="AF146" s="16"/>
    </row>
    <row r="147" spans="1:32" hidden="1" outlineLevel="1">
      <c r="B147" s="16" t="str">
        <f>G147&amp;TEXT(H147,"00")&amp;TEXT(L147,"00")</f>
        <v>0000</v>
      </c>
      <c r="C147" s="11">
        <f>+C142+1</f>
        <v>32</v>
      </c>
      <c r="D147" s="140">
        <f>+Daten!N29</f>
        <v>0.85069444444444542</v>
      </c>
      <c r="E147" s="11"/>
      <c r="F147" s="11">
        <v>1</v>
      </c>
      <c r="G147" s="10"/>
      <c r="H147" s="11"/>
      <c r="I147" s="12" t="e">
        <f ca="1">INDIRECT(ADDRESS(MATCH(H147,$A$1:$A$19,0),MATCH(G147,$A$3:$AF$3,0)))</f>
        <v>#N/A</v>
      </c>
      <c r="J147" s="15" t="s">
        <v>22</v>
      </c>
      <c r="K147" s="10"/>
      <c r="L147" s="11"/>
      <c r="M147" s="12" t="e">
        <f ca="1">INDIRECT(ADDRESS(MATCH(L147,$A$1:$A$19,0),MATCH(K147,$A$3:$AF$3,0)))</f>
        <v>#N/A</v>
      </c>
      <c r="N147" s="10"/>
      <c r="O147" s="11"/>
      <c r="P147" s="12" t="e">
        <f ca="1">INDIRECT(ADDRESS(MATCH(O147,$A$1:$A$19,0),MATCH(N147,$A$3:$AF$3,0)))</f>
        <v>#N/A</v>
      </c>
      <c r="Q147" s="26"/>
      <c r="R147" s="149"/>
      <c r="S147" s="150" t="s">
        <v>21</v>
      </c>
      <c r="T147" s="151"/>
      <c r="U147" s="27" t="str">
        <f t="shared" si="14"/>
        <v/>
      </c>
      <c r="V147" s="15" t="s">
        <v>21</v>
      </c>
      <c r="W147" s="28" t="str">
        <f t="shared" si="15"/>
        <v/>
      </c>
      <c r="X147" s="11"/>
      <c r="Y147" s="15" t="s">
        <v>44</v>
      </c>
      <c r="Z147" s="15" t="s">
        <v>44</v>
      </c>
      <c r="AA147" s="4" t="s">
        <v>229</v>
      </c>
      <c r="AD147" s="16"/>
      <c r="AE147" s="16"/>
      <c r="AF147" s="16"/>
    </row>
    <row r="148" spans="1:32" hidden="1" outlineLevel="1">
      <c r="B148" s="16" t="str">
        <f>G148&amp;TEXT(H148,"00")&amp;TEXT(L148,"00")</f>
        <v>0000</v>
      </c>
      <c r="C148" s="4">
        <v>32</v>
      </c>
      <c r="D148" s="136"/>
      <c r="E148" s="4"/>
      <c r="F148" s="4">
        <v>2</v>
      </c>
      <c r="G148" s="16"/>
      <c r="H148" s="4"/>
      <c r="I148" s="12" t="e">
        <f ca="1">INDIRECT(ADDRESS(MATCH(H148,$A$1:$A$19,0),MATCH(G148,$A$3:$AF$3,0)))</f>
        <v>#N/A</v>
      </c>
      <c r="J148" s="13" t="s">
        <v>22</v>
      </c>
      <c r="K148" s="16"/>
      <c r="L148" s="4"/>
      <c r="M148" s="12" t="e">
        <f ca="1">INDIRECT(ADDRESS(MATCH(L148,$A$1:$A$19,0),MATCH(K148,$A$3:$AF$3,0)))</f>
        <v>#N/A</v>
      </c>
      <c r="N148" s="16"/>
      <c r="O148" s="4"/>
      <c r="P148" s="12" t="e">
        <f ca="1">INDIRECT(ADDRESS(MATCH(O148,$A$1:$A$19,0),MATCH(N148,$A$3:$AF$3,0)))</f>
        <v>#N/A</v>
      </c>
      <c r="Q148" s="6"/>
      <c r="R148" s="149"/>
      <c r="S148" s="150" t="s">
        <v>21</v>
      </c>
      <c r="T148" s="151"/>
      <c r="U148" s="27" t="str">
        <f t="shared" si="14"/>
        <v/>
      </c>
      <c r="V148" s="15" t="s">
        <v>21</v>
      </c>
      <c r="W148" s="28" t="str">
        <f t="shared" si="15"/>
        <v/>
      </c>
      <c r="Y148" s="13" t="s">
        <v>44</v>
      </c>
      <c r="Z148" s="13" t="s">
        <v>44</v>
      </c>
      <c r="AA148" s="4" t="s">
        <v>230</v>
      </c>
      <c r="AD148" s="16"/>
      <c r="AE148" s="16"/>
      <c r="AF148" s="16"/>
    </row>
    <row r="149" spans="1:32" hidden="1" outlineLevel="1">
      <c r="A149" s="4" t="s">
        <v>68</v>
      </c>
      <c r="B149" s="16" t="s">
        <v>232</v>
      </c>
      <c r="C149" s="17">
        <v>32</v>
      </c>
      <c r="D149" s="139"/>
      <c r="E149" s="17"/>
      <c r="F149" s="17">
        <v>3</v>
      </c>
      <c r="G149" s="18"/>
      <c r="H149" s="17"/>
      <c r="I149" s="19" t="e">
        <f ca="1">INDIRECT(ADDRESS(MATCH(H149,$A$1:$A$19,0),MATCH(A149,$A$3:$AF$3,0)))</f>
        <v>#N/A</v>
      </c>
      <c r="J149" s="20" t="s">
        <v>22</v>
      </c>
      <c r="K149" s="18"/>
      <c r="L149" s="17"/>
      <c r="M149" s="19" t="e">
        <f ca="1">INDIRECT(ADDRESS(MATCH(L149,$A$1:$A$19,0),MATCH(A149,$A$3:$AF$3,0)))</f>
        <v>#N/A</v>
      </c>
      <c r="N149" s="18"/>
      <c r="O149" s="17"/>
      <c r="P149" s="19" t="e">
        <f ca="1">INDIRECT(ADDRESS(MATCH(O149,$A$1:$A$19,0),MATCH(A149,$A$3:$AF$3,0)))</f>
        <v>#N/A</v>
      </c>
      <c r="Q149" s="21"/>
      <c r="R149" s="149"/>
      <c r="S149" s="150" t="s">
        <v>21</v>
      </c>
      <c r="T149" s="151"/>
      <c r="U149" s="27" t="str">
        <f t="shared" si="14"/>
        <v/>
      </c>
      <c r="V149" s="15" t="s">
        <v>21</v>
      </c>
      <c r="W149" s="28" t="str">
        <f t="shared" si="15"/>
        <v/>
      </c>
      <c r="X149" s="24"/>
      <c r="Y149" s="20" t="s">
        <v>44</v>
      </c>
      <c r="Z149" s="20" t="s">
        <v>44</v>
      </c>
      <c r="AA149" s="4" t="s">
        <v>230</v>
      </c>
      <c r="AD149" s="16"/>
      <c r="AE149" s="16"/>
      <c r="AF149" s="16"/>
    </row>
    <row r="150" spans="1:32" hidden="1" outlineLevel="1">
      <c r="A150" s="4" t="s">
        <v>68</v>
      </c>
      <c r="B150" s="16" t="s">
        <v>233</v>
      </c>
      <c r="C150" s="11">
        <v>33</v>
      </c>
      <c r="D150" s="136"/>
      <c r="E150" s="11"/>
      <c r="F150" s="11">
        <v>4</v>
      </c>
      <c r="G150" s="10"/>
      <c r="H150" s="11"/>
      <c r="I150" s="12" t="e">
        <f ca="1">INDIRECT(ADDRESS(MATCH(H150,$A$1:$A$19,0),MATCH(A150,$A$3:$AF$3,0)))</f>
        <v>#N/A</v>
      </c>
      <c r="J150" s="15" t="s">
        <v>22</v>
      </c>
      <c r="K150" s="10"/>
      <c r="L150" s="11"/>
      <c r="M150" s="12" t="e">
        <f ca="1">INDIRECT(ADDRESS(MATCH(L150,$A$1:$A$19,0),MATCH(A150,$A$3:$AF$3,0)))</f>
        <v>#N/A</v>
      </c>
      <c r="N150" s="10"/>
      <c r="O150" s="11"/>
      <c r="P150" s="12" t="e">
        <f ca="1">INDIRECT(ADDRESS(MATCH(O150,$A$1:$A$19,0),MATCH(A150,$A$3:$AF$3,0)))</f>
        <v>#N/A</v>
      </c>
      <c r="Q150" s="26"/>
      <c r="R150" s="149"/>
      <c r="S150" s="150" t="s">
        <v>21</v>
      </c>
      <c r="T150" s="151"/>
      <c r="U150" s="27" t="str">
        <f t="shared" si="14"/>
        <v/>
      </c>
      <c r="V150" s="15" t="s">
        <v>21</v>
      </c>
      <c r="W150" s="28" t="str">
        <f t="shared" si="15"/>
        <v/>
      </c>
      <c r="X150" s="24"/>
      <c r="Y150" s="15" t="s">
        <v>44</v>
      </c>
      <c r="Z150" s="15" t="s">
        <v>44</v>
      </c>
      <c r="AA150" s="4" t="s">
        <v>231</v>
      </c>
      <c r="AD150" s="16"/>
      <c r="AE150" s="16"/>
      <c r="AF150" s="16"/>
    </row>
    <row r="151" spans="1:32" hidden="1" outlineLevel="1">
      <c r="B151" s="16" t="str">
        <f>G151&amp;TEXT(H151,"00")&amp;TEXT(L151,"00")</f>
        <v>0000</v>
      </c>
      <c r="C151" s="11">
        <v>33</v>
      </c>
      <c r="D151" s="140"/>
      <c r="E151" s="11"/>
      <c r="F151" s="11">
        <v>5</v>
      </c>
      <c r="G151" s="10"/>
      <c r="H151" s="11"/>
      <c r="I151" s="12" t="e">
        <f ca="1">INDIRECT(ADDRESS(MATCH(H151,$A$1:$A$19,0),MATCH(G151,$A$3:$AF$3,0)))</f>
        <v>#N/A</v>
      </c>
      <c r="J151" s="15" t="s">
        <v>22</v>
      </c>
      <c r="K151" s="10"/>
      <c r="L151" s="11"/>
      <c r="M151" s="12" t="e">
        <f ca="1">INDIRECT(ADDRESS(MATCH(L151,$A$1:$A$19,0),MATCH(K151,$A$3:$AF$3,0)))</f>
        <v>#N/A</v>
      </c>
      <c r="N151" s="10"/>
      <c r="O151" s="11"/>
      <c r="P151" s="12" t="e">
        <f ca="1">INDIRECT(ADDRESS(MATCH(O151,$A$1:$A$19,0),MATCH(N151,$A$3:$AF$3,0)))</f>
        <v>#N/A</v>
      </c>
      <c r="Q151" s="26"/>
      <c r="R151" s="149"/>
      <c r="S151" s="150" t="s">
        <v>21</v>
      </c>
      <c r="T151" s="151"/>
      <c r="U151" s="27" t="str">
        <f t="shared" si="14"/>
        <v/>
      </c>
      <c r="V151" s="15" t="s">
        <v>21</v>
      </c>
      <c r="W151" s="28" t="str">
        <f t="shared" si="15"/>
        <v/>
      </c>
      <c r="X151" s="24"/>
      <c r="Y151" s="15" t="s">
        <v>44</v>
      </c>
      <c r="Z151" s="15" t="s">
        <v>44</v>
      </c>
      <c r="AA151" s="4" t="s">
        <v>231</v>
      </c>
      <c r="AD151" s="16"/>
      <c r="AE151" s="16"/>
      <c r="AF151" s="16"/>
    </row>
    <row r="152" spans="1:32" hidden="1" outlineLevel="1">
      <c r="C152" s="11">
        <v>33</v>
      </c>
      <c r="D152" s="140"/>
      <c r="E152" s="11"/>
      <c r="F152" s="11"/>
      <c r="G152" s="10"/>
      <c r="H152" s="11"/>
      <c r="I152" s="12"/>
      <c r="J152" s="15"/>
      <c r="K152" s="10"/>
      <c r="L152" s="11"/>
      <c r="M152" s="12"/>
      <c r="N152" s="10"/>
      <c r="O152" s="11"/>
      <c r="P152" s="12"/>
      <c r="Q152" s="26"/>
      <c r="R152" s="149"/>
      <c r="S152" s="150"/>
      <c r="T152" s="151"/>
      <c r="U152" s="27"/>
      <c r="V152" s="15"/>
      <c r="W152" s="28"/>
      <c r="X152" s="4"/>
      <c r="Y152" s="15"/>
      <c r="Z152" s="15"/>
      <c r="AA152" s="4"/>
      <c r="AD152" s="16"/>
      <c r="AE152" s="16"/>
      <c r="AF152" s="16"/>
    </row>
    <row r="153" spans="1:32" hidden="1" outlineLevel="1">
      <c r="C153" s="17">
        <v>33</v>
      </c>
      <c r="D153" s="139"/>
      <c r="E153" s="17"/>
      <c r="F153" s="17"/>
      <c r="G153" s="18"/>
      <c r="H153" s="17"/>
      <c r="I153" s="19"/>
      <c r="J153" s="20"/>
      <c r="K153" s="18"/>
      <c r="L153" s="17"/>
      <c r="M153" s="19"/>
      <c r="N153" s="18"/>
      <c r="O153" s="17"/>
      <c r="P153" s="19"/>
      <c r="Q153" s="21"/>
      <c r="R153" s="149"/>
      <c r="S153" s="150"/>
      <c r="T153" s="151"/>
      <c r="U153" s="27"/>
      <c r="V153" s="15"/>
      <c r="W153" s="28"/>
      <c r="X153" s="4"/>
      <c r="Y153" s="20"/>
      <c r="Z153" s="20"/>
      <c r="AA153" s="4"/>
      <c r="AD153" s="16"/>
      <c r="AE153" s="16"/>
      <c r="AF153" s="16"/>
    </row>
    <row r="154" spans="1:32" hidden="1" outlineLevel="1">
      <c r="C154" s="11"/>
      <c r="D154" s="136"/>
      <c r="E154" s="4"/>
      <c r="F154" s="4"/>
      <c r="G154" s="16"/>
      <c r="H154" s="4"/>
      <c r="I154" s="12"/>
      <c r="J154" s="15"/>
      <c r="K154" s="16"/>
      <c r="L154" s="11"/>
      <c r="M154" s="12"/>
      <c r="N154" s="16"/>
      <c r="O154" s="11"/>
      <c r="P154" s="34"/>
      <c r="Q154" s="6"/>
      <c r="R154" s="149"/>
      <c r="S154" s="150"/>
      <c r="T154" s="151"/>
      <c r="U154" s="27"/>
      <c r="V154" s="15"/>
      <c r="W154" s="28"/>
      <c r="Y154" s="13"/>
      <c r="Z154" s="13"/>
      <c r="AA154" s="4"/>
      <c r="AD154" s="16"/>
      <c r="AE154" s="16"/>
      <c r="AF154" s="16"/>
    </row>
    <row r="155" spans="1:32" hidden="1" outlineLevel="1">
      <c r="C155" s="4"/>
      <c r="D155" s="136"/>
      <c r="E155" s="4"/>
      <c r="F155" s="4"/>
      <c r="G155" s="16"/>
      <c r="H155" s="4"/>
      <c r="I155" s="12"/>
      <c r="J155" s="15"/>
      <c r="K155" s="16"/>
      <c r="L155" s="11"/>
      <c r="M155" s="12"/>
      <c r="N155" s="16"/>
      <c r="O155" s="11"/>
      <c r="P155" s="34"/>
      <c r="Q155" s="6"/>
      <c r="R155" s="149"/>
      <c r="S155" s="150"/>
      <c r="T155" s="151"/>
      <c r="U155" s="27"/>
      <c r="V155" s="15"/>
      <c r="W155" s="28"/>
      <c r="Y155" s="13"/>
      <c r="Z155" s="13"/>
      <c r="AA155" s="4"/>
      <c r="AD155" s="16"/>
      <c r="AE155" s="16"/>
      <c r="AF155" s="16"/>
    </row>
    <row r="156" spans="1:32" hidden="1" outlineLevel="1">
      <c r="C156" s="4"/>
      <c r="D156" s="136"/>
      <c r="E156" s="4"/>
      <c r="F156" s="4"/>
      <c r="G156" s="16"/>
      <c r="H156" s="11"/>
      <c r="I156" s="12"/>
      <c r="J156" s="15"/>
      <c r="K156" s="16"/>
      <c r="L156" s="11"/>
      <c r="M156" s="12"/>
      <c r="N156" s="16"/>
      <c r="O156" s="11"/>
      <c r="P156" s="34"/>
      <c r="Q156" s="6"/>
      <c r="R156" s="149"/>
      <c r="S156" s="150"/>
      <c r="T156" s="151"/>
      <c r="U156" s="27"/>
      <c r="V156" s="15"/>
      <c r="W156" s="28"/>
      <c r="Y156" s="13"/>
      <c r="Z156" s="13"/>
      <c r="AA156" s="4"/>
      <c r="AD156" s="16"/>
      <c r="AE156" s="16"/>
      <c r="AF156" s="16"/>
    </row>
    <row r="157" spans="1:32" hidden="1" outlineLevel="1">
      <c r="C157" s="17"/>
      <c r="D157" s="139"/>
      <c r="E157" s="17"/>
      <c r="F157" s="17"/>
      <c r="G157" s="18"/>
      <c r="H157" s="17"/>
      <c r="I157" s="19"/>
      <c r="J157" s="20"/>
      <c r="K157" s="18"/>
      <c r="L157" s="17"/>
      <c r="M157" s="19"/>
      <c r="N157" s="18"/>
      <c r="O157" s="17"/>
      <c r="P157" s="29"/>
      <c r="Q157" s="21"/>
      <c r="R157" s="149"/>
      <c r="S157" s="150"/>
      <c r="T157" s="151"/>
      <c r="U157" s="27"/>
      <c r="V157" s="15"/>
      <c r="W157" s="28"/>
      <c r="X157" s="24"/>
      <c r="Y157" s="20"/>
      <c r="Z157" s="20"/>
      <c r="AA157" s="4"/>
      <c r="AD157" s="16"/>
      <c r="AE157" s="16"/>
      <c r="AF157" s="16"/>
    </row>
    <row r="158" spans="1:32" hidden="1" outlineLevel="1">
      <c r="C158" s="11"/>
      <c r="D158" s="136"/>
      <c r="E158" s="11"/>
      <c r="F158" s="11"/>
      <c r="G158" s="10"/>
      <c r="H158" s="11"/>
      <c r="I158" s="12"/>
      <c r="J158" s="15"/>
      <c r="K158" s="10"/>
      <c r="L158" s="11"/>
      <c r="M158" s="12"/>
      <c r="N158" s="10"/>
      <c r="O158" s="11"/>
      <c r="P158" s="12"/>
      <c r="Q158" s="26"/>
      <c r="R158" s="149"/>
      <c r="S158" s="150"/>
      <c r="T158" s="151"/>
      <c r="U158" s="27"/>
      <c r="V158" s="15"/>
      <c r="W158" s="28"/>
      <c r="X158" s="4"/>
      <c r="Y158" s="15"/>
      <c r="Z158" s="15"/>
      <c r="AA158" s="4"/>
      <c r="AD158" s="16"/>
      <c r="AE158" s="16"/>
      <c r="AF158" s="16"/>
    </row>
    <row r="159" spans="1:32" hidden="1" outlineLevel="1">
      <c r="C159" s="11"/>
      <c r="D159" s="140"/>
      <c r="E159" s="11"/>
      <c r="F159" s="11"/>
      <c r="G159" s="10"/>
      <c r="H159" s="11"/>
      <c r="I159" s="12"/>
      <c r="J159" s="15"/>
      <c r="K159" s="10"/>
      <c r="L159" s="11"/>
      <c r="M159" s="12"/>
      <c r="N159" s="10"/>
      <c r="O159" s="11"/>
      <c r="P159" s="12"/>
      <c r="Q159" s="26"/>
      <c r="R159" s="149"/>
      <c r="S159" s="150"/>
      <c r="T159" s="151"/>
      <c r="U159" s="27"/>
      <c r="V159" s="15"/>
      <c r="W159" s="28"/>
      <c r="X159" s="11"/>
      <c r="Y159" s="15"/>
      <c r="Z159" s="15"/>
      <c r="AA159" s="4"/>
      <c r="AD159" s="16"/>
      <c r="AE159" s="16"/>
      <c r="AF159" s="16"/>
    </row>
    <row r="160" spans="1:32" hidden="1" outlineLevel="1">
      <c r="C160" s="11"/>
      <c r="D160" s="140"/>
      <c r="E160" s="11"/>
      <c r="F160" s="11"/>
      <c r="G160" s="10"/>
      <c r="H160" s="11"/>
      <c r="I160" s="12"/>
      <c r="J160" s="15"/>
      <c r="K160" s="10"/>
      <c r="L160" s="11"/>
      <c r="M160" s="12"/>
      <c r="N160" s="10"/>
      <c r="O160" s="11"/>
      <c r="P160" s="12"/>
      <c r="Q160" s="26"/>
      <c r="R160" s="149"/>
      <c r="S160" s="150"/>
      <c r="T160" s="151"/>
      <c r="U160" s="27"/>
      <c r="V160" s="15"/>
      <c r="W160" s="28"/>
      <c r="X160" s="24"/>
      <c r="Y160" s="15"/>
      <c r="Z160" s="15"/>
      <c r="AA160" s="4"/>
      <c r="AD160" s="16"/>
      <c r="AE160" s="16"/>
      <c r="AF160" s="16"/>
    </row>
    <row r="161" spans="3:32" hidden="1" outlineLevel="1">
      <c r="C161" s="17"/>
      <c r="D161" s="139"/>
      <c r="E161" s="17"/>
      <c r="F161" s="17"/>
      <c r="G161" s="18"/>
      <c r="H161" s="17"/>
      <c r="I161" s="19"/>
      <c r="J161" s="20"/>
      <c r="K161" s="18"/>
      <c r="L161" s="17"/>
      <c r="M161" s="19"/>
      <c r="N161" s="18"/>
      <c r="O161" s="17"/>
      <c r="P161" s="19"/>
      <c r="Q161" s="21"/>
      <c r="R161" s="149"/>
      <c r="S161" s="150"/>
      <c r="T161" s="151"/>
      <c r="U161" s="27"/>
      <c r="V161" s="15"/>
      <c r="W161" s="28"/>
      <c r="X161" s="24"/>
      <c r="Y161" s="20"/>
      <c r="Z161" s="20"/>
      <c r="AA161" s="4"/>
      <c r="AD161" s="16"/>
      <c r="AE161" s="16"/>
      <c r="AF161" s="16"/>
    </row>
    <row r="162" spans="3:32" hidden="1" outlineLevel="1">
      <c r="C162" s="11"/>
      <c r="D162" s="136"/>
      <c r="E162" s="11"/>
      <c r="F162" s="11"/>
      <c r="G162" s="16"/>
      <c r="H162" s="11"/>
      <c r="I162" s="12"/>
      <c r="J162" s="15"/>
      <c r="K162" s="16"/>
      <c r="L162" s="11"/>
      <c r="M162" s="12"/>
      <c r="N162" s="16"/>
      <c r="O162" s="11"/>
      <c r="P162" s="34"/>
      <c r="Q162" s="26"/>
      <c r="R162" s="149"/>
      <c r="S162" s="150"/>
      <c r="T162" s="151"/>
      <c r="U162" s="27"/>
      <c r="V162" s="15"/>
      <c r="W162" s="28"/>
      <c r="X162" s="24"/>
      <c r="Y162" s="15"/>
      <c r="Z162" s="15"/>
      <c r="AA162" s="4"/>
      <c r="AD162" s="16"/>
      <c r="AE162" s="16"/>
      <c r="AF162" s="16"/>
    </row>
    <row r="163" spans="3:32" hidden="1" outlineLevel="1">
      <c r="C163" s="11"/>
      <c r="D163" s="140"/>
      <c r="E163" s="11"/>
      <c r="F163" s="11"/>
      <c r="G163" s="16"/>
      <c r="H163" s="11"/>
      <c r="I163" s="12"/>
      <c r="J163" s="15"/>
      <c r="K163" s="16"/>
      <c r="L163" s="11"/>
      <c r="M163" s="12"/>
      <c r="N163" s="16"/>
      <c r="O163" s="4"/>
      <c r="P163" s="34"/>
      <c r="Q163" s="26"/>
      <c r="R163" s="149"/>
      <c r="S163" s="150"/>
      <c r="T163" s="151"/>
      <c r="U163" s="27"/>
      <c r="V163" s="15"/>
      <c r="W163" s="28"/>
      <c r="X163" s="24"/>
      <c r="Y163" s="15"/>
      <c r="Z163" s="15"/>
      <c r="AA163" s="4"/>
      <c r="AD163" s="16"/>
      <c r="AE163" s="16"/>
      <c r="AF163" s="16"/>
    </row>
    <row r="164" spans="3:32" hidden="1" outlineLevel="1">
      <c r="C164" s="11"/>
      <c r="D164" s="140"/>
      <c r="E164" s="11"/>
      <c r="F164" s="11"/>
      <c r="G164" s="16"/>
      <c r="H164" s="11"/>
      <c r="I164" s="12"/>
      <c r="J164" s="15"/>
      <c r="K164" s="16"/>
      <c r="L164" s="11"/>
      <c r="M164" s="12"/>
      <c r="N164" s="16"/>
      <c r="O164" s="11"/>
      <c r="P164" s="34"/>
      <c r="Q164" s="26"/>
      <c r="R164" s="149"/>
      <c r="S164" s="150"/>
      <c r="T164" s="151"/>
      <c r="U164" s="27"/>
      <c r="V164" s="15"/>
      <c r="W164" s="28"/>
      <c r="X164" s="11"/>
      <c r="Y164" s="15"/>
      <c r="Z164" s="15"/>
      <c r="AA164" s="4"/>
      <c r="AD164" s="16"/>
      <c r="AE164" s="16"/>
      <c r="AF164" s="16"/>
    </row>
    <row r="165" spans="3:32" hidden="1" outlineLevel="1">
      <c r="C165" s="17"/>
      <c r="D165" s="139"/>
      <c r="E165" s="17"/>
      <c r="F165" s="17"/>
      <c r="G165" s="18"/>
      <c r="H165" s="17"/>
      <c r="I165" s="19"/>
      <c r="J165" s="20"/>
      <c r="K165" s="18"/>
      <c r="L165" s="17"/>
      <c r="M165" s="19"/>
      <c r="N165" s="18"/>
      <c r="O165" s="17"/>
      <c r="P165" s="29"/>
      <c r="Q165" s="21"/>
      <c r="R165" s="149"/>
      <c r="S165" s="150"/>
      <c r="T165" s="151"/>
      <c r="U165" s="27"/>
      <c r="V165" s="15"/>
      <c r="W165" s="28"/>
      <c r="X165" s="11"/>
      <c r="Y165" s="20"/>
      <c r="Z165" s="20"/>
      <c r="AA165" s="4"/>
      <c r="AD165" s="16"/>
      <c r="AE165" s="16"/>
      <c r="AF165" s="16"/>
    </row>
    <row r="166" spans="3:32" hidden="1" outlineLevel="1">
      <c r="C166" s="11"/>
      <c r="D166" s="136"/>
      <c r="E166" s="11"/>
      <c r="F166" s="11"/>
      <c r="G166" s="10"/>
      <c r="H166" s="11"/>
      <c r="I166" s="12"/>
      <c r="J166" s="15"/>
      <c r="K166" s="10"/>
      <c r="L166" s="11"/>
      <c r="M166" s="12"/>
      <c r="N166" s="10"/>
      <c r="O166" s="11"/>
      <c r="P166" s="34"/>
      <c r="Q166" s="26"/>
      <c r="R166" s="149"/>
      <c r="S166" s="150"/>
      <c r="T166" s="151"/>
      <c r="U166" s="27"/>
      <c r="V166" s="15"/>
      <c r="W166" s="28"/>
      <c r="X166" s="24"/>
      <c r="Y166" s="15"/>
      <c r="Z166" s="15"/>
      <c r="AA166" s="4"/>
      <c r="AD166" s="16"/>
      <c r="AE166" s="16"/>
      <c r="AF166" s="16"/>
    </row>
    <row r="167" spans="3:32" hidden="1" outlineLevel="1">
      <c r="C167" s="11"/>
      <c r="D167" s="140"/>
      <c r="E167" s="11"/>
      <c r="F167" s="11"/>
      <c r="G167" s="10"/>
      <c r="H167" s="11"/>
      <c r="I167" s="12"/>
      <c r="J167" s="15"/>
      <c r="K167" s="10"/>
      <c r="L167" s="11"/>
      <c r="M167" s="12"/>
      <c r="N167" s="10"/>
      <c r="O167" s="4"/>
      <c r="P167" s="34"/>
      <c r="Q167" s="26"/>
      <c r="R167" s="149"/>
      <c r="S167" s="150"/>
      <c r="T167" s="151"/>
      <c r="U167" s="27"/>
      <c r="V167" s="15"/>
      <c r="W167" s="28"/>
      <c r="X167" s="24"/>
      <c r="Y167" s="15"/>
      <c r="Z167" s="15"/>
      <c r="AA167" s="4"/>
      <c r="AD167" s="16"/>
      <c r="AE167" s="16"/>
      <c r="AF167" s="16"/>
    </row>
    <row r="168" spans="3:32" hidden="1" outlineLevel="1">
      <c r="C168" s="11"/>
      <c r="D168" s="140"/>
      <c r="E168" s="11"/>
      <c r="F168" s="11"/>
      <c r="G168" s="16"/>
      <c r="H168" s="11"/>
      <c r="I168" s="12"/>
      <c r="J168" s="15"/>
      <c r="K168" s="16"/>
      <c r="L168" s="4"/>
      <c r="M168" s="12"/>
      <c r="N168" s="16"/>
      <c r="O168" s="11"/>
      <c r="P168" s="34"/>
      <c r="Q168" s="26"/>
      <c r="R168" s="149"/>
      <c r="S168" s="150"/>
      <c r="T168" s="151"/>
      <c r="U168" s="27"/>
      <c r="V168" s="15"/>
      <c r="W168" s="28"/>
      <c r="X168" s="24"/>
      <c r="Y168" s="15"/>
      <c r="Z168" s="15"/>
      <c r="AA168" s="4"/>
      <c r="AD168" s="16"/>
      <c r="AE168" s="16"/>
      <c r="AF168" s="16"/>
    </row>
    <row r="169" spans="3:32" hidden="1" outlineLevel="1">
      <c r="C169" s="17"/>
      <c r="D169" s="139"/>
      <c r="E169" s="17"/>
      <c r="F169" s="17"/>
      <c r="G169" s="18"/>
      <c r="H169" s="17"/>
      <c r="I169" s="19"/>
      <c r="J169" s="20"/>
      <c r="K169" s="18"/>
      <c r="L169" s="17"/>
      <c r="M169" s="19"/>
      <c r="N169" s="18"/>
      <c r="O169" s="17"/>
      <c r="P169" s="29"/>
      <c r="Q169" s="21"/>
      <c r="R169" s="149"/>
      <c r="S169" s="150"/>
      <c r="T169" s="151"/>
      <c r="U169" s="27"/>
      <c r="V169" s="15"/>
      <c r="W169" s="28"/>
      <c r="X169" s="24"/>
      <c r="Y169" s="20"/>
      <c r="Z169" s="20"/>
      <c r="AA169" s="4"/>
      <c r="AD169" s="16"/>
      <c r="AE169" s="16"/>
      <c r="AF169" s="16"/>
    </row>
    <row r="170" spans="3:32" hidden="1" outlineLevel="1">
      <c r="C170" s="11"/>
      <c r="D170" s="136"/>
      <c r="E170" s="11"/>
      <c r="F170" s="11"/>
      <c r="G170" s="10"/>
      <c r="H170" s="11"/>
      <c r="I170" s="12"/>
      <c r="J170" s="15"/>
      <c r="K170" s="10"/>
      <c r="L170" s="11"/>
      <c r="M170" s="12"/>
      <c r="N170" s="10"/>
      <c r="O170" s="11"/>
      <c r="P170" s="12"/>
      <c r="Q170" s="26"/>
      <c r="R170" s="149"/>
      <c r="S170" s="150"/>
      <c r="T170" s="151"/>
      <c r="U170" s="27"/>
      <c r="V170" s="15"/>
      <c r="W170" s="28"/>
      <c r="X170" s="11"/>
      <c r="Y170" s="15"/>
      <c r="Z170" s="15"/>
      <c r="AA170" s="4"/>
      <c r="AD170" s="16"/>
      <c r="AE170" s="16"/>
      <c r="AF170" s="16"/>
    </row>
    <row r="171" spans="3:32" hidden="1" outlineLevel="1">
      <c r="C171" s="11"/>
      <c r="D171" s="140"/>
      <c r="E171" s="11"/>
      <c r="F171" s="11"/>
      <c r="G171" s="10"/>
      <c r="H171" s="11"/>
      <c r="I171" s="12"/>
      <c r="J171" s="15"/>
      <c r="K171" s="10"/>
      <c r="L171" s="11"/>
      <c r="M171" s="12"/>
      <c r="N171" s="10"/>
      <c r="O171" s="11"/>
      <c r="P171" s="12"/>
      <c r="Q171" s="26"/>
      <c r="R171" s="149"/>
      <c r="S171" s="150"/>
      <c r="T171" s="151"/>
      <c r="U171" s="27"/>
      <c r="V171" s="15"/>
      <c r="W171" s="28"/>
      <c r="X171" s="11"/>
      <c r="Y171" s="15"/>
      <c r="Z171" s="15"/>
      <c r="AA171" s="4"/>
      <c r="AD171" s="16"/>
      <c r="AE171" s="16"/>
      <c r="AF171" s="16"/>
    </row>
    <row r="172" spans="3:32" hidden="1" outlineLevel="1">
      <c r="C172" s="11"/>
      <c r="D172" s="140"/>
      <c r="E172" s="11"/>
      <c r="F172" s="11"/>
      <c r="G172" s="10"/>
      <c r="H172" s="11"/>
      <c r="I172" s="12"/>
      <c r="J172" s="15"/>
      <c r="K172" s="10"/>
      <c r="L172" s="11"/>
      <c r="M172" s="12"/>
      <c r="N172" s="10"/>
      <c r="O172" s="11"/>
      <c r="P172" s="34"/>
      <c r="Q172" s="26"/>
      <c r="R172" s="149"/>
      <c r="S172" s="150"/>
      <c r="T172" s="151"/>
      <c r="U172" s="27"/>
      <c r="V172" s="15"/>
      <c r="W172" s="28"/>
      <c r="X172" s="24"/>
      <c r="Y172" s="15"/>
      <c r="Z172" s="15"/>
      <c r="AA172" s="4"/>
      <c r="AD172" s="16"/>
      <c r="AE172" s="16"/>
      <c r="AF172" s="16"/>
    </row>
    <row r="173" spans="3:32" hidden="1" outlineLevel="1">
      <c r="C173" s="17"/>
      <c r="D173" s="139"/>
      <c r="E173" s="17"/>
      <c r="F173" s="17"/>
      <c r="G173" s="18"/>
      <c r="H173" s="17"/>
      <c r="I173" s="19"/>
      <c r="J173" s="20"/>
      <c r="K173" s="18"/>
      <c r="L173" s="17"/>
      <c r="M173" s="19"/>
      <c r="N173" s="18"/>
      <c r="O173" s="17"/>
      <c r="P173" s="29"/>
      <c r="Q173" s="21"/>
      <c r="R173" s="149"/>
      <c r="S173" s="150"/>
      <c r="T173" s="151"/>
      <c r="U173" s="27"/>
      <c r="V173" s="15"/>
      <c r="W173" s="28"/>
      <c r="X173" s="24"/>
      <c r="Y173" s="20"/>
      <c r="Z173" s="20"/>
      <c r="AA173" s="4"/>
      <c r="AD173" s="16"/>
      <c r="AE173" s="16"/>
      <c r="AF173" s="16"/>
    </row>
    <row r="174" spans="3:32" hidden="1" outlineLevel="1">
      <c r="C174" s="11"/>
      <c r="D174" s="136"/>
      <c r="E174" s="11"/>
      <c r="F174" s="11"/>
      <c r="G174" s="16"/>
      <c r="H174" s="11"/>
      <c r="I174" s="12"/>
      <c r="J174" s="15"/>
      <c r="K174" s="16"/>
      <c r="L174" s="11"/>
      <c r="M174" s="12"/>
      <c r="N174" s="16"/>
      <c r="O174" s="11"/>
      <c r="P174" s="34"/>
      <c r="Q174" s="26"/>
      <c r="R174" s="149"/>
      <c r="S174" s="150"/>
      <c r="T174" s="151"/>
      <c r="U174" s="27"/>
      <c r="V174" s="15"/>
      <c r="W174" s="28"/>
      <c r="X174" s="12"/>
      <c r="Y174" s="15"/>
      <c r="Z174" s="15"/>
      <c r="AA174" s="4"/>
      <c r="AD174" s="16"/>
      <c r="AE174" s="16"/>
      <c r="AF174" s="16"/>
    </row>
    <row r="175" spans="3:32" hidden="1" outlineLevel="1">
      <c r="C175" s="11"/>
      <c r="D175" s="140"/>
      <c r="E175" s="11"/>
      <c r="F175" s="11"/>
      <c r="G175" s="16"/>
      <c r="H175" s="11"/>
      <c r="I175" s="12"/>
      <c r="J175" s="15"/>
      <c r="K175" s="16"/>
      <c r="L175" s="11"/>
      <c r="M175" s="12"/>
      <c r="N175" s="16"/>
      <c r="O175" s="11"/>
      <c r="P175" s="34"/>
      <c r="Q175" s="26"/>
      <c r="R175" s="149"/>
      <c r="S175" s="150"/>
      <c r="T175" s="151"/>
      <c r="U175" s="27"/>
      <c r="V175" s="15"/>
      <c r="W175" s="28"/>
      <c r="X175" s="24"/>
      <c r="Y175" s="15"/>
      <c r="Z175" s="15"/>
      <c r="AA175" s="4"/>
      <c r="AD175" s="16"/>
      <c r="AE175" s="16"/>
      <c r="AF175" s="16"/>
    </row>
    <row r="176" spans="3:32" hidden="1" outlineLevel="1">
      <c r="C176" s="11"/>
      <c r="D176" s="140"/>
      <c r="E176" s="11"/>
      <c r="F176" s="11"/>
      <c r="G176" s="16"/>
      <c r="H176" s="11"/>
      <c r="I176" s="12"/>
      <c r="J176" s="15"/>
      <c r="K176" s="16"/>
      <c r="L176" s="11"/>
      <c r="M176" s="12"/>
      <c r="N176" s="16"/>
      <c r="O176" s="11"/>
      <c r="P176" s="34"/>
      <c r="Q176" s="26"/>
      <c r="R176" s="149"/>
      <c r="S176" s="150"/>
      <c r="T176" s="151"/>
      <c r="U176" s="27"/>
      <c r="V176" s="15"/>
      <c r="W176" s="28"/>
      <c r="X176" s="11"/>
      <c r="Y176" s="15"/>
      <c r="Z176" s="15"/>
      <c r="AA176" s="4"/>
      <c r="AD176" s="16"/>
      <c r="AE176" s="16"/>
      <c r="AF176" s="16"/>
    </row>
    <row r="177" spans="3:32" hidden="1" outlineLevel="1">
      <c r="C177" s="17"/>
      <c r="D177" s="139"/>
      <c r="E177" s="17"/>
      <c r="F177" s="17"/>
      <c r="G177" s="18"/>
      <c r="H177" s="17"/>
      <c r="I177" s="19"/>
      <c r="J177" s="20"/>
      <c r="K177" s="18"/>
      <c r="L177" s="17"/>
      <c r="M177" s="19"/>
      <c r="N177" s="18"/>
      <c r="O177" s="17"/>
      <c r="P177" s="29"/>
      <c r="Q177" s="21"/>
      <c r="R177" s="149"/>
      <c r="S177" s="150"/>
      <c r="T177" s="151"/>
      <c r="U177" s="27"/>
      <c r="V177" s="15"/>
      <c r="W177" s="28"/>
      <c r="X177" s="11"/>
      <c r="Y177" s="20"/>
      <c r="Z177" s="20"/>
      <c r="AA177" s="4"/>
      <c r="AD177" s="16"/>
      <c r="AE177" s="16"/>
      <c r="AF177" s="16"/>
    </row>
    <row r="178" spans="3:32" hidden="1" outlineLevel="1">
      <c r="C178" s="11"/>
      <c r="D178" s="136"/>
      <c r="E178" s="11"/>
      <c r="F178" s="11"/>
      <c r="G178" s="10"/>
      <c r="H178" s="11"/>
      <c r="I178" s="12"/>
      <c r="J178" s="15"/>
      <c r="K178" s="10"/>
      <c r="L178" s="11"/>
      <c r="M178" s="12"/>
      <c r="N178" s="10"/>
      <c r="O178" s="11"/>
      <c r="P178" s="12"/>
      <c r="Q178" s="26"/>
      <c r="R178" s="149"/>
      <c r="S178" s="150"/>
      <c r="T178" s="151"/>
      <c r="U178" s="27"/>
      <c r="V178" s="15"/>
      <c r="W178" s="28"/>
      <c r="X178" s="24"/>
      <c r="Y178" s="15"/>
      <c r="Z178" s="15"/>
      <c r="AA178" s="4"/>
      <c r="AD178" s="16"/>
      <c r="AE178" s="16"/>
      <c r="AF178" s="16"/>
    </row>
    <row r="179" spans="3:32" hidden="1" outlineLevel="1">
      <c r="C179" s="11"/>
      <c r="D179" s="140"/>
      <c r="E179" s="11"/>
      <c r="F179" s="11"/>
      <c r="G179" s="10"/>
      <c r="H179" s="11"/>
      <c r="I179" s="12"/>
      <c r="J179" s="15"/>
      <c r="K179" s="10"/>
      <c r="L179" s="11"/>
      <c r="M179" s="12"/>
      <c r="N179" s="10"/>
      <c r="O179" s="11"/>
      <c r="P179" s="34"/>
      <c r="Q179" s="26"/>
      <c r="R179" s="149"/>
      <c r="S179" s="150"/>
      <c r="T179" s="151"/>
      <c r="U179" s="27"/>
      <c r="V179" s="15"/>
      <c r="W179" s="28"/>
      <c r="X179" s="24"/>
      <c r="Y179" s="15"/>
      <c r="Z179" s="15"/>
      <c r="AA179" s="4"/>
      <c r="AD179" s="16"/>
      <c r="AE179" s="16"/>
      <c r="AF179" s="16"/>
    </row>
    <row r="180" spans="3:32" hidden="1" outlineLevel="1">
      <c r="C180" s="11"/>
      <c r="D180" s="140"/>
      <c r="E180" s="11"/>
      <c r="F180" s="11"/>
      <c r="G180" s="10"/>
      <c r="H180" s="11"/>
      <c r="I180" s="12"/>
      <c r="J180" s="15"/>
      <c r="K180" s="10"/>
      <c r="L180" s="11"/>
      <c r="M180" s="12"/>
      <c r="N180" s="10"/>
      <c r="O180" s="11"/>
      <c r="P180" s="34"/>
      <c r="Q180" s="26"/>
      <c r="R180" s="149"/>
      <c r="S180" s="150"/>
      <c r="T180" s="151"/>
      <c r="U180" s="27"/>
      <c r="V180" s="15"/>
      <c r="W180" s="28"/>
      <c r="X180" s="24"/>
      <c r="Y180" s="15"/>
      <c r="Z180" s="15"/>
      <c r="AA180" s="4"/>
      <c r="AD180" s="16"/>
      <c r="AE180" s="16"/>
      <c r="AF180" s="16"/>
    </row>
    <row r="181" spans="3:32" hidden="1" outlineLevel="1">
      <c r="C181" s="17"/>
      <c r="D181" s="139"/>
      <c r="E181" s="17"/>
      <c r="F181" s="17"/>
      <c r="G181" s="18"/>
      <c r="H181" s="17"/>
      <c r="I181" s="19"/>
      <c r="J181" s="20"/>
      <c r="K181" s="18"/>
      <c r="L181" s="17"/>
      <c r="M181" s="19"/>
      <c r="N181" s="18"/>
      <c r="O181" s="17"/>
      <c r="P181" s="19"/>
      <c r="Q181" s="21"/>
      <c r="R181" s="149"/>
      <c r="S181" s="150"/>
      <c r="T181" s="151"/>
      <c r="U181" s="27"/>
      <c r="V181" s="15"/>
      <c r="W181" s="28"/>
      <c r="X181" s="24"/>
      <c r="Y181" s="20"/>
      <c r="Z181" s="20"/>
      <c r="AA181" s="4"/>
      <c r="AD181" s="16"/>
      <c r="AE181" s="16"/>
      <c r="AF181" s="16"/>
    </row>
    <row r="182" spans="3:32" collapsed="1">
      <c r="L182" s="4"/>
      <c r="R182" s="24"/>
      <c r="S182" s="150"/>
      <c r="T182" s="24"/>
      <c r="U182" s="27"/>
      <c r="V182" s="15"/>
      <c r="W182" s="28"/>
      <c r="AA182" s="4"/>
      <c r="AD182" s="16"/>
      <c r="AE182" s="16"/>
      <c r="AF182" s="16"/>
    </row>
    <row r="183" spans="3:32">
      <c r="L183" s="4"/>
      <c r="R183" s="24"/>
      <c r="S183" s="150"/>
      <c r="T183" s="24"/>
      <c r="U183" s="27"/>
      <c r="V183" s="15"/>
      <c r="W183" s="28"/>
      <c r="AA183" s="4"/>
      <c r="AD183" s="16"/>
      <c r="AE183" s="16"/>
      <c r="AF183" s="16"/>
    </row>
    <row r="184" spans="3:32">
      <c r="R184" s="24"/>
      <c r="S184" s="150"/>
      <c r="T184" s="24"/>
      <c r="U184" s="27"/>
      <c r="V184" s="15"/>
      <c r="W184" s="28"/>
      <c r="AA184" s="4"/>
      <c r="AD184" s="16"/>
      <c r="AE184" s="16"/>
      <c r="AF184" s="16"/>
    </row>
    <row r="185" spans="3:32">
      <c r="R185" s="24"/>
      <c r="S185" s="24"/>
      <c r="T185" s="24"/>
      <c r="U185" s="24"/>
      <c r="V185" s="24"/>
      <c r="W185" s="24"/>
      <c r="AA185" s="4"/>
      <c r="AD185" s="16"/>
      <c r="AE185" s="16"/>
      <c r="AF185" s="16"/>
    </row>
    <row r="186" spans="3:32">
      <c r="AA186" s="4"/>
      <c r="AD186" s="16"/>
      <c r="AE186" s="16"/>
      <c r="AF186" s="16"/>
    </row>
    <row r="187" spans="3:32">
      <c r="AA187" s="4"/>
      <c r="AD187" s="16"/>
      <c r="AE187" s="16"/>
      <c r="AF187" s="16"/>
    </row>
    <row r="188" spans="3:32">
      <c r="AA188" s="4"/>
      <c r="AD188" s="16"/>
      <c r="AE188" s="16"/>
      <c r="AF188" s="16"/>
    </row>
    <row r="189" spans="3:32">
      <c r="AD189" s="16"/>
      <c r="AE189" s="16"/>
      <c r="AF189" s="16"/>
    </row>
  </sheetData>
  <printOptions horizontalCentered="1" verticalCentered="1"/>
  <pageMargins left="0.39370078740157483" right="0.15748031496062992" top="0.19685039370078741" bottom="0.19685039370078741" header="0.70866141732283472" footer="0.51181102362204722"/>
  <pageSetup paperSize="9" fitToHeight="99" orientation="portrait" r:id="rId1"/>
  <headerFooter alignWithMargins="0"/>
  <rowBreaks count="1" manualBreakCount="1">
    <brk id="6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tabColor rgb="FF92D050"/>
    <pageSetUpPr fitToPage="1"/>
  </sheetPr>
  <dimension ref="A1:AK89"/>
  <sheetViews>
    <sheetView showGridLines="0" topLeftCell="B22" zoomScaleNormal="100" workbookViewId="0">
      <selection activeCell="AB38" sqref="AB38"/>
    </sheetView>
  </sheetViews>
  <sheetFormatPr baseColWidth="10" defaultRowHeight="12.75" outlineLevelRow="1" outlineLevelCol="1"/>
  <cols>
    <col min="1" max="1" width="3" style="3" hidden="1" customWidth="1" outlineLevel="1"/>
    <col min="2" max="2" width="2" style="3" customWidth="1" collapsed="1"/>
    <col min="3" max="3" width="6.85546875" style="3" customWidth="1"/>
    <col min="4" max="4" width="24.7109375" style="3" customWidth="1"/>
    <col min="5" max="5" width="4" style="3" customWidth="1"/>
    <col min="6" max="6" width="1.7109375" style="3" customWidth="1"/>
    <col min="7" max="8" width="4" style="3" customWidth="1"/>
    <col min="9" max="9" width="1.7109375" style="3" customWidth="1"/>
    <col min="10" max="11" width="4" style="3" customWidth="1"/>
    <col min="12" max="12" width="1.7109375" style="3" customWidth="1"/>
    <col min="13" max="14" width="4" style="3" customWidth="1"/>
    <col min="15" max="15" width="1.7109375" style="3" customWidth="1"/>
    <col min="16" max="17" width="4" style="3" customWidth="1"/>
    <col min="18" max="18" width="1.7109375" style="3" customWidth="1"/>
    <col min="19" max="20" width="4" style="3" customWidth="1"/>
    <col min="21" max="21" width="1.7109375" style="3" customWidth="1"/>
    <col min="22" max="22" width="4" style="3" customWidth="1"/>
    <col min="23" max="23" width="4" style="3" hidden="1" customWidth="1" outlineLevel="1"/>
    <col min="24" max="24" width="1.7109375" style="3" hidden="1" customWidth="1" outlineLevel="1"/>
    <col min="25" max="25" width="4" style="3" hidden="1" customWidth="1" outlineLevel="1"/>
    <col min="26" max="26" width="4" style="3" customWidth="1" collapsed="1"/>
    <col min="27" max="27" width="1.7109375" style="3" customWidth="1"/>
    <col min="28" max="28" width="4" style="3" customWidth="1"/>
    <col min="29" max="29" width="4.7109375" style="3" customWidth="1"/>
    <col min="30" max="30" width="6.5703125" style="3" hidden="1" customWidth="1" outlineLevel="1"/>
    <col min="31" max="31" width="4" style="3" customWidth="1" collapsed="1"/>
    <col min="32" max="32" width="4.85546875" style="3" customWidth="1"/>
    <col min="33" max="33" width="1.7109375" style="3" customWidth="1"/>
    <col min="34" max="34" width="4" style="3" customWidth="1"/>
    <col min="35" max="35" width="24" style="3" bestFit="1" customWidth="1"/>
    <col min="36" max="36" width="4.7109375" style="3" customWidth="1"/>
    <col min="37" max="37" width="24" style="3" bestFit="1" customWidth="1"/>
    <col min="38" max="38" width="3" style="3" bestFit="1" customWidth="1"/>
    <col min="39" max="39" width="1.28515625" style="3" customWidth="1"/>
    <col min="40" max="40" width="3" style="3" bestFit="1" customWidth="1"/>
    <col min="41" max="41" width="5.140625" style="3" customWidth="1"/>
    <col min="42" max="16384" width="11.42578125" style="3"/>
  </cols>
  <sheetData>
    <row r="1" spans="1:37" ht="24.95" customHeight="1">
      <c r="B1" s="158"/>
      <c r="C1" s="259" t="str">
        <f>Daten!A1&amp;" "&amp;Daten!B1&amp;" "&amp;Daten!L1</f>
        <v>54. Deutsche Prellball Meisterschaften der Seniorinnen und Senioren 2017</v>
      </c>
      <c r="D1" s="161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  <c r="X1" s="162"/>
      <c r="Y1" s="162"/>
      <c r="Z1" s="162"/>
      <c r="AA1" s="162"/>
      <c r="AB1" s="162"/>
      <c r="AC1" s="162"/>
    </row>
    <row r="2" spans="1:37" ht="21.75" customHeight="1">
      <c r="C2" s="163" t="s">
        <v>34</v>
      </c>
      <c r="D2" s="164"/>
      <c r="E2" s="165"/>
      <c r="F2" s="166"/>
      <c r="G2" s="165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3" t="str">
        <f>+Daten!I11</f>
        <v>Frauen 30</v>
      </c>
      <c r="T2" s="286"/>
      <c r="U2" s="286"/>
      <c r="V2" s="286"/>
      <c r="W2" s="286"/>
      <c r="X2" s="286"/>
      <c r="Y2" s="286"/>
      <c r="Z2" s="168"/>
      <c r="AA2" s="168"/>
      <c r="AB2" s="168"/>
      <c r="AC2" s="164"/>
    </row>
    <row r="3" spans="1:37" ht="6.75" customHeight="1">
      <c r="C3" s="169"/>
      <c r="D3" s="167"/>
      <c r="E3" s="165"/>
      <c r="F3" s="166"/>
      <c r="G3" s="165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9"/>
      <c r="T3" s="169"/>
      <c r="U3" s="169"/>
      <c r="V3" s="169"/>
      <c r="W3" s="169"/>
      <c r="X3" s="169"/>
      <c r="Y3" s="169"/>
      <c r="Z3" s="167"/>
      <c r="AA3" s="167"/>
      <c r="AB3" s="167"/>
      <c r="AC3" s="167"/>
    </row>
    <row r="4" spans="1:37" ht="21.75" hidden="1" customHeight="1" outlineLevel="1">
      <c r="A4" s="3" t="s">
        <v>14</v>
      </c>
      <c r="C4" s="170"/>
      <c r="D4" s="171"/>
      <c r="E4" s="287"/>
      <c r="F4" s="234">
        <v>1</v>
      </c>
      <c r="G4" s="287"/>
      <c r="H4" s="234"/>
      <c r="I4" s="234">
        <v>2</v>
      </c>
      <c r="J4" s="234"/>
      <c r="K4" s="234"/>
      <c r="L4" s="234">
        <v>3</v>
      </c>
      <c r="M4" s="234"/>
      <c r="N4" s="234"/>
      <c r="O4" s="234">
        <v>4</v>
      </c>
      <c r="P4" s="234"/>
      <c r="Q4" s="234"/>
      <c r="R4" s="234">
        <v>5</v>
      </c>
      <c r="S4" s="288"/>
      <c r="T4" s="289"/>
      <c r="U4" s="289">
        <v>6</v>
      </c>
      <c r="V4" s="289"/>
      <c r="W4" s="289"/>
      <c r="X4" s="289">
        <v>7</v>
      </c>
      <c r="Y4" s="289"/>
      <c r="Z4" s="289"/>
      <c r="AA4" s="289"/>
      <c r="AB4" s="289"/>
      <c r="AC4" s="289"/>
    </row>
    <row r="5" spans="1:37" ht="12.75" customHeight="1" collapsed="1">
      <c r="C5" s="172"/>
      <c r="D5" s="173" t="str">
        <f>+Daten!I12</f>
        <v>Gruppe A</v>
      </c>
      <c r="E5" s="174"/>
      <c r="F5" s="175" t="str">
        <f>+D6</f>
        <v>TV Baden</v>
      </c>
      <c r="G5" s="176"/>
      <c r="H5" s="177"/>
      <c r="I5" s="290" t="str">
        <f>+D8</f>
        <v>SC Itzehoe</v>
      </c>
      <c r="J5" s="223"/>
      <c r="K5" s="222"/>
      <c r="L5" s="290" t="str">
        <f>+D10</f>
        <v>TV Berkenbaum</v>
      </c>
      <c r="M5" s="223"/>
      <c r="N5" s="222"/>
      <c r="O5" s="290" t="str">
        <f>+D12</f>
        <v>TV Richterich</v>
      </c>
      <c r="P5" s="223"/>
      <c r="Q5" s="222"/>
      <c r="R5" s="291" t="str">
        <f>+D14</f>
        <v>TSV Burgdorf</v>
      </c>
      <c r="S5" s="223"/>
      <c r="T5" s="222"/>
      <c r="U5" s="291" t="str">
        <f>+D16</f>
        <v>TV Sottrum</v>
      </c>
      <c r="V5" s="223"/>
      <c r="W5" s="222"/>
      <c r="X5" s="292">
        <f>+D18</f>
        <v>0</v>
      </c>
      <c r="Y5" s="223"/>
      <c r="Z5" s="177"/>
      <c r="AA5" s="180" t="s">
        <v>18</v>
      </c>
      <c r="AB5" s="178"/>
      <c r="AC5" s="181" t="s">
        <v>19</v>
      </c>
    </row>
    <row r="6" spans="1:37" ht="15.2" customHeight="1">
      <c r="A6" s="3">
        <v>1</v>
      </c>
      <c r="C6" s="183" t="str">
        <f>IF(Daten!H13="","",Daten!H13)</f>
        <v>NI</v>
      </c>
      <c r="D6" s="184" t="str">
        <f>IF(Daten!I13="","",Daten!I13)</f>
        <v>TV Baden</v>
      </c>
      <c r="E6" s="185"/>
      <c r="F6" s="186"/>
      <c r="G6" s="187"/>
      <c r="H6" s="188">
        <f>IF(ISERROR(VLOOKUP($A$4&amp;TEXT($A6,"00")&amp;TEXT(I$4,"00"),SamstagNeben!$B$22:$T$160,17,FALSE)),"",VLOOKUP($A$4&amp;TEXT($A6,"00")&amp;TEXT(I$4,"00"),SamstagNeben!$B$22:$T$160,17,FALSE))</f>
        <v>28</v>
      </c>
      <c r="I6" s="133" t="s">
        <v>21</v>
      </c>
      <c r="J6" s="189">
        <f>IF(ISERROR(VLOOKUP($A$4&amp;TEXT($A6,"00")&amp;TEXT(I$4,"00"),SamstagNeben!$B$22:$T$160,19,FALSE)),"",VLOOKUP($A$4&amp;TEXT($A6,"00")&amp;TEXT(I$4,"00"),SamstagNeben!$B$22:$T$160,19,FALSE))</f>
        <v>35</v>
      </c>
      <c r="K6" s="188">
        <f>IF(ISERROR(VLOOKUP($A$4&amp;TEXT($A6,"00")&amp;TEXT(L$4,"00"),SamstagNeben!$B$22:$T$160,17,FALSE)),"",VLOOKUP($A$4&amp;TEXT($A6,"00")&amp;TEXT(L$4,"00"),SamstagNeben!$B$22:$T$160,17,FALSE))</f>
        <v>23</v>
      </c>
      <c r="L6" s="133" t="s">
        <v>21</v>
      </c>
      <c r="M6" s="189">
        <f>IF(ISERROR(VLOOKUP($A$4&amp;TEXT($A6,"00")&amp;TEXT(L$4,"00"),SamstagNeben!$B$22:$T$160,19,FALSE)),"",VLOOKUP($A$4&amp;TEXT($A6,"00")&amp;TEXT(L$4,"00"),SamstagNeben!$B$22:$T$160,19,FALSE))</f>
        <v>40</v>
      </c>
      <c r="N6" s="188">
        <f>IF(ISERROR(VLOOKUP($A$4&amp;TEXT($A6,"00")&amp;TEXT(O$4,"00"),SamstagNeben!$B$22:$T$160,17,FALSE)),"",VLOOKUP($A$4&amp;TEXT($A6,"00")&amp;TEXT(O$4,"00"),SamstagNeben!$B$22:$T$160,17,FALSE))</f>
        <v>33</v>
      </c>
      <c r="O6" s="133" t="s">
        <v>21</v>
      </c>
      <c r="P6" s="189">
        <f>IF(ISERROR(VLOOKUP($A$4&amp;TEXT($A6,"00")&amp;TEXT(O$4,"00"),SamstagNeben!$B$22:$T$160,19,FALSE)),"",VLOOKUP($A$4&amp;TEXT($A6,"00")&amp;TEXT(O$4,"00"),SamstagNeben!$B$22:$T$160,19,FALSE))</f>
        <v>32</v>
      </c>
      <c r="Q6" s="188">
        <f>IF(ISERROR(VLOOKUP($A$4&amp;TEXT($A6,"00")&amp;TEXT(R$4,"00"),SamstagNeben!$B$22:$T$160,17,FALSE)),"",VLOOKUP($A$4&amp;TEXT($A6,"00")&amp;TEXT(R$4,"00"),SamstagNeben!$B$22:$T$160,17,FALSE))</f>
        <v>26</v>
      </c>
      <c r="R6" s="133" t="s">
        <v>21</v>
      </c>
      <c r="S6" s="189">
        <f>IF(ISERROR(VLOOKUP($A$4&amp;TEXT($A6,"00")&amp;TEXT(R$4,"00"),SamstagNeben!$B$22:$T$160,19,FALSE)),"",VLOOKUP($A$4&amp;TEXT($A6,"00")&amp;TEXT(R$4,"00"),SamstagNeben!$B$22:$T$160,19,FALSE))</f>
        <v>36</v>
      </c>
      <c r="T6" s="188">
        <f>IF(ISERROR(VLOOKUP($A$4&amp;TEXT($A6,"00")&amp;TEXT(U$4,"00"),SamstagNeben!$B$22:$T$160,17,FALSE)),"",VLOOKUP($A$4&amp;TEXT($A6,"00")&amp;TEXT(U$4,"00"),SamstagNeben!$B$22:$T$160,17,FALSE))</f>
        <v>34</v>
      </c>
      <c r="U6" s="133" t="s">
        <v>21</v>
      </c>
      <c r="V6" s="189">
        <f>IF(ISERROR(VLOOKUP($A$4&amp;TEXT($A6,"00")&amp;TEXT(U$4,"00"),SamstagNeben!$B$22:$T$160,19,FALSE)),"",VLOOKUP($A$4&amp;TEXT($A6,"00")&amp;TEXT(U$4,"00"),SamstagNeben!$B$22:$T$160,19,FALSE))</f>
        <v>29</v>
      </c>
      <c r="W6" s="188"/>
      <c r="X6" s="133" t="s">
        <v>21</v>
      </c>
      <c r="Y6" s="189"/>
      <c r="Z6" s="190">
        <f>IF(AE7="","",SUM(E6,H6,K6,N6,Q6,T6,W6))</f>
        <v>144</v>
      </c>
      <c r="AA6" s="133" t="s">
        <v>21</v>
      </c>
      <c r="AB6" s="191">
        <f>IF(AE7="","",SUM(G6,J6,M6,P6,S6,V6,Y6))</f>
        <v>172</v>
      </c>
      <c r="AC6" s="192">
        <f>IF(AE6="","",RANK(AD7,($AD$7,$AD$9,$AD$11,$AD$13,$AD$15,$AD$17,$AD$19),0))</f>
        <v>4</v>
      </c>
      <c r="AE6" s="45" t="s">
        <v>23</v>
      </c>
      <c r="AH6" s="3">
        <v>1</v>
      </c>
      <c r="AI6" s="193" t="str">
        <f>IF(AC6="","",IF($AC$6=1,$D$6,IF($AC$8=1,$D$8,IF($AC$10=1,$D$10,IF($AC$12=1,$D$12,IF($AC$14=1,$D$14,IF($AC$16=1,$D$16,IF($AC$18=1,$D$18,0))))))))</f>
        <v>TV Berkenbaum</v>
      </c>
      <c r="AJ6" s="293"/>
      <c r="AK6" s="293"/>
    </row>
    <row r="7" spans="1:37" ht="11.1" customHeight="1">
      <c r="C7" s="294"/>
      <c r="D7" s="195"/>
      <c r="E7" s="196"/>
      <c r="F7" s="197"/>
      <c r="G7" s="198"/>
      <c r="H7" s="199">
        <f>IF(OR(H6="",H6=0),"",IF(H6&gt;J6,2,IF(H6&lt;J6,0,1)))</f>
        <v>0</v>
      </c>
      <c r="I7" s="20" t="s">
        <v>22</v>
      </c>
      <c r="J7" s="200">
        <f>IF(OR(J6="",J6=0),"",IF(J6&gt;H6,2,IF(J6&lt;H6,0,1)))</f>
        <v>2</v>
      </c>
      <c r="K7" s="199">
        <f>IF(OR(K6="",K6=0),"",IF(K6&gt;M6,2,IF(K6&lt;M6,0,1)))</f>
        <v>0</v>
      </c>
      <c r="L7" s="20" t="s">
        <v>22</v>
      </c>
      <c r="M7" s="200">
        <f>IF(OR(M6="",M6=0),"",IF(M6&gt;K6,2,IF(M6&lt;K6,0,1)))</f>
        <v>2</v>
      </c>
      <c r="N7" s="199">
        <f>IF(OR(N6="",N6=0),"",IF(N6&gt;P6,2,IF(N6&lt;P6,0,1)))</f>
        <v>2</v>
      </c>
      <c r="O7" s="20" t="s">
        <v>22</v>
      </c>
      <c r="P7" s="200">
        <f>IF(OR(P6="",P6=0),"",IF(P6&gt;N6,2,IF(P6&lt;N6,0,1)))</f>
        <v>0</v>
      </c>
      <c r="Q7" s="199">
        <f>IF(OR(Q6="",Q6=0),"",IF(Q6&gt;S6,2,IF(Q6&lt;S6,0,1)))</f>
        <v>0</v>
      </c>
      <c r="R7" s="20" t="s">
        <v>22</v>
      </c>
      <c r="S7" s="200">
        <f>IF(OR(S6="",S6=0),"",IF(S6&gt;Q6,2,IF(S6&lt;Q6,0,1)))</f>
        <v>2</v>
      </c>
      <c r="T7" s="199">
        <f>IF(OR(T6="",T6=0),"",IF(T6&gt;V6,2,IF(T6&lt;V6,0,1)))</f>
        <v>2</v>
      </c>
      <c r="U7" s="20" t="s">
        <v>22</v>
      </c>
      <c r="V7" s="200">
        <f>IF(OR(V6="",V6=0),"",IF(V6&gt;T6,2,IF(V6&lt;T6,0,1)))</f>
        <v>0</v>
      </c>
      <c r="W7" s="199"/>
      <c r="X7" s="20" t="s">
        <v>22</v>
      </c>
      <c r="Y7" s="200"/>
      <c r="Z7" s="199">
        <f t="shared" ref="Z7:Z19" si="0">IF(AE7="","",SUM(E7,H7,K7,N7,Q7,T7,W7))</f>
        <v>4</v>
      </c>
      <c r="AA7" s="20" t="s">
        <v>22</v>
      </c>
      <c r="AB7" s="200">
        <f t="shared" ref="AB7:AB19" si="1">IF(AE7="","",SUM(G7,J7,M7,P7,S7,V7,Y7))</f>
        <v>6</v>
      </c>
      <c r="AC7" s="201"/>
      <c r="AD7" s="202">
        <f>+(Z7-AB7)+Z6/AB6+Z7</f>
        <v>2.8372093023255816</v>
      </c>
      <c r="AE7" s="45" t="s">
        <v>23</v>
      </c>
      <c r="AI7" s="193"/>
    </row>
    <row r="8" spans="1:37" ht="15.2" customHeight="1">
      <c r="A8" s="3">
        <v>2</v>
      </c>
      <c r="C8" s="183" t="s">
        <v>263</v>
      </c>
      <c r="D8" s="184" t="s">
        <v>262</v>
      </c>
      <c r="E8" s="188">
        <f>IF(J6="","",J6)</f>
        <v>35</v>
      </c>
      <c r="F8" s="133" t="s">
        <v>21</v>
      </c>
      <c r="G8" s="189">
        <f>IF(H6="","",H6)</f>
        <v>28</v>
      </c>
      <c r="H8" s="185"/>
      <c r="I8" s="186"/>
      <c r="J8" s="187"/>
      <c r="K8" s="188">
        <f>IF(ISERROR(VLOOKUP($A$4&amp;TEXT($A8,"00")&amp;TEXT(L$4,"00"),SamstagNeben!$B$22:$T$160,17,FALSE)),"",VLOOKUP($A$4&amp;TEXT($A8,"00")&amp;TEXT(L$4,"00"),SamstagNeben!$B$22:$T$160,17,FALSE))</f>
        <v>26</v>
      </c>
      <c r="L8" s="133" t="s">
        <v>21</v>
      </c>
      <c r="M8" s="189">
        <f>IF(ISERROR(VLOOKUP($A$4&amp;TEXT($A8,"00")&amp;TEXT(L$4,"00"),SamstagNeben!$B$22:$T$160,19,FALSE)),"",VLOOKUP($A$4&amp;TEXT($A8,"00")&amp;TEXT(L$4,"00"),SamstagNeben!$B$22:$T$160,19,FALSE))</f>
        <v>37</v>
      </c>
      <c r="N8" s="188">
        <f>IF(ISERROR(VLOOKUP($A$4&amp;TEXT($A8,"00")&amp;TEXT(O$4,"00"),SamstagNeben!$B$22:$T$160,17,FALSE)),"",VLOOKUP($A$4&amp;TEXT($A8,"00")&amp;TEXT(O$4,"00"),SamstagNeben!$B$22:$T$160,17,FALSE))</f>
        <v>37</v>
      </c>
      <c r="O8" s="133" t="s">
        <v>21</v>
      </c>
      <c r="P8" s="189">
        <f>IF(ISERROR(VLOOKUP($A$4&amp;TEXT($A8,"00")&amp;TEXT(O$4,"00"),SamstagNeben!$B$22:$T$160,19,FALSE)),"",VLOOKUP($A$4&amp;TEXT($A8,"00")&amp;TEXT(O$4,"00"),SamstagNeben!$B$22:$T$160,19,FALSE))</f>
        <v>23</v>
      </c>
      <c r="Q8" s="188">
        <f>IF(ISERROR(VLOOKUP($A$4&amp;TEXT($A8,"00")&amp;TEXT(R$4,"00"),SamstagNeben!$B$22:$T$160,17,FALSE)),"",VLOOKUP($A$4&amp;TEXT($A8,"00")&amp;TEXT(R$4,"00"),SamstagNeben!$B$22:$T$160,17,FALSE))</f>
        <v>29</v>
      </c>
      <c r="R8" s="133" t="s">
        <v>21</v>
      </c>
      <c r="S8" s="189">
        <f>IF(ISERROR(VLOOKUP($A$4&amp;TEXT($A8,"00")&amp;TEXT(R$4,"00"),SamstagNeben!$B$22:$T$160,19,FALSE)),"",VLOOKUP($A$4&amp;TEXT($A8,"00")&amp;TEXT(R$4,"00"),SamstagNeben!$B$22:$T$160,19,FALSE))</f>
        <v>33</v>
      </c>
      <c r="T8" s="188">
        <f>IF(ISERROR(VLOOKUP($A$4&amp;TEXT($A8,"00")&amp;TEXT(U$4,"00"),SamstagNeben!$B$22:$T$160,17,FALSE)),"",VLOOKUP($A$4&amp;TEXT($A8,"00")&amp;TEXT(U$4,"00"),SamstagNeben!$B$22:$T$160,17,FALSE))</f>
        <v>43</v>
      </c>
      <c r="U8" s="133" t="s">
        <v>21</v>
      </c>
      <c r="V8" s="189">
        <f>IF(ISERROR(VLOOKUP($A$4&amp;TEXT($A8,"00")&amp;TEXT(U$4,"00"),SamstagNeben!$B$22:$T$160,19,FALSE)),"",VLOOKUP($A$4&amp;TEXT($A8,"00")&amp;TEXT(U$4,"00"),SamstagNeben!$B$22:$T$160,19,FALSE))</f>
        <v>24</v>
      </c>
      <c r="W8" s="188"/>
      <c r="X8" s="133" t="s">
        <v>21</v>
      </c>
      <c r="Y8" s="189"/>
      <c r="Z8" s="190">
        <f>IF(AE9="","",SUM(E8,H8,K8,N8,Q8,T8,W8))</f>
        <v>170</v>
      </c>
      <c r="AA8" s="133" t="s">
        <v>21</v>
      </c>
      <c r="AB8" s="191">
        <f>IF(AE9="","",SUM(G8,J8,M8,P8,S8,V8,Y8))</f>
        <v>145</v>
      </c>
      <c r="AC8" s="192">
        <f>IF(AE8="","",RANK(AD9,($AD$7,$AD$9,$AD$11,$AD$13,$AD$15,$AD$17,$AD$19),0))</f>
        <v>3</v>
      </c>
      <c r="AE8" s="45" t="s">
        <v>23</v>
      </c>
      <c r="AH8" s="3">
        <v>2</v>
      </c>
      <c r="AI8" s="193" t="str">
        <f>IF(AC8="","",IF($AC$6=2,$D$6,IF($AC$8=2,$D$8,IF($AC$10=2,$D$10,IF($AC$12=2,$D$12,IF($AC$14=2,$D$14,IF($AC$16=2,$D$16,IF($AC$18=2,$D$18,0))))))))</f>
        <v>TSV Burgdorf</v>
      </c>
      <c r="AJ8" s="293"/>
      <c r="AK8" s="293"/>
    </row>
    <row r="9" spans="1:37" ht="11.1" customHeight="1">
      <c r="C9" s="294"/>
      <c r="D9" s="195"/>
      <c r="E9" s="199">
        <f>IF(OR(E8="",E8=0),"",IF(E8&gt;G8,2,IF(E8&lt;G8,0,1)))</f>
        <v>2</v>
      </c>
      <c r="F9" s="20" t="s">
        <v>22</v>
      </c>
      <c r="G9" s="200">
        <f>IF(OR(G8="",G8=0),"",IF(G8&gt;E8,2,IF(G8&lt;E8,0,1)))</f>
        <v>0</v>
      </c>
      <c r="H9" s="196"/>
      <c r="I9" s="197"/>
      <c r="J9" s="198"/>
      <c r="K9" s="199">
        <f>IF(OR(K8="",K8=0),"",IF(K8&gt;M8,2,IF(K8&lt;M8,0,1)))</f>
        <v>0</v>
      </c>
      <c r="L9" s="20" t="s">
        <v>22</v>
      </c>
      <c r="M9" s="200">
        <f>IF(OR(M8="",M8=0),"",IF(M8&gt;K8,2,IF(M8&lt;K8,0,1)))</f>
        <v>2</v>
      </c>
      <c r="N9" s="199">
        <f>IF(OR(N8="",N8=0),"",IF(N8&gt;P8,2,IF(N8&lt;P8,0,1)))</f>
        <v>2</v>
      </c>
      <c r="O9" s="20" t="s">
        <v>22</v>
      </c>
      <c r="P9" s="200">
        <f>IF(OR(P8="",P8=0),"",IF(P8&gt;N8,2,IF(P8&lt;N8,0,1)))</f>
        <v>0</v>
      </c>
      <c r="Q9" s="199">
        <f>IF(OR(Q8="",Q8=0),"",IF(Q8&gt;S8,2,IF(Q8&lt;S8,0,1)))</f>
        <v>0</v>
      </c>
      <c r="R9" s="20" t="s">
        <v>22</v>
      </c>
      <c r="S9" s="200">
        <f>IF(OR(S8="",S8=0),"",IF(S8&gt;Q8,2,IF(S8&lt;Q8,0,1)))</f>
        <v>2</v>
      </c>
      <c r="T9" s="199">
        <f>IF(OR(T8="",T8=0),"",IF(T8&gt;V8,2,IF(T8&lt;V8,0,1)))</f>
        <v>2</v>
      </c>
      <c r="U9" s="20" t="s">
        <v>22</v>
      </c>
      <c r="V9" s="200">
        <f>IF(OR(V8="",V8=0),"",IF(V8&gt;T8,2,IF(V8&lt;T8,0,1)))</f>
        <v>0</v>
      </c>
      <c r="W9" s="199"/>
      <c r="X9" s="20" t="s">
        <v>22</v>
      </c>
      <c r="Y9" s="200"/>
      <c r="Z9" s="199">
        <f t="shared" si="0"/>
        <v>6</v>
      </c>
      <c r="AA9" s="20" t="s">
        <v>22</v>
      </c>
      <c r="AB9" s="200">
        <f t="shared" si="1"/>
        <v>4</v>
      </c>
      <c r="AC9" s="201"/>
      <c r="AD9" s="202">
        <f>+(Z9-AB9)+Z8/AB8+Z9</f>
        <v>9.1724137931034484</v>
      </c>
      <c r="AE9" s="45" t="s">
        <v>23</v>
      </c>
      <c r="AI9" s="193"/>
    </row>
    <row r="10" spans="1:37" ht="15.2" customHeight="1">
      <c r="A10" s="3">
        <v>3</v>
      </c>
      <c r="C10" s="183" t="s">
        <v>266</v>
      </c>
      <c r="D10" s="184" t="s">
        <v>200</v>
      </c>
      <c r="E10" s="188">
        <f>IF(M6="","",M6)</f>
        <v>40</v>
      </c>
      <c r="F10" s="133" t="s">
        <v>21</v>
      </c>
      <c r="G10" s="189">
        <f>IF(K6="","",K6)</f>
        <v>23</v>
      </c>
      <c r="H10" s="188">
        <f>IF(M8="","",M8)</f>
        <v>37</v>
      </c>
      <c r="I10" s="133" t="s">
        <v>21</v>
      </c>
      <c r="J10" s="189">
        <f>IF(K8="","",K8)</f>
        <v>26</v>
      </c>
      <c r="K10" s="185"/>
      <c r="L10" s="186"/>
      <c r="M10" s="187"/>
      <c r="N10" s="188">
        <f>IF(ISERROR(VLOOKUP($A$4&amp;TEXT($A10,"00")&amp;TEXT(O$4,"00"),SamstagNeben!$B$22:$T$160,17,FALSE)),"",VLOOKUP($A$4&amp;TEXT($A10,"00")&amp;TEXT(O$4,"00"),SamstagNeben!$B$22:$T$160,17,FALSE))</f>
        <v>48</v>
      </c>
      <c r="O10" s="133" t="s">
        <v>21</v>
      </c>
      <c r="P10" s="189">
        <f>IF(ISERROR(VLOOKUP($A$4&amp;TEXT($A10,"00")&amp;TEXT(O$4,"00"),SamstagNeben!$B$22:$T$160,19,FALSE)),"",VLOOKUP($A$4&amp;TEXT($A10,"00")&amp;TEXT(O$4,"00"),SamstagNeben!$B$22:$T$160,19,FALSE))</f>
        <v>27</v>
      </c>
      <c r="Q10" s="188">
        <f>IF(ISERROR(VLOOKUP($A$4&amp;TEXT($A10,"00")&amp;TEXT(R$4,"00"),SamstagNeben!$B$22:$T$160,17,FALSE)),"",VLOOKUP($A$4&amp;TEXT($A10,"00")&amp;TEXT(R$4,"00"),SamstagNeben!$B$22:$T$160,17,FALSE))</f>
        <v>35</v>
      </c>
      <c r="R10" s="133" t="s">
        <v>21</v>
      </c>
      <c r="S10" s="189">
        <f>IF(ISERROR(VLOOKUP($A$4&amp;TEXT($A10,"00")&amp;TEXT(R$4,"00"),SamstagNeben!$B$22:$T$160,19,FALSE)),"",VLOOKUP($A$4&amp;TEXT($A10,"00")&amp;TEXT(R$4,"00"),SamstagNeben!$B$22:$T$160,19,FALSE))</f>
        <v>31</v>
      </c>
      <c r="T10" s="188">
        <f>IF(ISERROR(VLOOKUP($A$4&amp;TEXT($A10,"00")&amp;TEXT(U$4,"00"),SamstagNeben!$B$22:$T$160,17,FALSE)),"",VLOOKUP($A$4&amp;TEXT($A10,"00")&amp;TEXT(U$4,"00"),SamstagNeben!$B$22:$T$160,17,FALSE))</f>
        <v>39</v>
      </c>
      <c r="U10" s="133" t="s">
        <v>21</v>
      </c>
      <c r="V10" s="189">
        <f>IF(ISERROR(VLOOKUP($A$4&amp;TEXT($A10,"00")&amp;TEXT(U$4,"00"),SamstagNeben!$B$22:$T$160,19,FALSE)),"",VLOOKUP($A$4&amp;TEXT($A10,"00")&amp;TEXT(U$4,"00"),SamstagNeben!$B$22:$T$160,19,FALSE))</f>
        <v>23</v>
      </c>
      <c r="W10" s="188"/>
      <c r="X10" s="133" t="s">
        <v>21</v>
      </c>
      <c r="Y10" s="189"/>
      <c r="Z10" s="190">
        <f>IF(AE11="","",SUM(E10,H10,K10,N10,Q10,T10,W10))</f>
        <v>199</v>
      </c>
      <c r="AA10" s="133" t="s">
        <v>21</v>
      </c>
      <c r="AB10" s="191">
        <f>IF(AE11="","",SUM(G10,J10,M10,P10,S10,V10,Y10))</f>
        <v>130</v>
      </c>
      <c r="AC10" s="192">
        <f>IF(AE10="","",RANK(AD11,($AD$7,$AD$9,$AD$11,$AD$13,$AD$15,$AD$17,$AD$19),0))</f>
        <v>1</v>
      </c>
      <c r="AE10" s="45" t="s">
        <v>23</v>
      </c>
      <c r="AH10" s="3">
        <v>3</v>
      </c>
      <c r="AI10" s="193" t="str">
        <f>IF(AC10="","",IF($AC$6=3,$D$6,IF($AC$8=3,$D$8,IF($AC$10=3,$D$10,IF($AC$12=3,$D$12,IF($AC$14=3,$D$14,IF($AC$16=3,$D$16,IF($AC$18=3,$D$18,0))))))))</f>
        <v>SC Itzehoe</v>
      </c>
    </row>
    <row r="11" spans="1:37" ht="11.1" customHeight="1">
      <c r="C11" s="295"/>
      <c r="D11" s="195"/>
      <c r="E11" s="199">
        <f>IF(OR(E10="",E10=0),"",IF(E10&gt;G10,2,IF(E10&lt;G10,0,1)))</f>
        <v>2</v>
      </c>
      <c r="F11" s="20" t="s">
        <v>22</v>
      </c>
      <c r="G11" s="200">
        <f>IF(OR(G10="",G10=0),"",IF(G10&gt;E10,2,IF(G10&lt;E10,0,1)))</f>
        <v>0</v>
      </c>
      <c r="H11" s="199">
        <f>IF(OR(H10="",H10=0),"",IF(H10&gt;J10,2,IF(H10&lt;J10,0,1)))</f>
        <v>2</v>
      </c>
      <c r="I11" s="20" t="s">
        <v>22</v>
      </c>
      <c r="J11" s="200">
        <f>IF(OR(J10="",J10=0),"",IF(J10&gt;H10,2,IF(J10&lt;H10,0,1)))</f>
        <v>0</v>
      </c>
      <c r="K11" s="196"/>
      <c r="L11" s="197"/>
      <c r="M11" s="198"/>
      <c r="N11" s="199">
        <f>IF(OR(N10="",N10=0),"",IF(N10&gt;P10,2,IF(N10&lt;P10,0,1)))</f>
        <v>2</v>
      </c>
      <c r="O11" s="20" t="s">
        <v>22</v>
      </c>
      <c r="P11" s="200">
        <f>IF(OR(P10="",P10=0),"",IF(P10&gt;N10,2,IF(P10&lt;N10,0,1)))</f>
        <v>0</v>
      </c>
      <c r="Q11" s="199">
        <f>IF(OR(Q10="",Q10=0),"",IF(Q10&gt;S10,2,IF(Q10&lt;S10,0,1)))</f>
        <v>2</v>
      </c>
      <c r="R11" s="20" t="s">
        <v>22</v>
      </c>
      <c r="S11" s="200">
        <f>IF(OR(S10="",S10=0),"",IF(S10&gt;Q10,2,IF(S10&lt;Q10,0,1)))</f>
        <v>0</v>
      </c>
      <c r="T11" s="199">
        <f>IF(OR(T10="",T10=0),"",IF(T10&gt;V10,2,IF(T10&lt;V10,0,1)))</f>
        <v>2</v>
      </c>
      <c r="U11" s="20" t="s">
        <v>22</v>
      </c>
      <c r="V11" s="200">
        <f>IF(OR(V10="",V10=0),"",IF(V10&gt;T10,2,IF(V10&lt;T10,0,1)))</f>
        <v>0</v>
      </c>
      <c r="W11" s="199"/>
      <c r="X11" s="20" t="s">
        <v>22</v>
      </c>
      <c r="Y11" s="200"/>
      <c r="Z11" s="199">
        <f t="shared" si="0"/>
        <v>10</v>
      </c>
      <c r="AA11" s="20" t="s">
        <v>22</v>
      </c>
      <c r="AB11" s="200">
        <f t="shared" si="1"/>
        <v>0</v>
      </c>
      <c r="AC11" s="201"/>
      <c r="AD11" s="202">
        <f>+(Z11-AB11)+Z10/AB10+Z11</f>
        <v>21.530769230769231</v>
      </c>
      <c r="AE11" s="45" t="s">
        <v>23</v>
      </c>
      <c r="AI11" s="193"/>
    </row>
    <row r="12" spans="1:37" ht="15.2" customHeight="1">
      <c r="A12" s="3">
        <v>4</v>
      </c>
      <c r="C12" s="183" t="str">
        <f>IF(Daten!H17="","",Daten!H17)</f>
        <v>RL</v>
      </c>
      <c r="D12" s="184" t="str">
        <f>IF(Daten!I17="","",Daten!I17)</f>
        <v>TV Richterich</v>
      </c>
      <c r="E12" s="188">
        <f>IF(P6="","",P6)</f>
        <v>32</v>
      </c>
      <c r="F12" s="133" t="s">
        <v>21</v>
      </c>
      <c r="G12" s="189">
        <f>IF(N6="","",N6)</f>
        <v>33</v>
      </c>
      <c r="H12" s="188">
        <f>IF(P8="","",P8)</f>
        <v>23</v>
      </c>
      <c r="I12" s="133" t="s">
        <v>21</v>
      </c>
      <c r="J12" s="189">
        <f>IF(N8="","",N8)</f>
        <v>37</v>
      </c>
      <c r="K12" s="188">
        <f>IF(P10="","",P10)</f>
        <v>27</v>
      </c>
      <c r="L12" s="133" t="s">
        <v>21</v>
      </c>
      <c r="M12" s="189">
        <f>IF(N10="","",N10)</f>
        <v>48</v>
      </c>
      <c r="N12" s="185"/>
      <c r="O12" s="186"/>
      <c r="P12" s="187"/>
      <c r="Q12" s="188">
        <f>IF(ISERROR(VLOOKUP($A$4&amp;TEXT($A12,"00")&amp;TEXT(R$4,"00"),SamstagNeben!$B$22:$T$160,17,FALSE)),"",VLOOKUP($A$4&amp;TEXT($A12,"00")&amp;TEXT(R$4,"00"),SamstagNeben!$B$22:$T$160,17,FALSE))</f>
        <v>27</v>
      </c>
      <c r="R12" s="133" t="s">
        <v>21</v>
      </c>
      <c r="S12" s="189">
        <f>IF(ISERROR(VLOOKUP($A$4&amp;TEXT($A12,"00")&amp;TEXT(R$4,"00"),SamstagNeben!$B$22:$T$160,19,FALSE)),"",VLOOKUP($A$4&amp;TEXT($A12,"00")&amp;TEXT(R$4,"00"),SamstagNeben!$B$22:$T$160,19,FALSE))</f>
        <v>37</v>
      </c>
      <c r="T12" s="188">
        <f>IF(ISERROR(VLOOKUP($A$4&amp;TEXT($A12,"00")&amp;TEXT(U$4,"00"),SamstagNeben!$B$22:$T$160,17,FALSE)),"",VLOOKUP($A$4&amp;TEXT($A12,"00")&amp;TEXT(U$4,"00"),SamstagNeben!$B$22:$T$160,17,FALSE))</f>
        <v>33</v>
      </c>
      <c r="U12" s="133" t="s">
        <v>21</v>
      </c>
      <c r="V12" s="189">
        <f>IF(ISERROR(VLOOKUP($A$4&amp;TEXT($A12,"00")&amp;TEXT(U$4,"00"),SamstagNeben!$B$22:$T$160,19,FALSE)),"",VLOOKUP($A$4&amp;TEXT($A12,"00")&amp;TEXT(U$4,"00"),SamstagNeben!$B$22:$T$160,19,FALSE))</f>
        <v>35</v>
      </c>
      <c r="W12" s="188"/>
      <c r="X12" s="133" t="s">
        <v>21</v>
      </c>
      <c r="Y12" s="189"/>
      <c r="Z12" s="190">
        <f>IF(AE13="","",SUM(E12,H12,K12,N12,Q12,T12,W12))</f>
        <v>142</v>
      </c>
      <c r="AA12" s="133" t="s">
        <v>21</v>
      </c>
      <c r="AB12" s="191">
        <f>IF(AE13="","",SUM(G12,J12,M12,P12,S12,V12,Y12))</f>
        <v>190</v>
      </c>
      <c r="AC12" s="192">
        <f>IF(AE12="","",RANK(AD13,($AD$7,$AD$9,$AD$11,$AD$13,$AD$15,$AD$17,$AD$19),0))</f>
        <v>6</v>
      </c>
      <c r="AE12" s="45" t="s">
        <v>23</v>
      </c>
      <c r="AH12" s="3">
        <v>4</v>
      </c>
      <c r="AI12" s="193" t="str">
        <f>IF(AC12="","",IF($AC$6=4,$D$6,IF($AC$8=4,$D$8,IF($AC$10=4,$D$10,IF($AC$12=4,$D$12,IF($AC$14=4,$D$14,IF($AC$16=4,$D$16,IF($AC$18=4,$D$18,0))))))))</f>
        <v>TV Baden</v>
      </c>
    </row>
    <row r="13" spans="1:37" ht="11.1" customHeight="1">
      <c r="C13" s="295"/>
      <c r="D13" s="296"/>
      <c r="E13" s="199">
        <f>IF(OR(E12="",E12=0),"",IF(E12&gt;G12,2,IF(E12&lt;G12,0,1)))</f>
        <v>0</v>
      </c>
      <c r="F13" s="20" t="s">
        <v>22</v>
      </c>
      <c r="G13" s="200">
        <f>IF(OR(G12="",G12=0),"",IF(G12&gt;E12,2,IF(G12&lt;E12,0,1)))</f>
        <v>2</v>
      </c>
      <c r="H13" s="199">
        <f>IF(OR(H12="",H12=0),"",IF(H12&gt;J12,2,IF(H12&lt;J12,0,1)))</f>
        <v>0</v>
      </c>
      <c r="I13" s="20" t="s">
        <v>22</v>
      </c>
      <c r="J13" s="200">
        <f>IF(OR(J12="",J12=0),"",IF(J12&gt;H12,2,IF(J12&lt;H12,0,1)))</f>
        <v>2</v>
      </c>
      <c r="K13" s="199">
        <f>IF(OR(K12="",K12=0),"",IF(K12&gt;M12,2,IF(K12&lt;M12,0,1)))</f>
        <v>0</v>
      </c>
      <c r="L13" s="20" t="s">
        <v>22</v>
      </c>
      <c r="M13" s="200">
        <f>IF(OR(M12="",M12=0),"",IF(M12&gt;K12,2,IF(M12&lt;K12,0,1)))</f>
        <v>2</v>
      </c>
      <c r="N13" s="196"/>
      <c r="O13" s="197"/>
      <c r="P13" s="198"/>
      <c r="Q13" s="199">
        <f>IF(OR(Q12="",Q12=0),"",IF(Q12&gt;S12,2,IF(Q12&lt;S12,0,1)))</f>
        <v>0</v>
      </c>
      <c r="R13" s="20" t="s">
        <v>22</v>
      </c>
      <c r="S13" s="200">
        <f>IF(OR(S12="",S12=0),"",IF(S12&gt;Q12,2,IF(S12&lt;Q12,0,1)))</f>
        <v>2</v>
      </c>
      <c r="T13" s="199">
        <f>IF(OR(T12="",T12=0),"",IF(T12&gt;V12,2,IF(T12&lt;V12,0,1)))</f>
        <v>0</v>
      </c>
      <c r="U13" s="20" t="s">
        <v>22</v>
      </c>
      <c r="V13" s="200">
        <f>IF(OR(V12="",V12=0),"",IF(V12&gt;T12,2,IF(V12&lt;T12,0,1)))</f>
        <v>2</v>
      </c>
      <c r="W13" s="199"/>
      <c r="X13" s="20" t="s">
        <v>22</v>
      </c>
      <c r="Y13" s="200"/>
      <c r="Z13" s="199">
        <f t="shared" si="0"/>
        <v>0</v>
      </c>
      <c r="AA13" s="20" t="s">
        <v>22</v>
      </c>
      <c r="AB13" s="200">
        <f t="shared" si="1"/>
        <v>10</v>
      </c>
      <c r="AC13" s="201"/>
      <c r="AD13" s="202">
        <f>+(Z13-AB13)+Z12/AB12+Z13</f>
        <v>-9.2526315789473692</v>
      </c>
      <c r="AE13" s="45" t="s">
        <v>23</v>
      </c>
      <c r="AI13" s="193"/>
    </row>
    <row r="14" spans="1:37" ht="15.2" customHeight="1">
      <c r="A14" s="3">
        <v>5</v>
      </c>
      <c r="C14" s="183" t="str">
        <f>IF(Daten!K13="","",Daten!K13)</f>
        <v>NI</v>
      </c>
      <c r="D14" s="184" t="str">
        <f>IF(Daten!L13="","",Daten!L13)</f>
        <v>TSV Burgdorf</v>
      </c>
      <c r="E14" s="188">
        <f>IF(S6="","",S6)</f>
        <v>36</v>
      </c>
      <c r="F14" s="133" t="s">
        <v>21</v>
      </c>
      <c r="G14" s="189">
        <f>IF(Q6="","",Q6)</f>
        <v>26</v>
      </c>
      <c r="H14" s="188">
        <f>IF(S8="","",S8)</f>
        <v>33</v>
      </c>
      <c r="I14" s="133" t="s">
        <v>21</v>
      </c>
      <c r="J14" s="189">
        <f>IF(Q8="","",Q8)</f>
        <v>29</v>
      </c>
      <c r="K14" s="188">
        <f>IF(S10="","",S10)</f>
        <v>31</v>
      </c>
      <c r="L14" s="133" t="s">
        <v>21</v>
      </c>
      <c r="M14" s="189">
        <f>IF(Q10="","",Q10)</f>
        <v>35</v>
      </c>
      <c r="N14" s="188">
        <f>IF(S12="","",S12)</f>
        <v>37</v>
      </c>
      <c r="O14" s="133" t="s">
        <v>21</v>
      </c>
      <c r="P14" s="189">
        <f>IF(Q12="","",Q12)</f>
        <v>27</v>
      </c>
      <c r="Q14" s="297"/>
      <c r="R14" s="47"/>
      <c r="S14" s="298"/>
      <c r="T14" s="188">
        <f>IF(ISERROR(VLOOKUP($A$4&amp;TEXT($A14,"00")&amp;TEXT(U$4,"00"),SamstagNeben!$B$22:$T$160,17,FALSE)),"",VLOOKUP($A$4&amp;TEXT($A14,"00")&amp;TEXT(U$4,"00"),SamstagNeben!$B$22:$T$160,17,FALSE))</f>
        <v>34</v>
      </c>
      <c r="U14" s="133" t="s">
        <v>21</v>
      </c>
      <c r="V14" s="189">
        <f>IF(ISERROR(VLOOKUP($A$4&amp;TEXT($A14,"00")&amp;TEXT(U$4,"00"),SamstagNeben!$B$22:$T$160,19,FALSE)),"",VLOOKUP($A$4&amp;TEXT($A14,"00")&amp;TEXT(U$4,"00"),SamstagNeben!$B$22:$T$160,19,FALSE))</f>
        <v>24</v>
      </c>
      <c r="W14" s="188"/>
      <c r="X14" s="133" t="s">
        <v>21</v>
      </c>
      <c r="Y14" s="189"/>
      <c r="Z14" s="190">
        <f>IF(AE15="","",SUM(E14,H14,K14,N14,Q14,T14,W14))</f>
        <v>171</v>
      </c>
      <c r="AA14" s="133" t="s">
        <v>21</v>
      </c>
      <c r="AB14" s="191">
        <f>IF(AE15="","",SUM(G14,J14,M14,P14,S14,V14,Y14))</f>
        <v>141</v>
      </c>
      <c r="AC14" s="192">
        <f>IF(AE14="","",RANK(AD15,($AD$7,$AD$9,$AD$11,$AD$13,$AD$15,$AD$17,$AD$19),0))</f>
        <v>2</v>
      </c>
      <c r="AD14" s="202"/>
      <c r="AE14" s="45" t="s">
        <v>23</v>
      </c>
      <c r="AH14" s="3">
        <v>5</v>
      </c>
      <c r="AI14" s="193" t="str">
        <f>IF(AC14="","",IF($AC$6=5,$D$6,IF($AC$8=5,$D$8,IF($AC$10=5,$D$10,IF($AC$12=5,$D$12,IF($AC$14=5,$D$14,IF($AC$16=5,$D$16,IF($AC$18=5,$D$18,0))))))))</f>
        <v>TV Sottrum</v>
      </c>
    </row>
    <row r="15" spans="1:37" ht="11.1" customHeight="1">
      <c r="C15" s="295"/>
      <c r="D15" s="205"/>
      <c r="E15" s="199">
        <f>IF(OR(E14="",E14=0),"",IF(E14&gt;G14,2,IF(E14&lt;G14,0,1)))</f>
        <v>2</v>
      </c>
      <c r="F15" s="20" t="s">
        <v>22</v>
      </c>
      <c r="G15" s="200">
        <f>IF(OR(G14="",G14=0),"",IF(G14&gt;E14,2,IF(G14&lt;E14,0,1)))</f>
        <v>0</v>
      </c>
      <c r="H15" s="199">
        <f>IF(OR(H14="",H14=0),"",IF(H14&gt;J14,2,IF(H14&lt;J14,0,1)))</f>
        <v>2</v>
      </c>
      <c r="I15" s="20" t="s">
        <v>22</v>
      </c>
      <c r="J15" s="200">
        <f>IF(OR(J14="",J14=0),"",IF(J14&gt;H14,2,IF(J14&lt;H14,0,1)))</f>
        <v>0</v>
      </c>
      <c r="K15" s="199">
        <f>IF(OR(K14="",K14=0),"",IF(K14&gt;M14,2,IF(K14&lt;M14,0,1)))</f>
        <v>0</v>
      </c>
      <c r="L15" s="20" t="s">
        <v>22</v>
      </c>
      <c r="M15" s="200">
        <f>IF(OR(M14="",M14=0),"",IF(M14&gt;K14,2,IF(M14&lt;K14,0,1)))</f>
        <v>2</v>
      </c>
      <c r="N15" s="199">
        <f>IF(OR(N14="",N14=0),"",IF(N14&gt;P14,2,IF(N14&lt;P14,0,1)))</f>
        <v>2</v>
      </c>
      <c r="O15" s="20" t="s">
        <v>22</v>
      </c>
      <c r="P15" s="200">
        <f>IF(OR(P14="",P14=0),"",IF(P14&gt;N14,2,IF(P14&lt;N14,0,1)))</f>
        <v>0</v>
      </c>
      <c r="Q15" s="196"/>
      <c r="R15" s="197"/>
      <c r="S15" s="198"/>
      <c r="T15" s="199">
        <f>IF(OR(T14="",T14=0),"",IF(T14&gt;V14,2,IF(T14&lt;V14,0,1)))</f>
        <v>2</v>
      </c>
      <c r="U15" s="20" t="s">
        <v>22</v>
      </c>
      <c r="V15" s="200">
        <f>IF(OR(V14="",V14=0),"",IF(V14&gt;T14,2,IF(V14&lt;T14,0,1)))</f>
        <v>0</v>
      </c>
      <c r="W15" s="199"/>
      <c r="X15" s="20" t="s">
        <v>22</v>
      </c>
      <c r="Y15" s="200"/>
      <c r="Z15" s="199">
        <f t="shared" si="0"/>
        <v>8</v>
      </c>
      <c r="AA15" s="20" t="s">
        <v>22</v>
      </c>
      <c r="AB15" s="200">
        <f t="shared" si="1"/>
        <v>2</v>
      </c>
      <c r="AC15" s="201"/>
      <c r="AD15" s="202">
        <f>+(Z15-AB15)+Z14/AB14+Z15</f>
        <v>15.212765957446809</v>
      </c>
      <c r="AE15" s="45" t="s">
        <v>23</v>
      </c>
      <c r="AI15" s="193"/>
    </row>
    <row r="16" spans="1:37" ht="15.2" customHeight="1">
      <c r="A16" s="3">
        <v>6</v>
      </c>
      <c r="C16" s="183" t="str">
        <f>IF(Daten!K14="","",Daten!K14)</f>
        <v>NI</v>
      </c>
      <c r="D16" s="184" t="str">
        <f>IF(Daten!L14="","",Daten!L14)</f>
        <v>TV Sottrum</v>
      </c>
      <c r="E16" s="188">
        <f>IF(V6="","",V6)</f>
        <v>29</v>
      </c>
      <c r="F16" s="133" t="s">
        <v>21</v>
      </c>
      <c r="G16" s="189">
        <f>IF(T6="","",T6)</f>
        <v>34</v>
      </c>
      <c r="H16" s="188">
        <f>IF(V8="","",V8)</f>
        <v>24</v>
      </c>
      <c r="I16" s="133" t="s">
        <v>21</v>
      </c>
      <c r="J16" s="189">
        <f>IF(T8="","",T8)</f>
        <v>43</v>
      </c>
      <c r="K16" s="188">
        <f>IF(V10="","",V10)</f>
        <v>23</v>
      </c>
      <c r="L16" s="133" t="s">
        <v>21</v>
      </c>
      <c r="M16" s="189">
        <f>IF(T10="","",T10)</f>
        <v>39</v>
      </c>
      <c r="N16" s="188">
        <f>IF(V12="","",V12)</f>
        <v>35</v>
      </c>
      <c r="O16" s="133" t="s">
        <v>21</v>
      </c>
      <c r="P16" s="189">
        <f>IF(T12="","",T12)</f>
        <v>33</v>
      </c>
      <c r="Q16" s="188">
        <f>IF(V14="","",V14)</f>
        <v>24</v>
      </c>
      <c r="R16" s="133" t="s">
        <v>21</v>
      </c>
      <c r="S16" s="189">
        <f>IF(T14="","",T14)</f>
        <v>34</v>
      </c>
      <c r="T16" s="297"/>
      <c r="U16" s="47"/>
      <c r="V16" s="298"/>
      <c r="W16" s="188"/>
      <c r="X16" s="133" t="s">
        <v>21</v>
      </c>
      <c r="Y16" s="189"/>
      <c r="Z16" s="190">
        <f>IF(AE17="","",SUM(E16,H16,K16,N16,Q16,T16,W16))</f>
        <v>135</v>
      </c>
      <c r="AA16" s="133" t="s">
        <v>21</v>
      </c>
      <c r="AB16" s="191">
        <f>IF(AE17="","",SUM(G16,J16,M16,P16,S16,V16,Y16))</f>
        <v>183</v>
      </c>
      <c r="AC16" s="203">
        <f>IF(AE16="","",RANK(AD17,($AD$7,$AD$9,$AD$11,$AD$13,$AD$15,$AD$17,$AD$19),0))</f>
        <v>5</v>
      </c>
      <c r="AD16" s="202"/>
      <c r="AE16" s="45" t="s">
        <v>23</v>
      </c>
      <c r="AH16" s="3">
        <v>6</v>
      </c>
      <c r="AI16" s="193" t="str">
        <f>IF(AC16="","",IF($AC$6=6,$D$6,IF($AC$8=6,$D$8,IF($AC$10=6,$D$10,IF($AC$12=6,$D$12,IF($AC$14=6,$D$14,IF($AC$16=6,$D$16,IF($AC$18=6,$D$18,0))))))))</f>
        <v>TV Richterich</v>
      </c>
    </row>
    <row r="17" spans="1:35" ht="11.1" customHeight="1">
      <c r="C17" s="294"/>
      <c r="D17" s="195"/>
      <c r="E17" s="199">
        <f>IF(OR(E16="",E16=0),"",IF(E16&gt;G16,2,IF(E16&lt;G16,0,1)))</f>
        <v>0</v>
      </c>
      <c r="F17" s="20" t="s">
        <v>22</v>
      </c>
      <c r="G17" s="200">
        <f>IF(OR(G16="",G16=0),"",IF(G16&gt;E16,2,IF(G16&lt;E16,0,1)))</f>
        <v>2</v>
      </c>
      <c r="H17" s="199">
        <f>IF(OR(H16="",H16=0),"",IF(H16&gt;J16,2,IF(H16&lt;J16,0,1)))</f>
        <v>0</v>
      </c>
      <c r="I17" s="20" t="s">
        <v>22</v>
      </c>
      <c r="J17" s="200">
        <f>IF(OR(J16="",J16=0),"",IF(J16&gt;H16,2,IF(J16&lt;H16,0,1)))</f>
        <v>2</v>
      </c>
      <c r="K17" s="199">
        <f>IF(OR(K16="",K16=0),"",IF(K16&gt;M16,2,IF(K16&lt;M16,0,1)))</f>
        <v>0</v>
      </c>
      <c r="L17" s="20" t="s">
        <v>22</v>
      </c>
      <c r="M17" s="200">
        <f>IF(OR(M16="",M16=0),"",IF(M16&gt;K16,2,IF(M16&lt;K16,0,1)))</f>
        <v>2</v>
      </c>
      <c r="N17" s="199">
        <f>IF(OR(N16="",N16=0),"",IF(N16&gt;P16,2,IF(N16&lt;P16,0,1)))</f>
        <v>2</v>
      </c>
      <c r="O17" s="20" t="s">
        <v>22</v>
      </c>
      <c r="P17" s="200">
        <f>IF(OR(P16="",P16=0),"",IF(P16&gt;N16,2,IF(P16&lt;N16,0,1)))</f>
        <v>0</v>
      </c>
      <c r="Q17" s="199">
        <f>IF(OR(Q16="",Q16=0),"",IF(Q16&gt;S16,2,IF(Q16&lt;S16,0,1)))</f>
        <v>0</v>
      </c>
      <c r="R17" s="20" t="s">
        <v>22</v>
      </c>
      <c r="S17" s="200">
        <f>IF(OR(S16="",S16=0),"",IF(S16&gt;Q16,2,IF(S16&lt;Q16,0,1)))</f>
        <v>2</v>
      </c>
      <c r="T17" s="196"/>
      <c r="U17" s="197"/>
      <c r="V17" s="198"/>
      <c r="W17" s="199"/>
      <c r="X17" s="20" t="s">
        <v>22</v>
      </c>
      <c r="Y17" s="200"/>
      <c r="Z17" s="199">
        <f t="shared" si="0"/>
        <v>2</v>
      </c>
      <c r="AA17" s="20" t="s">
        <v>22</v>
      </c>
      <c r="AB17" s="200">
        <f t="shared" si="1"/>
        <v>8</v>
      </c>
      <c r="AC17" s="201"/>
      <c r="AD17" s="202">
        <f>+(Z17-AB17)+Z16/AB16+Z17</f>
        <v>-3.2622950819672134</v>
      </c>
      <c r="AE17" s="45" t="s">
        <v>23</v>
      </c>
      <c r="AI17" s="193"/>
    </row>
    <row r="18" spans="1:35" ht="15.2" hidden="1" customHeight="1" outlineLevel="1">
      <c r="A18" s="3">
        <v>7</v>
      </c>
      <c r="C18" s="183"/>
      <c r="D18" s="184"/>
      <c r="E18" s="188" t="str">
        <f>IF(Y6="","",Y6)</f>
        <v/>
      </c>
      <c r="F18" s="133" t="s">
        <v>21</v>
      </c>
      <c r="G18" s="189" t="str">
        <f>IF(W6="","",W6)</f>
        <v/>
      </c>
      <c r="H18" s="188" t="str">
        <f>IF(Y8="","",Y8)</f>
        <v/>
      </c>
      <c r="I18" s="133" t="s">
        <v>21</v>
      </c>
      <c r="J18" s="189" t="str">
        <f>IF(W8="","",W8)</f>
        <v/>
      </c>
      <c r="K18" s="188" t="str">
        <f>IF(Y10="","",Y10)</f>
        <v/>
      </c>
      <c r="L18" s="133" t="s">
        <v>21</v>
      </c>
      <c r="M18" s="189" t="str">
        <f>IF(W10="","",W10)</f>
        <v/>
      </c>
      <c r="N18" s="188" t="str">
        <f>IF(Y12="","",Y12)</f>
        <v/>
      </c>
      <c r="O18" s="133" t="s">
        <v>21</v>
      </c>
      <c r="P18" s="189" t="str">
        <f>IF(W12="","",W12)</f>
        <v/>
      </c>
      <c r="Q18" s="188" t="str">
        <f>IF(Y14="","",Y14)</f>
        <v/>
      </c>
      <c r="R18" s="133" t="s">
        <v>21</v>
      </c>
      <c r="S18" s="189" t="str">
        <f>IF(W14="","",W14)</f>
        <v/>
      </c>
      <c r="T18" s="188" t="str">
        <f>IF(Y16="","",Y16)</f>
        <v/>
      </c>
      <c r="U18" s="133" t="s">
        <v>21</v>
      </c>
      <c r="V18" s="189" t="str">
        <f>IF(W16="","",W16)</f>
        <v/>
      </c>
      <c r="W18" s="186"/>
      <c r="X18" s="186"/>
      <c r="Y18" s="186"/>
      <c r="Z18" s="190" t="str">
        <f t="shared" si="0"/>
        <v/>
      </c>
      <c r="AA18" s="133" t="s">
        <v>21</v>
      </c>
      <c r="AB18" s="191" t="str">
        <f t="shared" si="1"/>
        <v/>
      </c>
      <c r="AC18" s="192"/>
      <c r="AE18" s="45"/>
      <c r="AH18" s="3">
        <v>7</v>
      </c>
      <c r="AI18" s="193" t="str">
        <f>IF(AC18="","",IF($AC$6=7,$D$6,IF($AC$8=7,$D$8,IF($AC$10=7,$D$10,IF($AC$12=7,$D$12,IF($AC$14=7,$D$14,IF($AC$16=7,$D$16,IF($AC$18=7,$D$18,0))))))))</f>
        <v/>
      </c>
    </row>
    <row r="19" spans="1:35" ht="11.1" hidden="1" customHeight="1" outlineLevel="1">
      <c r="C19" s="295"/>
      <c r="D19" s="205"/>
      <c r="E19" s="199" t="str">
        <f>IF(OR(E18="",E18=0),"",IF(E18&gt;G18,2,IF(E18&lt;G18,0,1)))</f>
        <v/>
      </c>
      <c r="F19" s="20" t="s">
        <v>22</v>
      </c>
      <c r="G19" s="200" t="str">
        <f>IF(OR(G18="",G18=0),"",IF(G18&gt;E18,2,IF(G18&lt;E18,0,1)))</f>
        <v/>
      </c>
      <c r="H19" s="199" t="str">
        <f>IF(OR(H18="",H18=0),"",IF(H18&gt;J18,2,IF(H18&lt;J18,0,1)))</f>
        <v/>
      </c>
      <c r="I19" s="20" t="s">
        <v>22</v>
      </c>
      <c r="J19" s="200" t="str">
        <f>IF(OR(J18="",J18=0),"",IF(J18&gt;H18,2,IF(J18&lt;H18,0,1)))</f>
        <v/>
      </c>
      <c r="K19" s="199" t="str">
        <f>IF(OR(K18="",K18=0),"",IF(K18&gt;M18,2,IF(K18&lt;M18,0,1)))</f>
        <v/>
      </c>
      <c r="L19" s="20" t="s">
        <v>22</v>
      </c>
      <c r="M19" s="200" t="str">
        <f>IF(OR(M18="",M18=0),"",IF(M18&gt;K18,2,IF(M18&lt;K18,0,1)))</f>
        <v/>
      </c>
      <c r="N19" s="199" t="str">
        <f>IF(OR(N18="",N18=0),"",IF(N18&gt;P18,2,IF(N18&lt;P18,0,1)))</f>
        <v/>
      </c>
      <c r="O19" s="20" t="s">
        <v>22</v>
      </c>
      <c r="P19" s="200" t="str">
        <f>IF(OR(P18="",P18=0),"",IF(P18&gt;N18,2,IF(P18&lt;N18,0,1)))</f>
        <v/>
      </c>
      <c r="Q19" s="199" t="str">
        <f>IF(OR(Q18="",Q18=0),"",IF(Q18&gt;S18,2,IF(Q18&lt;S18,0,1)))</f>
        <v/>
      </c>
      <c r="R19" s="20" t="s">
        <v>22</v>
      </c>
      <c r="S19" s="200" t="str">
        <f>IF(OR(S18="",S18=0),"",IF(S18&gt;Q18,2,IF(S18&lt;Q18,0,1)))</f>
        <v/>
      </c>
      <c r="T19" s="199" t="str">
        <f>IF(OR(T18="",T18=0),"",IF(T18&gt;V18,2,IF(T18&lt;V18,0,1)))</f>
        <v/>
      </c>
      <c r="U19" s="20" t="s">
        <v>22</v>
      </c>
      <c r="V19" s="200" t="str">
        <f>IF(OR(V18="",V18=0),"",IF(V18&gt;T18,2,IF(V18&lt;T18,0,1)))</f>
        <v/>
      </c>
      <c r="W19" s="197"/>
      <c r="X19" s="197"/>
      <c r="Y19" s="197"/>
      <c r="Z19" s="199" t="str">
        <f t="shared" si="0"/>
        <v/>
      </c>
      <c r="AA19" s="20" t="s">
        <v>22</v>
      </c>
      <c r="AB19" s="200" t="str">
        <f t="shared" si="1"/>
        <v/>
      </c>
      <c r="AC19" s="201"/>
      <c r="AD19" s="202"/>
      <c r="AE19" s="45"/>
    </row>
    <row r="20" spans="1:35" ht="10.15" customHeight="1" collapsed="1">
      <c r="C20" s="206"/>
      <c r="D20" s="206"/>
      <c r="E20" s="207"/>
      <c r="F20" s="133"/>
      <c r="G20" s="155"/>
      <c r="H20" s="207"/>
      <c r="I20" s="133"/>
      <c r="J20" s="155"/>
      <c r="K20" s="207"/>
      <c r="L20" s="133"/>
      <c r="M20" s="155"/>
      <c r="N20" s="207"/>
      <c r="O20" s="133"/>
      <c r="P20" s="155"/>
      <c r="Q20" s="208"/>
      <c r="R20" s="208"/>
      <c r="S20" s="208"/>
      <c r="T20" s="208"/>
      <c r="U20" s="208"/>
      <c r="V20" s="208"/>
      <c r="W20" s="208"/>
      <c r="X20" s="208"/>
      <c r="Y20" s="208"/>
      <c r="Z20" s="207"/>
      <c r="AA20" s="133"/>
      <c r="AB20" s="155"/>
      <c r="AC20" s="209"/>
      <c r="AD20" s="202"/>
      <c r="AE20" s="45" t="s">
        <v>23</v>
      </c>
    </row>
    <row r="21" spans="1:35" ht="10.15" customHeight="1">
      <c r="C21" s="210" t="s">
        <v>24</v>
      </c>
      <c r="D21" s="211" t="str">
        <f>+D6</f>
        <v>TV Baden</v>
      </c>
      <c r="E21" s="212"/>
      <c r="F21" s="213"/>
      <c r="G21" s="214"/>
      <c r="H21" s="215"/>
      <c r="I21" s="216" t="s">
        <v>21</v>
      </c>
      <c r="J21" s="217"/>
      <c r="K21" s="215"/>
      <c r="L21" s="216" t="s">
        <v>21</v>
      </c>
      <c r="M21" s="217"/>
      <c r="N21" s="215"/>
      <c r="O21" s="216" t="s">
        <v>21</v>
      </c>
      <c r="P21" s="217"/>
      <c r="Q21" s="218"/>
      <c r="R21" s="216" t="s">
        <v>21</v>
      </c>
      <c r="S21" s="219"/>
      <c r="T21" s="218"/>
      <c r="U21" s="216" t="s">
        <v>21</v>
      </c>
      <c r="V21" s="219"/>
      <c r="W21" s="218"/>
      <c r="X21" s="216" t="s">
        <v>21</v>
      </c>
      <c r="Y21" s="219"/>
      <c r="Z21" s="11"/>
      <c r="AA21" s="15"/>
      <c r="AB21" s="28"/>
      <c r="AC21" s="24"/>
      <c r="AD21" s="202"/>
      <c r="AE21" s="45"/>
    </row>
    <row r="22" spans="1:35" ht="10.15" customHeight="1">
      <c r="C22" s="220"/>
      <c r="D22" s="211" t="str">
        <f>+D8</f>
        <v>SC Itzehoe</v>
      </c>
      <c r="E22" s="215" t="str">
        <f>IF(J21="","",J21)</f>
        <v/>
      </c>
      <c r="F22" s="216" t="s">
        <v>21</v>
      </c>
      <c r="G22" s="217" t="str">
        <f>IF(H21="","",H21)</f>
        <v/>
      </c>
      <c r="H22" s="212"/>
      <c r="I22" s="213"/>
      <c r="J22" s="214"/>
      <c r="K22" s="215"/>
      <c r="L22" s="216" t="s">
        <v>21</v>
      </c>
      <c r="M22" s="217"/>
      <c r="N22" s="215"/>
      <c r="O22" s="216" t="s">
        <v>21</v>
      </c>
      <c r="P22" s="217"/>
      <c r="Q22" s="218"/>
      <c r="R22" s="216" t="s">
        <v>21</v>
      </c>
      <c r="S22" s="219"/>
      <c r="T22" s="218"/>
      <c r="U22" s="216" t="s">
        <v>21</v>
      </c>
      <c r="V22" s="219"/>
      <c r="W22" s="218"/>
      <c r="X22" s="216" t="s">
        <v>21</v>
      </c>
      <c r="Y22" s="219"/>
      <c r="Z22" s="11"/>
      <c r="AA22" s="15"/>
      <c r="AB22" s="28"/>
      <c r="AC22" s="24"/>
      <c r="AD22" s="202"/>
      <c r="AE22" s="45"/>
    </row>
    <row r="23" spans="1:35" ht="10.15" customHeight="1">
      <c r="C23" s="220"/>
      <c r="D23" s="211" t="str">
        <f>+D10</f>
        <v>TV Berkenbaum</v>
      </c>
      <c r="E23" s="215" t="str">
        <f>IF(M21="","",M21)</f>
        <v/>
      </c>
      <c r="F23" s="216" t="s">
        <v>21</v>
      </c>
      <c r="G23" s="217" t="str">
        <f>IF(K21="","",K21)</f>
        <v/>
      </c>
      <c r="H23" s="215" t="str">
        <f>IF(M22="","",M22)</f>
        <v/>
      </c>
      <c r="I23" s="216" t="s">
        <v>21</v>
      </c>
      <c r="J23" s="217" t="str">
        <f>IF(K22="","",K22)</f>
        <v/>
      </c>
      <c r="K23" s="212"/>
      <c r="L23" s="213"/>
      <c r="M23" s="214"/>
      <c r="N23" s="215"/>
      <c r="O23" s="216" t="s">
        <v>21</v>
      </c>
      <c r="P23" s="217"/>
      <c r="Q23" s="218"/>
      <c r="R23" s="216" t="s">
        <v>21</v>
      </c>
      <c r="S23" s="219"/>
      <c r="T23" s="218"/>
      <c r="U23" s="216" t="s">
        <v>21</v>
      </c>
      <c r="V23" s="219"/>
      <c r="W23" s="218"/>
      <c r="X23" s="216" t="s">
        <v>21</v>
      </c>
      <c r="Y23" s="219"/>
      <c r="Z23" s="11"/>
      <c r="AA23" s="15"/>
      <c r="AB23" s="28"/>
      <c r="AC23" s="24"/>
      <c r="AD23" s="202"/>
      <c r="AE23" s="45"/>
    </row>
    <row r="24" spans="1:35" ht="10.15" customHeight="1">
      <c r="C24" s="220"/>
      <c r="D24" s="211" t="str">
        <f>+D12</f>
        <v>TV Richterich</v>
      </c>
      <c r="E24" s="215" t="str">
        <f>IF(P21="","",P21)</f>
        <v/>
      </c>
      <c r="F24" s="216" t="s">
        <v>21</v>
      </c>
      <c r="G24" s="217" t="str">
        <f>IF(N21="","",N21)</f>
        <v/>
      </c>
      <c r="H24" s="215" t="str">
        <f>IF(P22="","",P22)</f>
        <v/>
      </c>
      <c r="I24" s="216" t="s">
        <v>21</v>
      </c>
      <c r="J24" s="217" t="str">
        <f>IF(N22="","",N22)</f>
        <v/>
      </c>
      <c r="K24" s="215" t="str">
        <f>IF(P23="","",P23)</f>
        <v/>
      </c>
      <c r="L24" s="216" t="s">
        <v>21</v>
      </c>
      <c r="M24" s="217" t="str">
        <f>IF(N23="","",N23)</f>
        <v/>
      </c>
      <c r="N24" s="212"/>
      <c r="O24" s="213"/>
      <c r="P24" s="214"/>
      <c r="Q24" s="218"/>
      <c r="R24" s="216" t="s">
        <v>21</v>
      </c>
      <c r="S24" s="219"/>
      <c r="T24" s="218"/>
      <c r="U24" s="216" t="s">
        <v>21</v>
      </c>
      <c r="V24" s="219"/>
      <c r="W24" s="218"/>
      <c r="X24" s="216" t="s">
        <v>21</v>
      </c>
      <c r="Y24" s="219"/>
      <c r="Z24" s="11"/>
      <c r="AA24" s="15"/>
      <c r="AB24" s="28"/>
      <c r="AC24" s="24"/>
      <c r="AD24" s="202"/>
      <c r="AE24" s="45"/>
    </row>
    <row r="25" spans="1:35" ht="10.15" customHeight="1">
      <c r="C25" s="220"/>
      <c r="D25" s="211" t="str">
        <f>+D14</f>
        <v>TSV Burgdorf</v>
      </c>
      <c r="E25" s="215" t="str">
        <f>IF(S21="","",S21)</f>
        <v/>
      </c>
      <c r="F25" s="216" t="s">
        <v>21</v>
      </c>
      <c r="G25" s="217" t="str">
        <f>IF(Q21="","",Q21)</f>
        <v/>
      </c>
      <c r="H25" s="215" t="str">
        <f>IF(S22="","",S22)</f>
        <v/>
      </c>
      <c r="I25" s="216" t="s">
        <v>21</v>
      </c>
      <c r="J25" s="217" t="str">
        <f>IF(Q22="","",Q22)</f>
        <v/>
      </c>
      <c r="K25" s="215" t="str">
        <f>IF(S23="","",S23)</f>
        <v/>
      </c>
      <c r="L25" s="216" t="s">
        <v>21</v>
      </c>
      <c r="M25" s="217" t="str">
        <f>IF(Q23="","",Q23)</f>
        <v/>
      </c>
      <c r="N25" s="215" t="str">
        <f>IF(S24="","",S24)</f>
        <v/>
      </c>
      <c r="O25" s="216" t="s">
        <v>21</v>
      </c>
      <c r="P25" s="217" t="str">
        <f>IF(Q24="","",Q24)</f>
        <v/>
      </c>
      <c r="Q25" s="212"/>
      <c r="R25" s="221"/>
      <c r="S25" s="214"/>
      <c r="T25" s="218"/>
      <c r="U25" s="216" t="s">
        <v>21</v>
      </c>
      <c r="V25" s="219"/>
      <c r="W25" s="218"/>
      <c r="X25" s="216" t="s">
        <v>21</v>
      </c>
      <c r="Y25" s="219"/>
      <c r="Z25" s="11"/>
      <c r="AA25" s="15"/>
      <c r="AB25" s="28"/>
      <c r="AC25" s="24"/>
      <c r="AD25" s="202"/>
      <c r="AE25" s="45"/>
    </row>
    <row r="26" spans="1:35" ht="10.15" customHeight="1">
      <c r="C26" s="220"/>
      <c r="D26" s="211" t="str">
        <f>+D16</f>
        <v>TV Sottrum</v>
      </c>
      <c r="E26" s="215" t="str">
        <f>IF(V21="","",V21)</f>
        <v/>
      </c>
      <c r="F26" s="216" t="s">
        <v>21</v>
      </c>
      <c r="G26" s="217" t="str">
        <f>IF(T21="","",T21)</f>
        <v/>
      </c>
      <c r="H26" s="215" t="str">
        <f>IF(V22="","",V22)</f>
        <v/>
      </c>
      <c r="I26" s="216" t="s">
        <v>21</v>
      </c>
      <c r="J26" s="217" t="str">
        <f>IF(T22="","",T22)</f>
        <v/>
      </c>
      <c r="K26" s="215" t="str">
        <f>IF(V23="","",V23)</f>
        <v/>
      </c>
      <c r="L26" s="216" t="s">
        <v>21</v>
      </c>
      <c r="M26" s="217" t="str">
        <f>IF(T23="","",T23)</f>
        <v/>
      </c>
      <c r="N26" s="215" t="str">
        <f>IF(V24="","",V24)</f>
        <v/>
      </c>
      <c r="O26" s="216" t="s">
        <v>21</v>
      </c>
      <c r="P26" s="217" t="str">
        <f>IF(T24="","",T24)</f>
        <v/>
      </c>
      <c r="Q26" s="215" t="str">
        <f>IF(V25="","",V25)</f>
        <v/>
      </c>
      <c r="R26" s="216" t="s">
        <v>21</v>
      </c>
      <c r="S26" s="217" t="str">
        <f>IF(T25="","",T25)</f>
        <v/>
      </c>
      <c r="T26" s="212"/>
      <c r="U26" s="221"/>
      <c r="V26" s="214"/>
      <c r="W26" s="218"/>
      <c r="X26" s="216" t="s">
        <v>21</v>
      </c>
      <c r="Y26" s="219"/>
      <c r="Z26" s="11"/>
      <c r="AA26" s="15"/>
      <c r="AB26" s="28"/>
      <c r="AC26" s="24"/>
      <c r="AD26" s="202"/>
      <c r="AE26" s="45"/>
    </row>
    <row r="27" spans="1:35" ht="10.15" hidden="1" customHeight="1" outlineLevel="1">
      <c r="C27" s="220"/>
      <c r="D27" s="211">
        <f>+D18</f>
        <v>0</v>
      </c>
      <c r="E27" s="215" t="str">
        <f>IF(Y21="","",Y21)</f>
        <v/>
      </c>
      <c r="F27" s="216" t="s">
        <v>21</v>
      </c>
      <c r="G27" s="217" t="str">
        <f>IF(W21="","",W21)</f>
        <v/>
      </c>
      <c r="H27" s="215" t="str">
        <f>IF(Y22="","",Y22)</f>
        <v/>
      </c>
      <c r="I27" s="216" t="s">
        <v>21</v>
      </c>
      <c r="J27" s="217" t="str">
        <f>IF(W22="","",W22)</f>
        <v/>
      </c>
      <c r="K27" s="215" t="str">
        <f>IF(Y23="","",Y23)</f>
        <v/>
      </c>
      <c r="L27" s="216" t="s">
        <v>21</v>
      </c>
      <c r="M27" s="217" t="str">
        <f>IF(W23="","",W23)</f>
        <v/>
      </c>
      <c r="N27" s="215" t="str">
        <f>IF(Y24="","",Y24)</f>
        <v/>
      </c>
      <c r="O27" s="216" t="s">
        <v>21</v>
      </c>
      <c r="P27" s="217" t="str">
        <f>IF(W24="","",W24)</f>
        <v/>
      </c>
      <c r="Q27" s="215" t="str">
        <f>IF(Y25="","",Y25)</f>
        <v/>
      </c>
      <c r="R27" s="216" t="s">
        <v>21</v>
      </c>
      <c r="S27" s="217" t="str">
        <f>IF(W25="","",W25)</f>
        <v/>
      </c>
      <c r="T27" s="215" t="str">
        <f>IF(Y26="","",Y26)</f>
        <v/>
      </c>
      <c r="U27" s="216" t="s">
        <v>21</v>
      </c>
      <c r="V27" s="217" t="str">
        <f>IF(W26="","",W26)</f>
        <v/>
      </c>
      <c r="W27" s="212"/>
      <c r="X27" s="221"/>
      <c r="Y27" s="214"/>
      <c r="Z27" s="11"/>
      <c r="AA27" s="15"/>
      <c r="AB27" s="28"/>
      <c r="AC27" s="24"/>
      <c r="AD27" s="202"/>
      <c r="AE27" s="45"/>
    </row>
    <row r="28" spans="1:35" ht="16.5" customHeight="1" collapsed="1"/>
    <row r="29" spans="1:35" ht="18" customHeight="1">
      <c r="A29" s="16"/>
      <c r="B29" s="45"/>
      <c r="C29" s="160" t="s">
        <v>26</v>
      </c>
      <c r="D29" s="279"/>
      <c r="E29" s="304"/>
      <c r="F29" s="304"/>
      <c r="G29" s="304"/>
      <c r="H29" s="304"/>
      <c r="I29" s="305"/>
      <c r="J29" s="304"/>
      <c r="K29" s="308"/>
      <c r="L29" s="246"/>
      <c r="M29" s="309"/>
      <c r="N29" s="306"/>
      <c r="P29" s="464" t="s">
        <v>25</v>
      </c>
      <c r="Q29" s="464"/>
      <c r="R29" s="464"/>
      <c r="S29" s="464"/>
      <c r="T29" s="464"/>
      <c r="U29" s="464"/>
      <c r="V29" s="464"/>
      <c r="W29" s="464"/>
      <c r="X29" s="464"/>
      <c r="Y29" s="464"/>
      <c r="Z29" s="464"/>
      <c r="AA29" s="464"/>
      <c r="AB29" s="24"/>
      <c r="AC29" s="24"/>
      <c r="AD29" s="24"/>
    </row>
    <row r="30" spans="1:35" ht="17.25" customHeight="1">
      <c r="A30" s="16" t="s">
        <v>131</v>
      </c>
      <c r="B30" s="45"/>
      <c r="C30" s="265" t="str">
        <f>"2."&amp;+$D$5&amp;"  7."&amp;+$D$5</f>
        <v>2.Gruppe A  7.Gruppe A</v>
      </c>
      <c r="D30" s="267" t="str">
        <f>"  "&amp;IF(N30="","",IF(ISERROR(VLOOKUP($A$4&amp;TEXT($A$32,"000"),Sonntag!$B$22:$T$160,8,FALSE)),"",VLOOKUP($A$4&amp;TEXT($A30,"000"),Sonntag!$B$22:$T$160,8,FALSE)))&amp;" : "&amp;IF(N30="","",IF(ISERROR(VLOOKUP($A$4&amp;TEXT($A$32,"000"),Sonntag!$B$22:$T$160,12,FALSE)),"",VLOOKUP($A$4&amp;TEXT($A30,"000"),Sonntag!$B$22:$T$160,12,FALSE)))</f>
        <v xml:space="preserve">   : </v>
      </c>
      <c r="E30" s="301"/>
      <c r="F30" s="301"/>
      <c r="G30" s="301"/>
      <c r="H30" s="301"/>
      <c r="I30" s="302"/>
      <c r="J30" s="303"/>
      <c r="K30" s="277" t="str">
        <f>IF(N30="","",IF(ISERROR(VLOOKUP($A$4&amp;TEXT($A$32,"000"),Sonntag!$B$22:$T$92,17,FALSE)),"",VLOOKUP($A$4&amp;TEXT($A30,"000"),Sonntag!$B$22:$T$92,17,FALSE)))</f>
        <v/>
      </c>
      <c r="L30" s="416" t="s">
        <v>21</v>
      </c>
      <c r="M30" s="278" t="str">
        <f>IF(N30="","",IF(ISERROR(VLOOKUP($A$4&amp;TEXT($A$32,"000"),Sonntag!$B$22:$T$92,19,FALSE)),"",VLOOKUP($A$4&amp;TEXT($A30,"000"),Sonntag!$B$22:$T$92,19,FALSE)))</f>
        <v/>
      </c>
      <c r="N30" s="306"/>
      <c r="P30" s="311">
        <v>1</v>
      </c>
      <c r="Q30" s="230" t="str">
        <f ca="1">"  "&amp;IF(K44&gt;M44,IF(AB30="","",IF(ISERROR(VLOOKUP($A$4&amp;TEXT($A44,"000"),Sonntag!$B$22:$U$138,8,FALSE)),"",VLOOKUP($A$4&amp;TEXT($A44,"000"),Sonntag!$B$22:$U$138,8,FALSE))),IF(AB30="","",IF(ISERROR(VLOOKUP($A$4&amp;TEXT($A44,"000"),Sonntag!$B$22:$U$138,12,FALSE)),"",VLOOKUP($A$4&amp;TEXT($A44,"000"),Sonntag!$B$22:$U$138,12,FALSE))))</f>
        <v xml:space="preserve">  TV Berkenbaum</v>
      </c>
      <c r="R30" s="249"/>
      <c r="S30" s="249"/>
      <c r="T30" s="249"/>
      <c r="U30" s="249"/>
      <c r="V30" s="249"/>
      <c r="W30" s="249"/>
      <c r="X30" s="250"/>
      <c r="Y30" s="249"/>
      <c r="Z30" s="249"/>
      <c r="AA30" s="250"/>
      <c r="AB30" s="240" t="s">
        <v>23</v>
      </c>
      <c r="AC30" s="240"/>
      <c r="AD30" s="24"/>
      <c r="AE30" s="3" t="s">
        <v>23</v>
      </c>
      <c r="AI30" s="236" t="str">
        <f>IF(K30="","",IF(K30&gt;M30,2,IF(K30&lt;M30,0,1)))</f>
        <v/>
      </c>
    </row>
    <row r="31" spans="1:35" ht="4.7" customHeight="1">
      <c r="B31" s="45"/>
      <c r="C31" s="160"/>
      <c r="D31" s="240"/>
      <c r="E31" s="237"/>
      <c r="F31" s="237"/>
      <c r="G31" s="237"/>
      <c r="H31" s="237"/>
      <c r="I31" s="238"/>
      <c r="J31" s="237"/>
      <c r="K31" s="239"/>
      <c r="M31" s="50"/>
      <c r="N31" s="306"/>
      <c r="P31" s="251"/>
      <c r="Q31" s="413" t="str">
        <f>"  "&amp;IF(K44&lt;M44,IF(Y31="","",IF(ISERROR(VLOOKUP($A$4&amp;TEXT($A44,"000"),Sonntag!$B$22:$U$138,8,FALSE)),"",VLOOKUP($A$4&amp;TEXT($A44,"000"),Sonntag!$B$22:$U$138,8,FALSE))),IF(Y31="","",IF(ISERROR(VLOOKUP($A$4&amp;TEXT($A44,"000"),Sonntag!$B$22:$U$138,12,FALSE)),"",VLOOKUP($A$4&amp;TEXT($A44,"000"),Sonntag!$B$22:$U$138,12,FALSE))))</f>
        <v xml:space="preserve">  </v>
      </c>
      <c r="R31" s="414"/>
      <c r="S31" s="414"/>
      <c r="T31" s="414"/>
      <c r="U31" s="414"/>
      <c r="V31" s="414"/>
      <c r="W31" s="414"/>
      <c r="X31" s="415"/>
      <c r="Y31" s="414"/>
      <c r="Z31" s="414"/>
      <c r="AA31" s="415"/>
      <c r="AB31" s="167"/>
      <c r="AC31" s="167"/>
      <c r="AD31" s="24"/>
      <c r="AE31" s="3" t="s">
        <v>23</v>
      </c>
      <c r="AI31" s="237"/>
    </row>
    <row r="32" spans="1:35" ht="17.25" customHeight="1">
      <c r="A32" s="16" t="s">
        <v>132</v>
      </c>
      <c r="B32" s="3" t="s">
        <v>27</v>
      </c>
      <c r="C32" s="229" t="str">
        <f>"3."&amp;+$D$5&amp;"  6."&amp;+$D$5</f>
        <v>3.Gruppe A  6.Gruppe A</v>
      </c>
      <c r="D32" s="230" t="str">
        <f ca="1">"  "&amp;IF(N32="","",IF(ISERROR(VLOOKUP($A$4&amp;TEXT($A$32,"000"),Sonntag!$B$22:$T$160,8,FALSE)),"",VLOOKUP($A$4&amp;TEXT($A32,"000"),Sonntag!$B$22:$T$160,8,FALSE)))&amp;" : "&amp;IF(N32="","",IF(ISERROR(VLOOKUP($A$4&amp;TEXT($A$32,"000"),Sonntag!$B$22:$T$160,12,FALSE)),"",VLOOKUP($A$4&amp;TEXT($A32,"000"),Sonntag!$B$22:$T$160,12,FALSE)))</f>
        <v xml:space="preserve">  SC Itzehoe : TV Richterich</v>
      </c>
      <c r="E32" s="249"/>
      <c r="F32" s="231"/>
      <c r="G32" s="231"/>
      <c r="H32" s="231"/>
      <c r="I32" s="231"/>
      <c r="J32" s="223"/>
      <c r="K32" s="242">
        <f>IF(N32="","",IF(ISERROR(VLOOKUP($A$4&amp;TEXT($A$32,"000"),Sonntag!$B$22:$T$92,17,FALSE)),"",VLOOKUP($A$4&amp;TEXT($A32,"000"),Sonntag!$B$22:$T$92,17,FALSE)))</f>
        <v>40</v>
      </c>
      <c r="L32" s="132" t="s">
        <v>21</v>
      </c>
      <c r="M32" s="243">
        <f>IF(N32="","",IF(ISERROR(VLOOKUP($A$4&amp;TEXT($A$32,"000"),Sonntag!$B$22:$T$92,19,FALSE)),"",VLOOKUP($A$4&amp;TEXT($A32,"000"),Sonntag!$B$22:$T$92,19,FALSE)))</f>
        <v>20</v>
      </c>
      <c r="N32" s="368" t="s">
        <v>23</v>
      </c>
      <c r="P32" s="251">
        <v>2</v>
      </c>
      <c r="Q32" s="312" t="str">
        <f ca="1">"  "&amp;IF(K44&lt;M44,IF(AB32="","",IF(ISERROR(VLOOKUP($A$4&amp;TEXT($A44,"000"),Sonntag!$B$22:$U$138,8,FALSE)),"",VLOOKUP($A$4&amp;TEXT($A44,"000"),Sonntag!$B$22:$U$138,8,FALSE))),IF(AB32="","",IF(ISERROR(VLOOKUP($A$4&amp;TEXT($A44,"000"),Sonntag!$B$22:$U$138,12,FALSE)),"",VLOOKUP($A$4&amp;TEXT($A44,"000"),Sonntag!$B$22:$U$138,12,FALSE))))</f>
        <v xml:space="preserve">  SC Itzehoe</v>
      </c>
      <c r="R32" s="167"/>
      <c r="S32" s="167"/>
      <c r="T32" s="167"/>
      <c r="U32" s="167"/>
      <c r="V32" s="167"/>
      <c r="W32" s="167"/>
      <c r="X32" s="252"/>
      <c r="Y32" s="167"/>
      <c r="Z32" s="167"/>
      <c r="AA32" s="252"/>
      <c r="AB32" s="167" t="s">
        <v>23</v>
      </c>
      <c r="AC32" s="167"/>
      <c r="AD32" s="24"/>
      <c r="AE32" s="3" t="s">
        <v>23</v>
      </c>
      <c r="AI32" s="236">
        <f>IF(K32="","",IF(K32&gt;M32,2,IF(K32&lt;M32,0,1)))</f>
        <v>2</v>
      </c>
    </row>
    <row r="33" spans="1:35" ht="4.7" customHeight="1">
      <c r="C33" s="237"/>
      <c r="D33" s="240"/>
      <c r="E33" s="240"/>
      <c r="F33" s="238"/>
      <c r="G33" s="237"/>
      <c r="H33" s="237"/>
      <c r="I33" s="237"/>
      <c r="J33" s="237"/>
      <c r="K33" s="245"/>
      <c r="L33" s="246"/>
      <c r="M33" s="247"/>
      <c r="N33" s="306"/>
      <c r="P33" s="251"/>
      <c r="Q33" s="312"/>
      <c r="R33" s="167"/>
      <c r="S33" s="167"/>
      <c r="T33" s="167"/>
      <c r="U33" s="167"/>
      <c r="V33" s="167"/>
      <c r="W33" s="167"/>
      <c r="X33" s="252"/>
      <c r="Y33" s="167"/>
      <c r="Z33" s="167"/>
      <c r="AA33" s="252"/>
      <c r="AB33" s="167"/>
      <c r="AC33" s="167"/>
      <c r="AD33" s="24"/>
      <c r="AI33" s="236"/>
    </row>
    <row r="34" spans="1:35" ht="17.25" customHeight="1">
      <c r="A34" s="16" t="s">
        <v>359</v>
      </c>
      <c r="B34" s="3" t="s">
        <v>28</v>
      </c>
      <c r="C34" s="229" t="str">
        <f>"4."&amp;+$D$5&amp;"  5."&amp;+$D$5</f>
        <v>4.Gruppe A  5.Gruppe A</v>
      </c>
      <c r="D34" s="230" t="str">
        <f ca="1">"  "&amp;IF(N34="","",IF(ISERROR(VLOOKUP($A$4&amp;TEXT($A$34,"000"),Sonntag!$B$22:$T$160,8,FALSE)),"",VLOOKUP($A$4&amp;TEXT($A34,"000"),Sonntag!$B$22:$T$160,8,FALSE)))&amp;" : "&amp;IF(N34="","",IF(ISERROR(VLOOKUP($A$4&amp;TEXT($A$34,"000"),Sonntag!$B$22:$T$160,12,FALSE)),"",VLOOKUP($A$4&amp;TEXT($A34,"000"),Sonntag!$B$22:$T$160,12,FALSE)))</f>
        <v xml:space="preserve">  TV Baden : TV Sottrum</v>
      </c>
      <c r="E34" s="249"/>
      <c r="F34" s="231"/>
      <c r="G34" s="231"/>
      <c r="H34" s="231"/>
      <c r="I34" s="232"/>
      <c r="J34" s="223"/>
      <c r="K34" s="242">
        <f>IF(N34="","",IF(ISERROR(VLOOKUP($A$4&amp;TEXT($A$34,"000"),Sonntag!$B$22:$T$92,17,FALSE)),"",VLOOKUP($A$4&amp;TEXT($A34,"000"),Sonntag!$B$22:$T$92,17,FALSE)))</f>
        <v>30</v>
      </c>
      <c r="L34" s="132" t="s">
        <v>21</v>
      </c>
      <c r="M34" s="243">
        <f>IF(N34="","",IF(ISERROR(VLOOKUP($A$4&amp;TEXT($A$34,"000"),Sonntag!$B$22:$T$92,19,FALSE)),"",VLOOKUP($A$4&amp;TEXT($A34,"000"),Sonntag!$B$22:$T$92,19,FALSE)))</f>
        <v>27</v>
      </c>
      <c r="N34" s="368" t="s">
        <v>23</v>
      </c>
      <c r="P34" s="251">
        <v>3</v>
      </c>
      <c r="Q34" s="312" t="str">
        <f ca="1">"  "&amp;IF(K42&gt;M42,IF(AB34="","",IF(ISERROR(VLOOKUP($A$4&amp;TEXT($A42,"000"),Sonntag!$B$22:$U$138,8,FALSE)),"",VLOOKUP($A$4&amp;TEXT($A42,"000"),Sonntag!$B$22:$U$138,8,FALSE))),IF(AB34="","",IF(ISERROR(VLOOKUP($A$4&amp;TEXT($A42,"000"),Sonntag!$B$22:$U$138,12,FALSE)),"",VLOOKUP($A$4&amp;TEXT($A42,"000"),Sonntag!$B$22:$U$138,12,FALSE))))</f>
        <v xml:space="preserve">  TSV Burgdorf</v>
      </c>
      <c r="R34" s="167"/>
      <c r="S34" s="167"/>
      <c r="T34" s="167"/>
      <c r="U34" s="167"/>
      <c r="V34" s="167"/>
      <c r="W34" s="167"/>
      <c r="X34" s="252"/>
      <c r="Y34" s="167"/>
      <c r="Z34" s="167"/>
      <c r="AA34" s="252"/>
      <c r="AB34" s="167" t="s">
        <v>23</v>
      </c>
      <c r="AC34" s="167"/>
      <c r="AD34" s="24"/>
      <c r="AE34" s="3" t="s">
        <v>23</v>
      </c>
      <c r="AI34" s="236">
        <f>IF(K34="","",IF(K34&gt;M34,2,IF(K34&lt;M34,0,1)))</f>
        <v>2</v>
      </c>
    </row>
    <row r="35" spans="1:35" ht="18" customHeight="1">
      <c r="C35" s="160" t="s">
        <v>29</v>
      </c>
      <c r="D35" s="240"/>
      <c r="E35" s="237"/>
      <c r="F35" s="237"/>
      <c r="G35" s="237"/>
      <c r="H35" s="237"/>
      <c r="I35" s="237"/>
      <c r="J35" s="237"/>
      <c r="K35" s="245"/>
      <c r="L35" s="246"/>
      <c r="M35" s="247"/>
      <c r="N35" s="306"/>
      <c r="P35" s="251">
        <v>4</v>
      </c>
      <c r="Q35" s="312" t="str">
        <f ca="1">"  "&amp;IF(K42&lt;M42,IF(AB35="","",IF(ISERROR(VLOOKUP($A$4&amp;TEXT($A42,"000"),Sonntag!$B$22:$U$138,8,FALSE)),"",VLOOKUP($A$4&amp;TEXT($A42,"000"),Sonntag!$B$22:$U$138,8,FALSE))),IF(AB35="","",IF(ISERROR(VLOOKUP($A$4&amp;TEXT($A42,"000"),Sonntag!$B$22:$U$138,12,FALSE)),"",VLOOKUP($A$4&amp;TEXT($A42,"000"),Sonntag!$B$22:$U$138,12,FALSE))))</f>
        <v xml:space="preserve">  TV Baden</v>
      </c>
      <c r="R35" s="167"/>
      <c r="S35" s="167"/>
      <c r="T35" s="167"/>
      <c r="U35" s="167"/>
      <c r="V35" s="167"/>
      <c r="W35" s="167"/>
      <c r="X35" s="252"/>
      <c r="Y35" s="167"/>
      <c r="Z35" s="167"/>
      <c r="AA35" s="252"/>
      <c r="AB35" s="167" t="s">
        <v>23</v>
      </c>
      <c r="AC35" s="167"/>
      <c r="AD35" s="24"/>
      <c r="AE35" s="3" t="s">
        <v>23</v>
      </c>
      <c r="AI35" s="236"/>
    </row>
    <row r="36" spans="1:35" ht="17.25" customHeight="1">
      <c r="A36" s="16" t="s">
        <v>308</v>
      </c>
      <c r="B36" s="3" t="s">
        <v>30</v>
      </c>
      <c r="C36" s="229" t="str">
        <f>"1."&amp;+$D$5&amp;"  Sieger "&amp;+$B$34</f>
        <v>1.Gruppe A  Sieger d</v>
      </c>
      <c r="D36" s="230" t="str">
        <f ca="1">"  "&amp;IF(N36="","",IF(ISERROR(VLOOKUP($A$4&amp;TEXT($A$36,"000"),Sonntag!$B$22:$T$160,8,FALSE)),"",VLOOKUP($A$4&amp;TEXT($A36,"000"),Sonntag!$B$22:$T$160,8,FALSE)))&amp;" : "&amp;IF(N36="","",IF(ISERROR(VLOOKUP($A$4&amp;TEXT($A$36,"000"),Sonntag!$B$22:$T$160,12,FALSE)),"",VLOOKUP($A$4&amp;TEXT($A36,"000"),Sonntag!$B$22:$T$160,12,FALSE)))</f>
        <v xml:space="preserve">  TV Berkenbaum : TV Baden</v>
      </c>
      <c r="E36" s="249"/>
      <c r="F36" s="231"/>
      <c r="G36" s="231"/>
      <c r="H36" s="231"/>
      <c r="I36" s="232"/>
      <c r="J36" s="223"/>
      <c r="K36" s="242">
        <f>IF(N36="","",IF(ISERROR(VLOOKUP($A$4&amp;TEXT($A$36,"000"),Sonntag!$B$22:$T$92,17,FALSE)),"",VLOOKUP($A$4&amp;TEXT($A36,"000"),Sonntag!$B$22:$T$92,17,FALSE)))</f>
        <v>44</v>
      </c>
      <c r="L36" s="132" t="s">
        <v>21</v>
      </c>
      <c r="M36" s="243">
        <f>IF(N36="","",IF(ISERROR(VLOOKUP($A$4&amp;TEXT($A$36,"000"),Sonntag!$B$22:$T$92,19,FALSE)),"",VLOOKUP($A$4&amp;TEXT($A36,"000"),Sonntag!$B$22:$T$92,19,FALSE)))</f>
        <v>28</v>
      </c>
      <c r="N36" s="368" t="s">
        <v>23</v>
      </c>
      <c r="P36" s="251">
        <v>5</v>
      </c>
      <c r="Q36" s="312" t="str">
        <f ca="1">"  "&amp;IF(K40&gt;M40,IF(AB36="","",IF(ISERROR(VLOOKUP($A$4&amp;TEXT($A40,"000"),Sonntag!$B$22:$U$138,8,FALSE)),"",VLOOKUP($A$4&amp;TEXT($A40,"000"),Sonntag!$B$22:$U$138,8,FALSE))),IF(AB36="","",IF(ISERROR(VLOOKUP($A$4&amp;TEXT($A40,"000"),Sonntag!$B$22:$U$138,12,FALSE)),"",VLOOKUP($A$4&amp;TEXT($A40,"000"),Sonntag!$B$22:$U$138,12,FALSE))))</f>
        <v xml:space="preserve">  TV Richterich</v>
      </c>
      <c r="R36" s="167"/>
      <c r="S36" s="167"/>
      <c r="T36" s="167"/>
      <c r="U36" s="167"/>
      <c r="V36" s="167"/>
      <c r="W36" s="167"/>
      <c r="X36" s="252"/>
      <c r="Y36" s="167"/>
      <c r="Z36" s="167"/>
      <c r="AA36" s="252"/>
      <c r="AB36" s="167" t="s">
        <v>23</v>
      </c>
      <c r="AC36" s="167"/>
      <c r="AD36" s="24"/>
      <c r="AI36" s="236">
        <f>IF(K36="","",IF(K36&gt;M36,2,IF(K36&lt;M36,0,1)))</f>
        <v>2</v>
      </c>
    </row>
    <row r="37" spans="1:35" ht="4.7" customHeight="1">
      <c r="A37" s="16"/>
      <c r="C37" s="238"/>
      <c r="D37" s="240"/>
      <c r="E37" s="240"/>
      <c r="F37" s="238"/>
      <c r="G37" s="237"/>
      <c r="H37" s="237"/>
      <c r="I37" s="237"/>
      <c r="J37" s="237"/>
      <c r="K37" s="245"/>
      <c r="L37" s="246"/>
      <c r="M37" s="247"/>
      <c r="N37" s="306"/>
      <c r="P37" s="310"/>
      <c r="Q37" s="313"/>
      <c r="R37" s="167"/>
      <c r="S37" s="167"/>
      <c r="T37" s="167"/>
      <c r="U37" s="167"/>
      <c r="V37" s="167"/>
      <c r="W37" s="167"/>
      <c r="X37" s="252"/>
      <c r="Y37" s="167"/>
      <c r="Z37" s="167"/>
      <c r="AA37" s="252"/>
      <c r="AB37" s="167"/>
      <c r="AC37" s="167"/>
      <c r="AD37" s="24"/>
      <c r="AI37" s="236"/>
    </row>
    <row r="38" spans="1:35" ht="17.25" customHeight="1">
      <c r="A38" s="16" t="s">
        <v>309</v>
      </c>
      <c r="B38" s="3" t="s">
        <v>31</v>
      </c>
      <c r="C38" s="229" t="str">
        <f>"2."&amp;+$D$5&amp;"  Sieger "&amp;+$B$32</f>
        <v>2.Gruppe A  Sieger c</v>
      </c>
      <c r="D38" s="230" t="str">
        <f ca="1">"  "&amp;IF(N38="","",IF(ISERROR(VLOOKUP($A$4&amp;TEXT($A$38,"000"),Sonntag!$B$22:$T$160,8,FALSE)),"",VLOOKUP($A$4&amp;TEXT($A38,"000"),Sonntag!$B$22:$T$160,8,FALSE)))&amp;" : "&amp;IF(N38="","",IF(ISERROR(VLOOKUP($A$4&amp;TEXT($A$38,"000"),Sonntag!$B$22:$T$160,12,FALSE)),"",VLOOKUP($A$4&amp;TEXT($A38,"000"),Sonntag!$B$22:$T$160,12,FALSE)))</f>
        <v xml:space="preserve">  TSV Burgdorf : SC Itzehoe</v>
      </c>
      <c r="E38" s="249"/>
      <c r="F38" s="231"/>
      <c r="G38" s="231"/>
      <c r="H38" s="231"/>
      <c r="I38" s="231"/>
      <c r="J38" s="223"/>
      <c r="K38" s="242">
        <f>IF(N38="","",IF(ISERROR(VLOOKUP($A$4&amp;TEXT($A$38,"000"),Sonntag!$B$22:$T$92,17,FALSE)),"",VLOOKUP($A$4&amp;TEXT($A38,"000"),Sonntag!$B$22:$T$92,17,FALSE)))</f>
        <v>24</v>
      </c>
      <c r="L38" s="132" t="s">
        <v>21</v>
      </c>
      <c r="M38" s="243">
        <f>IF(N38="","",IF(ISERROR(VLOOKUP($A$4&amp;TEXT($A$38,"000"),Sonntag!$B$22:$T$92,19,FALSE)),"",VLOOKUP($A$4&amp;TEXT($A38,"000"),Sonntag!$B$22:$T$92,19,FALSE)))</f>
        <v>28</v>
      </c>
      <c r="N38" s="368" t="s">
        <v>23</v>
      </c>
      <c r="P38" s="251">
        <v>6</v>
      </c>
      <c r="Q38" s="312" t="str">
        <f ca="1">"  "&amp;IF(K40&lt;M40,IF(AB38="","",IF(ISERROR(VLOOKUP($A$4&amp;TEXT($A40,"000"),Sonntag!$B$22:$U$138,8,FALSE)),"",VLOOKUP($A$4&amp;TEXT($A40,"000"),Sonntag!$B$22:$U$138,8,FALSE))),IF(AB38="","",IF(ISERROR(VLOOKUP($A$4&amp;TEXT($A40,"000"),Sonntag!$B$22:$U$138,12,FALSE)),"",VLOOKUP($A$4&amp;TEXT($A40,"000"),Sonntag!$B$22:$U$138,12,FALSE))))</f>
        <v xml:space="preserve">  TV Sottrum</v>
      </c>
      <c r="R38" s="167"/>
      <c r="S38" s="167"/>
      <c r="T38" s="167"/>
      <c r="U38" s="167"/>
      <c r="V38" s="167"/>
      <c r="W38" s="167"/>
      <c r="X38" s="252"/>
      <c r="Y38" s="167"/>
      <c r="Z38" s="167"/>
      <c r="AA38" s="252"/>
      <c r="AB38" s="167" t="s">
        <v>23</v>
      </c>
      <c r="AC38" s="167"/>
      <c r="AD38" s="24"/>
      <c r="AI38" s="236">
        <f>IF(K38="","",IF(K38&gt;M38,2,IF(K38&lt;M38,0,1)))</f>
        <v>0</v>
      </c>
    </row>
    <row r="39" spans="1:35" ht="18" customHeight="1">
      <c r="A39" s="16"/>
      <c r="C39" s="260" t="s">
        <v>32</v>
      </c>
      <c r="D39" s="240"/>
      <c r="E39" s="240"/>
      <c r="F39" s="238"/>
      <c r="G39" s="237"/>
      <c r="H39" s="237"/>
      <c r="I39" s="237"/>
      <c r="J39" s="237"/>
      <c r="K39" s="245"/>
      <c r="L39" s="246"/>
      <c r="M39" s="247"/>
      <c r="N39" s="306"/>
      <c r="P39" s="251"/>
      <c r="Q39" s="312"/>
      <c r="R39" s="167"/>
      <c r="S39" s="167"/>
      <c r="T39" s="167"/>
      <c r="U39" s="167"/>
      <c r="V39" s="167"/>
      <c r="W39" s="167"/>
      <c r="X39" s="252"/>
      <c r="Y39" s="167"/>
      <c r="Z39" s="167"/>
      <c r="AA39" s="252"/>
      <c r="AB39" s="167" t="s">
        <v>23</v>
      </c>
      <c r="AC39" s="167"/>
      <c r="AD39" s="24"/>
      <c r="AI39" s="236"/>
    </row>
    <row r="40" spans="1:35" ht="17.25" customHeight="1">
      <c r="A40" s="16" t="s">
        <v>310</v>
      </c>
      <c r="C40" s="241" t="str">
        <f>"V."&amp;B32&amp;"/"&amp;B34&amp;"         5./6. Pl."</f>
        <v>V.c/d         5./6. Pl.</v>
      </c>
      <c r="D40" s="230" t="str">
        <f ca="1">"  "&amp;IF(N40="","",IF(ISERROR(VLOOKUP($A$4&amp;TEXT($A$40,"000"),Sonntag!$B$22:$T$160,8,FALSE)),"",VLOOKUP($A$4&amp;TEXT($A40,"000"),Sonntag!$B$22:$T$160,8,FALSE)))&amp;" : "&amp;IF(N40="","",IF(ISERROR(VLOOKUP($A$4&amp;TEXT($A$40,"000"),Sonntag!$B$22:$T$160,12,FALSE)),"",VLOOKUP($A$4&amp;TEXT($A40,"000"),Sonntag!$B$22:$T$160,12,FALSE)))</f>
        <v xml:space="preserve">  TV Richterich : TV Sottrum</v>
      </c>
      <c r="E40" s="249"/>
      <c r="F40" s="231"/>
      <c r="G40" s="231"/>
      <c r="H40" s="231"/>
      <c r="I40" s="231"/>
      <c r="J40" s="223"/>
      <c r="K40" s="242">
        <f>IF(N40="","",IF(ISERROR(VLOOKUP($A$4&amp;TEXT($A$40,"000"),Sonntag!$B$22:$T$92,17,FALSE)),"",VLOOKUP($A$4&amp;TEXT($A40,"000"),Sonntag!$B$22:$T$92,17,FALSE)))</f>
        <v>33</v>
      </c>
      <c r="L40" s="132" t="s">
        <v>21</v>
      </c>
      <c r="M40" s="243">
        <f>IF(N40="","",IF(ISERROR(VLOOKUP($A$4&amp;TEXT($A$40,"000"),Sonntag!$B$22:$T$92,19,FALSE)),"",VLOOKUP($A$4&amp;TEXT($A40,"000"),Sonntag!$B$22:$T$92,19,FALSE)))</f>
        <v>30</v>
      </c>
      <c r="N40" s="368" t="s">
        <v>23</v>
      </c>
      <c r="P40" s="251"/>
      <c r="Q40" s="312"/>
      <c r="R40" s="167"/>
      <c r="S40" s="167"/>
      <c r="T40" s="167"/>
      <c r="U40" s="167"/>
      <c r="V40" s="167"/>
      <c r="W40" s="167"/>
      <c r="X40" s="252"/>
      <c r="Y40" s="167"/>
      <c r="Z40" s="167"/>
      <c r="AA40" s="252"/>
      <c r="AB40" s="167" t="s">
        <v>23</v>
      </c>
      <c r="AC40" s="167"/>
      <c r="AD40" s="24"/>
      <c r="AI40" s="236">
        <f>IF(K40="","",IF(K40&gt;M40,2,IF(K40&lt;M40,0,1)))</f>
        <v>2</v>
      </c>
    </row>
    <row r="41" spans="1:35" ht="4.7" customHeight="1">
      <c r="A41" s="16"/>
      <c r="C41" s="237"/>
      <c r="D41" s="240"/>
      <c r="E41" s="240"/>
      <c r="F41" s="237"/>
      <c r="G41" s="237"/>
      <c r="H41" s="237"/>
      <c r="I41" s="238"/>
      <c r="J41" s="237"/>
      <c r="K41" s="245"/>
      <c r="L41" s="246"/>
      <c r="M41" s="247"/>
      <c r="N41" s="368"/>
      <c r="P41" s="310"/>
      <c r="Q41" s="312"/>
      <c r="R41" s="167"/>
      <c r="S41" s="167"/>
      <c r="T41" s="167"/>
      <c r="U41" s="167"/>
      <c r="V41" s="167"/>
      <c r="W41" s="167"/>
      <c r="X41" s="252"/>
      <c r="Y41" s="167"/>
      <c r="Z41" s="167"/>
      <c r="AA41" s="252"/>
      <c r="AB41" s="167"/>
      <c r="AC41" s="167"/>
      <c r="AD41" s="24"/>
      <c r="AI41" s="236"/>
    </row>
    <row r="42" spans="1:35" ht="17.25" customHeight="1">
      <c r="A42" s="16" t="s">
        <v>311</v>
      </c>
      <c r="C42" s="241" t="str">
        <f>"V."&amp;B36&amp;"/"&amp;B38&amp;"         3./4. Pl."</f>
        <v>V.e/f         3./4. Pl.</v>
      </c>
      <c r="D42" s="230" t="str">
        <f ca="1">"  "&amp;IF(N42="","",IF(ISERROR(VLOOKUP($A$4&amp;TEXT($A$42,"000"),Sonntag!$B$22:$T$160,8,FALSE)),"",VLOOKUP($A$4&amp;TEXT($A42,"000"),Sonntag!$B$22:$T$160,8,FALSE)))&amp;" : "&amp;IF(N42="","",IF(ISERROR(VLOOKUP($A$4&amp;TEXT($A$42,"000"),Sonntag!$B$22:$T$160,12,FALSE)),"",VLOOKUP($A$4&amp;TEXT($A42,"000"),Sonntag!$B$22:$T$160,12,FALSE)))</f>
        <v xml:space="preserve">  TV Baden : TSV Burgdorf</v>
      </c>
      <c r="E42" s="249"/>
      <c r="F42" s="232"/>
      <c r="G42" s="231"/>
      <c r="H42" s="231"/>
      <c r="I42" s="231"/>
      <c r="J42" s="223"/>
      <c r="K42" s="242">
        <f>IF(N42="","",IF(ISERROR(VLOOKUP($A$4&amp;TEXT($A$42,"000"),Sonntag!$B$22:$T$92,17,FALSE)),"",VLOOKUP($A$4&amp;TEXT($A42,"000"),Sonntag!$B$22:$T$92,17,FALSE)))</f>
        <v>23</v>
      </c>
      <c r="L42" s="132" t="s">
        <v>21</v>
      </c>
      <c r="M42" s="243">
        <f>IF(N42="","",IF(ISERROR(VLOOKUP($A$4&amp;TEXT($A$42,"000"),Sonntag!$B$22:$T$92,19,FALSE)),"",VLOOKUP($A$4&amp;TEXT($A42,"000"),Sonntag!$B$22:$T$92,19,FALSE)))</f>
        <v>36</v>
      </c>
      <c r="N42" s="368" t="s">
        <v>23</v>
      </c>
      <c r="P42" s="253"/>
      <c r="Q42" s="254"/>
      <c r="R42" s="255"/>
      <c r="S42" s="255"/>
      <c r="T42" s="255"/>
      <c r="U42" s="255"/>
      <c r="V42" s="255"/>
      <c r="W42" s="255"/>
      <c r="X42" s="256"/>
      <c r="Y42" s="255"/>
      <c r="Z42" s="255"/>
      <c r="AA42" s="256"/>
      <c r="AB42" s="167"/>
      <c r="AC42" s="167"/>
      <c r="AD42" s="24"/>
      <c r="AI42" s="236">
        <f>IF(K42="","",IF(K42&gt;M42,2,IF(K42&lt;M42,0,1)))</f>
        <v>0</v>
      </c>
    </row>
    <row r="43" spans="1:35" ht="18" customHeight="1">
      <c r="A43" s="16"/>
      <c r="C43" s="159" t="s">
        <v>33</v>
      </c>
      <c r="D43" s="167"/>
      <c r="E43" s="240"/>
      <c r="F43" s="237"/>
      <c r="G43" s="237"/>
      <c r="H43" s="24"/>
      <c r="I43" s="157"/>
      <c r="J43" s="24"/>
      <c r="K43" s="245"/>
      <c r="L43" s="246"/>
      <c r="M43" s="247"/>
      <c r="N43" s="306"/>
      <c r="Y43" s="24"/>
      <c r="Z43" s="24"/>
      <c r="AA43" s="24"/>
      <c r="AB43" s="24"/>
      <c r="AC43" s="24"/>
      <c r="AD43" s="24"/>
      <c r="AI43" s="236"/>
    </row>
    <row r="44" spans="1:35" ht="17.25" customHeight="1">
      <c r="A44" s="16" t="s">
        <v>312</v>
      </c>
      <c r="C44" s="241" t="str">
        <f>"S."&amp;B36&amp;"/"&amp;B38&amp;"         1./2. Pl."</f>
        <v>S.e/f         1./2. Pl.</v>
      </c>
      <c r="D44" s="230" t="str">
        <f ca="1">"  "&amp;IF(N44="","",IF(ISERROR(VLOOKUP($A$4&amp;TEXT($A$44,"000"),Sonntag!$B$22:$T$160,8,FALSE)),"",VLOOKUP($A$4&amp;TEXT($A44,"000"),Sonntag!$B$22:$T$160,8,FALSE)))&amp;" : "&amp;IF(N44="","",IF(ISERROR(VLOOKUP($A$4&amp;TEXT($A$44,"000"),Sonntag!$B$22:$T$160,12,FALSE)),"",VLOOKUP($A$4&amp;TEXT($A44,"000"),Sonntag!$B$22:$T$160,12,FALSE)))</f>
        <v xml:space="preserve">  TV Berkenbaum : SC Itzehoe</v>
      </c>
      <c r="E44" s="249"/>
      <c r="F44" s="257"/>
      <c r="G44" s="258"/>
      <c r="H44" s="231"/>
      <c r="I44" s="231"/>
      <c r="J44" s="223"/>
      <c r="K44" s="242">
        <f>IF(N44="","",IF(ISERROR(VLOOKUP($A$4&amp;TEXT($A$44,"000"),Sonntag!$B$22:$T$92,17,FALSE)),"",VLOOKUP($A$4&amp;TEXT($A44,"000"),Sonntag!$B$22:$T$92,17,FALSE)))</f>
        <v>40</v>
      </c>
      <c r="L44" s="132" t="s">
        <v>21</v>
      </c>
      <c r="M44" s="243">
        <f>IF(N44="","",IF(ISERROR(VLOOKUP($A$4&amp;TEXT($A$44,"000"),Sonntag!$B$22:$T$92,19,FALSE)),"",VLOOKUP($A$4&amp;TEXT($A44,"000"),Sonntag!$B$22:$T$92,19,FALSE)))</f>
        <v>26</v>
      </c>
      <c r="N44" s="368" t="s">
        <v>23</v>
      </c>
      <c r="AI44" s="236">
        <f>IF(K44="","",IF(K44&gt;M44,2,IF(K44&lt;M44,0,1)))</f>
        <v>2</v>
      </c>
    </row>
    <row r="45" spans="1:35"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</row>
    <row r="47" spans="1:35" ht="21.75" customHeight="1">
      <c r="C47" s="163" t="s">
        <v>34</v>
      </c>
      <c r="D47" s="164"/>
      <c r="E47" s="165"/>
      <c r="F47" s="166"/>
      <c r="G47" s="165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3" t="str">
        <f>+Daten!I3</f>
        <v>Frauen 40</v>
      </c>
      <c r="T47" s="286"/>
      <c r="U47" s="286"/>
      <c r="V47" s="286"/>
      <c r="W47" s="286"/>
      <c r="X47" s="286"/>
      <c r="Y47" s="286"/>
      <c r="Z47" s="168"/>
      <c r="AA47" s="168"/>
      <c r="AB47" s="168"/>
      <c r="AC47" s="164"/>
    </row>
    <row r="48" spans="1:35" ht="6.75" customHeight="1">
      <c r="C48" s="169"/>
      <c r="D48" s="167"/>
      <c r="E48" s="165"/>
      <c r="F48" s="166"/>
      <c r="G48" s="165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9"/>
      <c r="T48" s="169"/>
      <c r="U48" s="169"/>
      <c r="V48" s="169"/>
      <c r="W48" s="169"/>
      <c r="X48" s="169"/>
      <c r="Y48" s="169"/>
      <c r="Z48" s="167"/>
      <c r="AA48" s="167"/>
      <c r="AB48" s="167"/>
      <c r="AC48" s="167"/>
    </row>
    <row r="49" spans="1:37" ht="21.75" hidden="1" customHeight="1" outlineLevel="1">
      <c r="A49" s="3" t="s">
        <v>16</v>
      </c>
      <c r="C49" s="170"/>
      <c r="D49" s="171"/>
      <c r="E49" s="287"/>
      <c r="F49" s="234">
        <v>1</v>
      </c>
      <c r="G49" s="287"/>
      <c r="H49" s="234"/>
      <c r="I49" s="234">
        <v>2</v>
      </c>
      <c r="J49" s="234"/>
      <c r="K49" s="234"/>
      <c r="L49" s="234">
        <v>3</v>
      </c>
      <c r="M49" s="234"/>
      <c r="N49" s="234"/>
      <c r="O49" s="234">
        <v>4</v>
      </c>
      <c r="P49" s="234"/>
      <c r="Q49" s="234"/>
      <c r="R49" s="234">
        <v>5</v>
      </c>
      <c r="S49" s="288"/>
      <c r="T49" s="289"/>
      <c r="U49" s="289">
        <v>6</v>
      </c>
      <c r="V49" s="289"/>
      <c r="W49" s="289"/>
      <c r="X49" s="289">
        <v>7</v>
      </c>
      <c r="Y49" s="289"/>
      <c r="Z49" s="289"/>
      <c r="AA49" s="289"/>
      <c r="AB49" s="289"/>
      <c r="AC49" s="289"/>
    </row>
    <row r="50" spans="1:37" ht="12.75" customHeight="1" collapsed="1">
      <c r="C50" s="172"/>
      <c r="D50" s="173" t="str">
        <f>+Daten!I4</f>
        <v>Gruppe C</v>
      </c>
      <c r="E50" s="174"/>
      <c r="F50" s="175" t="str">
        <f>+D51</f>
        <v>TV Grohn</v>
      </c>
      <c r="G50" s="176"/>
      <c r="H50" s="177"/>
      <c r="I50" s="290" t="str">
        <f>+D53</f>
        <v>SG Arbergen-Mahndorf</v>
      </c>
      <c r="J50" s="223"/>
      <c r="K50" s="222"/>
      <c r="L50" s="290" t="str">
        <f>+D55</f>
        <v>TV Berkenbaum</v>
      </c>
      <c r="M50" s="223"/>
      <c r="N50" s="222"/>
      <c r="O50" s="290" t="str">
        <f>+D57</f>
        <v>Gadderbaumer TV</v>
      </c>
      <c r="P50" s="223"/>
      <c r="Q50" s="222"/>
      <c r="R50" s="291" t="str">
        <f>+D59</f>
        <v>Barmer TG</v>
      </c>
      <c r="S50" s="223"/>
      <c r="T50" s="222"/>
      <c r="U50" s="291" t="str">
        <f>+D61</f>
        <v>VfL Eintracht Hannover</v>
      </c>
      <c r="V50" s="223"/>
      <c r="W50" s="222"/>
      <c r="X50" s="292">
        <f>+D63</f>
        <v>0</v>
      </c>
      <c r="Y50" s="223"/>
      <c r="Z50" s="177"/>
      <c r="AA50" s="180" t="s">
        <v>18</v>
      </c>
      <c r="AB50" s="178"/>
      <c r="AC50" s="181" t="s">
        <v>19</v>
      </c>
    </row>
    <row r="51" spans="1:37" ht="15.2" customHeight="1">
      <c r="A51" s="3">
        <v>1</v>
      </c>
      <c r="C51" s="183" t="str">
        <f>IF(Daten!H5="","",Daten!H5)</f>
        <v>BR</v>
      </c>
      <c r="D51" s="184" t="str">
        <f>IF(Daten!I5="","",Daten!I5)</f>
        <v>TV Grohn</v>
      </c>
      <c r="E51" s="185"/>
      <c r="F51" s="186"/>
      <c r="G51" s="187"/>
      <c r="H51" s="188">
        <f>IF(ISERROR(VLOOKUP($A$49&amp;TEXT($A51,"00")&amp;TEXT(I$49,"00"),SamstagNeben!$B$22:$T$160,17,FALSE)),"",VLOOKUP($A$49&amp;TEXT($A51,"00")&amp;TEXT(I$49,"00"),SamstagNeben!$B$22:$T$160,17,FALSE))</f>
        <v>35</v>
      </c>
      <c r="I51" s="133" t="s">
        <v>21</v>
      </c>
      <c r="J51" s="189">
        <f>IF(ISERROR(VLOOKUP($A$49&amp;TEXT($A51,"00")&amp;TEXT(I$49,"00"),SamstagNeben!$B$22:$T$160,19,FALSE)),"",VLOOKUP($A$49&amp;TEXT($A51,"00")&amp;TEXT(I$49,"00"),SamstagNeben!$B$22:$T$160,19,FALSE))</f>
        <v>30</v>
      </c>
      <c r="K51" s="188">
        <f>IF(ISERROR(VLOOKUP($A$49&amp;TEXT($A51,"00")&amp;TEXT(L$49,"00"),SamstagNeben!$B$22:$T$160,17,FALSE)),"",VLOOKUP($A$49&amp;TEXT($A51,"00")&amp;TEXT(L$49,"00"),SamstagNeben!$B$22:$T$160,17,FALSE))</f>
        <v>35</v>
      </c>
      <c r="L51" s="133" t="s">
        <v>21</v>
      </c>
      <c r="M51" s="189">
        <f>IF(ISERROR(VLOOKUP($A$49&amp;TEXT($A51,"00")&amp;TEXT(L$49,"00"),SamstagNeben!$B$22:$T$160,19,FALSE)),"",VLOOKUP($A$49&amp;TEXT($A51,"00")&amp;TEXT(L$49,"00"),SamstagNeben!$B$22:$T$160,19,FALSE))</f>
        <v>26</v>
      </c>
      <c r="N51" s="188">
        <f>IF(ISERROR(VLOOKUP($A$49&amp;TEXT($A51,"00")&amp;TEXT(O$49,"00"),SamstagNeben!$B$22:$T$160,17,FALSE)),"",VLOOKUP($A$49&amp;TEXT($A51,"00")&amp;TEXT(O$49,"00"),SamstagNeben!$B$22:$T$160,17,FALSE))</f>
        <v>31</v>
      </c>
      <c r="O51" s="133" t="s">
        <v>21</v>
      </c>
      <c r="P51" s="189">
        <f>IF(ISERROR(VLOOKUP($A$49&amp;TEXT($A51,"00")&amp;TEXT(O$49,"00"),SamstagNeben!$B$22:$T$160,19,FALSE)),"",VLOOKUP($A$49&amp;TEXT($A51,"00")&amp;TEXT(O$49,"00"),SamstagNeben!$B$22:$T$160,19,FALSE))</f>
        <v>32</v>
      </c>
      <c r="Q51" s="188">
        <f>IF(ISERROR(VLOOKUP($A$49&amp;TEXT($A51,"00")&amp;TEXT(R$49,"00"),SamstagNeben!$B$22:$T$160,17,FALSE)),"",VLOOKUP($A$49&amp;TEXT($A51,"00")&amp;TEXT(R$49,"00"),SamstagNeben!$B$22:$T$160,17,FALSE))</f>
        <v>34</v>
      </c>
      <c r="R51" s="133" t="s">
        <v>21</v>
      </c>
      <c r="S51" s="189">
        <f>IF(ISERROR(VLOOKUP($A$49&amp;TEXT($A51,"00")&amp;TEXT(R$49,"00"),SamstagNeben!$B$22:$T$160,19,FALSE)),"",VLOOKUP($A$49&amp;TEXT($A51,"00")&amp;TEXT(R$49,"00"),SamstagNeben!$B$22:$T$160,19,FALSE))</f>
        <v>32</v>
      </c>
      <c r="T51" s="188">
        <f>IF(ISERROR(VLOOKUP($A$49&amp;TEXT($A51,"00")&amp;TEXT(U$49,"00"),SamstagNeben!$B$22:$T$160,17,FALSE)),"",VLOOKUP($A$49&amp;TEXT($A51,"00")&amp;TEXT(U$49,"00"),SamstagNeben!$B$22:$T$160,17,FALSE))</f>
        <v>34</v>
      </c>
      <c r="U51" s="133" t="s">
        <v>21</v>
      </c>
      <c r="V51" s="189">
        <f>IF(ISERROR(VLOOKUP($A$49&amp;TEXT($A51,"00")&amp;TEXT(U$49,"00"),SamstagNeben!$B$22:$T$160,19,FALSE)),"",VLOOKUP($A$49&amp;TEXT($A51,"00")&amp;TEXT(U$49,"00"),SamstagNeben!$B$22:$T$160,19,FALSE))</f>
        <v>25</v>
      </c>
      <c r="W51" s="188"/>
      <c r="X51" s="133" t="s">
        <v>21</v>
      </c>
      <c r="Y51" s="189"/>
      <c r="Z51" s="190">
        <f>IF(AE52="","",SUM(E51,H51,K51,N51,Q51,T51,W51))</f>
        <v>169</v>
      </c>
      <c r="AA51" s="133" t="s">
        <v>21</v>
      </c>
      <c r="AB51" s="191">
        <f>IF(AE52="","",SUM(G51,J51,M51,P51,S51,V51,Y51))</f>
        <v>145</v>
      </c>
      <c r="AC51" s="192">
        <f>IF(AE51="","",RANK(AD52,($AD$52,$AD$54,$AD$56,$AD$58,$AD$60,$AD$62,$AD$64),0))</f>
        <v>2</v>
      </c>
      <c r="AE51" s="45" t="s">
        <v>23</v>
      </c>
      <c r="AH51" s="3">
        <v>1</v>
      </c>
      <c r="AI51" s="193" t="str">
        <f>IF(AC51="","",IF($AC$51=1,$D$51,IF($AC$53=1,$D$53,IF($AC$55=1,$D$55,IF($AC$57=1,$D$57,IF($AC$59=1,$D$59,IF($AC$61=1,$D$61,IF($AC$63=1,$D$63,0))))))))</f>
        <v>Gadderbaumer TV</v>
      </c>
      <c r="AJ51" s="293"/>
      <c r="AK51" s="293"/>
    </row>
    <row r="52" spans="1:37" ht="11.1" customHeight="1">
      <c r="C52" s="294"/>
      <c r="D52" s="195"/>
      <c r="E52" s="196"/>
      <c r="F52" s="197"/>
      <c r="G52" s="198"/>
      <c r="H52" s="199">
        <f>IF(OR(H51="",H51=0),"",IF(H51&gt;J51,2,IF(H51&lt;J51,0,1)))</f>
        <v>2</v>
      </c>
      <c r="I52" s="20" t="s">
        <v>22</v>
      </c>
      <c r="J52" s="200">
        <f>IF(OR(J51="",J51=0),"",IF(J51&gt;H51,2,IF(J51&lt;H51,0,1)))</f>
        <v>0</v>
      </c>
      <c r="K52" s="199">
        <f>IF(OR(K51="",K51=0),"",IF(K51&gt;M51,2,IF(K51&lt;M51,0,1)))</f>
        <v>2</v>
      </c>
      <c r="L52" s="20" t="s">
        <v>22</v>
      </c>
      <c r="M52" s="200">
        <f>IF(OR(M51="",M51=0),"",IF(M51&gt;K51,2,IF(M51&lt;K51,0,1)))</f>
        <v>0</v>
      </c>
      <c r="N52" s="199">
        <f>IF(OR(N51="",N51=0),"",IF(N51&gt;P51,2,IF(N51&lt;P51,0,1)))</f>
        <v>0</v>
      </c>
      <c r="O52" s="20" t="s">
        <v>22</v>
      </c>
      <c r="P52" s="200">
        <f>IF(OR(P51="",P51=0),"",IF(P51&gt;N51,2,IF(P51&lt;N51,0,1)))</f>
        <v>2</v>
      </c>
      <c r="Q52" s="199">
        <f>IF(OR(Q51="",Q51=0),"",IF(Q51&gt;S51,2,IF(Q51&lt;S51,0,1)))</f>
        <v>2</v>
      </c>
      <c r="R52" s="20" t="s">
        <v>22</v>
      </c>
      <c r="S52" s="200">
        <f>IF(OR(S51="",S51=0),"",IF(S51&gt;Q51,2,IF(S51&lt;Q51,0,1)))</f>
        <v>0</v>
      </c>
      <c r="T52" s="199">
        <f>IF(OR(T51="",T51=0),"",IF(T51&gt;V51,2,IF(T51&lt;V51,0,1)))</f>
        <v>2</v>
      </c>
      <c r="U52" s="20" t="s">
        <v>22</v>
      </c>
      <c r="V52" s="200">
        <f>IF(OR(V51="",V51=0),"",IF(V51&gt;T51,2,IF(V51&lt;T51,0,1)))</f>
        <v>0</v>
      </c>
      <c r="W52" s="199"/>
      <c r="X52" s="20" t="s">
        <v>22</v>
      </c>
      <c r="Y52" s="200"/>
      <c r="Z52" s="199">
        <f t="shared" ref="Z52:Z64" si="2">IF(AE52="","",SUM(E52,H52,K52,N52,Q52,T52,W52))</f>
        <v>8</v>
      </c>
      <c r="AA52" s="20" t="s">
        <v>22</v>
      </c>
      <c r="AB52" s="200">
        <f t="shared" ref="AB52:AB64" si="3">IF(AE52="","",SUM(G52,J52,M52,P52,S52,V52,Y52))</f>
        <v>2</v>
      </c>
      <c r="AC52" s="201"/>
      <c r="AD52" s="202">
        <f>+(Z52-AB52)+Z51/AB51+Z52</f>
        <v>15.165517241379311</v>
      </c>
      <c r="AE52" s="45" t="s">
        <v>23</v>
      </c>
      <c r="AI52" s="193"/>
    </row>
    <row r="53" spans="1:37" ht="15.2" customHeight="1">
      <c r="A53" s="3">
        <v>2</v>
      </c>
      <c r="C53" s="183" t="str">
        <f>IF(Daten!H6="","",Daten!H6)</f>
        <v>BR</v>
      </c>
      <c r="D53" s="184" t="str">
        <f>IF(Daten!I6="","",Daten!I6)</f>
        <v>SG Arbergen-Mahndorf</v>
      </c>
      <c r="E53" s="188">
        <f>IF(J51="","",J51)</f>
        <v>30</v>
      </c>
      <c r="F53" s="133" t="s">
        <v>21</v>
      </c>
      <c r="G53" s="189">
        <f>IF(H51="","",H51)</f>
        <v>35</v>
      </c>
      <c r="H53" s="185"/>
      <c r="I53" s="186"/>
      <c r="J53" s="187"/>
      <c r="K53" s="188">
        <f>IF(ISERROR(VLOOKUP($A$49&amp;TEXT($A53,"00")&amp;TEXT(L$49,"00"),SamstagNeben!$B$22:$T$160,17,FALSE)),"",VLOOKUP($A$49&amp;TEXT($A53,"00")&amp;TEXT(L$49,"00"),SamstagNeben!$B$22:$T$160,17,FALSE))</f>
        <v>40</v>
      </c>
      <c r="L53" s="133" t="s">
        <v>21</v>
      </c>
      <c r="M53" s="189">
        <f>IF(ISERROR(VLOOKUP($A$49&amp;TEXT($A53,"00")&amp;TEXT(L$49,"00"),SamstagNeben!$B$22:$T$160,19,FALSE)),"",VLOOKUP($A$49&amp;TEXT($A53,"00")&amp;TEXT(L$49,"00"),SamstagNeben!$B$22:$T$160,19,FALSE))</f>
        <v>23</v>
      </c>
      <c r="N53" s="188">
        <f>IF(ISERROR(VLOOKUP($A$49&amp;TEXT($A53,"00")&amp;TEXT(O$49,"00"),SamstagNeben!$B$22:$T$160,17,FALSE)),"",VLOOKUP($A$49&amp;TEXT($A53,"00")&amp;TEXT(O$49,"00"),SamstagNeben!$B$22:$T$160,17,FALSE))</f>
        <v>26</v>
      </c>
      <c r="O53" s="133" t="s">
        <v>21</v>
      </c>
      <c r="P53" s="189">
        <f>IF(ISERROR(VLOOKUP($A$49&amp;TEXT($A53,"00")&amp;TEXT(O$49,"00"),SamstagNeben!$B$22:$T$160,19,FALSE)),"",VLOOKUP($A$49&amp;TEXT($A53,"00")&amp;TEXT(O$49,"00"),SamstagNeben!$B$22:$T$160,19,FALSE))</f>
        <v>34</v>
      </c>
      <c r="Q53" s="188">
        <f>IF(ISERROR(VLOOKUP($A$49&amp;TEXT($A53,"00")&amp;TEXT(R$49,"00"),SamstagNeben!$B$22:$T$160,17,FALSE)),"",VLOOKUP($A$49&amp;TEXT($A53,"00")&amp;TEXT(R$49,"00"),SamstagNeben!$B$22:$T$160,17,FALSE))</f>
        <v>36</v>
      </c>
      <c r="R53" s="133" t="s">
        <v>21</v>
      </c>
      <c r="S53" s="189">
        <f>IF(ISERROR(VLOOKUP($A$49&amp;TEXT($A53,"00")&amp;TEXT(R$49,"00"),SamstagNeben!$B$22:$T$160,19,FALSE)),"",VLOOKUP($A$49&amp;TEXT($A53,"00")&amp;TEXT(R$49,"00"),SamstagNeben!$B$22:$T$160,19,FALSE))</f>
        <v>30</v>
      </c>
      <c r="T53" s="188">
        <f>IF(ISERROR(VLOOKUP($A$49&amp;TEXT($A53,"00")&amp;TEXT(U$49,"00"),SamstagNeben!$B$22:$T$160,17,FALSE)),"",VLOOKUP($A$49&amp;TEXT($A53,"00")&amp;TEXT(U$49,"00"),SamstagNeben!$B$22:$T$160,17,FALSE))</f>
        <v>38</v>
      </c>
      <c r="U53" s="133" t="s">
        <v>21</v>
      </c>
      <c r="V53" s="189">
        <f>IF(ISERROR(VLOOKUP($A$49&amp;TEXT($A53,"00")&amp;TEXT(U$49,"00"),SamstagNeben!$B$22:$T$160,19,FALSE)),"",VLOOKUP($A$49&amp;TEXT($A53,"00")&amp;TEXT(U$49,"00"),SamstagNeben!$B$22:$T$160,19,FALSE))</f>
        <v>28</v>
      </c>
      <c r="W53" s="188"/>
      <c r="X53" s="133" t="s">
        <v>21</v>
      </c>
      <c r="Y53" s="189"/>
      <c r="Z53" s="190">
        <f>IF(AE54="","",SUM(E53,H53,K53,N53,Q53,T53,W53))</f>
        <v>170</v>
      </c>
      <c r="AA53" s="133" t="s">
        <v>21</v>
      </c>
      <c r="AB53" s="191">
        <f>IF(AE54="","",SUM(G53,J53,M53,P53,S53,V53,Y53))</f>
        <v>150</v>
      </c>
      <c r="AC53" s="192">
        <f>IF(AE53="","",RANK(AD54,($AD$52,$AD$54,$AD$56,$AD$58,$AD$60,$AD$62,$AD$64),0))</f>
        <v>3</v>
      </c>
      <c r="AE53" s="45" t="s">
        <v>23</v>
      </c>
      <c r="AH53" s="3">
        <v>2</v>
      </c>
      <c r="AI53" s="193" t="str">
        <f>IF(AC53="","",IF($AC$51=2,$D$51,IF($AC$53=2,$D$53,IF($AC$55=2,$D$55,IF($AC$57=2,$D$57,IF($AC$59=2,$D$59,IF($AC$61=2,$D$61,IF($AC$63=2,$D$63,0))))))))</f>
        <v>TV Grohn</v>
      </c>
      <c r="AJ53" s="293"/>
      <c r="AK53" s="293"/>
    </row>
    <row r="54" spans="1:37" ht="11.1" customHeight="1">
      <c r="C54" s="294"/>
      <c r="D54" s="195"/>
      <c r="E54" s="199">
        <f>IF(OR(E53="",E53=0),"",IF(E53&gt;G53,2,IF(E53&lt;G53,0,1)))</f>
        <v>0</v>
      </c>
      <c r="F54" s="20" t="s">
        <v>22</v>
      </c>
      <c r="G54" s="200">
        <f>IF(OR(G53="",G53=0),"",IF(G53&gt;E53,2,IF(G53&lt;E53,0,1)))</f>
        <v>2</v>
      </c>
      <c r="H54" s="196"/>
      <c r="I54" s="197"/>
      <c r="J54" s="198"/>
      <c r="K54" s="199">
        <f>IF(OR(K53="",K53=0),"",IF(K53&gt;M53,2,IF(K53&lt;M53,0,1)))</f>
        <v>2</v>
      </c>
      <c r="L54" s="20" t="s">
        <v>22</v>
      </c>
      <c r="M54" s="200">
        <f>IF(OR(M53="",M53=0),"",IF(M53&gt;K53,2,IF(M53&lt;K53,0,1)))</f>
        <v>0</v>
      </c>
      <c r="N54" s="199">
        <f>IF(OR(N53="",N53=0),"",IF(N53&gt;P53,2,IF(N53&lt;P53,0,1)))</f>
        <v>0</v>
      </c>
      <c r="O54" s="20" t="s">
        <v>22</v>
      </c>
      <c r="P54" s="200">
        <f>IF(OR(P53="",P53=0),"",IF(P53&gt;N53,2,IF(P53&lt;N53,0,1)))</f>
        <v>2</v>
      </c>
      <c r="Q54" s="199">
        <f>IF(OR(Q53="",Q53=0),"",IF(Q53&gt;S53,2,IF(Q53&lt;S53,0,1)))</f>
        <v>2</v>
      </c>
      <c r="R54" s="20" t="s">
        <v>22</v>
      </c>
      <c r="S54" s="200">
        <f>IF(OR(S53="",S53=0),"",IF(S53&gt;Q53,2,IF(S53&lt;Q53,0,1)))</f>
        <v>0</v>
      </c>
      <c r="T54" s="199">
        <f>IF(OR(T53="",T53=0),"",IF(T53&gt;V53,2,IF(T53&lt;V53,0,1)))</f>
        <v>2</v>
      </c>
      <c r="U54" s="20" t="s">
        <v>22</v>
      </c>
      <c r="V54" s="200">
        <f>IF(OR(V53="",V53=0),"",IF(V53&gt;T53,2,IF(V53&lt;T53,0,1)))</f>
        <v>0</v>
      </c>
      <c r="W54" s="199"/>
      <c r="X54" s="20" t="s">
        <v>22</v>
      </c>
      <c r="Y54" s="200"/>
      <c r="Z54" s="199">
        <f t="shared" si="2"/>
        <v>6</v>
      </c>
      <c r="AA54" s="20" t="s">
        <v>22</v>
      </c>
      <c r="AB54" s="200">
        <f t="shared" si="3"/>
        <v>4</v>
      </c>
      <c r="AC54" s="201"/>
      <c r="AD54" s="202">
        <f>+(Z54-AB54)+Z53/AB53+Z54</f>
        <v>9.1333333333333329</v>
      </c>
      <c r="AE54" s="45" t="s">
        <v>23</v>
      </c>
      <c r="AI54" s="193"/>
    </row>
    <row r="55" spans="1:37" ht="15.2" customHeight="1">
      <c r="A55" s="3">
        <v>3</v>
      </c>
      <c r="C55" s="183" t="s">
        <v>266</v>
      </c>
      <c r="D55" s="184" t="s">
        <v>200</v>
      </c>
      <c r="E55" s="188">
        <f>IF(M51="","",M51)</f>
        <v>26</v>
      </c>
      <c r="F55" s="133" t="s">
        <v>21</v>
      </c>
      <c r="G55" s="189">
        <f>IF(K51="","",K51)</f>
        <v>35</v>
      </c>
      <c r="H55" s="188">
        <f>IF(M53="","",M53)</f>
        <v>23</v>
      </c>
      <c r="I55" s="133" t="s">
        <v>21</v>
      </c>
      <c r="J55" s="189">
        <f>IF(K53="","",K53)</f>
        <v>40</v>
      </c>
      <c r="K55" s="185"/>
      <c r="L55" s="186"/>
      <c r="M55" s="187"/>
      <c r="N55" s="188">
        <f>IF(ISERROR(VLOOKUP($A$49&amp;TEXT($A55,"00")&amp;TEXT(O$49,"00"),SamstagNeben!$B$22:$T$160,17,FALSE)),"",VLOOKUP($A$49&amp;TEXT($A55,"00")&amp;TEXT(O$49,"00"),SamstagNeben!$B$22:$T$160,17,FALSE))</f>
        <v>25</v>
      </c>
      <c r="O55" s="133" t="s">
        <v>21</v>
      </c>
      <c r="P55" s="189">
        <f>IF(ISERROR(VLOOKUP($A$49&amp;TEXT($A55,"00")&amp;TEXT(O$49,"00"),SamstagNeben!$B$22:$T$160,19,FALSE)),"",VLOOKUP($A$49&amp;TEXT($A55,"00")&amp;TEXT(O$49,"00"),SamstagNeben!$B$22:$T$160,19,FALSE))</f>
        <v>38</v>
      </c>
      <c r="Q55" s="188">
        <f>IF(ISERROR(VLOOKUP($A$49&amp;TEXT($A55,"00")&amp;TEXT(R$49,"00"),SamstagNeben!$B$22:$T$160,17,FALSE)),"",VLOOKUP($A$49&amp;TEXT($A55,"00")&amp;TEXT(R$49,"00"),SamstagNeben!$B$22:$T$160,17,FALSE))</f>
        <v>31</v>
      </c>
      <c r="R55" s="133" t="s">
        <v>21</v>
      </c>
      <c r="S55" s="189">
        <f>IF(ISERROR(VLOOKUP($A$49&amp;TEXT($A55,"00")&amp;TEXT(R$49,"00"),SamstagNeben!$B$22:$T$160,19,FALSE)),"",VLOOKUP($A$49&amp;TEXT($A55,"00")&amp;TEXT(R$49,"00"),SamstagNeben!$B$22:$T$160,19,FALSE))</f>
        <v>36</v>
      </c>
      <c r="T55" s="188">
        <f>IF(ISERROR(VLOOKUP($A$49&amp;TEXT($A55,"00")&amp;TEXT(U$49,"00"),SamstagNeben!$B$22:$T$160,17,FALSE)),"",VLOOKUP($A$49&amp;TEXT($A55,"00")&amp;TEXT(U$49,"00"),SamstagNeben!$B$22:$T$160,17,FALSE))</f>
        <v>20</v>
      </c>
      <c r="U55" s="133" t="s">
        <v>21</v>
      </c>
      <c r="V55" s="189">
        <f>IF(ISERROR(VLOOKUP($A$49&amp;TEXT($A55,"00")&amp;TEXT(U$49,"00"),SamstagNeben!$B$22:$T$160,19,FALSE)),"",VLOOKUP($A$49&amp;TEXT($A55,"00")&amp;TEXT(U$49,"00"),SamstagNeben!$B$22:$T$160,19,FALSE))</f>
        <v>42</v>
      </c>
      <c r="W55" s="188"/>
      <c r="X55" s="133" t="s">
        <v>21</v>
      </c>
      <c r="Y55" s="189"/>
      <c r="Z55" s="190">
        <f>IF(AE56="","",SUM(E55,H55,K55,N55,Q55,T55,W55))</f>
        <v>125</v>
      </c>
      <c r="AA55" s="133" t="s">
        <v>21</v>
      </c>
      <c r="AB55" s="191">
        <f>IF(AE56="","",SUM(G55,J55,M55,P55,S55,V55,Y55))</f>
        <v>191</v>
      </c>
      <c r="AC55" s="192">
        <f>IF(AE55="","",RANK(AD56,($AD$52,$AD$54,$AD$56,$AD$58,$AD$60,$AD$62,$AD$64),0))</f>
        <v>6</v>
      </c>
      <c r="AE55" s="45" t="s">
        <v>23</v>
      </c>
      <c r="AH55" s="3">
        <v>3</v>
      </c>
      <c r="AI55" s="193" t="str">
        <f>IF(AC55="","",IF($AC$51=3,$D$51,IF($AC$53=3,$D$53,IF($AC$55=3,$D$55,IF($AC$57=3,$D$57,IF($AC$59=3,$D$59,IF($AC$61=3,$D$61,IF($AC$63=3,$D$63,0))))))))</f>
        <v>SG Arbergen-Mahndorf</v>
      </c>
    </row>
    <row r="56" spans="1:37" ht="11.1" customHeight="1">
      <c r="C56" s="295"/>
      <c r="D56" s="195"/>
      <c r="E56" s="199">
        <f>IF(OR(E55="",E55=0),"",IF(E55&gt;G55,2,IF(E55&lt;G55,0,1)))</f>
        <v>0</v>
      </c>
      <c r="F56" s="20" t="s">
        <v>22</v>
      </c>
      <c r="G56" s="200">
        <f>IF(OR(G55="",G55=0),"",IF(G55&gt;E55,2,IF(G55&lt;E55,0,1)))</f>
        <v>2</v>
      </c>
      <c r="H56" s="199">
        <f>IF(OR(H55="",H55=0),"",IF(H55&gt;J55,2,IF(H55&lt;J55,0,1)))</f>
        <v>0</v>
      </c>
      <c r="I56" s="20" t="s">
        <v>22</v>
      </c>
      <c r="J56" s="200">
        <f>IF(OR(J55="",J55=0),"",IF(J55&gt;H55,2,IF(J55&lt;H55,0,1)))</f>
        <v>2</v>
      </c>
      <c r="K56" s="196"/>
      <c r="L56" s="197"/>
      <c r="M56" s="198"/>
      <c r="N56" s="199">
        <f>IF(OR(N55="",N55=0),"",IF(N55&gt;P55,2,IF(N55&lt;P55,0,1)))</f>
        <v>0</v>
      </c>
      <c r="O56" s="20" t="s">
        <v>22</v>
      </c>
      <c r="P56" s="200">
        <f>IF(OR(P55="",P55=0),"",IF(P55&gt;N55,2,IF(P55&lt;N55,0,1)))</f>
        <v>2</v>
      </c>
      <c r="Q56" s="199">
        <f>IF(OR(Q55="",Q55=0),"",IF(Q55&gt;S55,2,IF(Q55&lt;S55,0,1)))</f>
        <v>0</v>
      </c>
      <c r="R56" s="20" t="s">
        <v>22</v>
      </c>
      <c r="S56" s="200">
        <f>IF(OR(S55="",S55=0),"",IF(S55&gt;Q55,2,IF(S55&lt;Q55,0,1)))</f>
        <v>2</v>
      </c>
      <c r="T56" s="199">
        <f>IF(OR(T55="",T55=0),"",IF(T55&gt;V55,2,IF(T55&lt;V55,0,1)))</f>
        <v>0</v>
      </c>
      <c r="U56" s="20" t="s">
        <v>22</v>
      </c>
      <c r="V56" s="200">
        <f>IF(OR(V55="",V55=0),"",IF(V55&gt;T55,2,IF(V55&lt;T55,0,1)))</f>
        <v>2</v>
      </c>
      <c r="W56" s="199"/>
      <c r="X56" s="20" t="s">
        <v>22</v>
      </c>
      <c r="Y56" s="200"/>
      <c r="Z56" s="199">
        <f t="shared" si="2"/>
        <v>0</v>
      </c>
      <c r="AA56" s="20" t="s">
        <v>22</v>
      </c>
      <c r="AB56" s="200">
        <f t="shared" si="3"/>
        <v>10</v>
      </c>
      <c r="AC56" s="201"/>
      <c r="AD56" s="202">
        <f>+(Z56-AB56)+Z55/AB55+Z56</f>
        <v>-9.345549738219896</v>
      </c>
      <c r="AE56" s="45" t="s">
        <v>23</v>
      </c>
      <c r="AI56" s="193"/>
    </row>
    <row r="57" spans="1:37" ht="15.2" customHeight="1">
      <c r="A57" s="3">
        <v>4</v>
      </c>
      <c r="C57" s="183" t="s">
        <v>266</v>
      </c>
      <c r="D57" s="184" t="s">
        <v>172</v>
      </c>
      <c r="E57" s="188">
        <f>IF(P51="","",P51)</f>
        <v>32</v>
      </c>
      <c r="F57" s="133" t="s">
        <v>21</v>
      </c>
      <c r="G57" s="189">
        <f>IF(N51="","",N51)</f>
        <v>31</v>
      </c>
      <c r="H57" s="188">
        <f>IF(P53="","",P53)</f>
        <v>34</v>
      </c>
      <c r="I57" s="133" t="s">
        <v>21</v>
      </c>
      <c r="J57" s="189">
        <f>IF(N53="","",N53)</f>
        <v>26</v>
      </c>
      <c r="K57" s="188">
        <f>IF(P55="","",P55)</f>
        <v>38</v>
      </c>
      <c r="L57" s="133" t="s">
        <v>21</v>
      </c>
      <c r="M57" s="189">
        <f>IF(N55="","",N55)</f>
        <v>25</v>
      </c>
      <c r="N57" s="185"/>
      <c r="O57" s="186"/>
      <c r="P57" s="187"/>
      <c r="Q57" s="188">
        <f>IF(ISERROR(VLOOKUP($A$49&amp;TEXT($A57,"00")&amp;TEXT(R$49,"00"),SamstagNeben!$B$22:$T$160,17,FALSE)),"",VLOOKUP($A$49&amp;TEXT($A57,"00")&amp;TEXT(R$49,"00"),SamstagNeben!$B$22:$T$160,17,FALSE))</f>
        <v>39</v>
      </c>
      <c r="R57" s="133" t="s">
        <v>21</v>
      </c>
      <c r="S57" s="189">
        <f>IF(ISERROR(VLOOKUP($A$49&amp;TEXT($A57,"00")&amp;TEXT(R$49,"00"),SamstagNeben!$B$22:$T$160,19,FALSE)),"",VLOOKUP($A$49&amp;TEXT($A57,"00")&amp;TEXT(R$49,"00"),SamstagNeben!$B$22:$T$160,19,FALSE))</f>
        <v>30</v>
      </c>
      <c r="T57" s="188">
        <f>IF(ISERROR(VLOOKUP($A$49&amp;TEXT($A57,"00")&amp;TEXT(U$49,"00"),SamstagNeben!$B$22:$T$160,17,FALSE)),"",VLOOKUP($A$49&amp;TEXT($A57,"00")&amp;TEXT(U$49,"00"),SamstagNeben!$B$22:$T$160,17,FALSE))</f>
        <v>37</v>
      </c>
      <c r="U57" s="133" t="s">
        <v>21</v>
      </c>
      <c r="V57" s="189">
        <f>IF(ISERROR(VLOOKUP($A$49&amp;TEXT($A57,"00")&amp;TEXT(U$49,"00"),SamstagNeben!$B$22:$T$160,19,FALSE)),"",VLOOKUP($A$49&amp;TEXT($A57,"00")&amp;TEXT(U$49,"00"),SamstagNeben!$B$22:$T$160,19,FALSE))</f>
        <v>31</v>
      </c>
      <c r="W57" s="188"/>
      <c r="X57" s="133" t="s">
        <v>21</v>
      </c>
      <c r="Y57" s="189"/>
      <c r="Z57" s="190">
        <f>IF(AE58="","",SUM(E57,H57,K57,N57,Q57,T57,W57))</f>
        <v>180</v>
      </c>
      <c r="AA57" s="133" t="s">
        <v>21</v>
      </c>
      <c r="AB57" s="191">
        <f>IF(AE58="","",SUM(G57,J57,M57,P57,S57,V57,Y57))</f>
        <v>143</v>
      </c>
      <c r="AC57" s="192">
        <f>IF(AE57="","",RANK(AD58,($AD$52,$AD$54,$AD$56,$AD$58,$AD$60,$AD$62,$AD$64),0))</f>
        <v>1</v>
      </c>
      <c r="AE57" s="45" t="s">
        <v>23</v>
      </c>
      <c r="AH57" s="3">
        <v>4</v>
      </c>
      <c r="AI57" s="193" t="str">
        <f>IF(AC57="","",IF($AC$51=4,$D$51,IF($AC$53=4,$D$53,IF($AC$55=4,$D$55,IF($AC$57=4,$D$57,IF($AC$59=4,$D$59,IF($AC$61=4,$D$61,IF($AC$63=4,$D$63,0))))))))</f>
        <v>VfL Eintracht Hannover</v>
      </c>
    </row>
    <row r="58" spans="1:37" ht="11.1" customHeight="1">
      <c r="C58" s="295"/>
      <c r="D58" s="296"/>
      <c r="E58" s="199">
        <f>IF(OR(E57="",E57=0),"",IF(E57&gt;G57,2,IF(E57&lt;G57,0,1)))</f>
        <v>2</v>
      </c>
      <c r="F58" s="20" t="s">
        <v>22</v>
      </c>
      <c r="G58" s="200">
        <f>IF(OR(G57="",G57=0),"",IF(G57&gt;E57,2,IF(G57&lt;E57,0,1)))</f>
        <v>0</v>
      </c>
      <c r="H58" s="199">
        <f>IF(OR(H57="",H57=0),"",IF(H57&gt;J57,2,IF(H57&lt;J57,0,1)))</f>
        <v>2</v>
      </c>
      <c r="I58" s="20" t="s">
        <v>22</v>
      </c>
      <c r="J58" s="200">
        <f>IF(OR(J57="",J57=0),"",IF(J57&gt;H57,2,IF(J57&lt;H57,0,1)))</f>
        <v>0</v>
      </c>
      <c r="K58" s="199">
        <f>IF(OR(K57="",K57=0),"",IF(K57&gt;M57,2,IF(K57&lt;M57,0,1)))</f>
        <v>2</v>
      </c>
      <c r="L58" s="20" t="s">
        <v>22</v>
      </c>
      <c r="M58" s="200">
        <f>IF(OR(M57="",M57=0),"",IF(M57&gt;K57,2,IF(M57&lt;K57,0,1)))</f>
        <v>0</v>
      </c>
      <c r="N58" s="196"/>
      <c r="O58" s="197"/>
      <c r="P58" s="198"/>
      <c r="Q58" s="199">
        <f>IF(OR(Q57="",Q57=0),"",IF(Q57&gt;S57,2,IF(Q57&lt;S57,0,1)))</f>
        <v>2</v>
      </c>
      <c r="R58" s="20" t="s">
        <v>22</v>
      </c>
      <c r="S58" s="200">
        <f>IF(OR(S57="",S57=0),"",IF(S57&gt;Q57,2,IF(S57&lt;Q57,0,1)))</f>
        <v>0</v>
      </c>
      <c r="T58" s="199">
        <f>IF(OR(T57="",T57=0),"",IF(T57&gt;V57,2,IF(T57&lt;V57,0,1)))</f>
        <v>2</v>
      </c>
      <c r="U58" s="20" t="s">
        <v>22</v>
      </c>
      <c r="V58" s="200">
        <f>IF(OR(V57="",V57=0),"",IF(V57&gt;T57,2,IF(V57&lt;T57,0,1)))</f>
        <v>0</v>
      </c>
      <c r="W58" s="199"/>
      <c r="X58" s="20" t="s">
        <v>22</v>
      </c>
      <c r="Y58" s="200"/>
      <c r="Z58" s="199">
        <f t="shared" si="2"/>
        <v>10</v>
      </c>
      <c r="AA58" s="20" t="s">
        <v>22</v>
      </c>
      <c r="AB58" s="200">
        <f t="shared" si="3"/>
        <v>0</v>
      </c>
      <c r="AC58" s="201"/>
      <c r="AD58" s="202">
        <f>+(Z58-AB58)+Z57/AB57+Z58</f>
        <v>21.25874125874126</v>
      </c>
      <c r="AE58" s="45" t="s">
        <v>23</v>
      </c>
      <c r="AI58" s="193"/>
    </row>
    <row r="59" spans="1:37" ht="15.2" customHeight="1">
      <c r="A59" s="3">
        <v>5</v>
      </c>
      <c r="C59" s="183" t="str">
        <f>IF(Daten!H9="","",Daten!H9)</f>
        <v>RL</v>
      </c>
      <c r="D59" s="184" t="str">
        <f>IF(Daten!I9="","",Daten!I9)</f>
        <v>Barmer TG</v>
      </c>
      <c r="E59" s="188">
        <f>IF(S51="","",S51)</f>
        <v>32</v>
      </c>
      <c r="F59" s="133" t="s">
        <v>21</v>
      </c>
      <c r="G59" s="189">
        <f>IF(Q51="","",Q51)</f>
        <v>34</v>
      </c>
      <c r="H59" s="188">
        <f>IF(S53="","",S53)</f>
        <v>30</v>
      </c>
      <c r="I59" s="133" t="s">
        <v>21</v>
      </c>
      <c r="J59" s="189">
        <f>IF(Q53="","",Q53)</f>
        <v>36</v>
      </c>
      <c r="K59" s="188">
        <f>IF(S55="","",S55)</f>
        <v>36</v>
      </c>
      <c r="L59" s="133" t="s">
        <v>21</v>
      </c>
      <c r="M59" s="189">
        <f>IF(Q55="","",Q55)</f>
        <v>31</v>
      </c>
      <c r="N59" s="188">
        <f>IF(S57="","",S57)</f>
        <v>30</v>
      </c>
      <c r="O59" s="133" t="s">
        <v>21</v>
      </c>
      <c r="P59" s="189">
        <f>IF(Q57="","",Q57)</f>
        <v>39</v>
      </c>
      <c r="Q59" s="297"/>
      <c r="R59" s="47"/>
      <c r="S59" s="298"/>
      <c r="T59" s="188">
        <f>IF(ISERROR(VLOOKUP($A$49&amp;TEXT($A59,"00")&amp;TEXT(U$49,"00"),SamstagNeben!$B$22:$T$160,17,FALSE)),"",VLOOKUP($A$49&amp;TEXT($A59,"00")&amp;TEXT(U$49,"00"),SamstagNeben!$B$22:$T$160,17,FALSE))</f>
        <v>37</v>
      </c>
      <c r="U59" s="133" t="s">
        <v>21</v>
      </c>
      <c r="V59" s="189">
        <f>IF(ISERROR(VLOOKUP($A$49&amp;TEXT($A59,"00")&amp;TEXT(U$49,"00"),SamstagNeben!$B$22:$T$160,19,FALSE)),"",VLOOKUP($A$49&amp;TEXT($A59,"00")&amp;TEXT(U$49,"00"),SamstagNeben!$B$22:$T$160,19,FALSE))</f>
        <v>38</v>
      </c>
      <c r="W59" s="188"/>
      <c r="X59" s="133" t="s">
        <v>21</v>
      </c>
      <c r="Y59" s="189"/>
      <c r="Z59" s="190">
        <f>IF(AE60="","",SUM(E59,H59,K59,N59,Q59,T59,W59))</f>
        <v>165</v>
      </c>
      <c r="AA59" s="133" t="s">
        <v>21</v>
      </c>
      <c r="AB59" s="191">
        <f>IF(AE60="","",SUM(G59,J59,M59,P59,S59,V59,Y59))</f>
        <v>178</v>
      </c>
      <c r="AC59" s="192">
        <f>IF(AE59="","",RANK(AD60,($AD$52,$AD$54,$AD$56,$AD$58,$AD$60,$AD$62,$AD$64),0))</f>
        <v>5</v>
      </c>
      <c r="AD59" s="202"/>
      <c r="AE59" s="45" t="s">
        <v>23</v>
      </c>
      <c r="AH59" s="3">
        <v>5</v>
      </c>
      <c r="AI59" s="193" t="str">
        <f>IF(AC59="","",IF($AC$51=5,$D$51,IF($AC$53=5,$D$53,IF($AC$55=5,$D$55,IF($AC$57=5,$D$57,IF($AC$59=5,$D$59,IF($AC$61=5,$D$61,IF($AC$63=5,$D$63,0))))))))</f>
        <v>Barmer TG</v>
      </c>
    </row>
    <row r="60" spans="1:37" ht="11.1" customHeight="1">
      <c r="C60" s="295"/>
      <c r="D60" s="205"/>
      <c r="E60" s="199">
        <f>IF(OR(E59="",E59=0),"",IF(E59&gt;G59,2,IF(E59&lt;G59,0,1)))</f>
        <v>0</v>
      </c>
      <c r="F60" s="20" t="s">
        <v>22</v>
      </c>
      <c r="G60" s="200">
        <f>IF(OR(G59="",G59=0),"",IF(G59&gt;E59,2,IF(G59&lt;E59,0,1)))</f>
        <v>2</v>
      </c>
      <c r="H60" s="199">
        <f>IF(OR(H59="",H59=0),"",IF(H59&gt;J59,2,IF(H59&lt;J59,0,1)))</f>
        <v>0</v>
      </c>
      <c r="I60" s="20" t="s">
        <v>22</v>
      </c>
      <c r="J60" s="200">
        <f>IF(OR(J59="",J59=0),"",IF(J59&gt;H59,2,IF(J59&lt;H59,0,1)))</f>
        <v>2</v>
      </c>
      <c r="K60" s="199">
        <f>IF(OR(K59="",K59=0),"",IF(K59&gt;M59,2,IF(K59&lt;M59,0,1)))</f>
        <v>2</v>
      </c>
      <c r="L60" s="20" t="s">
        <v>22</v>
      </c>
      <c r="M60" s="200">
        <f>IF(OR(M59="",M59=0),"",IF(M59&gt;K59,2,IF(M59&lt;K59,0,1)))</f>
        <v>0</v>
      </c>
      <c r="N60" s="199">
        <f>IF(OR(N59="",N59=0),"",IF(N59&gt;P59,2,IF(N59&lt;P59,0,1)))</f>
        <v>0</v>
      </c>
      <c r="O60" s="20" t="s">
        <v>22</v>
      </c>
      <c r="P60" s="200">
        <f>IF(OR(P59="",P59=0),"",IF(P59&gt;N59,2,IF(P59&lt;N59,0,1)))</f>
        <v>2</v>
      </c>
      <c r="Q60" s="196"/>
      <c r="R60" s="197"/>
      <c r="S60" s="198"/>
      <c r="T60" s="199">
        <f>IF(OR(T59="",T59=0),"",IF(T59&gt;V59,2,IF(T59&lt;V59,0,1)))</f>
        <v>0</v>
      </c>
      <c r="U60" s="20" t="s">
        <v>22</v>
      </c>
      <c r="V60" s="200">
        <f>IF(OR(V59="",V59=0),"",IF(V59&gt;T59,2,IF(V59&lt;T59,0,1)))</f>
        <v>2</v>
      </c>
      <c r="W60" s="199"/>
      <c r="X60" s="20" t="s">
        <v>22</v>
      </c>
      <c r="Y60" s="200"/>
      <c r="Z60" s="199">
        <f t="shared" si="2"/>
        <v>2</v>
      </c>
      <c r="AA60" s="20" t="s">
        <v>22</v>
      </c>
      <c r="AB60" s="200">
        <f t="shared" si="3"/>
        <v>8</v>
      </c>
      <c r="AC60" s="201"/>
      <c r="AD60" s="202">
        <f>+(Z60-AB60)+Z59/AB59+Z60</f>
        <v>-3.0730337078651688</v>
      </c>
      <c r="AE60" s="45" t="s">
        <v>23</v>
      </c>
      <c r="AI60" s="193"/>
    </row>
    <row r="61" spans="1:37" ht="15.2" customHeight="1">
      <c r="A61" s="3">
        <v>6</v>
      </c>
      <c r="C61" s="183" t="s">
        <v>252</v>
      </c>
      <c r="D61" s="184" t="s">
        <v>330</v>
      </c>
      <c r="E61" s="188">
        <f>IF(V51="","",V51)</f>
        <v>25</v>
      </c>
      <c r="F61" s="133" t="s">
        <v>21</v>
      </c>
      <c r="G61" s="189">
        <f>IF(T51="","",T51)</f>
        <v>34</v>
      </c>
      <c r="H61" s="188">
        <f>IF(V53="","",V53)</f>
        <v>28</v>
      </c>
      <c r="I61" s="133" t="s">
        <v>21</v>
      </c>
      <c r="J61" s="189">
        <f>IF(T53="","",T53)</f>
        <v>38</v>
      </c>
      <c r="K61" s="188">
        <f>IF(V55="","",V55)</f>
        <v>42</v>
      </c>
      <c r="L61" s="133" t="s">
        <v>21</v>
      </c>
      <c r="M61" s="189">
        <f>IF(T55="","",T55)</f>
        <v>20</v>
      </c>
      <c r="N61" s="188">
        <f>IF(V57="","",V57)</f>
        <v>31</v>
      </c>
      <c r="O61" s="133" t="s">
        <v>21</v>
      </c>
      <c r="P61" s="189">
        <f>IF(T57="","",T57)</f>
        <v>37</v>
      </c>
      <c r="Q61" s="188">
        <f>IF(V59="","",V59)</f>
        <v>38</v>
      </c>
      <c r="R61" s="133" t="s">
        <v>21</v>
      </c>
      <c r="S61" s="189">
        <f>IF(T59="","",T59)</f>
        <v>37</v>
      </c>
      <c r="T61" s="297"/>
      <c r="U61" s="47"/>
      <c r="V61" s="298"/>
      <c r="W61" s="188"/>
      <c r="X61" s="133" t="s">
        <v>21</v>
      </c>
      <c r="Y61" s="189"/>
      <c r="Z61" s="190">
        <f>IF(AE62="","",SUM(E61,H61,K61,N61,Q61,T61,W61))</f>
        <v>164</v>
      </c>
      <c r="AA61" s="133" t="s">
        <v>21</v>
      </c>
      <c r="AB61" s="191">
        <f>IF(AE62="","",SUM(G61,J61,M61,P61,S61,V61,Y61))</f>
        <v>166</v>
      </c>
      <c r="AC61" s="192">
        <f>IF(AE61="","",RANK(AD62,($AD$52,$AD$54,$AD$56,$AD$58,$AD$60,$AD$62,$AD$64),0))</f>
        <v>4</v>
      </c>
      <c r="AD61" s="202"/>
      <c r="AE61" s="45" t="s">
        <v>23</v>
      </c>
      <c r="AH61" s="3">
        <v>6</v>
      </c>
      <c r="AI61" s="193" t="str">
        <f>IF(AC61="","",IF($AC$51=6,$D$51,IF($AC$53=6,$D$53,IF($AC$55=6,$D$55,IF($AC$57=6,$D$57,IF($AC$59=6,$D$59,IF($AC$61=6,$D$61,IF($AC$63=6,$D$63,0))))))))</f>
        <v>TV Berkenbaum</v>
      </c>
    </row>
    <row r="62" spans="1:37" ht="11.1" customHeight="1">
      <c r="C62" s="294"/>
      <c r="D62" s="195"/>
      <c r="E62" s="199">
        <f>IF(OR(E61="",E61=0),"",IF(E61&gt;G61,2,IF(E61&lt;G61,0,1)))</f>
        <v>0</v>
      </c>
      <c r="F62" s="20" t="s">
        <v>22</v>
      </c>
      <c r="G62" s="200">
        <f>IF(OR(G61="",G61=0),"",IF(G61&gt;E61,2,IF(G61&lt;E61,0,1)))</f>
        <v>2</v>
      </c>
      <c r="H62" s="199">
        <f>IF(OR(H61="",H61=0),"",IF(H61&gt;J61,2,IF(H61&lt;J61,0,1)))</f>
        <v>0</v>
      </c>
      <c r="I62" s="20" t="s">
        <v>22</v>
      </c>
      <c r="J62" s="200">
        <f>IF(OR(J61="",J61=0),"",IF(J61&gt;H61,2,IF(J61&lt;H61,0,1)))</f>
        <v>2</v>
      </c>
      <c r="K62" s="199">
        <f>IF(OR(K61="",K61=0),"",IF(K61&gt;M61,2,IF(K61&lt;M61,0,1)))</f>
        <v>2</v>
      </c>
      <c r="L62" s="20" t="s">
        <v>22</v>
      </c>
      <c r="M62" s="200">
        <f>IF(OR(M61="",M61=0),"",IF(M61&gt;K61,2,IF(M61&lt;K61,0,1)))</f>
        <v>0</v>
      </c>
      <c r="N62" s="199">
        <f>IF(OR(N61="",N61=0),"",IF(N61&gt;P61,2,IF(N61&lt;P61,0,1)))</f>
        <v>0</v>
      </c>
      <c r="O62" s="20" t="s">
        <v>22</v>
      </c>
      <c r="P62" s="200">
        <f>IF(OR(P61="",P61=0),"",IF(P61&gt;N61,2,IF(P61&lt;N61,0,1)))</f>
        <v>2</v>
      </c>
      <c r="Q62" s="199">
        <f>IF(OR(Q61="",Q61=0),"",IF(Q61&gt;S61,2,IF(Q61&lt;S61,0,1)))</f>
        <v>2</v>
      </c>
      <c r="R62" s="20" t="s">
        <v>22</v>
      </c>
      <c r="S62" s="200">
        <f>IF(OR(S61="",S61=0),"",IF(S61&gt;Q61,2,IF(S61&lt;Q61,0,1)))</f>
        <v>0</v>
      </c>
      <c r="T62" s="196"/>
      <c r="U62" s="197"/>
      <c r="V62" s="198"/>
      <c r="W62" s="199"/>
      <c r="X62" s="20" t="s">
        <v>22</v>
      </c>
      <c r="Y62" s="200"/>
      <c r="Z62" s="199">
        <f t="shared" si="2"/>
        <v>4</v>
      </c>
      <c r="AA62" s="20" t="s">
        <v>22</v>
      </c>
      <c r="AB62" s="200">
        <f t="shared" si="3"/>
        <v>6</v>
      </c>
      <c r="AC62" s="201"/>
      <c r="AD62" s="202">
        <f>+(Z62-AB62)+Z61/AB61+Z62</f>
        <v>2.9879518072289155</v>
      </c>
      <c r="AE62" s="45" t="s">
        <v>23</v>
      </c>
      <c r="AI62" s="193"/>
    </row>
    <row r="63" spans="1:37" ht="15.2" hidden="1" customHeight="1" outlineLevel="1">
      <c r="A63" s="3">
        <v>7</v>
      </c>
      <c r="C63" s="183"/>
      <c r="D63" s="184"/>
      <c r="E63" s="188" t="str">
        <f>IF(Y51="","",Y51)</f>
        <v/>
      </c>
      <c r="F63" s="133" t="s">
        <v>21</v>
      </c>
      <c r="G63" s="189" t="str">
        <f>IF(W51="","",W51)</f>
        <v/>
      </c>
      <c r="H63" s="188" t="str">
        <f>IF(Y53="","",Y53)</f>
        <v/>
      </c>
      <c r="I63" s="133" t="s">
        <v>21</v>
      </c>
      <c r="J63" s="189" t="str">
        <f>IF(W53="","",W53)</f>
        <v/>
      </c>
      <c r="K63" s="188" t="str">
        <f>IF(Y55="","",Y55)</f>
        <v/>
      </c>
      <c r="L63" s="133" t="s">
        <v>21</v>
      </c>
      <c r="M63" s="189" t="str">
        <f>IF(W55="","",W55)</f>
        <v/>
      </c>
      <c r="N63" s="188" t="str">
        <f>IF(Y57="","",Y57)</f>
        <v/>
      </c>
      <c r="O63" s="133" t="s">
        <v>21</v>
      </c>
      <c r="P63" s="189" t="str">
        <f>IF(W57="","",W57)</f>
        <v/>
      </c>
      <c r="Q63" s="188" t="str">
        <f>IF(Y59="","",Y59)</f>
        <v/>
      </c>
      <c r="R63" s="133" t="s">
        <v>21</v>
      </c>
      <c r="S63" s="189" t="str">
        <f>IF(W59="","",W59)</f>
        <v/>
      </c>
      <c r="T63" s="188" t="str">
        <f>IF(Y61="","",Y61)</f>
        <v/>
      </c>
      <c r="U63" s="133" t="s">
        <v>21</v>
      </c>
      <c r="V63" s="189" t="str">
        <f>IF(W61="","",W61)</f>
        <v/>
      </c>
      <c r="W63" s="186"/>
      <c r="X63" s="186"/>
      <c r="Y63" s="186"/>
      <c r="Z63" s="190" t="str">
        <f t="shared" si="2"/>
        <v/>
      </c>
      <c r="AA63" s="133" t="s">
        <v>21</v>
      </c>
      <c r="AB63" s="191" t="str">
        <f t="shared" si="3"/>
        <v/>
      </c>
      <c r="AC63" s="192" t="str">
        <f>IF(AE63="","",RANK(AD64,($AD$52,$AD$54,$AD$56,$AD$58,$AD$60,$AD$62,$AD$64),0))</f>
        <v/>
      </c>
      <c r="AE63" s="45"/>
      <c r="AH63" s="3">
        <v>7</v>
      </c>
      <c r="AI63" s="193" t="str">
        <f>IF(AC63="","",IF($AC$51=7,$D$51,IF($AC$53=7,$D$53,IF($AC$55=7,$D$55,IF($AC$57=7,$D$57,IF($AC$59=7,$D$59,IF($AC$61=7,$D$61,IF($AC$63=7,$D$63,0))))))))</f>
        <v/>
      </c>
    </row>
    <row r="64" spans="1:37" ht="11.1" hidden="1" customHeight="1" outlineLevel="1">
      <c r="C64" s="295"/>
      <c r="D64" s="205"/>
      <c r="E64" s="199" t="str">
        <f>IF(OR(E63="",E63=0),"",IF(E63&gt;G63,2,IF(E63&lt;G63,0,1)))</f>
        <v/>
      </c>
      <c r="F64" s="20" t="s">
        <v>22</v>
      </c>
      <c r="G64" s="200" t="str">
        <f>IF(OR(G63="",G63=0),"",IF(G63&gt;E63,2,IF(G63&lt;E63,0,1)))</f>
        <v/>
      </c>
      <c r="H64" s="199" t="str">
        <f>IF(OR(H63="",H63=0),"",IF(H63&gt;J63,2,IF(H63&lt;J63,0,1)))</f>
        <v/>
      </c>
      <c r="I64" s="20" t="s">
        <v>22</v>
      </c>
      <c r="J64" s="200" t="str">
        <f>IF(OR(J63="",J63=0),"",IF(J63&gt;H63,2,IF(J63&lt;H63,0,1)))</f>
        <v/>
      </c>
      <c r="K64" s="199" t="str">
        <f>IF(OR(K63="",K63=0),"",IF(K63&gt;M63,2,IF(K63&lt;M63,0,1)))</f>
        <v/>
      </c>
      <c r="L64" s="20" t="s">
        <v>22</v>
      </c>
      <c r="M64" s="200" t="str">
        <f>IF(OR(M63="",M63=0),"",IF(M63&gt;K63,2,IF(M63&lt;K63,0,1)))</f>
        <v/>
      </c>
      <c r="N64" s="199" t="str">
        <f>IF(OR(N63="",N63=0),"",IF(N63&gt;P63,2,IF(N63&lt;P63,0,1)))</f>
        <v/>
      </c>
      <c r="O64" s="20" t="s">
        <v>22</v>
      </c>
      <c r="P64" s="200" t="str">
        <f>IF(OR(P63="",P63=0),"",IF(P63&gt;N63,2,IF(P63&lt;N63,0,1)))</f>
        <v/>
      </c>
      <c r="Q64" s="199" t="str">
        <f>IF(OR(Q63="",Q63=0),"",IF(Q63&gt;S63,2,IF(Q63&lt;S63,0,1)))</f>
        <v/>
      </c>
      <c r="R64" s="20" t="s">
        <v>22</v>
      </c>
      <c r="S64" s="200" t="str">
        <f>IF(OR(S63="",S63=0),"",IF(S63&gt;Q63,2,IF(S63&lt;Q63,0,1)))</f>
        <v/>
      </c>
      <c r="T64" s="199" t="str">
        <f>IF(OR(T63="",T63=0),"",IF(T63&gt;V63,2,IF(T63&lt;V63,0,1)))</f>
        <v/>
      </c>
      <c r="U64" s="20" t="s">
        <v>22</v>
      </c>
      <c r="V64" s="200" t="str">
        <f>IF(OR(V63="",V63=0),"",IF(V63&gt;T63,2,IF(V63&lt;T63,0,1)))</f>
        <v/>
      </c>
      <c r="W64" s="197"/>
      <c r="X64" s="197"/>
      <c r="Y64" s="197"/>
      <c r="Z64" s="199" t="str">
        <f t="shared" si="2"/>
        <v/>
      </c>
      <c r="AA64" s="20" t="s">
        <v>22</v>
      </c>
      <c r="AB64" s="200" t="str">
        <f t="shared" si="3"/>
        <v/>
      </c>
      <c r="AC64" s="201"/>
      <c r="AD64" s="202"/>
      <c r="AE64" s="45"/>
    </row>
    <row r="65" spans="1:35" ht="10.15" customHeight="1" collapsed="1">
      <c r="C65" s="206"/>
      <c r="D65" s="206"/>
      <c r="E65" s="207"/>
      <c r="F65" s="133"/>
      <c r="G65" s="155"/>
      <c r="H65" s="207"/>
      <c r="I65" s="133"/>
      <c r="J65" s="155"/>
      <c r="K65" s="207"/>
      <c r="L65" s="133"/>
      <c r="M65" s="155"/>
      <c r="N65" s="207"/>
      <c r="O65" s="133"/>
      <c r="P65" s="155"/>
      <c r="Q65" s="208"/>
      <c r="R65" s="208"/>
      <c r="S65" s="208"/>
      <c r="T65" s="208"/>
      <c r="U65" s="208"/>
      <c r="V65" s="208"/>
      <c r="W65" s="208"/>
      <c r="X65" s="208"/>
      <c r="Y65" s="208"/>
      <c r="Z65" s="207"/>
      <c r="AA65" s="133"/>
      <c r="AB65" s="155"/>
      <c r="AC65" s="209"/>
      <c r="AD65" s="202"/>
      <c r="AE65" s="45" t="s">
        <v>23</v>
      </c>
    </row>
    <row r="66" spans="1:35" ht="10.15" customHeight="1">
      <c r="C66" s="210" t="s">
        <v>24</v>
      </c>
      <c r="D66" s="211" t="str">
        <f>+D51</f>
        <v>TV Grohn</v>
      </c>
      <c r="E66" s="212"/>
      <c r="F66" s="213"/>
      <c r="G66" s="214"/>
      <c r="H66" s="215"/>
      <c r="I66" s="216" t="s">
        <v>21</v>
      </c>
      <c r="J66" s="217"/>
      <c r="K66" s="215"/>
      <c r="L66" s="216" t="s">
        <v>21</v>
      </c>
      <c r="M66" s="217"/>
      <c r="N66" s="215"/>
      <c r="O66" s="216" t="s">
        <v>21</v>
      </c>
      <c r="P66" s="217"/>
      <c r="Q66" s="218"/>
      <c r="R66" s="216" t="s">
        <v>21</v>
      </c>
      <c r="S66" s="219"/>
      <c r="T66" s="218"/>
      <c r="U66" s="216" t="s">
        <v>21</v>
      </c>
      <c r="V66" s="219"/>
      <c r="W66" s="218"/>
      <c r="X66" s="216" t="s">
        <v>21</v>
      </c>
      <c r="Y66" s="219"/>
      <c r="Z66" s="11"/>
      <c r="AA66" s="15"/>
      <c r="AB66" s="28"/>
      <c r="AC66" s="24"/>
      <c r="AD66" s="202"/>
      <c r="AE66" s="45"/>
    </row>
    <row r="67" spans="1:35" ht="10.15" customHeight="1">
      <c r="C67" s="220"/>
      <c r="D67" s="211" t="str">
        <f>+D53</f>
        <v>SG Arbergen-Mahndorf</v>
      </c>
      <c r="E67" s="215" t="str">
        <f>IF(J66="","",J66)</f>
        <v/>
      </c>
      <c r="F67" s="216" t="s">
        <v>21</v>
      </c>
      <c r="G67" s="217" t="str">
        <f>IF(H66="","",H66)</f>
        <v/>
      </c>
      <c r="H67" s="212"/>
      <c r="I67" s="213"/>
      <c r="J67" s="214"/>
      <c r="K67" s="215"/>
      <c r="L67" s="216" t="s">
        <v>21</v>
      </c>
      <c r="M67" s="217"/>
      <c r="N67" s="215"/>
      <c r="O67" s="216" t="s">
        <v>21</v>
      </c>
      <c r="P67" s="217"/>
      <c r="Q67" s="218"/>
      <c r="R67" s="216" t="s">
        <v>21</v>
      </c>
      <c r="S67" s="219"/>
      <c r="T67" s="218"/>
      <c r="U67" s="216" t="s">
        <v>21</v>
      </c>
      <c r="V67" s="219"/>
      <c r="W67" s="218"/>
      <c r="X67" s="216" t="s">
        <v>21</v>
      </c>
      <c r="Y67" s="219"/>
      <c r="Z67" s="11"/>
      <c r="AA67" s="15"/>
      <c r="AB67" s="28"/>
      <c r="AC67" s="24"/>
      <c r="AD67" s="202"/>
      <c r="AE67" s="45"/>
    </row>
    <row r="68" spans="1:35" ht="10.15" customHeight="1">
      <c r="C68" s="220"/>
      <c r="D68" s="211" t="str">
        <f>+D55</f>
        <v>TV Berkenbaum</v>
      </c>
      <c r="E68" s="215" t="str">
        <f>IF(M66="","",M66)</f>
        <v/>
      </c>
      <c r="F68" s="216" t="s">
        <v>21</v>
      </c>
      <c r="G68" s="217" t="str">
        <f>IF(K66="","",K66)</f>
        <v/>
      </c>
      <c r="H68" s="215" t="str">
        <f>IF(M67="","",M67)</f>
        <v/>
      </c>
      <c r="I68" s="216" t="s">
        <v>21</v>
      </c>
      <c r="J68" s="217" t="str">
        <f>IF(K67="","",K67)</f>
        <v/>
      </c>
      <c r="K68" s="212"/>
      <c r="L68" s="213"/>
      <c r="M68" s="214"/>
      <c r="N68" s="215"/>
      <c r="O68" s="216" t="s">
        <v>21</v>
      </c>
      <c r="P68" s="217"/>
      <c r="Q68" s="218"/>
      <c r="R68" s="216" t="s">
        <v>21</v>
      </c>
      <c r="S68" s="219"/>
      <c r="T68" s="218"/>
      <c r="U68" s="216" t="s">
        <v>21</v>
      </c>
      <c r="V68" s="219"/>
      <c r="W68" s="218"/>
      <c r="X68" s="216" t="s">
        <v>21</v>
      </c>
      <c r="Y68" s="219"/>
      <c r="Z68" s="11"/>
      <c r="AA68" s="15"/>
      <c r="AB68" s="28"/>
      <c r="AC68" s="24"/>
      <c r="AD68" s="202"/>
      <c r="AE68" s="45"/>
    </row>
    <row r="69" spans="1:35" ht="10.15" customHeight="1">
      <c r="C69" s="220"/>
      <c r="D69" s="211" t="str">
        <f>+D57</f>
        <v>Gadderbaumer TV</v>
      </c>
      <c r="E69" s="215" t="str">
        <f>IF(P66="","",P66)</f>
        <v/>
      </c>
      <c r="F69" s="216" t="s">
        <v>21</v>
      </c>
      <c r="G69" s="217" t="str">
        <f>IF(N66="","",N66)</f>
        <v/>
      </c>
      <c r="H69" s="215" t="str">
        <f>IF(P67="","",P67)</f>
        <v/>
      </c>
      <c r="I69" s="216" t="s">
        <v>21</v>
      </c>
      <c r="J69" s="217" t="str">
        <f>IF(N67="","",N67)</f>
        <v/>
      </c>
      <c r="K69" s="215" t="str">
        <f>IF(P68="","",P68)</f>
        <v/>
      </c>
      <c r="L69" s="216" t="s">
        <v>21</v>
      </c>
      <c r="M69" s="217" t="str">
        <f>IF(N68="","",N68)</f>
        <v/>
      </c>
      <c r="N69" s="212"/>
      <c r="O69" s="213"/>
      <c r="P69" s="214"/>
      <c r="Q69" s="218"/>
      <c r="R69" s="216" t="s">
        <v>21</v>
      </c>
      <c r="S69" s="219"/>
      <c r="T69" s="218"/>
      <c r="U69" s="216" t="s">
        <v>21</v>
      </c>
      <c r="V69" s="219"/>
      <c r="W69" s="218"/>
      <c r="X69" s="216" t="s">
        <v>21</v>
      </c>
      <c r="Y69" s="219"/>
      <c r="Z69" s="11"/>
      <c r="AA69" s="15"/>
      <c r="AB69" s="28"/>
      <c r="AC69" s="24"/>
      <c r="AD69" s="202"/>
      <c r="AE69" s="45"/>
    </row>
    <row r="70" spans="1:35" ht="10.15" customHeight="1">
      <c r="C70" s="220"/>
      <c r="D70" s="211" t="str">
        <f>+D59</f>
        <v>Barmer TG</v>
      </c>
      <c r="E70" s="215" t="str">
        <f>IF(S66="","",S66)</f>
        <v/>
      </c>
      <c r="F70" s="216" t="s">
        <v>21</v>
      </c>
      <c r="G70" s="217" t="str">
        <f>IF(Q66="","",Q66)</f>
        <v/>
      </c>
      <c r="H70" s="215" t="str">
        <f>IF(S67="","",S67)</f>
        <v/>
      </c>
      <c r="I70" s="216" t="s">
        <v>21</v>
      </c>
      <c r="J70" s="217" t="str">
        <f>IF(Q67="","",Q67)</f>
        <v/>
      </c>
      <c r="K70" s="215" t="str">
        <f>IF(S68="","",S68)</f>
        <v/>
      </c>
      <c r="L70" s="216" t="s">
        <v>21</v>
      </c>
      <c r="M70" s="217" t="str">
        <f>IF(Q68="","",Q68)</f>
        <v/>
      </c>
      <c r="N70" s="215" t="str">
        <f>IF(S69="","",S69)</f>
        <v/>
      </c>
      <c r="O70" s="216" t="s">
        <v>21</v>
      </c>
      <c r="P70" s="217" t="str">
        <f>IF(Q69="","",Q69)</f>
        <v/>
      </c>
      <c r="Q70" s="212"/>
      <c r="R70" s="221"/>
      <c r="S70" s="214"/>
      <c r="T70" s="218"/>
      <c r="U70" s="216" t="s">
        <v>21</v>
      </c>
      <c r="V70" s="219"/>
      <c r="W70" s="218"/>
      <c r="X70" s="216" t="s">
        <v>21</v>
      </c>
      <c r="Y70" s="219"/>
      <c r="Z70" s="11"/>
      <c r="AA70" s="15"/>
      <c r="AB70" s="28"/>
      <c r="AC70" s="24"/>
      <c r="AD70" s="202"/>
      <c r="AE70" s="45"/>
    </row>
    <row r="71" spans="1:35" ht="10.15" customHeight="1">
      <c r="C71" s="220"/>
      <c r="D71" s="211" t="str">
        <f>+D61</f>
        <v>VfL Eintracht Hannover</v>
      </c>
      <c r="E71" s="215" t="str">
        <f>IF(V66="","",V66)</f>
        <v/>
      </c>
      <c r="F71" s="216" t="s">
        <v>21</v>
      </c>
      <c r="G71" s="217" t="str">
        <f>IF(T66="","",T66)</f>
        <v/>
      </c>
      <c r="H71" s="215" t="str">
        <f>IF(V67="","",V67)</f>
        <v/>
      </c>
      <c r="I71" s="216" t="s">
        <v>21</v>
      </c>
      <c r="J71" s="217" t="str">
        <f>IF(T67="","",T67)</f>
        <v/>
      </c>
      <c r="K71" s="215" t="str">
        <f>IF(V68="","",V68)</f>
        <v/>
      </c>
      <c r="L71" s="216" t="s">
        <v>21</v>
      </c>
      <c r="M71" s="217" t="str">
        <f>IF(T68="","",T68)</f>
        <v/>
      </c>
      <c r="N71" s="215" t="str">
        <f>IF(V69="","",V69)</f>
        <v/>
      </c>
      <c r="O71" s="216" t="s">
        <v>21</v>
      </c>
      <c r="P71" s="217" t="str">
        <f>IF(T69="","",T69)</f>
        <v/>
      </c>
      <c r="Q71" s="215" t="str">
        <f>IF(V70="","",V70)</f>
        <v/>
      </c>
      <c r="R71" s="216" t="s">
        <v>21</v>
      </c>
      <c r="S71" s="217" t="str">
        <f>IF(T70="","",T70)</f>
        <v/>
      </c>
      <c r="T71" s="212"/>
      <c r="U71" s="221"/>
      <c r="V71" s="214"/>
      <c r="W71" s="218"/>
      <c r="X71" s="216" t="s">
        <v>21</v>
      </c>
      <c r="Y71" s="219"/>
      <c r="Z71" s="11"/>
      <c r="AA71" s="15"/>
      <c r="AB71" s="28"/>
      <c r="AC71" s="24"/>
      <c r="AD71" s="202"/>
      <c r="AE71" s="45"/>
    </row>
    <row r="72" spans="1:35" ht="10.15" hidden="1" customHeight="1" outlineLevel="1">
      <c r="C72" s="220"/>
      <c r="D72" s="211">
        <f>+D63</f>
        <v>0</v>
      </c>
      <c r="E72" s="215" t="str">
        <f>IF(Y66="","",Y66)</f>
        <v/>
      </c>
      <c r="F72" s="216" t="s">
        <v>21</v>
      </c>
      <c r="G72" s="217" t="str">
        <f>IF(W66="","",W66)</f>
        <v/>
      </c>
      <c r="H72" s="215" t="str">
        <f>IF(Y67="","",Y67)</f>
        <v/>
      </c>
      <c r="I72" s="216" t="s">
        <v>21</v>
      </c>
      <c r="J72" s="217" t="str">
        <f>IF(W67="","",W67)</f>
        <v/>
      </c>
      <c r="K72" s="215" t="str">
        <f>IF(Y68="","",Y68)</f>
        <v/>
      </c>
      <c r="L72" s="216" t="s">
        <v>21</v>
      </c>
      <c r="M72" s="217" t="str">
        <f>IF(W68="","",W68)</f>
        <v/>
      </c>
      <c r="N72" s="215" t="str">
        <f>IF(Y69="","",Y69)</f>
        <v/>
      </c>
      <c r="O72" s="216" t="s">
        <v>21</v>
      </c>
      <c r="P72" s="217" t="str">
        <f>IF(W69="","",W69)</f>
        <v/>
      </c>
      <c r="Q72" s="215" t="str">
        <f>IF(Y70="","",Y70)</f>
        <v/>
      </c>
      <c r="R72" s="216" t="s">
        <v>21</v>
      </c>
      <c r="S72" s="217" t="str">
        <f>IF(W70="","",W70)</f>
        <v/>
      </c>
      <c r="T72" s="215" t="str">
        <f>IF(Y71="","",Y71)</f>
        <v/>
      </c>
      <c r="U72" s="216" t="s">
        <v>21</v>
      </c>
      <c r="V72" s="217" t="str">
        <f>IF(W71="","",W71)</f>
        <v/>
      </c>
      <c r="W72" s="212"/>
      <c r="X72" s="221"/>
      <c r="Y72" s="214"/>
      <c r="Z72" s="11"/>
      <c r="AA72" s="15"/>
      <c r="AB72" s="28"/>
      <c r="AC72" s="24"/>
      <c r="AD72" s="202"/>
      <c r="AE72" s="45"/>
    </row>
    <row r="73" spans="1:35" ht="16.5" customHeight="1" collapsed="1"/>
    <row r="74" spans="1:35" ht="18" customHeight="1">
      <c r="A74" s="16"/>
      <c r="B74" s="45"/>
      <c r="C74" s="160" t="s">
        <v>26</v>
      </c>
      <c r="D74" s="279"/>
      <c r="E74" s="304"/>
      <c r="F74" s="304"/>
      <c r="G74" s="304"/>
      <c r="H74" s="304"/>
      <c r="I74" s="305"/>
      <c r="J74" s="304"/>
      <c r="K74" s="308"/>
      <c r="L74" s="246"/>
      <c r="M74" s="309"/>
      <c r="N74" s="306"/>
      <c r="P74" s="464" t="s">
        <v>25</v>
      </c>
      <c r="Q74" s="464"/>
      <c r="R74" s="464"/>
      <c r="S74" s="464"/>
      <c r="T74" s="464"/>
      <c r="U74" s="464"/>
      <c r="V74" s="464"/>
      <c r="W74" s="464"/>
      <c r="X74" s="464"/>
      <c r="Y74" s="464"/>
      <c r="Z74" s="464"/>
      <c r="AA74" s="464"/>
      <c r="AB74" s="24"/>
      <c r="AC74" s="24"/>
      <c r="AD74" s="24"/>
    </row>
    <row r="75" spans="1:35" ht="17.25" customHeight="1">
      <c r="A75" s="16" t="s">
        <v>131</v>
      </c>
      <c r="B75" s="45"/>
      <c r="C75" s="265" t="str">
        <f>"2."&amp;+$D$50&amp;"  7."&amp;+$D$50</f>
        <v>2.Gruppe C  7.Gruppe C</v>
      </c>
      <c r="D75" s="267" t="str">
        <f>"  "&amp;IF(N75="","",IF(ISERROR(VLOOKUP($A$49&amp;TEXT($A$32,"000"),Sonntag!$B$22:$T$160,8,FALSE)),"",VLOOKUP($A$49&amp;TEXT($A75,"000"),Sonntag!$B$22:$T$160,8,FALSE)))&amp;" : "&amp;IF(N75="","",IF(ISERROR(VLOOKUP($A$49&amp;TEXT($A$32,"000"),Sonntag!$B$22:$T$160,12,FALSE)),"",VLOOKUP($A$49&amp;TEXT($A75,"000"),Sonntag!$B$22:$T$160,12,FALSE)))</f>
        <v xml:space="preserve">   : </v>
      </c>
      <c r="E75" s="301"/>
      <c r="F75" s="301"/>
      <c r="G75" s="301"/>
      <c r="H75" s="301"/>
      <c r="I75" s="302"/>
      <c r="J75" s="303"/>
      <c r="K75" s="277" t="str">
        <f>IF(N75="","",IF(ISERROR(VLOOKUP($A$4&amp;TEXT($A$32,"000"),Sonntag!$B$22:$T$92,17,FALSE)),"",VLOOKUP($A$4&amp;TEXT($A75,"000"),Sonntag!$B$22:$T$92,17,FALSE)))</f>
        <v/>
      </c>
      <c r="L75" s="416" t="s">
        <v>21</v>
      </c>
      <c r="M75" s="278" t="str">
        <f>IF(N75="","",IF(ISERROR(VLOOKUP($A$4&amp;TEXT($A$32,"000"),Sonntag!$B$22:$T$92,19,FALSE)),"",VLOOKUP($A$4&amp;TEXT($A75,"000"),Sonntag!$B$22:$T$92,19,FALSE)))</f>
        <v/>
      </c>
      <c r="N75" s="306"/>
      <c r="P75" s="311">
        <v>1</v>
      </c>
      <c r="Q75" s="230" t="str">
        <f ca="1">"  "&amp;IF(K89&gt;M89,IF(AB75="","",IF(ISERROR(VLOOKUP($A$49&amp;TEXT($A89,"000"),Sonntag!$B$22:$U$138,8,FALSE)),"",VLOOKUP($A$49&amp;TEXT($A89,"000"),Sonntag!$B$22:$U$138,8,FALSE))),IF(AB75="","",IF(ISERROR(VLOOKUP($A$49&amp;TEXT($A89,"000"),Sonntag!$B$22:$U$138,12,FALSE)),"",VLOOKUP($A$49&amp;TEXT($A89,"000"),Sonntag!$B$22:$U$138,12,FALSE))))</f>
        <v xml:space="preserve">  Gadderbaumer TV</v>
      </c>
      <c r="R75" s="249"/>
      <c r="S75" s="249"/>
      <c r="T75" s="249"/>
      <c r="U75" s="249"/>
      <c r="V75" s="249"/>
      <c r="W75" s="249"/>
      <c r="X75" s="250"/>
      <c r="Y75" s="249"/>
      <c r="Z75" s="249"/>
      <c r="AA75" s="250"/>
      <c r="AB75" s="240" t="s">
        <v>23</v>
      </c>
      <c r="AC75" s="240"/>
      <c r="AD75" s="24"/>
      <c r="AE75" s="3" t="s">
        <v>23</v>
      </c>
      <c r="AI75" s="236" t="str">
        <f>IF(K75="","",IF(K75&gt;M75,2,IF(K75&lt;M75,0,1)))</f>
        <v/>
      </c>
    </row>
    <row r="76" spans="1:35" ht="4.7" customHeight="1">
      <c r="B76" s="45"/>
      <c r="C76" s="160"/>
      <c r="D76" s="240"/>
      <c r="E76" s="237"/>
      <c r="F76" s="237"/>
      <c r="G76" s="237"/>
      <c r="H76" s="237"/>
      <c r="I76" s="238"/>
      <c r="J76" s="237"/>
      <c r="K76" s="239"/>
      <c r="M76" s="50"/>
      <c r="N76" s="306"/>
      <c r="P76" s="435"/>
      <c r="Q76" s="433"/>
      <c r="R76" s="414"/>
      <c r="S76" s="414"/>
      <c r="T76" s="414"/>
      <c r="U76" s="414"/>
      <c r="V76" s="414"/>
      <c r="W76" s="414"/>
      <c r="X76" s="415"/>
      <c r="Y76" s="414"/>
      <c r="Z76" s="414"/>
      <c r="AA76" s="415"/>
      <c r="AB76" s="167"/>
      <c r="AC76" s="167"/>
      <c r="AD76" s="24"/>
      <c r="AE76" s="3" t="s">
        <v>23</v>
      </c>
      <c r="AI76" s="237"/>
    </row>
    <row r="77" spans="1:35" ht="17.25" customHeight="1">
      <c r="A77" s="16" t="s">
        <v>132</v>
      </c>
      <c r="B77" s="3" t="s">
        <v>27</v>
      </c>
      <c r="C77" s="229" t="str">
        <f>"3."&amp;+$D$50&amp;"  6."&amp;+$D$50</f>
        <v>3.Gruppe C  6.Gruppe C</v>
      </c>
      <c r="D77" s="230" t="str">
        <f ca="1">"  "&amp;IF(N77="","",IF(ISERROR(VLOOKUP($A$49&amp;TEXT($A$32,"000"),Sonntag!$B$22:$T$160,8,FALSE)),"",VLOOKUP($A$49&amp;TEXT($A77,"000"),Sonntag!$B$22:$T$160,8,FALSE)))&amp;" : "&amp;IF(N77="","",IF(ISERROR(VLOOKUP($A$49&amp;TEXT($A$32,"000"),Sonntag!$B$22:$T$160,12,FALSE)),"",VLOOKUP($A$49&amp;TEXT($A77,"000"),Sonntag!$B$22:$T$160,12,FALSE)))</f>
        <v xml:space="preserve">  SG Arbergen-Mahndorf : TV Berkenbaum</v>
      </c>
      <c r="E77" s="249"/>
      <c r="F77" s="231"/>
      <c r="G77" s="231"/>
      <c r="H77" s="231"/>
      <c r="I77" s="231"/>
      <c r="J77" s="223"/>
      <c r="K77" s="242">
        <f>IF(N77="","",IF(ISERROR(VLOOKUP($A$49&amp;TEXT($A$32,"000"),Sonntag!$B$22:$T$92,17,FALSE)),"",VLOOKUP($A$49&amp;TEXT($A77,"000"),Sonntag!$B$22:$T$92,17,FALSE)))</f>
        <v>41</v>
      </c>
      <c r="L77" s="132" t="s">
        <v>21</v>
      </c>
      <c r="M77" s="243">
        <f>IF(N77="","",IF(ISERROR(VLOOKUP($A$49&amp;TEXT($A$32,"000"),Sonntag!$B$22:$T$92,19,FALSE)),"",VLOOKUP($A$49&amp;TEXT($A77,"000"),Sonntag!$B$22:$T$92,19,FALSE)))</f>
        <v>25</v>
      </c>
      <c r="N77" s="368" t="s">
        <v>23</v>
      </c>
      <c r="P77" s="251">
        <v>2</v>
      </c>
      <c r="Q77" s="167" t="str">
        <f ca="1">"  "&amp;IF(K89&lt;M89,IF(AB77="","",IF(ISERROR(VLOOKUP($A$49&amp;TEXT($A89,"000"),Sonntag!$B$22:$U$138,8,FALSE)),"",VLOOKUP($A$49&amp;TEXT($A89,"000"),Sonntag!$B$22:$U$138,8,FALSE))),IF(AB77="","",IF(ISERROR(VLOOKUP($A$49&amp;TEXT($A89,"000"),Sonntag!$B$22:$U$138,12,FALSE)),"",VLOOKUP($A$49&amp;TEXT($A89,"000"),Sonntag!$B$22:$U$138,12,FALSE))))</f>
        <v xml:space="preserve">  TV Grohn</v>
      </c>
      <c r="R77" s="167"/>
      <c r="S77" s="167"/>
      <c r="T77" s="167"/>
      <c r="U77" s="167"/>
      <c r="V77" s="167"/>
      <c r="W77" s="167"/>
      <c r="X77" s="252"/>
      <c r="Y77" s="167"/>
      <c r="Z77" s="167"/>
      <c r="AA77" s="252"/>
      <c r="AB77" s="167" t="s">
        <v>23</v>
      </c>
      <c r="AC77" s="167"/>
      <c r="AD77" s="24"/>
      <c r="AE77" s="3" t="s">
        <v>23</v>
      </c>
      <c r="AI77" s="236">
        <f>IF(K77="","",IF(K77&gt;M77,2,IF(K77&lt;M77,0,1)))</f>
        <v>2</v>
      </c>
    </row>
    <row r="78" spans="1:35" ht="4.7" customHeight="1">
      <c r="C78" s="237"/>
      <c r="D78" s="240"/>
      <c r="E78" s="240"/>
      <c r="F78" s="238"/>
      <c r="G78" s="237"/>
      <c r="H78" s="237"/>
      <c r="I78" s="237"/>
      <c r="J78" s="237"/>
      <c r="K78" s="245"/>
      <c r="L78" s="246"/>
      <c r="M78" s="247"/>
      <c r="N78" s="306"/>
      <c r="P78" s="251"/>
      <c r="Q78" s="240"/>
      <c r="R78" s="167"/>
      <c r="S78" s="167"/>
      <c r="T78" s="167"/>
      <c r="U78" s="167"/>
      <c r="V78" s="167"/>
      <c r="W78" s="167"/>
      <c r="X78" s="252"/>
      <c r="Y78" s="167"/>
      <c r="Z78" s="167"/>
      <c r="AA78" s="252"/>
      <c r="AB78" s="167"/>
      <c r="AC78" s="167"/>
      <c r="AD78" s="24"/>
      <c r="AI78" s="236"/>
    </row>
    <row r="79" spans="1:35" ht="17.25" customHeight="1">
      <c r="A79" s="16" t="s">
        <v>359</v>
      </c>
      <c r="B79" s="3" t="s">
        <v>28</v>
      </c>
      <c r="C79" s="229" t="str">
        <f>"4."&amp;+$D$50&amp;"  5."&amp;+$D$50</f>
        <v>4.Gruppe C  5.Gruppe C</v>
      </c>
      <c r="D79" s="230" t="str">
        <f ca="1">"  "&amp;IF(N79="","",IF(ISERROR(VLOOKUP($A$49&amp;TEXT($A$34,"000"),Sonntag!$B$22:$T$160,8,FALSE)),"",VLOOKUP($A$49&amp;TEXT($A79,"000"),Sonntag!$B$22:$T$160,8,FALSE)))&amp;" : "&amp;IF(N79="","",IF(ISERROR(VLOOKUP($A$49&amp;TEXT($A$34,"000"),Sonntag!$B$22:$T$160,12,FALSE)),"",VLOOKUP($A$49&amp;TEXT($A79,"000"),Sonntag!$B$22:$T$160,12,FALSE)))</f>
        <v xml:space="preserve">  VfL Eintracht Hannover : Barmer TG</v>
      </c>
      <c r="E79" s="249"/>
      <c r="F79" s="231"/>
      <c r="G79" s="231"/>
      <c r="H79" s="231"/>
      <c r="I79" s="232"/>
      <c r="J79" s="223"/>
      <c r="K79" s="242">
        <f>IF(N79="","",IF(ISERROR(VLOOKUP($A$49&amp;TEXT($A$32,"000"),Sonntag!$B$22:$T$92,17,FALSE)),"",VLOOKUP($A$49&amp;TEXT($A79,"000"),Sonntag!$B$22:$T$92,17,FALSE)))</f>
        <v>35</v>
      </c>
      <c r="L79" s="132" t="s">
        <v>21</v>
      </c>
      <c r="M79" s="243">
        <f>IF(N79="","",IF(ISERROR(VLOOKUP($A$49&amp;TEXT($A$32,"000"),Sonntag!$B$22:$T$92,19,FALSE)),"",VLOOKUP($A$49&amp;TEXT($A79,"000"),Sonntag!$B$22:$T$92,19,FALSE)))</f>
        <v>29</v>
      </c>
      <c r="N79" s="368" t="s">
        <v>23</v>
      </c>
      <c r="P79" s="251">
        <v>3</v>
      </c>
      <c r="Q79" s="240" t="str">
        <f ca="1">"  "&amp;IF(K87&gt;M87,IF(AB79="","",IF(ISERROR(VLOOKUP($A$49&amp;TEXT($A87,"000"),Sonntag!$B$22:$U$138,8,FALSE)),"",VLOOKUP($A$49&amp;TEXT($A87,"000"),Sonntag!$B$22:$U$138,8,FALSE))),IF(AB79="","",IF(ISERROR(VLOOKUP($A$49&amp;TEXT($A87,"000"),Sonntag!$B$22:$U$138,12,FALSE)),"",VLOOKUP($A$49&amp;TEXT($A87,"000"),Sonntag!$B$22:$U$138,12,FALSE))))</f>
        <v xml:space="preserve">  VfL Eintracht Hannover</v>
      </c>
      <c r="R79" s="167"/>
      <c r="S79" s="167"/>
      <c r="T79" s="167"/>
      <c r="U79" s="167"/>
      <c r="V79" s="167"/>
      <c r="W79" s="167"/>
      <c r="X79" s="252"/>
      <c r="Y79" s="167"/>
      <c r="Z79" s="167"/>
      <c r="AA79" s="252"/>
      <c r="AB79" s="167" t="s">
        <v>23</v>
      </c>
      <c r="AC79" s="167"/>
      <c r="AD79" s="24"/>
      <c r="AE79" s="3" t="s">
        <v>23</v>
      </c>
      <c r="AI79" s="236">
        <f>IF(K79="","",IF(K79&gt;M79,2,IF(K79&lt;M79,0,1)))</f>
        <v>2</v>
      </c>
    </row>
    <row r="80" spans="1:35" ht="18" customHeight="1">
      <c r="C80" s="160" t="s">
        <v>29</v>
      </c>
      <c r="D80" s="240"/>
      <c r="E80" s="237"/>
      <c r="F80" s="237"/>
      <c r="G80" s="237"/>
      <c r="H80" s="237"/>
      <c r="I80" s="237"/>
      <c r="J80" s="237"/>
      <c r="K80" s="245"/>
      <c r="L80" s="246"/>
      <c r="M80" s="247"/>
      <c r="N80" s="306"/>
      <c r="P80" s="251">
        <v>4</v>
      </c>
      <c r="Q80" s="240" t="str">
        <f ca="1">"  "&amp;IF(K87&lt;M87,IF(AB80="","",IF(ISERROR(VLOOKUP($A$49&amp;TEXT($A87,"000"),Sonntag!$B$22:$U$138,8,FALSE)),"",VLOOKUP($A$49&amp;TEXT($A87,"000"),Sonntag!$B$22:$U$138,8,FALSE))),IF(AB80="","",IF(ISERROR(VLOOKUP($A$49&amp;TEXT($A87,"000"),Sonntag!$B$22:$U$138,12,FALSE)),"",VLOOKUP($A$49&amp;TEXT($A87,"000"),Sonntag!$B$22:$U$138,12,FALSE))))</f>
        <v xml:space="preserve">  SG Arbergen-Mahndorf</v>
      </c>
      <c r="R80" s="167"/>
      <c r="S80" s="167"/>
      <c r="T80" s="167"/>
      <c r="U80" s="167"/>
      <c r="V80" s="167"/>
      <c r="W80" s="167"/>
      <c r="X80" s="252"/>
      <c r="Y80" s="167"/>
      <c r="Z80" s="167"/>
      <c r="AA80" s="252"/>
      <c r="AB80" s="167" t="s">
        <v>23</v>
      </c>
      <c r="AC80" s="167"/>
      <c r="AD80" s="24"/>
      <c r="AE80" s="3" t="s">
        <v>23</v>
      </c>
      <c r="AI80" s="236"/>
    </row>
    <row r="81" spans="1:35" ht="17.25" customHeight="1">
      <c r="A81" s="16" t="s">
        <v>308</v>
      </c>
      <c r="B81" s="3" t="s">
        <v>30</v>
      </c>
      <c r="C81" s="229" t="str">
        <f>"1."&amp;+$D$50&amp;"  Sieger "&amp;+$B$79</f>
        <v>1.Gruppe C  Sieger d</v>
      </c>
      <c r="D81" s="230" t="str">
        <f ca="1">"  "&amp;IF(N81="","",IF(ISERROR(VLOOKUP($A$49&amp;TEXT($A$36,"000"),Sonntag!$B$22:$T$160,8,FALSE)),"",VLOOKUP($A$49&amp;TEXT($A81,"000"),Sonntag!$B$22:$T$160,8,FALSE)))&amp;" : "&amp;IF(N81="","",IF(ISERROR(VLOOKUP($A$49&amp;TEXT($A$36,"000"),Sonntag!$B$22:$T$160,12,FALSE)),"",VLOOKUP($A$49&amp;TEXT($A81,"000"),Sonntag!$B$22:$T$160,12,FALSE)))</f>
        <v xml:space="preserve">  Gadderbaumer TV : VfL Eintracht Hannover</v>
      </c>
      <c r="E81" s="249"/>
      <c r="F81" s="231"/>
      <c r="G81" s="231"/>
      <c r="H81" s="231"/>
      <c r="I81" s="232"/>
      <c r="J81" s="223"/>
      <c r="K81" s="242">
        <f>IF(N81="","",IF(ISERROR(VLOOKUP($A$49&amp;TEXT($A$32,"000"),Sonntag!$B$22:$T$92,17,FALSE)),"",VLOOKUP($A$49&amp;TEXT($A81,"000"),Sonntag!$B$22:$T$92,17,FALSE)))</f>
        <v>35</v>
      </c>
      <c r="L81" s="132" t="s">
        <v>21</v>
      </c>
      <c r="M81" s="243">
        <f>IF(N81="","",IF(ISERROR(VLOOKUP($A$49&amp;TEXT($A$32,"000"),Sonntag!$B$22:$T$92,19,FALSE)),"",VLOOKUP($A$49&amp;TEXT($A81,"000"),Sonntag!$B$22:$T$92,19,FALSE)))</f>
        <v>25</v>
      </c>
      <c r="N81" s="368" t="s">
        <v>23</v>
      </c>
      <c r="P81" s="251">
        <v>5</v>
      </c>
      <c r="Q81" s="240" t="str">
        <f ca="1">"  "&amp;IF(K85&gt;M85,IF(AB81="","",IF(ISERROR(VLOOKUP($A$49&amp;TEXT($A85,"000"),Sonntag!$B$22:$U$138,8,FALSE)),"",VLOOKUP($A$49&amp;TEXT($A85,"000"),Sonntag!$B$22:$U$138,8,FALSE))),IF(AB81="","",IF(ISERROR(VLOOKUP($A$49&amp;TEXT($A85,"000"),Sonntag!$B$22:$U$138,12,FALSE)),"",VLOOKUP($A$49&amp;TEXT($A85,"000"),Sonntag!$B$22:$U$138,12,FALSE))))</f>
        <v xml:space="preserve">  Barmer TG</v>
      </c>
      <c r="R81" s="167"/>
      <c r="S81" s="167"/>
      <c r="T81" s="167"/>
      <c r="U81" s="167"/>
      <c r="V81" s="167"/>
      <c r="W81" s="167"/>
      <c r="X81" s="252"/>
      <c r="Y81" s="167"/>
      <c r="Z81" s="167"/>
      <c r="AA81" s="252"/>
      <c r="AB81" s="167" t="s">
        <v>23</v>
      </c>
      <c r="AC81" s="167"/>
      <c r="AD81" s="24"/>
      <c r="AI81" s="236">
        <f>IF(K81="","",IF(K81&gt;M81,2,IF(K81&lt;M81,0,1)))</f>
        <v>2</v>
      </c>
    </row>
    <row r="82" spans="1:35" ht="4.7" customHeight="1">
      <c r="A82" s="16"/>
      <c r="C82" s="238"/>
      <c r="D82" s="240"/>
      <c r="E82" s="240"/>
      <c r="F82" s="238"/>
      <c r="G82" s="237"/>
      <c r="H82" s="237"/>
      <c r="I82" s="237"/>
      <c r="J82" s="237"/>
      <c r="K82" s="245"/>
      <c r="L82" s="246"/>
      <c r="M82" s="247"/>
      <c r="N82" s="306"/>
      <c r="P82" s="251"/>
      <c r="Q82" s="167"/>
      <c r="R82" s="167"/>
      <c r="S82" s="167"/>
      <c r="T82" s="167"/>
      <c r="U82" s="167"/>
      <c r="V82" s="167"/>
      <c r="W82" s="167"/>
      <c r="X82" s="252"/>
      <c r="Y82" s="167"/>
      <c r="Z82" s="167"/>
      <c r="AA82" s="252"/>
      <c r="AB82" s="167"/>
      <c r="AC82" s="167"/>
      <c r="AD82" s="24"/>
      <c r="AI82" s="236"/>
    </row>
    <row r="83" spans="1:35" ht="17.25" customHeight="1">
      <c r="A83" s="16" t="s">
        <v>309</v>
      </c>
      <c r="B83" s="3" t="s">
        <v>31</v>
      </c>
      <c r="C83" s="229" t="str">
        <f>"2."&amp;+$D$50&amp;"  Sieger "&amp;+$B$77</f>
        <v>2.Gruppe C  Sieger c</v>
      </c>
      <c r="D83" s="230" t="str">
        <f ca="1">"  "&amp;IF(N83="","",IF(ISERROR(VLOOKUP($A$49&amp;TEXT($A$38,"000"),Sonntag!$B$22:$T$160,8,FALSE)),"",VLOOKUP($A$49&amp;TEXT($A83,"000"),Sonntag!$B$22:$T$160,8,FALSE)))&amp;" : "&amp;IF(N83="","",IF(ISERROR(VLOOKUP($A$49&amp;TEXT($A$38,"000"),Sonntag!$B$22:$T$160,12,FALSE)),"",VLOOKUP($A$49&amp;TEXT($A83,"000"),Sonntag!$B$22:$T$160,12,FALSE)))</f>
        <v xml:space="preserve">  TV Grohn : SG Arbergen-Mahndorf</v>
      </c>
      <c r="E83" s="249"/>
      <c r="F83" s="231"/>
      <c r="G83" s="231"/>
      <c r="H83" s="231"/>
      <c r="I83" s="231"/>
      <c r="J83" s="223"/>
      <c r="K83" s="242">
        <f>IF(N83="","",IF(ISERROR(VLOOKUP($A$49&amp;TEXT($A$32,"000"),Sonntag!$B$22:$T$92,17,FALSE)),"",VLOOKUP($A$49&amp;TEXT($A83,"000"),Sonntag!$B$22:$T$92,17,FALSE)))</f>
        <v>30</v>
      </c>
      <c r="L83" s="132" t="s">
        <v>21</v>
      </c>
      <c r="M83" s="243">
        <f>IF(N83="","",IF(ISERROR(VLOOKUP($A$49&amp;TEXT($A$32,"000"),Sonntag!$B$22:$T$92,19,FALSE)),"",VLOOKUP($A$49&amp;TEXT($A83,"000"),Sonntag!$B$22:$T$92,19,FALSE)))</f>
        <v>29</v>
      </c>
      <c r="N83" s="368" t="s">
        <v>23</v>
      </c>
      <c r="P83" s="251">
        <v>6</v>
      </c>
      <c r="Q83" s="240" t="str">
        <f ca="1">"  "&amp;IF(K85&lt;M85,IF(AB83="","",IF(ISERROR(VLOOKUP($A$49&amp;TEXT($A85,"000"),Sonntag!$B$22:$U$138,8,FALSE)),"",VLOOKUP($A$49&amp;TEXT($A85,"000"),Sonntag!$B$22:$U$138,8,FALSE))),IF(AB83="","",IF(ISERROR(VLOOKUP($A$49&amp;TEXT($A85,"000"),Sonntag!$B$22:$U$138,12,FALSE)),"",VLOOKUP($A$49&amp;TEXT($A85,"000"),Sonntag!$B$22:$U$138,12,FALSE))))</f>
        <v xml:space="preserve">  TV Berkenbaum</v>
      </c>
      <c r="R83" s="167"/>
      <c r="S83" s="167"/>
      <c r="T83" s="167"/>
      <c r="U83" s="167"/>
      <c r="V83" s="167"/>
      <c r="W83" s="167"/>
      <c r="X83" s="252"/>
      <c r="Y83" s="167"/>
      <c r="Z83" s="167"/>
      <c r="AA83" s="252"/>
      <c r="AB83" s="167" t="s">
        <v>23</v>
      </c>
      <c r="AC83" s="167"/>
      <c r="AD83" s="24"/>
      <c r="AI83" s="236">
        <f>IF(K83="","",IF(K83&gt;M83,2,IF(K83&lt;M83,0,1)))</f>
        <v>2</v>
      </c>
    </row>
    <row r="84" spans="1:35" ht="18" customHeight="1">
      <c r="A84" s="16"/>
      <c r="C84" s="260" t="s">
        <v>32</v>
      </c>
      <c r="D84" s="240"/>
      <c r="E84" s="240"/>
      <c r="F84" s="238"/>
      <c r="G84" s="237"/>
      <c r="H84" s="237"/>
      <c r="I84" s="237"/>
      <c r="J84" s="237"/>
      <c r="K84" s="245"/>
      <c r="L84" s="246"/>
      <c r="M84" s="247"/>
      <c r="N84" s="306"/>
      <c r="P84" s="251"/>
      <c r="Q84" s="240"/>
      <c r="R84" s="167"/>
      <c r="S84" s="167"/>
      <c r="T84" s="167"/>
      <c r="U84" s="167"/>
      <c r="V84" s="167"/>
      <c r="W84" s="167"/>
      <c r="X84" s="252"/>
      <c r="Y84" s="167"/>
      <c r="Z84" s="167"/>
      <c r="AA84" s="252"/>
      <c r="AB84" s="167"/>
      <c r="AC84" s="167"/>
      <c r="AD84" s="24"/>
      <c r="AI84" s="236"/>
    </row>
    <row r="85" spans="1:35" ht="17.25" customHeight="1">
      <c r="A85" s="16" t="s">
        <v>310</v>
      </c>
      <c r="C85" s="241" t="str">
        <f>"V."&amp;B77&amp;"/"&amp;B79&amp;"         5./6. Pl."</f>
        <v>V.c/d         5./6. Pl.</v>
      </c>
      <c r="D85" s="230" t="str">
        <f ca="1">"  "&amp;IF(N85="","",IF(ISERROR(VLOOKUP($A$49&amp;TEXT($A$40,"000"),Sonntag!$B$22:$T$160,8,FALSE)),"",VLOOKUP($A$49&amp;TEXT($A85,"000"),Sonntag!$B$22:$T$160,8,FALSE)))&amp;" : "&amp;IF(N85="","",IF(ISERROR(VLOOKUP($A$49&amp;TEXT($A$40,"000"),Sonntag!$B$22:$T$160,12,FALSE)),"",VLOOKUP($A$49&amp;TEXT($A85,"000"),Sonntag!$B$22:$T$160,12,FALSE)))</f>
        <v xml:space="preserve">  TV Berkenbaum : Barmer TG</v>
      </c>
      <c r="E85" s="249"/>
      <c r="F85" s="231"/>
      <c r="G85" s="231"/>
      <c r="H85" s="231"/>
      <c r="I85" s="231"/>
      <c r="J85" s="223"/>
      <c r="K85" s="242">
        <f>IF(N85="","",IF(ISERROR(VLOOKUP($A$49&amp;TEXT($A$32,"000"),Sonntag!$B$22:$T$92,17,FALSE)),"",VLOOKUP($A$49&amp;TEXT($A85,"000"),Sonntag!$B$22:$T$92,17,FALSE)))</f>
        <v>30</v>
      </c>
      <c r="L85" s="132" t="s">
        <v>21</v>
      </c>
      <c r="M85" s="243">
        <f>IF(N85="","",IF(ISERROR(VLOOKUP($A$49&amp;TEXT($A$32,"000"),Sonntag!$B$22:$T$92,19,FALSE)),"",VLOOKUP($A$49&amp;TEXT($A85,"000"),Sonntag!$B$22:$T$92,19,FALSE)))</f>
        <v>37</v>
      </c>
      <c r="N85" s="368" t="s">
        <v>23</v>
      </c>
      <c r="P85" s="251"/>
      <c r="Q85" s="240"/>
      <c r="R85" s="167"/>
      <c r="S85" s="167"/>
      <c r="T85" s="167"/>
      <c r="U85" s="167"/>
      <c r="V85" s="167"/>
      <c r="W85" s="167"/>
      <c r="X85" s="252"/>
      <c r="Y85" s="167"/>
      <c r="Z85" s="167"/>
      <c r="AA85" s="252"/>
      <c r="AB85" s="167" t="s">
        <v>23</v>
      </c>
      <c r="AC85" s="167"/>
      <c r="AD85" s="24"/>
      <c r="AI85" s="236">
        <f>IF(K85="","",IF(K85&gt;M85,2,IF(K85&lt;M85,0,1)))</f>
        <v>0</v>
      </c>
    </row>
    <row r="86" spans="1:35" ht="4.7" customHeight="1">
      <c r="A86" s="16"/>
      <c r="C86" s="237"/>
      <c r="D86" s="240"/>
      <c r="E86" s="240"/>
      <c r="F86" s="237"/>
      <c r="G86" s="237"/>
      <c r="H86" s="237"/>
      <c r="I86" s="238"/>
      <c r="J86" s="237"/>
      <c r="K86" s="245"/>
      <c r="L86" s="246"/>
      <c r="M86" s="247"/>
      <c r="N86" s="368"/>
      <c r="P86" s="310"/>
      <c r="Q86" s="240"/>
      <c r="R86" s="167"/>
      <c r="S86" s="167"/>
      <c r="T86" s="167"/>
      <c r="U86" s="167"/>
      <c r="V86" s="167"/>
      <c r="W86" s="167"/>
      <c r="X86" s="252"/>
      <c r="Y86" s="167"/>
      <c r="Z86" s="167"/>
      <c r="AA86" s="252"/>
      <c r="AB86" s="167"/>
      <c r="AC86" s="167"/>
      <c r="AD86" s="24"/>
      <c r="AI86" s="236"/>
    </row>
    <row r="87" spans="1:35" ht="17.25" customHeight="1">
      <c r="A87" s="16" t="s">
        <v>311</v>
      </c>
      <c r="C87" s="241" t="str">
        <f>"V."&amp;B81&amp;"/"&amp;B83&amp;"         3./4. Pl."</f>
        <v>V.e/f         3./4. Pl.</v>
      </c>
      <c r="D87" s="230" t="str">
        <f ca="1">"  "&amp;IF(N87="","",IF(ISERROR(VLOOKUP($A$49&amp;TEXT($A$42,"000"),Sonntag!$B$22:$T$160,8,FALSE)),"",VLOOKUP($A$49&amp;TEXT($A87,"000"),Sonntag!$B$22:$T$160,8,FALSE)))&amp;" : "&amp;IF(N87="","",IF(ISERROR(VLOOKUP($A$49&amp;TEXT($A$42,"000"),Sonntag!$B$22:$T$160,12,FALSE)),"",VLOOKUP($A$49&amp;TEXT($A87,"000"),Sonntag!$B$22:$T$160,12,FALSE)))</f>
        <v xml:space="preserve">  VfL Eintracht Hannover : SG Arbergen-Mahndorf</v>
      </c>
      <c r="E87" s="249"/>
      <c r="F87" s="232"/>
      <c r="G87" s="231"/>
      <c r="H87" s="231"/>
      <c r="I87" s="231"/>
      <c r="J87" s="223"/>
      <c r="K87" s="242">
        <f>IF(N87="","",IF(ISERROR(VLOOKUP($A$49&amp;TEXT($A$32,"000"),Sonntag!$B$22:$T$92,17,FALSE)),"",VLOOKUP($A$49&amp;TEXT($A87,"000"),Sonntag!$B$22:$T$92,17,FALSE)))</f>
        <v>33</v>
      </c>
      <c r="L87" s="132" t="s">
        <v>21</v>
      </c>
      <c r="M87" s="243">
        <f>IF(N87="","",IF(ISERROR(VLOOKUP($A$49&amp;TEXT($A$32,"000"),Sonntag!$B$22:$T$92,19,FALSE)),"",VLOOKUP($A$49&amp;TEXT($A87,"000"),Sonntag!$B$22:$T$92,19,FALSE)))</f>
        <v>31</v>
      </c>
      <c r="N87" s="368" t="s">
        <v>23</v>
      </c>
      <c r="P87" s="253"/>
      <c r="Q87" s="434"/>
      <c r="R87" s="255"/>
      <c r="S87" s="255"/>
      <c r="T87" s="255"/>
      <c r="U87" s="255"/>
      <c r="V87" s="255"/>
      <c r="W87" s="255"/>
      <c r="X87" s="256"/>
      <c r="Y87" s="255"/>
      <c r="Z87" s="255"/>
      <c r="AA87" s="256"/>
      <c r="AB87" s="167"/>
      <c r="AC87" s="167"/>
      <c r="AD87" s="24"/>
      <c r="AI87" s="236">
        <f>IF(K87="","",IF(K87&gt;M87,2,IF(K87&lt;M87,0,1)))</f>
        <v>2</v>
      </c>
    </row>
    <row r="88" spans="1:35" ht="18" customHeight="1">
      <c r="A88" s="16"/>
      <c r="C88" s="159" t="s">
        <v>33</v>
      </c>
      <c r="D88" s="167"/>
      <c r="E88" s="240"/>
      <c r="F88" s="237"/>
      <c r="G88" s="237"/>
      <c r="H88" s="24"/>
      <c r="I88" s="157"/>
      <c r="J88" s="24"/>
      <c r="K88" s="245"/>
      <c r="L88" s="246"/>
      <c r="M88" s="247"/>
      <c r="N88" s="306"/>
      <c r="Y88" s="24"/>
      <c r="Z88" s="24"/>
      <c r="AA88" s="24"/>
      <c r="AB88" s="24"/>
      <c r="AC88" s="24"/>
      <c r="AD88" s="24"/>
      <c r="AI88" s="236"/>
    </row>
    <row r="89" spans="1:35" ht="17.25" customHeight="1">
      <c r="A89" s="16" t="s">
        <v>312</v>
      </c>
      <c r="C89" s="241" t="str">
        <f>"S."&amp;B81&amp;"/"&amp;B83&amp;"         1./2. Pl."</f>
        <v>S.e/f         1./2. Pl.</v>
      </c>
      <c r="D89" s="230" t="str">
        <f ca="1">"  "&amp;IF(N89="","",IF(ISERROR(VLOOKUP($A$49&amp;TEXT($A$44,"000"),Sonntag!$B$22:$T$160,8,FALSE)),"",VLOOKUP($A$49&amp;TEXT($A89,"000"),Sonntag!$B$22:$T$160,8,FALSE)))&amp;" : "&amp;IF(N89="","",IF(ISERROR(VLOOKUP($A$49&amp;TEXT($A$44,"000"),Sonntag!$B$22:$T$160,12,FALSE)),"",VLOOKUP($A$49&amp;TEXT($A89,"000"),Sonntag!$B$22:$T$160,12,FALSE)))</f>
        <v xml:space="preserve">  Gadderbaumer TV : TV Grohn</v>
      </c>
      <c r="E89" s="249"/>
      <c r="F89" s="257"/>
      <c r="G89" s="258"/>
      <c r="H89" s="231"/>
      <c r="I89" s="231"/>
      <c r="J89" s="223"/>
      <c r="K89" s="242">
        <f>IF(N89="","",IF(ISERROR(VLOOKUP($A$49&amp;TEXT($A$32,"000"),Sonntag!$B$22:$T$92,17,FALSE)),"",VLOOKUP($A$49&amp;TEXT($A89,"000"),Sonntag!$B$22:$T$92,17,FALSE)))</f>
        <v>30</v>
      </c>
      <c r="L89" s="132" t="s">
        <v>21</v>
      </c>
      <c r="M89" s="243">
        <f>IF(N89="","",IF(ISERROR(VLOOKUP($A$49&amp;TEXT($A$32,"000"),Sonntag!$B$22:$T$92,19,FALSE)),"",VLOOKUP($A$49&amp;TEXT($A89,"000"),Sonntag!$B$22:$T$92,19,FALSE)))</f>
        <v>28</v>
      </c>
      <c r="N89" s="368" t="s">
        <v>23</v>
      </c>
      <c r="AI89" s="236">
        <f>IF(K89="","",IF(K89&gt;M89,2,IF(K89&lt;M89,0,1)))</f>
        <v>2</v>
      </c>
    </row>
  </sheetData>
  <mergeCells count="2">
    <mergeCell ref="P29:AA29"/>
    <mergeCell ref="P74:AA74"/>
  </mergeCells>
  <conditionalFormatting sqref="J6:K6 M6:N6 H6 S8 G12 E12 G18 E18 G10 E10 P10:Q10 S10 N10 S6 P6:Q6 G8 E8 K32 M32 K34 M34 K36 M36 K38 M38 K40 M40 K42 M42 K44 M44 P8:Q8 K8 M8:N8 Q12 S12">
    <cfRule type="cellIs" dxfId="95" priority="98" stopIfTrue="1" operator="lessThan">
      <formula>1</formula>
    </cfRule>
  </conditionalFormatting>
  <conditionalFormatting sqref="V14 T14">
    <cfRule type="cellIs" dxfId="94" priority="85" stopIfTrue="1" operator="lessThan">
      <formula>1</formula>
    </cfRule>
  </conditionalFormatting>
  <conditionalFormatting sqref="Y10 W10">
    <cfRule type="cellIs" dxfId="93" priority="81" stopIfTrue="1" operator="lessThan">
      <formula>1</formula>
    </cfRule>
  </conditionalFormatting>
  <conditionalFormatting sqref="E14">
    <cfRule type="cellIs" dxfId="92" priority="78" stopIfTrue="1" operator="lessThan">
      <formula>1</formula>
    </cfRule>
  </conditionalFormatting>
  <conditionalFormatting sqref="V6 T6">
    <cfRule type="cellIs" dxfId="91" priority="89" stopIfTrue="1" operator="lessThan">
      <formula>1</formula>
    </cfRule>
  </conditionalFormatting>
  <conditionalFormatting sqref="V8 T8">
    <cfRule type="cellIs" dxfId="90" priority="88" stopIfTrue="1" operator="lessThan">
      <formula>1</formula>
    </cfRule>
  </conditionalFormatting>
  <conditionalFormatting sqref="V10 T10">
    <cfRule type="cellIs" dxfId="89" priority="87" stopIfTrue="1" operator="lessThan">
      <formula>1</formula>
    </cfRule>
  </conditionalFormatting>
  <conditionalFormatting sqref="V12 T12">
    <cfRule type="cellIs" dxfId="88" priority="86" stopIfTrue="1" operator="lessThan">
      <formula>1</formula>
    </cfRule>
  </conditionalFormatting>
  <conditionalFormatting sqref="Y14 W14">
    <cfRule type="cellIs" dxfId="87" priority="84" stopIfTrue="1" operator="lessThan">
      <formula>1</formula>
    </cfRule>
  </conditionalFormatting>
  <conditionalFormatting sqref="Y16 W16">
    <cfRule type="cellIs" dxfId="86" priority="83" stopIfTrue="1" operator="lessThan">
      <formula>1</formula>
    </cfRule>
  </conditionalFormatting>
  <conditionalFormatting sqref="Y12 W12">
    <cfRule type="cellIs" dxfId="85" priority="82" stopIfTrue="1" operator="lessThan">
      <formula>1</formula>
    </cfRule>
  </conditionalFormatting>
  <conditionalFormatting sqref="Y8 W8">
    <cfRule type="cellIs" dxfId="84" priority="80" stopIfTrue="1" operator="lessThan">
      <formula>1</formula>
    </cfRule>
  </conditionalFormatting>
  <conditionalFormatting sqref="Y6 W6">
    <cfRule type="cellIs" dxfId="83" priority="79" stopIfTrue="1" operator="lessThan">
      <formula>1</formula>
    </cfRule>
  </conditionalFormatting>
  <conditionalFormatting sqref="G14">
    <cfRule type="cellIs" dxfId="82" priority="77" stopIfTrue="1" operator="lessThan">
      <formula>1</formula>
    </cfRule>
  </conditionalFormatting>
  <conditionalFormatting sqref="E16">
    <cfRule type="cellIs" dxfId="81" priority="76" stopIfTrue="1" operator="lessThan">
      <formula>1</formula>
    </cfRule>
  </conditionalFormatting>
  <conditionalFormatting sqref="G16">
    <cfRule type="cellIs" dxfId="80" priority="75" stopIfTrue="1" operator="lessThan">
      <formula>1</formula>
    </cfRule>
  </conditionalFormatting>
  <conditionalFormatting sqref="K18">
    <cfRule type="cellIs" dxfId="79" priority="74" stopIfTrue="1" operator="lessThan">
      <formula>1</formula>
    </cfRule>
  </conditionalFormatting>
  <conditionalFormatting sqref="M18">
    <cfRule type="cellIs" dxfId="78" priority="73" stopIfTrue="1" operator="lessThan">
      <formula>1</formula>
    </cfRule>
  </conditionalFormatting>
  <conditionalFormatting sqref="H16">
    <cfRule type="cellIs" dxfId="77" priority="72" stopIfTrue="1" operator="lessThan">
      <formula>1</formula>
    </cfRule>
  </conditionalFormatting>
  <conditionalFormatting sqref="J16">
    <cfRule type="cellIs" dxfId="76" priority="71" stopIfTrue="1" operator="lessThan">
      <formula>1</formula>
    </cfRule>
  </conditionalFormatting>
  <conditionalFormatting sqref="H18">
    <cfRule type="cellIs" dxfId="75" priority="70" stopIfTrue="1" operator="lessThan">
      <formula>1</formula>
    </cfRule>
  </conditionalFormatting>
  <conditionalFormatting sqref="J18">
    <cfRule type="cellIs" dxfId="74" priority="69" stopIfTrue="1" operator="lessThan">
      <formula>1</formula>
    </cfRule>
  </conditionalFormatting>
  <conditionalFormatting sqref="J14 H14">
    <cfRule type="cellIs" dxfId="73" priority="68" stopIfTrue="1" operator="lessThan">
      <formula>1</formula>
    </cfRule>
  </conditionalFormatting>
  <conditionalFormatting sqref="P18 N18">
    <cfRule type="cellIs" dxfId="72" priority="67" stopIfTrue="1" operator="lessThan">
      <formula>1</formula>
    </cfRule>
  </conditionalFormatting>
  <conditionalFormatting sqref="M16 K16">
    <cfRule type="cellIs" dxfId="71" priority="66" stopIfTrue="1" operator="lessThan">
      <formula>1</formula>
    </cfRule>
  </conditionalFormatting>
  <conditionalFormatting sqref="S18 Q18">
    <cfRule type="cellIs" dxfId="70" priority="65" stopIfTrue="1" operator="lessThan">
      <formula>1</formula>
    </cfRule>
  </conditionalFormatting>
  <conditionalFormatting sqref="P16 N16">
    <cfRule type="cellIs" dxfId="69" priority="64" stopIfTrue="1" operator="lessThan">
      <formula>1</formula>
    </cfRule>
  </conditionalFormatting>
  <conditionalFormatting sqref="M14 K14">
    <cfRule type="cellIs" dxfId="68" priority="63" stopIfTrue="1" operator="lessThan">
      <formula>1</formula>
    </cfRule>
  </conditionalFormatting>
  <conditionalFormatting sqref="J12 H12">
    <cfRule type="cellIs" dxfId="67" priority="62" stopIfTrue="1" operator="lessThan">
      <formula>1</formula>
    </cfRule>
  </conditionalFormatting>
  <conditionalFormatting sqref="V18 T18">
    <cfRule type="cellIs" dxfId="66" priority="61" stopIfTrue="1" operator="lessThan">
      <formula>1</formula>
    </cfRule>
  </conditionalFormatting>
  <conditionalFormatting sqref="S16 Q16">
    <cfRule type="cellIs" dxfId="65" priority="60" stopIfTrue="1" operator="lessThan">
      <formula>1</formula>
    </cfRule>
  </conditionalFormatting>
  <conditionalFormatting sqref="P14 N14">
    <cfRule type="cellIs" dxfId="64" priority="59" stopIfTrue="1" operator="lessThan">
      <formula>1</formula>
    </cfRule>
  </conditionalFormatting>
  <conditionalFormatting sqref="M12 K12">
    <cfRule type="cellIs" dxfId="63" priority="58" stopIfTrue="1" operator="lessThan">
      <formula>1</formula>
    </cfRule>
  </conditionalFormatting>
  <conditionalFormatting sqref="J10 H10">
    <cfRule type="cellIs" dxfId="62" priority="57" stopIfTrue="1" operator="lessThan">
      <formula>1</formula>
    </cfRule>
  </conditionalFormatting>
  <conditionalFormatting sqref="K30 M30">
    <cfRule type="cellIs" dxfId="61" priority="56" stopIfTrue="1" operator="lessThan">
      <formula>1</formula>
    </cfRule>
  </conditionalFormatting>
  <conditionalFormatting sqref="J51 H51 G57 E57 G63 E63 G55 E55 G53 E53 K77 M77">
    <cfRule type="cellIs" dxfId="60" priority="55" stopIfTrue="1" operator="lessThan">
      <formula>1</formula>
    </cfRule>
  </conditionalFormatting>
  <conditionalFormatting sqref="Y55 W55">
    <cfRule type="cellIs" dxfId="59" priority="46" stopIfTrue="1" operator="lessThan">
      <formula>1</formula>
    </cfRule>
  </conditionalFormatting>
  <conditionalFormatting sqref="E59">
    <cfRule type="cellIs" dxfId="58" priority="43" stopIfTrue="1" operator="lessThan">
      <formula>1</formula>
    </cfRule>
  </conditionalFormatting>
  <conditionalFormatting sqref="Y59 W59">
    <cfRule type="cellIs" dxfId="57" priority="49" stopIfTrue="1" operator="lessThan">
      <formula>1</formula>
    </cfRule>
  </conditionalFormatting>
  <conditionalFormatting sqref="Y61 W61">
    <cfRule type="cellIs" dxfId="56" priority="48" stopIfTrue="1" operator="lessThan">
      <formula>1</formula>
    </cfRule>
  </conditionalFormatting>
  <conditionalFormatting sqref="Y57 W57">
    <cfRule type="cellIs" dxfId="55" priority="47" stopIfTrue="1" operator="lessThan">
      <formula>1</formula>
    </cfRule>
  </conditionalFormatting>
  <conditionalFormatting sqref="Y53 W53">
    <cfRule type="cellIs" dxfId="54" priority="45" stopIfTrue="1" operator="lessThan">
      <formula>1</formula>
    </cfRule>
  </conditionalFormatting>
  <conditionalFormatting sqref="Y51 W51">
    <cfRule type="cellIs" dxfId="53" priority="44" stopIfTrue="1" operator="lessThan">
      <formula>1</formula>
    </cfRule>
  </conditionalFormatting>
  <conditionalFormatting sqref="G59">
    <cfRule type="cellIs" dxfId="52" priority="42" stopIfTrue="1" operator="lessThan">
      <formula>1</formula>
    </cfRule>
  </conditionalFormatting>
  <conditionalFormatting sqref="E61">
    <cfRule type="cellIs" dxfId="51" priority="41" stopIfTrue="1" operator="lessThan">
      <formula>1</formula>
    </cfRule>
  </conditionalFormatting>
  <conditionalFormatting sqref="G61">
    <cfRule type="cellIs" dxfId="50" priority="40" stopIfTrue="1" operator="lessThan">
      <formula>1</formula>
    </cfRule>
  </conditionalFormatting>
  <conditionalFormatting sqref="K63">
    <cfRule type="cellIs" dxfId="49" priority="39" stopIfTrue="1" operator="lessThan">
      <formula>1</formula>
    </cfRule>
  </conditionalFormatting>
  <conditionalFormatting sqref="M63">
    <cfRule type="cellIs" dxfId="48" priority="38" stopIfTrue="1" operator="lessThan">
      <formula>1</formula>
    </cfRule>
  </conditionalFormatting>
  <conditionalFormatting sqref="H61">
    <cfRule type="cellIs" dxfId="47" priority="37" stopIfTrue="1" operator="lessThan">
      <formula>1</formula>
    </cfRule>
  </conditionalFormatting>
  <conditionalFormatting sqref="J61">
    <cfRule type="cellIs" dxfId="46" priority="36" stopIfTrue="1" operator="lessThan">
      <formula>1</formula>
    </cfRule>
  </conditionalFormatting>
  <conditionalFormatting sqref="H63">
    <cfRule type="cellIs" dxfId="45" priority="35" stopIfTrue="1" operator="lessThan">
      <formula>1</formula>
    </cfRule>
  </conditionalFormatting>
  <conditionalFormatting sqref="J63">
    <cfRule type="cellIs" dxfId="44" priority="34" stopIfTrue="1" operator="lessThan">
      <formula>1</formula>
    </cfRule>
  </conditionalFormatting>
  <conditionalFormatting sqref="J59 H59">
    <cfRule type="cellIs" dxfId="43" priority="33" stopIfTrue="1" operator="lessThan">
      <formula>1</formula>
    </cfRule>
  </conditionalFormatting>
  <conditionalFormatting sqref="P63 N63">
    <cfRule type="cellIs" dxfId="42" priority="32" stopIfTrue="1" operator="lessThan">
      <formula>1</formula>
    </cfRule>
  </conditionalFormatting>
  <conditionalFormatting sqref="M61 K61">
    <cfRule type="cellIs" dxfId="41" priority="31" stopIfTrue="1" operator="lessThan">
      <formula>1</formula>
    </cfRule>
  </conditionalFormatting>
  <conditionalFormatting sqref="S63 Q63">
    <cfRule type="cellIs" dxfId="40" priority="30" stopIfTrue="1" operator="lessThan">
      <formula>1</formula>
    </cfRule>
  </conditionalFormatting>
  <conditionalFormatting sqref="P61 N61">
    <cfRule type="cellIs" dxfId="39" priority="29" stopIfTrue="1" operator="lessThan">
      <formula>1</formula>
    </cfRule>
  </conditionalFormatting>
  <conditionalFormatting sqref="M59 K59">
    <cfRule type="cellIs" dxfId="38" priority="28" stopIfTrue="1" operator="lessThan">
      <formula>1</formula>
    </cfRule>
  </conditionalFormatting>
  <conditionalFormatting sqref="J57 H57">
    <cfRule type="cellIs" dxfId="37" priority="27" stopIfTrue="1" operator="lessThan">
      <formula>1</formula>
    </cfRule>
  </conditionalFormatting>
  <conditionalFormatting sqref="V63 T63">
    <cfRule type="cellIs" dxfId="36" priority="26" stopIfTrue="1" operator="lessThan">
      <formula>1</formula>
    </cfRule>
  </conditionalFormatting>
  <conditionalFormatting sqref="S61 Q61">
    <cfRule type="cellIs" dxfId="35" priority="25" stopIfTrue="1" operator="lessThan">
      <formula>1</formula>
    </cfRule>
  </conditionalFormatting>
  <conditionalFormatting sqref="P59 N59">
    <cfRule type="cellIs" dxfId="34" priority="24" stopIfTrue="1" operator="lessThan">
      <formula>1</formula>
    </cfRule>
  </conditionalFormatting>
  <conditionalFormatting sqref="M57 K57">
    <cfRule type="cellIs" dxfId="33" priority="23" stopIfTrue="1" operator="lessThan">
      <formula>1</formula>
    </cfRule>
  </conditionalFormatting>
  <conditionalFormatting sqref="J55 H55">
    <cfRule type="cellIs" dxfId="32" priority="22" stopIfTrue="1" operator="lessThan">
      <formula>1</formula>
    </cfRule>
  </conditionalFormatting>
  <conditionalFormatting sqref="K75 M75">
    <cfRule type="cellIs" dxfId="31" priority="21" stopIfTrue="1" operator="lessThan">
      <formula>1</formula>
    </cfRule>
  </conditionalFormatting>
  <conditionalFormatting sqref="M51 K51">
    <cfRule type="cellIs" dxfId="30" priority="20" stopIfTrue="1" operator="lessThan">
      <formula>1</formula>
    </cfRule>
  </conditionalFormatting>
  <conditionalFormatting sqref="M53 K53">
    <cfRule type="cellIs" dxfId="29" priority="19" stopIfTrue="1" operator="lessThan">
      <formula>1</formula>
    </cfRule>
  </conditionalFormatting>
  <conditionalFormatting sqref="P53 N53">
    <cfRule type="cellIs" dxfId="28" priority="18" stopIfTrue="1" operator="lessThan">
      <formula>1</formula>
    </cfRule>
  </conditionalFormatting>
  <conditionalFormatting sqref="P51 N51">
    <cfRule type="cellIs" dxfId="27" priority="17" stopIfTrue="1" operator="lessThan">
      <formula>1</formula>
    </cfRule>
  </conditionalFormatting>
  <conditionalFormatting sqref="P55 N55">
    <cfRule type="cellIs" dxfId="26" priority="16" stopIfTrue="1" operator="lessThan">
      <formula>1</formula>
    </cfRule>
  </conditionalFormatting>
  <conditionalFormatting sqref="S55 Q55">
    <cfRule type="cellIs" dxfId="25" priority="15" stopIfTrue="1" operator="lessThan">
      <formula>1</formula>
    </cfRule>
  </conditionalFormatting>
  <conditionalFormatting sqref="S53 Q53">
    <cfRule type="cellIs" dxfId="24" priority="14" stopIfTrue="1" operator="lessThan">
      <formula>1</formula>
    </cfRule>
  </conditionalFormatting>
  <conditionalFormatting sqref="S51 Q51">
    <cfRule type="cellIs" dxfId="23" priority="13" stopIfTrue="1" operator="lessThan">
      <formula>1</formula>
    </cfRule>
  </conditionalFormatting>
  <conditionalFormatting sqref="V51 T51">
    <cfRule type="cellIs" dxfId="22" priority="12" stopIfTrue="1" operator="lessThan">
      <formula>1</formula>
    </cfRule>
  </conditionalFormatting>
  <conditionalFormatting sqref="V53 T53">
    <cfRule type="cellIs" dxfId="21" priority="11" stopIfTrue="1" operator="lessThan">
      <formula>1</formula>
    </cfRule>
  </conditionalFormatting>
  <conditionalFormatting sqref="V55 T55">
    <cfRule type="cellIs" dxfId="20" priority="10" stopIfTrue="1" operator="lessThan">
      <formula>1</formula>
    </cfRule>
  </conditionalFormatting>
  <conditionalFormatting sqref="V57 T57">
    <cfRule type="cellIs" dxfId="19" priority="9" stopIfTrue="1" operator="lessThan">
      <formula>1</formula>
    </cfRule>
  </conditionalFormatting>
  <conditionalFormatting sqref="S57 Q57">
    <cfRule type="cellIs" dxfId="18" priority="8" stopIfTrue="1" operator="lessThan">
      <formula>1</formula>
    </cfRule>
  </conditionalFormatting>
  <conditionalFormatting sqref="V59 T59">
    <cfRule type="cellIs" dxfId="17" priority="7" stopIfTrue="1" operator="lessThan">
      <formula>1</formula>
    </cfRule>
  </conditionalFormatting>
  <conditionalFormatting sqref="K79 M79">
    <cfRule type="cellIs" dxfId="16" priority="6" stopIfTrue="1" operator="lessThan">
      <formula>1</formula>
    </cfRule>
  </conditionalFormatting>
  <conditionalFormatting sqref="K81 M81">
    <cfRule type="cellIs" dxfId="15" priority="5" stopIfTrue="1" operator="lessThan">
      <formula>1</formula>
    </cfRule>
  </conditionalFormatting>
  <conditionalFormatting sqref="K83 M83">
    <cfRule type="cellIs" dxfId="14" priority="4" stopIfTrue="1" operator="lessThan">
      <formula>1</formula>
    </cfRule>
  </conditionalFormatting>
  <conditionalFormatting sqref="K85 M85">
    <cfRule type="cellIs" dxfId="13" priority="3" stopIfTrue="1" operator="lessThan">
      <formula>1</formula>
    </cfRule>
  </conditionalFormatting>
  <conditionalFormatting sqref="K87 M87">
    <cfRule type="cellIs" dxfId="12" priority="2" stopIfTrue="1" operator="lessThan">
      <formula>1</formula>
    </cfRule>
  </conditionalFormatting>
  <conditionalFormatting sqref="K89 M89">
    <cfRule type="cellIs" dxfId="11" priority="1" stopIfTrue="1" operator="lessThan">
      <formula>1</formula>
    </cfRule>
  </conditionalFormatting>
  <printOptions horizontalCentered="1"/>
  <pageMargins left="0.19685039370078741" right="0.19685039370078741" top="0.19685039370078741" bottom="0.39370078740157483" header="0.51181102362204722" footer="0.51181102362204722"/>
  <pageSetup paperSize="9" scale="76" orientation="portrait" horizontalDpi="300" verticalDpi="300" r:id="rId1"/>
  <headerFooter alignWithMargins="0">
    <oddFooter>&amp;R&amp;6&amp;F; &amp;A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1">
    <tabColor rgb="FF92D050"/>
    <pageSetUpPr fitToPage="1"/>
  </sheetPr>
  <dimension ref="A1:AD64"/>
  <sheetViews>
    <sheetView showGridLines="0" topLeftCell="B33" workbookViewId="0">
      <selection activeCell="Q48" sqref="Q48:Q57"/>
    </sheetView>
  </sheetViews>
  <sheetFormatPr baseColWidth="10" defaultRowHeight="12.75" outlineLevelRow="1" outlineLevelCol="1"/>
  <cols>
    <col min="1" max="1" width="3" style="3" hidden="1" customWidth="1" outlineLevel="1"/>
    <col min="2" max="2" width="2" style="3" customWidth="1" collapsed="1"/>
    <col min="3" max="3" width="7.5703125" style="3" customWidth="1"/>
    <col min="4" max="4" width="24.7109375" style="3" customWidth="1"/>
    <col min="5" max="5" width="4" style="3" customWidth="1"/>
    <col min="6" max="6" width="1.7109375" style="3" customWidth="1"/>
    <col min="7" max="8" width="4" style="3" customWidth="1"/>
    <col min="9" max="9" width="1.7109375" style="3" customWidth="1"/>
    <col min="10" max="11" width="4" style="3" customWidth="1"/>
    <col min="12" max="12" width="1.7109375" style="3" customWidth="1"/>
    <col min="13" max="14" width="4" style="3" customWidth="1"/>
    <col min="15" max="15" width="1.7109375" style="3" customWidth="1"/>
    <col min="16" max="17" width="4" style="3" customWidth="1"/>
    <col min="18" max="18" width="1.7109375" style="3" customWidth="1"/>
    <col min="19" max="20" width="4" style="3" customWidth="1"/>
    <col min="21" max="21" width="1.7109375" style="3" customWidth="1"/>
    <col min="22" max="22" width="4" style="3" customWidth="1"/>
    <col min="23" max="23" width="4.7109375" style="3" customWidth="1"/>
    <col min="24" max="24" width="6.5703125" style="3" hidden="1" customWidth="1" outlineLevel="1"/>
    <col min="25" max="25" width="4" style="3" customWidth="1" collapsed="1"/>
    <col min="26" max="26" width="4.85546875" style="3" customWidth="1"/>
    <col min="27" max="27" width="1.7109375" style="3" customWidth="1"/>
    <col min="28" max="29" width="4" style="3" customWidth="1"/>
    <col min="30" max="30" width="1.7109375" style="3" customWidth="1"/>
    <col min="31" max="31" width="4" style="3" customWidth="1"/>
    <col min="32" max="16384" width="11.42578125" style="3"/>
  </cols>
  <sheetData>
    <row r="1" spans="1:30" ht="24.95" customHeight="1">
      <c r="B1" s="158"/>
      <c r="C1" s="259" t="str">
        <f>Daten!A1&amp;" "&amp;Daten!B1&amp;" "&amp;Daten!L1</f>
        <v>54. Deutsche Prellball Meisterschaften der Seniorinnen und Senioren 2017</v>
      </c>
      <c r="D1" s="161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</row>
    <row r="2" spans="1:30" ht="21.75" customHeight="1">
      <c r="C2" s="163" t="s">
        <v>34</v>
      </c>
      <c r="D2" s="164"/>
      <c r="E2" s="165"/>
      <c r="F2" s="166"/>
      <c r="G2" s="165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3" t="s">
        <v>54</v>
      </c>
      <c r="T2" s="168"/>
      <c r="U2" s="168"/>
      <c r="V2" s="168"/>
      <c r="W2" s="164"/>
    </row>
    <row r="3" spans="1:30" ht="6.75" customHeight="1">
      <c r="C3" s="169"/>
      <c r="D3" s="167"/>
      <c r="E3" s="165"/>
      <c r="F3" s="166"/>
      <c r="G3" s="165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9"/>
      <c r="T3" s="167"/>
      <c r="U3" s="167"/>
      <c r="V3" s="167"/>
      <c r="W3" s="167"/>
    </row>
    <row r="4" spans="1:30" ht="21.75" hidden="1" customHeight="1" outlineLevel="1">
      <c r="A4" s="3" t="s">
        <v>56</v>
      </c>
      <c r="C4" s="170"/>
      <c r="D4" s="288" t="str">
        <f>MID(D5,1,2)&amp; MID(D5,7,8)</f>
        <v>Gr K</v>
      </c>
      <c r="E4" s="165"/>
      <c r="F4" s="167">
        <v>1</v>
      </c>
      <c r="G4" s="165"/>
      <c r="H4" s="167"/>
      <c r="I4" s="167">
        <v>2</v>
      </c>
      <c r="J4" s="167"/>
      <c r="K4" s="167"/>
      <c r="L4" s="167">
        <v>3</v>
      </c>
      <c r="M4" s="167"/>
      <c r="N4" s="167"/>
      <c r="O4" s="167">
        <v>4</v>
      </c>
      <c r="P4" s="167"/>
      <c r="Q4" s="167"/>
      <c r="R4" s="167">
        <v>5</v>
      </c>
      <c r="S4" s="170"/>
      <c r="T4" s="171"/>
      <c r="U4" s="171"/>
      <c r="V4" s="171"/>
      <c r="W4" s="171"/>
    </row>
    <row r="5" spans="1:30" ht="12.75" customHeight="1" collapsed="1">
      <c r="C5" s="172"/>
      <c r="D5" s="173" t="str">
        <f>+Daten!I20</f>
        <v>Gruppe K</v>
      </c>
      <c r="E5" s="174"/>
      <c r="F5" s="175" t="str">
        <f>+D6</f>
        <v>SC Wentorf</v>
      </c>
      <c r="G5" s="176"/>
      <c r="H5" s="177"/>
      <c r="I5" s="175" t="str">
        <f>+D8</f>
        <v>SF Ricklingen</v>
      </c>
      <c r="J5" s="178"/>
      <c r="K5" s="177"/>
      <c r="L5" s="175" t="str">
        <f>+D10</f>
        <v>TB Essen-Haarzopf</v>
      </c>
      <c r="M5" s="178"/>
      <c r="N5" s="177"/>
      <c r="O5" s="175" t="str">
        <f>+D12</f>
        <v>TuS Meinerzhagen</v>
      </c>
      <c r="P5" s="178"/>
      <c r="Q5" s="177"/>
      <c r="R5" s="179" t="str">
        <f>+D14</f>
        <v/>
      </c>
      <c r="S5" s="178"/>
      <c r="T5" s="177"/>
      <c r="U5" s="180" t="s">
        <v>18</v>
      </c>
      <c r="V5" s="178"/>
      <c r="W5" s="181" t="s">
        <v>19</v>
      </c>
      <c r="AD5" s="182"/>
    </row>
    <row r="6" spans="1:30" ht="15.2" customHeight="1">
      <c r="A6" s="3">
        <v>1</v>
      </c>
      <c r="C6" s="183" t="str">
        <f>IF(Daten!H21="","",Daten!H21)</f>
        <v>HA</v>
      </c>
      <c r="D6" s="184" t="str">
        <f>IF(Daten!I21="","",Daten!I21)</f>
        <v>SC Wentorf</v>
      </c>
      <c r="E6" s="185"/>
      <c r="F6" s="186"/>
      <c r="G6" s="187"/>
      <c r="H6" s="188">
        <f>IF(ISERROR(VLOOKUP($A$4&amp;TEXT($A6,"00")&amp;TEXT(I$4,"00"),SamstagNeben!$B$22:$T$65,17,FALSE)),"",VLOOKUP($A$4&amp;TEXT($A6,"00")&amp;TEXT(I$4,"00"),SamstagNeben!$B$22:$T$65,17,FALSE))</f>
        <v>29</v>
      </c>
      <c r="I6" s="133" t="s">
        <v>21</v>
      </c>
      <c r="J6" s="189">
        <f>IF(ISERROR(VLOOKUP($A$4&amp;TEXT($A6,"00")&amp;TEXT(I$4,"00"),SamstagNeben!$B$22:$T$65,19,FALSE)),"",VLOOKUP($A$4&amp;TEXT($A6,"00")&amp;TEXT(I$4,"00"),SamstagNeben!$B$22:$T$65,19,FALSE))</f>
        <v>34</v>
      </c>
      <c r="K6" s="188">
        <f>IF(ISERROR(VLOOKUP($A$4&amp;TEXT($A6,"00")&amp;TEXT(L$4,"00"),SamstagNeben!$B$22:$T$65,17,FALSE)),"",VLOOKUP($A$4&amp;TEXT($A6,"00")&amp;TEXT(L$4,"00"),SamstagNeben!$B$22:$T$65,17,FALSE))</f>
        <v>32</v>
      </c>
      <c r="L6" s="133" t="s">
        <v>21</v>
      </c>
      <c r="M6" s="189">
        <f>IF(ISERROR(VLOOKUP($A$4&amp;TEXT($A6,"00")&amp;TEXT(L$4,"00"),SamstagNeben!$B$22:$T$65,19,FALSE)),"",VLOOKUP($A$4&amp;TEXT($A6,"00")&amp;TEXT(L$4,"00"),SamstagNeben!$B$22:$T$65,19,FALSE))</f>
        <v>37</v>
      </c>
      <c r="N6" s="188">
        <f>IF(ISERROR(VLOOKUP($A$4&amp;TEXT($A6,"00")&amp;TEXT(O$4,"00"),SamstagNeben!$B$22:$T$65,17,FALSE)),"",VLOOKUP($A$4&amp;TEXT($A6,"00")&amp;TEXT(O$4,"00"),SamstagNeben!$B$22:$T$65,17,FALSE))</f>
        <v>40</v>
      </c>
      <c r="O6" s="133" t="s">
        <v>21</v>
      </c>
      <c r="P6" s="189">
        <f>IF(ISERROR(VLOOKUP($A$4&amp;TEXT($A6,"00")&amp;TEXT(O$4,"00"),SamstagNeben!$B$22:$T$65,19,FALSE)),"",VLOOKUP($A$4&amp;TEXT($A6,"00")&amp;TEXT(O$4,"00"),SamstagNeben!$B$22:$T$65,19,FALSE))</f>
        <v>31</v>
      </c>
      <c r="Q6" s="188" t="str">
        <f>IF(ISERROR(VLOOKUP($A$4&amp;TEXT($A6,"00")&amp;TEXT(R$4,"00"),#REF!,17,FALSE)),"",VLOOKUP($A$4&amp;TEXT($A6,"00")&amp;TEXT(R$4,"00"),#REF!,17,FALSE))</f>
        <v/>
      </c>
      <c r="R6" s="133" t="s">
        <v>21</v>
      </c>
      <c r="S6" s="189" t="str">
        <f>IF(ISERROR(VLOOKUP($A$4&amp;TEXT($A6,"00")&amp;TEXT(R$4,"00"),#REF!,19,FALSE)),"",VLOOKUP($A$4&amp;TEXT($A6,"00")&amp;TEXT(R$4,"00"),#REF!,19,FALSE))</f>
        <v/>
      </c>
      <c r="T6" s="190">
        <f>IF(Y7="","",SUM(E6,H6,K6,N6,Q6))</f>
        <v>101</v>
      </c>
      <c r="U6" s="133" t="s">
        <v>21</v>
      </c>
      <c r="V6" s="191">
        <f>IF(Y7="","",SUM(G6,J6,M6,P6,S6))</f>
        <v>102</v>
      </c>
      <c r="W6" s="192">
        <f>IF(Y6="","",RANK(X7,($X$7,$X$9,$X$11,$X$13,$X$15),0))</f>
        <v>3</v>
      </c>
      <c r="Y6" s="45" t="s">
        <v>23</v>
      </c>
      <c r="AB6" s="3">
        <v>1</v>
      </c>
      <c r="AC6" s="193" t="str">
        <f>IF(W6="","",IF($W$6=1,$D$6,IF($W$8=1,$D$8,IF($W$10=1,$D$10,IF($W$12=1,$D$12,IF($W$14=1,$D$14,0))))))</f>
        <v>SF Ricklingen</v>
      </c>
    </row>
    <row r="7" spans="1:30" ht="11.1" customHeight="1">
      <c r="C7" s="194"/>
      <c r="D7" s="273"/>
      <c r="E7" s="196"/>
      <c r="F7" s="197"/>
      <c r="G7" s="198"/>
      <c r="H7" s="199">
        <f>IF(OR(H6="",H6=0),"",IF(H6&gt;J6,2,IF(H6&lt;J6,0,1)))</f>
        <v>0</v>
      </c>
      <c r="I7" s="20" t="s">
        <v>22</v>
      </c>
      <c r="J7" s="200">
        <f>IF(OR(J6="",J6=0),"",IF(J6&gt;H6,2,IF(J6&lt;H6,0,1)))</f>
        <v>2</v>
      </c>
      <c r="K7" s="199">
        <f>IF(OR(K6="",K6=0),"",IF(K6&gt;M6,2,IF(K6&lt;M6,0,1)))</f>
        <v>0</v>
      </c>
      <c r="L7" s="20" t="s">
        <v>22</v>
      </c>
      <c r="M7" s="200">
        <f>IF(OR(M6="",M6=0),"",IF(M6&gt;K6,2,IF(M6&lt;K6,0,1)))</f>
        <v>2</v>
      </c>
      <c r="N7" s="199">
        <f>IF(OR(N6="",N6=0),"",IF(N6&gt;P6,2,IF(N6&lt;P6,0,1)))</f>
        <v>2</v>
      </c>
      <c r="O7" s="20" t="s">
        <v>22</v>
      </c>
      <c r="P7" s="200">
        <f>IF(OR(P6="",P6=0),"",IF(P6&gt;N6,2,IF(P6&lt;N6,0,1)))</f>
        <v>0</v>
      </c>
      <c r="Q7" s="199" t="str">
        <f>IF(OR(Q6="",Q6=0),"",IF(Q6&gt;S6,2,IF(Q6&lt;S6,0,1)))</f>
        <v/>
      </c>
      <c r="R7" s="20" t="s">
        <v>22</v>
      </c>
      <c r="S7" s="200" t="str">
        <f>IF(OR(S6="",S6=0),"",IF(S6&gt;Q6,2,IF(S6&lt;Q6,0,1)))</f>
        <v/>
      </c>
      <c r="T7" s="199">
        <f>IF(Y7="","",SUM(E7,H7,K7,N7,Q7))</f>
        <v>2</v>
      </c>
      <c r="U7" s="20" t="s">
        <v>22</v>
      </c>
      <c r="V7" s="200">
        <f>IF(Y7="","",SUM(G7,J7,M7,P7,S7))</f>
        <v>4</v>
      </c>
      <c r="W7" s="201"/>
      <c r="X7" s="202">
        <f>+(T7-V7)+T6/V6+T7</f>
        <v>0.99019607843137258</v>
      </c>
      <c r="Y7" s="45" t="s">
        <v>23</v>
      </c>
      <c r="AC7" s="193"/>
    </row>
    <row r="8" spans="1:30" ht="15.2" customHeight="1">
      <c r="A8" s="3">
        <v>2</v>
      </c>
      <c r="C8" s="183" t="str">
        <f>IF(Daten!H22="","",Daten!H22)</f>
        <v>NI</v>
      </c>
      <c r="D8" s="184" t="str">
        <f>IF(Daten!I22="","",Daten!I22)</f>
        <v>SF Ricklingen</v>
      </c>
      <c r="E8" s="188">
        <f>IF(J6="","",J6)</f>
        <v>34</v>
      </c>
      <c r="F8" s="133" t="s">
        <v>21</v>
      </c>
      <c r="G8" s="189">
        <f>IF(H6="","",H6)</f>
        <v>29</v>
      </c>
      <c r="H8" s="185"/>
      <c r="I8" s="186"/>
      <c r="J8" s="187"/>
      <c r="K8" s="188">
        <f>IF(ISERROR(VLOOKUP($A$4&amp;TEXT($A8,"00")&amp;TEXT(L$4,"00"),SamstagNeben!$B$22:$T$65,17,FALSE)),"",VLOOKUP($A$4&amp;TEXT($A8,"00")&amp;TEXT(L$4,"00"),SamstagNeben!$B$22:$T$65,17,FALSE))</f>
        <v>31</v>
      </c>
      <c r="L8" s="133" t="s">
        <v>21</v>
      </c>
      <c r="M8" s="189">
        <f>IF(ISERROR(VLOOKUP($A$4&amp;TEXT($A8,"00")&amp;TEXT(L$4,"00"),SamstagNeben!$B$22:$T$65,19,FALSE)),"",VLOOKUP($A$4&amp;TEXT($A8,"00")&amp;TEXT(L$4,"00"),SamstagNeben!$B$22:$T$65,19,FALSE))</f>
        <v>28</v>
      </c>
      <c r="N8" s="188">
        <f>IF(ISERROR(VLOOKUP($A$4&amp;TEXT($A8,"00")&amp;TEXT(O$4,"00"),SamstagNeben!$B$22:$T$65,17,FALSE)),"",VLOOKUP($A$4&amp;TEXT($A8,"00")&amp;TEXT(O$4,"00"),SamstagNeben!$B$22:$T$65,17,FALSE))</f>
        <v>40</v>
      </c>
      <c r="O8" s="133" t="s">
        <v>21</v>
      </c>
      <c r="P8" s="189">
        <f>IF(ISERROR(VLOOKUP($A$4&amp;TEXT($A8,"00")&amp;TEXT(O$4,"00"),SamstagNeben!$B$22:$T$65,19,FALSE)),"",VLOOKUP($A$4&amp;TEXT($A8,"00")&amp;TEXT(O$4,"00"),SamstagNeben!$B$22:$T$65,19,FALSE))</f>
        <v>25</v>
      </c>
      <c r="Q8" s="188" t="str">
        <f>IF(ISERROR(VLOOKUP($A$4&amp;TEXT($A8,"00")&amp;TEXT(R$4,"00"),#REF!,17,FALSE)),"",VLOOKUP($A$4&amp;TEXT($A8,"00")&amp;TEXT(R$4,"00"),#REF!,17,FALSE))</f>
        <v/>
      </c>
      <c r="R8" s="133" t="s">
        <v>21</v>
      </c>
      <c r="S8" s="189" t="str">
        <f>IF(ISERROR(VLOOKUP($A$4&amp;TEXT($A8,"00")&amp;TEXT(R$4,"00"),#REF!,19,FALSE)),"",VLOOKUP($A$4&amp;TEXT($A8,"00")&amp;TEXT(R$4,"00"),#REF!,19,FALSE))</f>
        <v/>
      </c>
      <c r="T8" s="190">
        <f>IF(Y9="","",SUM(E8,H8,K8,N8,Q8))</f>
        <v>105</v>
      </c>
      <c r="U8" s="133" t="s">
        <v>21</v>
      </c>
      <c r="V8" s="191">
        <f>IF(Y9="","",SUM(G8,J8,M8,P8,S8))</f>
        <v>82</v>
      </c>
      <c r="W8" s="203">
        <f>IF(Y8="","",RANK(X9,($X$7,$X$9,$X$11,$X$13,$X$15),0))</f>
        <v>1</v>
      </c>
      <c r="Y8" s="45" t="s">
        <v>23</v>
      </c>
      <c r="AB8" s="3">
        <v>2</v>
      </c>
      <c r="AC8" s="193" t="str">
        <f>IF(W8="","",IF($W$6=2,$D$6,IF($W$8=2,$D$8,IF($W$10=2,$D$10,IF($W$12=2,$D$12,IF($W$14=2,$D$14,0))))))</f>
        <v>TB Essen-Haarzopf</v>
      </c>
    </row>
    <row r="9" spans="1:30" ht="11.1" customHeight="1">
      <c r="C9" s="194"/>
      <c r="D9" s="273"/>
      <c r="E9" s="199">
        <f>IF(OR(E8="",E8=0),"",IF(E8&gt;G8,2,IF(E8&lt;G8,0,1)))</f>
        <v>2</v>
      </c>
      <c r="F9" s="20" t="s">
        <v>22</v>
      </c>
      <c r="G9" s="200">
        <f>IF(OR(G8="",G8=0),"",IF(G8&gt;E8,2,IF(G8&lt;E8,0,1)))</f>
        <v>0</v>
      </c>
      <c r="H9" s="196"/>
      <c r="I9" s="197"/>
      <c r="J9" s="198"/>
      <c r="K9" s="199">
        <f>IF(OR(K8="",K8=0),"",IF(K8&gt;M8,2,IF(K8&lt;M8,0,1)))</f>
        <v>2</v>
      </c>
      <c r="L9" s="20" t="s">
        <v>22</v>
      </c>
      <c r="M9" s="200">
        <f>IF(OR(M8="",M8=0),"",IF(M8&gt;K8,2,IF(M8&lt;K8,0,1)))</f>
        <v>0</v>
      </c>
      <c r="N9" s="199">
        <f>IF(OR(N8="",N8=0),"",IF(N8&gt;P8,2,IF(N8&lt;P8,0,1)))</f>
        <v>2</v>
      </c>
      <c r="O9" s="20" t="s">
        <v>22</v>
      </c>
      <c r="P9" s="200">
        <f>IF(OR(P8="",P8=0),"",IF(P8&gt;N8,2,IF(P8&lt;N8,0,1)))</f>
        <v>0</v>
      </c>
      <c r="Q9" s="199" t="str">
        <f>IF(OR(Q8="",Q8=0),"",IF(Q8&gt;S8,2,IF(Q8&lt;S8,0,1)))</f>
        <v/>
      </c>
      <c r="R9" s="20" t="s">
        <v>22</v>
      </c>
      <c r="S9" s="200" t="str">
        <f>IF(OR(S8="",S8=0),"",IF(S8&gt;Q8,2,IF(S8&lt;Q8,0,1)))</f>
        <v/>
      </c>
      <c r="T9" s="199">
        <f>IF(Y9="","",SUM(E9,H9,K9,N9,Q9))</f>
        <v>6</v>
      </c>
      <c r="U9" s="20" t="s">
        <v>22</v>
      </c>
      <c r="V9" s="200">
        <f>IF(Y9="","",SUM(G9,J9,M9,P9,S9))</f>
        <v>0</v>
      </c>
      <c r="W9" s="201"/>
      <c r="X9" s="202">
        <f>+(T9-V9)+T8/V8+T9</f>
        <v>13.280487804878049</v>
      </c>
      <c r="Y9" s="45" t="s">
        <v>23</v>
      </c>
      <c r="AC9" s="193"/>
    </row>
    <row r="10" spans="1:30" ht="15.2" customHeight="1">
      <c r="A10" s="3">
        <v>3</v>
      </c>
      <c r="C10" s="183" t="str">
        <f>IF(Daten!H25="","",Daten!H25)</f>
        <v>RL</v>
      </c>
      <c r="D10" s="184" t="str">
        <f>IF(Daten!I25="","",Daten!I25)</f>
        <v>TB Essen-Haarzopf</v>
      </c>
      <c r="E10" s="188">
        <f>IF(M6="","",M6)</f>
        <v>37</v>
      </c>
      <c r="F10" s="133" t="s">
        <v>21</v>
      </c>
      <c r="G10" s="189">
        <f>IF(K6="","",K6)</f>
        <v>32</v>
      </c>
      <c r="H10" s="188">
        <f>IF(M8="","",M8)</f>
        <v>28</v>
      </c>
      <c r="I10" s="133" t="s">
        <v>21</v>
      </c>
      <c r="J10" s="189">
        <f>IF(K8="","",K8)</f>
        <v>31</v>
      </c>
      <c r="K10" s="185"/>
      <c r="L10" s="186"/>
      <c r="M10" s="187"/>
      <c r="N10" s="188">
        <f>IF(ISERROR(VLOOKUP($A$4&amp;TEXT($A10,"00")&amp;TEXT(O$4,"00"),SamstagNeben!$B$22:$T$65,17,FALSE)),"",VLOOKUP($A$4&amp;TEXT($A10,"00")&amp;TEXT(O$4,"00"),SamstagNeben!$B$22:$T$65,17,FALSE))</f>
        <v>50</v>
      </c>
      <c r="O10" s="133" t="s">
        <v>21</v>
      </c>
      <c r="P10" s="189">
        <f>IF(ISERROR(VLOOKUP($A$4&amp;TEXT($A10,"00")&amp;TEXT(O$4,"00"),SamstagNeben!$B$22:$T$65,19,FALSE)),"",VLOOKUP($A$4&amp;TEXT($A10,"00")&amp;TEXT(O$4,"00"),SamstagNeben!$B$22:$T$65,19,FALSE))</f>
        <v>36</v>
      </c>
      <c r="Q10" s="188" t="str">
        <f>IF(ISERROR(VLOOKUP($A$4&amp;TEXT($A10,"00")&amp;TEXT(R$4,"00"),#REF!,17,FALSE)),"",VLOOKUP($A$4&amp;TEXT($A10,"00")&amp;TEXT(R$4,"00"),#REF!,17,FALSE))</f>
        <v/>
      </c>
      <c r="R10" s="133" t="s">
        <v>21</v>
      </c>
      <c r="S10" s="189" t="str">
        <f>IF(ISERROR(VLOOKUP($A$4&amp;TEXT($A10,"00")&amp;TEXT(R$4,"00"),#REF!,19,FALSE)),"",VLOOKUP($A$4&amp;TEXT($A10,"00")&amp;TEXT(R$4,"00"),#REF!,19,FALSE))</f>
        <v/>
      </c>
      <c r="T10" s="190">
        <f>IF(Y11="","",SUM(E10,H10,K10,N10,Q10))</f>
        <v>115</v>
      </c>
      <c r="U10" s="133" t="s">
        <v>21</v>
      </c>
      <c r="V10" s="191">
        <f>IF(Y11="","",SUM(G10,J10,M10,P10,S10))</f>
        <v>99</v>
      </c>
      <c r="W10" s="203">
        <f>IF(Y10="","",RANK(X11,($X$7,$X$9,$X$11,$X$13,$X$15),0))</f>
        <v>2</v>
      </c>
      <c r="Y10" s="45" t="s">
        <v>23</v>
      </c>
      <c r="AB10" s="3">
        <v>3</v>
      </c>
      <c r="AC10" s="193" t="str">
        <f>IF(W10="","",IF($W$6=3,$D$6,IF($W$8=3,$D$8,IF($W$10=3,$D$10,IF($W$12=3,$D$12,IF($W$14=3,$D$14,0))))))</f>
        <v>SC Wentorf</v>
      </c>
    </row>
    <row r="11" spans="1:30" ht="11.1" customHeight="1">
      <c r="C11" s="204"/>
      <c r="D11" s="273"/>
      <c r="E11" s="199">
        <f>IF(OR(E10="",E10=0),"",IF(E10&gt;G10,2,IF(E10&lt;G10,0,1)))</f>
        <v>2</v>
      </c>
      <c r="F11" s="20" t="s">
        <v>22</v>
      </c>
      <c r="G11" s="200">
        <f>IF(OR(G10="",G10=0),"",IF(G10&gt;E10,2,IF(G10&lt;E10,0,1)))</f>
        <v>0</v>
      </c>
      <c r="H11" s="199">
        <f>IF(OR(H10="",H10=0),"",IF(H10&gt;J10,2,IF(H10&lt;J10,0,1)))</f>
        <v>0</v>
      </c>
      <c r="I11" s="20" t="s">
        <v>22</v>
      </c>
      <c r="J11" s="200">
        <f>IF(OR(J10="",J10=0),"",IF(J10&gt;H10,2,IF(J10&lt;H10,0,1)))</f>
        <v>2</v>
      </c>
      <c r="K11" s="196"/>
      <c r="L11" s="197"/>
      <c r="M11" s="198"/>
      <c r="N11" s="199">
        <f>IF(OR(N10="",N10=0),"",IF(N10&gt;P10,2,IF(N10&lt;P10,0,1)))</f>
        <v>2</v>
      </c>
      <c r="O11" s="20" t="s">
        <v>22</v>
      </c>
      <c r="P11" s="200">
        <f>IF(OR(P10="",P10=0),"",IF(P10&gt;N10,2,IF(P10&lt;N10,0,1)))</f>
        <v>0</v>
      </c>
      <c r="Q11" s="199" t="str">
        <f>IF(OR(Q10="",Q10=0),"",IF(Q10&gt;S10,2,IF(Q10&lt;S10,0,1)))</f>
        <v/>
      </c>
      <c r="R11" s="20" t="s">
        <v>22</v>
      </c>
      <c r="S11" s="200" t="str">
        <f>IF(OR(S10="",S10=0),"",IF(S10&gt;Q10,2,IF(S10&lt;Q10,0,1)))</f>
        <v/>
      </c>
      <c r="T11" s="199">
        <f>IF(Y11="","",SUM(E11,H11,K11,N11,Q11))</f>
        <v>4</v>
      </c>
      <c r="U11" s="20" t="s">
        <v>22</v>
      </c>
      <c r="V11" s="200">
        <f>IF(Y11="","",SUM(G11,J11,M11,P11,S11))</f>
        <v>2</v>
      </c>
      <c r="W11" s="201"/>
      <c r="X11" s="202">
        <f>+(T11-V11)+T10/V10+T11</f>
        <v>7.1616161616161618</v>
      </c>
      <c r="Y11" s="45" t="s">
        <v>23</v>
      </c>
      <c r="AC11" s="193"/>
    </row>
    <row r="12" spans="1:30" ht="15.2" customHeight="1">
      <c r="A12" s="3">
        <v>4</v>
      </c>
      <c r="C12" s="183" t="s">
        <v>266</v>
      </c>
      <c r="D12" s="184" t="s">
        <v>319</v>
      </c>
      <c r="E12" s="188">
        <f>IF(P6="","",P6)</f>
        <v>31</v>
      </c>
      <c r="F12" s="133" t="s">
        <v>21</v>
      </c>
      <c r="G12" s="189">
        <f>IF(N6="","",N6)</f>
        <v>40</v>
      </c>
      <c r="H12" s="188">
        <f>IF(P8="","",P8)</f>
        <v>25</v>
      </c>
      <c r="I12" s="133" t="s">
        <v>21</v>
      </c>
      <c r="J12" s="189">
        <f>IF(N8="","",N8)</f>
        <v>40</v>
      </c>
      <c r="K12" s="188">
        <f>IF(P10="","",P10)</f>
        <v>36</v>
      </c>
      <c r="L12" s="133" t="s">
        <v>21</v>
      </c>
      <c r="M12" s="189">
        <f>IF(N10="","",N10)</f>
        <v>50</v>
      </c>
      <c r="N12" s="185"/>
      <c r="O12" s="186"/>
      <c r="P12" s="187"/>
      <c r="Q12" s="188" t="str">
        <f>IF(ISERROR(VLOOKUP($A$4&amp;TEXT($A12,"00")&amp;TEXT(R$4,"00"),#REF!,17,FALSE)),"",VLOOKUP($A$4&amp;TEXT($A12,"00")&amp;TEXT(R$4,"00"),#REF!,17,FALSE))</f>
        <v/>
      </c>
      <c r="R12" s="133" t="s">
        <v>21</v>
      </c>
      <c r="S12" s="189" t="str">
        <f>IF(ISERROR(VLOOKUP($A$4&amp;TEXT($A12,"00")&amp;TEXT(R$4,"00"),#REF!,19,FALSE)),"",VLOOKUP($A$4&amp;TEXT($A12,"00")&amp;TEXT(R$4,"00"),#REF!,19,FALSE))</f>
        <v/>
      </c>
      <c r="T12" s="190">
        <f>IF(Y13="","",SUM(E12,H12,K12,N12,Q12))</f>
        <v>92</v>
      </c>
      <c r="U12" s="133" t="s">
        <v>21</v>
      </c>
      <c r="V12" s="191">
        <f>IF(Y13="","",SUM(G12,J12,M12,P12,S12))</f>
        <v>130</v>
      </c>
      <c r="W12" s="203">
        <f>IF(Y12="","",RANK(X13,($X$7,$X$9,$X$11,$X$13,$X$15),0))</f>
        <v>4</v>
      </c>
      <c r="Y12" s="45" t="s">
        <v>23</v>
      </c>
      <c r="AB12" s="3">
        <v>4</v>
      </c>
      <c r="AC12" s="193" t="str">
        <f>IF(W12="","",IF($W$6=4,$D$6,IF($W$8=4,$D$8,IF($W$10=4,$D$10,IF($W$12=4,$D$12,IF($W$14=4,$D$14,0))))))</f>
        <v>TuS Meinerzhagen</v>
      </c>
    </row>
    <row r="13" spans="1:30" ht="11.1" customHeight="1">
      <c r="C13" s="204"/>
      <c r="D13" s="273"/>
      <c r="E13" s="199">
        <f>IF(OR(E12="",E12=0),"",IF(E12&gt;G12,2,IF(E12&lt;G12,0,1)))</f>
        <v>0</v>
      </c>
      <c r="F13" s="20" t="s">
        <v>22</v>
      </c>
      <c r="G13" s="200">
        <f>IF(OR(G12="",G12=0),"",IF(G12&gt;E12,2,IF(G12&lt;E12,0,1)))</f>
        <v>2</v>
      </c>
      <c r="H13" s="199">
        <f>IF(OR(H12="",H12=0),"",IF(H12&gt;J12,2,IF(H12&lt;J12,0,1)))</f>
        <v>0</v>
      </c>
      <c r="I13" s="20" t="s">
        <v>22</v>
      </c>
      <c r="J13" s="200">
        <f>IF(OR(J12="",J12=0),"",IF(J12&gt;H12,2,IF(J12&lt;H12,0,1)))</f>
        <v>2</v>
      </c>
      <c r="K13" s="199">
        <f>IF(OR(K12="",K12=0),"",IF(K12&gt;M12,2,IF(K12&lt;M12,0,1)))</f>
        <v>0</v>
      </c>
      <c r="L13" s="20" t="s">
        <v>22</v>
      </c>
      <c r="M13" s="200">
        <f>IF(OR(M12="",M12=0),"",IF(M12&gt;K12,2,IF(M12&lt;K12,0,1)))</f>
        <v>2</v>
      </c>
      <c r="N13" s="196"/>
      <c r="O13" s="197"/>
      <c r="P13" s="198"/>
      <c r="Q13" s="199" t="str">
        <f>IF(OR(Q12="",Q12=0),"",IF(Q12&gt;S12,2,IF(Q12&lt;S12,0,1)))</f>
        <v/>
      </c>
      <c r="R13" s="20" t="s">
        <v>22</v>
      </c>
      <c r="S13" s="200" t="str">
        <f>IF(OR(S12="",S12=0),"",IF(S12&gt;Q12,2,IF(S12&lt;Q12,0,1)))</f>
        <v/>
      </c>
      <c r="T13" s="199">
        <f>IF(Y13="","",SUM(E13,H13,K13,N13,Q13))</f>
        <v>0</v>
      </c>
      <c r="U13" s="20" t="s">
        <v>22</v>
      </c>
      <c r="V13" s="200">
        <f>IF(Y13="","",SUM(G13,J13,M13,P13,S13))</f>
        <v>6</v>
      </c>
      <c r="W13" s="201"/>
      <c r="X13" s="202">
        <f>+(T13-V13)+T12/V12+T13</f>
        <v>-5.2923076923076922</v>
      </c>
      <c r="Y13" s="45" t="s">
        <v>23</v>
      </c>
      <c r="AC13" s="193"/>
    </row>
    <row r="14" spans="1:30" ht="15.2" customHeight="1">
      <c r="A14" s="3">
        <v>5</v>
      </c>
      <c r="C14" s="355" t="str">
        <f>IF(Daten!H26="","",Daten!H26)</f>
        <v/>
      </c>
      <c r="D14" s="356" t="str">
        <f>IF(Daten!I26="","",Daten!I26)</f>
        <v/>
      </c>
      <c r="E14" s="188" t="str">
        <f>IF(S6="","",S6)</f>
        <v/>
      </c>
      <c r="F14" s="133" t="s">
        <v>21</v>
      </c>
      <c r="G14" s="189" t="str">
        <f>IF(Q6="","",Q6)</f>
        <v/>
      </c>
      <c r="H14" s="188" t="str">
        <f>IF(S8="","",S8)</f>
        <v/>
      </c>
      <c r="I14" s="133" t="s">
        <v>21</v>
      </c>
      <c r="J14" s="189" t="str">
        <f>IF(Q8="","",Q8)</f>
        <v/>
      </c>
      <c r="K14" s="188" t="str">
        <f>IF(S10="","",S10)</f>
        <v/>
      </c>
      <c r="L14" s="133" t="s">
        <v>21</v>
      </c>
      <c r="M14" s="189" t="str">
        <f>IF(Q10="","",Q10)</f>
        <v/>
      </c>
      <c r="N14" s="188" t="str">
        <f>IF(S12="","",S12)</f>
        <v/>
      </c>
      <c r="O14" s="133" t="s">
        <v>21</v>
      </c>
      <c r="P14" s="189" t="str">
        <f>IF(Q12="","",Q12)</f>
        <v/>
      </c>
      <c r="Q14" s="185"/>
      <c r="R14" s="186"/>
      <c r="S14" s="187"/>
      <c r="T14" s="190" t="str">
        <f>IF(Y15="","",SUM(E14,H14,K14,N14,Q14))</f>
        <v/>
      </c>
      <c r="U14" s="133" t="s">
        <v>21</v>
      </c>
      <c r="V14" s="191" t="str">
        <f>IF(Y15="","",SUM(G14,J14,M14,P14,S14))</f>
        <v/>
      </c>
      <c r="W14" s="203" t="str">
        <f>IF(Y14="","",RANK(X15,($X$7,$X$9,$X$11,$X$13,$X$15),0))</f>
        <v/>
      </c>
      <c r="Y14" s="45"/>
      <c r="AB14" s="3">
        <v>5</v>
      </c>
      <c r="AC14" s="193" t="str">
        <f>IF(W14="","",IF($W$6=5,$D$6,IF($W$8=5,$D$8,IF($W$10=5,$D$10,IF($W$12=5,$D$12,IF($W$14=5,$D$14,0))))))</f>
        <v/>
      </c>
    </row>
    <row r="15" spans="1:30" ht="11.1" customHeight="1">
      <c r="C15" s="204"/>
      <c r="D15" s="273"/>
      <c r="E15" s="199" t="str">
        <f>IF(OR(E14="",E14=0),"",IF(E14&gt;G14,2,IF(E14&lt;G14,0,1)))</f>
        <v/>
      </c>
      <c r="F15" s="20" t="s">
        <v>22</v>
      </c>
      <c r="G15" s="200" t="str">
        <f>IF(OR(G14="",G14=0),"",IF(G14&gt;E14,2,IF(G14&lt;E14,0,1)))</f>
        <v/>
      </c>
      <c r="H15" s="199" t="str">
        <f>IF(OR(H14="",H14=0),"",IF(H14&gt;J14,2,IF(H14&lt;J14,0,1)))</f>
        <v/>
      </c>
      <c r="I15" s="20" t="s">
        <v>22</v>
      </c>
      <c r="J15" s="200" t="str">
        <f>IF(OR(J14="",J14=0),"",IF(J14&gt;H14,2,IF(J14&lt;H14,0,1)))</f>
        <v/>
      </c>
      <c r="K15" s="199" t="str">
        <f>IF(OR(K14="",K14=0),"",IF(K14&gt;M14,2,IF(K14&lt;M14,0,1)))</f>
        <v/>
      </c>
      <c r="L15" s="20" t="s">
        <v>22</v>
      </c>
      <c r="M15" s="200" t="str">
        <f>IF(OR(M14="",M14=0),"",IF(M14&gt;K14,2,IF(M14&lt;K14,0,1)))</f>
        <v/>
      </c>
      <c r="N15" s="199" t="str">
        <f>IF(OR(N14="",N14=0),"",IF(N14&gt;P14,2,IF(N14&lt;P14,0,1)))</f>
        <v/>
      </c>
      <c r="O15" s="20" t="s">
        <v>22</v>
      </c>
      <c r="P15" s="200" t="str">
        <f>IF(OR(P14="",P14=0),"",IF(P14&gt;N14,2,IF(P14&lt;N14,0,1)))</f>
        <v/>
      </c>
      <c r="Q15" s="196"/>
      <c r="R15" s="197"/>
      <c r="S15" s="198"/>
      <c r="T15" s="199" t="str">
        <f>IF(Y15="","",SUM(E15,H15,K15,N15,Q15))</f>
        <v/>
      </c>
      <c r="U15" s="20" t="s">
        <v>22</v>
      </c>
      <c r="V15" s="200" t="str">
        <f>IF(Y15="","",SUM(G15,J15,M15,P15,S15))</f>
        <v/>
      </c>
      <c r="W15" s="201"/>
      <c r="X15" s="202"/>
      <c r="Y15" s="45"/>
    </row>
    <row r="16" spans="1:30" ht="10.15" customHeight="1">
      <c r="C16" s="206"/>
      <c r="D16" s="206"/>
      <c r="E16" s="207"/>
      <c r="F16" s="133"/>
      <c r="G16" s="155"/>
      <c r="H16" s="207"/>
      <c r="I16" s="133"/>
      <c r="J16" s="155"/>
      <c r="K16" s="207"/>
      <c r="L16" s="133"/>
      <c r="M16" s="155"/>
      <c r="N16" s="207"/>
      <c r="O16" s="133"/>
      <c r="P16" s="155"/>
      <c r="Q16" s="208"/>
      <c r="R16" s="208"/>
      <c r="S16" s="208"/>
      <c r="T16" s="207"/>
      <c r="U16" s="133"/>
      <c r="V16" s="155"/>
      <c r="W16" s="209"/>
      <c r="X16" s="202"/>
      <c r="Y16" s="45"/>
    </row>
    <row r="17" spans="1:29" ht="10.15" customHeight="1" outlineLevel="1">
      <c r="C17" s="210" t="s">
        <v>24</v>
      </c>
      <c r="D17" s="211" t="str">
        <f>+D6</f>
        <v>SC Wentorf</v>
      </c>
      <c r="E17" s="212"/>
      <c r="F17" s="213"/>
      <c r="G17" s="214"/>
      <c r="H17" s="215"/>
      <c r="I17" s="216" t="s">
        <v>21</v>
      </c>
      <c r="J17" s="217"/>
      <c r="K17" s="215"/>
      <c r="L17" s="216" t="s">
        <v>21</v>
      </c>
      <c r="M17" s="217"/>
      <c r="N17" s="215"/>
      <c r="O17" s="216" t="s">
        <v>21</v>
      </c>
      <c r="P17" s="217"/>
      <c r="Q17" s="218"/>
      <c r="R17" s="216" t="s">
        <v>21</v>
      </c>
      <c r="S17" s="219"/>
      <c r="T17" s="11"/>
      <c r="U17" s="15"/>
      <c r="V17" s="28"/>
      <c r="W17" s="24"/>
      <c r="X17" s="202"/>
      <c r="Y17" s="45"/>
    </row>
    <row r="18" spans="1:29" ht="10.15" customHeight="1" outlineLevel="1">
      <c r="C18" s="220"/>
      <c r="D18" s="211" t="str">
        <f>+D8</f>
        <v>SF Ricklingen</v>
      </c>
      <c r="E18" s="215" t="str">
        <f>IF(J17="","",J17)</f>
        <v/>
      </c>
      <c r="F18" s="216" t="s">
        <v>21</v>
      </c>
      <c r="G18" s="217" t="str">
        <f>IF(H17="","",H17)</f>
        <v/>
      </c>
      <c r="H18" s="212"/>
      <c r="I18" s="213"/>
      <c r="J18" s="214"/>
      <c r="K18" s="215"/>
      <c r="L18" s="216" t="s">
        <v>21</v>
      </c>
      <c r="M18" s="217"/>
      <c r="N18" s="215"/>
      <c r="O18" s="216" t="s">
        <v>21</v>
      </c>
      <c r="P18" s="217"/>
      <c r="Q18" s="218"/>
      <c r="R18" s="216" t="s">
        <v>21</v>
      </c>
      <c r="S18" s="219"/>
      <c r="T18" s="11"/>
      <c r="U18" s="15"/>
      <c r="V18" s="28"/>
      <c r="W18" s="24"/>
      <c r="X18" s="202"/>
      <c r="Y18" s="45"/>
    </row>
    <row r="19" spans="1:29" ht="10.15" customHeight="1" outlineLevel="1">
      <c r="C19" s="220"/>
      <c r="D19" s="211" t="str">
        <f>+D10</f>
        <v>TB Essen-Haarzopf</v>
      </c>
      <c r="E19" s="215" t="str">
        <f>IF(M17="","",M17)</f>
        <v/>
      </c>
      <c r="F19" s="216" t="s">
        <v>21</v>
      </c>
      <c r="G19" s="217" t="str">
        <f>IF(K17="","",K17)</f>
        <v/>
      </c>
      <c r="H19" s="215" t="str">
        <f>IF(M18="","",M18)</f>
        <v/>
      </c>
      <c r="I19" s="216" t="s">
        <v>21</v>
      </c>
      <c r="J19" s="217" t="str">
        <f>IF(K18="","",K18)</f>
        <v/>
      </c>
      <c r="K19" s="212"/>
      <c r="L19" s="213"/>
      <c r="M19" s="214"/>
      <c r="N19" s="215"/>
      <c r="O19" s="216" t="s">
        <v>21</v>
      </c>
      <c r="P19" s="217"/>
      <c r="Q19" s="218"/>
      <c r="R19" s="216" t="s">
        <v>21</v>
      </c>
      <c r="S19" s="219"/>
      <c r="T19" s="11"/>
      <c r="U19" s="15"/>
      <c r="V19" s="28"/>
      <c r="W19" s="24"/>
      <c r="X19" s="202"/>
      <c r="Y19" s="45"/>
    </row>
    <row r="20" spans="1:29" ht="10.15" customHeight="1" outlineLevel="1">
      <c r="C20" s="220"/>
      <c r="D20" s="211" t="str">
        <f>+D12</f>
        <v>TuS Meinerzhagen</v>
      </c>
      <c r="E20" s="215" t="str">
        <f>IF(P17="","",P17)</f>
        <v/>
      </c>
      <c r="F20" s="216" t="s">
        <v>21</v>
      </c>
      <c r="G20" s="217" t="str">
        <f>IF(N17="","",N17)</f>
        <v/>
      </c>
      <c r="H20" s="215" t="str">
        <f>IF(P18="","",P18)</f>
        <v/>
      </c>
      <c r="I20" s="216" t="s">
        <v>21</v>
      </c>
      <c r="J20" s="217" t="str">
        <f>IF(N18="","",N18)</f>
        <v/>
      </c>
      <c r="K20" s="215" t="str">
        <f>IF(P19="","",P19)</f>
        <v/>
      </c>
      <c r="L20" s="216" t="s">
        <v>21</v>
      </c>
      <c r="M20" s="217" t="str">
        <f>IF(N19="","",N19)</f>
        <v/>
      </c>
      <c r="N20" s="212"/>
      <c r="O20" s="213"/>
      <c r="P20" s="214"/>
      <c r="Q20" s="218"/>
      <c r="R20" s="216" t="s">
        <v>21</v>
      </c>
      <c r="S20" s="219"/>
      <c r="T20" s="11"/>
      <c r="U20" s="15"/>
      <c r="V20" s="28"/>
      <c r="W20" s="24"/>
      <c r="X20" s="202"/>
      <c r="Y20" s="45"/>
    </row>
    <row r="21" spans="1:29" ht="10.15" customHeight="1" outlineLevel="1">
      <c r="C21" s="220"/>
      <c r="D21" s="211" t="str">
        <f>+D14</f>
        <v/>
      </c>
      <c r="E21" s="215" t="str">
        <f>IF(S17="","",S17)</f>
        <v/>
      </c>
      <c r="F21" s="216" t="s">
        <v>21</v>
      </c>
      <c r="G21" s="217" t="str">
        <f>IF(Q17="","",Q17)</f>
        <v/>
      </c>
      <c r="H21" s="215" t="str">
        <f>IF(S18="","",S18)</f>
        <v/>
      </c>
      <c r="I21" s="216" t="s">
        <v>21</v>
      </c>
      <c r="J21" s="217" t="str">
        <f>IF(Q18="","",Q18)</f>
        <v/>
      </c>
      <c r="K21" s="215" t="str">
        <f>IF(S19="","",S19)</f>
        <v/>
      </c>
      <c r="L21" s="216" t="s">
        <v>21</v>
      </c>
      <c r="M21" s="217" t="str">
        <f>IF(Q19="","",Q19)</f>
        <v/>
      </c>
      <c r="N21" s="215" t="str">
        <f>IF(S20="","",S20)</f>
        <v/>
      </c>
      <c r="O21" s="216" t="s">
        <v>21</v>
      </c>
      <c r="P21" s="217" t="str">
        <f>IF(Q20="","",Q20)</f>
        <v/>
      </c>
      <c r="Q21" s="212"/>
      <c r="R21" s="221"/>
      <c r="S21" s="214"/>
      <c r="T21" s="11"/>
      <c r="U21" s="15"/>
      <c r="V21" s="28"/>
      <c r="W21" s="24"/>
      <c r="X21" s="202"/>
      <c r="Y21" s="45"/>
    </row>
    <row r="23" spans="1:29" ht="21.75" hidden="1" customHeight="1" outlineLevel="1">
      <c r="C23" s="170"/>
      <c r="D23" s="288" t="str">
        <f>MID(D24,1,2)&amp; MID(D24,7,8)</f>
        <v>Gr L</v>
      </c>
      <c r="E23" s="165"/>
      <c r="F23" s="167">
        <v>11</v>
      </c>
      <c r="G23" s="165"/>
      <c r="H23" s="167"/>
      <c r="I23" s="167">
        <v>12</v>
      </c>
      <c r="J23" s="167"/>
      <c r="K23" s="167"/>
      <c r="L23" s="167">
        <v>13</v>
      </c>
      <c r="M23" s="167"/>
      <c r="N23" s="167"/>
      <c r="O23" s="167">
        <v>14</v>
      </c>
      <c r="P23" s="167"/>
      <c r="Q23" s="167"/>
      <c r="R23" s="167">
        <v>15</v>
      </c>
      <c r="S23" s="170"/>
      <c r="T23" s="171"/>
      <c r="U23" s="171"/>
      <c r="V23" s="171"/>
      <c r="W23" s="171"/>
    </row>
    <row r="24" spans="1:29" ht="12.75" customHeight="1" collapsed="1">
      <c r="C24" s="222"/>
      <c r="D24" s="223" t="str">
        <f>+Daten!L20</f>
        <v>Gruppe L</v>
      </c>
      <c r="E24" s="177"/>
      <c r="F24" s="175" t="str">
        <f>+D25</f>
        <v>TV Bremen Walle 1875</v>
      </c>
      <c r="G24" s="178"/>
      <c r="H24" s="177"/>
      <c r="I24" s="175" t="str">
        <f>+D27</f>
        <v>SV Werder Bremen</v>
      </c>
      <c r="J24" s="178"/>
      <c r="K24" s="177"/>
      <c r="L24" s="175" t="str">
        <f>+D29</f>
        <v>Idarer TV</v>
      </c>
      <c r="M24" s="178"/>
      <c r="N24" s="177"/>
      <c r="O24" s="175" t="str">
        <f>+D31</f>
        <v>Viersener TV</v>
      </c>
      <c r="P24" s="178"/>
      <c r="Q24" s="177"/>
      <c r="R24" s="175" t="str">
        <f>+D33</f>
        <v>2. Süd M60</v>
      </c>
      <c r="S24" s="178"/>
      <c r="T24" s="177"/>
      <c r="U24" s="180" t="s">
        <v>18</v>
      </c>
      <c r="V24" s="178"/>
      <c r="W24" s="181" t="s">
        <v>19</v>
      </c>
    </row>
    <row r="25" spans="1:29" ht="15.2" customHeight="1">
      <c r="A25" s="3">
        <v>11</v>
      </c>
      <c r="C25" s="183" t="str">
        <f>IF(Daten!K21="","",Daten!K21)</f>
        <v>BR</v>
      </c>
      <c r="D25" s="184" t="str">
        <f>IF(Daten!L21="","",Daten!L21)</f>
        <v>TV Bremen Walle 1875</v>
      </c>
      <c r="E25" s="185"/>
      <c r="F25" s="186"/>
      <c r="G25" s="187"/>
      <c r="H25" s="188">
        <f>IF(ISERROR(VLOOKUP($A$4&amp;TEXT($A25,"00")&amp;TEXT(I$23,"00"),SamstagNeben!$B$22:$T$65,17,FALSE)),"",VLOOKUP($A$4&amp;TEXT($A25,"00")&amp;TEXT(I$23,"00"),SamstagNeben!$B$22:$T$65,17,FALSE))</f>
        <v>27</v>
      </c>
      <c r="I25" s="133" t="s">
        <v>21</v>
      </c>
      <c r="J25" s="189">
        <f>IF(ISERROR(VLOOKUP($A$4&amp;TEXT($A25,"00")&amp;TEXT(I$23,"00"),SamstagNeben!$B$22:$T$65,19,FALSE)),"",VLOOKUP($A$4&amp;TEXT($A25,"00")&amp;TEXT(I$23,"00"),SamstagNeben!$B$22:$T$65,19,FALSE))</f>
        <v>36</v>
      </c>
      <c r="K25" s="188">
        <f>IF(ISERROR(VLOOKUP($A$4&amp;TEXT($A25,"00")&amp;TEXT(L$23,"00"),SamstagNeben!$B$22:$T$65,17,FALSE)),"",VLOOKUP($A$4&amp;TEXT($A25,"00")&amp;TEXT(L$23,"00"),SamstagNeben!$B$22:$T$65,17,FALSE))</f>
        <v>31</v>
      </c>
      <c r="L25" s="133" t="s">
        <v>21</v>
      </c>
      <c r="M25" s="189">
        <f>IF(ISERROR(VLOOKUP($A$4&amp;TEXT($A25,"00")&amp;TEXT(L$23,"00"),SamstagNeben!$B$22:$T$65,19,FALSE)),"",VLOOKUP($A$4&amp;TEXT($A25,"00")&amp;TEXT(L$23,"00"),SamstagNeben!$B$22:$T$65,19,FALSE))</f>
        <v>36</v>
      </c>
      <c r="N25" s="188">
        <f>IF(ISERROR(VLOOKUP($A$4&amp;TEXT($A25,"00")&amp;TEXT(O$23,"00"),SamstagNeben!$B$22:$T$65,17,FALSE)),"",VLOOKUP($A$4&amp;TEXT($A25,"00")&amp;TEXT(O$23,"00"),SamstagNeben!$B$22:$T$65,17,FALSE))</f>
        <v>27</v>
      </c>
      <c r="O25" s="133" t="s">
        <v>21</v>
      </c>
      <c r="P25" s="189">
        <f>IF(ISERROR(VLOOKUP($A$4&amp;TEXT($A25,"00")&amp;TEXT(O$23,"00"),SamstagNeben!$B$22:$T$65,19,FALSE)),"",VLOOKUP($A$4&amp;TEXT($A25,"00")&amp;TEXT(O$23,"00"),SamstagNeben!$B$22:$T$65,19,FALSE))</f>
        <v>33</v>
      </c>
      <c r="Q25" s="188" t="str">
        <f>IF(ISERROR(VLOOKUP($A$4&amp;TEXT($A25,"00")&amp;TEXT(R$23,"00"),#REF!,17,FALSE)),"",VLOOKUP($A$4&amp;TEXT($A25,"00")&amp;TEXT(R$23,"00"),#REF!,17,FALSE))</f>
        <v/>
      </c>
      <c r="R25" s="133" t="s">
        <v>21</v>
      </c>
      <c r="S25" s="189" t="str">
        <f>IF(ISERROR(VLOOKUP($A$4&amp;TEXT($A25,"00")&amp;TEXT(R$23,"00"),#REF!,19,FALSE)),"",VLOOKUP($A$4&amp;TEXT($A25,"00")&amp;TEXT(R$23,"00"),#REF!,19,FALSE))</f>
        <v/>
      </c>
      <c r="T25" s="190">
        <f>IF(Y26="","",SUM(E25,H25,K25,N25,Q25))</f>
        <v>85</v>
      </c>
      <c r="U25" s="133" t="s">
        <v>21</v>
      </c>
      <c r="V25" s="191">
        <f>IF(Y26="","",SUM(G25,J25,M25,P25,S25))</f>
        <v>105</v>
      </c>
      <c r="W25" s="192">
        <f>IF(Y25="","",RANK(X26,($X$26,$X$28,$X$30,$X$32,$X$34),0))</f>
        <v>4</v>
      </c>
      <c r="Y25" s="45" t="s">
        <v>23</v>
      </c>
      <c r="AB25" s="3">
        <v>1</v>
      </c>
      <c r="AC25" s="3" t="str">
        <f>IF(W25="","",IF($W$25=1,$D$25,IF($W$27=1,$D$27,IF($W$29=1,$D$29,IF($W$31=1,$D$31,IF($W$33=1,$D$33,0))))))</f>
        <v>Viersener TV</v>
      </c>
    </row>
    <row r="26" spans="1:29" ht="11.1" customHeight="1">
      <c r="C26" s="224"/>
      <c r="D26" s="274"/>
      <c r="E26" s="196"/>
      <c r="F26" s="197"/>
      <c r="G26" s="198"/>
      <c r="H26" s="199">
        <f>IF(OR(H25="",H25=0),"",IF(H25&gt;J25,2,IF(H25&lt;J25,0,1)))</f>
        <v>0</v>
      </c>
      <c r="I26" s="20" t="s">
        <v>22</v>
      </c>
      <c r="J26" s="200">
        <f>IF(OR(J25="",J25=0),"",IF(J25&gt;H25,2,IF(J25&lt;H25,0,1)))</f>
        <v>2</v>
      </c>
      <c r="K26" s="199">
        <f>IF(OR(K25="",K25=0),"",IF(K25&gt;M25,2,IF(K25&lt;M25,0,1)))</f>
        <v>0</v>
      </c>
      <c r="L26" s="20" t="s">
        <v>22</v>
      </c>
      <c r="M26" s="200">
        <f>IF(OR(M25="",M25=0),"",IF(M25&gt;K25,2,IF(M25&lt;K25,0,1)))</f>
        <v>2</v>
      </c>
      <c r="N26" s="199">
        <f>IF(OR(N25="",N25=0),"",IF(N25&gt;P25,2,IF(N25&lt;P25,0,1)))</f>
        <v>0</v>
      </c>
      <c r="O26" s="20" t="s">
        <v>22</v>
      </c>
      <c r="P26" s="200">
        <f>IF(OR(P25="",P25=0),"",IF(P25&gt;N25,2,IF(P25&lt;N25,0,1)))</f>
        <v>2</v>
      </c>
      <c r="Q26" s="199" t="str">
        <f>IF(OR(Q25="",Q25=0),"",IF(Q25&gt;S25,2,IF(Q25&lt;S25,0,1)))</f>
        <v/>
      </c>
      <c r="R26" s="20" t="s">
        <v>22</v>
      </c>
      <c r="S26" s="200" t="str">
        <f>IF(OR(S25="",S25=0),"",IF(S25&gt;Q25,2,IF(S25&lt;Q25,0,1)))</f>
        <v/>
      </c>
      <c r="T26" s="199">
        <f>IF(Y26="","",SUM(E26,H26,K26,N26,Q26))</f>
        <v>0</v>
      </c>
      <c r="U26" s="20" t="s">
        <v>22</v>
      </c>
      <c r="V26" s="200">
        <f>IF(Y26="","",SUM(G26,J26,M26,P26,S26))</f>
        <v>6</v>
      </c>
      <c r="W26" s="201"/>
      <c r="X26" s="202">
        <f>+(T26-V26)+T25/V25+T26</f>
        <v>-5.1904761904761907</v>
      </c>
      <c r="Y26" s="45" t="s">
        <v>23</v>
      </c>
    </row>
    <row r="27" spans="1:29" ht="15.2" customHeight="1">
      <c r="A27" s="3">
        <v>12</v>
      </c>
      <c r="C27" s="183" t="str">
        <f>IF(Daten!K22="","",Daten!K22)</f>
        <v>BR</v>
      </c>
      <c r="D27" s="184" t="str">
        <f>IF(Daten!L22="","",Daten!L22)</f>
        <v>SV Werder Bremen</v>
      </c>
      <c r="E27" s="188">
        <f>IF(J25="","",J25)</f>
        <v>36</v>
      </c>
      <c r="F27" s="133" t="s">
        <v>21</v>
      </c>
      <c r="G27" s="189">
        <f>IF(H25="","",H25)</f>
        <v>27</v>
      </c>
      <c r="H27" s="185"/>
      <c r="I27" s="186"/>
      <c r="J27" s="187"/>
      <c r="K27" s="188">
        <f>IF(ISERROR(VLOOKUP($A$4&amp;TEXT($A27,"00")&amp;TEXT(L$23,"00"),SamstagNeben!$B$22:$T$65,17,FALSE)),"",VLOOKUP($A$4&amp;TEXT($A27,"00")&amp;TEXT(L$23,"00"),SamstagNeben!$B$22:$T$65,17,FALSE))</f>
        <v>25</v>
      </c>
      <c r="L27" s="133" t="s">
        <v>21</v>
      </c>
      <c r="M27" s="189">
        <f>IF(ISERROR(VLOOKUP($A$4&amp;TEXT($A27,"00")&amp;TEXT(L$23,"00"),SamstagNeben!$B$22:$T$65,19,FALSE)),"",VLOOKUP($A$4&amp;TEXT($A27,"00")&amp;TEXT(L$23,"00"),SamstagNeben!$B$22:$T$65,19,FALSE))</f>
        <v>30</v>
      </c>
      <c r="N27" s="188">
        <f>IF(ISERROR(VLOOKUP($A$4&amp;TEXT($A27,"00")&amp;TEXT(O$23,"00"),SamstagNeben!$B$22:$T$65,17,FALSE)),"",VLOOKUP($A$4&amp;TEXT($A27,"00")&amp;TEXT(O$23,"00"),SamstagNeben!$B$22:$T$65,17,FALSE))</f>
        <v>27</v>
      </c>
      <c r="O27" s="133" t="s">
        <v>21</v>
      </c>
      <c r="P27" s="189">
        <f>IF(ISERROR(VLOOKUP($A$4&amp;TEXT($A27,"00")&amp;TEXT(O$23,"00"),SamstagNeben!$B$22:$T$65,19,FALSE)),"",VLOOKUP($A$4&amp;TEXT($A27,"00")&amp;TEXT(O$23,"00"),SamstagNeben!$B$22:$T$65,19,FALSE))</f>
        <v>27</v>
      </c>
      <c r="Q27" s="188" t="str">
        <f>IF(ISERROR(VLOOKUP($A$4&amp;TEXT($A27,"00")&amp;TEXT(R$23,"00"),#REF!,17,FALSE)),"",VLOOKUP($A$4&amp;TEXT($A27,"00")&amp;TEXT(R$23,"00"),#REF!,17,FALSE))</f>
        <v/>
      </c>
      <c r="R27" s="133" t="s">
        <v>21</v>
      </c>
      <c r="S27" s="189" t="str">
        <f>IF(ISERROR(VLOOKUP($A$4&amp;TEXT($A27,"00")&amp;TEXT(R$23,"00"),#REF!,19,FALSE)),"",VLOOKUP($A$4&amp;TEXT($A27,"00")&amp;TEXT(R$23,"00"),#REF!,19,FALSE))</f>
        <v/>
      </c>
      <c r="T27" s="190">
        <f>IF(Y28="","",SUM(E27,H27,K27,N27,Q27))</f>
        <v>88</v>
      </c>
      <c r="U27" s="133" t="s">
        <v>21</v>
      </c>
      <c r="V27" s="191">
        <f>IF(Y28="","",SUM(G27,J27,M27,P27,S27))</f>
        <v>84</v>
      </c>
      <c r="W27" s="192">
        <f>IF(Y27="","",RANK(X28,($X$26,$X$28,$X$30,$X$32,$X$34),0))</f>
        <v>3</v>
      </c>
      <c r="Y27" s="45" t="s">
        <v>23</v>
      </c>
      <c r="AB27" s="3">
        <v>2</v>
      </c>
      <c r="AC27" s="3" t="str">
        <f>IF(W27="","",IF($W$25=2,$D$25,IF($W$27=2,$D$27,IF($W$29=2,$D$29,IF($W$31=2,$D$31,IF($W$33=2,$D$33,0))))))</f>
        <v>Idarer TV</v>
      </c>
    </row>
    <row r="28" spans="1:29" ht="11.1" customHeight="1">
      <c r="C28" s="224"/>
      <c r="D28" s="274"/>
      <c r="E28" s="199">
        <f>IF(OR(E27="",E27=0),"",IF(E27&gt;G27,2,IF(E27&lt;G27,0,1)))</f>
        <v>2</v>
      </c>
      <c r="F28" s="20" t="s">
        <v>22</v>
      </c>
      <c r="G28" s="200">
        <f>IF(OR(G27="",G27=0),"",IF(G27&gt;E27,2,IF(G27&lt;E27,0,1)))</f>
        <v>0</v>
      </c>
      <c r="H28" s="196"/>
      <c r="I28" s="197"/>
      <c r="J28" s="198"/>
      <c r="K28" s="199">
        <f>IF(OR(K27="",K27=0),"",IF(K27&gt;M27,2,IF(K27&lt;M27,0,1)))</f>
        <v>0</v>
      </c>
      <c r="L28" s="20" t="s">
        <v>22</v>
      </c>
      <c r="M28" s="200">
        <f>IF(OR(M27="",M27=0),"",IF(M27&gt;K27,2,IF(M27&lt;K27,0,1)))</f>
        <v>2</v>
      </c>
      <c r="N28" s="199">
        <f>IF(OR(N27="",N27=0),"",IF(N27&gt;P27,2,IF(N27&lt;P27,0,1)))</f>
        <v>1</v>
      </c>
      <c r="O28" s="20" t="s">
        <v>22</v>
      </c>
      <c r="P28" s="200">
        <f>IF(OR(P27="",P27=0),"",IF(P27&gt;N27,2,IF(P27&lt;N27,0,1)))</f>
        <v>1</v>
      </c>
      <c r="Q28" s="199" t="str">
        <f>IF(OR(Q27="",Q27=0),"",IF(Q27&gt;S27,2,IF(Q27&lt;S27,0,1)))</f>
        <v/>
      </c>
      <c r="R28" s="20" t="s">
        <v>22</v>
      </c>
      <c r="S28" s="200" t="str">
        <f>IF(OR(S27="",S27=0),"",IF(S27&gt;Q27,2,IF(S27&lt;Q27,0,1)))</f>
        <v/>
      </c>
      <c r="T28" s="199">
        <f>IF(Y28="","",SUM(E28,H28,K28,N28,Q28))</f>
        <v>3</v>
      </c>
      <c r="U28" s="20" t="s">
        <v>22</v>
      </c>
      <c r="V28" s="200">
        <f>IF(Y28="","",SUM(G28,J28,M28,P28,S28))</f>
        <v>3</v>
      </c>
      <c r="W28" s="201"/>
      <c r="X28" s="202">
        <f>+(T28-V28)+T27/V27+T28</f>
        <v>4.0476190476190474</v>
      </c>
      <c r="Y28" s="45" t="s">
        <v>23</v>
      </c>
    </row>
    <row r="29" spans="1:29" ht="15.2" customHeight="1">
      <c r="A29" s="3">
        <v>13</v>
      </c>
      <c r="C29" s="183" t="str">
        <f>IF(Daten!K23="","",Daten!K23)</f>
        <v>MR</v>
      </c>
      <c r="D29" s="184" t="str">
        <f>IF(Daten!L23="","",Daten!L23)</f>
        <v>Idarer TV</v>
      </c>
      <c r="E29" s="188">
        <f>IF(M25="","",M25)</f>
        <v>36</v>
      </c>
      <c r="F29" s="133" t="s">
        <v>21</v>
      </c>
      <c r="G29" s="189">
        <f>IF(K25="","",K25)</f>
        <v>31</v>
      </c>
      <c r="H29" s="188">
        <f>IF(M27="","",M27)</f>
        <v>30</v>
      </c>
      <c r="I29" s="133" t="s">
        <v>21</v>
      </c>
      <c r="J29" s="189">
        <f>IF(K27="","",K27)</f>
        <v>25</v>
      </c>
      <c r="K29" s="185"/>
      <c r="L29" s="186"/>
      <c r="M29" s="187"/>
      <c r="N29" s="188">
        <f>IF(ISERROR(VLOOKUP($A$4&amp;TEXT($A29,"00")&amp;TEXT(O$23,"00"),SamstagNeben!$B$22:$T$65,17,FALSE)),"",VLOOKUP($A$4&amp;TEXT($A29,"00")&amp;TEXT(O$23,"00"),SamstagNeben!$B$22:$T$65,17,FALSE))</f>
        <v>30</v>
      </c>
      <c r="O29" s="133" t="s">
        <v>21</v>
      </c>
      <c r="P29" s="189">
        <f>IF(ISERROR(VLOOKUP($A$4&amp;TEXT($A29,"00")&amp;TEXT(O$23,"00"),SamstagNeben!$B$22:$T$65,19,FALSE)),"",VLOOKUP($A$4&amp;TEXT($A29,"00")&amp;TEXT(O$23,"00"),SamstagNeben!$B$22:$T$65,19,FALSE))</f>
        <v>36</v>
      </c>
      <c r="Q29" s="188" t="str">
        <f>IF(ISERROR(VLOOKUP($A$4&amp;TEXT($A29,"00")&amp;TEXT(R$23,"00"),#REF!,17,FALSE)),"",VLOOKUP($A$4&amp;TEXT($A29,"00")&amp;TEXT(R$23,"00"),#REF!,17,FALSE))</f>
        <v/>
      </c>
      <c r="R29" s="133" t="s">
        <v>21</v>
      </c>
      <c r="S29" s="189" t="str">
        <f>IF(ISERROR(VLOOKUP($A$4&amp;TEXT($A29,"00")&amp;TEXT(R$23,"00"),#REF!,19,FALSE)),"",VLOOKUP($A$4&amp;TEXT($A29,"00")&amp;TEXT(R$23,"00"),#REF!,19,FALSE))</f>
        <v/>
      </c>
      <c r="T29" s="190">
        <f>IF(Y30="","",SUM(E29,H29,K29,N29,Q29))</f>
        <v>96</v>
      </c>
      <c r="U29" s="133" t="s">
        <v>21</v>
      </c>
      <c r="V29" s="191">
        <f>IF(Y30="","",SUM(G29,J29,M29,P29,S29))</f>
        <v>92</v>
      </c>
      <c r="W29" s="203">
        <f>IF(Y29="","",RANK(X30,($X$26,$X$28,$X$30,$X$32,$X$34),0))</f>
        <v>2</v>
      </c>
      <c r="Y29" s="45" t="s">
        <v>23</v>
      </c>
      <c r="AB29" s="3">
        <v>3</v>
      </c>
      <c r="AC29" s="3" t="str">
        <f>IF(W29="","",IF($W$25=3,$D$25,IF($W$27=3,$D$27,IF($W$29=3,$D$29,IF($W$31=3,$D$31,IF($W$33=3,$D$33,0))))))</f>
        <v>SV Werder Bremen</v>
      </c>
    </row>
    <row r="30" spans="1:29" ht="11.1" customHeight="1">
      <c r="C30" s="226"/>
      <c r="D30" s="274"/>
      <c r="E30" s="199">
        <f>IF(OR(E29="",E29=0),"",IF(E29&gt;G29,2,IF(E29&lt;G29,0,1)))</f>
        <v>2</v>
      </c>
      <c r="F30" s="20" t="s">
        <v>22</v>
      </c>
      <c r="G30" s="200">
        <f>IF(OR(G29="",G29=0),"",IF(G29&gt;E29,2,IF(G29&lt;E29,0,1)))</f>
        <v>0</v>
      </c>
      <c r="H30" s="199">
        <f>IF(OR(H29="",H29=0),"",IF(H29&gt;J29,2,IF(H29&lt;J29,0,1)))</f>
        <v>2</v>
      </c>
      <c r="I30" s="20" t="s">
        <v>22</v>
      </c>
      <c r="J30" s="200">
        <f>IF(OR(J29="",J29=0),"",IF(J29&gt;H29,2,IF(J29&lt;H29,0,1)))</f>
        <v>0</v>
      </c>
      <c r="K30" s="196"/>
      <c r="L30" s="197"/>
      <c r="M30" s="198"/>
      <c r="N30" s="199">
        <f>IF(OR(N29="",N29=0),"",IF(N29&gt;P29,2,IF(N29&lt;P29,0,1)))</f>
        <v>0</v>
      </c>
      <c r="O30" s="20" t="s">
        <v>22</v>
      </c>
      <c r="P30" s="200">
        <f>IF(OR(P29="",P29=0),"",IF(P29&gt;N29,2,IF(P29&lt;N29,0,1)))</f>
        <v>2</v>
      </c>
      <c r="Q30" s="199" t="str">
        <f>IF(OR(Q29="",Q29=0),"",IF(Q29&gt;S29,2,IF(Q29&lt;S29,0,1)))</f>
        <v/>
      </c>
      <c r="R30" s="20" t="s">
        <v>22</v>
      </c>
      <c r="S30" s="200" t="str">
        <f>IF(OR(S29="",S29=0),"",IF(S29&gt;Q29,2,IF(S29&lt;Q29,0,1)))</f>
        <v/>
      </c>
      <c r="T30" s="199">
        <f>IF(Y30="","",SUM(E30,H30,K30,N30,Q30))</f>
        <v>4</v>
      </c>
      <c r="U30" s="20" t="s">
        <v>22</v>
      </c>
      <c r="V30" s="200">
        <f>IF(Y30="","",SUM(G30,J30,M30,P30,S30))</f>
        <v>2</v>
      </c>
      <c r="W30" s="201"/>
      <c r="X30" s="202">
        <f>+(T30-V30)+T29/V29+T30</f>
        <v>7.0434782608695654</v>
      </c>
      <c r="Y30" s="45" t="s">
        <v>23</v>
      </c>
    </row>
    <row r="31" spans="1:29" ht="15.2" customHeight="1">
      <c r="A31" s="3">
        <v>14</v>
      </c>
      <c r="C31" s="183" t="str">
        <f>IF(Daten!K24="","",Daten!K24)</f>
        <v>RL</v>
      </c>
      <c r="D31" s="184" t="str">
        <f>IF(Daten!L24="","",Daten!L24)</f>
        <v>Viersener TV</v>
      </c>
      <c r="E31" s="188">
        <f>IF(P25="","",P25)</f>
        <v>33</v>
      </c>
      <c r="F31" s="133" t="s">
        <v>21</v>
      </c>
      <c r="G31" s="189">
        <f>IF(N25="","",N25)</f>
        <v>27</v>
      </c>
      <c r="H31" s="188">
        <f>IF(P27="","",P27)</f>
        <v>27</v>
      </c>
      <c r="I31" s="133" t="s">
        <v>21</v>
      </c>
      <c r="J31" s="189">
        <f>IF(N27="","",N27)</f>
        <v>27</v>
      </c>
      <c r="K31" s="188">
        <f>IF(P29="","",P29)</f>
        <v>36</v>
      </c>
      <c r="L31" s="133" t="s">
        <v>21</v>
      </c>
      <c r="M31" s="189">
        <f>IF(N29="","",N29)</f>
        <v>30</v>
      </c>
      <c r="N31" s="185"/>
      <c r="O31" s="186"/>
      <c r="P31" s="187"/>
      <c r="Q31" s="188" t="str">
        <f>IF(ISERROR(VLOOKUP($A$4&amp;TEXT($A31,"00")&amp;TEXT(R$23,"00"),#REF!,17,FALSE)),"",VLOOKUP($A$4&amp;TEXT($A31,"00")&amp;TEXT(R$23,"00"),#REF!,17,FALSE))</f>
        <v/>
      </c>
      <c r="R31" s="133" t="s">
        <v>21</v>
      </c>
      <c r="S31" s="189" t="str">
        <f>IF(ISERROR(VLOOKUP($A$4&amp;TEXT($A31,"00")&amp;TEXT(R$23,"00"),#REF!,19,FALSE)),"",VLOOKUP($A$4&amp;TEXT($A31,"00")&amp;TEXT(R$23,"00"),#REF!,19,FALSE))</f>
        <v/>
      </c>
      <c r="T31" s="190">
        <f>IF(Y32="","",SUM(E31,H31,K31,N31,Q31))</f>
        <v>96</v>
      </c>
      <c r="U31" s="133" t="s">
        <v>21</v>
      </c>
      <c r="V31" s="191">
        <f>IF(Y32="","",SUM(G31,J31,M31,P31,S31))</f>
        <v>84</v>
      </c>
      <c r="W31" s="192">
        <f>IF(Y31="","",RANK(X32,($X$26,$X$28,$X$30,$X$32,$X$34),0))</f>
        <v>1</v>
      </c>
      <c r="Y31" s="45" t="s">
        <v>23</v>
      </c>
      <c r="AB31" s="3">
        <v>4</v>
      </c>
      <c r="AC31" s="3" t="str">
        <f>IF(W31="","",IF($W$25=4,$D$25,IF($W$27=4,$D$27,IF($W$29=4,$D$29,IF($W$31=4,$D$31,IF($W$33=4,$D$33,0))))))</f>
        <v>TV Bremen Walle 1875</v>
      </c>
    </row>
    <row r="32" spans="1:29" ht="11.1" customHeight="1">
      <c r="C32" s="224"/>
      <c r="D32" s="274"/>
      <c r="E32" s="199">
        <f>IF(OR(E31="",E31=0),"",IF(E31&gt;G31,2,IF(E31&lt;G31,0,1)))</f>
        <v>2</v>
      </c>
      <c r="F32" s="20" t="s">
        <v>22</v>
      </c>
      <c r="G32" s="200">
        <f>IF(OR(G31="",G31=0),"",IF(G31&gt;E31,2,IF(G31&lt;E31,0,1)))</f>
        <v>0</v>
      </c>
      <c r="H32" s="199">
        <f>IF(OR(H31="",H31=0),"",IF(H31&gt;J31,2,IF(H31&lt;J31,0,1)))</f>
        <v>1</v>
      </c>
      <c r="I32" s="20" t="s">
        <v>22</v>
      </c>
      <c r="J32" s="200">
        <f>IF(OR(J31="",J31=0),"",IF(J31&gt;H31,2,IF(J31&lt;H31,0,1)))</f>
        <v>1</v>
      </c>
      <c r="K32" s="199">
        <f>IF(OR(K31="",K31=0),"",IF(K31&gt;M31,2,IF(K31&lt;M31,0,1)))</f>
        <v>2</v>
      </c>
      <c r="L32" s="20" t="s">
        <v>22</v>
      </c>
      <c r="M32" s="200">
        <f>IF(OR(M31="",M31=0),"",IF(M31&gt;K31,2,IF(M31&lt;K31,0,1)))</f>
        <v>0</v>
      </c>
      <c r="N32" s="196"/>
      <c r="O32" s="197"/>
      <c r="P32" s="198"/>
      <c r="Q32" s="199" t="str">
        <f>IF(OR(Q31="",Q31=0),"",IF(Q31&gt;S31,2,IF(Q31&lt;S31,0,1)))</f>
        <v/>
      </c>
      <c r="R32" s="20" t="s">
        <v>22</v>
      </c>
      <c r="S32" s="200" t="str">
        <f>IF(OR(S31="",S31=0),"",IF(S31&gt;Q31,2,IF(S31&lt;Q31,0,1)))</f>
        <v/>
      </c>
      <c r="T32" s="199">
        <f>IF(Y32="","",SUM(E32,H32,K32,N32,Q32))</f>
        <v>5</v>
      </c>
      <c r="U32" s="20" t="s">
        <v>22</v>
      </c>
      <c r="V32" s="200">
        <f>IF(Y32="","",SUM(G32,J32,M32,P32,S32))</f>
        <v>1</v>
      </c>
      <c r="W32" s="201"/>
      <c r="X32" s="202">
        <f>+(T32-V32)+T31/V31+T32</f>
        <v>10.142857142857142</v>
      </c>
      <c r="Y32" s="45" t="s">
        <v>23</v>
      </c>
    </row>
    <row r="33" spans="1:29" ht="15.2" customHeight="1">
      <c r="A33" s="3">
        <v>15</v>
      </c>
      <c r="C33" s="355" t="str">
        <f>IF(Daten!K25=0,"",Daten!K25)</f>
        <v/>
      </c>
      <c r="D33" s="356" t="str">
        <f>IF(Daten!L25=0,"",Daten!L25)</f>
        <v>2. Süd M60</v>
      </c>
      <c r="E33" s="188" t="str">
        <f>IF(S25="","",S25)</f>
        <v/>
      </c>
      <c r="F33" s="133" t="s">
        <v>21</v>
      </c>
      <c r="G33" s="189" t="str">
        <f>IF(Q25="","",Q25)</f>
        <v/>
      </c>
      <c r="H33" s="188" t="str">
        <f>IF(S27="","",S27)</f>
        <v/>
      </c>
      <c r="I33" s="133" t="s">
        <v>21</v>
      </c>
      <c r="J33" s="189" t="str">
        <f>IF(Q27="","",Q27)</f>
        <v/>
      </c>
      <c r="K33" s="188" t="str">
        <f>IF(S29="","",S29)</f>
        <v/>
      </c>
      <c r="L33" s="133" t="s">
        <v>21</v>
      </c>
      <c r="M33" s="189" t="str">
        <f>IF(Q29="","",Q29)</f>
        <v/>
      </c>
      <c r="N33" s="188" t="str">
        <f>IF(S31="","",S31)</f>
        <v/>
      </c>
      <c r="O33" s="133" t="s">
        <v>21</v>
      </c>
      <c r="P33" s="189" t="str">
        <f>IF(Q31="","",Q31)</f>
        <v/>
      </c>
      <c r="Q33" s="185"/>
      <c r="R33" s="186"/>
      <c r="S33" s="187"/>
      <c r="T33" s="190" t="str">
        <f>IF(Y34="","",SUM(E33,H33,K33,N33,Q33))</f>
        <v/>
      </c>
      <c r="U33" s="133" t="s">
        <v>21</v>
      </c>
      <c r="V33" s="191" t="str">
        <f>IF(Y34="","",SUM(G33,J33,M33,P33,S33))</f>
        <v/>
      </c>
      <c r="W33" s="192" t="str">
        <f>IF(Y33="","",RANK(X34,($X$26,$X$28,$X$30,$X$32,$X$34),0))</f>
        <v/>
      </c>
      <c r="Y33" s="45"/>
      <c r="AB33" s="3">
        <v>5</v>
      </c>
      <c r="AC33" s="3" t="str">
        <f>IF(W33="","",IF($W$25=5,$D$25,IF($W$27=5,$D$27,IF($W$29=5,$D$29,IF($W$31=5,$D$31,IF($W$33=5,$D$33,0))))))</f>
        <v/>
      </c>
    </row>
    <row r="34" spans="1:29" ht="11.1" customHeight="1">
      <c r="C34" s="226"/>
      <c r="D34" s="274"/>
      <c r="E34" s="199" t="str">
        <f>IF(OR(E33="",E33=0),"",IF(E33&gt;G33,2,IF(E33&lt;G33,0,1)))</f>
        <v/>
      </c>
      <c r="F34" s="20" t="s">
        <v>22</v>
      </c>
      <c r="G34" s="200" t="str">
        <f>IF(OR(G33="",G33=0),"",IF(G33&gt;E33,2,IF(G33&lt;E33,0,1)))</f>
        <v/>
      </c>
      <c r="H34" s="199" t="str">
        <f>IF(OR(H33="",H33=0),"",IF(H33&gt;J33,2,IF(H33&lt;J33,0,1)))</f>
        <v/>
      </c>
      <c r="I34" s="20" t="s">
        <v>22</v>
      </c>
      <c r="J34" s="200" t="str">
        <f>IF(OR(J33="",J33=0),"",IF(J33&gt;H33,2,IF(J33&lt;H33,0,1)))</f>
        <v/>
      </c>
      <c r="K34" s="199" t="str">
        <f>IF(OR(K33="",K33=0),"",IF(K33&gt;M33,2,IF(K33&lt;M33,0,1)))</f>
        <v/>
      </c>
      <c r="L34" s="20" t="s">
        <v>22</v>
      </c>
      <c r="M34" s="200" t="str">
        <f>IF(OR(M33="",M33=0),"",IF(M33&gt;K33,2,IF(M33&lt;K33,0,1)))</f>
        <v/>
      </c>
      <c r="N34" s="199" t="str">
        <f>IF(OR(N33="",N33=0),"",IF(N33&gt;P33,2,IF(N33&lt;P33,0,1)))</f>
        <v/>
      </c>
      <c r="O34" s="20" t="s">
        <v>22</v>
      </c>
      <c r="P34" s="200" t="str">
        <f>IF(OR(P33="",P33=0),"",IF(P33&gt;N33,2,IF(P33&lt;N33,0,1)))</f>
        <v/>
      </c>
      <c r="Q34" s="196"/>
      <c r="R34" s="197"/>
      <c r="S34" s="198"/>
      <c r="T34" s="199" t="str">
        <f>IF(Y34="","",SUM(E34,H34,K34,N34,Q34))</f>
        <v/>
      </c>
      <c r="U34" s="20" t="s">
        <v>22</v>
      </c>
      <c r="V34" s="200" t="str">
        <f>IF(Y34="","",SUM(G34,J34,M34,P34,S34))</f>
        <v/>
      </c>
      <c r="W34" s="201"/>
      <c r="X34" s="202"/>
      <c r="Y34" s="45"/>
    </row>
    <row r="35" spans="1:29" ht="10.15" customHeight="1">
      <c r="C35" s="275"/>
      <c r="D35" s="206"/>
      <c r="E35" s="207"/>
      <c r="F35" s="133"/>
      <c r="G35" s="155"/>
      <c r="H35" s="207"/>
      <c r="I35" s="133"/>
      <c r="J35" s="155"/>
      <c r="K35" s="207"/>
      <c r="L35" s="133"/>
      <c r="M35" s="155"/>
      <c r="N35" s="207"/>
      <c r="O35" s="133"/>
      <c r="P35" s="155"/>
      <c r="Q35" s="208"/>
      <c r="R35" s="208"/>
      <c r="S35" s="208"/>
      <c r="T35" s="207"/>
      <c r="U35" s="133"/>
      <c r="V35" s="155"/>
      <c r="W35" s="209"/>
      <c r="X35" s="202"/>
      <c r="Y35" s="45"/>
    </row>
    <row r="36" spans="1:29" ht="10.15" customHeight="1" outlineLevel="1">
      <c r="C36" s="210" t="s">
        <v>24</v>
      </c>
      <c r="D36" s="211" t="str">
        <f>+D25</f>
        <v>TV Bremen Walle 1875</v>
      </c>
      <c r="E36" s="212"/>
      <c r="F36" s="213"/>
      <c r="G36" s="214"/>
      <c r="H36" s="215"/>
      <c r="I36" s="216" t="s">
        <v>21</v>
      </c>
      <c r="J36" s="217"/>
      <c r="K36" s="215"/>
      <c r="L36" s="216" t="s">
        <v>21</v>
      </c>
      <c r="M36" s="217"/>
      <c r="N36" s="215"/>
      <c r="O36" s="216" t="s">
        <v>21</v>
      </c>
      <c r="P36" s="217"/>
      <c r="Q36" s="218"/>
      <c r="R36" s="216" t="s">
        <v>21</v>
      </c>
      <c r="S36" s="219"/>
      <c r="T36" s="11"/>
      <c r="U36" s="15"/>
      <c r="V36" s="28"/>
      <c r="W36" s="24"/>
      <c r="X36" s="202"/>
      <c r="Y36" s="45"/>
    </row>
    <row r="37" spans="1:29" ht="10.15" customHeight="1" outlineLevel="1">
      <c r="C37" s="220"/>
      <c r="D37" s="211" t="str">
        <f>+D27</f>
        <v>SV Werder Bremen</v>
      </c>
      <c r="E37" s="215" t="str">
        <f>IF(J36="","",J36)</f>
        <v/>
      </c>
      <c r="F37" s="216" t="s">
        <v>21</v>
      </c>
      <c r="G37" s="217" t="str">
        <f>IF(H36="","",H36)</f>
        <v/>
      </c>
      <c r="H37" s="212"/>
      <c r="I37" s="213"/>
      <c r="J37" s="214"/>
      <c r="K37" s="215"/>
      <c r="L37" s="216" t="s">
        <v>21</v>
      </c>
      <c r="M37" s="217"/>
      <c r="N37" s="215"/>
      <c r="O37" s="216" t="s">
        <v>21</v>
      </c>
      <c r="P37" s="217"/>
      <c r="Q37" s="218"/>
      <c r="R37" s="216" t="s">
        <v>21</v>
      </c>
      <c r="S37" s="219"/>
      <c r="T37" s="11"/>
      <c r="U37" s="15"/>
      <c r="V37" s="28"/>
      <c r="W37" s="24"/>
      <c r="X37" s="202"/>
      <c r="Y37" s="45"/>
    </row>
    <row r="38" spans="1:29" ht="10.15" customHeight="1" outlineLevel="1">
      <c r="C38" s="220"/>
      <c r="D38" s="211" t="str">
        <f>+D29</f>
        <v>Idarer TV</v>
      </c>
      <c r="E38" s="215" t="str">
        <f>IF(M36="","",M36)</f>
        <v/>
      </c>
      <c r="F38" s="216" t="s">
        <v>21</v>
      </c>
      <c r="G38" s="217" t="str">
        <f>IF(K36="","",K36)</f>
        <v/>
      </c>
      <c r="H38" s="215" t="str">
        <f>IF(M37="","",M37)</f>
        <v/>
      </c>
      <c r="I38" s="216" t="s">
        <v>21</v>
      </c>
      <c r="J38" s="217" t="str">
        <f>IF(K37="","",K37)</f>
        <v/>
      </c>
      <c r="K38" s="212"/>
      <c r="L38" s="213"/>
      <c r="M38" s="214"/>
      <c r="N38" s="215"/>
      <c r="O38" s="216" t="s">
        <v>21</v>
      </c>
      <c r="P38" s="217"/>
      <c r="Q38" s="218"/>
      <c r="R38" s="216" t="s">
        <v>21</v>
      </c>
      <c r="S38" s="219"/>
      <c r="T38" s="11"/>
      <c r="U38" s="15"/>
      <c r="V38" s="28"/>
      <c r="W38" s="24"/>
      <c r="X38" s="202"/>
      <c r="Y38" s="45"/>
    </row>
    <row r="39" spans="1:29" ht="10.15" customHeight="1" outlineLevel="1">
      <c r="C39" s="220"/>
      <c r="D39" s="211" t="str">
        <f>+D31</f>
        <v>Viersener TV</v>
      </c>
      <c r="E39" s="215" t="str">
        <f>IF(P36="","",P36)</f>
        <v/>
      </c>
      <c r="F39" s="216" t="s">
        <v>21</v>
      </c>
      <c r="G39" s="217" t="str">
        <f>IF(N36="","",N36)</f>
        <v/>
      </c>
      <c r="H39" s="215" t="str">
        <f>IF(P37="","",P37)</f>
        <v/>
      </c>
      <c r="I39" s="216" t="s">
        <v>21</v>
      </c>
      <c r="J39" s="217" t="str">
        <f>IF(N37="","",N37)</f>
        <v/>
      </c>
      <c r="K39" s="215" t="str">
        <f>IF(P38="","",P38)</f>
        <v/>
      </c>
      <c r="L39" s="216" t="s">
        <v>21</v>
      </c>
      <c r="M39" s="217" t="str">
        <f>IF(N38="","",N38)</f>
        <v/>
      </c>
      <c r="N39" s="212"/>
      <c r="O39" s="213"/>
      <c r="P39" s="214"/>
      <c r="Q39" s="218"/>
      <c r="R39" s="216" t="s">
        <v>21</v>
      </c>
      <c r="S39" s="219"/>
      <c r="T39" s="11"/>
      <c r="U39" s="15"/>
      <c r="V39" s="28"/>
      <c r="W39" s="24"/>
      <c r="X39" s="202"/>
      <c r="Y39" s="45"/>
    </row>
    <row r="40" spans="1:29" ht="10.15" customHeight="1" outlineLevel="1">
      <c r="D40" s="432" t="str">
        <f>+D33</f>
        <v>2. Süd M60</v>
      </c>
      <c r="E40" s="215" t="str">
        <f>IF(S36="","",S36)</f>
        <v/>
      </c>
      <c r="F40" s="216" t="s">
        <v>21</v>
      </c>
      <c r="G40" s="217" t="str">
        <f>IF(Q36="","",Q36)</f>
        <v/>
      </c>
      <c r="H40" s="215" t="str">
        <f>IF(S37="","",S37)</f>
        <v/>
      </c>
      <c r="I40" s="216" t="s">
        <v>21</v>
      </c>
      <c r="J40" s="217" t="str">
        <f>IF(Q37="","",Q37)</f>
        <v/>
      </c>
      <c r="K40" s="215" t="str">
        <f>IF(S38="","",S38)</f>
        <v/>
      </c>
      <c r="L40" s="216" t="s">
        <v>21</v>
      </c>
      <c r="M40" s="217" t="str">
        <f>IF(Q38="","",Q38)</f>
        <v/>
      </c>
      <c r="N40" s="215" t="str">
        <f>IF(S39="","",S39)</f>
        <v/>
      </c>
      <c r="O40" s="216" t="s">
        <v>21</v>
      </c>
      <c r="P40" s="217" t="str">
        <f>IF(Q39="","",Q39)</f>
        <v/>
      </c>
      <c r="Q40" s="212"/>
      <c r="R40" s="213"/>
      <c r="S40" s="214"/>
    </row>
    <row r="41" spans="1:29" ht="18" customHeight="1">
      <c r="C41" s="30" t="s">
        <v>45</v>
      </c>
    </row>
    <row r="42" spans="1:29" ht="17.25" customHeight="1">
      <c r="A42" s="16" t="s">
        <v>175</v>
      </c>
      <c r="B42" s="3" t="s">
        <v>35</v>
      </c>
      <c r="C42" s="265" t="str">
        <f>"4."&amp;+$D$5&amp;"  5."&amp;+$D$24</f>
        <v>4.Gruppe K  5.Gruppe L</v>
      </c>
      <c r="D42" s="230" t="str">
        <f>"  "&amp;IF(N42="","",IF(ISERROR(VLOOKUP($A$4&amp;TEXT($A$42,"000"),SamstagHaupt!$B$22:$T$160,8,FALSE)),"",VLOOKUP($A$4&amp;TEXT($A42,"000"),SamstagHaupt!$B$22:$T$160,8,FALSE)))</f>
        <v xml:space="preserve">  </v>
      </c>
      <c r="E42" s="231" t="str">
        <f>"  "&amp;IF(N42="","",IF(ISERROR(VLOOKUP($A$4&amp;TEXT($A$42,"000"),SamstagHaupt!$B$22:$T$160,12,FALSE)),"",VLOOKUP($A$4&amp;TEXT($A42,"000"),SamstagHaupt!$B$22:$T$160,12,FALSE)))</f>
        <v xml:space="preserve">  </v>
      </c>
      <c r="F42" s="231"/>
      <c r="G42" s="231"/>
      <c r="H42" s="231"/>
      <c r="I42" s="232"/>
      <c r="J42" s="223"/>
      <c r="K42" s="269" t="str">
        <f>IF(N42="","",IF(ISERROR(VLOOKUP($A$4&amp;TEXT($A$42,"000"),SamstagHaupt!$B$22:$T$160,17,FALSE)),"",VLOOKUP($A$4&amp;TEXT($A42,"000"),SamstagHaupt!$B$22:$T$160,17,FALSE)))</f>
        <v/>
      </c>
      <c r="L42" s="233" t="s">
        <v>21</v>
      </c>
      <c r="M42" s="271" t="str">
        <f>IF(N42="","",IF(ISERROR(VLOOKUP($A$4&amp;TEXT($A$42,"000"),SamstagHaupt!$B$22:$T$160,19,FALSE)),"",VLOOKUP($A$4&amp;TEXT($A42,"000"),SamstagHaupt!$B$22:$T$160,19,FALSE)))</f>
        <v/>
      </c>
      <c r="N42" s="234"/>
      <c r="O42" s="235"/>
      <c r="P42" s="167"/>
      <c r="AC42" s="236" t="str">
        <f>IF(K42="","",IF(K42&gt;M42,2,IF(K42&lt;M42,0,1)))</f>
        <v/>
      </c>
    </row>
    <row r="43" spans="1:29" ht="4.7" customHeight="1">
      <c r="A43" s="16"/>
      <c r="B43" s="24"/>
      <c r="C43" s="266"/>
      <c r="D43" s="167"/>
      <c r="E43" s="237"/>
      <c r="F43" s="238"/>
      <c r="G43" s="237"/>
      <c r="H43" s="237"/>
      <c r="I43" s="237"/>
      <c r="J43" s="237"/>
      <c r="K43" s="270"/>
      <c r="M43" s="272"/>
      <c r="N43" s="4"/>
    </row>
    <row r="44" spans="1:29" ht="17.25" customHeight="1">
      <c r="A44" s="16" t="s">
        <v>176</v>
      </c>
      <c r="B44" s="3" t="s">
        <v>36</v>
      </c>
      <c r="C44" s="265" t="str">
        <f>"4."&amp;+$D$24&amp;"  5."&amp;+$D$5</f>
        <v>4.Gruppe L  5.Gruppe K</v>
      </c>
      <c r="D44" s="230" t="str">
        <f>"  "&amp;IF(N44="","",IF(ISERROR(VLOOKUP($A$4&amp;TEXT($A$44,"000"),SamstagHaupt!$B$22:$T$160,8,FALSE)),"",VLOOKUP($A$4&amp;TEXT($A44,"000"),SamstagHaupt!$B$22:$T$160,8,FALSE)))</f>
        <v xml:space="preserve">  </v>
      </c>
      <c r="E44" s="231" t="str">
        <f>"  "&amp;IF(N44="","",IF(ISERROR(VLOOKUP($A$4&amp;TEXT($A$44,"000"),SamstagHaupt!$B$22:$T$160,12,FALSE)),"",VLOOKUP($A$4&amp;TEXT($A44,"000"),SamstagHaupt!$B$22:$T$160,12,FALSE)))</f>
        <v xml:space="preserve">  </v>
      </c>
      <c r="F44" s="231"/>
      <c r="G44" s="231"/>
      <c r="H44" s="231"/>
      <c r="I44" s="232"/>
      <c r="J44" s="223"/>
      <c r="K44" s="269" t="str">
        <f>IF(N44="","",IF(ISERROR(VLOOKUP($A$4&amp;TEXT($A$44,"000"),SamstagHaupt!$B$22:$T$160,17,FALSE)),"",VLOOKUP($A$4&amp;TEXT($A44,"000"),SamstagHaupt!$B$22:$T$160,17,FALSE)))</f>
        <v/>
      </c>
      <c r="L44" s="233" t="s">
        <v>21</v>
      </c>
      <c r="M44" s="271" t="str">
        <f>IF(N44="","",IF(ISERROR(VLOOKUP($A$4&amp;TEXT($A$44,"000"),SamstagHaupt!$B$22:$T$160,19,FALSE)),"",VLOOKUP($A$4&amp;TEXT($A44,"000"),SamstagHaupt!$B$22:$T$160,19,FALSE)))</f>
        <v/>
      </c>
      <c r="N44" s="234" t="s">
        <v>23</v>
      </c>
      <c r="O44" s="235"/>
      <c r="AC44" s="236" t="str">
        <f>IF(K44="","",IF(K44&gt;M44,2,IF(K44&lt;M44,0,1)))</f>
        <v/>
      </c>
    </row>
    <row r="45" spans="1:29" ht="18" customHeight="1">
      <c r="A45" s="16"/>
      <c r="C45" s="160" t="s">
        <v>46</v>
      </c>
      <c r="D45" s="240"/>
      <c r="E45" s="237"/>
      <c r="F45" s="238"/>
      <c r="G45" s="237"/>
      <c r="H45" s="237"/>
      <c r="I45" s="237"/>
      <c r="J45" s="237"/>
      <c r="K45" s="270"/>
      <c r="M45" s="272"/>
      <c r="N45" s="4"/>
      <c r="Q45" s="24"/>
      <c r="R45" s="24"/>
      <c r="S45" s="24"/>
      <c r="T45" s="24"/>
      <c r="U45" s="24"/>
      <c r="V45" s="24"/>
      <c r="W45" s="24"/>
    </row>
    <row r="46" spans="1:29" ht="17.25" customHeight="1">
      <c r="A46" s="16" t="s">
        <v>177</v>
      </c>
      <c r="C46" s="276" t="str">
        <f>"V."&amp;B42&amp;"/"&amp;B44&amp;"      9./10. Pl."</f>
        <v>V.a/b      9./10. Pl.</v>
      </c>
      <c r="D46" s="267" t="str">
        <f>"  "&amp;IF(N46="","",IF(ISERROR(VLOOKUP($A$4&amp;TEXT($A$46,"000"),#REF!,8,FALSE)),"",VLOOKUP($A$4&amp;TEXT($A46,"000"),#REF!,8,FALSE)))&amp;" : "&amp;IF(N46="","",IF(ISERROR(VLOOKUP($A$4&amp;TEXT($A$46,"000"),#REF!,12,FALSE)),"",VLOOKUP($A$4&amp;TEXT($A46,"000"),#REF!,12,FALSE)))</f>
        <v xml:space="preserve">   : </v>
      </c>
      <c r="E46" s="231"/>
      <c r="F46" s="231"/>
      <c r="G46" s="231"/>
      <c r="H46" s="231"/>
      <c r="I46" s="232"/>
      <c r="J46" s="223"/>
      <c r="K46" s="277" t="str">
        <f>IF(N46="","",IF(ISERROR(VLOOKUP($A$4&amp;TEXT($A$46,"000"),#REF!,17,FALSE)),"",VLOOKUP($A$4&amp;TEXT($A46,"000"),#REF!,17,FALSE)))</f>
        <v/>
      </c>
      <c r="L46" s="132" t="s">
        <v>21</v>
      </c>
      <c r="M46" s="278" t="str">
        <f>IF(N46="","",IF(ISERROR(VLOOKUP($A$4&amp;TEXT($A$46,"000"),#REF!,19,FALSE)),"",VLOOKUP($A$4&amp;TEXT($A46,"000"),#REF!,19,FALSE)))</f>
        <v/>
      </c>
      <c r="N46" s="4"/>
      <c r="P46" s="162" t="s">
        <v>25</v>
      </c>
      <c r="Q46" s="244"/>
      <c r="R46" s="244"/>
      <c r="S46" s="244"/>
      <c r="T46" s="244"/>
      <c r="U46" s="244"/>
      <c r="V46" s="244"/>
      <c r="W46" s="244"/>
      <c r="AC46" s="236" t="str">
        <f>IF(K46="","",IF(K46&gt;M46,2,IF(K46&lt;M46,0,1)))</f>
        <v/>
      </c>
    </row>
    <row r="47" spans="1:29" ht="4.7" customHeight="1">
      <c r="A47" s="16"/>
      <c r="C47" s="142"/>
      <c r="D47" s="279"/>
      <c r="E47" s="237"/>
      <c r="F47" s="237"/>
      <c r="G47" s="237"/>
      <c r="H47" s="237"/>
      <c r="I47" s="238"/>
      <c r="J47" s="237"/>
      <c r="K47" s="245"/>
      <c r="L47" s="246"/>
      <c r="M47" s="247"/>
      <c r="N47" s="4"/>
      <c r="Q47" s="24"/>
      <c r="R47" s="24"/>
      <c r="S47" s="24"/>
      <c r="T47" s="24"/>
      <c r="U47" s="24"/>
      <c r="V47" s="24"/>
      <c r="W47" s="24"/>
    </row>
    <row r="48" spans="1:29" ht="17.25" customHeight="1">
      <c r="A48" s="16" t="s">
        <v>178</v>
      </c>
      <c r="C48" s="248" t="str">
        <f>"4."&amp;D4&amp;"/"&amp;D23&amp;"       Pl. 7./8."</f>
        <v>4.Gr K/Gr L       Pl. 7./8.</v>
      </c>
      <c r="D48" s="230" t="str">
        <f ca="1">"  "&amp;IF(N48="","",IF(ISERROR(VLOOKUP($A$4&amp;TEXT($A$48,"000"),SamstagNeben!$B$22:$T$65,8,FALSE)),"",VLOOKUP($A$4&amp;TEXT($A48,"000"),SamstagNeben!$B$22:$T$65,8,FALSE)))&amp;" : "&amp;IF(N48="","",IF(ISERROR(VLOOKUP($A$4&amp;TEXT($A$48,"000"),SamstagNeben!$B$22:$T$65,12,FALSE)),"",VLOOKUP($A$4&amp;TEXT($A48,"000"),SamstagNeben!$B$22:$T$65,12,FALSE)))</f>
        <v xml:space="preserve">  TuS Meinerzhagen : TV Bremen Walle 1875</v>
      </c>
      <c r="E48" s="231"/>
      <c r="F48" s="231"/>
      <c r="G48" s="231"/>
      <c r="H48" s="231"/>
      <c r="I48" s="232"/>
      <c r="J48" s="223"/>
      <c r="K48" s="242">
        <f>IF(N48="","",IF(ISERROR(VLOOKUP($A$4&amp;TEXT($A$48,"000"),SamstagNeben!$B$22:$T$65,17,FALSE)),"",VLOOKUP($A$4&amp;TEXT($A48,"000"),SamstagNeben!$B$22:$T$65,17,FALSE)))</f>
        <v>59</v>
      </c>
      <c r="L48" s="132" t="s">
        <v>21</v>
      </c>
      <c r="M48" s="243">
        <f>IF(N48="","",IF(ISERROR(VLOOKUP($A$4&amp;TEXT($A$48,"000"),SamstagNeben!$B$22:$T$65,19,FALSE)),"",VLOOKUP($A$4&amp;TEXT($A48,"000"),SamstagNeben!$B$22:$T$65,19,FALSE)))</f>
        <v>60</v>
      </c>
      <c r="N48" s="4" t="s">
        <v>23</v>
      </c>
      <c r="P48" s="282">
        <v>1</v>
      </c>
      <c r="Q48" s="230" t="str">
        <f ca="1">"  "&amp;IF(K62&gt;M62,IF(Y48="","",IF(ISERROR(VLOOKUP($A$55&amp;TEXT($A62,"000"),Sonntag!$B$22:$U$138,8,FALSE)),"",VLOOKUP($A$55&amp;TEXT($A62,"000"),Sonntag!$B$22:$U$138,8,FALSE))),IF(Y48="","",IF(ISERROR(VLOOKUP($A$55&amp;TEXT($A62,"000"),Sonntag!$B$22:$U$138,12,FALSE)),"",VLOOKUP($A$55&amp;TEXT($A62,"000"),Sonntag!$B$22:$U$138,12,FALSE))))</f>
        <v xml:space="preserve">  SF Ricklingen</v>
      </c>
      <c r="R48" s="249"/>
      <c r="S48" s="249"/>
      <c r="T48" s="249"/>
      <c r="U48" s="249"/>
      <c r="V48" s="249"/>
      <c r="W48" s="250"/>
      <c r="Y48" s="3" t="s">
        <v>23</v>
      </c>
      <c r="Z48" s="3" t="s">
        <v>23</v>
      </c>
      <c r="AC48" s="236">
        <f>IF(K48="","",IF(K48&gt;M48,2,IF(K48&lt;M48,0,1)))</f>
        <v>0</v>
      </c>
    </row>
    <row r="49" spans="1:29" ht="18" customHeight="1">
      <c r="A49" s="16"/>
      <c r="C49" s="160" t="s">
        <v>26</v>
      </c>
      <c r="D49" s="240"/>
      <c r="E49" s="237"/>
      <c r="F49" s="237"/>
      <c r="G49" s="237"/>
      <c r="H49" s="237"/>
      <c r="I49" s="238"/>
      <c r="J49" s="237"/>
      <c r="K49" s="239"/>
      <c r="M49" s="50"/>
      <c r="N49" s="4"/>
      <c r="P49" s="251">
        <v>2</v>
      </c>
      <c r="Q49" s="240" t="str">
        <f ca="1">"  "&amp;IF(K62&lt;M62,IF(Y49="","",IF(ISERROR(VLOOKUP($A$55&amp;TEXT($A62,"000"),Sonntag!$B$22:$U$138,8,FALSE)),"",VLOOKUP($A$55&amp;TEXT($A62,"000"),Sonntag!$B$22:$U$138,8,FALSE))),IF(Y49="","",IF(ISERROR(VLOOKUP($A$55&amp;TEXT($A62,"000"),Sonntag!$B$22:$U$138,12,FALSE)),"",VLOOKUP($A$55&amp;TEXT($A62,"000"),Sonntag!$B$22:$U$138,12,FALSE))))</f>
        <v xml:space="preserve">  Viersener TV</v>
      </c>
      <c r="R49" s="167"/>
      <c r="S49" s="167"/>
      <c r="T49" s="167"/>
      <c r="U49" s="167"/>
      <c r="V49" s="167"/>
      <c r="W49" s="252"/>
      <c r="Y49" s="3" t="s">
        <v>23</v>
      </c>
      <c r="AC49" s="237"/>
    </row>
    <row r="50" spans="1:29" ht="17.25" customHeight="1">
      <c r="A50" s="16" t="s">
        <v>131</v>
      </c>
      <c r="B50" s="3" t="s">
        <v>27</v>
      </c>
      <c r="C50" s="229" t="str">
        <f>"2."&amp;+$D$5&amp;"  3."&amp;+$D$24</f>
        <v>2.Gruppe K  3.Gruppe L</v>
      </c>
      <c r="D50" s="230" t="str">
        <f ca="1">"  "&amp;IF(N50="","",IF(ISERROR(VLOOKUP($A$4&amp;TEXT($A$50,"000"),Sonntag!$B$22:$T$160,8,FALSE)),"",VLOOKUP($A$4&amp;TEXT($A50,"000"),Sonntag!$B$22:$T$160,8,FALSE)))&amp;" : "&amp;IF(N50="","",IF(ISERROR(VLOOKUP($A$4&amp;TEXT($A$50,"000"),Sonntag!$B$22:$T$160,12,FALSE)),"",VLOOKUP($A$4&amp;TEXT($A50,"000"),Sonntag!$B$22:$T$160,12,FALSE)))</f>
        <v xml:space="preserve">  TB Essen-Haarzopf : SV Werder Bremen</v>
      </c>
      <c r="E50" s="231"/>
      <c r="F50" s="231"/>
      <c r="G50" s="231"/>
      <c r="H50" s="231"/>
      <c r="I50" s="232"/>
      <c r="J50" s="280"/>
      <c r="K50" s="242">
        <f>IF(N50="","",IF(ISERROR(VLOOKUP($A$4&amp;TEXT($A$50,"000"),Sonntag!$B$22:$T$160,17,FALSE)),"",VLOOKUP($A$4&amp;TEXT($A50,"000"),Sonntag!$B$22:$T$160,17,FALSE)))</f>
        <v>33</v>
      </c>
      <c r="L50" s="132" t="s">
        <v>21</v>
      </c>
      <c r="M50" s="243">
        <f>IF(N50="","",IF(ISERROR(VLOOKUP($A$4&amp;TEXT($A$50,"000"),Sonntag!$B$22:$T$160,19,FALSE)),"",VLOOKUP($A$4&amp;TEXT($A50,"000"),Sonntag!$B$22:$T$160,19,FALSE)))</f>
        <v>35</v>
      </c>
      <c r="N50" s="4" t="s">
        <v>23</v>
      </c>
      <c r="P50" s="251">
        <v>3</v>
      </c>
      <c r="Q50" s="240" t="str">
        <f ca="1">"  "&amp;IF(K60&gt;M60,IF(Y50="","",IF(ISERROR(VLOOKUP($A$55&amp;TEXT($A60,"000"),Sonntag!$B$22:$U$138,8,FALSE)),"",VLOOKUP($A$55&amp;TEXT($A60,"000"),Sonntag!$B$22:$U$138,8,FALSE))),IF(Y50="","",IF(ISERROR(VLOOKUP($A$55&amp;TEXT($A60,"000"),Sonntag!$B$22:$U$138,12,FALSE)),"",VLOOKUP($A$55&amp;TEXT($A60,"000"),Sonntag!$B$22:$U$138,12,FALSE))))</f>
        <v xml:space="preserve">  SV Werder Bremen</v>
      </c>
      <c r="R50" s="167"/>
      <c r="S50" s="167"/>
      <c r="T50" s="167"/>
      <c r="U50" s="167"/>
      <c r="V50" s="167"/>
      <c r="W50" s="252"/>
      <c r="Y50" s="3" t="s">
        <v>23</v>
      </c>
      <c r="AC50" s="236">
        <f>IF(K50="","",IF(K50&gt;M50,2,IF(K50&lt;M50,0,1)))</f>
        <v>0</v>
      </c>
    </row>
    <row r="51" spans="1:29" ht="4.7" customHeight="1">
      <c r="A51" s="16"/>
      <c r="C51" s="237"/>
      <c r="D51" s="240"/>
      <c r="E51" s="237"/>
      <c r="F51" s="238"/>
      <c r="G51" s="237"/>
      <c r="H51" s="237"/>
      <c r="I51" s="237"/>
      <c r="J51" s="236"/>
      <c r="K51" s="245"/>
      <c r="L51" s="246"/>
      <c r="M51" s="247"/>
      <c r="N51" s="4"/>
      <c r="P51" s="251"/>
      <c r="Q51" s="240"/>
      <c r="R51" s="167"/>
      <c r="S51" s="167"/>
      <c r="T51" s="167"/>
      <c r="U51" s="167"/>
      <c r="V51" s="167"/>
      <c r="W51" s="252"/>
      <c r="AC51" s="236"/>
    </row>
    <row r="52" spans="1:29" ht="17.25" customHeight="1">
      <c r="A52" s="16" t="s">
        <v>132</v>
      </c>
      <c r="B52" s="3" t="s">
        <v>28</v>
      </c>
      <c r="C52" s="229" t="str">
        <f>"2."&amp;+$D$24&amp;"  3."&amp;+$D$5</f>
        <v>2.Gruppe L  3.Gruppe K</v>
      </c>
      <c r="D52" s="230" t="str">
        <f ca="1">"  "&amp;IF(N52="","",IF(ISERROR(VLOOKUP($A$4&amp;TEXT($A$52,"000"),Sonntag!$B$22:$T$160,8,FALSE)),"",VLOOKUP($A$4&amp;TEXT($A52,"000"),Sonntag!$B$22:$T$160,8,FALSE)))&amp;" : "&amp;IF(N52="","",IF(ISERROR(VLOOKUP($A$4&amp;TEXT($A$52,"000"),Sonntag!$B$22:$T$160,12,FALSE)),"",VLOOKUP($A$4&amp;TEXT($A52,"000"),Sonntag!$B$22:$T$160,12,FALSE)))</f>
        <v xml:space="preserve">  SC Wentorf : Idarer TV</v>
      </c>
      <c r="E52" s="231"/>
      <c r="F52" s="231"/>
      <c r="G52" s="231"/>
      <c r="H52" s="231"/>
      <c r="I52" s="231"/>
      <c r="J52" s="280"/>
      <c r="K52" s="242">
        <f>IF(N52="","",IF(ISERROR(VLOOKUP($A$4&amp;TEXT($A$52,"000"),Sonntag!$B$22:$T$160,17,FALSE)),"",VLOOKUP($A$4&amp;TEXT($A52,"000"),Sonntag!$B$22:$T$160,17,FALSE)))</f>
        <v>32</v>
      </c>
      <c r="L52" s="132" t="s">
        <v>21</v>
      </c>
      <c r="M52" s="243">
        <f>IF(N52="","",IF(ISERROR(VLOOKUP($A$4&amp;TEXT($A$52,"000"),Sonntag!$B$22:$T$160,19,FALSE)),"",VLOOKUP($A$4&amp;TEXT($A52,"000"),Sonntag!$B$22:$T$160,19,FALSE)))</f>
        <v>27</v>
      </c>
      <c r="N52" s="4" t="s">
        <v>23</v>
      </c>
      <c r="P52" s="251">
        <v>4</v>
      </c>
      <c r="Q52" s="240" t="str">
        <f ca="1">"  "&amp;IF(K60&lt;M60,IF(Y52="","",IF(ISERROR(VLOOKUP($A$55&amp;TEXT($A60,"000"),Sonntag!$B$22:$U$138,8,FALSE)),"",VLOOKUP($A$55&amp;TEXT($A60,"000"),Sonntag!$B$22:$U$138,8,FALSE))),IF(Y52="","",IF(ISERROR(VLOOKUP($A$55&amp;TEXT($A60,"000"),Sonntag!$B$22:$U$138,12,FALSE)),"",VLOOKUP($A$55&amp;TEXT($A60,"000"),Sonntag!$B$22:$U$138,12,FALSE))))</f>
        <v xml:space="preserve">  SC Wentorf</v>
      </c>
      <c r="R52" s="167"/>
      <c r="S52" s="167"/>
      <c r="T52" s="167"/>
      <c r="U52" s="167"/>
      <c r="V52" s="167"/>
      <c r="W52" s="252"/>
      <c r="Y52" s="3" t="s">
        <v>23</v>
      </c>
      <c r="AC52" s="236">
        <f>IF(K52="","",IF(K52&gt;M52,2,IF(K52&lt;M52,0,1)))</f>
        <v>2</v>
      </c>
    </row>
    <row r="53" spans="1:29" ht="18" customHeight="1">
      <c r="A53" s="16"/>
      <c r="C53" s="160" t="s">
        <v>29</v>
      </c>
      <c r="D53" s="240"/>
      <c r="E53" s="237"/>
      <c r="F53" s="237"/>
      <c r="G53" s="237"/>
      <c r="H53" s="237"/>
      <c r="I53" s="237"/>
      <c r="J53" s="236"/>
      <c r="K53" s="245"/>
      <c r="L53" s="246"/>
      <c r="M53" s="247"/>
      <c r="N53" s="4"/>
      <c r="P53" s="251">
        <v>5</v>
      </c>
      <c r="Q53" s="240" t="str">
        <f ca="1">"  "&amp;IF(K58&gt;M58,IF(Y53="","",IF(ISERROR(VLOOKUP($A$55&amp;TEXT($A58,"000"),Sonntag!$B$22:$U$138,8,FALSE)),"",VLOOKUP($A$55&amp;TEXT($A58,"000"),Sonntag!$B$22:$U$138,8,FALSE))),IF(Y53="","",IF(ISERROR(VLOOKUP($A$55&amp;TEXT($A58,"000"),Sonntag!$B$22:$U$138,12,FALSE)),"",VLOOKUP($A$55&amp;TEXT($A58,"000"),Sonntag!$B$22:$U$138,12,FALSE))))</f>
        <v xml:space="preserve">  Idarer TV</v>
      </c>
      <c r="R53" s="167"/>
      <c r="S53" s="167"/>
      <c r="T53" s="167"/>
      <c r="U53" s="167"/>
      <c r="V53" s="167"/>
      <c r="W53" s="252"/>
      <c r="Y53" s="3" t="s">
        <v>23</v>
      </c>
      <c r="AC53" s="236"/>
    </row>
    <row r="54" spans="1:29" ht="17.25" customHeight="1">
      <c r="A54" s="16" t="s">
        <v>308</v>
      </c>
      <c r="B54" s="3" t="s">
        <v>30</v>
      </c>
      <c r="C54" s="229" t="str">
        <f>"1."&amp;+$D$5&amp;"  Sieger "&amp;+$B$52</f>
        <v>1.Gruppe K  Sieger d</v>
      </c>
      <c r="D54" s="230" t="str">
        <f ca="1">"  "&amp;IF(N54="","",IF(ISERROR(VLOOKUP($A$4&amp;TEXT($A$54,"000"),Sonntag!$B$22:$T$160,8,FALSE)),"",VLOOKUP($A$4&amp;TEXT($A54,"000"),Sonntag!$B$22:$T$160,8,FALSE)))&amp;" : "&amp;IF(N54="","",IF(ISERROR(VLOOKUP($A$4&amp;TEXT($A$54,"000"),Sonntag!$B$22:$T$160,12,FALSE)),"",VLOOKUP($A$4&amp;TEXT($A54,"000"),Sonntag!$B$22:$T$160,12,FALSE)))</f>
        <v xml:space="preserve">  SF Ricklingen : SC Wentorf</v>
      </c>
      <c r="E54" s="231"/>
      <c r="F54" s="231"/>
      <c r="G54" s="231"/>
      <c r="H54" s="231"/>
      <c r="I54" s="232"/>
      <c r="J54" s="280"/>
      <c r="K54" s="242">
        <f>IF(N54="","",IF(ISERROR(VLOOKUP($A$4&amp;TEXT($A$54,"000"),Sonntag!$B$22:$T$160,17,FALSE)),"",VLOOKUP($A$4&amp;TEXT($A54,"000"),Sonntag!$B$22:$T$160,17,FALSE)))</f>
        <v>33</v>
      </c>
      <c r="L54" s="132" t="s">
        <v>21</v>
      </c>
      <c r="M54" s="243">
        <f>IF(N54="","",IF(ISERROR(VLOOKUP($A$4&amp;TEXT($A$54,"000"),Sonntag!$B$22:$T$160,19,FALSE)),"",VLOOKUP($A$4&amp;TEXT($A54,"000"),Sonntag!$B$22:$T$160,19,FALSE)))</f>
        <v>27</v>
      </c>
      <c r="N54" s="4" t="s">
        <v>23</v>
      </c>
      <c r="P54" s="251">
        <v>6</v>
      </c>
      <c r="Q54" s="240" t="str">
        <f ca="1">"  "&amp;IF(K58&lt;M58,IF(Y54="","",IF(ISERROR(VLOOKUP($A$55&amp;TEXT($A58,"000"),Sonntag!$B$22:$U$138,8,FALSE)),"",VLOOKUP($A$55&amp;TEXT($A58,"000"),Sonntag!$B$22:$U$138,8,FALSE))),IF(Y54="","",IF(ISERROR(VLOOKUP($A$55&amp;TEXT($A58,"000"),Sonntag!$B$22:$U$138,12,FALSE)),"",VLOOKUP($A$55&amp;TEXT($A58,"000"),Sonntag!$B$22:$U$138,12,FALSE))))</f>
        <v xml:space="preserve">  TB Essen-Haarzopf</v>
      </c>
      <c r="R54" s="167"/>
      <c r="S54" s="167"/>
      <c r="T54" s="167"/>
      <c r="U54" s="167"/>
      <c r="V54" s="167"/>
      <c r="W54" s="252"/>
      <c r="Y54" s="3" t="s">
        <v>23</v>
      </c>
      <c r="AC54" s="236">
        <f>IF(K54="","",IF(K54&gt;M54,2,IF(K54&lt;M54,0,1)))</f>
        <v>2</v>
      </c>
    </row>
    <row r="55" spans="1:29" ht="4.7" customHeight="1">
      <c r="A55" s="16" t="s">
        <v>238</v>
      </c>
      <c r="C55" s="238"/>
      <c r="D55" s="240"/>
      <c r="E55" s="237"/>
      <c r="F55" s="238"/>
      <c r="G55" s="237"/>
      <c r="H55" s="237"/>
      <c r="I55" s="237"/>
      <c r="J55" s="236"/>
      <c r="K55" s="245"/>
      <c r="L55" s="246"/>
      <c r="M55" s="247"/>
      <c r="N55" s="4"/>
      <c r="P55" s="251"/>
      <c r="Q55" s="167"/>
      <c r="R55" s="167"/>
      <c r="S55" s="167"/>
      <c r="T55" s="167"/>
      <c r="U55" s="167"/>
      <c r="V55" s="167"/>
      <c r="W55" s="252"/>
      <c r="Y55" s="3" t="s">
        <v>23</v>
      </c>
      <c r="AC55" s="236"/>
    </row>
    <row r="56" spans="1:29" ht="17.25" customHeight="1">
      <c r="A56" s="16" t="s">
        <v>309</v>
      </c>
      <c r="B56" s="3" t="s">
        <v>31</v>
      </c>
      <c r="C56" s="229" t="str">
        <f>"1."&amp;+$D$24&amp;"  Sieger "&amp;+$B$50</f>
        <v>1.Gruppe L  Sieger c</v>
      </c>
      <c r="D56" s="230" t="str">
        <f ca="1">"  "&amp;IF(N56="","",IF(ISERROR(VLOOKUP($A$4&amp;TEXT($A$56,"000"),Sonntag!$B$22:$T$160,8,FALSE)),"",VLOOKUP($A$4&amp;TEXT($A56,"000"),Sonntag!$B$22:$T$160,8,FALSE)))&amp;" : "&amp;IF(N56="","",IF(ISERROR(VLOOKUP($A$4&amp;TEXT($A$56,"000"),Sonntag!$B$22:$T$160,12,FALSE)),"",VLOOKUP($A$4&amp;TEXT($A56,"000"),Sonntag!$B$22:$T$160,12,FALSE)))</f>
        <v xml:space="preserve">  Viersener TV : SV Werder Bremen</v>
      </c>
      <c r="E56" s="231"/>
      <c r="F56" s="231"/>
      <c r="G56" s="231"/>
      <c r="H56" s="231"/>
      <c r="I56" s="231"/>
      <c r="J56" s="280"/>
      <c r="K56" s="242">
        <f>IF(N56="","",IF(ISERROR(VLOOKUP($A$4&amp;TEXT($A$56,"000"),Sonntag!$B$22:$T$160,17,FALSE)),"",VLOOKUP($A$4&amp;TEXT($A56,"000"),Sonntag!$B$22:$T$160,17,FALSE)))</f>
        <v>30</v>
      </c>
      <c r="L56" s="132" t="s">
        <v>21</v>
      </c>
      <c r="M56" s="243">
        <f>IF(N56="","",IF(ISERROR(VLOOKUP($A$4&amp;TEXT($A$56,"000"),Sonntag!$B$22:$T$160,19,FALSE)),"",VLOOKUP($A$4&amp;TEXT($A56,"000"),Sonntag!$B$22:$T$160,19,FALSE)))</f>
        <v>21</v>
      </c>
      <c r="N56" s="4" t="s">
        <v>23</v>
      </c>
      <c r="P56" s="251">
        <v>7</v>
      </c>
      <c r="Q56" s="240" t="s">
        <v>475</v>
      </c>
      <c r="R56" s="167"/>
      <c r="S56" s="167"/>
      <c r="T56" s="167"/>
      <c r="U56" s="167"/>
      <c r="V56" s="167"/>
      <c r="W56" s="252"/>
      <c r="Y56" s="3" t="s">
        <v>23</v>
      </c>
      <c r="Z56" s="3" t="s">
        <v>23</v>
      </c>
      <c r="AC56" s="236">
        <f>IF(K56="","",IF(K56&gt;M56,2,IF(K56&lt;M56,0,1)))</f>
        <v>2</v>
      </c>
    </row>
    <row r="57" spans="1:29" ht="18" customHeight="1">
      <c r="A57" s="16"/>
      <c r="C57" s="260" t="s">
        <v>32</v>
      </c>
      <c r="D57" s="240"/>
      <c r="E57" s="237"/>
      <c r="F57" s="238"/>
      <c r="G57" s="237"/>
      <c r="H57" s="237"/>
      <c r="I57" s="237"/>
      <c r="J57" s="236"/>
      <c r="K57" s="245"/>
      <c r="L57" s="246"/>
      <c r="M57" s="247"/>
      <c r="N57" s="4"/>
      <c r="P57" s="251">
        <v>8</v>
      </c>
      <c r="Q57" s="240" t="s">
        <v>476</v>
      </c>
      <c r="R57" s="167"/>
      <c r="S57" s="167"/>
      <c r="T57" s="167"/>
      <c r="U57" s="167"/>
      <c r="V57" s="167"/>
      <c r="W57" s="252"/>
      <c r="Y57" s="3" t="s">
        <v>23</v>
      </c>
      <c r="Z57" s="3" t="s">
        <v>23</v>
      </c>
      <c r="AC57" s="236"/>
    </row>
    <row r="58" spans="1:29" ht="17.25" customHeight="1">
      <c r="A58" s="16" t="s">
        <v>310</v>
      </c>
      <c r="C58" s="241" t="str">
        <f>"V."&amp;B50&amp;"/"&amp;B52&amp;"         5./6. Pl."</f>
        <v>V.c/d         5./6. Pl.</v>
      </c>
      <c r="D58" s="230" t="str">
        <f ca="1">"  "&amp;IF(N58="","",IF(ISERROR(VLOOKUP($A$4&amp;TEXT($A$58,"000"),Sonntag!$B$22:$T$160,8,FALSE)),"",VLOOKUP($A$4&amp;TEXT($A58,"000"),Sonntag!$B$22:$T$160,8,FALSE)))&amp;" : "&amp;IF(N58="","",IF(ISERROR(VLOOKUP($A$4&amp;TEXT($A$58,"000"),Sonntag!$B$22:$T$160,12,FALSE)),"",VLOOKUP($A$4&amp;TEXT($A58,"000"),Sonntag!$B$22:$T$160,12,FALSE)))</f>
        <v xml:space="preserve">  TB Essen-Haarzopf : Idarer TV</v>
      </c>
      <c r="E58" s="231"/>
      <c r="F58" s="231"/>
      <c r="G58" s="231"/>
      <c r="H58" s="231"/>
      <c r="I58" s="231"/>
      <c r="J58" s="280"/>
      <c r="K58" s="242">
        <f>IF(N58="","",IF(ISERROR(VLOOKUP($A$4&amp;TEXT($A$58,"000"),Sonntag!$B$22:$T$160,17,FALSE)),"",VLOOKUP($A$4&amp;TEXT($A58,"000"),Sonntag!$B$22:$T$160,17,FALSE)))</f>
        <v>29</v>
      </c>
      <c r="L58" s="132" t="s">
        <v>21</v>
      </c>
      <c r="M58" s="243">
        <f>IF(N58="","",IF(ISERROR(VLOOKUP($A$4&amp;TEXT($A$58,"000"),Sonntag!$B$22:$T$160,19,FALSE)),"",VLOOKUP($A$4&amp;TEXT($A58,"000"),Sonntag!$B$22:$T$160,19,FALSE)))</f>
        <v>38</v>
      </c>
      <c r="N58" s="4" t="s">
        <v>23</v>
      </c>
      <c r="P58" s="251">
        <v>9</v>
      </c>
      <c r="Q58" s="240" t="str">
        <f>"  "&amp;IF(K46&gt;M46,IF(Y58="","",IF(ISERROR(VLOOKUP($A$55&amp;TEXT($A46,"000"),#REF!,8,FALSE)),"",VLOOKUP($A$55&amp;TEXT($A46,"000"),#REF!,8,FALSE))),IF(Y58="","",IF(ISERROR(VLOOKUP($A$55&amp;TEXT($A46,"000"),#REF!,12,FALSE)),"",VLOOKUP($A$55&amp;TEXT($A46,"000"),#REF!,12,FALSE))))</f>
        <v xml:space="preserve">  </v>
      </c>
      <c r="R58" s="167"/>
      <c r="S58" s="167"/>
      <c r="T58" s="167"/>
      <c r="U58" s="167"/>
      <c r="V58" s="167"/>
      <c r="W58" s="252"/>
      <c r="Y58" s="3" t="s">
        <v>23</v>
      </c>
      <c r="Z58" s="3" t="s">
        <v>23</v>
      </c>
      <c r="AC58" s="236">
        <f>IF(K58="","",IF(K58&gt;M58,2,IF(K58&lt;M58,0,1)))</f>
        <v>0</v>
      </c>
    </row>
    <row r="59" spans="1:29" ht="4.7" customHeight="1">
      <c r="A59" s="16"/>
      <c r="C59" s="237"/>
      <c r="D59" s="240"/>
      <c r="E59" s="237"/>
      <c r="F59" s="237"/>
      <c r="G59" s="237"/>
      <c r="H59" s="237"/>
      <c r="I59" s="238"/>
      <c r="J59" s="236"/>
      <c r="K59" s="245"/>
      <c r="L59" s="246"/>
      <c r="M59" s="247"/>
      <c r="N59" s="4"/>
      <c r="P59" s="251"/>
      <c r="Q59" s="240"/>
      <c r="R59" s="167"/>
      <c r="S59" s="167"/>
      <c r="T59" s="167"/>
      <c r="U59" s="167"/>
      <c r="V59" s="167"/>
      <c r="W59" s="252"/>
      <c r="Z59" s="3" t="s">
        <v>23</v>
      </c>
      <c r="AC59" s="236"/>
    </row>
    <row r="60" spans="1:29" ht="17.25" customHeight="1">
      <c r="A60" s="16" t="s">
        <v>311</v>
      </c>
      <c r="B60" s="240"/>
      <c r="C60" s="241" t="str">
        <f>"V."&amp;B54&amp;"/"&amp;B56&amp;"         3./4. Pl."</f>
        <v>V.e/f         3./4. Pl.</v>
      </c>
      <c r="D60" s="230" t="str">
        <f ca="1">"  "&amp;IF(N60="","",IF(ISERROR(VLOOKUP($A$4&amp;TEXT($A$60,"000"),Sonntag!$B$22:$T$160,8,FALSE)),"",VLOOKUP($A$4&amp;TEXT($A60,"000"),Sonntag!$B$22:$T$160,8,FALSE)))&amp;" : "&amp;IF(N60="","",IF(ISERROR(VLOOKUP($A$4&amp;TEXT($A$60,"000"),Sonntag!$B$22:$T$160,12,FALSE)),"",VLOOKUP($A$4&amp;TEXT($A60,"000"),Sonntag!$B$22:$T$160,12,FALSE)))</f>
        <v xml:space="preserve">  SC Wentorf : SV Werder Bremen</v>
      </c>
      <c r="E60" s="231"/>
      <c r="F60" s="232"/>
      <c r="G60" s="231"/>
      <c r="H60" s="231"/>
      <c r="I60" s="231"/>
      <c r="J60" s="280"/>
      <c r="K60" s="242">
        <f>IF(N60="","",IF(ISERROR(VLOOKUP($A$4&amp;TEXT($A$60,"000"),Sonntag!$B$22:$T$160,17,FALSE)),"",VLOOKUP($A$4&amp;TEXT($A60,"000"),Sonntag!$B$22:$T$160,17,FALSE)))</f>
        <v>25</v>
      </c>
      <c r="L60" s="132" t="s">
        <v>21</v>
      </c>
      <c r="M60" s="243">
        <f>IF(N60="","",IF(ISERROR(VLOOKUP($A$4&amp;TEXT($A$60,"000"),Sonntag!$B$22:$T$160,19,FALSE)),"",VLOOKUP($A$4&amp;TEXT($A60,"000"),Sonntag!$B$22:$T$160,19,FALSE)))</f>
        <v>33</v>
      </c>
      <c r="N60" s="4" t="s">
        <v>23</v>
      </c>
      <c r="P60" s="253">
        <v>10</v>
      </c>
      <c r="Q60" s="254" t="str">
        <f>"  "&amp;IF(K46&lt;M46,IF(Y60="","",IF(ISERROR(VLOOKUP($A$55&amp;TEXT($A46,"000"),#REF!,8,FALSE)),"",VLOOKUP($A$55&amp;TEXT($A46,"000"),#REF!,8,FALSE))),IF(Y60="","",IF(ISERROR(VLOOKUP($A$55&amp;TEXT($A46,"000"),#REF!,12,FALSE)),"",VLOOKUP($A$55&amp;TEXT($A46,"000"),#REF!,12,FALSE))))</f>
        <v xml:space="preserve">  </v>
      </c>
      <c r="R60" s="255"/>
      <c r="S60" s="255"/>
      <c r="T60" s="255"/>
      <c r="U60" s="255"/>
      <c r="V60" s="255"/>
      <c r="W60" s="256"/>
      <c r="Y60" s="3" t="s">
        <v>23</v>
      </c>
      <c r="Z60" s="3" t="s">
        <v>23</v>
      </c>
      <c r="AC60" s="236">
        <f>IF(K60="","",IF(K60&gt;M60,2,IF(K60&lt;M60,0,1)))</f>
        <v>0</v>
      </c>
    </row>
    <row r="61" spans="1:29" ht="18" customHeight="1">
      <c r="A61" s="16"/>
      <c r="C61" s="159" t="s">
        <v>33</v>
      </c>
      <c r="D61" s="167"/>
      <c r="E61" s="237"/>
      <c r="F61" s="237"/>
      <c r="G61" s="237"/>
      <c r="H61" s="24"/>
      <c r="I61" s="157"/>
      <c r="J61" s="281"/>
      <c r="K61" s="245"/>
      <c r="L61" s="246"/>
      <c r="M61" s="247"/>
      <c r="N61" s="4"/>
      <c r="AC61" s="236"/>
    </row>
    <row r="62" spans="1:29" ht="17.25" customHeight="1">
      <c r="A62" s="16" t="s">
        <v>312</v>
      </c>
      <c r="C62" s="241" t="str">
        <f>"S."&amp;B54&amp;"/"&amp;B56&amp;"         1./2. Pl."</f>
        <v>S.e/f         1./2. Pl.</v>
      </c>
      <c r="D62" s="230" t="str">
        <f ca="1">"  "&amp;IF(N62="","",IF(ISERROR(VLOOKUP($A$4&amp;TEXT($A$62,"000"),Sonntag!$B$22:$T$160,8,FALSE)),"",VLOOKUP($A$4&amp;TEXT($A62,"000"),Sonntag!$B$22:$T$160,8,FALSE)))&amp;" : "&amp;IF(N62="","",IF(ISERROR(VLOOKUP($A$4&amp;TEXT($A$62,"000"),Sonntag!$B$22:$T$160,12,FALSE)),"",VLOOKUP($A$4&amp;TEXT($A62,"000"),Sonntag!$B$22:$T$160,12,FALSE)))</f>
        <v xml:space="preserve">  SF Ricklingen : Viersener TV</v>
      </c>
      <c r="E62" s="231"/>
      <c r="F62" s="257"/>
      <c r="G62" s="258"/>
      <c r="H62" s="231"/>
      <c r="I62" s="231"/>
      <c r="J62" s="280"/>
      <c r="K62" s="242">
        <f>IF(N62="","",IF(ISERROR(VLOOKUP($A$4&amp;TEXT($A$62,"000"),Sonntag!$B$22:$T$160,17,FALSE)),"",VLOOKUP($A$4&amp;TEXT($A62,"000"),Sonntag!$B$22:$T$160,17,FALSE)))</f>
        <v>28</v>
      </c>
      <c r="L62" s="132" t="s">
        <v>21</v>
      </c>
      <c r="M62" s="243">
        <f>IF(N62="","",IF(ISERROR(VLOOKUP($A$4&amp;TEXT($A$62,"000"),Sonntag!$B$22:$T$160,19,FALSE)),"",VLOOKUP($A$4&amp;TEXT($A62,"000"),Sonntag!$B$22:$T$160,19,FALSE)))</f>
        <v>26</v>
      </c>
      <c r="N62" s="4" t="s">
        <v>23</v>
      </c>
      <c r="AC62" s="236">
        <f>IF(K62="","",IF(K62&gt;M62,2,IF(K62&lt;M62,0,1)))</f>
        <v>2</v>
      </c>
    </row>
    <row r="63" spans="1:29">
      <c r="AC63" s="237"/>
    </row>
    <row r="64" spans="1:29">
      <c r="AC64" s="24"/>
    </row>
  </sheetData>
  <phoneticPr fontId="5" type="noConversion"/>
  <conditionalFormatting sqref="K50 M50 K52 M52 K54 M54 K56 M56 K58 M58 K60 M60 K62 M62 K46 M46 K48 M48 J25 H25 Q27 S27 G31:H31 J31:K31 M31 E31 G33:H33 J33:K33 E33 G29:H29 J29 E29 Q29 S29 S25 Q25 S31 Q31 P33 M33:N33 G27 E27 J6 H6 Q8 S8 G12:H12 J12:K12 M12 E12 G14:H14 J14:K14 E14 G10:H10 J10 E10 Q10 S10 S6 Q6 S12 Q12 P14 M14:N14 G8 E8">
    <cfRule type="cellIs" dxfId="10" priority="11" stopIfTrue="1" operator="lessThan">
      <formula>1</formula>
    </cfRule>
  </conditionalFormatting>
  <conditionalFormatting sqref="M6 K6">
    <cfRule type="cellIs" dxfId="9" priority="10" stopIfTrue="1" operator="lessThan">
      <formula>1</formula>
    </cfRule>
  </conditionalFormatting>
  <conditionalFormatting sqref="M8 K8">
    <cfRule type="cellIs" dxfId="8" priority="9" stopIfTrue="1" operator="lessThan">
      <formula>1</formula>
    </cfRule>
  </conditionalFormatting>
  <conditionalFormatting sqref="P6 N6">
    <cfRule type="cellIs" dxfId="7" priority="8" stopIfTrue="1" operator="lessThan">
      <formula>1</formula>
    </cfRule>
  </conditionalFormatting>
  <conditionalFormatting sqref="P8 N8">
    <cfRule type="cellIs" dxfId="6" priority="7" stopIfTrue="1" operator="lessThan">
      <formula>1</formula>
    </cfRule>
  </conditionalFormatting>
  <conditionalFormatting sqref="P10 N10">
    <cfRule type="cellIs" dxfId="5" priority="6" stopIfTrue="1" operator="lessThan">
      <formula>1</formula>
    </cfRule>
  </conditionalFormatting>
  <conditionalFormatting sqref="M25 K25">
    <cfRule type="cellIs" dxfId="4" priority="5" stopIfTrue="1" operator="lessThan">
      <formula>1</formula>
    </cfRule>
  </conditionalFormatting>
  <conditionalFormatting sqref="M27 K27">
    <cfRule type="cellIs" dxfId="3" priority="4" stopIfTrue="1" operator="lessThan">
      <formula>1</formula>
    </cfRule>
  </conditionalFormatting>
  <conditionalFormatting sqref="P25 N25">
    <cfRule type="cellIs" dxfId="2" priority="3" stopIfTrue="1" operator="lessThan">
      <formula>1</formula>
    </cfRule>
  </conditionalFormatting>
  <conditionalFormatting sqref="P27 N27">
    <cfRule type="cellIs" dxfId="1" priority="2" stopIfTrue="1" operator="lessThan">
      <formula>1</formula>
    </cfRule>
  </conditionalFormatting>
  <conditionalFormatting sqref="P29 N29">
    <cfRule type="cellIs" dxfId="0" priority="1" stopIfTrue="1" operator="lessThan">
      <formula>1</formula>
    </cfRule>
  </conditionalFormatting>
  <printOptions horizontalCentered="1"/>
  <pageMargins left="0.35433070866141736" right="0.35433070866141736" top="0.19685039370078741" bottom="0.39370078740157483" header="0.51181102362204722" footer="0.51181102362204722"/>
  <pageSetup paperSize="9" scale="97" orientation="portrait" verticalDpi="300" r:id="rId1"/>
  <headerFooter alignWithMargins="0">
    <oddFooter>&amp;R&amp;6&amp;D; &amp;F; &amp;A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276"/>
  <sheetViews>
    <sheetView view="pageBreakPreview" zoomScaleNormal="100" zoomScaleSheetLayoutView="100" workbookViewId="0">
      <selection activeCell="W19" sqref="W19"/>
    </sheetView>
  </sheetViews>
  <sheetFormatPr baseColWidth="10" defaultRowHeight="12.75"/>
  <cols>
    <col min="1" max="28" width="2.7109375" style="56" customWidth="1"/>
    <col min="29" max="29" width="1.7109375" style="56" customWidth="1"/>
    <col min="30" max="31" width="2.7109375" style="56" customWidth="1"/>
    <col min="32" max="32" width="1.7109375" style="56" customWidth="1"/>
    <col min="33" max="34" width="2.7109375" style="56" customWidth="1"/>
    <col min="35" max="35" width="1.7109375" style="56" customWidth="1"/>
    <col min="36" max="38" width="2.7109375" style="56" customWidth="1"/>
    <col min="39" max="16384" width="11.42578125" style="56"/>
  </cols>
  <sheetData>
    <row r="1" spans="1:37">
      <c r="A1" s="51" t="s">
        <v>95</v>
      </c>
      <c r="B1" s="52"/>
      <c r="C1" s="52"/>
      <c r="D1" s="52"/>
      <c r="E1" s="53"/>
      <c r="F1" s="54" t="s">
        <v>96</v>
      </c>
      <c r="G1" s="52"/>
      <c r="H1" s="52"/>
      <c r="I1" s="52"/>
      <c r="J1" s="52"/>
      <c r="K1" s="52"/>
      <c r="L1" s="52"/>
      <c r="M1" s="52"/>
      <c r="N1" s="52"/>
      <c r="O1" s="52"/>
      <c r="P1" s="53"/>
      <c r="Q1" s="54" t="s">
        <v>97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3"/>
      <c r="AC1" s="55" t="s">
        <v>98</v>
      </c>
    </row>
    <row r="2" spans="1:37">
      <c r="A2" s="57"/>
      <c r="B2" s="58"/>
      <c r="C2" s="58"/>
      <c r="D2" s="58"/>
      <c r="E2" s="59"/>
      <c r="F2" s="58"/>
      <c r="G2" s="58"/>
      <c r="H2" s="58"/>
      <c r="I2" s="58"/>
      <c r="J2" s="58"/>
      <c r="K2" s="58"/>
      <c r="L2" s="58"/>
      <c r="M2" s="58"/>
      <c r="N2" s="58"/>
      <c r="O2" s="58"/>
      <c r="P2" s="59"/>
      <c r="Q2" s="58"/>
      <c r="R2" s="58" t="str">
        <f ca="1">SamstagNeben!P22</f>
        <v>Barmer TG</v>
      </c>
      <c r="S2" s="58"/>
      <c r="T2" s="58"/>
      <c r="U2" s="58"/>
      <c r="V2" s="58"/>
      <c r="W2" s="58"/>
      <c r="X2" s="58"/>
      <c r="Y2" s="58"/>
      <c r="Z2" s="58"/>
      <c r="AA2" s="58" t="str">
        <f>SamstagNeben!N22</f>
        <v>F40</v>
      </c>
      <c r="AB2" s="59"/>
      <c r="AC2" s="55" t="s">
        <v>99</v>
      </c>
    </row>
    <row r="3" spans="1:37" ht="15.95" customHeight="1">
      <c r="A3" s="60" t="s">
        <v>100</v>
      </c>
      <c r="C3" s="56" t="str">
        <f ca="1">SamstagNeben!I22</f>
        <v>TV Grohn</v>
      </c>
      <c r="M3" s="61"/>
      <c r="N3" s="62" t="s">
        <v>101</v>
      </c>
      <c r="O3" s="63"/>
      <c r="P3" s="56" t="str">
        <f ca="1">SamstagNeben!M22</f>
        <v>SG Arbergen-Mahndorf</v>
      </c>
      <c r="AB3" s="61"/>
    </row>
    <row r="4" spans="1:37">
      <c r="A4" s="57"/>
      <c r="B4" s="58"/>
      <c r="C4" s="58"/>
      <c r="M4" s="61"/>
      <c r="N4" s="62"/>
      <c r="AB4" s="61"/>
      <c r="AD4" s="64" t="s">
        <v>37</v>
      </c>
      <c r="AG4" s="64" t="s">
        <v>102</v>
      </c>
      <c r="AJ4" s="64" t="s">
        <v>39</v>
      </c>
    </row>
    <row r="5" spans="1:37">
      <c r="A5" s="65" t="s">
        <v>100</v>
      </c>
      <c r="C5" s="66"/>
      <c r="D5" s="67"/>
      <c r="E5" s="67"/>
      <c r="F5" s="67"/>
      <c r="G5" s="67"/>
      <c r="H5" s="68"/>
      <c r="I5" s="67"/>
      <c r="J5" s="67"/>
      <c r="K5" s="67"/>
      <c r="L5" s="67"/>
      <c r="M5" s="68"/>
      <c r="N5" s="67"/>
      <c r="O5" s="67"/>
      <c r="P5" s="67"/>
      <c r="Q5" s="67"/>
      <c r="R5" s="68"/>
      <c r="S5" s="67"/>
      <c r="T5" s="67"/>
      <c r="U5" s="67"/>
      <c r="V5" s="67"/>
      <c r="W5" s="68"/>
      <c r="X5" s="67"/>
      <c r="Y5" s="67"/>
      <c r="Z5" s="67"/>
      <c r="AA5" s="67"/>
      <c r="AB5" s="68"/>
      <c r="AC5" s="62"/>
      <c r="AD5" s="69"/>
      <c r="AE5" s="53"/>
      <c r="AF5" s="62"/>
      <c r="AG5" s="69"/>
      <c r="AH5" s="53"/>
      <c r="AJ5" s="69"/>
      <c r="AK5" s="53"/>
    </row>
    <row r="6" spans="1:37">
      <c r="A6" s="70" t="s">
        <v>101</v>
      </c>
      <c r="B6" s="58"/>
      <c r="C6" s="71"/>
      <c r="D6" s="72"/>
      <c r="E6" s="72"/>
      <c r="F6" s="72"/>
      <c r="G6" s="72"/>
      <c r="H6" s="59"/>
      <c r="I6" s="72"/>
      <c r="J6" s="72"/>
      <c r="K6" s="72"/>
      <c r="L6" s="72"/>
      <c r="M6" s="59"/>
      <c r="N6" s="72"/>
      <c r="O6" s="72"/>
      <c r="P6" s="72"/>
      <c r="Q6" s="72"/>
      <c r="R6" s="59"/>
      <c r="S6" s="72"/>
      <c r="T6" s="72"/>
      <c r="U6" s="72"/>
      <c r="V6" s="72"/>
      <c r="W6" s="59"/>
      <c r="X6" s="72"/>
      <c r="Y6" s="72"/>
      <c r="Z6" s="72"/>
      <c r="AA6" s="72"/>
      <c r="AB6" s="59"/>
      <c r="AC6" s="62"/>
      <c r="AD6" s="462">
        <f>SamstagNeben!C22</f>
        <v>1</v>
      </c>
      <c r="AE6" s="463"/>
      <c r="AF6" s="62"/>
      <c r="AG6" s="462">
        <f>SamstagNeben!E22</f>
        <v>58</v>
      </c>
      <c r="AH6" s="463"/>
      <c r="AJ6" s="462">
        <f>SamstagNeben!F22</f>
        <v>1</v>
      </c>
      <c r="AK6" s="463"/>
    </row>
    <row r="7" spans="1:37">
      <c r="A7" s="65" t="s">
        <v>100</v>
      </c>
      <c r="C7" s="66"/>
      <c r="D7" s="67"/>
      <c r="E7" s="67"/>
      <c r="F7" s="67"/>
      <c r="G7" s="67"/>
      <c r="H7" s="68"/>
      <c r="I7" s="67"/>
      <c r="J7" s="67"/>
      <c r="K7" s="67"/>
      <c r="L7" s="67"/>
      <c r="M7" s="68"/>
      <c r="N7" s="67"/>
      <c r="O7" s="67"/>
      <c r="P7" s="67"/>
      <c r="Q7" s="67"/>
      <c r="R7" s="68"/>
      <c r="S7" s="67"/>
      <c r="T7" s="67"/>
      <c r="U7" s="67"/>
      <c r="V7" s="67"/>
      <c r="W7" s="68"/>
      <c r="X7" s="67"/>
      <c r="Y7" s="67"/>
      <c r="Z7" s="67"/>
      <c r="AA7" s="67"/>
      <c r="AB7" s="68"/>
      <c r="AC7" s="62"/>
      <c r="AD7" s="57"/>
      <c r="AE7" s="59"/>
      <c r="AF7" s="62"/>
      <c r="AG7" s="57"/>
      <c r="AH7" s="59"/>
      <c r="AJ7" s="57"/>
      <c r="AK7" s="59"/>
    </row>
    <row r="8" spans="1:37">
      <c r="A8" s="70" t="s">
        <v>101</v>
      </c>
      <c r="B8" s="58"/>
      <c r="C8" s="71"/>
      <c r="D8" s="72"/>
      <c r="E8" s="72"/>
      <c r="F8" s="72"/>
      <c r="G8" s="72"/>
      <c r="H8" s="59"/>
      <c r="I8" s="72"/>
      <c r="J8" s="72"/>
      <c r="K8" s="72"/>
      <c r="L8" s="72"/>
      <c r="M8" s="59"/>
      <c r="N8" s="72"/>
      <c r="O8" s="72"/>
      <c r="P8" s="72"/>
      <c r="Q8" s="72"/>
      <c r="R8" s="59"/>
      <c r="S8" s="72"/>
      <c r="T8" s="72"/>
      <c r="U8" s="72"/>
      <c r="V8" s="72"/>
      <c r="W8" s="59"/>
      <c r="X8" s="72"/>
      <c r="Y8" s="72"/>
      <c r="Z8" s="72"/>
      <c r="AA8" s="72"/>
      <c r="AB8" s="59"/>
      <c r="AC8" s="62"/>
      <c r="AD8" s="62"/>
      <c r="AE8" s="62"/>
      <c r="AF8" s="62"/>
      <c r="AG8" s="62"/>
    </row>
    <row r="9" spans="1:37">
      <c r="A9" s="65" t="s">
        <v>100</v>
      </c>
      <c r="C9" s="66"/>
      <c r="D9" s="67"/>
      <c r="E9" s="67"/>
      <c r="F9" s="67"/>
      <c r="G9" s="67"/>
      <c r="H9" s="68"/>
      <c r="I9" s="67"/>
      <c r="J9" s="67"/>
      <c r="K9" s="67"/>
      <c r="L9" s="67"/>
      <c r="M9" s="68"/>
      <c r="N9" s="67"/>
      <c r="O9" s="67"/>
      <c r="P9" s="67"/>
      <c r="Q9" s="67"/>
      <c r="R9" s="68"/>
      <c r="S9" s="67"/>
      <c r="T9" s="67"/>
      <c r="U9" s="67"/>
      <c r="V9" s="67"/>
      <c r="W9" s="68"/>
      <c r="X9" s="67"/>
      <c r="Y9" s="67"/>
      <c r="Z9" s="67"/>
      <c r="AA9" s="67"/>
      <c r="AB9" s="68"/>
      <c r="AC9" s="62"/>
      <c r="AD9" s="73" t="s">
        <v>103</v>
      </c>
      <c r="AE9" s="62"/>
      <c r="AF9" s="62"/>
      <c r="AG9" s="62"/>
    </row>
    <row r="10" spans="1:37">
      <c r="A10" s="70" t="s">
        <v>101</v>
      </c>
      <c r="B10" s="58"/>
      <c r="C10" s="71"/>
      <c r="D10" s="72"/>
      <c r="E10" s="72"/>
      <c r="F10" s="72"/>
      <c r="G10" s="72"/>
      <c r="H10" s="59"/>
      <c r="I10" s="72"/>
      <c r="J10" s="72"/>
      <c r="K10" s="72"/>
      <c r="L10" s="72"/>
      <c r="M10" s="59"/>
      <c r="N10" s="72"/>
      <c r="O10" s="72"/>
      <c r="P10" s="72"/>
      <c r="Q10" s="72"/>
      <c r="R10" s="59"/>
      <c r="S10" s="72"/>
      <c r="T10" s="72"/>
      <c r="U10" s="72"/>
      <c r="V10" s="72"/>
      <c r="W10" s="59"/>
      <c r="X10" s="72"/>
      <c r="Y10" s="72"/>
      <c r="Z10" s="72"/>
      <c r="AA10" s="72"/>
      <c r="AB10" s="59"/>
      <c r="AC10" s="62"/>
      <c r="AD10" s="62"/>
      <c r="AE10" s="62"/>
      <c r="AF10" s="62"/>
      <c r="AG10" s="62"/>
    </row>
    <row r="11" spans="1:37">
      <c r="A11" s="65" t="s">
        <v>100</v>
      </c>
      <c r="C11" s="66"/>
      <c r="D11" s="67"/>
      <c r="E11" s="67"/>
      <c r="F11" s="67"/>
      <c r="G11" s="67"/>
      <c r="H11" s="68"/>
      <c r="I11" s="67"/>
      <c r="J11" s="67"/>
      <c r="K11" s="67"/>
      <c r="L11" s="67"/>
      <c r="M11" s="68"/>
      <c r="N11" s="67"/>
      <c r="O11" s="67"/>
      <c r="P11" s="67"/>
      <c r="Q11" s="67"/>
      <c r="R11" s="68"/>
      <c r="S11" s="67"/>
      <c r="T11" s="67"/>
      <c r="U11" s="67"/>
      <c r="V11" s="67"/>
      <c r="W11" s="68"/>
      <c r="X11" s="67"/>
      <c r="Y11" s="67"/>
      <c r="Z11" s="67"/>
      <c r="AA11" s="67"/>
      <c r="AB11" s="68"/>
      <c r="AC11" s="62"/>
      <c r="AD11" s="74" t="str">
        <f>Daten!$A$31</f>
        <v>DM Senioren 2017</v>
      </c>
      <c r="AE11" s="58"/>
      <c r="AF11" s="58"/>
      <c r="AG11" s="58"/>
      <c r="AH11" s="58"/>
      <c r="AI11" s="58"/>
      <c r="AJ11" s="58"/>
      <c r="AK11" s="58"/>
    </row>
    <row r="12" spans="1:37">
      <c r="A12" s="70" t="s">
        <v>101</v>
      </c>
      <c r="B12" s="58"/>
      <c r="C12" s="71"/>
      <c r="D12" s="72"/>
      <c r="E12" s="72"/>
      <c r="F12" s="72"/>
      <c r="G12" s="72"/>
      <c r="H12" s="59"/>
      <c r="I12" s="72"/>
      <c r="J12" s="72"/>
      <c r="K12" s="72"/>
      <c r="L12" s="72"/>
      <c r="M12" s="59"/>
      <c r="N12" s="72"/>
      <c r="O12" s="72"/>
      <c r="P12" s="72"/>
      <c r="Q12" s="72"/>
      <c r="R12" s="59"/>
      <c r="S12" s="72"/>
      <c r="T12" s="72"/>
      <c r="U12" s="72"/>
      <c r="V12" s="72"/>
      <c r="W12" s="59"/>
      <c r="X12" s="72"/>
      <c r="Y12" s="72"/>
      <c r="Z12" s="72"/>
      <c r="AA12" s="72"/>
      <c r="AB12" s="59"/>
      <c r="AC12" s="62"/>
      <c r="AD12" s="75" t="str">
        <f>SamstagNeben!G22</f>
        <v>F40</v>
      </c>
      <c r="AE12" s="76"/>
      <c r="AF12" s="76"/>
      <c r="AG12" s="75" t="str">
        <f>+SamstagNeben!AB22</f>
        <v>Vorrunde</v>
      </c>
      <c r="AH12" s="76"/>
      <c r="AI12" s="76"/>
      <c r="AJ12" s="76"/>
      <c r="AK12" s="76"/>
    </row>
    <row r="13" spans="1:37">
      <c r="A13" s="65" t="s">
        <v>100</v>
      </c>
      <c r="C13" s="66"/>
      <c r="D13" s="67"/>
      <c r="E13" s="67"/>
      <c r="F13" s="67"/>
      <c r="G13" s="67"/>
      <c r="H13" s="68"/>
      <c r="I13" s="67"/>
      <c r="J13" s="67"/>
      <c r="K13" s="67"/>
      <c r="L13" s="67"/>
      <c r="M13" s="68"/>
      <c r="N13" s="67"/>
      <c r="O13" s="67"/>
      <c r="P13" s="67"/>
      <c r="Q13" s="67"/>
      <c r="R13" s="68"/>
      <c r="S13" s="67"/>
      <c r="T13" s="67"/>
      <c r="U13" s="67"/>
      <c r="V13" s="67"/>
      <c r="W13" s="68"/>
      <c r="X13" s="67"/>
      <c r="Y13" s="67"/>
      <c r="Z13" s="67"/>
      <c r="AA13" s="67"/>
      <c r="AB13" s="68"/>
      <c r="AC13" s="62"/>
      <c r="AD13" s="77"/>
      <c r="AE13" s="62"/>
      <c r="AF13" s="62"/>
      <c r="AG13" s="62"/>
      <c r="AH13" s="62"/>
      <c r="AI13" s="62"/>
      <c r="AJ13" s="62"/>
      <c r="AK13" s="62"/>
    </row>
    <row r="14" spans="1:37">
      <c r="A14" s="70" t="s">
        <v>101</v>
      </c>
      <c r="B14" s="58"/>
      <c r="C14" s="71"/>
      <c r="D14" s="72"/>
      <c r="E14" s="72"/>
      <c r="F14" s="72"/>
      <c r="G14" s="72"/>
      <c r="H14" s="59"/>
      <c r="I14" s="72"/>
      <c r="J14" s="72"/>
      <c r="K14" s="72"/>
      <c r="L14" s="72"/>
      <c r="M14" s="59"/>
      <c r="N14" s="72"/>
      <c r="O14" s="72"/>
      <c r="P14" s="72"/>
      <c r="Q14" s="72"/>
      <c r="R14" s="59"/>
      <c r="S14" s="72"/>
      <c r="T14" s="72"/>
      <c r="U14" s="72"/>
      <c r="V14" s="72"/>
      <c r="W14" s="59"/>
      <c r="X14" s="72"/>
      <c r="Y14" s="72"/>
      <c r="Z14" s="72"/>
      <c r="AA14" s="72"/>
      <c r="AB14" s="59"/>
      <c r="AC14" s="62"/>
      <c r="AD14" s="78" t="s">
        <v>104</v>
      </c>
      <c r="AE14" s="76"/>
      <c r="AF14" s="76"/>
      <c r="AG14" s="76"/>
      <c r="AH14" s="79"/>
      <c r="AI14" s="76"/>
      <c r="AJ14" s="76"/>
      <c r="AK14" s="80"/>
    </row>
    <row r="15" spans="1:37">
      <c r="D15" s="64"/>
      <c r="AD15" s="81"/>
      <c r="AE15" s="52"/>
      <c r="AF15" s="52"/>
      <c r="AG15" s="52"/>
      <c r="AH15" s="82"/>
      <c r="AI15" s="52"/>
      <c r="AJ15" s="52"/>
      <c r="AK15" s="53"/>
    </row>
    <row r="16" spans="1:37">
      <c r="A16" s="83" t="s">
        <v>105</v>
      </c>
      <c r="B16" s="76"/>
      <c r="C16" s="80"/>
      <c r="D16" s="84"/>
      <c r="E16" s="84" t="s">
        <v>100</v>
      </c>
      <c r="F16" s="85" t="s">
        <v>21</v>
      </c>
      <c r="G16" s="84" t="s">
        <v>101</v>
      </c>
      <c r="H16" s="86"/>
      <c r="I16" s="84" t="s">
        <v>106</v>
      </c>
      <c r="J16" s="84"/>
      <c r="K16" s="84"/>
      <c r="L16" s="84"/>
      <c r="M16" s="86"/>
      <c r="N16" s="84" t="s">
        <v>107</v>
      </c>
      <c r="O16" s="84"/>
      <c r="P16" s="84"/>
      <c r="Q16" s="84"/>
      <c r="R16" s="86"/>
      <c r="S16" s="73"/>
      <c r="T16" s="73"/>
      <c r="AD16" s="87" t="s">
        <v>108</v>
      </c>
      <c r="AE16" s="58"/>
      <c r="AF16" s="58"/>
      <c r="AG16" s="58"/>
      <c r="AH16" s="72"/>
      <c r="AI16" s="58"/>
      <c r="AJ16" s="58"/>
      <c r="AK16" s="59"/>
    </row>
    <row r="17" spans="1:37">
      <c r="A17" s="60"/>
      <c r="C17" s="61"/>
      <c r="H17" s="61"/>
      <c r="M17" s="61"/>
      <c r="N17" s="88"/>
      <c r="O17" s="89"/>
      <c r="P17" s="89"/>
      <c r="Q17" s="89"/>
      <c r="R17" s="90"/>
      <c r="S17" s="62"/>
      <c r="T17" s="56" t="s">
        <v>109</v>
      </c>
      <c r="AD17" s="91"/>
      <c r="AE17" s="62"/>
      <c r="AF17" s="62"/>
      <c r="AG17" s="62"/>
      <c r="AH17" s="92"/>
      <c r="AI17" s="62"/>
      <c r="AJ17" s="62"/>
      <c r="AK17" s="61"/>
    </row>
    <row r="18" spans="1:37">
      <c r="A18" s="93" t="s">
        <v>110</v>
      </c>
      <c r="B18" s="58"/>
      <c r="C18" s="59"/>
      <c r="D18" s="58"/>
      <c r="E18" s="58"/>
      <c r="F18" s="94" t="s">
        <v>21</v>
      </c>
      <c r="G18" s="58"/>
      <c r="H18" s="59"/>
      <c r="I18" s="58"/>
      <c r="J18" s="58"/>
      <c r="K18" s="94" t="s">
        <v>21</v>
      </c>
      <c r="L18" s="58"/>
      <c r="M18" s="59"/>
      <c r="N18" s="95"/>
      <c r="O18" s="95"/>
      <c r="P18" s="96"/>
      <c r="Q18" s="97"/>
      <c r="R18" s="98"/>
      <c r="S18" s="62"/>
      <c r="T18" s="62"/>
      <c r="AD18" s="87" t="s">
        <v>111</v>
      </c>
      <c r="AE18" s="58"/>
      <c r="AF18" s="58"/>
      <c r="AG18" s="58"/>
      <c r="AH18" s="72"/>
      <c r="AI18" s="58"/>
      <c r="AJ18" s="58"/>
      <c r="AK18" s="59"/>
    </row>
    <row r="19" spans="1:37">
      <c r="A19" s="60"/>
      <c r="C19" s="61"/>
      <c r="H19" s="61"/>
      <c r="K19" s="99"/>
      <c r="M19" s="61"/>
      <c r="N19" s="62"/>
      <c r="Q19" s="100"/>
      <c r="R19" s="61"/>
      <c r="S19" s="62"/>
      <c r="T19" s="58"/>
      <c r="U19" s="58"/>
      <c r="V19" s="58"/>
      <c r="W19" s="58"/>
      <c r="X19" s="58"/>
      <c r="Y19" s="58"/>
      <c r="Z19" s="58"/>
      <c r="AA19" s="58"/>
      <c r="AB19" s="58"/>
      <c r="AC19" s="62"/>
      <c r="AD19" s="91"/>
      <c r="AE19" s="62"/>
      <c r="AF19" s="62"/>
      <c r="AG19" s="62"/>
      <c r="AH19" s="92"/>
      <c r="AI19" s="62"/>
      <c r="AJ19" s="62"/>
      <c r="AK19" s="61"/>
    </row>
    <row r="20" spans="1:37">
      <c r="A20" s="93" t="s">
        <v>112</v>
      </c>
      <c r="B20" s="58"/>
      <c r="C20" s="59"/>
      <c r="D20" s="58"/>
      <c r="E20" s="58"/>
      <c r="F20" s="94" t="s">
        <v>21</v>
      </c>
      <c r="G20" s="58"/>
      <c r="H20" s="59"/>
      <c r="I20" s="58"/>
      <c r="J20" s="58"/>
      <c r="K20" s="94" t="s">
        <v>21</v>
      </c>
      <c r="L20" s="58"/>
      <c r="M20" s="59"/>
      <c r="N20" s="58"/>
      <c r="O20" s="58"/>
      <c r="P20" s="94" t="s">
        <v>21</v>
      </c>
      <c r="Q20" s="101"/>
      <c r="R20" s="59"/>
      <c r="S20" s="62"/>
      <c r="T20" s="62"/>
      <c r="AD20" s="87" t="s">
        <v>113</v>
      </c>
      <c r="AE20" s="58"/>
      <c r="AF20" s="58"/>
      <c r="AG20" s="58"/>
      <c r="AH20" s="72"/>
      <c r="AI20" s="58"/>
      <c r="AJ20" s="58"/>
      <c r="AK20" s="59"/>
    </row>
    <row r="21" spans="1:37">
      <c r="AD21" s="91" t="s">
        <v>114</v>
      </c>
      <c r="AE21" s="62"/>
      <c r="AF21" s="62"/>
      <c r="AG21" s="62"/>
      <c r="AH21" s="92"/>
      <c r="AI21" s="62"/>
      <c r="AJ21" s="62"/>
      <c r="AK21" s="61"/>
    </row>
    <row r="22" spans="1:37">
      <c r="A22" s="102"/>
      <c r="B22" s="76"/>
      <c r="C22" s="76"/>
      <c r="D22" s="76"/>
      <c r="E22" s="76" t="s">
        <v>100</v>
      </c>
      <c r="F22" s="76"/>
      <c r="G22" s="76"/>
      <c r="H22" s="76"/>
      <c r="I22" s="76"/>
      <c r="J22" s="76"/>
      <c r="K22" s="76"/>
      <c r="L22" s="76"/>
      <c r="M22" s="76"/>
      <c r="N22" s="85" t="s">
        <v>40</v>
      </c>
      <c r="O22" s="76"/>
      <c r="P22" s="76"/>
      <c r="Q22" s="76"/>
      <c r="R22" s="76"/>
      <c r="S22" s="76"/>
      <c r="T22" s="76" t="s">
        <v>101</v>
      </c>
      <c r="U22" s="76"/>
      <c r="V22" s="76"/>
      <c r="W22" s="76"/>
      <c r="X22" s="76"/>
      <c r="Y22" s="76"/>
      <c r="Z22" s="76"/>
      <c r="AA22" s="76"/>
      <c r="AB22" s="80"/>
      <c r="AD22" s="87" t="s">
        <v>115</v>
      </c>
      <c r="AE22" s="58"/>
      <c r="AF22" s="58"/>
      <c r="AG22" s="58"/>
      <c r="AH22" s="72"/>
      <c r="AI22" s="58"/>
      <c r="AJ22" s="58"/>
      <c r="AK22" s="59"/>
    </row>
    <row r="23" spans="1:37">
      <c r="A23" s="103" t="s">
        <v>116</v>
      </c>
      <c r="B23" s="104" t="s">
        <v>117</v>
      </c>
      <c r="C23" s="104"/>
      <c r="D23" s="104"/>
      <c r="E23" s="104"/>
      <c r="F23" s="104"/>
      <c r="G23" s="105"/>
      <c r="H23" s="104" t="s">
        <v>118</v>
      </c>
      <c r="I23" s="104"/>
      <c r="J23" s="105"/>
      <c r="K23" s="106" t="s">
        <v>119</v>
      </c>
      <c r="L23" s="107" t="s">
        <v>120</v>
      </c>
      <c r="M23" s="108"/>
      <c r="N23" s="109" t="s">
        <v>94</v>
      </c>
      <c r="O23" s="105" t="s">
        <v>116</v>
      </c>
      <c r="P23" s="104" t="s">
        <v>117</v>
      </c>
      <c r="Q23" s="104"/>
      <c r="R23" s="104"/>
      <c r="S23" s="104"/>
      <c r="T23" s="104"/>
      <c r="U23" s="105"/>
      <c r="V23" s="104" t="s">
        <v>118</v>
      </c>
      <c r="W23" s="104"/>
      <c r="X23" s="105"/>
      <c r="Y23" s="106" t="s">
        <v>119</v>
      </c>
      <c r="Z23" s="107" t="s">
        <v>120</v>
      </c>
      <c r="AA23" s="108"/>
      <c r="AB23" s="109" t="s">
        <v>94</v>
      </c>
    </row>
    <row r="24" spans="1:37">
      <c r="A24" s="110" t="s">
        <v>121</v>
      </c>
      <c r="B24" s="111"/>
      <c r="C24" s="111"/>
      <c r="D24" s="111"/>
      <c r="E24" s="111"/>
      <c r="F24" s="111"/>
      <c r="G24" s="112"/>
      <c r="H24" s="111"/>
      <c r="I24" s="111"/>
      <c r="J24" s="112"/>
      <c r="K24" s="113"/>
      <c r="L24" s="114"/>
      <c r="M24" s="115"/>
      <c r="N24" s="116"/>
      <c r="O24" s="117" t="s">
        <v>121</v>
      </c>
      <c r="P24" s="111"/>
      <c r="Q24" s="111"/>
      <c r="R24" s="111"/>
      <c r="S24" s="111"/>
      <c r="T24" s="111"/>
      <c r="U24" s="112"/>
      <c r="V24" s="111"/>
      <c r="W24" s="111"/>
      <c r="X24" s="112"/>
      <c r="Y24" s="113"/>
      <c r="Z24" s="114"/>
      <c r="AA24" s="115"/>
      <c r="AB24" s="116"/>
      <c r="AD24" s="64" t="s">
        <v>122</v>
      </c>
    </row>
    <row r="25" spans="1:37">
      <c r="A25" s="110" t="s">
        <v>123</v>
      </c>
      <c r="B25" s="111"/>
      <c r="C25" s="111"/>
      <c r="D25" s="111"/>
      <c r="E25" s="111"/>
      <c r="F25" s="111"/>
      <c r="G25" s="112"/>
      <c r="H25" s="111"/>
      <c r="I25" s="111"/>
      <c r="J25" s="112"/>
      <c r="K25" s="118"/>
      <c r="L25" s="119"/>
      <c r="M25" s="112"/>
      <c r="N25" s="116"/>
      <c r="O25" s="117" t="s">
        <v>123</v>
      </c>
      <c r="P25" s="111"/>
      <c r="Q25" s="111"/>
      <c r="R25" s="111"/>
      <c r="S25" s="111"/>
      <c r="T25" s="111"/>
      <c r="U25" s="112"/>
      <c r="V25" s="111"/>
      <c r="W25" s="111"/>
      <c r="X25" s="112"/>
      <c r="Y25" s="118"/>
      <c r="Z25" s="119"/>
      <c r="AA25" s="112"/>
      <c r="AB25" s="116"/>
      <c r="AD25" s="120"/>
      <c r="AE25" s="58"/>
      <c r="AF25" s="58"/>
      <c r="AG25" s="58"/>
      <c r="AH25" s="58"/>
      <c r="AI25" s="58"/>
      <c r="AJ25" s="58"/>
      <c r="AK25" s="58"/>
    </row>
    <row r="26" spans="1:37">
      <c r="A26" s="110" t="s">
        <v>124</v>
      </c>
      <c r="B26" s="111"/>
      <c r="C26" s="111"/>
      <c r="D26" s="111"/>
      <c r="E26" s="111"/>
      <c r="F26" s="111"/>
      <c r="G26" s="112"/>
      <c r="H26" s="111"/>
      <c r="I26" s="111"/>
      <c r="J26" s="112"/>
      <c r="K26" s="118"/>
      <c r="L26" s="119"/>
      <c r="M26" s="112"/>
      <c r="N26" s="116"/>
      <c r="O26" s="117" t="s">
        <v>124</v>
      </c>
      <c r="P26" s="111"/>
      <c r="Q26" s="111"/>
      <c r="R26" s="111"/>
      <c r="S26" s="111"/>
      <c r="T26" s="111"/>
      <c r="U26" s="112"/>
      <c r="V26" s="111"/>
      <c r="W26" s="111"/>
      <c r="X26" s="112"/>
      <c r="Y26" s="118"/>
      <c r="Z26" s="119"/>
      <c r="AA26" s="112"/>
      <c r="AB26" s="116"/>
      <c r="AD26" s="64" t="s">
        <v>96</v>
      </c>
    </row>
    <row r="27" spans="1:37">
      <c r="A27" s="110" t="s">
        <v>125</v>
      </c>
      <c r="B27" s="111"/>
      <c r="C27" s="111"/>
      <c r="D27" s="111"/>
      <c r="E27" s="111"/>
      <c r="F27" s="111"/>
      <c r="G27" s="112"/>
      <c r="H27" s="111"/>
      <c r="I27" s="111"/>
      <c r="J27" s="112"/>
      <c r="K27" s="118"/>
      <c r="L27" s="119"/>
      <c r="M27" s="112"/>
      <c r="N27" s="116"/>
      <c r="O27" s="117" t="s">
        <v>125</v>
      </c>
      <c r="P27" s="111"/>
      <c r="Q27" s="111"/>
      <c r="R27" s="111"/>
      <c r="S27" s="111"/>
      <c r="T27" s="111"/>
      <c r="U27" s="112"/>
      <c r="V27" s="111"/>
      <c r="W27" s="111"/>
      <c r="X27" s="112"/>
      <c r="Y27" s="118"/>
      <c r="Z27" s="119"/>
      <c r="AA27" s="112"/>
      <c r="AB27" s="116"/>
      <c r="AD27" s="120"/>
      <c r="AE27" s="58"/>
      <c r="AF27" s="58"/>
      <c r="AG27" s="58"/>
      <c r="AH27" s="58"/>
      <c r="AI27" s="58"/>
      <c r="AJ27" s="58"/>
      <c r="AK27" s="58"/>
    </row>
    <row r="28" spans="1:37">
      <c r="A28" s="110" t="s">
        <v>126</v>
      </c>
      <c r="B28" s="111"/>
      <c r="C28" s="111"/>
      <c r="D28" s="111"/>
      <c r="E28" s="111"/>
      <c r="F28" s="111"/>
      <c r="G28" s="112"/>
      <c r="H28" s="111"/>
      <c r="I28" s="111"/>
      <c r="J28" s="112"/>
      <c r="K28" s="118"/>
      <c r="L28" s="119"/>
      <c r="M28" s="112"/>
      <c r="N28" s="116"/>
      <c r="O28" s="117" t="s">
        <v>126</v>
      </c>
      <c r="P28" s="111"/>
      <c r="Q28" s="111"/>
      <c r="R28" s="111"/>
      <c r="S28" s="111"/>
      <c r="T28" s="111"/>
      <c r="U28" s="112"/>
      <c r="V28" s="111"/>
      <c r="W28" s="111"/>
      <c r="X28" s="112"/>
      <c r="Y28" s="118"/>
      <c r="Z28" s="119"/>
      <c r="AA28" s="112"/>
      <c r="AB28" s="116"/>
      <c r="AD28" s="64" t="s">
        <v>127</v>
      </c>
    </row>
    <row r="29" spans="1:37">
      <c r="A29" s="121" t="s">
        <v>128</v>
      </c>
      <c r="B29" s="58"/>
      <c r="C29" s="58"/>
      <c r="D29" s="58"/>
      <c r="E29" s="58"/>
      <c r="F29" s="58"/>
      <c r="G29" s="72"/>
      <c r="H29" s="58"/>
      <c r="I29" s="58"/>
      <c r="J29" s="72"/>
      <c r="K29" s="122"/>
      <c r="L29" s="123"/>
      <c r="M29" s="72"/>
      <c r="N29" s="59"/>
      <c r="O29" s="124" t="s">
        <v>128</v>
      </c>
      <c r="P29" s="58"/>
      <c r="Q29" s="58"/>
      <c r="R29" s="58"/>
      <c r="S29" s="58"/>
      <c r="T29" s="58"/>
      <c r="U29" s="72"/>
      <c r="V29" s="58"/>
      <c r="W29" s="58"/>
      <c r="X29" s="72"/>
      <c r="Y29" s="122"/>
      <c r="Z29" s="123"/>
      <c r="AA29" s="72"/>
      <c r="AB29" s="59"/>
      <c r="AD29" s="125"/>
      <c r="AE29" s="125" t="str">
        <f>Daten!$A$35</f>
        <v>Fredenbeck</v>
      </c>
      <c r="AF29" s="58"/>
      <c r="AG29" s="58"/>
      <c r="AH29" s="58"/>
      <c r="AI29" s="58"/>
      <c r="AJ29" s="58"/>
      <c r="AK29" s="58"/>
    </row>
    <row r="30" spans="1:37">
      <c r="A30" s="65" t="s">
        <v>129</v>
      </c>
      <c r="N30" s="61"/>
      <c r="O30" s="64" t="s">
        <v>129</v>
      </c>
      <c r="AB30" s="61"/>
      <c r="AD30" s="64" t="s">
        <v>130</v>
      </c>
    </row>
    <row r="31" spans="1:37">
      <c r="A31" s="57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9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9"/>
      <c r="AD31" s="58"/>
      <c r="AE31" s="126" t="str">
        <f>Daten!$A$32</f>
        <v>05.05.2017</v>
      </c>
      <c r="AF31" s="58"/>
      <c r="AG31" s="58"/>
      <c r="AH31" s="58"/>
      <c r="AI31" s="58"/>
      <c r="AJ31" s="58"/>
      <c r="AK31" s="58"/>
    </row>
    <row r="32" spans="1:37" ht="12" customHeight="1">
      <c r="A32" s="127"/>
    </row>
    <row r="33" spans="1:37">
      <c r="A33" s="51" t="s">
        <v>95</v>
      </c>
      <c r="B33" s="52"/>
      <c r="C33" s="52"/>
      <c r="D33" s="52"/>
      <c r="E33" s="53"/>
      <c r="F33" s="54" t="s">
        <v>96</v>
      </c>
      <c r="G33" s="52"/>
      <c r="H33" s="52"/>
      <c r="I33" s="52"/>
      <c r="J33" s="52"/>
      <c r="K33" s="52"/>
      <c r="L33" s="52"/>
      <c r="M33" s="52"/>
      <c r="N33" s="52"/>
      <c r="O33" s="52"/>
      <c r="P33" s="53"/>
      <c r="Q33" s="54" t="s">
        <v>97</v>
      </c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3"/>
      <c r="AC33" s="55" t="s">
        <v>98</v>
      </c>
    </row>
    <row r="34" spans="1:37">
      <c r="A34" s="57"/>
      <c r="B34" s="58"/>
      <c r="C34" s="58"/>
      <c r="D34" s="58"/>
      <c r="E34" s="59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9"/>
      <c r="Q34" s="58"/>
      <c r="R34" s="58" t="str">
        <f ca="1">SamstagNeben!P23</f>
        <v>VfL Eintracht Hannover</v>
      </c>
      <c r="S34" s="58"/>
      <c r="T34" s="58"/>
      <c r="U34" s="58"/>
      <c r="V34" s="58"/>
      <c r="W34" s="58"/>
      <c r="X34" s="58"/>
      <c r="Y34" s="58"/>
      <c r="Z34" s="58"/>
      <c r="AA34" s="58" t="str">
        <f>SamstagNeben!N23</f>
        <v>F40</v>
      </c>
      <c r="AB34" s="59"/>
      <c r="AC34" s="55" t="s">
        <v>99</v>
      </c>
    </row>
    <row r="35" spans="1:37" ht="15.95" customHeight="1">
      <c r="A35" s="60" t="s">
        <v>100</v>
      </c>
      <c r="C35" s="56" t="str">
        <f ca="1">SamstagNeben!I23</f>
        <v>TV Berkenbaum</v>
      </c>
      <c r="M35" s="61"/>
      <c r="N35" s="62" t="s">
        <v>101</v>
      </c>
      <c r="O35" s="63"/>
      <c r="P35" s="56" t="str">
        <f ca="1">SamstagNeben!M23</f>
        <v>Gadderbaumer TV</v>
      </c>
      <c r="AB35" s="61"/>
    </row>
    <row r="36" spans="1:37">
      <c r="A36" s="57"/>
      <c r="B36" s="58"/>
      <c r="C36" s="58"/>
      <c r="M36" s="61"/>
      <c r="N36" s="62"/>
      <c r="AB36" s="61"/>
      <c r="AD36" s="64" t="s">
        <v>37</v>
      </c>
      <c r="AG36" s="64" t="s">
        <v>102</v>
      </c>
      <c r="AJ36" s="64" t="s">
        <v>39</v>
      </c>
    </row>
    <row r="37" spans="1:37">
      <c r="A37" s="65" t="s">
        <v>100</v>
      </c>
      <c r="C37" s="66"/>
      <c r="D37" s="67"/>
      <c r="E37" s="67"/>
      <c r="F37" s="67"/>
      <c r="G37" s="67"/>
      <c r="H37" s="68"/>
      <c r="I37" s="67"/>
      <c r="J37" s="67"/>
      <c r="K37" s="67"/>
      <c r="L37" s="67"/>
      <c r="M37" s="68"/>
      <c r="N37" s="67"/>
      <c r="O37" s="67"/>
      <c r="P37" s="67"/>
      <c r="Q37" s="67"/>
      <c r="R37" s="68"/>
      <c r="S37" s="67"/>
      <c r="T37" s="67"/>
      <c r="U37" s="67"/>
      <c r="V37" s="67"/>
      <c r="W37" s="68"/>
      <c r="X37" s="67"/>
      <c r="Y37" s="67"/>
      <c r="Z37" s="67"/>
      <c r="AA37" s="67"/>
      <c r="AB37" s="68"/>
      <c r="AC37" s="62"/>
      <c r="AD37" s="69"/>
      <c r="AE37" s="53"/>
      <c r="AF37" s="62"/>
      <c r="AG37" s="69"/>
      <c r="AH37" s="53"/>
      <c r="AJ37" s="69"/>
      <c r="AK37" s="53"/>
    </row>
    <row r="38" spans="1:37">
      <c r="A38" s="70" t="s">
        <v>101</v>
      </c>
      <c r="B38" s="58"/>
      <c r="C38" s="71"/>
      <c r="D38" s="72"/>
      <c r="E38" s="72"/>
      <c r="F38" s="72"/>
      <c r="G38" s="72"/>
      <c r="H38" s="59"/>
      <c r="I38" s="72"/>
      <c r="J38" s="72"/>
      <c r="K38" s="72"/>
      <c r="L38" s="72"/>
      <c r="M38" s="59"/>
      <c r="N38" s="72"/>
      <c r="O38" s="72"/>
      <c r="P38" s="72"/>
      <c r="Q38" s="72"/>
      <c r="R38" s="59"/>
      <c r="S38" s="72"/>
      <c r="T38" s="72"/>
      <c r="U38" s="72"/>
      <c r="V38" s="72"/>
      <c r="W38" s="59"/>
      <c r="X38" s="72"/>
      <c r="Y38" s="72"/>
      <c r="Z38" s="72"/>
      <c r="AA38" s="72"/>
      <c r="AB38" s="59"/>
      <c r="AC38" s="62"/>
      <c r="AD38" s="462">
        <f>SamstagNeben!C23</f>
        <v>1</v>
      </c>
      <c r="AE38" s="463"/>
      <c r="AF38" s="62"/>
      <c r="AG38" s="462">
        <f>SamstagNeben!E23</f>
        <v>59</v>
      </c>
      <c r="AH38" s="463"/>
      <c r="AJ38" s="462">
        <f>SamstagNeben!F23</f>
        <v>2</v>
      </c>
      <c r="AK38" s="463"/>
    </row>
    <row r="39" spans="1:37">
      <c r="A39" s="65" t="s">
        <v>100</v>
      </c>
      <c r="C39" s="66"/>
      <c r="D39" s="67"/>
      <c r="E39" s="67"/>
      <c r="F39" s="67"/>
      <c r="G39" s="67"/>
      <c r="H39" s="68"/>
      <c r="I39" s="67"/>
      <c r="J39" s="67"/>
      <c r="K39" s="67"/>
      <c r="L39" s="67"/>
      <c r="M39" s="68"/>
      <c r="N39" s="67"/>
      <c r="O39" s="67"/>
      <c r="P39" s="67"/>
      <c r="Q39" s="67"/>
      <c r="R39" s="68"/>
      <c r="S39" s="67"/>
      <c r="T39" s="67"/>
      <c r="U39" s="67"/>
      <c r="V39" s="67"/>
      <c r="W39" s="68"/>
      <c r="X39" s="67"/>
      <c r="Y39" s="67"/>
      <c r="Z39" s="67"/>
      <c r="AA39" s="67"/>
      <c r="AB39" s="68"/>
      <c r="AC39" s="62"/>
      <c r="AD39" s="57"/>
      <c r="AE39" s="59"/>
      <c r="AF39" s="62"/>
      <c r="AG39" s="57"/>
      <c r="AH39" s="59"/>
      <c r="AJ39" s="57"/>
      <c r="AK39" s="59"/>
    </row>
    <row r="40" spans="1:37">
      <c r="A40" s="70" t="s">
        <v>101</v>
      </c>
      <c r="B40" s="58"/>
      <c r="C40" s="71"/>
      <c r="D40" s="72"/>
      <c r="E40" s="72"/>
      <c r="F40" s="72"/>
      <c r="G40" s="72"/>
      <c r="H40" s="59"/>
      <c r="I40" s="72"/>
      <c r="J40" s="72"/>
      <c r="K40" s="72"/>
      <c r="L40" s="72"/>
      <c r="M40" s="59"/>
      <c r="N40" s="72"/>
      <c r="O40" s="72"/>
      <c r="P40" s="72"/>
      <c r="Q40" s="72"/>
      <c r="R40" s="59"/>
      <c r="S40" s="72"/>
      <c r="T40" s="72"/>
      <c r="U40" s="72"/>
      <c r="V40" s="72"/>
      <c r="W40" s="59"/>
      <c r="X40" s="72"/>
      <c r="Y40" s="72"/>
      <c r="Z40" s="72"/>
      <c r="AA40" s="72"/>
      <c r="AB40" s="59"/>
      <c r="AC40" s="62"/>
      <c r="AD40" s="62"/>
      <c r="AE40" s="62"/>
      <c r="AF40" s="62"/>
      <c r="AG40" s="62"/>
    </row>
    <row r="41" spans="1:37">
      <c r="A41" s="65" t="s">
        <v>100</v>
      </c>
      <c r="C41" s="66"/>
      <c r="D41" s="67"/>
      <c r="E41" s="67"/>
      <c r="F41" s="67"/>
      <c r="G41" s="67"/>
      <c r="H41" s="68"/>
      <c r="I41" s="67"/>
      <c r="J41" s="67"/>
      <c r="K41" s="67"/>
      <c r="L41" s="67"/>
      <c r="M41" s="68"/>
      <c r="N41" s="67"/>
      <c r="O41" s="67"/>
      <c r="P41" s="67"/>
      <c r="Q41" s="67"/>
      <c r="R41" s="68"/>
      <c r="S41" s="67"/>
      <c r="T41" s="67"/>
      <c r="U41" s="67"/>
      <c r="V41" s="67"/>
      <c r="W41" s="68"/>
      <c r="X41" s="67"/>
      <c r="Y41" s="67"/>
      <c r="Z41" s="67"/>
      <c r="AA41" s="67"/>
      <c r="AB41" s="68"/>
      <c r="AC41" s="62"/>
      <c r="AD41" s="73" t="s">
        <v>103</v>
      </c>
      <c r="AE41" s="62"/>
      <c r="AF41" s="62"/>
      <c r="AG41" s="62"/>
    </row>
    <row r="42" spans="1:37">
      <c r="A42" s="70" t="s">
        <v>101</v>
      </c>
      <c r="B42" s="58"/>
      <c r="C42" s="71"/>
      <c r="D42" s="72"/>
      <c r="E42" s="72"/>
      <c r="F42" s="72"/>
      <c r="G42" s="72"/>
      <c r="H42" s="59"/>
      <c r="I42" s="72"/>
      <c r="J42" s="72"/>
      <c r="K42" s="72"/>
      <c r="L42" s="72"/>
      <c r="M42" s="59"/>
      <c r="N42" s="72"/>
      <c r="O42" s="72"/>
      <c r="P42" s="72"/>
      <c r="Q42" s="72"/>
      <c r="R42" s="59"/>
      <c r="S42" s="72"/>
      <c r="T42" s="72"/>
      <c r="U42" s="72"/>
      <c r="V42" s="72"/>
      <c r="W42" s="59"/>
      <c r="X42" s="72"/>
      <c r="Y42" s="72"/>
      <c r="Z42" s="72"/>
      <c r="AA42" s="72"/>
      <c r="AB42" s="59"/>
      <c r="AC42" s="62"/>
      <c r="AD42" s="62"/>
      <c r="AE42" s="62"/>
      <c r="AF42" s="62"/>
      <c r="AG42" s="62"/>
    </row>
    <row r="43" spans="1:37">
      <c r="A43" s="65" t="s">
        <v>100</v>
      </c>
      <c r="C43" s="66"/>
      <c r="D43" s="67"/>
      <c r="E43" s="67"/>
      <c r="F43" s="67"/>
      <c r="G43" s="67"/>
      <c r="H43" s="68"/>
      <c r="I43" s="67"/>
      <c r="J43" s="67"/>
      <c r="K43" s="67"/>
      <c r="L43" s="67"/>
      <c r="M43" s="68"/>
      <c r="N43" s="67"/>
      <c r="O43" s="67"/>
      <c r="P43" s="67"/>
      <c r="Q43" s="67"/>
      <c r="R43" s="68"/>
      <c r="S43" s="67"/>
      <c r="T43" s="67"/>
      <c r="U43" s="67"/>
      <c r="V43" s="67"/>
      <c r="W43" s="68"/>
      <c r="X43" s="67"/>
      <c r="Y43" s="67"/>
      <c r="Z43" s="67"/>
      <c r="AA43" s="67"/>
      <c r="AB43" s="68"/>
      <c r="AC43" s="62"/>
      <c r="AD43" s="74" t="str">
        <f>Daten!$A$31</f>
        <v>DM Senioren 2017</v>
      </c>
      <c r="AE43" s="58"/>
      <c r="AF43" s="58"/>
      <c r="AG43" s="58"/>
      <c r="AH43" s="58"/>
      <c r="AI43" s="58"/>
      <c r="AJ43" s="58"/>
      <c r="AK43" s="58"/>
    </row>
    <row r="44" spans="1:37">
      <c r="A44" s="70" t="s">
        <v>101</v>
      </c>
      <c r="B44" s="58"/>
      <c r="C44" s="71"/>
      <c r="D44" s="72"/>
      <c r="E44" s="72"/>
      <c r="F44" s="72"/>
      <c r="G44" s="72"/>
      <c r="H44" s="59"/>
      <c r="I44" s="72"/>
      <c r="J44" s="72"/>
      <c r="K44" s="72"/>
      <c r="L44" s="72"/>
      <c r="M44" s="59"/>
      <c r="N44" s="72"/>
      <c r="O44" s="72"/>
      <c r="P44" s="72"/>
      <c r="Q44" s="72"/>
      <c r="R44" s="59"/>
      <c r="S44" s="72"/>
      <c r="T44" s="72"/>
      <c r="U44" s="72"/>
      <c r="V44" s="72"/>
      <c r="W44" s="59"/>
      <c r="X44" s="72"/>
      <c r="Y44" s="72"/>
      <c r="Z44" s="72"/>
      <c r="AA44" s="72"/>
      <c r="AB44" s="59"/>
      <c r="AC44" s="62"/>
      <c r="AD44" s="75" t="str">
        <f>SamstagNeben!G23</f>
        <v>F40</v>
      </c>
      <c r="AE44" s="76"/>
      <c r="AF44" s="76"/>
      <c r="AG44" s="75" t="str">
        <f>+SamstagNeben!AB23</f>
        <v>Vorrunde</v>
      </c>
      <c r="AH44" s="76"/>
      <c r="AI44" s="76"/>
      <c r="AJ44" s="76"/>
      <c r="AK44" s="76"/>
    </row>
    <row r="45" spans="1:37">
      <c r="A45" s="65" t="s">
        <v>100</v>
      </c>
      <c r="C45" s="66"/>
      <c r="D45" s="67"/>
      <c r="E45" s="67"/>
      <c r="F45" s="67"/>
      <c r="G45" s="67"/>
      <c r="H45" s="68"/>
      <c r="I45" s="67"/>
      <c r="J45" s="67"/>
      <c r="K45" s="67"/>
      <c r="L45" s="67"/>
      <c r="M45" s="68"/>
      <c r="N45" s="67"/>
      <c r="O45" s="67"/>
      <c r="P45" s="67"/>
      <c r="Q45" s="67"/>
      <c r="R45" s="68"/>
      <c r="S45" s="67"/>
      <c r="T45" s="67"/>
      <c r="U45" s="67"/>
      <c r="V45" s="67"/>
      <c r="W45" s="68"/>
      <c r="X45" s="67"/>
      <c r="Y45" s="67"/>
      <c r="Z45" s="67"/>
      <c r="AA45" s="67"/>
      <c r="AB45" s="68"/>
      <c r="AC45" s="62"/>
      <c r="AD45" s="77"/>
      <c r="AE45" s="62"/>
      <c r="AF45" s="62"/>
      <c r="AG45" s="62"/>
      <c r="AH45" s="62"/>
      <c r="AI45" s="62"/>
      <c r="AJ45" s="62"/>
      <c r="AK45" s="62"/>
    </row>
    <row r="46" spans="1:37">
      <c r="A46" s="70" t="s">
        <v>101</v>
      </c>
      <c r="B46" s="58"/>
      <c r="C46" s="71"/>
      <c r="D46" s="72"/>
      <c r="E46" s="72"/>
      <c r="F46" s="72"/>
      <c r="G46" s="72"/>
      <c r="H46" s="59"/>
      <c r="I46" s="72"/>
      <c r="J46" s="72"/>
      <c r="K46" s="72"/>
      <c r="L46" s="72"/>
      <c r="M46" s="59"/>
      <c r="N46" s="72"/>
      <c r="O46" s="72"/>
      <c r="P46" s="72"/>
      <c r="Q46" s="72"/>
      <c r="R46" s="59"/>
      <c r="S46" s="72"/>
      <c r="T46" s="72"/>
      <c r="U46" s="72"/>
      <c r="V46" s="72"/>
      <c r="W46" s="59"/>
      <c r="X46" s="72"/>
      <c r="Y46" s="72"/>
      <c r="Z46" s="72"/>
      <c r="AA46" s="72"/>
      <c r="AB46" s="59"/>
      <c r="AC46" s="62"/>
      <c r="AD46" s="78" t="s">
        <v>104</v>
      </c>
      <c r="AE46" s="76"/>
      <c r="AF46" s="76"/>
      <c r="AG46" s="76"/>
      <c r="AH46" s="79"/>
      <c r="AI46" s="76"/>
      <c r="AJ46" s="76"/>
      <c r="AK46" s="80"/>
    </row>
    <row r="47" spans="1:37">
      <c r="D47" s="64"/>
      <c r="AD47" s="81"/>
      <c r="AE47" s="52"/>
      <c r="AF47" s="52"/>
      <c r="AG47" s="52"/>
      <c r="AH47" s="82"/>
      <c r="AI47" s="52"/>
      <c r="AJ47" s="52"/>
      <c r="AK47" s="53"/>
    </row>
    <row r="48" spans="1:37">
      <c r="A48" s="83" t="s">
        <v>105</v>
      </c>
      <c r="B48" s="76"/>
      <c r="C48" s="80"/>
      <c r="D48" s="84"/>
      <c r="E48" s="84" t="s">
        <v>100</v>
      </c>
      <c r="F48" s="85" t="s">
        <v>21</v>
      </c>
      <c r="G48" s="84" t="s">
        <v>101</v>
      </c>
      <c r="H48" s="86"/>
      <c r="I48" s="84" t="s">
        <v>106</v>
      </c>
      <c r="J48" s="84"/>
      <c r="K48" s="84"/>
      <c r="L48" s="84"/>
      <c r="M48" s="86"/>
      <c r="N48" s="84" t="s">
        <v>107</v>
      </c>
      <c r="O48" s="84"/>
      <c r="P48" s="84"/>
      <c r="Q48" s="84"/>
      <c r="R48" s="86"/>
      <c r="S48" s="73"/>
      <c r="T48" s="73"/>
      <c r="AD48" s="87" t="s">
        <v>108</v>
      </c>
      <c r="AE48" s="58"/>
      <c r="AF48" s="58"/>
      <c r="AG48" s="58"/>
      <c r="AH48" s="72"/>
      <c r="AI48" s="58"/>
      <c r="AJ48" s="58"/>
      <c r="AK48" s="59"/>
    </row>
    <row r="49" spans="1:37">
      <c r="A49" s="60"/>
      <c r="C49" s="61"/>
      <c r="H49" s="61"/>
      <c r="M49" s="61"/>
      <c r="N49" s="88"/>
      <c r="O49" s="89"/>
      <c r="P49" s="89"/>
      <c r="Q49" s="89"/>
      <c r="R49" s="90"/>
      <c r="S49" s="62"/>
      <c r="T49" s="56" t="s">
        <v>109</v>
      </c>
      <c r="AD49" s="91"/>
      <c r="AE49" s="62"/>
      <c r="AF49" s="62"/>
      <c r="AG49" s="62"/>
      <c r="AH49" s="92"/>
      <c r="AI49" s="62"/>
      <c r="AJ49" s="62"/>
      <c r="AK49" s="61"/>
    </row>
    <row r="50" spans="1:37">
      <c r="A50" s="93" t="s">
        <v>110</v>
      </c>
      <c r="B50" s="58"/>
      <c r="C50" s="59"/>
      <c r="D50" s="58"/>
      <c r="E50" s="58"/>
      <c r="F50" s="94" t="s">
        <v>21</v>
      </c>
      <c r="G50" s="58"/>
      <c r="H50" s="59"/>
      <c r="I50" s="58"/>
      <c r="J50" s="58"/>
      <c r="K50" s="94" t="s">
        <v>21</v>
      </c>
      <c r="L50" s="58"/>
      <c r="M50" s="59"/>
      <c r="N50" s="95"/>
      <c r="O50" s="95"/>
      <c r="P50" s="96"/>
      <c r="Q50" s="97"/>
      <c r="R50" s="98"/>
      <c r="S50" s="62"/>
      <c r="T50" s="62"/>
      <c r="AD50" s="87" t="s">
        <v>111</v>
      </c>
      <c r="AE50" s="58"/>
      <c r="AF50" s="58"/>
      <c r="AG50" s="58"/>
      <c r="AH50" s="72"/>
      <c r="AI50" s="58"/>
      <c r="AJ50" s="58"/>
      <c r="AK50" s="59"/>
    </row>
    <row r="51" spans="1:37">
      <c r="A51" s="60"/>
      <c r="C51" s="61"/>
      <c r="H51" s="61"/>
      <c r="K51" s="99"/>
      <c r="M51" s="61"/>
      <c r="N51" s="62"/>
      <c r="Q51" s="100"/>
      <c r="R51" s="61"/>
      <c r="S51" s="62"/>
      <c r="T51" s="58"/>
      <c r="U51" s="58"/>
      <c r="V51" s="58"/>
      <c r="W51" s="58"/>
      <c r="X51" s="58"/>
      <c r="Y51" s="58"/>
      <c r="Z51" s="58"/>
      <c r="AA51" s="58"/>
      <c r="AB51" s="58"/>
      <c r="AC51" s="62"/>
      <c r="AD51" s="91"/>
      <c r="AE51" s="62"/>
      <c r="AF51" s="62"/>
      <c r="AG51" s="62"/>
      <c r="AH51" s="92"/>
      <c r="AI51" s="62"/>
      <c r="AJ51" s="62"/>
      <c r="AK51" s="61"/>
    </row>
    <row r="52" spans="1:37">
      <c r="A52" s="93" t="s">
        <v>112</v>
      </c>
      <c r="B52" s="58"/>
      <c r="C52" s="59"/>
      <c r="D52" s="58"/>
      <c r="E52" s="58"/>
      <c r="F52" s="94" t="s">
        <v>21</v>
      </c>
      <c r="G52" s="58"/>
      <c r="H52" s="59"/>
      <c r="I52" s="58"/>
      <c r="J52" s="58"/>
      <c r="K52" s="94" t="s">
        <v>21</v>
      </c>
      <c r="L52" s="58"/>
      <c r="M52" s="59"/>
      <c r="N52" s="58"/>
      <c r="O52" s="58"/>
      <c r="P52" s="94" t="s">
        <v>21</v>
      </c>
      <c r="Q52" s="101"/>
      <c r="R52" s="59"/>
      <c r="S52" s="62"/>
      <c r="T52" s="62"/>
      <c r="AD52" s="87" t="s">
        <v>113</v>
      </c>
      <c r="AE52" s="58"/>
      <c r="AF52" s="58"/>
      <c r="AG52" s="58"/>
      <c r="AH52" s="72"/>
      <c r="AI52" s="58"/>
      <c r="AJ52" s="58"/>
      <c r="AK52" s="59"/>
    </row>
    <row r="53" spans="1:37">
      <c r="AD53" s="91" t="s">
        <v>114</v>
      </c>
      <c r="AE53" s="62"/>
      <c r="AF53" s="62"/>
      <c r="AG53" s="62"/>
      <c r="AH53" s="92"/>
      <c r="AI53" s="62"/>
      <c r="AJ53" s="62"/>
      <c r="AK53" s="61"/>
    </row>
    <row r="54" spans="1:37">
      <c r="A54" s="102"/>
      <c r="B54" s="76"/>
      <c r="C54" s="76"/>
      <c r="D54" s="76"/>
      <c r="E54" s="76" t="s">
        <v>100</v>
      </c>
      <c r="F54" s="76"/>
      <c r="G54" s="76"/>
      <c r="H54" s="76"/>
      <c r="I54" s="76"/>
      <c r="J54" s="76"/>
      <c r="K54" s="76"/>
      <c r="L54" s="76"/>
      <c r="M54" s="76"/>
      <c r="N54" s="85" t="s">
        <v>40</v>
      </c>
      <c r="O54" s="76"/>
      <c r="P54" s="76"/>
      <c r="Q54" s="76"/>
      <c r="R54" s="76"/>
      <c r="S54" s="76"/>
      <c r="T54" s="76" t="s">
        <v>101</v>
      </c>
      <c r="U54" s="76"/>
      <c r="V54" s="76"/>
      <c r="W54" s="76"/>
      <c r="X54" s="76"/>
      <c r="Y54" s="76"/>
      <c r="Z54" s="76"/>
      <c r="AA54" s="76"/>
      <c r="AB54" s="80"/>
      <c r="AD54" s="87" t="s">
        <v>115</v>
      </c>
      <c r="AE54" s="58"/>
      <c r="AF54" s="58"/>
      <c r="AG54" s="58"/>
      <c r="AH54" s="72"/>
      <c r="AI54" s="58"/>
      <c r="AJ54" s="58"/>
      <c r="AK54" s="59"/>
    </row>
    <row r="55" spans="1:37">
      <c r="A55" s="103" t="s">
        <v>116</v>
      </c>
      <c r="B55" s="104" t="s">
        <v>117</v>
      </c>
      <c r="C55" s="104"/>
      <c r="D55" s="104"/>
      <c r="E55" s="104"/>
      <c r="F55" s="104"/>
      <c r="G55" s="105"/>
      <c r="H55" s="104" t="s">
        <v>118</v>
      </c>
      <c r="I55" s="104"/>
      <c r="J55" s="105"/>
      <c r="K55" s="106" t="s">
        <v>119</v>
      </c>
      <c r="L55" s="107" t="s">
        <v>120</v>
      </c>
      <c r="M55" s="108"/>
      <c r="N55" s="109" t="s">
        <v>94</v>
      </c>
      <c r="O55" s="105" t="s">
        <v>116</v>
      </c>
      <c r="P55" s="104" t="s">
        <v>117</v>
      </c>
      <c r="Q55" s="104"/>
      <c r="R55" s="104"/>
      <c r="S55" s="104"/>
      <c r="T55" s="104"/>
      <c r="U55" s="105"/>
      <c r="V55" s="104" t="s">
        <v>118</v>
      </c>
      <c r="W55" s="104"/>
      <c r="X55" s="105"/>
      <c r="Y55" s="106" t="s">
        <v>119</v>
      </c>
      <c r="Z55" s="107" t="s">
        <v>120</v>
      </c>
      <c r="AA55" s="108"/>
      <c r="AB55" s="109" t="s">
        <v>94</v>
      </c>
    </row>
    <row r="56" spans="1:37">
      <c r="A56" s="110" t="s">
        <v>121</v>
      </c>
      <c r="B56" s="111"/>
      <c r="C56" s="111"/>
      <c r="D56" s="111"/>
      <c r="E56" s="111"/>
      <c r="F56" s="111"/>
      <c r="G56" s="112"/>
      <c r="H56" s="111"/>
      <c r="I56" s="111"/>
      <c r="J56" s="112"/>
      <c r="K56" s="113"/>
      <c r="L56" s="114"/>
      <c r="M56" s="115"/>
      <c r="N56" s="116"/>
      <c r="O56" s="117" t="s">
        <v>121</v>
      </c>
      <c r="P56" s="111"/>
      <c r="Q56" s="111"/>
      <c r="R56" s="111"/>
      <c r="S56" s="111"/>
      <c r="T56" s="111"/>
      <c r="U56" s="112"/>
      <c r="V56" s="111"/>
      <c r="W56" s="111"/>
      <c r="X56" s="112"/>
      <c r="Y56" s="113"/>
      <c r="Z56" s="114"/>
      <c r="AA56" s="115"/>
      <c r="AB56" s="116"/>
      <c r="AD56" s="64" t="s">
        <v>122</v>
      </c>
    </row>
    <row r="57" spans="1:37">
      <c r="A57" s="110" t="s">
        <v>123</v>
      </c>
      <c r="B57" s="111"/>
      <c r="C57" s="111"/>
      <c r="D57" s="111"/>
      <c r="E57" s="111"/>
      <c r="F57" s="111"/>
      <c r="G57" s="112"/>
      <c r="H57" s="111"/>
      <c r="I57" s="111"/>
      <c r="J57" s="112"/>
      <c r="K57" s="118"/>
      <c r="L57" s="119"/>
      <c r="M57" s="112"/>
      <c r="N57" s="116"/>
      <c r="O57" s="117" t="s">
        <v>123</v>
      </c>
      <c r="P57" s="111"/>
      <c r="Q57" s="111"/>
      <c r="R57" s="111"/>
      <c r="S57" s="111"/>
      <c r="T57" s="111"/>
      <c r="U57" s="112"/>
      <c r="V57" s="111"/>
      <c r="W57" s="111"/>
      <c r="X57" s="112"/>
      <c r="Y57" s="118"/>
      <c r="Z57" s="119"/>
      <c r="AA57" s="112"/>
      <c r="AB57" s="116"/>
      <c r="AD57" s="120"/>
      <c r="AE57" s="58"/>
      <c r="AF57" s="58"/>
      <c r="AG57" s="58"/>
      <c r="AH57" s="58"/>
      <c r="AI57" s="58"/>
      <c r="AJ57" s="58"/>
      <c r="AK57" s="58"/>
    </row>
    <row r="58" spans="1:37">
      <c r="A58" s="110" t="s">
        <v>124</v>
      </c>
      <c r="B58" s="111"/>
      <c r="C58" s="111"/>
      <c r="D58" s="111"/>
      <c r="E58" s="111"/>
      <c r="F58" s="111"/>
      <c r="G58" s="112"/>
      <c r="H58" s="111"/>
      <c r="I58" s="111"/>
      <c r="J58" s="112"/>
      <c r="K58" s="118"/>
      <c r="L58" s="119"/>
      <c r="M58" s="112"/>
      <c r="N58" s="116"/>
      <c r="O58" s="117" t="s">
        <v>124</v>
      </c>
      <c r="P58" s="111"/>
      <c r="Q58" s="111"/>
      <c r="R58" s="111"/>
      <c r="S58" s="111"/>
      <c r="T58" s="111"/>
      <c r="U58" s="112"/>
      <c r="V58" s="111"/>
      <c r="W58" s="111"/>
      <c r="X58" s="112"/>
      <c r="Y58" s="118"/>
      <c r="Z58" s="119"/>
      <c r="AA58" s="112"/>
      <c r="AB58" s="116"/>
      <c r="AD58" s="64" t="s">
        <v>96</v>
      </c>
    </row>
    <row r="59" spans="1:37">
      <c r="A59" s="110" t="s">
        <v>125</v>
      </c>
      <c r="B59" s="111"/>
      <c r="C59" s="111"/>
      <c r="D59" s="111"/>
      <c r="E59" s="111"/>
      <c r="F59" s="111"/>
      <c r="G59" s="112"/>
      <c r="H59" s="111"/>
      <c r="I59" s="111"/>
      <c r="J59" s="112"/>
      <c r="K59" s="118"/>
      <c r="L59" s="119"/>
      <c r="M59" s="112"/>
      <c r="N59" s="116"/>
      <c r="O59" s="117" t="s">
        <v>125</v>
      </c>
      <c r="P59" s="111"/>
      <c r="Q59" s="111"/>
      <c r="R59" s="111"/>
      <c r="S59" s="111"/>
      <c r="T59" s="111"/>
      <c r="U59" s="112"/>
      <c r="V59" s="111"/>
      <c r="W59" s="111"/>
      <c r="X59" s="112"/>
      <c r="Y59" s="118"/>
      <c r="Z59" s="119"/>
      <c r="AA59" s="112"/>
      <c r="AB59" s="116"/>
      <c r="AD59" s="120"/>
      <c r="AE59" s="58"/>
      <c r="AF59" s="58"/>
      <c r="AG59" s="58"/>
      <c r="AH59" s="58"/>
      <c r="AI59" s="58"/>
      <c r="AJ59" s="58"/>
      <c r="AK59" s="58"/>
    </row>
    <row r="60" spans="1:37">
      <c r="A60" s="110" t="s">
        <v>126</v>
      </c>
      <c r="B60" s="111"/>
      <c r="C60" s="111"/>
      <c r="D60" s="111"/>
      <c r="E60" s="111"/>
      <c r="F60" s="111"/>
      <c r="G60" s="112"/>
      <c r="H60" s="111"/>
      <c r="I60" s="111"/>
      <c r="J60" s="112"/>
      <c r="K60" s="118"/>
      <c r="L60" s="119"/>
      <c r="M60" s="112"/>
      <c r="N60" s="116"/>
      <c r="O60" s="117" t="s">
        <v>126</v>
      </c>
      <c r="P60" s="111"/>
      <c r="Q60" s="111"/>
      <c r="R60" s="111"/>
      <c r="S60" s="111"/>
      <c r="T60" s="111"/>
      <c r="U60" s="112"/>
      <c r="V60" s="111"/>
      <c r="W60" s="111"/>
      <c r="X60" s="112"/>
      <c r="Y60" s="118"/>
      <c r="Z60" s="119"/>
      <c r="AA60" s="112"/>
      <c r="AB60" s="116"/>
      <c r="AD60" s="64" t="s">
        <v>127</v>
      </c>
    </row>
    <row r="61" spans="1:37">
      <c r="A61" s="121" t="s">
        <v>128</v>
      </c>
      <c r="B61" s="58"/>
      <c r="C61" s="58"/>
      <c r="D61" s="58"/>
      <c r="E61" s="58"/>
      <c r="F61" s="58"/>
      <c r="G61" s="72"/>
      <c r="H61" s="58"/>
      <c r="I61" s="58"/>
      <c r="J61" s="72"/>
      <c r="K61" s="122"/>
      <c r="L61" s="123"/>
      <c r="M61" s="72"/>
      <c r="N61" s="59"/>
      <c r="O61" s="124" t="s">
        <v>128</v>
      </c>
      <c r="P61" s="58"/>
      <c r="Q61" s="58"/>
      <c r="R61" s="58"/>
      <c r="S61" s="58"/>
      <c r="T61" s="58"/>
      <c r="U61" s="72"/>
      <c r="V61" s="58"/>
      <c r="W61" s="58"/>
      <c r="X61" s="72"/>
      <c r="Y61" s="122"/>
      <c r="Z61" s="123"/>
      <c r="AA61" s="72"/>
      <c r="AB61" s="59"/>
      <c r="AD61" s="120"/>
      <c r="AE61" s="125" t="str">
        <f>Daten!$A$35</f>
        <v>Fredenbeck</v>
      </c>
      <c r="AF61" s="58"/>
      <c r="AG61" s="58"/>
      <c r="AH61" s="58"/>
      <c r="AI61" s="58"/>
      <c r="AJ61" s="58"/>
      <c r="AK61" s="58"/>
    </row>
    <row r="62" spans="1:37">
      <c r="A62" s="65" t="s">
        <v>129</v>
      </c>
      <c r="N62" s="61"/>
      <c r="O62" s="64" t="s">
        <v>129</v>
      </c>
      <c r="AB62" s="61"/>
      <c r="AD62" s="64" t="s">
        <v>130</v>
      </c>
    </row>
    <row r="63" spans="1:37">
      <c r="A63" s="57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9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  <c r="AD63" s="58"/>
      <c r="AE63" s="126" t="str">
        <f>Daten!$A$32</f>
        <v>05.05.2017</v>
      </c>
      <c r="AF63" s="58"/>
      <c r="AG63" s="58"/>
      <c r="AH63" s="58"/>
      <c r="AI63" s="58"/>
      <c r="AJ63" s="58"/>
      <c r="AK63" s="58"/>
    </row>
    <row r="64" spans="1:37">
      <c r="A64" s="51" t="s">
        <v>95</v>
      </c>
      <c r="B64" s="52"/>
      <c r="C64" s="52"/>
      <c r="D64" s="52"/>
      <c r="E64" s="53"/>
      <c r="F64" s="54" t="s">
        <v>96</v>
      </c>
      <c r="G64" s="52"/>
      <c r="H64" s="52"/>
      <c r="I64" s="52"/>
      <c r="J64" s="52"/>
      <c r="K64" s="52"/>
      <c r="L64" s="52"/>
      <c r="M64" s="52"/>
      <c r="N64" s="52"/>
      <c r="O64" s="52"/>
      <c r="P64" s="53"/>
      <c r="Q64" s="54" t="s">
        <v>97</v>
      </c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3"/>
      <c r="AC64" s="55" t="s">
        <v>98</v>
      </c>
    </row>
    <row r="65" spans="1:37">
      <c r="A65" s="57"/>
      <c r="B65" s="58"/>
      <c r="C65" s="58"/>
      <c r="D65" s="58"/>
      <c r="E65" s="59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9"/>
      <c r="Q65" s="58"/>
      <c r="R65" s="58" t="str">
        <f ca="1">SamstagNeben!P24</f>
        <v>TSV Burgdorf</v>
      </c>
      <c r="S65" s="58"/>
      <c r="T65" s="58"/>
      <c r="U65" s="58"/>
      <c r="V65" s="58"/>
      <c r="W65" s="58"/>
      <c r="X65" s="58"/>
      <c r="Y65" s="58"/>
      <c r="Z65" s="58"/>
      <c r="AA65" s="58" t="str">
        <f>SamstagNeben!N24</f>
        <v>F30</v>
      </c>
      <c r="AB65" s="59"/>
      <c r="AC65" s="55" t="s">
        <v>99</v>
      </c>
    </row>
    <row r="66" spans="1:37" ht="15.95" customHeight="1">
      <c r="A66" s="60" t="s">
        <v>100</v>
      </c>
      <c r="C66" s="56" t="str">
        <f ca="1">SamstagNeben!I24</f>
        <v>TV Baden</v>
      </c>
      <c r="M66" s="61"/>
      <c r="N66" s="62" t="s">
        <v>101</v>
      </c>
      <c r="O66" s="63"/>
      <c r="P66" s="56" t="str">
        <f ca="1">SamstagNeben!M24</f>
        <v>SC Itzehoe</v>
      </c>
      <c r="AB66" s="61"/>
    </row>
    <row r="67" spans="1:37">
      <c r="A67" s="57"/>
      <c r="B67" s="58"/>
      <c r="C67" s="58"/>
      <c r="M67" s="61"/>
      <c r="N67" s="62"/>
      <c r="AB67" s="61"/>
      <c r="AD67" s="64" t="s">
        <v>37</v>
      </c>
      <c r="AG67" s="64" t="s">
        <v>102</v>
      </c>
      <c r="AJ67" s="64" t="s">
        <v>39</v>
      </c>
    </row>
    <row r="68" spans="1:37">
      <c r="A68" s="65" t="s">
        <v>100</v>
      </c>
      <c r="C68" s="66"/>
      <c r="D68" s="67"/>
      <c r="E68" s="67"/>
      <c r="F68" s="67"/>
      <c r="G68" s="67"/>
      <c r="H68" s="68"/>
      <c r="I68" s="67"/>
      <c r="J68" s="67"/>
      <c r="K68" s="67"/>
      <c r="L68" s="67"/>
      <c r="M68" s="68"/>
      <c r="N68" s="67"/>
      <c r="O68" s="67"/>
      <c r="P68" s="67"/>
      <c r="Q68" s="67"/>
      <c r="R68" s="68"/>
      <c r="S68" s="67"/>
      <c r="T68" s="67"/>
      <c r="U68" s="67"/>
      <c r="V68" s="67"/>
      <c r="W68" s="68"/>
      <c r="X68" s="67"/>
      <c r="Y68" s="67"/>
      <c r="Z68" s="67"/>
      <c r="AA68" s="67"/>
      <c r="AB68" s="68"/>
      <c r="AC68" s="62"/>
      <c r="AD68" s="69"/>
      <c r="AE68" s="53"/>
      <c r="AF68" s="62"/>
      <c r="AG68" s="69"/>
      <c r="AH68" s="53"/>
      <c r="AJ68" s="69"/>
      <c r="AK68" s="53"/>
    </row>
    <row r="69" spans="1:37">
      <c r="A69" s="70" t="s">
        <v>101</v>
      </c>
      <c r="B69" s="58"/>
      <c r="C69" s="71"/>
      <c r="D69" s="72"/>
      <c r="E69" s="72"/>
      <c r="F69" s="72"/>
      <c r="G69" s="72"/>
      <c r="H69" s="59"/>
      <c r="I69" s="72"/>
      <c r="J69" s="72"/>
      <c r="K69" s="72"/>
      <c r="L69" s="72"/>
      <c r="M69" s="59"/>
      <c r="N69" s="72"/>
      <c r="O69" s="72"/>
      <c r="P69" s="72"/>
      <c r="Q69" s="72"/>
      <c r="R69" s="59"/>
      <c r="S69" s="72"/>
      <c r="T69" s="72"/>
      <c r="U69" s="72"/>
      <c r="V69" s="72"/>
      <c r="W69" s="59"/>
      <c r="X69" s="72"/>
      <c r="Y69" s="72"/>
      <c r="Z69" s="72"/>
      <c r="AA69" s="72"/>
      <c r="AB69" s="59"/>
      <c r="AC69" s="62"/>
      <c r="AD69" s="462">
        <f>SamstagNeben!C24</f>
        <v>2</v>
      </c>
      <c r="AE69" s="463"/>
      <c r="AF69" s="62"/>
      <c r="AG69" s="462">
        <f>SamstagNeben!E24</f>
        <v>60</v>
      </c>
      <c r="AH69" s="463"/>
      <c r="AJ69" s="462">
        <f>SamstagNeben!F24</f>
        <v>1</v>
      </c>
      <c r="AK69" s="463"/>
    </row>
    <row r="70" spans="1:37">
      <c r="A70" s="65" t="s">
        <v>100</v>
      </c>
      <c r="C70" s="66"/>
      <c r="D70" s="67"/>
      <c r="E70" s="67"/>
      <c r="F70" s="67"/>
      <c r="G70" s="67"/>
      <c r="H70" s="68"/>
      <c r="I70" s="67"/>
      <c r="J70" s="67"/>
      <c r="K70" s="67"/>
      <c r="L70" s="67"/>
      <c r="M70" s="68"/>
      <c r="N70" s="67"/>
      <c r="O70" s="67"/>
      <c r="P70" s="67"/>
      <c r="Q70" s="67"/>
      <c r="R70" s="68"/>
      <c r="S70" s="67"/>
      <c r="T70" s="67"/>
      <c r="U70" s="67"/>
      <c r="V70" s="67"/>
      <c r="W70" s="68"/>
      <c r="X70" s="67"/>
      <c r="Y70" s="67"/>
      <c r="Z70" s="67"/>
      <c r="AA70" s="67"/>
      <c r="AB70" s="68"/>
      <c r="AC70" s="62"/>
      <c r="AD70" s="57"/>
      <c r="AE70" s="59"/>
      <c r="AF70" s="62"/>
      <c r="AG70" s="57"/>
      <c r="AH70" s="59"/>
      <c r="AJ70" s="57"/>
      <c r="AK70" s="59"/>
    </row>
    <row r="71" spans="1:37">
      <c r="A71" s="70" t="s">
        <v>101</v>
      </c>
      <c r="B71" s="58"/>
      <c r="C71" s="71"/>
      <c r="D71" s="72"/>
      <c r="E71" s="72"/>
      <c r="F71" s="72"/>
      <c r="G71" s="72"/>
      <c r="H71" s="59"/>
      <c r="I71" s="72"/>
      <c r="J71" s="72"/>
      <c r="K71" s="72"/>
      <c r="L71" s="72"/>
      <c r="M71" s="59"/>
      <c r="N71" s="72"/>
      <c r="O71" s="72"/>
      <c r="P71" s="72"/>
      <c r="Q71" s="72"/>
      <c r="R71" s="59"/>
      <c r="S71" s="72"/>
      <c r="T71" s="72"/>
      <c r="U71" s="72"/>
      <c r="V71" s="72"/>
      <c r="W71" s="59"/>
      <c r="X71" s="72"/>
      <c r="Y71" s="72"/>
      <c r="Z71" s="72"/>
      <c r="AA71" s="72"/>
      <c r="AB71" s="59"/>
      <c r="AC71" s="62"/>
      <c r="AD71" s="62"/>
      <c r="AE71" s="62"/>
      <c r="AF71" s="62"/>
      <c r="AG71" s="62"/>
    </row>
    <row r="72" spans="1:37">
      <c r="A72" s="65" t="s">
        <v>100</v>
      </c>
      <c r="C72" s="66"/>
      <c r="D72" s="67"/>
      <c r="E72" s="67"/>
      <c r="F72" s="67"/>
      <c r="G72" s="67"/>
      <c r="H72" s="68"/>
      <c r="I72" s="67"/>
      <c r="J72" s="67"/>
      <c r="K72" s="67"/>
      <c r="L72" s="67"/>
      <c r="M72" s="68"/>
      <c r="N72" s="67"/>
      <c r="O72" s="67"/>
      <c r="P72" s="67"/>
      <c r="Q72" s="67"/>
      <c r="R72" s="68"/>
      <c r="S72" s="67"/>
      <c r="T72" s="67"/>
      <c r="U72" s="67"/>
      <c r="V72" s="67"/>
      <c r="W72" s="68"/>
      <c r="X72" s="67"/>
      <c r="Y72" s="67"/>
      <c r="Z72" s="67"/>
      <c r="AA72" s="67"/>
      <c r="AB72" s="68"/>
      <c r="AC72" s="62"/>
      <c r="AD72" s="73" t="s">
        <v>103</v>
      </c>
      <c r="AE72" s="62"/>
      <c r="AF72" s="62"/>
      <c r="AG72" s="62"/>
    </row>
    <row r="73" spans="1:37">
      <c r="A73" s="70" t="s">
        <v>101</v>
      </c>
      <c r="B73" s="58"/>
      <c r="C73" s="71"/>
      <c r="D73" s="72"/>
      <c r="E73" s="72"/>
      <c r="F73" s="72"/>
      <c r="G73" s="72"/>
      <c r="H73" s="59"/>
      <c r="I73" s="72"/>
      <c r="J73" s="72"/>
      <c r="K73" s="72"/>
      <c r="L73" s="72"/>
      <c r="M73" s="59"/>
      <c r="N73" s="72"/>
      <c r="O73" s="72"/>
      <c r="P73" s="72"/>
      <c r="Q73" s="72"/>
      <c r="R73" s="59"/>
      <c r="S73" s="72"/>
      <c r="T73" s="72"/>
      <c r="U73" s="72"/>
      <c r="V73" s="72"/>
      <c r="W73" s="59"/>
      <c r="X73" s="72"/>
      <c r="Y73" s="72"/>
      <c r="Z73" s="72"/>
      <c r="AA73" s="72"/>
      <c r="AB73" s="59"/>
      <c r="AC73" s="62"/>
      <c r="AD73" s="62"/>
      <c r="AE73" s="62"/>
      <c r="AF73" s="62"/>
      <c r="AG73" s="62"/>
    </row>
    <row r="74" spans="1:37">
      <c r="A74" s="65" t="s">
        <v>100</v>
      </c>
      <c r="C74" s="66"/>
      <c r="D74" s="67"/>
      <c r="E74" s="67"/>
      <c r="F74" s="67"/>
      <c r="G74" s="67"/>
      <c r="H74" s="68"/>
      <c r="I74" s="67"/>
      <c r="J74" s="67"/>
      <c r="K74" s="67"/>
      <c r="L74" s="67"/>
      <c r="M74" s="68"/>
      <c r="N74" s="67"/>
      <c r="O74" s="67"/>
      <c r="P74" s="67"/>
      <c r="Q74" s="67"/>
      <c r="R74" s="68"/>
      <c r="S74" s="67"/>
      <c r="T74" s="67"/>
      <c r="U74" s="67"/>
      <c r="V74" s="67"/>
      <c r="W74" s="68"/>
      <c r="X74" s="67"/>
      <c r="Y74" s="67"/>
      <c r="Z74" s="67"/>
      <c r="AA74" s="67"/>
      <c r="AB74" s="68"/>
      <c r="AC74" s="62"/>
      <c r="AD74" s="74" t="str">
        <f>Daten!$A$31</f>
        <v>DM Senioren 2017</v>
      </c>
      <c r="AE74" s="58"/>
      <c r="AF74" s="58"/>
      <c r="AG74" s="58"/>
      <c r="AH74" s="58"/>
      <c r="AI74" s="58"/>
      <c r="AJ74" s="58"/>
      <c r="AK74" s="58"/>
    </row>
    <row r="75" spans="1:37">
      <c r="A75" s="70" t="s">
        <v>101</v>
      </c>
      <c r="B75" s="58"/>
      <c r="C75" s="71"/>
      <c r="D75" s="72"/>
      <c r="E75" s="72"/>
      <c r="F75" s="72"/>
      <c r="G75" s="72"/>
      <c r="H75" s="59"/>
      <c r="I75" s="72"/>
      <c r="J75" s="72"/>
      <c r="K75" s="72"/>
      <c r="L75" s="72"/>
      <c r="M75" s="59"/>
      <c r="N75" s="72"/>
      <c r="O75" s="72"/>
      <c r="P75" s="72"/>
      <c r="Q75" s="72"/>
      <c r="R75" s="59"/>
      <c r="S75" s="72"/>
      <c r="T75" s="72"/>
      <c r="U75" s="72"/>
      <c r="V75" s="72"/>
      <c r="W75" s="59"/>
      <c r="X75" s="72"/>
      <c r="Y75" s="72"/>
      <c r="Z75" s="72"/>
      <c r="AA75" s="72"/>
      <c r="AB75" s="59"/>
      <c r="AC75" s="62"/>
      <c r="AD75" s="75" t="str">
        <f>SamstagNeben!G24</f>
        <v>F30</v>
      </c>
      <c r="AE75" s="76"/>
      <c r="AF75" s="76"/>
      <c r="AG75" s="75" t="str">
        <f>SamstagNeben!AB24</f>
        <v>Vorrunde</v>
      </c>
      <c r="AH75" s="76"/>
      <c r="AI75" s="76"/>
      <c r="AJ75" s="76"/>
      <c r="AK75" s="76"/>
    </row>
    <row r="76" spans="1:37">
      <c r="A76" s="65" t="s">
        <v>100</v>
      </c>
      <c r="C76" s="66"/>
      <c r="D76" s="67"/>
      <c r="E76" s="67"/>
      <c r="F76" s="67"/>
      <c r="G76" s="67"/>
      <c r="H76" s="68"/>
      <c r="I76" s="67"/>
      <c r="J76" s="67"/>
      <c r="K76" s="67"/>
      <c r="L76" s="67"/>
      <c r="M76" s="68"/>
      <c r="N76" s="67"/>
      <c r="O76" s="67"/>
      <c r="P76" s="67"/>
      <c r="Q76" s="67"/>
      <c r="R76" s="68"/>
      <c r="S76" s="67"/>
      <c r="T76" s="67"/>
      <c r="U76" s="67"/>
      <c r="V76" s="67"/>
      <c r="W76" s="68"/>
      <c r="X76" s="67"/>
      <c r="Y76" s="67"/>
      <c r="Z76" s="67"/>
      <c r="AA76" s="67"/>
      <c r="AB76" s="68"/>
      <c r="AC76" s="62"/>
      <c r="AD76" s="77"/>
      <c r="AE76" s="62"/>
      <c r="AF76" s="62"/>
      <c r="AG76" s="62"/>
      <c r="AH76" s="62"/>
      <c r="AI76" s="62"/>
      <c r="AJ76" s="62"/>
      <c r="AK76" s="62"/>
    </row>
    <row r="77" spans="1:37">
      <c r="A77" s="70" t="s">
        <v>101</v>
      </c>
      <c r="B77" s="58"/>
      <c r="C77" s="71"/>
      <c r="D77" s="72"/>
      <c r="E77" s="72"/>
      <c r="F77" s="72"/>
      <c r="G77" s="72"/>
      <c r="H77" s="59"/>
      <c r="I77" s="72"/>
      <c r="J77" s="72"/>
      <c r="K77" s="72"/>
      <c r="L77" s="72"/>
      <c r="M77" s="59"/>
      <c r="N77" s="72"/>
      <c r="O77" s="72"/>
      <c r="P77" s="72"/>
      <c r="Q77" s="72"/>
      <c r="R77" s="59"/>
      <c r="S77" s="72"/>
      <c r="T77" s="72"/>
      <c r="U77" s="72"/>
      <c r="V77" s="72"/>
      <c r="W77" s="59"/>
      <c r="X77" s="72"/>
      <c r="Y77" s="72"/>
      <c r="Z77" s="72"/>
      <c r="AA77" s="72"/>
      <c r="AB77" s="59"/>
      <c r="AC77" s="62"/>
      <c r="AD77" s="78" t="s">
        <v>104</v>
      </c>
      <c r="AE77" s="76"/>
      <c r="AF77" s="76"/>
      <c r="AG77" s="76"/>
      <c r="AH77" s="79"/>
      <c r="AI77" s="76"/>
      <c r="AJ77" s="76"/>
      <c r="AK77" s="80"/>
    </row>
    <row r="78" spans="1:37">
      <c r="D78" s="64"/>
      <c r="AD78" s="81"/>
      <c r="AE78" s="52"/>
      <c r="AF78" s="52"/>
      <c r="AG78" s="52"/>
      <c r="AH78" s="82"/>
      <c r="AI78" s="52"/>
      <c r="AJ78" s="52"/>
      <c r="AK78" s="53"/>
    </row>
    <row r="79" spans="1:37">
      <c r="A79" s="83" t="s">
        <v>105</v>
      </c>
      <c r="B79" s="76"/>
      <c r="C79" s="80"/>
      <c r="D79" s="84"/>
      <c r="E79" s="84" t="s">
        <v>100</v>
      </c>
      <c r="F79" s="85" t="s">
        <v>21</v>
      </c>
      <c r="G79" s="84" t="s">
        <v>101</v>
      </c>
      <c r="H79" s="86"/>
      <c r="I79" s="84" t="s">
        <v>106</v>
      </c>
      <c r="J79" s="84"/>
      <c r="K79" s="84"/>
      <c r="L79" s="84"/>
      <c r="M79" s="86"/>
      <c r="N79" s="84" t="s">
        <v>107</v>
      </c>
      <c r="O79" s="84"/>
      <c r="P79" s="84"/>
      <c r="Q79" s="84"/>
      <c r="R79" s="86"/>
      <c r="S79" s="73"/>
      <c r="T79" s="73"/>
      <c r="AD79" s="87" t="s">
        <v>108</v>
      </c>
      <c r="AE79" s="58"/>
      <c r="AF79" s="58"/>
      <c r="AG79" s="58"/>
      <c r="AH79" s="72"/>
      <c r="AI79" s="58"/>
      <c r="AJ79" s="58"/>
      <c r="AK79" s="59"/>
    </row>
    <row r="80" spans="1:37">
      <c r="A80" s="60"/>
      <c r="C80" s="61"/>
      <c r="H80" s="61"/>
      <c r="M80" s="61"/>
      <c r="N80" s="88"/>
      <c r="O80" s="89"/>
      <c r="P80" s="89"/>
      <c r="Q80" s="89"/>
      <c r="R80" s="90"/>
      <c r="S80" s="62"/>
      <c r="T80" s="56" t="s">
        <v>109</v>
      </c>
      <c r="AD80" s="91"/>
      <c r="AE80" s="62"/>
      <c r="AF80" s="62"/>
      <c r="AG80" s="62"/>
      <c r="AH80" s="92"/>
      <c r="AI80" s="62"/>
      <c r="AJ80" s="62"/>
      <c r="AK80" s="61"/>
    </row>
    <row r="81" spans="1:37">
      <c r="A81" s="93" t="s">
        <v>110</v>
      </c>
      <c r="B81" s="58"/>
      <c r="C81" s="59"/>
      <c r="D81" s="58"/>
      <c r="E81" s="58"/>
      <c r="F81" s="94" t="s">
        <v>21</v>
      </c>
      <c r="G81" s="58"/>
      <c r="H81" s="59"/>
      <c r="I81" s="58"/>
      <c r="J81" s="58"/>
      <c r="K81" s="94" t="s">
        <v>21</v>
      </c>
      <c r="L81" s="58"/>
      <c r="M81" s="59"/>
      <c r="N81" s="95"/>
      <c r="O81" s="95"/>
      <c r="P81" s="96"/>
      <c r="Q81" s="97"/>
      <c r="R81" s="98"/>
      <c r="S81" s="62"/>
      <c r="T81" s="62"/>
      <c r="AD81" s="87" t="s">
        <v>111</v>
      </c>
      <c r="AE81" s="58"/>
      <c r="AF81" s="58"/>
      <c r="AG81" s="58"/>
      <c r="AH81" s="72"/>
      <c r="AI81" s="58"/>
      <c r="AJ81" s="58"/>
      <c r="AK81" s="59"/>
    </row>
    <row r="82" spans="1:37">
      <c r="A82" s="60"/>
      <c r="C82" s="61"/>
      <c r="H82" s="61"/>
      <c r="K82" s="99"/>
      <c r="M82" s="61"/>
      <c r="N82" s="62"/>
      <c r="Q82" s="100"/>
      <c r="R82" s="61"/>
      <c r="S82" s="62"/>
      <c r="T82" s="58"/>
      <c r="U82" s="58"/>
      <c r="V82" s="58"/>
      <c r="W82" s="58"/>
      <c r="X82" s="58"/>
      <c r="Y82" s="58"/>
      <c r="Z82" s="58"/>
      <c r="AA82" s="58"/>
      <c r="AB82" s="58"/>
      <c r="AC82" s="62"/>
      <c r="AD82" s="91"/>
      <c r="AE82" s="62"/>
      <c r="AF82" s="62"/>
      <c r="AG82" s="62"/>
      <c r="AH82" s="92"/>
      <c r="AI82" s="62"/>
      <c r="AJ82" s="62"/>
      <c r="AK82" s="61"/>
    </row>
    <row r="83" spans="1:37">
      <c r="A83" s="93" t="s">
        <v>112</v>
      </c>
      <c r="B83" s="58"/>
      <c r="C83" s="59"/>
      <c r="D83" s="58"/>
      <c r="E83" s="58"/>
      <c r="F83" s="94" t="s">
        <v>21</v>
      </c>
      <c r="G83" s="58"/>
      <c r="H83" s="59"/>
      <c r="I83" s="58"/>
      <c r="J83" s="58"/>
      <c r="K83" s="94" t="s">
        <v>21</v>
      </c>
      <c r="L83" s="58"/>
      <c r="M83" s="59"/>
      <c r="N83" s="58"/>
      <c r="O83" s="58"/>
      <c r="P83" s="94" t="s">
        <v>21</v>
      </c>
      <c r="Q83" s="101"/>
      <c r="R83" s="59"/>
      <c r="S83" s="62"/>
      <c r="T83" s="62"/>
      <c r="AD83" s="87" t="s">
        <v>113</v>
      </c>
      <c r="AE83" s="58"/>
      <c r="AF83" s="58"/>
      <c r="AG83" s="58"/>
      <c r="AH83" s="72"/>
      <c r="AI83" s="58"/>
      <c r="AJ83" s="58"/>
      <c r="AK83" s="59"/>
    </row>
    <row r="84" spans="1:37">
      <c r="AD84" s="91" t="s">
        <v>114</v>
      </c>
      <c r="AE84" s="62"/>
      <c r="AF84" s="62"/>
      <c r="AG84" s="62"/>
      <c r="AH84" s="92"/>
      <c r="AI84" s="62"/>
      <c r="AJ84" s="62"/>
      <c r="AK84" s="61"/>
    </row>
    <row r="85" spans="1:37">
      <c r="A85" s="102"/>
      <c r="B85" s="76"/>
      <c r="C85" s="76"/>
      <c r="D85" s="76"/>
      <c r="E85" s="76" t="s">
        <v>100</v>
      </c>
      <c r="F85" s="76"/>
      <c r="G85" s="76"/>
      <c r="H85" s="76"/>
      <c r="I85" s="76"/>
      <c r="J85" s="76"/>
      <c r="K85" s="76"/>
      <c r="L85" s="76"/>
      <c r="M85" s="76"/>
      <c r="N85" s="85" t="s">
        <v>40</v>
      </c>
      <c r="O85" s="76"/>
      <c r="P85" s="76"/>
      <c r="Q85" s="76"/>
      <c r="R85" s="76"/>
      <c r="S85" s="76"/>
      <c r="T85" s="76" t="s">
        <v>101</v>
      </c>
      <c r="U85" s="76"/>
      <c r="V85" s="76"/>
      <c r="W85" s="76"/>
      <c r="X85" s="76"/>
      <c r="Y85" s="76"/>
      <c r="Z85" s="76"/>
      <c r="AA85" s="76"/>
      <c r="AB85" s="80"/>
      <c r="AD85" s="87" t="s">
        <v>115</v>
      </c>
      <c r="AE85" s="58"/>
      <c r="AF85" s="58"/>
      <c r="AG85" s="58"/>
      <c r="AH85" s="72"/>
      <c r="AI85" s="58"/>
      <c r="AJ85" s="58"/>
      <c r="AK85" s="59"/>
    </row>
    <row r="86" spans="1:37">
      <c r="A86" s="103" t="s">
        <v>116</v>
      </c>
      <c r="B86" s="104" t="s">
        <v>117</v>
      </c>
      <c r="C86" s="104"/>
      <c r="D86" s="104"/>
      <c r="E86" s="104"/>
      <c r="F86" s="104"/>
      <c r="G86" s="105"/>
      <c r="H86" s="104" t="s">
        <v>118</v>
      </c>
      <c r="I86" s="104"/>
      <c r="J86" s="105"/>
      <c r="K86" s="106" t="s">
        <v>119</v>
      </c>
      <c r="L86" s="107" t="s">
        <v>120</v>
      </c>
      <c r="M86" s="108"/>
      <c r="N86" s="109" t="s">
        <v>94</v>
      </c>
      <c r="O86" s="105" t="s">
        <v>116</v>
      </c>
      <c r="P86" s="104" t="s">
        <v>117</v>
      </c>
      <c r="Q86" s="104"/>
      <c r="R86" s="104"/>
      <c r="S86" s="104"/>
      <c r="T86" s="104"/>
      <c r="U86" s="105"/>
      <c r="V86" s="104" t="s">
        <v>118</v>
      </c>
      <c r="W86" s="104"/>
      <c r="X86" s="105"/>
      <c r="Y86" s="106" t="s">
        <v>119</v>
      </c>
      <c r="Z86" s="107" t="s">
        <v>120</v>
      </c>
      <c r="AA86" s="108"/>
      <c r="AB86" s="109" t="s">
        <v>94</v>
      </c>
    </row>
    <row r="87" spans="1:37">
      <c r="A87" s="110" t="s">
        <v>121</v>
      </c>
      <c r="B87" s="111"/>
      <c r="C87" s="111"/>
      <c r="D87" s="111"/>
      <c r="E87" s="111"/>
      <c r="F87" s="111"/>
      <c r="G87" s="112"/>
      <c r="H87" s="111"/>
      <c r="I87" s="111"/>
      <c r="J87" s="112"/>
      <c r="K87" s="113"/>
      <c r="L87" s="114"/>
      <c r="M87" s="115"/>
      <c r="N87" s="116"/>
      <c r="O87" s="117" t="s">
        <v>121</v>
      </c>
      <c r="P87" s="111"/>
      <c r="Q87" s="111"/>
      <c r="R87" s="111"/>
      <c r="S87" s="111"/>
      <c r="T87" s="111"/>
      <c r="U87" s="112"/>
      <c r="V87" s="111"/>
      <c r="W87" s="111"/>
      <c r="X87" s="112"/>
      <c r="Y87" s="113"/>
      <c r="Z87" s="114"/>
      <c r="AA87" s="115"/>
      <c r="AB87" s="116"/>
      <c r="AD87" s="64" t="s">
        <v>122</v>
      </c>
    </row>
    <row r="88" spans="1:37">
      <c r="A88" s="110" t="s">
        <v>123</v>
      </c>
      <c r="B88" s="111"/>
      <c r="C88" s="111"/>
      <c r="D88" s="111"/>
      <c r="E88" s="111"/>
      <c r="F88" s="111"/>
      <c r="G88" s="112"/>
      <c r="H88" s="111"/>
      <c r="I88" s="111"/>
      <c r="J88" s="112"/>
      <c r="K88" s="118"/>
      <c r="L88" s="119"/>
      <c r="M88" s="112"/>
      <c r="N88" s="116"/>
      <c r="O88" s="117" t="s">
        <v>123</v>
      </c>
      <c r="P88" s="111"/>
      <c r="Q88" s="111"/>
      <c r="R88" s="111"/>
      <c r="S88" s="111"/>
      <c r="T88" s="111"/>
      <c r="U88" s="112"/>
      <c r="V88" s="111"/>
      <c r="W88" s="111"/>
      <c r="X88" s="112"/>
      <c r="Y88" s="118"/>
      <c r="Z88" s="119"/>
      <c r="AA88" s="112"/>
      <c r="AB88" s="116"/>
      <c r="AD88" s="120"/>
      <c r="AE88" s="58"/>
      <c r="AF88" s="58"/>
      <c r="AG88" s="58"/>
      <c r="AH88" s="58"/>
      <c r="AI88" s="58"/>
      <c r="AJ88" s="58"/>
      <c r="AK88" s="58"/>
    </row>
    <row r="89" spans="1:37">
      <c r="A89" s="110" t="s">
        <v>124</v>
      </c>
      <c r="B89" s="111"/>
      <c r="C89" s="111"/>
      <c r="D89" s="111"/>
      <c r="E89" s="111"/>
      <c r="F89" s="111"/>
      <c r="G89" s="112"/>
      <c r="H89" s="111"/>
      <c r="I89" s="111"/>
      <c r="J89" s="112"/>
      <c r="K89" s="118"/>
      <c r="L89" s="119"/>
      <c r="M89" s="112"/>
      <c r="N89" s="116"/>
      <c r="O89" s="117" t="s">
        <v>124</v>
      </c>
      <c r="P89" s="111"/>
      <c r="Q89" s="111"/>
      <c r="R89" s="111"/>
      <c r="S89" s="111"/>
      <c r="T89" s="111"/>
      <c r="U89" s="112"/>
      <c r="V89" s="111"/>
      <c r="W89" s="111"/>
      <c r="X89" s="112"/>
      <c r="Y89" s="118"/>
      <c r="Z89" s="119"/>
      <c r="AA89" s="112"/>
      <c r="AB89" s="116"/>
      <c r="AD89" s="64" t="s">
        <v>96</v>
      </c>
    </row>
    <row r="90" spans="1:37">
      <c r="A90" s="110" t="s">
        <v>125</v>
      </c>
      <c r="B90" s="111"/>
      <c r="C90" s="111"/>
      <c r="D90" s="111"/>
      <c r="E90" s="111"/>
      <c r="F90" s="111"/>
      <c r="G90" s="112"/>
      <c r="H90" s="111"/>
      <c r="I90" s="111"/>
      <c r="J90" s="112"/>
      <c r="K90" s="118"/>
      <c r="L90" s="119"/>
      <c r="M90" s="112"/>
      <c r="N90" s="116"/>
      <c r="O90" s="117" t="s">
        <v>125</v>
      </c>
      <c r="P90" s="111"/>
      <c r="Q90" s="111"/>
      <c r="R90" s="111"/>
      <c r="S90" s="111"/>
      <c r="T90" s="111"/>
      <c r="U90" s="112"/>
      <c r="V90" s="111"/>
      <c r="W90" s="111"/>
      <c r="X90" s="112"/>
      <c r="Y90" s="118"/>
      <c r="Z90" s="119"/>
      <c r="AA90" s="112"/>
      <c r="AB90" s="116"/>
      <c r="AD90" s="120"/>
      <c r="AE90" s="58"/>
      <c r="AF90" s="58"/>
      <c r="AG90" s="58"/>
      <c r="AH90" s="58"/>
      <c r="AI90" s="58"/>
      <c r="AJ90" s="58"/>
      <c r="AK90" s="58"/>
    </row>
    <row r="91" spans="1:37">
      <c r="A91" s="110" t="s">
        <v>126</v>
      </c>
      <c r="B91" s="111"/>
      <c r="C91" s="111"/>
      <c r="D91" s="111"/>
      <c r="E91" s="111"/>
      <c r="F91" s="111"/>
      <c r="G91" s="112"/>
      <c r="H91" s="111"/>
      <c r="I91" s="111"/>
      <c r="J91" s="112"/>
      <c r="K91" s="118"/>
      <c r="L91" s="119"/>
      <c r="M91" s="112"/>
      <c r="N91" s="116"/>
      <c r="O91" s="117" t="s">
        <v>126</v>
      </c>
      <c r="P91" s="111"/>
      <c r="Q91" s="111"/>
      <c r="R91" s="111"/>
      <c r="S91" s="111"/>
      <c r="T91" s="111"/>
      <c r="U91" s="112"/>
      <c r="V91" s="111"/>
      <c r="W91" s="111"/>
      <c r="X91" s="112"/>
      <c r="Y91" s="118"/>
      <c r="Z91" s="119"/>
      <c r="AA91" s="112"/>
      <c r="AB91" s="116"/>
      <c r="AD91" s="64" t="s">
        <v>127</v>
      </c>
    </row>
    <row r="92" spans="1:37">
      <c r="A92" s="121" t="s">
        <v>128</v>
      </c>
      <c r="B92" s="58"/>
      <c r="C92" s="58"/>
      <c r="D92" s="58"/>
      <c r="E92" s="58"/>
      <c r="F92" s="58"/>
      <c r="G92" s="72"/>
      <c r="H92" s="58"/>
      <c r="I92" s="58"/>
      <c r="J92" s="72"/>
      <c r="K92" s="122"/>
      <c r="L92" s="123"/>
      <c r="M92" s="72"/>
      <c r="N92" s="59"/>
      <c r="O92" s="124" t="s">
        <v>128</v>
      </c>
      <c r="P92" s="58"/>
      <c r="Q92" s="58"/>
      <c r="R92" s="58"/>
      <c r="S92" s="58"/>
      <c r="T92" s="58"/>
      <c r="U92" s="72"/>
      <c r="V92" s="58"/>
      <c r="W92" s="58"/>
      <c r="X92" s="72"/>
      <c r="Y92" s="122"/>
      <c r="Z92" s="123"/>
      <c r="AA92" s="72"/>
      <c r="AB92" s="59"/>
      <c r="AD92" s="120"/>
      <c r="AE92" s="125" t="str">
        <f>Daten!$A$35</f>
        <v>Fredenbeck</v>
      </c>
      <c r="AF92" s="58"/>
      <c r="AG92" s="58"/>
      <c r="AH92" s="58"/>
      <c r="AI92" s="58"/>
      <c r="AJ92" s="58"/>
      <c r="AK92" s="58"/>
    </row>
    <row r="93" spans="1:37">
      <c r="A93" s="65" t="s">
        <v>129</v>
      </c>
      <c r="N93" s="61"/>
      <c r="O93" s="64" t="s">
        <v>129</v>
      </c>
      <c r="AB93" s="61"/>
      <c r="AD93" s="64" t="s">
        <v>130</v>
      </c>
    </row>
    <row r="94" spans="1:37">
      <c r="A94" s="57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9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9"/>
      <c r="AD94" s="58"/>
      <c r="AE94" s="126" t="str">
        <f>Daten!$A$32</f>
        <v>05.05.2017</v>
      </c>
      <c r="AF94" s="58"/>
      <c r="AG94" s="58"/>
      <c r="AH94" s="58"/>
      <c r="AI94" s="58"/>
      <c r="AJ94" s="58"/>
      <c r="AK94" s="58"/>
    </row>
    <row r="95" spans="1:37" ht="12" customHeight="1"/>
    <row r="96" spans="1:37">
      <c r="A96" s="51" t="s">
        <v>95</v>
      </c>
      <c r="B96" s="52"/>
      <c r="C96" s="52"/>
      <c r="D96" s="52"/>
      <c r="E96" s="53"/>
      <c r="F96" s="54" t="s">
        <v>96</v>
      </c>
      <c r="G96" s="52"/>
      <c r="H96" s="52"/>
      <c r="I96" s="52"/>
      <c r="J96" s="52"/>
      <c r="K96" s="52"/>
      <c r="L96" s="52"/>
      <c r="M96" s="52"/>
      <c r="N96" s="52"/>
      <c r="O96" s="52"/>
      <c r="P96" s="53"/>
      <c r="Q96" s="54" t="s">
        <v>97</v>
      </c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3"/>
      <c r="AC96" s="55" t="s">
        <v>98</v>
      </c>
    </row>
    <row r="97" spans="1:37">
      <c r="A97" s="57"/>
      <c r="B97" s="58"/>
      <c r="C97" s="58"/>
      <c r="D97" s="58"/>
      <c r="E97" s="59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9"/>
      <c r="Q97" s="58"/>
      <c r="R97" s="58" t="str">
        <f ca="1">SamstagNeben!P25</f>
        <v>TV Sottrum</v>
      </c>
      <c r="S97" s="58"/>
      <c r="T97" s="58"/>
      <c r="U97" s="58"/>
      <c r="V97" s="58"/>
      <c r="W97" s="58"/>
      <c r="X97" s="58"/>
      <c r="Y97" s="58"/>
      <c r="Z97" s="58"/>
      <c r="AA97" s="58" t="str">
        <f>SamstagNeben!N25</f>
        <v>F30</v>
      </c>
      <c r="AB97" s="59"/>
      <c r="AC97" s="55" t="s">
        <v>99</v>
      </c>
    </row>
    <row r="98" spans="1:37" ht="15.95" customHeight="1">
      <c r="A98" s="60" t="s">
        <v>100</v>
      </c>
      <c r="C98" s="56" t="str">
        <f ca="1">SamstagNeben!I25</f>
        <v>TV Berkenbaum</v>
      </c>
      <c r="M98" s="61"/>
      <c r="N98" s="62" t="s">
        <v>101</v>
      </c>
      <c r="O98" s="63"/>
      <c r="P98" s="56" t="str">
        <f ca="1">SamstagNeben!M25</f>
        <v>TV Richterich</v>
      </c>
      <c r="AB98" s="61"/>
    </row>
    <row r="99" spans="1:37">
      <c r="A99" s="57"/>
      <c r="B99" s="58"/>
      <c r="C99" s="58"/>
      <c r="M99" s="61"/>
      <c r="N99" s="62"/>
      <c r="AB99" s="61"/>
      <c r="AD99" s="64" t="s">
        <v>37</v>
      </c>
      <c r="AG99" s="64" t="s">
        <v>102</v>
      </c>
      <c r="AJ99" s="64" t="s">
        <v>39</v>
      </c>
    </row>
    <row r="100" spans="1:37">
      <c r="A100" s="65" t="s">
        <v>100</v>
      </c>
      <c r="C100" s="66"/>
      <c r="D100" s="67"/>
      <c r="E100" s="67"/>
      <c r="F100" s="67"/>
      <c r="G100" s="67"/>
      <c r="H100" s="68"/>
      <c r="I100" s="67"/>
      <c r="J100" s="67"/>
      <c r="K100" s="67"/>
      <c r="L100" s="67"/>
      <c r="M100" s="68"/>
      <c r="N100" s="67"/>
      <c r="O100" s="67"/>
      <c r="P100" s="67"/>
      <c r="Q100" s="67"/>
      <c r="R100" s="68"/>
      <c r="S100" s="67"/>
      <c r="T100" s="67"/>
      <c r="U100" s="67"/>
      <c r="V100" s="67"/>
      <c r="W100" s="68"/>
      <c r="X100" s="67"/>
      <c r="Y100" s="67"/>
      <c r="Z100" s="67"/>
      <c r="AA100" s="67"/>
      <c r="AB100" s="68"/>
      <c r="AC100" s="62"/>
      <c r="AD100" s="69"/>
      <c r="AE100" s="53"/>
      <c r="AF100" s="62"/>
      <c r="AG100" s="69"/>
      <c r="AH100" s="53"/>
      <c r="AJ100" s="69"/>
      <c r="AK100" s="53"/>
    </row>
    <row r="101" spans="1:37">
      <c r="A101" s="70" t="s">
        <v>101</v>
      </c>
      <c r="B101" s="58"/>
      <c r="C101" s="71"/>
      <c r="D101" s="72"/>
      <c r="E101" s="72"/>
      <c r="F101" s="72"/>
      <c r="G101" s="72"/>
      <c r="H101" s="59"/>
      <c r="I101" s="72"/>
      <c r="J101" s="72"/>
      <c r="K101" s="72"/>
      <c r="L101" s="72"/>
      <c r="M101" s="59"/>
      <c r="N101" s="72"/>
      <c r="O101" s="72"/>
      <c r="P101" s="72"/>
      <c r="Q101" s="72"/>
      <c r="R101" s="59"/>
      <c r="S101" s="72"/>
      <c r="T101" s="72"/>
      <c r="U101" s="72"/>
      <c r="V101" s="72"/>
      <c r="W101" s="59"/>
      <c r="X101" s="72"/>
      <c r="Y101" s="72"/>
      <c r="Z101" s="72"/>
      <c r="AA101" s="72"/>
      <c r="AB101" s="59"/>
      <c r="AC101" s="62"/>
      <c r="AD101" s="462">
        <f>SamstagNeben!C25</f>
        <v>2</v>
      </c>
      <c r="AE101" s="463"/>
      <c r="AF101" s="62"/>
      <c r="AG101" s="462">
        <f>SamstagNeben!E25</f>
        <v>61</v>
      </c>
      <c r="AH101" s="463"/>
      <c r="AJ101" s="462">
        <f>SamstagNeben!F25</f>
        <v>2</v>
      </c>
      <c r="AK101" s="463"/>
    </row>
    <row r="102" spans="1:37">
      <c r="A102" s="65" t="s">
        <v>100</v>
      </c>
      <c r="C102" s="66"/>
      <c r="D102" s="67"/>
      <c r="E102" s="67"/>
      <c r="F102" s="67"/>
      <c r="G102" s="67"/>
      <c r="H102" s="68"/>
      <c r="I102" s="67"/>
      <c r="J102" s="67"/>
      <c r="K102" s="67"/>
      <c r="L102" s="67"/>
      <c r="M102" s="68"/>
      <c r="N102" s="67"/>
      <c r="O102" s="67"/>
      <c r="P102" s="67"/>
      <c r="Q102" s="67"/>
      <c r="R102" s="68"/>
      <c r="S102" s="67"/>
      <c r="T102" s="67"/>
      <c r="U102" s="67"/>
      <c r="V102" s="67"/>
      <c r="W102" s="68"/>
      <c r="X102" s="67"/>
      <c r="Y102" s="67"/>
      <c r="Z102" s="67"/>
      <c r="AA102" s="67"/>
      <c r="AB102" s="68"/>
      <c r="AC102" s="62"/>
      <c r="AD102" s="57"/>
      <c r="AE102" s="59"/>
      <c r="AF102" s="62"/>
      <c r="AG102" s="57"/>
      <c r="AH102" s="59"/>
      <c r="AJ102" s="57"/>
      <c r="AK102" s="59"/>
    </row>
    <row r="103" spans="1:37">
      <c r="A103" s="70" t="s">
        <v>101</v>
      </c>
      <c r="B103" s="58"/>
      <c r="C103" s="71"/>
      <c r="D103" s="72"/>
      <c r="E103" s="72"/>
      <c r="F103" s="72"/>
      <c r="G103" s="72"/>
      <c r="H103" s="59"/>
      <c r="I103" s="72"/>
      <c r="J103" s="72"/>
      <c r="K103" s="72"/>
      <c r="L103" s="72"/>
      <c r="M103" s="59"/>
      <c r="N103" s="72"/>
      <c r="O103" s="72"/>
      <c r="P103" s="72"/>
      <c r="Q103" s="72"/>
      <c r="R103" s="59"/>
      <c r="S103" s="72"/>
      <c r="T103" s="72"/>
      <c r="U103" s="72"/>
      <c r="V103" s="72"/>
      <c r="W103" s="59"/>
      <c r="X103" s="72"/>
      <c r="Y103" s="72"/>
      <c r="Z103" s="72"/>
      <c r="AA103" s="72"/>
      <c r="AB103" s="59"/>
      <c r="AC103" s="62"/>
      <c r="AD103" s="62"/>
      <c r="AE103" s="62"/>
      <c r="AF103" s="62"/>
      <c r="AG103" s="62"/>
    </row>
    <row r="104" spans="1:37">
      <c r="A104" s="65" t="s">
        <v>100</v>
      </c>
      <c r="C104" s="66"/>
      <c r="D104" s="67"/>
      <c r="E104" s="67"/>
      <c r="F104" s="67"/>
      <c r="G104" s="67"/>
      <c r="H104" s="68"/>
      <c r="I104" s="67"/>
      <c r="J104" s="67"/>
      <c r="K104" s="67"/>
      <c r="L104" s="67"/>
      <c r="M104" s="68"/>
      <c r="N104" s="67"/>
      <c r="O104" s="67"/>
      <c r="P104" s="67"/>
      <c r="Q104" s="67"/>
      <c r="R104" s="68"/>
      <c r="S104" s="67"/>
      <c r="T104" s="67"/>
      <c r="U104" s="67"/>
      <c r="V104" s="67"/>
      <c r="W104" s="68"/>
      <c r="X104" s="67"/>
      <c r="Y104" s="67"/>
      <c r="Z104" s="67"/>
      <c r="AA104" s="67"/>
      <c r="AB104" s="68"/>
      <c r="AC104" s="62"/>
      <c r="AD104" s="73" t="s">
        <v>103</v>
      </c>
      <c r="AE104" s="62"/>
      <c r="AF104" s="62"/>
      <c r="AG104" s="62"/>
    </row>
    <row r="105" spans="1:37">
      <c r="A105" s="70" t="s">
        <v>101</v>
      </c>
      <c r="B105" s="58"/>
      <c r="C105" s="71"/>
      <c r="D105" s="72"/>
      <c r="E105" s="72"/>
      <c r="F105" s="72"/>
      <c r="G105" s="72"/>
      <c r="H105" s="59"/>
      <c r="I105" s="72"/>
      <c r="J105" s="72"/>
      <c r="K105" s="72"/>
      <c r="L105" s="72"/>
      <c r="M105" s="59"/>
      <c r="N105" s="72"/>
      <c r="O105" s="72"/>
      <c r="P105" s="72"/>
      <c r="Q105" s="72"/>
      <c r="R105" s="59"/>
      <c r="S105" s="72"/>
      <c r="T105" s="72"/>
      <c r="U105" s="72"/>
      <c r="V105" s="72"/>
      <c r="W105" s="59"/>
      <c r="X105" s="72"/>
      <c r="Y105" s="72"/>
      <c r="Z105" s="72"/>
      <c r="AA105" s="72"/>
      <c r="AB105" s="59"/>
      <c r="AC105" s="62"/>
      <c r="AD105" s="62"/>
      <c r="AE105" s="62"/>
      <c r="AF105" s="62"/>
      <c r="AG105" s="62"/>
    </row>
    <row r="106" spans="1:37">
      <c r="A106" s="65" t="s">
        <v>100</v>
      </c>
      <c r="C106" s="66"/>
      <c r="D106" s="67"/>
      <c r="E106" s="67"/>
      <c r="F106" s="67"/>
      <c r="G106" s="67"/>
      <c r="H106" s="68"/>
      <c r="I106" s="67"/>
      <c r="J106" s="67"/>
      <c r="K106" s="67"/>
      <c r="L106" s="67"/>
      <c r="M106" s="68"/>
      <c r="N106" s="67"/>
      <c r="O106" s="67"/>
      <c r="P106" s="67"/>
      <c r="Q106" s="67"/>
      <c r="R106" s="68"/>
      <c r="S106" s="67"/>
      <c r="T106" s="67"/>
      <c r="U106" s="67"/>
      <c r="V106" s="67"/>
      <c r="W106" s="68"/>
      <c r="X106" s="67"/>
      <c r="Y106" s="67"/>
      <c r="Z106" s="67"/>
      <c r="AA106" s="67"/>
      <c r="AB106" s="68"/>
      <c r="AC106" s="62"/>
      <c r="AD106" s="74" t="str">
        <f>Daten!$A$31</f>
        <v>DM Senioren 2017</v>
      </c>
      <c r="AE106" s="58"/>
      <c r="AF106" s="58"/>
      <c r="AG106" s="58"/>
      <c r="AH106" s="58"/>
      <c r="AI106" s="58"/>
      <c r="AJ106" s="58"/>
      <c r="AK106" s="58"/>
    </row>
    <row r="107" spans="1:37">
      <c r="A107" s="70" t="s">
        <v>101</v>
      </c>
      <c r="B107" s="58"/>
      <c r="C107" s="71"/>
      <c r="D107" s="72"/>
      <c r="E107" s="72"/>
      <c r="F107" s="72"/>
      <c r="G107" s="72"/>
      <c r="H107" s="59"/>
      <c r="I107" s="72"/>
      <c r="J107" s="72"/>
      <c r="K107" s="72"/>
      <c r="L107" s="72"/>
      <c r="M107" s="59"/>
      <c r="N107" s="72"/>
      <c r="O107" s="72"/>
      <c r="P107" s="72"/>
      <c r="Q107" s="72"/>
      <c r="R107" s="59"/>
      <c r="S107" s="72"/>
      <c r="T107" s="72"/>
      <c r="U107" s="72"/>
      <c r="V107" s="72"/>
      <c r="W107" s="59"/>
      <c r="X107" s="72"/>
      <c r="Y107" s="72"/>
      <c r="Z107" s="72"/>
      <c r="AA107" s="72"/>
      <c r="AB107" s="59"/>
      <c r="AC107" s="62"/>
      <c r="AD107" s="75" t="str">
        <f>SamstagNeben!G25</f>
        <v>F30</v>
      </c>
      <c r="AE107" s="76"/>
      <c r="AF107" s="76"/>
      <c r="AG107" s="75" t="str">
        <f>SamstagNeben!AB25</f>
        <v>Vorrunde</v>
      </c>
      <c r="AH107" s="76"/>
      <c r="AI107" s="76"/>
      <c r="AJ107" s="76"/>
      <c r="AK107" s="76"/>
    </row>
    <row r="108" spans="1:37">
      <c r="A108" s="65" t="s">
        <v>100</v>
      </c>
      <c r="C108" s="66"/>
      <c r="D108" s="67"/>
      <c r="E108" s="67"/>
      <c r="F108" s="67"/>
      <c r="G108" s="67"/>
      <c r="H108" s="68"/>
      <c r="I108" s="67"/>
      <c r="J108" s="67"/>
      <c r="K108" s="67"/>
      <c r="L108" s="67"/>
      <c r="M108" s="68"/>
      <c r="N108" s="67"/>
      <c r="O108" s="67"/>
      <c r="P108" s="67"/>
      <c r="Q108" s="67"/>
      <c r="R108" s="68"/>
      <c r="S108" s="67"/>
      <c r="T108" s="67"/>
      <c r="U108" s="67"/>
      <c r="V108" s="67"/>
      <c r="W108" s="68"/>
      <c r="X108" s="67"/>
      <c r="Y108" s="67"/>
      <c r="Z108" s="67"/>
      <c r="AA108" s="67"/>
      <c r="AB108" s="68"/>
      <c r="AC108" s="62"/>
      <c r="AD108" s="77"/>
      <c r="AE108" s="62"/>
      <c r="AF108" s="62"/>
      <c r="AG108" s="62"/>
      <c r="AH108" s="62"/>
      <c r="AI108" s="62"/>
      <c r="AJ108" s="62"/>
      <c r="AK108" s="62"/>
    </row>
    <row r="109" spans="1:37">
      <c r="A109" s="70" t="s">
        <v>101</v>
      </c>
      <c r="B109" s="58"/>
      <c r="C109" s="71"/>
      <c r="D109" s="72"/>
      <c r="E109" s="72"/>
      <c r="F109" s="72"/>
      <c r="G109" s="72"/>
      <c r="H109" s="59"/>
      <c r="I109" s="72"/>
      <c r="J109" s="72"/>
      <c r="K109" s="72"/>
      <c r="L109" s="72"/>
      <c r="M109" s="59"/>
      <c r="N109" s="72"/>
      <c r="O109" s="72"/>
      <c r="P109" s="72"/>
      <c r="Q109" s="72"/>
      <c r="R109" s="59"/>
      <c r="S109" s="72"/>
      <c r="T109" s="72"/>
      <c r="U109" s="72"/>
      <c r="V109" s="72"/>
      <c r="W109" s="59"/>
      <c r="X109" s="72"/>
      <c r="Y109" s="72"/>
      <c r="Z109" s="72"/>
      <c r="AA109" s="72"/>
      <c r="AB109" s="59"/>
      <c r="AC109" s="62"/>
      <c r="AD109" s="78" t="s">
        <v>104</v>
      </c>
      <c r="AE109" s="76"/>
      <c r="AF109" s="76"/>
      <c r="AG109" s="76"/>
      <c r="AH109" s="79"/>
      <c r="AI109" s="76"/>
      <c r="AJ109" s="76"/>
      <c r="AK109" s="80"/>
    </row>
    <row r="110" spans="1:37">
      <c r="D110" s="64"/>
      <c r="AD110" s="81"/>
      <c r="AE110" s="52"/>
      <c r="AF110" s="52"/>
      <c r="AG110" s="52"/>
      <c r="AH110" s="82"/>
      <c r="AI110" s="52"/>
      <c r="AJ110" s="52"/>
      <c r="AK110" s="53"/>
    </row>
    <row r="111" spans="1:37">
      <c r="A111" s="83" t="s">
        <v>105</v>
      </c>
      <c r="B111" s="76"/>
      <c r="C111" s="80"/>
      <c r="D111" s="84"/>
      <c r="E111" s="84" t="s">
        <v>100</v>
      </c>
      <c r="F111" s="85" t="s">
        <v>21</v>
      </c>
      <c r="G111" s="84" t="s">
        <v>101</v>
      </c>
      <c r="H111" s="86"/>
      <c r="I111" s="84" t="s">
        <v>106</v>
      </c>
      <c r="J111" s="84"/>
      <c r="K111" s="84"/>
      <c r="L111" s="84"/>
      <c r="M111" s="86"/>
      <c r="N111" s="84" t="s">
        <v>107</v>
      </c>
      <c r="O111" s="84"/>
      <c r="P111" s="84"/>
      <c r="Q111" s="84"/>
      <c r="R111" s="86"/>
      <c r="S111" s="73"/>
      <c r="T111" s="73"/>
      <c r="AD111" s="87" t="s">
        <v>108</v>
      </c>
      <c r="AE111" s="58"/>
      <c r="AF111" s="58"/>
      <c r="AG111" s="58"/>
      <c r="AH111" s="72"/>
      <c r="AI111" s="58"/>
      <c r="AJ111" s="58"/>
      <c r="AK111" s="59"/>
    </row>
    <row r="112" spans="1:37">
      <c r="A112" s="60"/>
      <c r="C112" s="61"/>
      <c r="H112" s="61"/>
      <c r="M112" s="61"/>
      <c r="N112" s="88"/>
      <c r="O112" s="89"/>
      <c r="P112" s="89"/>
      <c r="Q112" s="89"/>
      <c r="R112" s="90"/>
      <c r="S112" s="62"/>
      <c r="T112" s="56" t="s">
        <v>109</v>
      </c>
      <c r="AD112" s="91"/>
      <c r="AE112" s="62"/>
      <c r="AF112" s="62"/>
      <c r="AG112" s="62"/>
      <c r="AH112" s="92"/>
      <c r="AI112" s="62"/>
      <c r="AJ112" s="62"/>
      <c r="AK112" s="61"/>
    </row>
    <row r="113" spans="1:37">
      <c r="A113" s="93" t="s">
        <v>110</v>
      </c>
      <c r="B113" s="58"/>
      <c r="C113" s="59"/>
      <c r="D113" s="58"/>
      <c r="E113" s="58"/>
      <c r="F113" s="94" t="s">
        <v>21</v>
      </c>
      <c r="G113" s="58"/>
      <c r="H113" s="59"/>
      <c r="I113" s="58"/>
      <c r="J113" s="58"/>
      <c r="K113" s="94" t="s">
        <v>21</v>
      </c>
      <c r="L113" s="58"/>
      <c r="M113" s="59"/>
      <c r="N113" s="95"/>
      <c r="O113" s="95"/>
      <c r="P113" s="96"/>
      <c r="Q113" s="97"/>
      <c r="R113" s="98"/>
      <c r="S113" s="62"/>
      <c r="T113" s="62"/>
      <c r="AD113" s="87" t="s">
        <v>111</v>
      </c>
      <c r="AE113" s="58"/>
      <c r="AF113" s="58"/>
      <c r="AG113" s="58"/>
      <c r="AH113" s="72"/>
      <c r="AI113" s="58"/>
      <c r="AJ113" s="58"/>
      <c r="AK113" s="59"/>
    </row>
    <row r="114" spans="1:37">
      <c r="A114" s="60"/>
      <c r="C114" s="61"/>
      <c r="H114" s="61"/>
      <c r="K114" s="99"/>
      <c r="M114" s="61"/>
      <c r="N114" s="62"/>
      <c r="Q114" s="100"/>
      <c r="R114" s="61"/>
      <c r="S114" s="62"/>
      <c r="T114" s="58"/>
      <c r="U114" s="58"/>
      <c r="V114" s="58"/>
      <c r="W114" s="58"/>
      <c r="X114" s="58"/>
      <c r="Y114" s="58"/>
      <c r="Z114" s="58"/>
      <c r="AA114" s="58"/>
      <c r="AB114" s="58"/>
      <c r="AC114" s="62"/>
      <c r="AD114" s="91"/>
      <c r="AE114" s="62"/>
      <c r="AF114" s="62"/>
      <c r="AG114" s="62"/>
      <c r="AH114" s="92"/>
      <c r="AI114" s="62"/>
      <c r="AJ114" s="62"/>
      <c r="AK114" s="61"/>
    </row>
    <row r="115" spans="1:37">
      <c r="A115" s="93" t="s">
        <v>112</v>
      </c>
      <c r="B115" s="58"/>
      <c r="C115" s="59"/>
      <c r="D115" s="58"/>
      <c r="E115" s="58"/>
      <c r="F115" s="94" t="s">
        <v>21</v>
      </c>
      <c r="G115" s="58"/>
      <c r="H115" s="59"/>
      <c r="I115" s="58"/>
      <c r="J115" s="58"/>
      <c r="K115" s="94" t="s">
        <v>21</v>
      </c>
      <c r="L115" s="58"/>
      <c r="M115" s="59"/>
      <c r="N115" s="58"/>
      <c r="O115" s="58"/>
      <c r="P115" s="94" t="s">
        <v>21</v>
      </c>
      <c r="Q115" s="101"/>
      <c r="R115" s="59"/>
      <c r="S115" s="62"/>
      <c r="T115" s="62"/>
      <c r="AD115" s="87" t="s">
        <v>113</v>
      </c>
      <c r="AE115" s="58"/>
      <c r="AF115" s="58"/>
      <c r="AG115" s="58"/>
      <c r="AH115" s="72"/>
      <c r="AI115" s="58"/>
      <c r="AJ115" s="58"/>
      <c r="AK115" s="59"/>
    </row>
    <row r="116" spans="1:37">
      <c r="AD116" s="91" t="s">
        <v>114</v>
      </c>
      <c r="AE116" s="62"/>
      <c r="AF116" s="62"/>
      <c r="AG116" s="62"/>
      <c r="AH116" s="92"/>
      <c r="AI116" s="62"/>
      <c r="AJ116" s="62"/>
      <c r="AK116" s="61"/>
    </row>
    <row r="117" spans="1:37">
      <c r="A117" s="102"/>
      <c r="B117" s="76"/>
      <c r="C117" s="76"/>
      <c r="D117" s="76"/>
      <c r="E117" s="76" t="s">
        <v>100</v>
      </c>
      <c r="F117" s="76"/>
      <c r="G117" s="76"/>
      <c r="H117" s="76"/>
      <c r="I117" s="76"/>
      <c r="J117" s="76"/>
      <c r="K117" s="76"/>
      <c r="L117" s="76"/>
      <c r="M117" s="76"/>
      <c r="N117" s="85" t="s">
        <v>40</v>
      </c>
      <c r="O117" s="76"/>
      <c r="P117" s="76"/>
      <c r="Q117" s="76"/>
      <c r="R117" s="76"/>
      <c r="S117" s="76"/>
      <c r="T117" s="76" t="s">
        <v>101</v>
      </c>
      <c r="U117" s="76"/>
      <c r="V117" s="76"/>
      <c r="W117" s="76"/>
      <c r="X117" s="76"/>
      <c r="Y117" s="76"/>
      <c r="Z117" s="76"/>
      <c r="AA117" s="76"/>
      <c r="AB117" s="80"/>
      <c r="AD117" s="87" t="s">
        <v>115</v>
      </c>
      <c r="AE117" s="58"/>
      <c r="AF117" s="58"/>
      <c r="AG117" s="58"/>
      <c r="AH117" s="72"/>
      <c r="AI117" s="58"/>
      <c r="AJ117" s="58"/>
      <c r="AK117" s="59"/>
    </row>
    <row r="118" spans="1:37">
      <c r="A118" s="103" t="s">
        <v>116</v>
      </c>
      <c r="B118" s="104" t="s">
        <v>117</v>
      </c>
      <c r="C118" s="104"/>
      <c r="D118" s="104"/>
      <c r="E118" s="104"/>
      <c r="F118" s="104"/>
      <c r="G118" s="105"/>
      <c r="H118" s="104" t="s">
        <v>118</v>
      </c>
      <c r="I118" s="104"/>
      <c r="J118" s="105"/>
      <c r="K118" s="106" t="s">
        <v>119</v>
      </c>
      <c r="L118" s="107" t="s">
        <v>120</v>
      </c>
      <c r="M118" s="108"/>
      <c r="N118" s="109" t="s">
        <v>94</v>
      </c>
      <c r="O118" s="105" t="s">
        <v>116</v>
      </c>
      <c r="P118" s="104" t="s">
        <v>117</v>
      </c>
      <c r="Q118" s="104"/>
      <c r="R118" s="104"/>
      <c r="S118" s="104"/>
      <c r="T118" s="104"/>
      <c r="U118" s="105"/>
      <c r="V118" s="104" t="s">
        <v>118</v>
      </c>
      <c r="W118" s="104"/>
      <c r="X118" s="105"/>
      <c r="Y118" s="106" t="s">
        <v>119</v>
      </c>
      <c r="Z118" s="107" t="s">
        <v>120</v>
      </c>
      <c r="AA118" s="108"/>
      <c r="AB118" s="109" t="s">
        <v>94</v>
      </c>
    </row>
    <row r="119" spans="1:37">
      <c r="A119" s="110" t="s">
        <v>121</v>
      </c>
      <c r="B119" s="111"/>
      <c r="C119" s="111"/>
      <c r="D119" s="111"/>
      <c r="E119" s="111"/>
      <c r="F119" s="111"/>
      <c r="G119" s="112"/>
      <c r="H119" s="111"/>
      <c r="I119" s="111"/>
      <c r="J119" s="112"/>
      <c r="K119" s="113"/>
      <c r="L119" s="114"/>
      <c r="M119" s="115"/>
      <c r="N119" s="116"/>
      <c r="O119" s="117" t="s">
        <v>121</v>
      </c>
      <c r="P119" s="111"/>
      <c r="Q119" s="111"/>
      <c r="R119" s="111"/>
      <c r="S119" s="111"/>
      <c r="T119" s="111"/>
      <c r="U119" s="112"/>
      <c r="V119" s="111"/>
      <c r="W119" s="111"/>
      <c r="X119" s="112"/>
      <c r="Y119" s="113"/>
      <c r="Z119" s="114"/>
      <c r="AA119" s="115"/>
      <c r="AB119" s="116"/>
      <c r="AD119" s="64" t="s">
        <v>122</v>
      </c>
    </row>
    <row r="120" spans="1:37">
      <c r="A120" s="110" t="s">
        <v>123</v>
      </c>
      <c r="B120" s="111"/>
      <c r="C120" s="111"/>
      <c r="D120" s="111"/>
      <c r="E120" s="111"/>
      <c r="F120" s="111"/>
      <c r="G120" s="112"/>
      <c r="H120" s="111"/>
      <c r="I120" s="111"/>
      <c r="J120" s="112"/>
      <c r="K120" s="118"/>
      <c r="L120" s="119"/>
      <c r="M120" s="112"/>
      <c r="N120" s="116"/>
      <c r="O120" s="117" t="s">
        <v>123</v>
      </c>
      <c r="P120" s="111"/>
      <c r="Q120" s="111"/>
      <c r="R120" s="111"/>
      <c r="S120" s="111"/>
      <c r="T120" s="111"/>
      <c r="U120" s="112"/>
      <c r="V120" s="111"/>
      <c r="W120" s="111"/>
      <c r="X120" s="112"/>
      <c r="Y120" s="118"/>
      <c r="Z120" s="119"/>
      <c r="AA120" s="112"/>
      <c r="AB120" s="116"/>
      <c r="AD120" s="120"/>
      <c r="AE120" s="58"/>
      <c r="AF120" s="58"/>
      <c r="AG120" s="58"/>
      <c r="AH120" s="58"/>
      <c r="AI120" s="58"/>
      <c r="AJ120" s="58"/>
      <c r="AK120" s="58"/>
    </row>
    <row r="121" spans="1:37">
      <c r="A121" s="110" t="s">
        <v>124</v>
      </c>
      <c r="B121" s="111"/>
      <c r="C121" s="111"/>
      <c r="D121" s="111"/>
      <c r="E121" s="111"/>
      <c r="F121" s="111"/>
      <c r="G121" s="112"/>
      <c r="H121" s="111"/>
      <c r="I121" s="111"/>
      <c r="J121" s="112"/>
      <c r="K121" s="118"/>
      <c r="L121" s="119"/>
      <c r="M121" s="112"/>
      <c r="N121" s="116"/>
      <c r="O121" s="117" t="s">
        <v>124</v>
      </c>
      <c r="P121" s="111"/>
      <c r="Q121" s="111"/>
      <c r="R121" s="111"/>
      <c r="S121" s="111"/>
      <c r="T121" s="111"/>
      <c r="U121" s="112"/>
      <c r="V121" s="111"/>
      <c r="W121" s="111"/>
      <c r="X121" s="112"/>
      <c r="Y121" s="118"/>
      <c r="Z121" s="119"/>
      <c r="AA121" s="112"/>
      <c r="AB121" s="116"/>
      <c r="AD121" s="64" t="s">
        <v>96</v>
      </c>
    </row>
    <row r="122" spans="1:37">
      <c r="A122" s="110" t="s">
        <v>125</v>
      </c>
      <c r="B122" s="111"/>
      <c r="C122" s="111"/>
      <c r="D122" s="111"/>
      <c r="E122" s="111"/>
      <c r="F122" s="111"/>
      <c r="G122" s="112"/>
      <c r="H122" s="111"/>
      <c r="I122" s="111"/>
      <c r="J122" s="112"/>
      <c r="K122" s="118"/>
      <c r="L122" s="119"/>
      <c r="M122" s="112"/>
      <c r="N122" s="116"/>
      <c r="O122" s="117" t="s">
        <v>125</v>
      </c>
      <c r="P122" s="111"/>
      <c r="Q122" s="111"/>
      <c r="R122" s="111"/>
      <c r="S122" s="111"/>
      <c r="T122" s="111"/>
      <c r="U122" s="112"/>
      <c r="V122" s="111"/>
      <c r="W122" s="111"/>
      <c r="X122" s="112"/>
      <c r="Y122" s="118"/>
      <c r="Z122" s="119"/>
      <c r="AA122" s="112"/>
      <c r="AB122" s="116"/>
      <c r="AD122" s="120"/>
      <c r="AE122" s="58"/>
      <c r="AF122" s="58"/>
      <c r="AG122" s="58"/>
      <c r="AH122" s="58"/>
      <c r="AI122" s="58"/>
      <c r="AJ122" s="58"/>
      <c r="AK122" s="58"/>
    </row>
    <row r="123" spans="1:37">
      <c r="A123" s="110" t="s">
        <v>126</v>
      </c>
      <c r="B123" s="111"/>
      <c r="C123" s="111"/>
      <c r="D123" s="111"/>
      <c r="E123" s="111"/>
      <c r="F123" s="111"/>
      <c r="G123" s="112"/>
      <c r="H123" s="111"/>
      <c r="I123" s="111"/>
      <c r="J123" s="112"/>
      <c r="K123" s="118"/>
      <c r="L123" s="119"/>
      <c r="M123" s="112"/>
      <c r="N123" s="116"/>
      <c r="O123" s="117" t="s">
        <v>126</v>
      </c>
      <c r="P123" s="111"/>
      <c r="Q123" s="111"/>
      <c r="R123" s="111"/>
      <c r="S123" s="111"/>
      <c r="T123" s="111"/>
      <c r="U123" s="112"/>
      <c r="V123" s="111"/>
      <c r="W123" s="111"/>
      <c r="X123" s="112"/>
      <c r="Y123" s="118"/>
      <c r="Z123" s="119"/>
      <c r="AA123" s="112"/>
      <c r="AB123" s="116"/>
      <c r="AD123" s="64" t="s">
        <v>127</v>
      </c>
    </row>
    <row r="124" spans="1:37">
      <c r="A124" s="121" t="s">
        <v>128</v>
      </c>
      <c r="B124" s="58"/>
      <c r="C124" s="58"/>
      <c r="D124" s="58"/>
      <c r="E124" s="58"/>
      <c r="F124" s="58"/>
      <c r="G124" s="72"/>
      <c r="H124" s="58"/>
      <c r="I124" s="58"/>
      <c r="J124" s="72"/>
      <c r="K124" s="122"/>
      <c r="L124" s="123"/>
      <c r="M124" s="72"/>
      <c r="N124" s="59"/>
      <c r="O124" s="124" t="s">
        <v>128</v>
      </c>
      <c r="P124" s="58"/>
      <c r="Q124" s="58"/>
      <c r="R124" s="58"/>
      <c r="S124" s="58"/>
      <c r="T124" s="58"/>
      <c r="U124" s="72"/>
      <c r="V124" s="58"/>
      <c r="W124" s="58"/>
      <c r="X124" s="72"/>
      <c r="Y124" s="122"/>
      <c r="Z124" s="123"/>
      <c r="AA124" s="72"/>
      <c r="AB124" s="59"/>
      <c r="AD124" s="120"/>
      <c r="AE124" s="125" t="str">
        <f>Daten!$A$35</f>
        <v>Fredenbeck</v>
      </c>
      <c r="AF124" s="58"/>
      <c r="AG124" s="58"/>
      <c r="AH124" s="58"/>
      <c r="AI124" s="58"/>
      <c r="AJ124" s="58"/>
      <c r="AK124" s="58"/>
    </row>
    <row r="125" spans="1:37">
      <c r="A125" s="65" t="s">
        <v>129</v>
      </c>
      <c r="N125" s="61"/>
      <c r="O125" s="64" t="s">
        <v>129</v>
      </c>
      <c r="AB125" s="61"/>
      <c r="AD125" s="64" t="s">
        <v>130</v>
      </c>
    </row>
    <row r="126" spans="1:37">
      <c r="A126" s="57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9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9"/>
      <c r="AD126" s="58"/>
      <c r="AE126" s="126" t="str">
        <f>Daten!$A$32</f>
        <v>05.05.2017</v>
      </c>
      <c r="AF126" s="58"/>
      <c r="AG126" s="58"/>
      <c r="AH126" s="58"/>
      <c r="AI126" s="58"/>
      <c r="AJ126" s="58"/>
      <c r="AK126" s="58"/>
    </row>
    <row r="127" spans="1:37">
      <c r="A127" s="51" t="s">
        <v>95</v>
      </c>
      <c r="B127" s="52"/>
      <c r="C127" s="52"/>
      <c r="D127" s="52"/>
      <c r="E127" s="53"/>
      <c r="F127" s="54" t="s">
        <v>96</v>
      </c>
      <c r="G127" s="52"/>
      <c r="H127" s="52"/>
      <c r="I127" s="52"/>
      <c r="J127" s="52"/>
      <c r="K127" s="52"/>
      <c r="L127" s="52"/>
      <c r="M127" s="52"/>
      <c r="N127" s="52"/>
      <c r="O127" s="52"/>
      <c r="P127" s="53"/>
      <c r="Q127" s="54" t="s">
        <v>97</v>
      </c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3"/>
      <c r="AC127" s="55" t="s">
        <v>98</v>
      </c>
    </row>
    <row r="128" spans="1:37">
      <c r="A128" s="57"/>
      <c r="B128" s="58"/>
      <c r="C128" s="58"/>
      <c r="D128" s="58"/>
      <c r="E128" s="59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9"/>
      <c r="Q128" s="58"/>
      <c r="R128" s="58" t="str">
        <f ca="1">SamstagNeben!P26</f>
        <v>TV Bremen Walle 1875</v>
      </c>
      <c r="S128" s="58"/>
      <c r="T128" s="58"/>
      <c r="U128" s="58"/>
      <c r="V128" s="58"/>
      <c r="W128" s="58"/>
      <c r="X128" s="58"/>
      <c r="Y128" s="58"/>
      <c r="Z128" s="58"/>
      <c r="AA128" s="58" t="str">
        <f>SamstagNeben!N26</f>
        <v>M60</v>
      </c>
      <c r="AB128" s="59"/>
      <c r="AC128" s="55" t="s">
        <v>99</v>
      </c>
    </row>
    <row r="129" spans="1:37" ht="15.95" customHeight="1">
      <c r="A129" s="60" t="s">
        <v>100</v>
      </c>
      <c r="C129" s="56" t="str">
        <f ca="1">SamstagNeben!I26</f>
        <v>SC Wentorf</v>
      </c>
      <c r="M129" s="61"/>
      <c r="N129" s="62" t="s">
        <v>101</v>
      </c>
      <c r="O129" s="63"/>
      <c r="P129" s="56" t="str">
        <f ca="1">SamstagNeben!M26</f>
        <v>SF Ricklingen</v>
      </c>
      <c r="AB129" s="61"/>
    </row>
    <row r="130" spans="1:37">
      <c r="A130" s="57"/>
      <c r="B130" s="58"/>
      <c r="C130" s="58"/>
      <c r="M130" s="61"/>
      <c r="N130" s="62"/>
      <c r="AB130" s="61"/>
      <c r="AD130" s="64" t="s">
        <v>37</v>
      </c>
      <c r="AG130" s="64" t="s">
        <v>102</v>
      </c>
      <c r="AJ130" s="64" t="s">
        <v>39</v>
      </c>
    </row>
    <row r="131" spans="1:37">
      <c r="A131" s="65" t="s">
        <v>100</v>
      </c>
      <c r="C131" s="66"/>
      <c r="D131" s="67"/>
      <c r="E131" s="67"/>
      <c r="F131" s="67"/>
      <c r="G131" s="67"/>
      <c r="H131" s="68"/>
      <c r="I131" s="67"/>
      <c r="J131" s="67"/>
      <c r="K131" s="67"/>
      <c r="L131" s="67"/>
      <c r="M131" s="68"/>
      <c r="N131" s="67"/>
      <c r="O131" s="67"/>
      <c r="P131" s="67"/>
      <c r="Q131" s="67"/>
      <c r="R131" s="68"/>
      <c r="S131" s="67"/>
      <c r="T131" s="67"/>
      <c r="U131" s="67"/>
      <c r="V131" s="67"/>
      <c r="W131" s="68"/>
      <c r="X131" s="67"/>
      <c r="Y131" s="67"/>
      <c r="Z131" s="67"/>
      <c r="AA131" s="67"/>
      <c r="AB131" s="68"/>
      <c r="AC131" s="62"/>
      <c r="AD131" s="69"/>
      <c r="AE131" s="53"/>
      <c r="AF131" s="62"/>
      <c r="AG131" s="69"/>
      <c r="AH131" s="53"/>
      <c r="AJ131" s="69"/>
      <c r="AK131" s="53"/>
    </row>
    <row r="132" spans="1:37">
      <c r="A132" s="70" t="s">
        <v>101</v>
      </c>
      <c r="B132" s="58"/>
      <c r="C132" s="71"/>
      <c r="D132" s="72"/>
      <c r="E132" s="72"/>
      <c r="F132" s="72"/>
      <c r="G132" s="72"/>
      <c r="H132" s="59"/>
      <c r="I132" s="72"/>
      <c r="J132" s="72"/>
      <c r="K132" s="72"/>
      <c r="L132" s="72"/>
      <c r="M132" s="59"/>
      <c r="N132" s="72"/>
      <c r="O132" s="72"/>
      <c r="P132" s="72"/>
      <c r="Q132" s="72"/>
      <c r="R132" s="59"/>
      <c r="S132" s="72"/>
      <c r="T132" s="72"/>
      <c r="U132" s="72"/>
      <c r="V132" s="72"/>
      <c r="W132" s="59"/>
      <c r="X132" s="72"/>
      <c r="Y132" s="72"/>
      <c r="Z132" s="72"/>
      <c r="AA132" s="72"/>
      <c r="AB132" s="59"/>
      <c r="AC132" s="62"/>
      <c r="AD132" s="462">
        <f>SamstagNeben!C26</f>
        <v>2</v>
      </c>
      <c r="AE132" s="463"/>
      <c r="AF132" s="62"/>
      <c r="AG132" s="462">
        <f>SamstagNeben!E26</f>
        <v>62</v>
      </c>
      <c r="AH132" s="463"/>
      <c r="AJ132" s="462">
        <f>SamstagNeben!F26</f>
        <v>3</v>
      </c>
      <c r="AK132" s="463"/>
    </row>
    <row r="133" spans="1:37">
      <c r="A133" s="65" t="s">
        <v>100</v>
      </c>
      <c r="C133" s="66"/>
      <c r="D133" s="67"/>
      <c r="E133" s="67"/>
      <c r="F133" s="67"/>
      <c r="G133" s="67"/>
      <c r="H133" s="68"/>
      <c r="I133" s="67"/>
      <c r="J133" s="67"/>
      <c r="K133" s="67"/>
      <c r="L133" s="67"/>
      <c r="M133" s="68"/>
      <c r="N133" s="67"/>
      <c r="O133" s="67"/>
      <c r="P133" s="67"/>
      <c r="Q133" s="67"/>
      <c r="R133" s="68"/>
      <c r="S133" s="67"/>
      <c r="T133" s="67"/>
      <c r="U133" s="67"/>
      <c r="V133" s="67"/>
      <c r="W133" s="68"/>
      <c r="X133" s="67"/>
      <c r="Y133" s="67"/>
      <c r="Z133" s="67"/>
      <c r="AA133" s="67"/>
      <c r="AB133" s="68"/>
      <c r="AC133" s="62"/>
      <c r="AD133" s="57"/>
      <c r="AE133" s="59"/>
      <c r="AF133" s="62"/>
      <c r="AG133" s="57"/>
      <c r="AH133" s="59"/>
      <c r="AJ133" s="57"/>
      <c r="AK133" s="59"/>
    </row>
    <row r="134" spans="1:37">
      <c r="A134" s="70" t="s">
        <v>101</v>
      </c>
      <c r="B134" s="58"/>
      <c r="C134" s="71"/>
      <c r="D134" s="72"/>
      <c r="E134" s="72"/>
      <c r="F134" s="72"/>
      <c r="G134" s="72"/>
      <c r="H134" s="59"/>
      <c r="I134" s="72"/>
      <c r="J134" s="72"/>
      <c r="K134" s="72"/>
      <c r="L134" s="72"/>
      <c r="M134" s="59"/>
      <c r="N134" s="72"/>
      <c r="O134" s="72"/>
      <c r="P134" s="72"/>
      <c r="Q134" s="72"/>
      <c r="R134" s="59"/>
      <c r="S134" s="72"/>
      <c r="T134" s="72"/>
      <c r="U134" s="72"/>
      <c r="V134" s="72"/>
      <c r="W134" s="59"/>
      <c r="X134" s="72"/>
      <c r="Y134" s="72"/>
      <c r="Z134" s="72"/>
      <c r="AA134" s="72"/>
      <c r="AB134" s="59"/>
      <c r="AC134" s="62"/>
      <c r="AD134" s="62"/>
      <c r="AE134" s="62"/>
      <c r="AF134" s="62"/>
      <c r="AG134" s="62"/>
    </row>
    <row r="135" spans="1:37">
      <c r="A135" s="65" t="s">
        <v>100</v>
      </c>
      <c r="C135" s="66"/>
      <c r="D135" s="67"/>
      <c r="E135" s="67"/>
      <c r="F135" s="67"/>
      <c r="G135" s="67"/>
      <c r="H135" s="68"/>
      <c r="I135" s="67"/>
      <c r="J135" s="67"/>
      <c r="K135" s="67"/>
      <c r="L135" s="67"/>
      <c r="M135" s="68"/>
      <c r="N135" s="67"/>
      <c r="O135" s="67"/>
      <c r="P135" s="67"/>
      <c r="Q135" s="67"/>
      <c r="R135" s="68"/>
      <c r="S135" s="67"/>
      <c r="T135" s="67"/>
      <c r="U135" s="67"/>
      <c r="V135" s="67"/>
      <c r="W135" s="68"/>
      <c r="X135" s="67"/>
      <c r="Y135" s="67"/>
      <c r="Z135" s="67"/>
      <c r="AA135" s="67"/>
      <c r="AB135" s="68"/>
      <c r="AC135" s="62"/>
      <c r="AD135" s="73" t="s">
        <v>103</v>
      </c>
      <c r="AE135" s="62"/>
      <c r="AF135" s="62"/>
      <c r="AG135" s="62"/>
    </row>
    <row r="136" spans="1:37">
      <c r="A136" s="70" t="s">
        <v>101</v>
      </c>
      <c r="B136" s="58"/>
      <c r="C136" s="71"/>
      <c r="D136" s="72"/>
      <c r="E136" s="72"/>
      <c r="F136" s="72"/>
      <c r="G136" s="72"/>
      <c r="H136" s="59"/>
      <c r="I136" s="72"/>
      <c r="J136" s="72"/>
      <c r="K136" s="72"/>
      <c r="L136" s="72"/>
      <c r="M136" s="59"/>
      <c r="N136" s="72"/>
      <c r="O136" s="72"/>
      <c r="P136" s="72"/>
      <c r="Q136" s="72"/>
      <c r="R136" s="59"/>
      <c r="S136" s="72"/>
      <c r="T136" s="72"/>
      <c r="U136" s="72"/>
      <c r="V136" s="72"/>
      <c r="W136" s="59"/>
      <c r="X136" s="72"/>
      <c r="Y136" s="72"/>
      <c r="Z136" s="72"/>
      <c r="AA136" s="72"/>
      <c r="AB136" s="59"/>
      <c r="AC136" s="62"/>
      <c r="AD136" s="62"/>
      <c r="AE136" s="62"/>
      <c r="AF136" s="62"/>
      <c r="AG136" s="62"/>
    </row>
    <row r="137" spans="1:37">
      <c r="A137" s="65" t="s">
        <v>100</v>
      </c>
      <c r="C137" s="66"/>
      <c r="D137" s="67"/>
      <c r="E137" s="67"/>
      <c r="F137" s="67"/>
      <c r="G137" s="67"/>
      <c r="H137" s="68"/>
      <c r="I137" s="67"/>
      <c r="J137" s="67"/>
      <c r="K137" s="67"/>
      <c r="L137" s="67"/>
      <c r="M137" s="68"/>
      <c r="N137" s="67"/>
      <c r="O137" s="67"/>
      <c r="P137" s="67"/>
      <c r="Q137" s="67"/>
      <c r="R137" s="68"/>
      <c r="S137" s="67"/>
      <c r="T137" s="67"/>
      <c r="U137" s="67"/>
      <c r="V137" s="67"/>
      <c r="W137" s="68"/>
      <c r="X137" s="67"/>
      <c r="Y137" s="67"/>
      <c r="Z137" s="67"/>
      <c r="AA137" s="67"/>
      <c r="AB137" s="68"/>
      <c r="AC137" s="62"/>
      <c r="AD137" s="74" t="str">
        <f>Daten!$A$31</f>
        <v>DM Senioren 2017</v>
      </c>
      <c r="AE137" s="58"/>
      <c r="AF137" s="58"/>
      <c r="AG137" s="58"/>
      <c r="AH137" s="58"/>
      <c r="AI137" s="58"/>
      <c r="AJ137" s="58"/>
      <c r="AK137" s="58"/>
    </row>
    <row r="138" spans="1:37">
      <c r="A138" s="70" t="s">
        <v>101</v>
      </c>
      <c r="B138" s="58"/>
      <c r="C138" s="71"/>
      <c r="D138" s="72"/>
      <c r="E138" s="72"/>
      <c r="F138" s="72"/>
      <c r="G138" s="72"/>
      <c r="H138" s="59"/>
      <c r="I138" s="72"/>
      <c r="J138" s="72"/>
      <c r="K138" s="72"/>
      <c r="L138" s="72"/>
      <c r="M138" s="59"/>
      <c r="N138" s="72"/>
      <c r="O138" s="72"/>
      <c r="P138" s="72"/>
      <c r="Q138" s="72"/>
      <c r="R138" s="59"/>
      <c r="S138" s="72"/>
      <c r="T138" s="72"/>
      <c r="U138" s="72"/>
      <c r="V138" s="72"/>
      <c r="W138" s="59"/>
      <c r="X138" s="72"/>
      <c r="Y138" s="72"/>
      <c r="Z138" s="72"/>
      <c r="AA138" s="72"/>
      <c r="AB138" s="59"/>
      <c r="AC138" s="62"/>
      <c r="AD138" s="75" t="str">
        <f>SamstagNeben!G26</f>
        <v>M60</v>
      </c>
      <c r="AE138" s="76"/>
      <c r="AF138" s="76"/>
      <c r="AG138" s="75" t="str">
        <f>SamstagNeben!AB26</f>
        <v>Vorrunde</v>
      </c>
      <c r="AH138" s="76"/>
      <c r="AI138" s="76"/>
      <c r="AJ138" s="76"/>
      <c r="AK138" s="76"/>
    </row>
    <row r="139" spans="1:37">
      <c r="A139" s="65" t="s">
        <v>100</v>
      </c>
      <c r="C139" s="66"/>
      <c r="D139" s="67"/>
      <c r="E139" s="67"/>
      <c r="F139" s="67"/>
      <c r="G139" s="67"/>
      <c r="H139" s="68"/>
      <c r="I139" s="67"/>
      <c r="J139" s="67"/>
      <c r="K139" s="67"/>
      <c r="L139" s="67"/>
      <c r="M139" s="68"/>
      <c r="N139" s="67"/>
      <c r="O139" s="67"/>
      <c r="P139" s="67"/>
      <c r="Q139" s="67"/>
      <c r="R139" s="68"/>
      <c r="S139" s="67"/>
      <c r="T139" s="67"/>
      <c r="U139" s="67"/>
      <c r="V139" s="67"/>
      <c r="W139" s="68"/>
      <c r="X139" s="67"/>
      <c r="Y139" s="67"/>
      <c r="Z139" s="67"/>
      <c r="AA139" s="67"/>
      <c r="AB139" s="68"/>
      <c r="AC139" s="62"/>
      <c r="AD139" s="77"/>
      <c r="AE139" s="62"/>
      <c r="AF139" s="62"/>
      <c r="AG139" s="62"/>
      <c r="AH139" s="62"/>
      <c r="AI139" s="62"/>
      <c r="AJ139" s="62"/>
      <c r="AK139" s="62"/>
    </row>
    <row r="140" spans="1:37">
      <c r="A140" s="70" t="s">
        <v>101</v>
      </c>
      <c r="B140" s="58"/>
      <c r="C140" s="71"/>
      <c r="D140" s="72"/>
      <c r="E140" s="72"/>
      <c r="F140" s="72"/>
      <c r="G140" s="72"/>
      <c r="H140" s="59"/>
      <c r="I140" s="72"/>
      <c r="J140" s="72"/>
      <c r="K140" s="72"/>
      <c r="L140" s="72"/>
      <c r="M140" s="59"/>
      <c r="N140" s="72"/>
      <c r="O140" s="72"/>
      <c r="P140" s="72"/>
      <c r="Q140" s="72"/>
      <c r="R140" s="59"/>
      <c r="S140" s="72"/>
      <c r="T140" s="72"/>
      <c r="U140" s="72"/>
      <c r="V140" s="72"/>
      <c r="W140" s="59"/>
      <c r="X140" s="72"/>
      <c r="Y140" s="72"/>
      <c r="Z140" s="72"/>
      <c r="AA140" s="72"/>
      <c r="AB140" s="59"/>
      <c r="AC140" s="62"/>
      <c r="AD140" s="78" t="s">
        <v>104</v>
      </c>
      <c r="AE140" s="76"/>
      <c r="AF140" s="76"/>
      <c r="AG140" s="76"/>
      <c r="AH140" s="79"/>
      <c r="AI140" s="76"/>
      <c r="AJ140" s="76"/>
      <c r="AK140" s="80"/>
    </row>
    <row r="141" spans="1:37">
      <c r="D141" s="64"/>
      <c r="AD141" s="81"/>
      <c r="AE141" s="52"/>
      <c r="AF141" s="52"/>
      <c r="AG141" s="52"/>
      <c r="AH141" s="82"/>
      <c r="AI141" s="52"/>
      <c r="AJ141" s="52"/>
      <c r="AK141" s="53"/>
    </row>
    <row r="142" spans="1:37">
      <c r="A142" s="83" t="s">
        <v>105</v>
      </c>
      <c r="B142" s="76"/>
      <c r="C142" s="80"/>
      <c r="D142" s="84"/>
      <c r="E142" s="84" t="s">
        <v>100</v>
      </c>
      <c r="F142" s="85" t="s">
        <v>21</v>
      </c>
      <c r="G142" s="84" t="s">
        <v>101</v>
      </c>
      <c r="H142" s="86"/>
      <c r="I142" s="84" t="s">
        <v>106</v>
      </c>
      <c r="J142" s="84"/>
      <c r="K142" s="84"/>
      <c r="L142" s="84"/>
      <c r="M142" s="86"/>
      <c r="N142" s="84" t="s">
        <v>107</v>
      </c>
      <c r="O142" s="84"/>
      <c r="P142" s="84"/>
      <c r="Q142" s="84"/>
      <c r="R142" s="86"/>
      <c r="S142" s="73"/>
      <c r="T142" s="73"/>
      <c r="AD142" s="87" t="s">
        <v>108</v>
      </c>
      <c r="AE142" s="58"/>
      <c r="AF142" s="58"/>
      <c r="AG142" s="58"/>
      <c r="AH142" s="72"/>
      <c r="AI142" s="58"/>
      <c r="AJ142" s="58"/>
      <c r="AK142" s="59"/>
    </row>
    <row r="143" spans="1:37">
      <c r="A143" s="60"/>
      <c r="C143" s="61"/>
      <c r="H143" s="61"/>
      <c r="M143" s="61"/>
      <c r="N143" s="88"/>
      <c r="O143" s="89"/>
      <c r="P143" s="89"/>
      <c r="Q143" s="89"/>
      <c r="R143" s="90"/>
      <c r="S143" s="62"/>
      <c r="T143" s="56" t="s">
        <v>109</v>
      </c>
      <c r="AD143" s="91"/>
      <c r="AE143" s="62"/>
      <c r="AF143" s="62"/>
      <c r="AG143" s="62"/>
      <c r="AH143" s="92"/>
      <c r="AI143" s="62"/>
      <c r="AJ143" s="62"/>
      <c r="AK143" s="61"/>
    </row>
    <row r="144" spans="1:37">
      <c r="A144" s="93" t="s">
        <v>110</v>
      </c>
      <c r="B144" s="58"/>
      <c r="C144" s="59"/>
      <c r="D144" s="58"/>
      <c r="E144" s="58"/>
      <c r="F144" s="94" t="s">
        <v>21</v>
      </c>
      <c r="G144" s="58"/>
      <c r="H144" s="59"/>
      <c r="I144" s="58"/>
      <c r="J144" s="58"/>
      <c r="K144" s="94" t="s">
        <v>21</v>
      </c>
      <c r="L144" s="58"/>
      <c r="M144" s="59"/>
      <c r="N144" s="95"/>
      <c r="O144" s="95"/>
      <c r="P144" s="96"/>
      <c r="Q144" s="97"/>
      <c r="R144" s="98"/>
      <c r="S144" s="62"/>
      <c r="T144" s="62"/>
      <c r="AD144" s="87" t="s">
        <v>111</v>
      </c>
      <c r="AE144" s="58"/>
      <c r="AF144" s="58"/>
      <c r="AG144" s="58"/>
      <c r="AH144" s="72"/>
      <c r="AI144" s="58"/>
      <c r="AJ144" s="58"/>
      <c r="AK144" s="59"/>
    </row>
    <row r="145" spans="1:37">
      <c r="A145" s="60"/>
      <c r="C145" s="61"/>
      <c r="H145" s="61"/>
      <c r="K145" s="99"/>
      <c r="M145" s="61"/>
      <c r="N145" s="62"/>
      <c r="Q145" s="100"/>
      <c r="R145" s="61"/>
      <c r="S145" s="62"/>
      <c r="T145" s="58"/>
      <c r="U145" s="58"/>
      <c r="V145" s="58"/>
      <c r="W145" s="58"/>
      <c r="X145" s="58"/>
      <c r="Y145" s="58"/>
      <c r="Z145" s="58"/>
      <c r="AA145" s="58"/>
      <c r="AB145" s="58"/>
      <c r="AC145" s="62"/>
      <c r="AD145" s="91"/>
      <c r="AE145" s="62"/>
      <c r="AF145" s="62"/>
      <c r="AG145" s="62"/>
      <c r="AH145" s="92"/>
      <c r="AI145" s="62"/>
      <c r="AJ145" s="62"/>
      <c r="AK145" s="61"/>
    </row>
    <row r="146" spans="1:37">
      <c r="A146" s="93" t="s">
        <v>112</v>
      </c>
      <c r="B146" s="58"/>
      <c r="C146" s="59"/>
      <c r="D146" s="58"/>
      <c r="E146" s="58"/>
      <c r="F146" s="94" t="s">
        <v>21</v>
      </c>
      <c r="G146" s="58"/>
      <c r="H146" s="59"/>
      <c r="I146" s="58"/>
      <c r="J146" s="58"/>
      <c r="K146" s="94" t="s">
        <v>21</v>
      </c>
      <c r="L146" s="58"/>
      <c r="M146" s="59"/>
      <c r="N146" s="58"/>
      <c r="O146" s="58"/>
      <c r="P146" s="94" t="s">
        <v>21</v>
      </c>
      <c r="Q146" s="101"/>
      <c r="R146" s="59"/>
      <c r="S146" s="62"/>
      <c r="T146" s="62"/>
      <c r="AD146" s="87" t="s">
        <v>113</v>
      </c>
      <c r="AE146" s="58"/>
      <c r="AF146" s="58"/>
      <c r="AG146" s="58"/>
      <c r="AH146" s="72"/>
      <c r="AI146" s="58"/>
      <c r="AJ146" s="58"/>
      <c r="AK146" s="59"/>
    </row>
    <row r="147" spans="1:37">
      <c r="AD147" s="91" t="s">
        <v>114</v>
      </c>
      <c r="AE147" s="62"/>
      <c r="AF147" s="62"/>
      <c r="AG147" s="62"/>
      <c r="AH147" s="92"/>
      <c r="AI147" s="62"/>
      <c r="AJ147" s="62"/>
      <c r="AK147" s="61"/>
    </row>
    <row r="148" spans="1:37">
      <c r="A148" s="102"/>
      <c r="B148" s="76"/>
      <c r="C148" s="76"/>
      <c r="D148" s="76"/>
      <c r="E148" s="76" t="s">
        <v>100</v>
      </c>
      <c r="F148" s="76"/>
      <c r="G148" s="76"/>
      <c r="H148" s="76"/>
      <c r="I148" s="76"/>
      <c r="J148" s="76"/>
      <c r="K148" s="76"/>
      <c r="L148" s="76"/>
      <c r="M148" s="76"/>
      <c r="N148" s="85" t="s">
        <v>40</v>
      </c>
      <c r="O148" s="76"/>
      <c r="P148" s="76"/>
      <c r="Q148" s="76"/>
      <c r="R148" s="76"/>
      <c r="S148" s="76"/>
      <c r="T148" s="76" t="s">
        <v>101</v>
      </c>
      <c r="U148" s="76"/>
      <c r="V148" s="76"/>
      <c r="W148" s="76"/>
      <c r="X148" s="76"/>
      <c r="Y148" s="76"/>
      <c r="Z148" s="76"/>
      <c r="AA148" s="76"/>
      <c r="AB148" s="80"/>
      <c r="AD148" s="87" t="s">
        <v>115</v>
      </c>
      <c r="AE148" s="58"/>
      <c r="AF148" s="58"/>
      <c r="AG148" s="58"/>
      <c r="AH148" s="72"/>
      <c r="AI148" s="58"/>
      <c r="AJ148" s="58"/>
      <c r="AK148" s="59"/>
    </row>
    <row r="149" spans="1:37">
      <c r="A149" s="103" t="s">
        <v>116</v>
      </c>
      <c r="B149" s="104" t="s">
        <v>117</v>
      </c>
      <c r="C149" s="104"/>
      <c r="D149" s="104"/>
      <c r="E149" s="104"/>
      <c r="F149" s="104"/>
      <c r="G149" s="105"/>
      <c r="H149" s="104" t="s">
        <v>118</v>
      </c>
      <c r="I149" s="104"/>
      <c r="J149" s="105"/>
      <c r="K149" s="106" t="s">
        <v>119</v>
      </c>
      <c r="L149" s="107" t="s">
        <v>120</v>
      </c>
      <c r="M149" s="108"/>
      <c r="N149" s="109" t="s">
        <v>94</v>
      </c>
      <c r="O149" s="105" t="s">
        <v>116</v>
      </c>
      <c r="P149" s="104" t="s">
        <v>117</v>
      </c>
      <c r="Q149" s="104"/>
      <c r="R149" s="104"/>
      <c r="S149" s="104"/>
      <c r="T149" s="104"/>
      <c r="U149" s="105"/>
      <c r="V149" s="104" t="s">
        <v>118</v>
      </c>
      <c r="W149" s="104"/>
      <c r="X149" s="105"/>
      <c r="Y149" s="106" t="s">
        <v>119</v>
      </c>
      <c r="Z149" s="107" t="s">
        <v>120</v>
      </c>
      <c r="AA149" s="108"/>
      <c r="AB149" s="109" t="s">
        <v>94</v>
      </c>
    </row>
    <row r="150" spans="1:37">
      <c r="A150" s="110" t="s">
        <v>121</v>
      </c>
      <c r="B150" s="111"/>
      <c r="C150" s="111"/>
      <c r="D150" s="111"/>
      <c r="E150" s="111"/>
      <c r="F150" s="111"/>
      <c r="G150" s="112"/>
      <c r="H150" s="111"/>
      <c r="I150" s="111"/>
      <c r="J150" s="112"/>
      <c r="K150" s="113"/>
      <c r="L150" s="114"/>
      <c r="M150" s="115"/>
      <c r="N150" s="116"/>
      <c r="O150" s="117" t="s">
        <v>121</v>
      </c>
      <c r="P150" s="111"/>
      <c r="Q150" s="111"/>
      <c r="R150" s="111"/>
      <c r="S150" s="111"/>
      <c r="T150" s="111"/>
      <c r="U150" s="112"/>
      <c r="V150" s="111"/>
      <c r="W150" s="111"/>
      <c r="X150" s="112"/>
      <c r="Y150" s="113"/>
      <c r="Z150" s="114"/>
      <c r="AA150" s="115"/>
      <c r="AB150" s="116"/>
      <c r="AD150" s="64" t="s">
        <v>122</v>
      </c>
    </row>
    <row r="151" spans="1:37">
      <c r="A151" s="110" t="s">
        <v>123</v>
      </c>
      <c r="B151" s="111"/>
      <c r="C151" s="111"/>
      <c r="D151" s="111"/>
      <c r="E151" s="111"/>
      <c r="F151" s="111"/>
      <c r="G151" s="112"/>
      <c r="H151" s="111"/>
      <c r="I151" s="111"/>
      <c r="J151" s="112"/>
      <c r="K151" s="118"/>
      <c r="L151" s="119"/>
      <c r="M151" s="112"/>
      <c r="N151" s="116"/>
      <c r="O151" s="117" t="s">
        <v>123</v>
      </c>
      <c r="P151" s="111"/>
      <c r="Q151" s="111"/>
      <c r="R151" s="111"/>
      <c r="S151" s="111"/>
      <c r="T151" s="111"/>
      <c r="U151" s="112"/>
      <c r="V151" s="111"/>
      <c r="W151" s="111"/>
      <c r="X151" s="112"/>
      <c r="Y151" s="118"/>
      <c r="Z151" s="119"/>
      <c r="AA151" s="112"/>
      <c r="AB151" s="116"/>
      <c r="AD151" s="120"/>
      <c r="AE151" s="58"/>
      <c r="AF151" s="58"/>
      <c r="AG151" s="58"/>
      <c r="AH151" s="58"/>
      <c r="AI151" s="58"/>
      <c r="AJ151" s="58"/>
      <c r="AK151" s="58"/>
    </row>
    <row r="152" spans="1:37">
      <c r="A152" s="110" t="s">
        <v>124</v>
      </c>
      <c r="B152" s="111"/>
      <c r="C152" s="111"/>
      <c r="D152" s="111"/>
      <c r="E152" s="111"/>
      <c r="F152" s="111"/>
      <c r="G152" s="112"/>
      <c r="H152" s="111"/>
      <c r="I152" s="111"/>
      <c r="J152" s="112"/>
      <c r="K152" s="118"/>
      <c r="L152" s="119"/>
      <c r="M152" s="112"/>
      <c r="N152" s="116"/>
      <c r="O152" s="117" t="s">
        <v>124</v>
      </c>
      <c r="P152" s="111"/>
      <c r="Q152" s="111"/>
      <c r="R152" s="111"/>
      <c r="S152" s="111"/>
      <c r="T152" s="111"/>
      <c r="U152" s="112"/>
      <c r="V152" s="111"/>
      <c r="W152" s="111"/>
      <c r="X152" s="112"/>
      <c r="Y152" s="118"/>
      <c r="Z152" s="119"/>
      <c r="AA152" s="112"/>
      <c r="AB152" s="116"/>
      <c r="AD152" s="64" t="s">
        <v>96</v>
      </c>
    </row>
    <row r="153" spans="1:37">
      <c r="A153" s="110" t="s">
        <v>125</v>
      </c>
      <c r="B153" s="111"/>
      <c r="C153" s="111"/>
      <c r="D153" s="111"/>
      <c r="E153" s="111"/>
      <c r="F153" s="111"/>
      <c r="G153" s="112"/>
      <c r="H153" s="111"/>
      <c r="I153" s="111"/>
      <c r="J153" s="112"/>
      <c r="K153" s="118"/>
      <c r="L153" s="119"/>
      <c r="M153" s="112"/>
      <c r="N153" s="116"/>
      <c r="O153" s="117" t="s">
        <v>125</v>
      </c>
      <c r="P153" s="111"/>
      <c r="Q153" s="111"/>
      <c r="R153" s="111"/>
      <c r="S153" s="111"/>
      <c r="T153" s="111"/>
      <c r="U153" s="112"/>
      <c r="V153" s="111"/>
      <c r="W153" s="111"/>
      <c r="X153" s="112"/>
      <c r="Y153" s="118"/>
      <c r="Z153" s="119"/>
      <c r="AA153" s="112"/>
      <c r="AB153" s="116"/>
      <c r="AD153" s="120"/>
      <c r="AE153" s="58"/>
      <c r="AF153" s="58"/>
      <c r="AG153" s="58"/>
      <c r="AH153" s="58"/>
      <c r="AI153" s="58"/>
      <c r="AJ153" s="58"/>
      <c r="AK153" s="58"/>
    </row>
    <row r="154" spans="1:37">
      <c r="A154" s="110" t="s">
        <v>126</v>
      </c>
      <c r="B154" s="111"/>
      <c r="C154" s="111"/>
      <c r="D154" s="111"/>
      <c r="E154" s="111"/>
      <c r="F154" s="111"/>
      <c r="G154" s="112"/>
      <c r="H154" s="111"/>
      <c r="I154" s="111"/>
      <c r="J154" s="112"/>
      <c r="K154" s="118"/>
      <c r="L154" s="119"/>
      <c r="M154" s="112"/>
      <c r="N154" s="116"/>
      <c r="O154" s="117" t="s">
        <v>126</v>
      </c>
      <c r="P154" s="111"/>
      <c r="Q154" s="111"/>
      <c r="R154" s="111"/>
      <c r="S154" s="111"/>
      <c r="T154" s="111"/>
      <c r="U154" s="112"/>
      <c r="V154" s="111"/>
      <c r="W154" s="111"/>
      <c r="X154" s="112"/>
      <c r="Y154" s="118"/>
      <c r="Z154" s="119"/>
      <c r="AA154" s="112"/>
      <c r="AB154" s="116"/>
      <c r="AD154" s="64" t="s">
        <v>127</v>
      </c>
    </row>
    <row r="155" spans="1:37">
      <c r="A155" s="121" t="s">
        <v>128</v>
      </c>
      <c r="B155" s="58"/>
      <c r="C155" s="58"/>
      <c r="D155" s="58"/>
      <c r="E155" s="58"/>
      <c r="F155" s="58"/>
      <c r="G155" s="72"/>
      <c r="H155" s="58"/>
      <c r="I155" s="58"/>
      <c r="J155" s="72"/>
      <c r="K155" s="122"/>
      <c r="L155" s="123"/>
      <c r="M155" s="72"/>
      <c r="N155" s="59"/>
      <c r="O155" s="124" t="s">
        <v>128</v>
      </c>
      <c r="P155" s="58"/>
      <c r="Q155" s="58"/>
      <c r="R155" s="58"/>
      <c r="S155" s="58"/>
      <c r="T155" s="58"/>
      <c r="U155" s="72"/>
      <c r="V155" s="58"/>
      <c r="W155" s="58"/>
      <c r="X155" s="72"/>
      <c r="Y155" s="122"/>
      <c r="Z155" s="123"/>
      <c r="AA155" s="72"/>
      <c r="AB155" s="59"/>
      <c r="AD155" s="125"/>
      <c r="AE155" s="125" t="str">
        <f>Daten!$A$35</f>
        <v>Fredenbeck</v>
      </c>
      <c r="AF155" s="58"/>
      <c r="AG155" s="58"/>
      <c r="AH155" s="58"/>
      <c r="AI155" s="58"/>
      <c r="AJ155" s="58"/>
      <c r="AK155" s="58"/>
    </row>
    <row r="156" spans="1:37">
      <c r="A156" s="65" t="s">
        <v>129</v>
      </c>
      <c r="N156" s="61"/>
      <c r="O156" s="64" t="s">
        <v>129</v>
      </c>
      <c r="AB156" s="61"/>
      <c r="AD156" s="64" t="s">
        <v>130</v>
      </c>
    </row>
    <row r="157" spans="1:37">
      <c r="A157" s="57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9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9"/>
      <c r="AD157" s="58"/>
      <c r="AE157" s="126" t="str">
        <f>Daten!$A$32</f>
        <v>05.05.2017</v>
      </c>
      <c r="AF157" s="58"/>
      <c r="AG157" s="58"/>
      <c r="AH157" s="58"/>
      <c r="AI157" s="58"/>
      <c r="AJ157" s="58"/>
      <c r="AK157" s="58"/>
    </row>
    <row r="158" spans="1:37" ht="12" customHeight="1">
      <c r="A158" s="127"/>
    </row>
    <row r="159" spans="1:37">
      <c r="A159" s="51" t="s">
        <v>95</v>
      </c>
      <c r="B159" s="52"/>
      <c r="C159" s="52"/>
      <c r="D159" s="52"/>
      <c r="E159" s="53"/>
      <c r="F159" s="54" t="s">
        <v>96</v>
      </c>
      <c r="G159" s="52"/>
      <c r="H159" s="52"/>
      <c r="I159" s="52"/>
      <c r="J159" s="52"/>
      <c r="K159" s="52"/>
      <c r="L159" s="52"/>
      <c r="M159" s="52"/>
      <c r="N159" s="52"/>
      <c r="O159" s="52"/>
      <c r="P159" s="53"/>
      <c r="Q159" s="54" t="s">
        <v>97</v>
      </c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3"/>
      <c r="AC159" s="55" t="s">
        <v>98</v>
      </c>
    </row>
    <row r="160" spans="1:37">
      <c r="A160" s="57"/>
      <c r="B160" s="58"/>
      <c r="C160" s="58"/>
      <c r="D160" s="58"/>
      <c r="E160" s="59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9"/>
      <c r="Q160" s="58"/>
      <c r="R160" s="58" t="str">
        <f ca="1">SamstagNeben!P27</f>
        <v>Idarer TV</v>
      </c>
      <c r="S160" s="58"/>
      <c r="T160" s="58"/>
      <c r="U160" s="58"/>
      <c r="V160" s="58"/>
      <c r="W160" s="58"/>
      <c r="X160" s="58"/>
      <c r="Y160" s="58"/>
      <c r="Z160" s="58"/>
      <c r="AA160" s="58" t="str">
        <f>SamstagNeben!N27</f>
        <v>M60</v>
      </c>
      <c r="AB160" s="59"/>
      <c r="AC160" s="55" t="s">
        <v>99</v>
      </c>
    </row>
    <row r="161" spans="1:37" ht="15.95" customHeight="1">
      <c r="A161" s="60" t="s">
        <v>100</v>
      </c>
      <c r="C161" s="56" t="str">
        <f ca="1">SamstagNeben!I27</f>
        <v>TB Essen-Haarzopf</v>
      </c>
      <c r="M161" s="61"/>
      <c r="N161" s="62" t="s">
        <v>101</v>
      </c>
      <c r="O161" s="63"/>
      <c r="P161" s="56" t="str">
        <f ca="1">SamstagNeben!M27</f>
        <v>TuS Meinerzhagen</v>
      </c>
      <c r="AB161" s="61"/>
    </row>
    <row r="162" spans="1:37">
      <c r="A162" s="57"/>
      <c r="B162" s="58"/>
      <c r="C162" s="58"/>
      <c r="M162" s="61"/>
      <c r="N162" s="62"/>
      <c r="AB162" s="61"/>
      <c r="AD162" s="64" t="s">
        <v>37</v>
      </c>
      <c r="AG162" s="64" t="s">
        <v>102</v>
      </c>
      <c r="AJ162" s="64" t="s">
        <v>39</v>
      </c>
    </row>
    <row r="163" spans="1:37">
      <c r="A163" s="65" t="s">
        <v>100</v>
      </c>
      <c r="C163" s="66"/>
      <c r="D163" s="67"/>
      <c r="E163" s="67"/>
      <c r="F163" s="67"/>
      <c r="G163" s="67"/>
      <c r="H163" s="68"/>
      <c r="I163" s="67"/>
      <c r="J163" s="67"/>
      <c r="K163" s="67"/>
      <c r="L163" s="67"/>
      <c r="M163" s="68"/>
      <c r="N163" s="67"/>
      <c r="O163" s="67"/>
      <c r="P163" s="67"/>
      <c r="Q163" s="67"/>
      <c r="R163" s="68"/>
      <c r="S163" s="67"/>
      <c r="T163" s="67"/>
      <c r="U163" s="67"/>
      <c r="V163" s="67"/>
      <c r="W163" s="68"/>
      <c r="X163" s="67"/>
      <c r="Y163" s="67"/>
      <c r="Z163" s="67"/>
      <c r="AA163" s="67"/>
      <c r="AB163" s="68"/>
      <c r="AC163" s="62"/>
      <c r="AD163" s="69"/>
      <c r="AE163" s="53"/>
      <c r="AF163" s="62"/>
      <c r="AG163" s="69"/>
      <c r="AH163" s="53"/>
      <c r="AJ163" s="69"/>
      <c r="AK163" s="53"/>
    </row>
    <row r="164" spans="1:37">
      <c r="A164" s="70" t="s">
        <v>101</v>
      </c>
      <c r="B164" s="58"/>
      <c r="C164" s="71"/>
      <c r="D164" s="72"/>
      <c r="E164" s="72"/>
      <c r="F164" s="72"/>
      <c r="G164" s="72"/>
      <c r="H164" s="59"/>
      <c r="I164" s="72"/>
      <c r="J164" s="72"/>
      <c r="K164" s="72"/>
      <c r="L164" s="72"/>
      <c r="M164" s="59"/>
      <c r="N164" s="72"/>
      <c r="O164" s="72"/>
      <c r="P164" s="72"/>
      <c r="Q164" s="72"/>
      <c r="R164" s="59"/>
      <c r="S164" s="72"/>
      <c r="T164" s="72"/>
      <c r="U164" s="72"/>
      <c r="V164" s="72"/>
      <c r="W164" s="59"/>
      <c r="X164" s="72"/>
      <c r="Y164" s="72"/>
      <c r="Z164" s="72"/>
      <c r="AA164" s="72"/>
      <c r="AB164" s="59"/>
      <c r="AC164" s="62"/>
      <c r="AD164" s="462">
        <f>SamstagNeben!C27</f>
        <v>2</v>
      </c>
      <c r="AE164" s="463"/>
      <c r="AF164" s="62"/>
      <c r="AG164" s="462">
        <f>SamstagNeben!E27</f>
        <v>63</v>
      </c>
      <c r="AH164" s="463"/>
      <c r="AJ164" s="462">
        <f>SamstagNeben!F27</f>
        <v>4</v>
      </c>
      <c r="AK164" s="463"/>
    </row>
    <row r="165" spans="1:37">
      <c r="A165" s="65" t="s">
        <v>100</v>
      </c>
      <c r="C165" s="66"/>
      <c r="D165" s="67"/>
      <c r="E165" s="67"/>
      <c r="F165" s="67"/>
      <c r="G165" s="67"/>
      <c r="H165" s="68"/>
      <c r="I165" s="67"/>
      <c r="J165" s="67"/>
      <c r="K165" s="67"/>
      <c r="L165" s="67"/>
      <c r="M165" s="68"/>
      <c r="N165" s="67"/>
      <c r="O165" s="67"/>
      <c r="P165" s="67"/>
      <c r="Q165" s="67"/>
      <c r="R165" s="68"/>
      <c r="S165" s="67"/>
      <c r="T165" s="67"/>
      <c r="U165" s="67"/>
      <c r="V165" s="67"/>
      <c r="W165" s="68"/>
      <c r="X165" s="67"/>
      <c r="Y165" s="67"/>
      <c r="Z165" s="67"/>
      <c r="AA165" s="67"/>
      <c r="AB165" s="68"/>
      <c r="AC165" s="62"/>
      <c r="AD165" s="57"/>
      <c r="AE165" s="59"/>
      <c r="AF165" s="62"/>
      <c r="AG165" s="57"/>
      <c r="AH165" s="59"/>
      <c r="AJ165" s="57"/>
      <c r="AK165" s="59"/>
    </row>
    <row r="166" spans="1:37">
      <c r="A166" s="70" t="s">
        <v>101</v>
      </c>
      <c r="B166" s="58"/>
      <c r="C166" s="71"/>
      <c r="D166" s="72"/>
      <c r="E166" s="72"/>
      <c r="F166" s="72"/>
      <c r="G166" s="72"/>
      <c r="H166" s="59"/>
      <c r="I166" s="72"/>
      <c r="J166" s="72"/>
      <c r="K166" s="72"/>
      <c r="L166" s="72"/>
      <c r="M166" s="59"/>
      <c r="N166" s="72"/>
      <c r="O166" s="72"/>
      <c r="P166" s="72"/>
      <c r="Q166" s="72"/>
      <c r="R166" s="59"/>
      <c r="S166" s="72"/>
      <c r="T166" s="72"/>
      <c r="U166" s="72"/>
      <c r="V166" s="72"/>
      <c r="W166" s="59"/>
      <c r="X166" s="72"/>
      <c r="Y166" s="72"/>
      <c r="Z166" s="72"/>
      <c r="AA166" s="72"/>
      <c r="AB166" s="59"/>
      <c r="AC166" s="62"/>
      <c r="AD166" s="62"/>
      <c r="AE166" s="62"/>
      <c r="AF166" s="62"/>
      <c r="AG166" s="62"/>
    </row>
    <row r="167" spans="1:37">
      <c r="A167" s="65" t="s">
        <v>100</v>
      </c>
      <c r="C167" s="66"/>
      <c r="D167" s="67"/>
      <c r="E167" s="67"/>
      <c r="F167" s="67"/>
      <c r="G167" s="67"/>
      <c r="H167" s="68"/>
      <c r="I167" s="67"/>
      <c r="J167" s="67"/>
      <c r="K167" s="67"/>
      <c r="L167" s="67"/>
      <c r="M167" s="68"/>
      <c r="N167" s="67"/>
      <c r="O167" s="67"/>
      <c r="P167" s="67"/>
      <c r="Q167" s="67"/>
      <c r="R167" s="68"/>
      <c r="S167" s="67"/>
      <c r="T167" s="67"/>
      <c r="U167" s="67"/>
      <c r="V167" s="67"/>
      <c r="W167" s="68"/>
      <c r="X167" s="67"/>
      <c r="Y167" s="67"/>
      <c r="Z167" s="67"/>
      <c r="AA167" s="67"/>
      <c r="AB167" s="68"/>
      <c r="AC167" s="62"/>
      <c r="AD167" s="73" t="s">
        <v>103</v>
      </c>
      <c r="AE167" s="62"/>
      <c r="AF167" s="62"/>
      <c r="AG167" s="62"/>
    </row>
    <row r="168" spans="1:37">
      <c r="A168" s="70" t="s">
        <v>101</v>
      </c>
      <c r="B168" s="58"/>
      <c r="C168" s="71"/>
      <c r="D168" s="72"/>
      <c r="E168" s="72"/>
      <c r="F168" s="72"/>
      <c r="G168" s="72"/>
      <c r="H168" s="59"/>
      <c r="I168" s="72"/>
      <c r="J168" s="72"/>
      <c r="K168" s="72"/>
      <c r="L168" s="72"/>
      <c r="M168" s="59"/>
      <c r="N168" s="72"/>
      <c r="O168" s="72"/>
      <c r="P168" s="72"/>
      <c r="Q168" s="72"/>
      <c r="R168" s="59"/>
      <c r="S168" s="72"/>
      <c r="T168" s="72"/>
      <c r="U168" s="72"/>
      <c r="V168" s="72"/>
      <c r="W168" s="59"/>
      <c r="X168" s="72"/>
      <c r="Y168" s="72"/>
      <c r="Z168" s="72"/>
      <c r="AA168" s="72"/>
      <c r="AB168" s="59"/>
      <c r="AC168" s="62"/>
      <c r="AD168" s="62"/>
      <c r="AE168" s="62"/>
      <c r="AF168" s="62"/>
      <c r="AG168" s="62"/>
    </row>
    <row r="169" spans="1:37">
      <c r="A169" s="65" t="s">
        <v>100</v>
      </c>
      <c r="C169" s="66"/>
      <c r="D169" s="67"/>
      <c r="E169" s="67"/>
      <c r="F169" s="67"/>
      <c r="G169" s="67"/>
      <c r="H169" s="68"/>
      <c r="I169" s="67"/>
      <c r="J169" s="67"/>
      <c r="K169" s="67"/>
      <c r="L169" s="67"/>
      <c r="M169" s="68"/>
      <c r="N169" s="67"/>
      <c r="O169" s="67"/>
      <c r="P169" s="67"/>
      <c r="Q169" s="67"/>
      <c r="R169" s="68"/>
      <c r="S169" s="67"/>
      <c r="T169" s="67"/>
      <c r="U169" s="67"/>
      <c r="V169" s="67"/>
      <c r="W169" s="68"/>
      <c r="X169" s="67"/>
      <c r="Y169" s="67"/>
      <c r="Z169" s="67"/>
      <c r="AA169" s="67"/>
      <c r="AB169" s="68"/>
      <c r="AC169" s="62"/>
      <c r="AD169" s="74" t="str">
        <f>Daten!$A$31</f>
        <v>DM Senioren 2017</v>
      </c>
      <c r="AE169" s="58"/>
      <c r="AF169" s="58"/>
      <c r="AG169" s="58"/>
      <c r="AH169" s="58"/>
      <c r="AI169" s="58"/>
      <c r="AJ169" s="58"/>
      <c r="AK169" s="58"/>
    </row>
    <row r="170" spans="1:37">
      <c r="A170" s="70" t="s">
        <v>101</v>
      </c>
      <c r="B170" s="58"/>
      <c r="C170" s="71"/>
      <c r="D170" s="72"/>
      <c r="E170" s="72"/>
      <c r="F170" s="72"/>
      <c r="G170" s="72"/>
      <c r="H170" s="59"/>
      <c r="I170" s="72"/>
      <c r="J170" s="72"/>
      <c r="K170" s="72"/>
      <c r="L170" s="72"/>
      <c r="M170" s="59"/>
      <c r="N170" s="72"/>
      <c r="O170" s="72"/>
      <c r="P170" s="72"/>
      <c r="Q170" s="72"/>
      <c r="R170" s="59"/>
      <c r="S170" s="72"/>
      <c r="T170" s="72"/>
      <c r="U170" s="72"/>
      <c r="V170" s="72"/>
      <c r="W170" s="59"/>
      <c r="X170" s="72"/>
      <c r="Y170" s="72"/>
      <c r="Z170" s="72"/>
      <c r="AA170" s="72"/>
      <c r="AB170" s="59"/>
      <c r="AC170" s="62"/>
      <c r="AD170" s="75" t="str">
        <f>SamstagNeben!G27</f>
        <v>M60</v>
      </c>
      <c r="AE170" s="76"/>
      <c r="AF170" s="76"/>
      <c r="AG170" s="75" t="str">
        <f>SamstagNeben!AB27</f>
        <v>Vorrunde</v>
      </c>
      <c r="AH170" s="76"/>
      <c r="AI170" s="76"/>
      <c r="AJ170" s="76"/>
      <c r="AK170" s="76"/>
    </row>
    <row r="171" spans="1:37">
      <c r="A171" s="65" t="s">
        <v>100</v>
      </c>
      <c r="C171" s="66"/>
      <c r="D171" s="67"/>
      <c r="E171" s="67"/>
      <c r="F171" s="67"/>
      <c r="G171" s="67"/>
      <c r="H171" s="68"/>
      <c r="I171" s="67"/>
      <c r="J171" s="67"/>
      <c r="K171" s="67"/>
      <c r="L171" s="67"/>
      <c r="M171" s="68"/>
      <c r="N171" s="67"/>
      <c r="O171" s="67"/>
      <c r="P171" s="67"/>
      <c r="Q171" s="67"/>
      <c r="R171" s="68"/>
      <c r="S171" s="67"/>
      <c r="T171" s="67"/>
      <c r="U171" s="67"/>
      <c r="V171" s="67"/>
      <c r="W171" s="68"/>
      <c r="X171" s="67"/>
      <c r="Y171" s="67"/>
      <c r="Z171" s="67"/>
      <c r="AA171" s="67"/>
      <c r="AB171" s="68"/>
      <c r="AC171" s="62"/>
      <c r="AD171" s="77"/>
      <c r="AE171" s="62"/>
      <c r="AF171" s="62"/>
      <c r="AG171" s="62"/>
      <c r="AH171" s="62"/>
      <c r="AI171" s="62"/>
      <c r="AJ171" s="62"/>
      <c r="AK171" s="62"/>
    </row>
    <row r="172" spans="1:37">
      <c r="A172" s="70" t="s">
        <v>101</v>
      </c>
      <c r="B172" s="58"/>
      <c r="C172" s="71"/>
      <c r="D172" s="72"/>
      <c r="E172" s="72"/>
      <c r="F172" s="72"/>
      <c r="G172" s="72"/>
      <c r="H172" s="59"/>
      <c r="I172" s="72"/>
      <c r="J172" s="72"/>
      <c r="K172" s="72"/>
      <c r="L172" s="72"/>
      <c r="M172" s="59"/>
      <c r="N172" s="72"/>
      <c r="O172" s="72"/>
      <c r="P172" s="72"/>
      <c r="Q172" s="72"/>
      <c r="R172" s="59"/>
      <c r="S172" s="72"/>
      <c r="T172" s="72"/>
      <c r="U172" s="72"/>
      <c r="V172" s="72"/>
      <c r="W172" s="59"/>
      <c r="X172" s="72"/>
      <c r="Y172" s="72"/>
      <c r="Z172" s="72"/>
      <c r="AA172" s="72"/>
      <c r="AB172" s="59"/>
      <c r="AC172" s="62"/>
      <c r="AD172" s="78" t="s">
        <v>104</v>
      </c>
      <c r="AE172" s="76"/>
      <c r="AF172" s="76"/>
      <c r="AG172" s="76"/>
      <c r="AH172" s="79"/>
      <c r="AI172" s="76"/>
      <c r="AJ172" s="76"/>
      <c r="AK172" s="80"/>
    </row>
    <row r="173" spans="1:37">
      <c r="D173" s="64"/>
      <c r="AD173" s="81"/>
      <c r="AE173" s="52"/>
      <c r="AF173" s="52"/>
      <c r="AG173" s="52"/>
      <c r="AH173" s="82"/>
      <c r="AI173" s="52"/>
      <c r="AJ173" s="52"/>
      <c r="AK173" s="53"/>
    </row>
    <row r="174" spans="1:37">
      <c r="A174" s="83" t="s">
        <v>105</v>
      </c>
      <c r="B174" s="76"/>
      <c r="C174" s="80"/>
      <c r="D174" s="84"/>
      <c r="E174" s="84" t="s">
        <v>100</v>
      </c>
      <c r="F174" s="85" t="s">
        <v>21</v>
      </c>
      <c r="G174" s="84" t="s">
        <v>101</v>
      </c>
      <c r="H174" s="86"/>
      <c r="I174" s="84" t="s">
        <v>106</v>
      </c>
      <c r="J174" s="84"/>
      <c r="K174" s="84"/>
      <c r="L174" s="84"/>
      <c r="M174" s="86"/>
      <c r="N174" s="84" t="s">
        <v>107</v>
      </c>
      <c r="O174" s="84"/>
      <c r="P174" s="84"/>
      <c r="Q174" s="84"/>
      <c r="R174" s="86"/>
      <c r="S174" s="73"/>
      <c r="T174" s="73"/>
      <c r="AD174" s="87" t="s">
        <v>108</v>
      </c>
      <c r="AE174" s="58"/>
      <c r="AF174" s="58"/>
      <c r="AG174" s="58"/>
      <c r="AH174" s="72"/>
      <c r="AI174" s="58"/>
      <c r="AJ174" s="58"/>
      <c r="AK174" s="59"/>
    </row>
    <row r="175" spans="1:37">
      <c r="A175" s="60"/>
      <c r="C175" s="61"/>
      <c r="H175" s="61"/>
      <c r="M175" s="61"/>
      <c r="N175" s="88"/>
      <c r="O175" s="89"/>
      <c r="P175" s="89"/>
      <c r="Q175" s="89"/>
      <c r="R175" s="90"/>
      <c r="S175" s="62"/>
      <c r="T175" s="56" t="s">
        <v>109</v>
      </c>
      <c r="AD175" s="91"/>
      <c r="AE175" s="62"/>
      <c r="AF175" s="62"/>
      <c r="AG175" s="62"/>
      <c r="AH175" s="92"/>
      <c r="AI175" s="62"/>
      <c r="AJ175" s="62"/>
      <c r="AK175" s="61"/>
    </row>
    <row r="176" spans="1:37">
      <c r="A176" s="93" t="s">
        <v>110</v>
      </c>
      <c r="B176" s="58"/>
      <c r="C176" s="59"/>
      <c r="D176" s="58"/>
      <c r="E176" s="58"/>
      <c r="F176" s="94" t="s">
        <v>21</v>
      </c>
      <c r="G176" s="58"/>
      <c r="H176" s="59"/>
      <c r="I176" s="58"/>
      <c r="J176" s="58"/>
      <c r="K176" s="94" t="s">
        <v>21</v>
      </c>
      <c r="L176" s="58"/>
      <c r="M176" s="59"/>
      <c r="N176" s="95"/>
      <c r="O176" s="95"/>
      <c r="P176" s="96"/>
      <c r="Q176" s="97"/>
      <c r="R176" s="98"/>
      <c r="S176" s="62"/>
      <c r="T176" s="62"/>
      <c r="AD176" s="87" t="s">
        <v>111</v>
      </c>
      <c r="AE176" s="58"/>
      <c r="AF176" s="58"/>
      <c r="AG176" s="58"/>
      <c r="AH176" s="72"/>
      <c r="AI176" s="58"/>
      <c r="AJ176" s="58"/>
      <c r="AK176" s="59"/>
    </row>
    <row r="177" spans="1:37">
      <c r="A177" s="60"/>
      <c r="C177" s="61"/>
      <c r="H177" s="61"/>
      <c r="K177" s="99"/>
      <c r="M177" s="61"/>
      <c r="N177" s="62"/>
      <c r="Q177" s="100"/>
      <c r="R177" s="61"/>
      <c r="S177" s="62"/>
      <c r="T177" s="58"/>
      <c r="U177" s="58"/>
      <c r="V177" s="58"/>
      <c r="W177" s="58"/>
      <c r="X177" s="58"/>
      <c r="Y177" s="58"/>
      <c r="Z177" s="58"/>
      <c r="AA177" s="58"/>
      <c r="AB177" s="58"/>
      <c r="AC177" s="62"/>
      <c r="AD177" s="91"/>
      <c r="AE177" s="62"/>
      <c r="AF177" s="62"/>
      <c r="AG177" s="62"/>
      <c r="AH177" s="92"/>
      <c r="AI177" s="62"/>
      <c r="AJ177" s="62"/>
      <c r="AK177" s="61"/>
    </row>
    <row r="178" spans="1:37">
      <c r="A178" s="93" t="s">
        <v>112</v>
      </c>
      <c r="B178" s="58"/>
      <c r="C178" s="59"/>
      <c r="D178" s="58"/>
      <c r="E178" s="58"/>
      <c r="F178" s="94" t="s">
        <v>21</v>
      </c>
      <c r="G178" s="58"/>
      <c r="H178" s="59"/>
      <c r="I178" s="58"/>
      <c r="J178" s="58"/>
      <c r="K178" s="94" t="s">
        <v>21</v>
      </c>
      <c r="L178" s="58"/>
      <c r="M178" s="59"/>
      <c r="N178" s="58"/>
      <c r="O178" s="58"/>
      <c r="P178" s="94" t="s">
        <v>21</v>
      </c>
      <c r="Q178" s="101"/>
      <c r="R178" s="59"/>
      <c r="S178" s="62"/>
      <c r="T178" s="62"/>
      <c r="AD178" s="87" t="s">
        <v>113</v>
      </c>
      <c r="AE178" s="58"/>
      <c r="AF178" s="58"/>
      <c r="AG178" s="58"/>
      <c r="AH178" s="72"/>
      <c r="AI178" s="58"/>
      <c r="AJ178" s="58"/>
      <c r="AK178" s="59"/>
    </row>
    <row r="179" spans="1:37">
      <c r="AD179" s="91" t="s">
        <v>114</v>
      </c>
      <c r="AE179" s="62"/>
      <c r="AF179" s="62"/>
      <c r="AG179" s="62"/>
      <c r="AH179" s="92"/>
      <c r="AI179" s="62"/>
      <c r="AJ179" s="62"/>
      <c r="AK179" s="61"/>
    </row>
    <row r="180" spans="1:37">
      <c r="A180" s="102"/>
      <c r="B180" s="76"/>
      <c r="C180" s="76"/>
      <c r="D180" s="76"/>
      <c r="E180" s="76" t="s">
        <v>100</v>
      </c>
      <c r="F180" s="76"/>
      <c r="G180" s="76"/>
      <c r="H180" s="76"/>
      <c r="I180" s="76"/>
      <c r="J180" s="76"/>
      <c r="K180" s="76"/>
      <c r="L180" s="76"/>
      <c r="M180" s="76"/>
      <c r="N180" s="85" t="s">
        <v>40</v>
      </c>
      <c r="O180" s="76"/>
      <c r="P180" s="76"/>
      <c r="Q180" s="76"/>
      <c r="R180" s="76"/>
      <c r="S180" s="76"/>
      <c r="T180" s="76" t="s">
        <v>101</v>
      </c>
      <c r="U180" s="76"/>
      <c r="V180" s="76"/>
      <c r="W180" s="76"/>
      <c r="X180" s="76"/>
      <c r="Y180" s="76"/>
      <c r="Z180" s="76"/>
      <c r="AA180" s="76"/>
      <c r="AB180" s="80"/>
      <c r="AD180" s="87" t="s">
        <v>115</v>
      </c>
      <c r="AE180" s="58"/>
      <c r="AF180" s="58"/>
      <c r="AG180" s="58"/>
      <c r="AH180" s="72"/>
      <c r="AI180" s="58"/>
      <c r="AJ180" s="58"/>
      <c r="AK180" s="59"/>
    </row>
    <row r="181" spans="1:37">
      <c r="A181" s="103" t="s">
        <v>116</v>
      </c>
      <c r="B181" s="104" t="s">
        <v>117</v>
      </c>
      <c r="C181" s="104"/>
      <c r="D181" s="104"/>
      <c r="E181" s="104"/>
      <c r="F181" s="104"/>
      <c r="G181" s="105"/>
      <c r="H181" s="104" t="s">
        <v>118</v>
      </c>
      <c r="I181" s="104"/>
      <c r="J181" s="105"/>
      <c r="K181" s="106" t="s">
        <v>119</v>
      </c>
      <c r="L181" s="107" t="s">
        <v>120</v>
      </c>
      <c r="M181" s="108"/>
      <c r="N181" s="109" t="s">
        <v>94</v>
      </c>
      <c r="O181" s="105" t="s">
        <v>116</v>
      </c>
      <c r="P181" s="104" t="s">
        <v>117</v>
      </c>
      <c r="Q181" s="104"/>
      <c r="R181" s="104"/>
      <c r="S181" s="104"/>
      <c r="T181" s="104"/>
      <c r="U181" s="105"/>
      <c r="V181" s="104" t="s">
        <v>118</v>
      </c>
      <c r="W181" s="104"/>
      <c r="X181" s="105"/>
      <c r="Y181" s="106" t="s">
        <v>119</v>
      </c>
      <c r="Z181" s="107" t="s">
        <v>120</v>
      </c>
      <c r="AA181" s="108"/>
      <c r="AB181" s="109" t="s">
        <v>94</v>
      </c>
    </row>
    <row r="182" spans="1:37">
      <c r="A182" s="110" t="s">
        <v>121</v>
      </c>
      <c r="B182" s="111"/>
      <c r="C182" s="111"/>
      <c r="D182" s="111"/>
      <c r="E182" s="111"/>
      <c r="F182" s="111"/>
      <c r="G182" s="112"/>
      <c r="H182" s="111"/>
      <c r="I182" s="111"/>
      <c r="J182" s="112"/>
      <c r="K182" s="113"/>
      <c r="L182" s="114"/>
      <c r="M182" s="115"/>
      <c r="N182" s="116"/>
      <c r="O182" s="117" t="s">
        <v>121</v>
      </c>
      <c r="P182" s="111"/>
      <c r="Q182" s="111"/>
      <c r="R182" s="111"/>
      <c r="S182" s="111"/>
      <c r="T182" s="111"/>
      <c r="U182" s="112"/>
      <c r="V182" s="111"/>
      <c r="W182" s="111"/>
      <c r="X182" s="112"/>
      <c r="Y182" s="113"/>
      <c r="Z182" s="114"/>
      <c r="AA182" s="115"/>
      <c r="AB182" s="116"/>
      <c r="AD182" s="64" t="s">
        <v>122</v>
      </c>
    </row>
    <row r="183" spans="1:37">
      <c r="A183" s="110" t="s">
        <v>123</v>
      </c>
      <c r="B183" s="111"/>
      <c r="C183" s="111"/>
      <c r="D183" s="111"/>
      <c r="E183" s="111"/>
      <c r="F183" s="111"/>
      <c r="G183" s="112"/>
      <c r="H183" s="111"/>
      <c r="I183" s="111"/>
      <c r="J183" s="112"/>
      <c r="K183" s="118"/>
      <c r="L183" s="119"/>
      <c r="M183" s="112"/>
      <c r="N183" s="116"/>
      <c r="O183" s="117" t="s">
        <v>123</v>
      </c>
      <c r="P183" s="111"/>
      <c r="Q183" s="111"/>
      <c r="R183" s="111"/>
      <c r="S183" s="111"/>
      <c r="T183" s="111"/>
      <c r="U183" s="112"/>
      <c r="V183" s="111"/>
      <c r="W183" s="111"/>
      <c r="X183" s="112"/>
      <c r="Y183" s="118"/>
      <c r="Z183" s="119"/>
      <c r="AA183" s="112"/>
      <c r="AB183" s="116"/>
      <c r="AD183" s="120"/>
      <c r="AE183" s="58"/>
      <c r="AF183" s="58"/>
      <c r="AG183" s="58"/>
      <c r="AH183" s="58"/>
      <c r="AI183" s="58"/>
      <c r="AJ183" s="58"/>
      <c r="AK183" s="58"/>
    </row>
    <row r="184" spans="1:37">
      <c r="A184" s="110" t="s">
        <v>124</v>
      </c>
      <c r="B184" s="111"/>
      <c r="C184" s="111"/>
      <c r="D184" s="111"/>
      <c r="E184" s="111"/>
      <c r="F184" s="111"/>
      <c r="G184" s="112"/>
      <c r="H184" s="111"/>
      <c r="I184" s="111"/>
      <c r="J184" s="112"/>
      <c r="K184" s="118"/>
      <c r="L184" s="119"/>
      <c r="M184" s="112"/>
      <c r="N184" s="116"/>
      <c r="O184" s="117" t="s">
        <v>124</v>
      </c>
      <c r="P184" s="111"/>
      <c r="Q184" s="111"/>
      <c r="R184" s="111"/>
      <c r="S184" s="111"/>
      <c r="T184" s="111"/>
      <c r="U184" s="112"/>
      <c r="V184" s="111"/>
      <c r="W184" s="111"/>
      <c r="X184" s="112"/>
      <c r="Y184" s="118"/>
      <c r="Z184" s="119"/>
      <c r="AA184" s="112"/>
      <c r="AB184" s="116"/>
      <c r="AD184" s="64" t="s">
        <v>96</v>
      </c>
    </row>
    <row r="185" spans="1:37">
      <c r="A185" s="110" t="s">
        <v>125</v>
      </c>
      <c r="B185" s="111"/>
      <c r="C185" s="111"/>
      <c r="D185" s="111"/>
      <c r="E185" s="111"/>
      <c r="F185" s="111"/>
      <c r="G185" s="112"/>
      <c r="H185" s="111"/>
      <c r="I185" s="111"/>
      <c r="J185" s="112"/>
      <c r="K185" s="118"/>
      <c r="L185" s="119"/>
      <c r="M185" s="112"/>
      <c r="N185" s="116"/>
      <c r="O185" s="117" t="s">
        <v>125</v>
      </c>
      <c r="P185" s="111"/>
      <c r="Q185" s="111"/>
      <c r="R185" s="111"/>
      <c r="S185" s="111"/>
      <c r="T185" s="111"/>
      <c r="U185" s="112"/>
      <c r="V185" s="111"/>
      <c r="W185" s="111"/>
      <c r="X185" s="112"/>
      <c r="Y185" s="118"/>
      <c r="Z185" s="119"/>
      <c r="AA185" s="112"/>
      <c r="AB185" s="116"/>
      <c r="AD185" s="120"/>
      <c r="AE185" s="58"/>
      <c r="AF185" s="58"/>
      <c r="AG185" s="58"/>
      <c r="AH185" s="58"/>
      <c r="AI185" s="58"/>
      <c r="AJ185" s="58"/>
      <c r="AK185" s="58"/>
    </row>
    <row r="186" spans="1:37">
      <c r="A186" s="110" t="s">
        <v>126</v>
      </c>
      <c r="B186" s="111"/>
      <c r="C186" s="111"/>
      <c r="D186" s="111"/>
      <c r="E186" s="111"/>
      <c r="F186" s="111"/>
      <c r="G186" s="112"/>
      <c r="H186" s="111"/>
      <c r="I186" s="111"/>
      <c r="J186" s="112"/>
      <c r="K186" s="118"/>
      <c r="L186" s="119"/>
      <c r="M186" s="112"/>
      <c r="N186" s="116"/>
      <c r="O186" s="117" t="s">
        <v>126</v>
      </c>
      <c r="P186" s="111"/>
      <c r="Q186" s="111"/>
      <c r="R186" s="111"/>
      <c r="S186" s="111"/>
      <c r="T186" s="111"/>
      <c r="U186" s="112"/>
      <c r="V186" s="111"/>
      <c r="W186" s="111"/>
      <c r="X186" s="112"/>
      <c r="Y186" s="118"/>
      <c r="Z186" s="119"/>
      <c r="AA186" s="112"/>
      <c r="AB186" s="116"/>
      <c r="AD186" s="64" t="s">
        <v>127</v>
      </c>
    </row>
    <row r="187" spans="1:37">
      <c r="A187" s="121" t="s">
        <v>128</v>
      </c>
      <c r="B187" s="58"/>
      <c r="C187" s="58"/>
      <c r="D187" s="58"/>
      <c r="E187" s="58"/>
      <c r="F187" s="58"/>
      <c r="G187" s="72"/>
      <c r="H187" s="58"/>
      <c r="I187" s="58"/>
      <c r="J187" s="72"/>
      <c r="K187" s="122"/>
      <c r="L187" s="123"/>
      <c r="M187" s="72"/>
      <c r="N187" s="59"/>
      <c r="O187" s="124" t="s">
        <v>128</v>
      </c>
      <c r="P187" s="58"/>
      <c r="Q187" s="58"/>
      <c r="R187" s="58"/>
      <c r="S187" s="58"/>
      <c r="T187" s="58"/>
      <c r="U187" s="72"/>
      <c r="V187" s="58"/>
      <c r="W187" s="58"/>
      <c r="X187" s="72"/>
      <c r="Y187" s="122"/>
      <c r="Z187" s="123"/>
      <c r="AA187" s="72"/>
      <c r="AB187" s="59"/>
      <c r="AD187" s="120"/>
      <c r="AE187" s="125" t="str">
        <f>Daten!$A$35</f>
        <v>Fredenbeck</v>
      </c>
      <c r="AF187" s="58"/>
      <c r="AG187" s="58"/>
      <c r="AH187" s="58"/>
      <c r="AI187" s="58"/>
      <c r="AJ187" s="58"/>
      <c r="AK187" s="58"/>
    </row>
    <row r="188" spans="1:37">
      <c r="A188" s="65" t="s">
        <v>129</v>
      </c>
      <c r="N188" s="61"/>
      <c r="O188" s="64" t="s">
        <v>129</v>
      </c>
      <c r="AB188" s="61"/>
      <c r="AD188" s="64" t="s">
        <v>130</v>
      </c>
    </row>
    <row r="189" spans="1:37">
      <c r="A189" s="57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9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9"/>
      <c r="AD189" s="58"/>
      <c r="AE189" s="126" t="str">
        <f>Daten!$A$32</f>
        <v>05.05.2017</v>
      </c>
      <c r="AF189" s="58"/>
      <c r="AG189" s="58"/>
      <c r="AH189" s="58"/>
      <c r="AI189" s="58"/>
      <c r="AJ189" s="58"/>
      <c r="AK189" s="58"/>
    </row>
    <row r="190" spans="1:37">
      <c r="A190" s="51" t="s">
        <v>95</v>
      </c>
      <c r="B190" s="52"/>
      <c r="C190" s="52"/>
      <c r="D190" s="52"/>
      <c r="E190" s="53"/>
      <c r="F190" s="54" t="s">
        <v>96</v>
      </c>
      <c r="G190" s="52"/>
      <c r="H190" s="52"/>
      <c r="I190" s="52"/>
      <c r="J190" s="52"/>
      <c r="K190" s="52"/>
      <c r="L190" s="52"/>
      <c r="M190" s="52"/>
      <c r="N190" s="52"/>
      <c r="O190" s="52"/>
      <c r="P190" s="53"/>
      <c r="Q190" s="54" t="s">
        <v>97</v>
      </c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3"/>
      <c r="AC190" s="55" t="s">
        <v>98</v>
      </c>
    </row>
    <row r="191" spans="1:37">
      <c r="A191" s="57"/>
      <c r="B191" s="58"/>
      <c r="C191" s="58"/>
      <c r="D191" s="58"/>
      <c r="E191" s="59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9"/>
      <c r="Q191" s="58"/>
      <c r="R191" s="58" t="str">
        <f ca="1">SamstagNeben!P28</f>
        <v>TV Berkenbaum</v>
      </c>
      <c r="S191" s="58"/>
      <c r="T191" s="58"/>
      <c r="U191" s="58"/>
      <c r="V191" s="58"/>
      <c r="W191" s="58"/>
      <c r="X191" s="58"/>
      <c r="Y191" s="58"/>
      <c r="Z191" s="58"/>
      <c r="AA191" s="58" t="str">
        <f>SamstagNeben!N28</f>
        <v>F40</v>
      </c>
      <c r="AB191" s="59"/>
      <c r="AC191" s="55" t="s">
        <v>99</v>
      </c>
    </row>
    <row r="192" spans="1:37" ht="15.95" customHeight="1">
      <c r="A192" s="60" t="s">
        <v>100</v>
      </c>
      <c r="C192" s="56" t="str">
        <f ca="1">SamstagNeben!I28</f>
        <v>SG Arbergen-Mahndorf</v>
      </c>
      <c r="M192" s="61"/>
      <c r="N192" s="62" t="s">
        <v>101</v>
      </c>
      <c r="O192" s="63"/>
      <c r="P192" s="56" t="str">
        <f ca="1">SamstagNeben!M28</f>
        <v>VfL Eintracht Hannover</v>
      </c>
      <c r="AB192" s="61"/>
    </row>
    <row r="193" spans="1:37">
      <c r="A193" s="57"/>
      <c r="B193" s="58"/>
      <c r="C193" s="58"/>
      <c r="M193" s="61"/>
      <c r="N193" s="62"/>
      <c r="AB193" s="61"/>
      <c r="AD193" s="64" t="s">
        <v>37</v>
      </c>
      <c r="AG193" s="64" t="s">
        <v>102</v>
      </c>
      <c r="AJ193" s="64" t="s">
        <v>39</v>
      </c>
    </row>
    <row r="194" spans="1:37">
      <c r="A194" s="65" t="s">
        <v>100</v>
      </c>
      <c r="C194" s="66"/>
      <c r="D194" s="67"/>
      <c r="E194" s="67"/>
      <c r="F194" s="67"/>
      <c r="G194" s="67"/>
      <c r="H194" s="68"/>
      <c r="I194" s="67"/>
      <c r="J194" s="67"/>
      <c r="K194" s="67"/>
      <c r="L194" s="67"/>
      <c r="M194" s="68"/>
      <c r="N194" s="67"/>
      <c r="O194" s="67"/>
      <c r="P194" s="67"/>
      <c r="Q194" s="67"/>
      <c r="R194" s="68"/>
      <c r="S194" s="67"/>
      <c r="T194" s="67"/>
      <c r="U194" s="67"/>
      <c r="V194" s="67"/>
      <c r="W194" s="68"/>
      <c r="X194" s="67"/>
      <c r="Y194" s="67"/>
      <c r="Z194" s="67"/>
      <c r="AA194" s="67"/>
      <c r="AB194" s="68"/>
      <c r="AC194" s="62"/>
      <c r="AD194" s="69"/>
      <c r="AE194" s="53"/>
      <c r="AF194" s="62"/>
      <c r="AG194" s="69"/>
      <c r="AH194" s="53"/>
      <c r="AJ194" s="69"/>
      <c r="AK194" s="53"/>
    </row>
    <row r="195" spans="1:37">
      <c r="A195" s="70" t="s">
        <v>101</v>
      </c>
      <c r="B195" s="58"/>
      <c r="C195" s="71"/>
      <c r="D195" s="72"/>
      <c r="E195" s="72"/>
      <c r="F195" s="72"/>
      <c r="G195" s="72"/>
      <c r="H195" s="59"/>
      <c r="I195" s="72"/>
      <c r="J195" s="72"/>
      <c r="K195" s="72"/>
      <c r="L195" s="72"/>
      <c r="M195" s="59"/>
      <c r="N195" s="72"/>
      <c r="O195" s="72"/>
      <c r="P195" s="72"/>
      <c r="Q195" s="72"/>
      <c r="R195" s="59"/>
      <c r="S195" s="72"/>
      <c r="T195" s="72"/>
      <c r="U195" s="72"/>
      <c r="V195" s="72"/>
      <c r="W195" s="59"/>
      <c r="X195" s="72"/>
      <c r="Y195" s="72"/>
      <c r="Z195" s="72"/>
      <c r="AA195" s="72"/>
      <c r="AB195" s="59"/>
      <c r="AC195" s="62"/>
      <c r="AD195" s="462">
        <f>SamstagNeben!C28</f>
        <v>3</v>
      </c>
      <c r="AE195" s="463"/>
      <c r="AF195" s="62"/>
      <c r="AG195" s="462">
        <f>SamstagNeben!E28</f>
        <v>64</v>
      </c>
      <c r="AH195" s="463"/>
      <c r="AJ195" s="462">
        <f>SamstagNeben!F28</f>
        <v>1</v>
      </c>
      <c r="AK195" s="463"/>
    </row>
    <row r="196" spans="1:37">
      <c r="A196" s="65" t="s">
        <v>100</v>
      </c>
      <c r="C196" s="66"/>
      <c r="D196" s="67"/>
      <c r="E196" s="67"/>
      <c r="F196" s="67"/>
      <c r="G196" s="67"/>
      <c r="H196" s="68"/>
      <c r="I196" s="67"/>
      <c r="J196" s="67"/>
      <c r="K196" s="67"/>
      <c r="L196" s="67"/>
      <c r="M196" s="68"/>
      <c r="N196" s="67"/>
      <c r="O196" s="67"/>
      <c r="P196" s="67"/>
      <c r="Q196" s="67"/>
      <c r="R196" s="68"/>
      <c r="S196" s="67"/>
      <c r="T196" s="67"/>
      <c r="U196" s="67"/>
      <c r="V196" s="67"/>
      <c r="W196" s="68"/>
      <c r="X196" s="67"/>
      <c r="Y196" s="67"/>
      <c r="Z196" s="67"/>
      <c r="AA196" s="67"/>
      <c r="AB196" s="68"/>
      <c r="AC196" s="62"/>
      <c r="AD196" s="57"/>
      <c r="AE196" s="59"/>
      <c r="AF196" s="62"/>
      <c r="AG196" s="57"/>
      <c r="AH196" s="59"/>
      <c r="AJ196" s="57"/>
      <c r="AK196" s="59"/>
    </row>
    <row r="197" spans="1:37">
      <c r="A197" s="70" t="s">
        <v>101</v>
      </c>
      <c r="B197" s="58"/>
      <c r="C197" s="71"/>
      <c r="D197" s="72"/>
      <c r="E197" s="72"/>
      <c r="F197" s="72"/>
      <c r="G197" s="72"/>
      <c r="H197" s="59"/>
      <c r="I197" s="72"/>
      <c r="J197" s="72"/>
      <c r="K197" s="72"/>
      <c r="L197" s="72"/>
      <c r="M197" s="59"/>
      <c r="N197" s="72"/>
      <c r="O197" s="72"/>
      <c r="P197" s="72"/>
      <c r="Q197" s="72"/>
      <c r="R197" s="59"/>
      <c r="S197" s="72"/>
      <c r="T197" s="72"/>
      <c r="U197" s="72"/>
      <c r="V197" s="72"/>
      <c r="W197" s="59"/>
      <c r="X197" s="72"/>
      <c r="Y197" s="72"/>
      <c r="Z197" s="72"/>
      <c r="AA197" s="72"/>
      <c r="AB197" s="59"/>
      <c r="AC197" s="62"/>
      <c r="AD197" s="62"/>
      <c r="AE197" s="62"/>
      <c r="AF197" s="62"/>
      <c r="AG197" s="62"/>
    </row>
    <row r="198" spans="1:37">
      <c r="A198" s="65" t="s">
        <v>100</v>
      </c>
      <c r="C198" s="66"/>
      <c r="D198" s="67"/>
      <c r="E198" s="67"/>
      <c r="F198" s="67"/>
      <c r="G198" s="67"/>
      <c r="H198" s="68"/>
      <c r="I198" s="67"/>
      <c r="J198" s="67"/>
      <c r="K198" s="67"/>
      <c r="L198" s="67"/>
      <c r="M198" s="68"/>
      <c r="N198" s="67"/>
      <c r="O198" s="67"/>
      <c r="P198" s="67"/>
      <c r="Q198" s="67"/>
      <c r="R198" s="68"/>
      <c r="S198" s="67"/>
      <c r="T198" s="67"/>
      <c r="U198" s="67"/>
      <c r="V198" s="67"/>
      <c r="W198" s="68"/>
      <c r="X198" s="67"/>
      <c r="Y198" s="67"/>
      <c r="Z198" s="67"/>
      <c r="AA198" s="67"/>
      <c r="AB198" s="68"/>
      <c r="AC198" s="62"/>
      <c r="AD198" s="73" t="s">
        <v>103</v>
      </c>
      <c r="AE198" s="62"/>
      <c r="AF198" s="62"/>
      <c r="AG198" s="62"/>
    </row>
    <row r="199" spans="1:37">
      <c r="A199" s="70" t="s">
        <v>101</v>
      </c>
      <c r="B199" s="58"/>
      <c r="C199" s="71"/>
      <c r="D199" s="72"/>
      <c r="E199" s="72"/>
      <c r="F199" s="72"/>
      <c r="G199" s="72"/>
      <c r="H199" s="59"/>
      <c r="I199" s="72"/>
      <c r="J199" s="72"/>
      <c r="K199" s="72"/>
      <c r="L199" s="72"/>
      <c r="M199" s="59"/>
      <c r="N199" s="72"/>
      <c r="O199" s="72"/>
      <c r="P199" s="72"/>
      <c r="Q199" s="72"/>
      <c r="R199" s="59"/>
      <c r="S199" s="72"/>
      <c r="T199" s="72"/>
      <c r="U199" s="72"/>
      <c r="V199" s="72"/>
      <c r="W199" s="59"/>
      <c r="X199" s="72"/>
      <c r="Y199" s="72"/>
      <c r="Z199" s="72"/>
      <c r="AA199" s="72"/>
      <c r="AB199" s="59"/>
      <c r="AC199" s="62"/>
      <c r="AD199" s="62"/>
      <c r="AE199" s="62"/>
      <c r="AF199" s="62"/>
      <c r="AG199" s="62"/>
    </row>
    <row r="200" spans="1:37">
      <c r="A200" s="65" t="s">
        <v>100</v>
      </c>
      <c r="C200" s="66"/>
      <c r="D200" s="67"/>
      <c r="E200" s="67"/>
      <c r="F200" s="67"/>
      <c r="G200" s="67"/>
      <c r="H200" s="68"/>
      <c r="I200" s="67"/>
      <c r="J200" s="67"/>
      <c r="K200" s="67"/>
      <c r="L200" s="67"/>
      <c r="M200" s="68"/>
      <c r="N200" s="67"/>
      <c r="O200" s="67"/>
      <c r="P200" s="67"/>
      <c r="Q200" s="67"/>
      <c r="R200" s="68"/>
      <c r="S200" s="67"/>
      <c r="T200" s="67"/>
      <c r="U200" s="67"/>
      <c r="V200" s="67"/>
      <c r="W200" s="68"/>
      <c r="X200" s="67"/>
      <c r="Y200" s="67"/>
      <c r="Z200" s="67"/>
      <c r="AA200" s="67"/>
      <c r="AB200" s="68"/>
      <c r="AC200" s="62"/>
      <c r="AD200" s="74" t="str">
        <f>Daten!$A$31</f>
        <v>DM Senioren 2017</v>
      </c>
      <c r="AE200" s="58"/>
      <c r="AF200" s="58"/>
      <c r="AG200" s="58"/>
      <c r="AH200" s="58"/>
      <c r="AI200" s="58"/>
      <c r="AJ200" s="58"/>
      <c r="AK200" s="58"/>
    </row>
    <row r="201" spans="1:37">
      <c r="A201" s="70" t="s">
        <v>101</v>
      </c>
      <c r="B201" s="58"/>
      <c r="C201" s="71"/>
      <c r="D201" s="72"/>
      <c r="E201" s="72"/>
      <c r="F201" s="72"/>
      <c r="G201" s="72"/>
      <c r="H201" s="59"/>
      <c r="I201" s="72"/>
      <c r="J201" s="72"/>
      <c r="K201" s="72"/>
      <c r="L201" s="72"/>
      <c r="M201" s="59"/>
      <c r="N201" s="72"/>
      <c r="O201" s="72"/>
      <c r="P201" s="72"/>
      <c r="Q201" s="72"/>
      <c r="R201" s="59"/>
      <c r="S201" s="72"/>
      <c r="T201" s="72"/>
      <c r="U201" s="72"/>
      <c r="V201" s="72"/>
      <c r="W201" s="59"/>
      <c r="X201" s="72"/>
      <c r="Y201" s="72"/>
      <c r="Z201" s="72"/>
      <c r="AA201" s="72"/>
      <c r="AB201" s="59"/>
      <c r="AC201" s="62"/>
      <c r="AD201" s="75" t="str">
        <f>SamstagNeben!G28</f>
        <v>F40</v>
      </c>
      <c r="AE201" s="76"/>
      <c r="AF201" s="76"/>
      <c r="AG201" s="75" t="str">
        <f>SamstagNeben!AB28</f>
        <v>Vorrunde</v>
      </c>
      <c r="AH201" s="76"/>
      <c r="AI201" s="76"/>
      <c r="AJ201" s="76"/>
      <c r="AK201" s="76"/>
    </row>
    <row r="202" spans="1:37">
      <c r="A202" s="65" t="s">
        <v>100</v>
      </c>
      <c r="C202" s="66"/>
      <c r="D202" s="67"/>
      <c r="E202" s="67"/>
      <c r="F202" s="67"/>
      <c r="G202" s="67"/>
      <c r="H202" s="68"/>
      <c r="I202" s="67"/>
      <c r="J202" s="67"/>
      <c r="K202" s="67"/>
      <c r="L202" s="67"/>
      <c r="M202" s="68"/>
      <c r="N202" s="67"/>
      <c r="O202" s="67"/>
      <c r="P202" s="67"/>
      <c r="Q202" s="67"/>
      <c r="R202" s="68"/>
      <c r="S202" s="67"/>
      <c r="T202" s="67"/>
      <c r="U202" s="67"/>
      <c r="V202" s="67"/>
      <c r="W202" s="68"/>
      <c r="X202" s="67"/>
      <c r="Y202" s="67"/>
      <c r="Z202" s="67"/>
      <c r="AA202" s="67"/>
      <c r="AB202" s="68"/>
      <c r="AC202" s="62"/>
      <c r="AD202" s="77"/>
      <c r="AE202" s="62"/>
      <c r="AF202" s="62"/>
      <c r="AG202" s="62"/>
      <c r="AH202" s="62"/>
      <c r="AI202" s="62"/>
      <c r="AJ202" s="62"/>
      <c r="AK202" s="62"/>
    </row>
    <row r="203" spans="1:37">
      <c r="A203" s="70" t="s">
        <v>101</v>
      </c>
      <c r="B203" s="58"/>
      <c r="C203" s="71"/>
      <c r="D203" s="72"/>
      <c r="E203" s="72"/>
      <c r="F203" s="72"/>
      <c r="G203" s="72"/>
      <c r="H203" s="59"/>
      <c r="I203" s="72"/>
      <c r="J203" s="72"/>
      <c r="K203" s="72"/>
      <c r="L203" s="72"/>
      <c r="M203" s="59"/>
      <c r="N203" s="72"/>
      <c r="O203" s="72"/>
      <c r="P203" s="72"/>
      <c r="Q203" s="72"/>
      <c r="R203" s="59"/>
      <c r="S203" s="72"/>
      <c r="T203" s="72"/>
      <c r="U203" s="72"/>
      <c r="V203" s="72"/>
      <c r="W203" s="59"/>
      <c r="X203" s="72"/>
      <c r="Y203" s="72"/>
      <c r="Z203" s="72"/>
      <c r="AA203" s="72"/>
      <c r="AB203" s="59"/>
      <c r="AC203" s="62"/>
      <c r="AD203" s="78" t="s">
        <v>104</v>
      </c>
      <c r="AE203" s="76"/>
      <c r="AF203" s="76"/>
      <c r="AG203" s="76"/>
      <c r="AH203" s="79"/>
      <c r="AI203" s="76"/>
      <c r="AJ203" s="76"/>
      <c r="AK203" s="80"/>
    </row>
    <row r="204" spans="1:37">
      <c r="D204" s="64"/>
      <c r="AD204" s="81"/>
      <c r="AE204" s="52"/>
      <c r="AF204" s="52"/>
      <c r="AG204" s="52"/>
      <c r="AH204" s="82"/>
      <c r="AI204" s="52"/>
      <c r="AJ204" s="52"/>
      <c r="AK204" s="53"/>
    </row>
    <row r="205" spans="1:37">
      <c r="A205" s="83" t="s">
        <v>105</v>
      </c>
      <c r="B205" s="76"/>
      <c r="C205" s="80"/>
      <c r="D205" s="84"/>
      <c r="E205" s="84" t="s">
        <v>100</v>
      </c>
      <c r="F205" s="85" t="s">
        <v>21</v>
      </c>
      <c r="G205" s="84" t="s">
        <v>101</v>
      </c>
      <c r="H205" s="86"/>
      <c r="I205" s="84" t="s">
        <v>106</v>
      </c>
      <c r="J205" s="84"/>
      <c r="K205" s="84"/>
      <c r="L205" s="84"/>
      <c r="M205" s="86"/>
      <c r="N205" s="84" t="s">
        <v>107</v>
      </c>
      <c r="O205" s="84"/>
      <c r="P205" s="84"/>
      <c r="Q205" s="84"/>
      <c r="R205" s="86"/>
      <c r="S205" s="73"/>
      <c r="T205" s="73"/>
      <c r="AD205" s="87" t="s">
        <v>108</v>
      </c>
      <c r="AE205" s="58"/>
      <c r="AF205" s="58"/>
      <c r="AG205" s="58"/>
      <c r="AH205" s="72"/>
      <c r="AI205" s="58"/>
      <c r="AJ205" s="58"/>
      <c r="AK205" s="59"/>
    </row>
    <row r="206" spans="1:37">
      <c r="A206" s="60"/>
      <c r="C206" s="61"/>
      <c r="H206" s="61"/>
      <c r="M206" s="61"/>
      <c r="N206" s="88"/>
      <c r="O206" s="89"/>
      <c r="P206" s="89"/>
      <c r="Q206" s="89"/>
      <c r="R206" s="90"/>
      <c r="S206" s="62"/>
      <c r="T206" s="56" t="s">
        <v>109</v>
      </c>
      <c r="AD206" s="91"/>
      <c r="AE206" s="62"/>
      <c r="AF206" s="62"/>
      <c r="AG206" s="62"/>
      <c r="AH206" s="92"/>
      <c r="AI206" s="62"/>
      <c r="AJ206" s="62"/>
      <c r="AK206" s="61"/>
    </row>
    <row r="207" spans="1:37">
      <c r="A207" s="93" t="s">
        <v>110</v>
      </c>
      <c r="B207" s="58"/>
      <c r="C207" s="59"/>
      <c r="D207" s="58"/>
      <c r="E207" s="58"/>
      <c r="F207" s="94" t="s">
        <v>21</v>
      </c>
      <c r="G207" s="58"/>
      <c r="H207" s="59"/>
      <c r="I207" s="58"/>
      <c r="J207" s="58"/>
      <c r="K207" s="94" t="s">
        <v>21</v>
      </c>
      <c r="L207" s="58"/>
      <c r="M207" s="59"/>
      <c r="N207" s="95"/>
      <c r="O207" s="95"/>
      <c r="P207" s="96"/>
      <c r="Q207" s="97"/>
      <c r="R207" s="98"/>
      <c r="S207" s="62"/>
      <c r="T207" s="62"/>
      <c r="AD207" s="87" t="s">
        <v>111</v>
      </c>
      <c r="AE207" s="58"/>
      <c r="AF207" s="58"/>
      <c r="AG207" s="58"/>
      <c r="AH207" s="72"/>
      <c r="AI207" s="58"/>
      <c r="AJ207" s="58"/>
      <c r="AK207" s="59"/>
    </row>
    <row r="208" spans="1:37">
      <c r="A208" s="60"/>
      <c r="C208" s="61"/>
      <c r="H208" s="61"/>
      <c r="K208" s="99"/>
      <c r="M208" s="61"/>
      <c r="N208" s="62"/>
      <c r="Q208" s="100"/>
      <c r="R208" s="61"/>
      <c r="S208" s="62"/>
      <c r="T208" s="58"/>
      <c r="U208" s="58"/>
      <c r="V208" s="58"/>
      <c r="W208" s="58"/>
      <c r="X208" s="58"/>
      <c r="Y208" s="58"/>
      <c r="Z208" s="58"/>
      <c r="AA208" s="58"/>
      <c r="AB208" s="58"/>
      <c r="AC208" s="62"/>
      <c r="AD208" s="91"/>
      <c r="AE208" s="62"/>
      <c r="AF208" s="62"/>
      <c r="AG208" s="62"/>
      <c r="AH208" s="92"/>
      <c r="AI208" s="62"/>
      <c r="AJ208" s="62"/>
      <c r="AK208" s="61"/>
    </row>
    <row r="209" spans="1:37">
      <c r="A209" s="93" t="s">
        <v>112</v>
      </c>
      <c r="B209" s="58"/>
      <c r="C209" s="59"/>
      <c r="D209" s="58"/>
      <c r="E209" s="58"/>
      <c r="F209" s="94" t="s">
        <v>21</v>
      </c>
      <c r="G209" s="58"/>
      <c r="H209" s="59"/>
      <c r="I209" s="58"/>
      <c r="J209" s="58"/>
      <c r="K209" s="94" t="s">
        <v>21</v>
      </c>
      <c r="L209" s="58"/>
      <c r="M209" s="59"/>
      <c r="N209" s="58"/>
      <c r="O209" s="58"/>
      <c r="P209" s="94" t="s">
        <v>21</v>
      </c>
      <c r="Q209" s="101"/>
      <c r="R209" s="59"/>
      <c r="S209" s="62"/>
      <c r="T209" s="62"/>
      <c r="AD209" s="87" t="s">
        <v>113</v>
      </c>
      <c r="AE209" s="58"/>
      <c r="AF209" s="58"/>
      <c r="AG209" s="58"/>
      <c r="AH209" s="72"/>
      <c r="AI209" s="58"/>
      <c r="AJ209" s="58"/>
      <c r="AK209" s="59"/>
    </row>
    <row r="210" spans="1:37">
      <c r="AD210" s="91" t="s">
        <v>114</v>
      </c>
      <c r="AE210" s="62"/>
      <c r="AF210" s="62"/>
      <c r="AG210" s="62"/>
      <c r="AH210" s="92"/>
      <c r="AI210" s="62"/>
      <c r="AJ210" s="62"/>
      <c r="AK210" s="61"/>
    </row>
    <row r="211" spans="1:37">
      <c r="A211" s="102"/>
      <c r="B211" s="76"/>
      <c r="C211" s="76"/>
      <c r="D211" s="76"/>
      <c r="E211" s="76" t="s">
        <v>100</v>
      </c>
      <c r="F211" s="76"/>
      <c r="G211" s="76"/>
      <c r="H211" s="76"/>
      <c r="I211" s="76"/>
      <c r="J211" s="76"/>
      <c r="K211" s="76"/>
      <c r="L211" s="76"/>
      <c r="M211" s="76"/>
      <c r="N211" s="85" t="s">
        <v>40</v>
      </c>
      <c r="O211" s="76"/>
      <c r="P211" s="76"/>
      <c r="Q211" s="76"/>
      <c r="R211" s="76"/>
      <c r="S211" s="76"/>
      <c r="T211" s="76" t="s">
        <v>101</v>
      </c>
      <c r="U211" s="76"/>
      <c r="V211" s="76"/>
      <c r="W211" s="76"/>
      <c r="X211" s="76"/>
      <c r="Y211" s="76"/>
      <c r="Z211" s="76"/>
      <c r="AA211" s="76"/>
      <c r="AB211" s="80"/>
      <c r="AD211" s="87" t="s">
        <v>115</v>
      </c>
      <c r="AE211" s="58"/>
      <c r="AF211" s="58"/>
      <c r="AG211" s="58"/>
      <c r="AH211" s="72"/>
      <c r="AI211" s="58"/>
      <c r="AJ211" s="58"/>
      <c r="AK211" s="59"/>
    </row>
    <row r="212" spans="1:37">
      <c r="A212" s="103" t="s">
        <v>116</v>
      </c>
      <c r="B212" s="104" t="s">
        <v>117</v>
      </c>
      <c r="C212" s="104"/>
      <c r="D212" s="104"/>
      <c r="E212" s="104"/>
      <c r="F212" s="104"/>
      <c r="G212" s="105"/>
      <c r="H212" s="104" t="s">
        <v>118</v>
      </c>
      <c r="I212" s="104"/>
      <c r="J212" s="105"/>
      <c r="K212" s="106" t="s">
        <v>119</v>
      </c>
      <c r="L212" s="107" t="s">
        <v>120</v>
      </c>
      <c r="M212" s="108"/>
      <c r="N212" s="109" t="s">
        <v>94</v>
      </c>
      <c r="O212" s="105" t="s">
        <v>116</v>
      </c>
      <c r="P212" s="104" t="s">
        <v>117</v>
      </c>
      <c r="Q212" s="104"/>
      <c r="R212" s="104"/>
      <c r="S212" s="104"/>
      <c r="T212" s="104"/>
      <c r="U212" s="105"/>
      <c r="V212" s="104" t="s">
        <v>118</v>
      </c>
      <c r="W212" s="104"/>
      <c r="X212" s="105"/>
      <c r="Y212" s="106" t="s">
        <v>119</v>
      </c>
      <c r="Z212" s="107" t="s">
        <v>120</v>
      </c>
      <c r="AA212" s="108"/>
      <c r="AB212" s="109" t="s">
        <v>94</v>
      </c>
    </row>
    <row r="213" spans="1:37">
      <c r="A213" s="110" t="s">
        <v>121</v>
      </c>
      <c r="B213" s="111"/>
      <c r="C213" s="111"/>
      <c r="D213" s="111"/>
      <c r="E213" s="111"/>
      <c r="F213" s="111"/>
      <c r="G213" s="112"/>
      <c r="H213" s="111"/>
      <c r="I213" s="111"/>
      <c r="J213" s="112"/>
      <c r="K213" s="113"/>
      <c r="L213" s="114"/>
      <c r="M213" s="115"/>
      <c r="N213" s="116"/>
      <c r="O213" s="117" t="s">
        <v>121</v>
      </c>
      <c r="P213" s="111"/>
      <c r="Q213" s="111"/>
      <c r="R213" s="111"/>
      <c r="S213" s="111"/>
      <c r="T213" s="111"/>
      <c r="U213" s="112"/>
      <c r="V213" s="111"/>
      <c r="W213" s="111"/>
      <c r="X213" s="112"/>
      <c r="Y213" s="113"/>
      <c r="Z213" s="114"/>
      <c r="AA213" s="115"/>
      <c r="AB213" s="116"/>
      <c r="AD213" s="64" t="s">
        <v>122</v>
      </c>
    </row>
    <row r="214" spans="1:37">
      <c r="A214" s="110" t="s">
        <v>123</v>
      </c>
      <c r="B214" s="111"/>
      <c r="C214" s="111"/>
      <c r="D214" s="111"/>
      <c r="E214" s="111"/>
      <c r="F214" s="111"/>
      <c r="G214" s="112"/>
      <c r="H214" s="111"/>
      <c r="I214" s="111"/>
      <c r="J214" s="112"/>
      <c r="K214" s="118"/>
      <c r="L214" s="119"/>
      <c r="M214" s="112"/>
      <c r="N214" s="116"/>
      <c r="O214" s="117" t="s">
        <v>123</v>
      </c>
      <c r="P214" s="111"/>
      <c r="Q214" s="111"/>
      <c r="R214" s="111"/>
      <c r="S214" s="111"/>
      <c r="T214" s="111"/>
      <c r="U214" s="112"/>
      <c r="V214" s="111"/>
      <c r="W214" s="111"/>
      <c r="X214" s="112"/>
      <c r="Y214" s="118"/>
      <c r="Z214" s="119"/>
      <c r="AA214" s="112"/>
      <c r="AB214" s="116"/>
      <c r="AD214" s="120"/>
      <c r="AE214" s="58"/>
      <c r="AF214" s="58"/>
      <c r="AG214" s="58"/>
      <c r="AH214" s="58"/>
      <c r="AI214" s="58"/>
      <c r="AJ214" s="58"/>
      <c r="AK214" s="58"/>
    </row>
    <row r="215" spans="1:37">
      <c r="A215" s="110" t="s">
        <v>124</v>
      </c>
      <c r="B215" s="111"/>
      <c r="C215" s="111"/>
      <c r="D215" s="111"/>
      <c r="E215" s="111"/>
      <c r="F215" s="111"/>
      <c r="G215" s="112"/>
      <c r="H215" s="111"/>
      <c r="I215" s="111"/>
      <c r="J215" s="112"/>
      <c r="K215" s="118"/>
      <c r="L215" s="119"/>
      <c r="M215" s="112"/>
      <c r="N215" s="116"/>
      <c r="O215" s="117" t="s">
        <v>124</v>
      </c>
      <c r="P215" s="111"/>
      <c r="Q215" s="111"/>
      <c r="R215" s="111"/>
      <c r="S215" s="111"/>
      <c r="T215" s="111"/>
      <c r="U215" s="112"/>
      <c r="V215" s="111"/>
      <c r="W215" s="111"/>
      <c r="X215" s="112"/>
      <c r="Y215" s="118"/>
      <c r="Z215" s="119"/>
      <c r="AA215" s="112"/>
      <c r="AB215" s="116"/>
      <c r="AD215" s="64" t="s">
        <v>96</v>
      </c>
    </row>
    <row r="216" spans="1:37">
      <c r="A216" s="110" t="s">
        <v>125</v>
      </c>
      <c r="B216" s="111"/>
      <c r="C216" s="111"/>
      <c r="D216" s="111"/>
      <c r="E216" s="111"/>
      <c r="F216" s="111"/>
      <c r="G216" s="112"/>
      <c r="H216" s="111"/>
      <c r="I216" s="111"/>
      <c r="J216" s="112"/>
      <c r="K216" s="118"/>
      <c r="L216" s="119"/>
      <c r="M216" s="112"/>
      <c r="N216" s="116"/>
      <c r="O216" s="117" t="s">
        <v>125</v>
      </c>
      <c r="P216" s="111"/>
      <c r="Q216" s="111"/>
      <c r="R216" s="111"/>
      <c r="S216" s="111"/>
      <c r="T216" s="111"/>
      <c r="U216" s="112"/>
      <c r="V216" s="111"/>
      <c r="W216" s="111"/>
      <c r="X216" s="112"/>
      <c r="Y216" s="118"/>
      <c r="Z216" s="119"/>
      <c r="AA216" s="112"/>
      <c r="AB216" s="116"/>
      <c r="AD216" s="120"/>
      <c r="AE216" s="58"/>
      <c r="AF216" s="58"/>
      <c r="AG216" s="58"/>
      <c r="AH216" s="58"/>
      <c r="AI216" s="58"/>
      <c r="AJ216" s="58"/>
      <c r="AK216" s="58"/>
    </row>
    <row r="217" spans="1:37">
      <c r="A217" s="110" t="s">
        <v>126</v>
      </c>
      <c r="B217" s="111"/>
      <c r="C217" s="111"/>
      <c r="D217" s="111"/>
      <c r="E217" s="111"/>
      <c r="F217" s="111"/>
      <c r="G217" s="112"/>
      <c r="H217" s="111"/>
      <c r="I217" s="111"/>
      <c r="J217" s="112"/>
      <c r="K217" s="118"/>
      <c r="L217" s="119"/>
      <c r="M217" s="112"/>
      <c r="N217" s="116"/>
      <c r="O217" s="117" t="s">
        <v>126</v>
      </c>
      <c r="P217" s="111"/>
      <c r="Q217" s="111"/>
      <c r="R217" s="111"/>
      <c r="S217" s="111"/>
      <c r="T217" s="111"/>
      <c r="U217" s="112"/>
      <c r="V217" s="111"/>
      <c r="W217" s="111"/>
      <c r="X217" s="112"/>
      <c r="Y217" s="118"/>
      <c r="Z217" s="119"/>
      <c r="AA217" s="112"/>
      <c r="AB217" s="116"/>
      <c r="AD217" s="64" t="s">
        <v>127</v>
      </c>
    </row>
    <row r="218" spans="1:37">
      <c r="A218" s="121" t="s">
        <v>128</v>
      </c>
      <c r="B218" s="58"/>
      <c r="C218" s="58"/>
      <c r="D218" s="58"/>
      <c r="E218" s="58"/>
      <c r="F218" s="58"/>
      <c r="G218" s="72"/>
      <c r="H218" s="58"/>
      <c r="I218" s="58"/>
      <c r="J218" s="72"/>
      <c r="K218" s="122"/>
      <c r="L218" s="123"/>
      <c r="M218" s="72"/>
      <c r="N218" s="59"/>
      <c r="O218" s="124" t="s">
        <v>128</v>
      </c>
      <c r="P218" s="58"/>
      <c r="Q218" s="58"/>
      <c r="R218" s="58"/>
      <c r="S218" s="58"/>
      <c r="T218" s="58"/>
      <c r="U218" s="72"/>
      <c r="V218" s="58"/>
      <c r="W218" s="58"/>
      <c r="X218" s="72"/>
      <c r="Y218" s="122"/>
      <c r="Z218" s="123"/>
      <c r="AA218" s="72"/>
      <c r="AB218" s="59"/>
      <c r="AD218" s="120"/>
      <c r="AE218" s="125" t="str">
        <f>Daten!$A$35</f>
        <v>Fredenbeck</v>
      </c>
      <c r="AF218" s="58"/>
      <c r="AG218" s="58"/>
      <c r="AH218" s="58"/>
      <c r="AI218" s="58"/>
      <c r="AJ218" s="58"/>
      <c r="AK218" s="58"/>
    </row>
    <row r="219" spans="1:37">
      <c r="A219" s="65" t="s">
        <v>129</v>
      </c>
      <c r="N219" s="61"/>
      <c r="O219" s="64" t="s">
        <v>129</v>
      </c>
      <c r="AB219" s="61"/>
      <c r="AD219" s="64" t="s">
        <v>130</v>
      </c>
    </row>
    <row r="220" spans="1:37">
      <c r="A220" s="57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9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9"/>
      <c r="AD220" s="58"/>
      <c r="AE220" s="126" t="str">
        <f>Daten!$A$32</f>
        <v>05.05.2017</v>
      </c>
      <c r="AF220" s="58"/>
      <c r="AG220" s="58"/>
      <c r="AH220" s="58"/>
      <c r="AI220" s="58"/>
      <c r="AJ220" s="58"/>
      <c r="AK220" s="58"/>
    </row>
    <row r="221" spans="1:37" ht="12" customHeight="1"/>
    <row r="222" spans="1:37">
      <c r="A222" s="51" t="s">
        <v>95</v>
      </c>
      <c r="B222" s="52"/>
      <c r="C222" s="52"/>
      <c r="D222" s="52"/>
      <c r="E222" s="53"/>
      <c r="F222" s="54" t="s">
        <v>96</v>
      </c>
      <c r="G222" s="52"/>
      <c r="H222" s="52"/>
      <c r="I222" s="52"/>
      <c r="J222" s="52"/>
      <c r="K222" s="52"/>
      <c r="L222" s="52"/>
      <c r="M222" s="52"/>
      <c r="N222" s="52"/>
      <c r="O222" s="52"/>
      <c r="P222" s="53"/>
      <c r="Q222" s="54" t="s">
        <v>97</v>
      </c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3"/>
      <c r="AC222" s="55" t="s">
        <v>98</v>
      </c>
    </row>
    <row r="223" spans="1:37">
      <c r="A223" s="57"/>
      <c r="B223" s="58"/>
      <c r="C223" s="58"/>
      <c r="D223" s="58"/>
      <c r="E223" s="59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9"/>
      <c r="Q223" s="58"/>
      <c r="R223" s="58" t="str">
        <f ca="1">SamstagNeben!P29</f>
        <v>Gadderbaumer TV</v>
      </c>
      <c r="S223" s="58"/>
      <c r="T223" s="58"/>
      <c r="U223" s="58"/>
      <c r="V223" s="58"/>
      <c r="W223" s="58"/>
      <c r="X223" s="58"/>
      <c r="Y223" s="58"/>
      <c r="Z223" s="58"/>
      <c r="AA223" s="58" t="str">
        <f>SamstagNeben!N29</f>
        <v>F40</v>
      </c>
      <c r="AB223" s="59"/>
      <c r="AC223" s="55" t="s">
        <v>99</v>
      </c>
    </row>
    <row r="224" spans="1:37" ht="15.95" customHeight="1">
      <c r="A224" s="60" t="s">
        <v>100</v>
      </c>
      <c r="C224" s="56" t="str">
        <f ca="1">SamstagNeben!I29</f>
        <v>TV Grohn</v>
      </c>
      <c r="M224" s="61"/>
      <c r="N224" s="62" t="s">
        <v>101</v>
      </c>
      <c r="O224" s="63"/>
      <c r="P224" s="56" t="str">
        <f ca="1">SamstagNeben!M29</f>
        <v>Barmer TG</v>
      </c>
      <c r="AB224" s="61"/>
    </row>
    <row r="225" spans="1:37">
      <c r="A225" s="57"/>
      <c r="B225" s="58"/>
      <c r="C225" s="58"/>
      <c r="M225" s="61"/>
      <c r="N225" s="62"/>
      <c r="AB225" s="61"/>
      <c r="AD225" s="64" t="s">
        <v>37</v>
      </c>
      <c r="AG225" s="64" t="s">
        <v>102</v>
      </c>
      <c r="AJ225" s="64" t="s">
        <v>39</v>
      </c>
    </row>
    <row r="226" spans="1:37">
      <c r="A226" s="65" t="s">
        <v>100</v>
      </c>
      <c r="C226" s="66"/>
      <c r="D226" s="67"/>
      <c r="E226" s="67"/>
      <c r="F226" s="67"/>
      <c r="G226" s="67"/>
      <c r="H226" s="68"/>
      <c r="I226" s="67"/>
      <c r="J226" s="67"/>
      <c r="K226" s="67"/>
      <c r="L226" s="67"/>
      <c r="M226" s="68"/>
      <c r="N226" s="67"/>
      <c r="O226" s="67"/>
      <c r="P226" s="67"/>
      <c r="Q226" s="67"/>
      <c r="R226" s="68"/>
      <c r="S226" s="67"/>
      <c r="T226" s="67"/>
      <c r="U226" s="67"/>
      <c r="V226" s="67"/>
      <c r="W226" s="68"/>
      <c r="X226" s="67"/>
      <c r="Y226" s="67"/>
      <c r="Z226" s="67"/>
      <c r="AA226" s="67"/>
      <c r="AB226" s="68"/>
      <c r="AC226" s="62"/>
      <c r="AD226" s="69"/>
      <c r="AE226" s="53"/>
      <c r="AF226" s="62"/>
      <c r="AG226" s="69"/>
      <c r="AH226" s="53"/>
      <c r="AJ226" s="69"/>
      <c r="AK226" s="53"/>
    </row>
    <row r="227" spans="1:37">
      <c r="A227" s="70" t="s">
        <v>101</v>
      </c>
      <c r="B227" s="58"/>
      <c r="C227" s="71"/>
      <c r="D227" s="72"/>
      <c r="E227" s="72"/>
      <c r="F227" s="72"/>
      <c r="G227" s="72"/>
      <c r="H227" s="59"/>
      <c r="I227" s="72"/>
      <c r="J227" s="72"/>
      <c r="K227" s="72"/>
      <c r="L227" s="72"/>
      <c r="M227" s="59"/>
      <c r="N227" s="72"/>
      <c r="O227" s="72"/>
      <c r="P227" s="72"/>
      <c r="Q227" s="72"/>
      <c r="R227" s="59"/>
      <c r="S227" s="72"/>
      <c r="T227" s="72"/>
      <c r="U227" s="72"/>
      <c r="V227" s="72"/>
      <c r="W227" s="59"/>
      <c r="X227" s="72"/>
      <c r="Y227" s="72"/>
      <c r="Z227" s="72"/>
      <c r="AA227" s="72"/>
      <c r="AB227" s="59"/>
      <c r="AC227" s="62"/>
      <c r="AD227" s="462">
        <f>SamstagNeben!C29</f>
        <v>3</v>
      </c>
      <c r="AE227" s="463"/>
      <c r="AF227" s="62"/>
      <c r="AG227" s="462">
        <f>SamstagNeben!E29</f>
        <v>65</v>
      </c>
      <c r="AH227" s="463"/>
      <c r="AJ227" s="462">
        <f>SamstagNeben!F29</f>
        <v>2</v>
      </c>
      <c r="AK227" s="463"/>
    </row>
    <row r="228" spans="1:37">
      <c r="A228" s="65" t="s">
        <v>100</v>
      </c>
      <c r="C228" s="66"/>
      <c r="D228" s="67"/>
      <c r="E228" s="67"/>
      <c r="F228" s="67"/>
      <c r="G228" s="67"/>
      <c r="H228" s="68"/>
      <c r="I228" s="67"/>
      <c r="J228" s="67"/>
      <c r="K228" s="67"/>
      <c r="L228" s="67"/>
      <c r="M228" s="68"/>
      <c r="N228" s="67"/>
      <c r="O228" s="67"/>
      <c r="P228" s="67"/>
      <c r="Q228" s="67"/>
      <c r="R228" s="68"/>
      <c r="S228" s="67"/>
      <c r="T228" s="67"/>
      <c r="U228" s="67"/>
      <c r="V228" s="67"/>
      <c r="W228" s="68"/>
      <c r="X228" s="67"/>
      <c r="Y228" s="67"/>
      <c r="Z228" s="67"/>
      <c r="AA228" s="67"/>
      <c r="AB228" s="68"/>
      <c r="AC228" s="62"/>
      <c r="AD228" s="57"/>
      <c r="AE228" s="59"/>
      <c r="AF228" s="62"/>
      <c r="AG228" s="57"/>
      <c r="AH228" s="59"/>
      <c r="AJ228" s="57"/>
      <c r="AK228" s="59"/>
    </row>
    <row r="229" spans="1:37">
      <c r="A229" s="70" t="s">
        <v>101</v>
      </c>
      <c r="B229" s="58"/>
      <c r="C229" s="71"/>
      <c r="D229" s="72"/>
      <c r="E229" s="72"/>
      <c r="F229" s="72"/>
      <c r="G229" s="72"/>
      <c r="H229" s="59"/>
      <c r="I229" s="72"/>
      <c r="J229" s="72"/>
      <c r="K229" s="72"/>
      <c r="L229" s="72"/>
      <c r="M229" s="59"/>
      <c r="N229" s="72"/>
      <c r="O229" s="72"/>
      <c r="P229" s="72"/>
      <c r="Q229" s="72"/>
      <c r="R229" s="59"/>
      <c r="S229" s="72"/>
      <c r="T229" s="72"/>
      <c r="U229" s="72"/>
      <c r="V229" s="72"/>
      <c r="W229" s="59"/>
      <c r="X229" s="72"/>
      <c r="Y229" s="72"/>
      <c r="Z229" s="72"/>
      <c r="AA229" s="72"/>
      <c r="AB229" s="59"/>
      <c r="AC229" s="62"/>
      <c r="AD229" s="62"/>
      <c r="AE229" s="62"/>
      <c r="AF229" s="62"/>
      <c r="AG229" s="62"/>
    </row>
    <row r="230" spans="1:37">
      <c r="A230" s="65" t="s">
        <v>100</v>
      </c>
      <c r="C230" s="66"/>
      <c r="D230" s="67"/>
      <c r="E230" s="67"/>
      <c r="F230" s="67"/>
      <c r="G230" s="67"/>
      <c r="H230" s="68"/>
      <c r="I230" s="67"/>
      <c r="J230" s="67"/>
      <c r="K230" s="67"/>
      <c r="L230" s="67"/>
      <c r="M230" s="68"/>
      <c r="N230" s="67"/>
      <c r="O230" s="67"/>
      <c r="P230" s="67"/>
      <c r="Q230" s="67"/>
      <c r="R230" s="68"/>
      <c r="S230" s="67"/>
      <c r="T230" s="67"/>
      <c r="U230" s="67"/>
      <c r="V230" s="67"/>
      <c r="W230" s="68"/>
      <c r="X230" s="67"/>
      <c r="Y230" s="67"/>
      <c r="Z230" s="67"/>
      <c r="AA230" s="67"/>
      <c r="AB230" s="68"/>
      <c r="AC230" s="62"/>
      <c r="AD230" s="73" t="s">
        <v>103</v>
      </c>
      <c r="AE230" s="62"/>
      <c r="AF230" s="62"/>
      <c r="AG230" s="62"/>
    </row>
    <row r="231" spans="1:37">
      <c r="A231" s="70" t="s">
        <v>101</v>
      </c>
      <c r="B231" s="58"/>
      <c r="C231" s="71"/>
      <c r="D231" s="72"/>
      <c r="E231" s="72"/>
      <c r="F231" s="72"/>
      <c r="G231" s="72"/>
      <c r="H231" s="59"/>
      <c r="I231" s="72"/>
      <c r="J231" s="72"/>
      <c r="K231" s="72"/>
      <c r="L231" s="72"/>
      <c r="M231" s="59"/>
      <c r="N231" s="72"/>
      <c r="O231" s="72"/>
      <c r="P231" s="72"/>
      <c r="Q231" s="72"/>
      <c r="R231" s="59"/>
      <c r="S231" s="72"/>
      <c r="T231" s="72"/>
      <c r="U231" s="72"/>
      <c r="V231" s="72"/>
      <c r="W231" s="59"/>
      <c r="X231" s="72"/>
      <c r="Y231" s="72"/>
      <c r="Z231" s="72"/>
      <c r="AA231" s="72"/>
      <c r="AB231" s="59"/>
      <c r="AC231" s="62"/>
      <c r="AD231" s="62"/>
      <c r="AE231" s="62"/>
      <c r="AF231" s="62"/>
      <c r="AG231" s="62"/>
    </row>
    <row r="232" spans="1:37">
      <c r="A232" s="65" t="s">
        <v>100</v>
      </c>
      <c r="C232" s="66"/>
      <c r="D232" s="67"/>
      <c r="E232" s="67"/>
      <c r="F232" s="67"/>
      <c r="G232" s="67"/>
      <c r="H232" s="68"/>
      <c r="I232" s="67"/>
      <c r="J232" s="67"/>
      <c r="K232" s="67"/>
      <c r="L232" s="67"/>
      <c r="M232" s="68"/>
      <c r="N232" s="67"/>
      <c r="O232" s="67"/>
      <c r="P232" s="67"/>
      <c r="Q232" s="67"/>
      <c r="R232" s="68"/>
      <c r="S232" s="67"/>
      <c r="T232" s="67"/>
      <c r="U232" s="67"/>
      <c r="V232" s="67"/>
      <c r="W232" s="68"/>
      <c r="X232" s="67"/>
      <c r="Y232" s="67"/>
      <c r="Z232" s="67"/>
      <c r="AA232" s="67"/>
      <c r="AB232" s="68"/>
      <c r="AC232" s="62"/>
      <c r="AD232" s="74" t="str">
        <f>Daten!$A$31</f>
        <v>DM Senioren 2017</v>
      </c>
      <c r="AE232" s="58"/>
      <c r="AF232" s="58"/>
      <c r="AG232" s="58"/>
      <c r="AH232" s="58"/>
      <c r="AI232" s="58"/>
      <c r="AJ232" s="58"/>
      <c r="AK232" s="58"/>
    </row>
    <row r="233" spans="1:37">
      <c r="A233" s="70" t="s">
        <v>101</v>
      </c>
      <c r="B233" s="58"/>
      <c r="C233" s="71"/>
      <c r="D233" s="72"/>
      <c r="E233" s="72"/>
      <c r="F233" s="72"/>
      <c r="G233" s="72"/>
      <c r="H233" s="59"/>
      <c r="I233" s="72"/>
      <c r="J233" s="72"/>
      <c r="K233" s="72"/>
      <c r="L233" s="72"/>
      <c r="M233" s="59"/>
      <c r="N233" s="72"/>
      <c r="O233" s="72"/>
      <c r="P233" s="72"/>
      <c r="Q233" s="72"/>
      <c r="R233" s="59"/>
      <c r="S233" s="72"/>
      <c r="T233" s="72"/>
      <c r="U233" s="72"/>
      <c r="V233" s="72"/>
      <c r="W233" s="59"/>
      <c r="X233" s="72"/>
      <c r="Y233" s="72"/>
      <c r="Z233" s="72"/>
      <c r="AA233" s="72"/>
      <c r="AB233" s="59"/>
      <c r="AC233" s="62"/>
      <c r="AD233" s="75" t="str">
        <f>SamstagNeben!G29</f>
        <v>F40</v>
      </c>
      <c r="AE233" s="76"/>
      <c r="AF233" s="76"/>
      <c r="AG233" s="75" t="str">
        <f>SamstagNeben!AB29</f>
        <v>Vorrunde</v>
      </c>
      <c r="AH233" s="76"/>
      <c r="AI233" s="76"/>
      <c r="AJ233" s="76"/>
      <c r="AK233" s="76"/>
    </row>
    <row r="234" spans="1:37">
      <c r="A234" s="65" t="s">
        <v>100</v>
      </c>
      <c r="C234" s="66"/>
      <c r="D234" s="67"/>
      <c r="E234" s="67"/>
      <c r="F234" s="67"/>
      <c r="G234" s="67"/>
      <c r="H234" s="68"/>
      <c r="I234" s="67"/>
      <c r="J234" s="67"/>
      <c r="K234" s="67"/>
      <c r="L234" s="67"/>
      <c r="M234" s="68"/>
      <c r="N234" s="67"/>
      <c r="O234" s="67"/>
      <c r="P234" s="67"/>
      <c r="Q234" s="67"/>
      <c r="R234" s="68"/>
      <c r="S234" s="67"/>
      <c r="T234" s="67"/>
      <c r="U234" s="67"/>
      <c r="V234" s="67"/>
      <c r="W234" s="68"/>
      <c r="X234" s="67"/>
      <c r="Y234" s="67"/>
      <c r="Z234" s="67"/>
      <c r="AA234" s="67"/>
      <c r="AB234" s="68"/>
      <c r="AC234" s="62"/>
      <c r="AD234" s="77"/>
      <c r="AE234" s="62"/>
      <c r="AF234" s="62"/>
      <c r="AG234" s="62"/>
      <c r="AH234" s="62"/>
      <c r="AI234" s="62"/>
      <c r="AJ234" s="62"/>
      <c r="AK234" s="62"/>
    </row>
    <row r="235" spans="1:37">
      <c r="A235" s="70" t="s">
        <v>101</v>
      </c>
      <c r="B235" s="58"/>
      <c r="C235" s="71"/>
      <c r="D235" s="72"/>
      <c r="E235" s="72"/>
      <c r="F235" s="72"/>
      <c r="G235" s="72"/>
      <c r="H235" s="59"/>
      <c r="I235" s="72"/>
      <c r="J235" s="72"/>
      <c r="K235" s="72"/>
      <c r="L235" s="72"/>
      <c r="M235" s="59"/>
      <c r="N235" s="72"/>
      <c r="O235" s="72"/>
      <c r="P235" s="72"/>
      <c r="Q235" s="72"/>
      <c r="R235" s="59"/>
      <c r="S235" s="72"/>
      <c r="T235" s="72"/>
      <c r="U235" s="72"/>
      <c r="V235" s="72"/>
      <c r="W235" s="59"/>
      <c r="X235" s="72"/>
      <c r="Y235" s="72"/>
      <c r="Z235" s="72"/>
      <c r="AA235" s="72"/>
      <c r="AB235" s="59"/>
      <c r="AC235" s="62"/>
      <c r="AD235" s="78" t="s">
        <v>104</v>
      </c>
      <c r="AE235" s="76"/>
      <c r="AF235" s="76"/>
      <c r="AG235" s="76"/>
      <c r="AH235" s="79"/>
      <c r="AI235" s="76"/>
      <c r="AJ235" s="76"/>
      <c r="AK235" s="80"/>
    </row>
    <row r="236" spans="1:37">
      <c r="D236" s="64"/>
      <c r="AD236" s="81"/>
      <c r="AE236" s="52"/>
      <c r="AF236" s="52"/>
      <c r="AG236" s="52"/>
      <c r="AH236" s="82"/>
      <c r="AI236" s="52"/>
      <c r="AJ236" s="52"/>
      <c r="AK236" s="53"/>
    </row>
    <row r="237" spans="1:37">
      <c r="A237" s="83" t="s">
        <v>105</v>
      </c>
      <c r="B237" s="76"/>
      <c r="C237" s="80"/>
      <c r="D237" s="84"/>
      <c r="E237" s="84" t="s">
        <v>100</v>
      </c>
      <c r="F237" s="85" t="s">
        <v>21</v>
      </c>
      <c r="G237" s="84" t="s">
        <v>101</v>
      </c>
      <c r="H237" s="86"/>
      <c r="I237" s="84" t="s">
        <v>106</v>
      </c>
      <c r="J237" s="84"/>
      <c r="K237" s="84"/>
      <c r="L237" s="84"/>
      <c r="M237" s="86"/>
      <c r="N237" s="84" t="s">
        <v>107</v>
      </c>
      <c r="O237" s="84"/>
      <c r="P237" s="84"/>
      <c r="Q237" s="84"/>
      <c r="R237" s="86"/>
      <c r="S237" s="73"/>
      <c r="T237" s="73"/>
      <c r="AD237" s="87" t="s">
        <v>108</v>
      </c>
      <c r="AE237" s="58"/>
      <c r="AF237" s="58"/>
      <c r="AG237" s="58"/>
      <c r="AH237" s="72"/>
      <c r="AI237" s="58"/>
      <c r="AJ237" s="58"/>
      <c r="AK237" s="59"/>
    </row>
    <row r="238" spans="1:37">
      <c r="A238" s="60"/>
      <c r="C238" s="61"/>
      <c r="H238" s="61"/>
      <c r="M238" s="61"/>
      <c r="N238" s="88"/>
      <c r="O238" s="89"/>
      <c r="P238" s="89"/>
      <c r="Q238" s="89"/>
      <c r="R238" s="90"/>
      <c r="S238" s="62"/>
      <c r="T238" s="56" t="s">
        <v>109</v>
      </c>
      <c r="AD238" s="91"/>
      <c r="AE238" s="62"/>
      <c r="AF238" s="62"/>
      <c r="AG238" s="62"/>
      <c r="AH238" s="92"/>
      <c r="AI238" s="62"/>
      <c r="AJ238" s="62"/>
      <c r="AK238" s="61"/>
    </row>
    <row r="239" spans="1:37">
      <c r="A239" s="93" t="s">
        <v>110</v>
      </c>
      <c r="B239" s="58"/>
      <c r="C239" s="59"/>
      <c r="D239" s="58"/>
      <c r="E239" s="58"/>
      <c r="F239" s="94" t="s">
        <v>21</v>
      </c>
      <c r="G239" s="58"/>
      <c r="H239" s="59"/>
      <c r="I239" s="58"/>
      <c r="J239" s="58"/>
      <c r="K239" s="94" t="s">
        <v>21</v>
      </c>
      <c r="L239" s="58"/>
      <c r="M239" s="59"/>
      <c r="N239" s="95"/>
      <c r="O239" s="95"/>
      <c r="P239" s="96"/>
      <c r="Q239" s="97"/>
      <c r="R239" s="98"/>
      <c r="S239" s="62"/>
      <c r="T239" s="62"/>
      <c r="AD239" s="87" t="s">
        <v>111</v>
      </c>
      <c r="AE239" s="58"/>
      <c r="AF239" s="58"/>
      <c r="AG239" s="58"/>
      <c r="AH239" s="72"/>
      <c r="AI239" s="58"/>
      <c r="AJ239" s="58"/>
      <c r="AK239" s="59"/>
    </row>
    <row r="240" spans="1:37">
      <c r="A240" s="60"/>
      <c r="C240" s="61"/>
      <c r="H240" s="61"/>
      <c r="K240" s="99"/>
      <c r="M240" s="61"/>
      <c r="N240" s="62"/>
      <c r="Q240" s="100"/>
      <c r="R240" s="61"/>
      <c r="S240" s="62"/>
      <c r="T240" s="58"/>
      <c r="U240" s="58"/>
      <c r="V240" s="58"/>
      <c r="W240" s="58"/>
      <c r="X240" s="58"/>
      <c r="Y240" s="58"/>
      <c r="Z240" s="58"/>
      <c r="AA240" s="58"/>
      <c r="AB240" s="58"/>
      <c r="AC240" s="62"/>
      <c r="AD240" s="91"/>
      <c r="AE240" s="62"/>
      <c r="AF240" s="62"/>
      <c r="AG240" s="62"/>
      <c r="AH240" s="92"/>
      <c r="AI240" s="62"/>
      <c r="AJ240" s="62"/>
      <c r="AK240" s="61"/>
    </row>
    <row r="241" spans="1:37">
      <c r="A241" s="93" t="s">
        <v>112</v>
      </c>
      <c r="B241" s="58"/>
      <c r="C241" s="59"/>
      <c r="D241" s="58"/>
      <c r="E241" s="58"/>
      <c r="F241" s="94" t="s">
        <v>21</v>
      </c>
      <c r="G241" s="58"/>
      <c r="H241" s="59"/>
      <c r="I241" s="58"/>
      <c r="J241" s="58"/>
      <c r="K241" s="94" t="s">
        <v>21</v>
      </c>
      <c r="L241" s="58"/>
      <c r="M241" s="59"/>
      <c r="N241" s="58"/>
      <c r="O241" s="58"/>
      <c r="P241" s="94" t="s">
        <v>21</v>
      </c>
      <c r="Q241" s="101"/>
      <c r="R241" s="59"/>
      <c r="S241" s="62"/>
      <c r="T241" s="62"/>
      <c r="AD241" s="87" t="s">
        <v>113</v>
      </c>
      <c r="AE241" s="58"/>
      <c r="AF241" s="58"/>
      <c r="AG241" s="58"/>
      <c r="AH241" s="72"/>
      <c r="AI241" s="58"/>
      <c r="AJ241" s="58"/>
      <c r="AK241" s="59"/>
    </row>
    <row r="242" spans="1:37">
      <c r="AD242" s="91" t="s">
        <v>114</v>
      </c>
      <c r="AE242" s="62"/>
      <c r="AF242" s="62"/>
      <c r="AG242" s="62"/>
      <c r="AH242" s="92"/>
      <c r="AI242" s="62"/>
      <c r="AJ242" s="62"/>
      <c r="AK242" s="61"/>
    </row>
    <row r="243" spans="1:37">
      <c r="A243" s="102"/>
      <c r="B243" s="76"/>
      <c r="C243" s="76"/>
      <c r="D243" s="76"/>
      <c r="E243" s="76" t="s">
        <v>100</v>
      </c>
      <c r="F243" s="76"/>
      <c r="G243" s="76"/>
      <c r="H243" s="76"/>
      <c r="I243" s="76"/>
      <c r="J243" s="76"/>
      <c r="K243" s="76"/>
      <c r="L243" s="76"/>
      <c r="M243" s="76"/>
      <c r="N243" s="85" t="s">
        <v>40</v>
      </c>
      <c r="O243" s="76"/>
      <c r="P243" s="76"/>
      <c r="Q243" s="76"/>
      <c r="R243" s="76"/>
      <c r="S243" s="76"/>
      <c r="T243" s="76" t="s">
        <v>101</v>
      </c>
      <c r="U243" s="76"/>
      <c r="V243" s="76"/>
      <c r="W243" s="76"/>
      <c r="X243" s="76"/>
      <c r="Y243" s="76"/>
      <c r="Z243" s="76"/>
      <c r="AA243" s="76"/>
      <c r="AB243" s="80"/>
      <c r="AD243" s="87" t="s">
        <v>115</v>
      </c>
      <c r="AE243" s="58"/>
      <c r="AF243" s="58"/>
      <c r="AG243" s="58"/>
      <c r="AH243" s="72"/>
      <c r="AI243" s="58"/>
      <c r="AJ243" s="58"/>
      <c r="AK243" s="59"/>
    </row>
    <row r="244" spans="1:37">
      <c r="A244" s="103" t="s">
        <v>116</v>
      </c>
      <c r="B244" s="104" t="s">
        <v>117</v>
      </c>
      <c r="C244" s="104"/>
      <c r="D244" s="104"/>
      <c r="E244" s="104"/>
      <c r="F244" s="104"/>
      <c r="G244" s="105"/>
      <c r="H244" s="104" t="s">
        <v>118</v>
      </c>
      <c r="I244" s="104"/>
      <c r="J244" s="105"/>
      <c r="K244" s="106" t="s">
        <v>119</v>
      </c>
      <c r="L244" s="107" t="s">
        <v>120</v>
      </c>
      <c r="M244" s="108"/>
      <c r="N244" s="109" t="s">
        <v>94</v>
      </c>
      <c r="O244" s="105" t="s">
        <v>116</v>
      </c>
      <c r="P244" s="104" t="s">
        <v>117</v>
      </c>
      <c r="Q244" s="104"/>
      <c r="R244" s="104"/>
      <c r="S244" s="104"/>
      <c r="T244" s="104"/>
      <c r="U244" s="105"/>
      <c r="V244" s="104" t="s">
        <v>118</v>
      </c>
      <c r="W244" s="104"/>
      <c r="X244" s="105"/>
      <c r="Y244" s="106" t="s">
        <v>119</v>
      </c>
      <c r="Z244" s="107" t="s">
        <v>120</v>
      </c>
      <c r="AA244" s="108"/>
      <c r="AB244" s="109" t="s">
        <v>94</v>
      </c>
    </row>
    <row r="245" spans="1:37">
      <c r="A245" s="110" t="s">
        <v>121</v>
      </c>
      <c r="B245" s="111"/>
      <c r="C245" s="111"/>
      <c r="D245" s="111"/>
      <c r="E245" s="111"/>
      <c r="F245" s="111"/>
      <c r="G245" s="112"/>
      <c r="H245" s="111"/>
      <c r="I245" s="111"/>
      <c r="J245" s="112"/>
      <c r="K245" s="113"/>
      <c r="L245" s="114"/>
      <c r="M245" s="115"/>
      <c r="N245" s="116"/>
      <c r="O245" s="117" t="s">
        <v>121</v>
      </c>
      <c r="P245" s="111"/>
      <c r="Q245" s="111"/>
      <c r="R245" s="111"/>
      <c r="S245" s="111"/>
      <c r="T245" s="111"/>
      <c r="U245" s="112"/>
      <c r="V245" s="111"/>
      <c r="W245" s="111"/>
      <c r="X245" s="112"/>
      <c r="Y245" s="113"/>
      <c r="Z245" s="114"/>
      <c r="AA245" s="115"/>
      <c r="AB245" s="116"/>
      <c r="AD245" s="64" t="s">
        <v>122</v>
      </c>
    </row>
    <row r="246" spans="1:37">
      <c r="A246" s="110" t="s">
        <v>123</v>
      </c>
      <c r="B246" s="111"/>
      <c r="C246" s="111"/>
      <c r="D246" s="111"/>
      <c r="E246" s="111"/>
      <c r="F246" s="111"/>
      <c r="G246" s="112"/>
      <c r="H246" s="111"/>
      <c r="I246" s="111"/>
      <c r="J246" s="112"/>
      <c r="K246" s="118"/>
      <c r="L246" s="119"/>
      <c r="M246" s="112"/>
      <c r="N246" s="116"/>
      <c r="O246" s="117" t="s">
        <v>123</v>
      </c>
      <c r="P246" s="111"/>
      <c r="Q246" s="111"/>
      <c r="R246" s="111"/>
      <c r="S246" s="111"/>
      <c r="T246" s="111"/>
      <c r="U246" s="112"/>
      <c r="V246" s="111"/>
      <c r="W246" s="111"/>
      <c r="X246" s="112"/>
      <c r="Y246" s="118"/>
      <c r="Z246" s="119"/>
      <c r="AA246" s="112"/>
      <c r="AB246" s="116"/>
      <c r="AD246" s="120"/>
      <c r="AE246" s="58"/>
      <c r="AF246" s="58"/>
      <c r="AG246" s="58"/>
      <c r="AH246" s="58"/>
      <c r="AI246" s="58"/>
      <c r="AJ246" s="58"/>
      <c r="AK246" s="58"/>
    </row>
    <row r="247" spans="1:37">
      <c r="A247" s="110" t="s">
        <v>124</v>
      </c>
      <c r="B247" s="111"/>
      <c r="C247" s="111"/>
      <c r="D247" s="111"/>
      <c r="E247" s="111"/>
      <c r="F247" s="111"/>
      <c r="G247" s="112"/>
      <c r="H247" s="111"/>
      <c r="I247" s="111"/>
      <c r="J247" s="112"/>
      <c r="K247" s="118"/>
      <c r="L247" s="119"/>
      <c r="M247" s="112"/>
      <c r="N247" s="116"/>
      <c r="O247" s="117" t="s">
        <v>124</v>
      </c>
      <c r="P247" s="111"/>
      <c r="Q247" s="111"/>
      <c r="R247" s="111"/>
      <c r="S247" s="111"/>
      <c r="T247" s="111"/>
      <c r="U247" s="112"/>
      <c r="V247" s="111"/>
      <c r="W247" s="111"/>
      <c r="X247" s="112"/>
      <c r="Y247" s="118"/>
      <c r="Z247" s="119"/>
      <c r="AA247" s="112"/>
      <c r="AB247" s="116"/>
      <c r="AD247" s="64" t="s">
        <v>96</v>
      </c>
    </row>
    <row r="248" spans="1:37">
      <c r="A248" s="110" t="s">
        <v>125</v>
      </c>
      <c r="B248" s="111"/>
      <c r="C248" s="111"/>
      <c r="D248" s="111"/>
      <c r="E248" s="111"/>
      <c r="F248" s="111"/>
      <c r="G248" s="112"/>
      <c r="H248" s="111"/>
      <c r="I248" s="111"/>
      <c r="J248" s="112"/>
      <c r="K248" s="118"/>
      <c r="L248" s="119"/>
      <c r="M248" s="112"/>
      <c r="N248" s="116"/>
      <c r="O248" s="117" t="s">
        <v>125</v>
      </c>
      <c r="P248" s="111"/>
      <c r="Q248" s="111"/>
      <c r="R248" s="111"/>
      <c r="S248" s="111"/>
      <c r="T248" s="111"/>
      <c r="U248" s="112"/>
      <c r="V248" s="111"/>
      <c r="W248" s="111"/>
      <c r="X248" s="112"/>
      <c r="Y248" s="118"/>
      <c r="Z248" s="119"/>
      <c r="AA248" s="112"/>
      <c r="AB248" s="116"/>
      <c r="AD248" s="120"/>
      <c r="AE248" s="58"/>
      <c r="AF248" s="58"/>
      <c r="AG248" s="58"/>
      <c r="AH248" s="58"/>
      <c r="AI248" s="58"/>
      <c r="AJ248" s="58"/>
      <c r="AK248" s="58"/>
    </row>
    <row r="249" spans="1:37">
      <c r="A249" s="110" t="s">
        <v>126</v>
      </c>
      <c r="B249" s="111"/>
      <c r="C249" s="111"/>
      <c r="D249" s="111"/>
      <c r="E249" s="111"/>
      <c r="F249" s="111"/>
      <c r="G249" s="112"/>
      <c r="H249" s="111"/>
      <c r="I249" s="111"/>
      <c r="J249" s="112"/>
      <c r="K249" s="118"/>
      <c r="L249" s="119"/>
      <c r="M249" s="112"/>
      <c r="N249" s="116"/>
      <c r="O249" s="117" t="s">
        <v>126</v>
      </c>
      <c r="P249" s="111"/>
      <c r="Q249" s="111"/>
      <c r="R249" s="111"/>
      <c r="S249" s="111"/>
      <c r="T249" s="111"/>
      <c r="U249" s="112"/>
      <c r="V249" s="111"/>
      <c r="W249" s="111"/>
      <c r="X249" s="112"/>
      <c r="Y249" s="118"/>
      <c r="Z249" s="119"/>
      <c r="AA249" s="112"/>
      <c r="AB249" s="116"/>
      <c r="AD249" s="64" t="s">
        <v>127</v>
      </c>
    </row>
    <row r="250" spans="1:37">
      <c r="A250" s="121" t="s">
        <v>128</v>
      </c>
      <c r="B250" s="58"/>
      <c r="C250" s="58"/>
      <c r="D250" s="58"/>
      <c r="E250" s="58"/>
      <c r="F250" s="58"/>
      <c r="G250" s="72"/>
      <c r="H250" s="58"/>
      <c r="I250" s="58"/>
      <c r="J250" s="72"/>
      <c r="K250" s="122"/>
      <c r="L250" s="123"/>
      <c r="M250" s="72"/>
      <c r="N250" s="59"/>
      <c r="O250" s="124" t="s">
        <v>128</v>
      </c>
      <c r="P250" s="58"/>
      <c r="Q250" s="58"/>
      <c r="R250" s="58"/>
      <c r="S250" s="58"/>
      <c r="T250" s="58"/>
      <c r="U250" s="72"/>
      <c r="V250" s="58"/>
      <c r="W250" s="58"/>
      <c r="X250" s="72"/>
      <c r="Y250" s="122"/>
      <c r="Z250" s="123"/>
      <c r="AA250" s="72"/>
      <c r="AB250" s="59"/>
      <c r="AD250" s="120"/>
      <c r="AE250" s="125" t="str">
        <f>Daten!$A$35</f>
        <v>Fredenbeck</v>
      </c>
      <c r="AF250" s="58"/>
      <c r="AG250" s="58"/>
      <c r="AH250" s="58"/>
      <c r="AI250" s="58"/>
      <c r="AJ250" s="58"/>
      <c r="AK250" s="58"/>
    </row>
    <row r="251" spans="1:37">
      <c r="A251" s="65" t="s">
        <v>129</v>
      </c>
      <c r="N251" s="61"/>
      <c r="O251" s="64" t="s">
        <v>129</v>
      </c>
      <c r="AB251" s="61"/>
      <c r="AD251" s="64" t="s">
        <v>130</v>
      </c>
    </row>
    <row r="252" spans="1:37">
      <c r="A252" s="57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9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9"/>
      <c r="AD252" s="58"/>
      <c r="AE252" s="126" t="str">
        <f>Daten!$A$32</f>
        <v>05.05.2017</v>
      </c>
      <c r="AF252" s="58"/>
      <c r="AG252" s="58"/>
      <c r="AH252" s="58"/>
      <c r="AI252" s="58"/>
      <c r="AJ252" s="58"/>
      <c r="AK252" s="58"/>
    </row>
    <row r="253" spans="1:37">
      <c r="A253" s="51" t="s">
        <v>95</v>
      </c>
      <c r="B253" s="52"/>
      <c r="C253" s="52"/>
      <c r="D253" s="52"/>
      <c r="E253" s="53"/>
      <c r="F253" s="54" t="s">
        <v>96</v>
      </c>
      <c r="G253" s="52"/>
      <c r="H253" s="52"/>
      <c r="I253" s="52"/>
      <c r="J253" s="52"/>
      <c r="K253" s="52"/>
      <c r="L253" s="52"/>
      <c r="M253" s="52"/>
      <c r="N253" s="52"/>
      <c r="O253" s="52"/>
      <c r="P253" s="53"/>
      <c r="Q253" s="54" t="s">
        <v>97</v>
      </c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3"/>
      <c r="AC253" s="55" t="s">
        <v>98</v>
      </c>
    </row>
    <row r="254" spans="1:37">
      <c r="A254" s="57"/>
      <c r="B254" s="58"/>
      <c r="C254" s="58"/>
      <c r="D254" s="58"/>
      <c r="E254" s="59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9"/>
      <c r="Q254" s="58"/>
      <c r="R254" s="58" t="str">
        <f ca="1">SamstagNeben!P30</f>
        <v>SC Wentorf</v>
      </c>
      <c r="S254" s="58"/>
      <c r="T254" s="58"/>
      <c r="U254" s="58"/>
      <c r="V254" s="58"/>
      <c r="W254" s="58"/>
      <c r="X254" s="58"/>
      <c r="Y254" s="58"/>
      <c r="Z254" s="58"/>
      <c r="AA254" s="58" t="str">
        <f>SamstagNeben!N30</f>
        <v>M60</v>
      </c>
      <c r="AB254" s="59"/>
      <c r="AC254" s="55" t="s">
        <v>99</v>
      </c>
    </row>
    <row r="255" spans="1:37" ht="15.95" customHeight="1">
      <c r="A255" s="60" t="s">
        <v>100</v>
      </c>
      <c r="C255" s="56" t="str">
        <f ca="1">SamstagNeben!I30</f>
        <v>TV Bremen Walle 1875</v>
      </c>
      <c r="M255" s="61"/>
      <c r="N255" s="62" t="s">
        <v>101</v>
      </c>
      <c r="O255" s="63"/>
      <c r="P255" s="56" t="str">
        <f ca="1">SamstagNeben!M30</f>
        <v>SV Werder Bremen</v>
      </c>
      <c r="AB255" s="61"/>
    </row>
    <row r="256" spans="1:37">
      <c r="A256" s="57"/>
      <c r="B256" s="58"/>
      <c r="C256" s="58"/>
      <c r="M256" s="61"/>
      <c r="N256" s="62"/>
      <c r="AB256" s="61"/>
      <c r="AD256" s="64" t="s">
        <v>37</v>
      </c>
      <c r="AG256" s="64" t="s">
        <v>102</v>
      </c>
      <c r="AJ256" s="64" t="s">
        <v>39</v>
      </c>
    </row>
    <row r="257" spans="1:37">
      <c r="A257" s="65" t="s">
        <v>100</v>
      </c>
      <c r="C257" s="66"/>
      <c r="D257" s="67"/>
      <c r="E257" s="67"/>
      <c r="F257" s="67"/>
      <c r="G257" s="67"/>
      <c r="H257" s="68"/>
      <c r="I257" s="67"/>
      <c r="J257" s="67"/>
      <c r="K257" s="67"/>
      <c r="L257" s="67"/>
      <c r="M257" s="68"/>
      <c r="N257" s="67"/>
      <c r="O257" s="67"/>
      <c r="P257" s="67"/>
      <c r="Q257" s="67"/>
      <c r="R257" s="68"/>
      <c r="S257" s="67"/>
      <c r="T257" s="67"/>
      <c r="U257" s="67"/>
      <c r="V257" s="67"/>
      <c r="W257" s="68"/>
      <c r="X257" s="67"/>
      <c r="Y257" s="67"/>
      <c r="Z257" s="67"/>
      <c r="AA257" s="67"/>
      <c r="AB257" s="68"/>
      <c r="AC257" s="62"/>
      <c r="AD257" s="69"/>
      <c r="AE257" s="53"/>
      <c r="AF257" s="62"/>
      <c r="AG257" s="69"/>
      <c r="AH257" s="53"/>
      <c r="AJ257" s="69"/>
      <c r="AK257" s="53"/>
    </row>
    <row r="258" spans="1:37">
      <c r="A258" s="70" t="s">
        <v>101</v>
      </c>
      <c r="B258" s="58"/>
      <c r="C258" s="71"/>
      <c r="D258" s="72"/>
      <c r="E258" s="72"/>
      <c r="F258" s="72"/>
      <c r="G258" s="72"/>
      <c r="H258" s="59"/>
      <c r="I258" s="72"/>
      <c r="J258" s="72"/>
      <c r="K258" s="72"/>
      <c r="L258" s="72"/>
      <c r="M258" s="59"/>
      <c r="N258" s="72"/>
      <c r="O258" s="72"/>
      <c r="P258" s="72"/>
      <c r="Q258" s="72"/>
      <c r="R258" s="59"/>
      <c r="S258" s="72"/>
      <c r="T258" s="72"/>
      <c r="U258" s="72"/>
      <c r="V258" s="72"/>
      <c r="W258" s="59"/>
      <c r="X258" s="72"/>
      <c r="Y258" s="72"/>
      <c r="Z258" s="72"/>
      <c r="AA258" s="72"/>
      <c r="AB258" s="59"/>
      <c r="AC258" s="62"/>
      <c r="AD258" s="462">
        <f>SamstagNeben!C30</f>
        <v>3</v>
      </c>
      <c r="AE258" s="463"/>
      <c r="AF258" s="62"/>
      <c r="AG258" s="462">
        <f>SamstagNeben!E30</f>
        <v>66</v>
      </c>
      <c r="AH258" s="463"/>
      <c r="AJ258" s="462">
        <f>SamstagNeben!F30</f>
        <v>3</v>
      </c>
      <c r="AK258" s="463"/>
    </row>
    <row r="259" spans="1:37">
      <c r="A259" s="65" t="s">
        <v>100</v>
      </c>
      <c r="C259" s="66"/>
      <c r="D259" s="67"/>
      <c r="E259" s="67"/>
      <c r="F259" s="67"/>
      <c r="G259" s="67"/>
      <c r="H259" s="68"/>
      <c r="I259" s="67"/>
      <c r="J259" s="67"/>
      <c r="K259" s="67"/>
      <c r="L259" s="67"/>
      <c r="M259" s="68"/>
      <c r="N259" s="67"/>
      <c r="O259" s="67"/>
      <c r="P259" s="67"/>
      <c r="Q259" s="67"/>
      <c r="R259" s="68"/>
      <c r="S259" s="67"/>
      <c r="T259" s="67"/>
      <c r="U259" s="67"/>
      <c r="V259" s="67"/>
      <c r="W259" s="68"/>
      <c r="X259" s="67"/>
      <c r="Y259" s="67"/>
      <c r="Z259" s="67"/>
      <c r="AA259" s="67"/>
      <c r="AB259" s="68"/>
      <c r="AC259" s="62"/>
      <c r="AD259" s="57"/>
      <c r="AE259" s="59"/>
      <c r="AF259" s="62"/>
      <c r="AG259" s="57"/>
      <c r="AH259" s="59"/>
      <c r="AJ259" s="57"/>
      <c r="AK259" s="59"/>
    </row>
    <row r="260" spans="1:37">
      <c r="A260" s="70" t="s">
        <v>101</v>
      </c>
      <c r="B260" s="58"/>
      <c r="C260" s="71"/>
      <c r="D260" s="72"/>
      <c r="E260" s="72"/>
      <c r="F260" s="72"/>
      <c r="G260" s="72"/>
      <c r="H260" s="59"/>
      <c r="I260" s="72"/>
      <c r="J260" s="72"/>
      <c r="K260" s="72"/>
      <c r="L260" s="72"/>
      <c r="M260" s="59"/>
      <c r="N260" s="72"/>
      <c r="O260" s="72"/>
      <c r="P260" s="72"/>
      <c r="Q260" s="72"/>
      <c r="R260" s="59"/>
      <c r="S260" s="72"/>
      <c r="T260" s="72"/>
      <c r="U260" s="72"/>
      <c r="V260" s="72"/>
      <c r="W260" s="59"/>
      <c r="X260" s="72"/>
      <c r="Y260" s="72"/>
      <c r="Z260" s="72"/>
      <c r="AA260" s="72"/>
      <c r="AB260" s="59"/>
      <c r="AC260" s="62"/>
      <c r="AD260" s="62"/>
      <c r="AE260" s="62"/>
      <c r="AF260" s="62"/>
      <c r="AG260" s="62"/>
    </row>
    <row r="261" spans="1:37">
      <c r="A261" s="65" t="s">
        <v>100</v>
      </c>
      <c r="C261" s="66"/>
      <c r="D261" s="67"/>
      <c r="E261" s="67"/>
      <c r="F261" s="67"/>
      <c r="G261" s="67"/>
      <c r="H261" s="68"/>
      <c r="I261" s="67"/>
      <c r="J261" s="67"/>
      <c r="K261" s="67"/>
      <c r="L261" s="67"/>
      <c r="M261" s="68"/>
      <c r="N261" s="67"/>
      <c r="O261" s="67"/>
      <c r="P261" s="67"/>
      <c r="Q261" s="67"/>
      <c r="R261" s="68"/>
      <c r="S261" s="67"/>
      <c r="T261" s="67"/>
      <c r="U261" s="67"/>
      <c r="V261" s="67"/>
      <c r="W261" s="68"/>
      <c r="X261" s="67"/>
      <c r="Y261" s="67"/>
      <c r="Z261" s="67"/>
      <c r="AA261" s="67"/>
      <c r="AB261" s="68"/>
      <c r="AC261" s="62"/>
      <c r="AD261" s="73" t="s">
        <v>103</v>
      </c>
      <c r="AE261" s="62"/>
      <c r="AF261" s="62"/>
      <c r="AG261" s="62"/>
    </row>
    <row r="262" spans="1:37">
      <c r="A262" s="70" t="s">
        <v>101</v>
      </c>
      <c r="B262" s="58"/>
      <c r="C262" s="71"/>
      <c r="D262" s="72"/>
      <c r="E262" s="72"/>
      <c r="F262" s="72"/>
      <c r="G262" s="72"/>
      <c r="H262" s="59"/>
      <c r="I262" s="72"/>
      <c r="J262" s="72"/>
      <c r="K262" s="72"/>
      <c r="L262" s="72"/>
      <c r="M262" s="59"/>
      <c r="N262" s="72"/>
      <c r="O262" s="72"/>
      <c r="P262" s="72"/>
      <c r="Q262" s="72"/>
      <c r="R262" s="59"/>
      <c r="S262" s="72"/>
      <c r="T262" s="72"/>
      <c r="U262" s="72"/>
      <c r="V262" s="72"/>
      <c r="W262" s="59"/>
      <c r="X262" s="72"/>
      <c r="Y262" s="72"/>
      <c r="Z262" s="72"/>
      <c r="AA262" s="72"/>
      <c r="AB262" s="59"/>
      <c r="AC262" s="62"/>
      <c r="AD262" s="62"/>
      <c r="AE262" s="62"/>
      <c r="AF262" s="62"/>
      <c r="AG262" s="62"/>
    </row>
    <row r="263" spans="1:37">
      <c r="A263" s="65" t="s">
        <v>100</v>
      </c>
      <c r="C263" s="66"/>
      <c r="D263" s="67"/>
      <c r="E263" s="67"/>
      <c r="F263" s="67"/>
      <c r="G263" s="67"/>
      <c r="H263" s="68"/>
      <c r="I263" s="67"/>
      <c r="J263" s="67"/>
      <c r="K263" s="67"/>
      <c r="L263" s="67"/>
      <c r="M263" s="68"/>
      <c r="N263" s="67"/>
      <c r="O263" s="67"/>
      <c r="P263" s="67"/>
      <c r="Q263" s="67"/>
      <c r="R263" s="68"/>
      <c r="S263" s="67"/>
      <c r="T263" s="67"/>
      <c r="U263" s="67"/>
      <c r="V263" s="67"/>
      <c r="W263" s="68"/>
      <c r="X263" s="67"/>
      <c r="Y263" s="67"/>
      <c r="Z263" s="67"/>
      <c r="AA263" s="67"/>
      <c r="AB263" s="68"/>
      <c r="AC263" s="62"/>
      <c r="AD263" s="74" t="str">
        <f>Daten!$A$31</f>
        <v>DM Senioren 2017</v>
      </c>
      <c r="AE263" s="58"/>
      <c r="AF263" s="58"/>
      <c r="AG263" s="58"/>
      <c r="AH263" s="58"/>
      <c r="AI263" s="58"/>
      <c r="AJ263" s="58"/>
      <c r="AK263" s="58"/>
    </row>
    <row r="264" spans="1:37">
      <c r="A264" s="70" t="s">
        <v>101</v>
      </c>
      <c r="B264" s="58"/>
      <c r="C264" s="71"/>
      <c r="D264" s="72"/>
      <c r="E264" s="72"/>
      <c r="F264" s="72"/>
      <c r="G264" s="72"/>
      <c r="H264" s="59"/>
      <c r="I264" s="72"/>
      <c r="J264" s="72"/>
      <c r="K264" s="72"/>
      <c r="L264" s="72"/>
      <c r="M264" s="59"/>
      <c r="N264" s="72"/>
      <c r="O264" s="72"/>
      <c r="P264" s="72"/>
      <c r="Q264" s="72"/>
      <c r="R264" s="59"/>
      <c r="S264" s="72"/>
      <c r="T264" s="72"/>
      <c r="U264" s="72"/>
      <c r="V264" s="72"/>
      <c r="W264" s="59"/>
      <c r="X264" s="72"/>
      <c r="Y264" s="72"/>
      <c r="Z264" s="72"/>
      <c r="AA264" s="72"/>
      <c r="AB264" s="59"/>
      <c r="AC264" s="62"/>
      <c r="AD264" s="75" t="str">
        <f>SamstagNeben!G30</f>
        <v>M60</v>
      </c>
      <c r="AE264" s="76"/>
      <c r="AF264" s="76"/>
      <c r="AG264" s="75" t="str">
        <f>SamstagNeben!AB30</f>
        <v>Vorrunde</v>
      </c>
      <c r="AH264" s="76"/>
      <c r="AI264" s="76"/>
      <c r="AJ264" s="76"/>
      <c r="AK264" s="76"/>
    </row>
    <row r="265" spans="1:37">
      <c r="A265" s="65" t="s">
        <v>100</v>
      </c>
      <c r="C265" s="66"/>
      <c r="D265" s="67"/>
      <c r="E265" s="67"/>
      <c r="F265" s="67"/>
      <c r="G265" s="67"/>
      <c r="H265" s="68"/>
      <c r="I265" s="67"/>
      <c r="J265" s="67"/>
      <c r="K265" s="67"/>
      <c r="L265" s="67"/>
      <c r="M265" s="68"/>
      <c r="N265" s="67"/>
      <c r="O265" s="67"/>
      <c r="P265" s="67"/>
      <c r="Q265" s="67"/>
      <c r="R265" s="68"/>
      <c r="S265" s="67"/>
      <c r="T265" s="67"/>
      <c r="U265" s="67"/>
      <c r="V265" s="67"/>
      <c r="W265" s="68"/>
      <c r="X265" s="67"/>
      <c r="Y265" s="67"/>
      <c r="Z265" s="67"/>
      <c r="AA265" s="67"/>
      <c r="AB265" s="68"/>
      <c r="AC265" s="62"/>
      <c r="AD265" s="77"/>
      <c r="AE265" s="62"/>
      <c r="AF265" s="62"/>
      <c r="AG265" s="62"/>
      <c r="AH265" s="62"/>
      <c r="AI265" s="62"/>
      <c r="AJ265" s="62"/>
      <c r="AK265" s="62"/>
    </row>
    <row r="266" spans="1:37">
      <c r="A266" s="70" t="s">
        <v>101</v>
      </c>
      <c r="B266" s="58"/>
      <c r="C266" s="71"/>
      <c r="D266" s="72"/>
      <c r="E266" s="72"/>
      <c r="F266" s="72"/>
      <c r="G266" s="72"/>
      <c r="H266" s="59"/>
      <c r="I266" s="72"/>
      <c r="J266" s="72"/>
      <c r="K266" s="72"/>
      <c r="L266" s="72"/>
      <c r="M266" s="59"/>
      <c r="N266" s="72"/>
      <c r="O266" s="72"/>
      <c r="P266" s="72"/>
      <c r="Q266" s="72"/>
      <c r="R266" s="59"/>
      <c r="S266" s="72"/>
      <c r="T266" s="72"/>
      <c r="U266" s="72"/>
      <c r="V266" s="72"/>
      <c r="W266" s="59"/>
      <c r="X266" s="72"/>
      <c r="Y266" s="72"/>
      <c r="Z266" s="72"/>
      <c r="AA266" s="72"/>
      <c r="AB266" s="59"/>
      <c r="AC266" s="62"/>
      <c r="AD266" s="78" t="s">
        <v>104</v>
      </c>
      <c r="AE266" s="76"/>
      <c r="AF266" s="76"/>
      <c r="AG266" s="76"/>
      <c r="AH266" s="79"/>
      <c r="AI266" s="76"/>
      <c r="AJ266" s="76"/>
      <c r="AK266" s="80"/>
    </row>
    <row r="267" spans="1:37">
      <c r="D267" s="64"/>
      <c r="AD267" s="81"/>
      <c r="AE267" s="52"/>
      <c r="AF267" s="52"/>
      <c r="AG267" s="52"/>
      <c r="AH267" s="82"/>
      <c r="AI267" s="52"/>
      <c r="AJ267" s="52"/>
      <c r="AK267" s="53"/>
    </row>
    <row r="268" spans="1:37">
      <c r="A268" s="83" t="s">
        <v>105</v>
      </c>
      <c r="B268" s="76"/>
      <c r="C268" s="80"/>
      <c r="D268" s="84"/>
      <c r="E268" s="84" t="s">
        <v>100</v>
      </c>
      <c r="F268" s="85" t="s">
        <v>21</v>
      </c>
      <c r="G268" s="84" t="s">
        <v>101</v>
      </c>
      <c r="H268" s="86"/>
      <c r="I268" s="84" t="s">
        <v>106</v>
      </c>
      <c r="J268" s="84"/>
      <c r="K268" s="84"/>
      <c r="L268" s="84"/>
      <c r="M268" s="86"/>
      <c r="N268" s="84" t="s">
        <v>107</v>
      </c>
      <c r="O268" s="84"/>
      <c r="P268" s="84"/>
      <c r="Q268" s="84"/>
      <c r="R268" s="86"/>
      <c r="S268" s="73"/>
      <c r="T268" s="73"/>
      <c r="AD268" s="87" t="s">
        <v>108</v>
      </c>
      <c r="AE268" s="58"/>
      <c r="AF268" s="58"/>
      <c r="AG268" s="58"/>
      <c r="AH268" s="72"/>
      <c r="AI268" s="58"/>
      <c r="AJ268" s="58"/>
      <c r="AK268" s="59"/>
    </row>
    <row r="269" spans="1:37">
      <c r="A269" s="60"/>
      <c r="C269" s="61"/>
      <c r="H269" s="61"/>
      <c r="M269" s="61"/>
      <c r="N269" s="88"/>
      <c r="O269" s="89"/>
      <c r="P269" s="89"/>
      <c r="Q269" s="89"/>
      <c r="R269" s="90"/>
      <c r="S269" s="62"/>
      <c r="T269" s="56" t="s">
        <v>109</v>
      </c>
      <c r="AD269" s="91"/>
      <c r="AE269" s="62"/>
      <c r="AF269" s="62"/>
      <c r="AG269" s="62"/>
      <c r="AH269" s="92"/>
      <c r="AI269" s="62"/>
      <c r="AJ269" s="62"/>
      <c r="AK269" s="61"/>
    </row>
    <row r="270" spans="1:37">
      <c r="A270" s="93" t="s">
        <v>110</v>
      </c>
      <c r="B270" s="58"/>
      <c r="C270" s="59"/>
      <c r="D270" s="58"/>
      <c r="E270" s="58"/>
      <c r="F270" s="94" t="s">
        <v>21</v>
      </c>
      <c r="G270" s="58"/>
      <c r="H270" s="59"/>
      <c r="I270" s="58"/>
      <c r="J270" s="58"/>
      <c r="K270" s="94" t="s">
        <v>21</v>
      </c>
      <c r="L270" s="58"/>
      <c r="M270" s="59"/>
      <c r="N270" s="95"/>
      <c r="O270" s="95"/>
      <c r="P270" s="96"/>
      <c r="Q270" s="97"/>
      <c r="R270" s="98"/>
      <c r="S270" s="62"/>
      <c r="T270" s="62"/>
      <c r="AD270" s="87" t="s">
        <v>111</v>
      </c>
      <c r="AE270" s="58"/>
      <c r="AF270" s="58"/>
      <c r="AG270" s="58"/>
      <c r="AH270" s="72"/>
      <c r="AI270" s="58"/>
      <c r="AJ270" s="58"/>
      <c r="AK270" s="59"/>
    </row>
    <row r="271" spans="1:37">
      <c r="A271" s="60"/>
      <c r="C271" s="61"/>
      <c r="H271" s="61"/>
      <c r="K271" s="99"/>
      <c r="M271" s="61"/>
      <c r="N271" s="62"/>
      <c r="Q271" s="100"/>
      <c r="R271" s="61"/>
      <c r="S271" s="62"/>
      <c r="T271" s="58"/>
      <c r="U271" s="58"/>
      <c r="V271" s="58"/>
      <c r="W271" s="58"/>
      <c r="X271" s="58"/>
      <c r="Y271" s="58"/>
      <c r="Z271" s="58"/>
      <c r="AA271" s="58"/>
      <c r="AB271" s="58"/>
      <c r="AC271" s="62"/>
      <c r="AD271" s="91"/>
      <c r="AE271" s="62"/>
      <c r="AF271" s="62"/>
      <c r="AG271" s="62"/>
      <c r="AH271" s="92"/>
      <c r="AI271" s="62"/>
      <c r="AJ271" s="62"/>
      <c r="AK271" s="61"/>
    </row>
    <row r="272" spans="1:37">
      <c r="A272" s="93" t="s">
        <v>112</v>
      </c>
      <c r="B272" s="58"/>
      <c r="C272" s="59"/>
      <c r="D272" s="58"/>
      <c r="E272" s="58"/>
      <c r="F272" s="94" t="s">
        <v>21</v>
      </c>
      <c r="G272" s="58"/>
      <c r="H272" s="59"/>
      <c r="I272" s="58"/>
      <c r="J272" s="58"/>
      <c r="K272" s="94" t="s">
        <v>21</v>
      </c>
      <c r="L272" s="58"/>
      <c r="M272" s="59"/>
      <c r="N272" s="58"/>
      <c r="O272" s="58"/>
      <c r="P272" s="94" t="s">
        <v>21</v>
      </c>
      <c r="Q272" s="101"/>
      <c r="R272" s="59"/>
      <c r="S272" s="62"/>
      <c r="T272" s="62"/>
      <c r="AD272" s="87" t="s">
        <v>113</v>
      </c>
      <c r="AE272" s="58"/>
      <c r="AF272" s="58"/>
      <c r="AG272" s="58"/>
      <c r="AH272" s="72"/>
      <c r="AI272" s="58"/>
      <c r="AJ272" s="58"/>
      <c r="AK272" s="59"/>
    </row>
    <row r="273" spans="1:37">
      <c r="AD273" s="91" t="s">
        <v>114</v>
      </c>
      <c r="AE273" s="62"/>
      <c r="AF273" s="62"/>
      <c r="AG273" s="62"/>
      <c r="AH273" s="92"/>
      <c r="AI273" s="62"/>
      <c r="AJ273" s="62"/>
      <c r="AK273" s="61"/>
    </row>
    <row r="274" spans="1:37">
      <c r="A274" s="102"/>
      <c r="B274" s="76"/>
      <c r="C274" s="76"/>
      <c r="D274" s="76"/>
      <c r="E274" s="76" t="s">
        <v>100</v>
      </c>
      <c r="F274" s="76"/>
      <c r="G274" s="76"/>
      <c r="H274" s="76"/>
      <c r="I274" s="76"/>
      <c r="J274" s="76"/>
      <c r="K274" s="76"/>
      <c r="L274" s="76"/>
      <c r="M274" s="76"/>
      <c r="N274" s="85" t="s">
        <v>40</v>
      </c>
      <c r="O274" s="76"/>
      <c r="P274" s="76"/>
      <c r="Q274" s="76"/>
      <c r="R274" s="76"/>
      <c r="S274" s="76"/>
      <c r="T274" s="76" t="s">
        <v>101</v>
      </c>
      <c r="U274" s="76"/>
      <c r="V274" s="76"/>
      <c r="W274" s="76"/>
      <c r="X274" s="76"/>
      <c r="Y274" s="76"/>
      <c r="Z274" s="76"/>
      <c r="AA274" s="76"/>
      <c r="AB274" s="80"/>
      <c r="AD274" s="87" t="s">
        <v>115</v>
      </c>
      <c r="AE274" s="58"/>
      <c r="AF274" s="58"/>
      <c r="AG274" s="58"/>
      <c r="AH274" s="72"/>
      <c r="AI274" s="58"/>
      <c r="AJ274" s="58"/>
      <c r="AK274" s="59"/>
    </row>
    <row r="275" spans="1:37">
      <c r="A275" s="103" t="s">
        <v>116</v>
      </c>
      <c r="B275" s="104" t="s">
        <v>117</v>
      </c>
      <c r="C275" s="104"/>
      <c r="D275" s="104"/>
      <c r="E275" s="104"/>
      <c r="F275" s="104"/>
      <c r="G275" s="105"/>
      <c r="H275" s="104" t="s">
        <v>118</v>
      </c>
      <c r="I275" s="104"/>
      <c r="J275" s="105"/>
      <c r="K275" s="106" t="s">
        <v>119</v>
      </c>
      <c r="L275" s="107" t="s">
        <v>120</v>
      </c>
      <c r="M275" s="108"/>
      <c r="N275" s="109" t="s">
        <v>94</v>
      </c>
      <c r="O275" s="105" t="s">
        <v>116</v>
      </c>
      <c r="P275" s="104" t="s">
        <v>117</v>
      </c>
      <c r="Q275" s="104"/>
      <c r="R275" s="104"/>
      <c r="S275" s="104"/>
      <c r="T275" s="104"/>
      <c r="U275" s="105"/>
      <c r="V275" s="104" t="s">
        <v>118</v>
      </c>
      <c r="W275" s="104"/>
      <c r="X275" s="105"/>
      <c r="Y275" s="106" t="s">
        <v>119</v>
      </c>
      <c r="Z275" s="107" t="s">
        <v>120</v>
      </c>
      <c r="AA275" s="108"/>
      <c r="AB275" s="109" t="s">
        <v>94</v>
      </c>
    </row>
    <row r="276" spans="1:37">
      <c r="A276" s="110" t="s">
        <v>121</v>
      </c>
      <c r="B276" s="111"/>
      <c r="C276" s="111"/>
      <c r="D276" s="111"/>
      <c r="E276" s="111"/>
      <c r="F276" s="111"/>
      <c r="G276" s="112"/>
      <c r="H276" s="111"/>
      <c r="I276" s="111"/>
      <c r="J276" s="112"/>
      <c r="K276" s="113"/>
      <c r="L276" s="114"/>
      <c r="M276" s="115"/>
      <c r="N276" s="116"/>
      <c r="O276" s="117" t="s">
        <v>121</v>
      </c>
      <c r="P276" s="111"/>
      <c r="Q276" s="111"/>
      <c r="R276" s="111"/>
      <c r="S276" s="111"/>
      <c r="T276" s="111"/>
      <c r="U276" s="112"/>
      <c r="V276" s="111"/>
      <c r="W276" s="111"/>
      <c r="X276" s="112"/>
      <c r="Y276" s="113"/>
      <c r="Z276" s="114"/>
      <c r="AA276" s="115"/>
      <c r="AB276" s="116"/>
      <c r="AD276" s="64" t="s">
        <v>122</v>
      </c>
    </row>
    <row r="277" spans="1:37">
      <c r="A277" s="110" t="s">
        <v>123</v>
      </c>
      <c r="B277" s="111"/>
      <c r="C277" s="111"/>
      <c r="D277" s="111"/>
      <c r="E277" s="111"/>
      <c r="F277" s="111"/>
      <c r="G277" s="112"/>
      <c r="H277" s="111"/>
      <c r="I277" s="111"/>
      <c r="J277" s="112"/>
      <c r="K277" s="118"/>
      <c r="L277" s="119"/>
      <c r="M277" s="112"/>
      <c r="N277" s="116"/>
      <c r="O277" s="117" t="s">
        <v>123</v>
      </c>
      <c r="P277" s="111"/>
      <c r="Q277" s="111"/>
      <c r="R277" s="111"/>
      <c r="S277" s="111"/>
      <c r="T277" s="111"/>
      <c r="U277" s="112"/>
      <c r="V277" s="111"/>
      <c r="W277" s="111"/>
      <c r="X277" s="112"/>
      <c r="Y277" s="118"/>
      <c r="Z277" s="119"/>
      <c r="AA277" s="112"/>
      <c r="AB277" s="116"/>
      <c r="AD277" s="120"/>
      <c r="AE277" s="58"/>
      <c r="AF277" s="58"/>
      <c r="AG277" s="58"/>
      <c r="AH277" s="58"/>
      <c r="AI277" s="58"/>
      <c r="AJ277" s="58"/>
      <c r="AK277" s="58"/>
    </row>
    <row r="278" spans="1:37">
      <c r="A278" s="110" t="s">
        <v>124</v>
      </c>
      <c r="B278" s="111"/>
      <c r="C278" s="111"/>
      <c r="D278" s="111"/>
      <c r="E278" s="111"/>
      <c r="F278" s="111"/>
      <c r="G278" s="112"/>
      <c r="H278" s="111"/>
      <c r="I278" s="111"/>
      <c r="J278" s="112"/>
      <c r="K278" s="118"/>
      <c r="L278" s="119"/>
      <c r="M278" s="112"/>
      <c r="N278" s="116"/>
      <c r="O278" s="117" t="s">
        <v>124</v>
      </c>
      <c r="P278" s="111"/>
      <c r="Q278" s="111"/>
      <c r="R278" s="111"/>
      <c r="S278" s="111"/>
      <c r="T278" s="111"/>
      <c r="U278" s="112"/>
      <c r="V278" s="111"/>
      <c r="W278" s="111"/>
      <c r="X278" s="112"/>
      <c r="Y278" s="118"/>
      <c r="Z278" s="119"/>
      <c r="AA278" s="112"/>
      <c r="AB278" s="116"/>
      <c r="AD278" s="64" t="s">
        <v>96</v>
      </c>
    </row>
    <row r="279" spans="1:37">
      <c r="A279" s="110" t="s">
        <v>125</v>
      </c>
      <c r="B279" s="111"/>
      <c r="C279" s="111"/>
      <c r="D279" s="111"/>
      <c r="E279" s="111"/>
      <c r="F279" s="111"/>
      <c r="G279" s="112"/>
      <c r="H279" s="111"/>
      <c r="I279" s="111"/>
      <c r="J279" s="112"/>
      <c r="K279" s="118"/>
      <c r="L279" s="119"/>
      <c r="M279" s="112"/>
      <c r="N279" s="116"/>
      <c r="O279" s="117" t="s">
        <v>125</v>
      </c>
      <c r="P279" s="111"/>
      <c r="Q279" s="111"/>
      <c r="R279" s="111"/>
      <c r="S279" s="111"/>
      <c r="T279" s="111"/>
      <c r="U279" s="112"/>
      <c r="V279" s="111"/>
      <c r="W279" s="111"/>
      <c r="X279" s="112"/>
      <c r="Y279" s="118"/>
      <c r="Z279" s="119"/>
      <c r="AA279" s="112"/>
      <c r="AB279" s="116"/>
      <c r="AD279" s="120"/>
      <c r="AE279" s="58"/>
      <c r="AF279" s="58"/>
      <c r="AG279" s="58"/>
      <c r="AH279" s="58"/>
      <c r="AI279" s="58"/>
      <c r="AJ279" s="58"/>
      <c r="AK279" s="58"/>
    </row>
    <row r="280" spans="1:37">
      <c r="A280" s="110" t="s">
        <v>126</v>
      </c>
      <c r="B280" s="111"/>
      <c r="C280" s="111"/>
      <c r="D280" s="111"/>
      <c r="E280" s="111"/>
      <c r="F280" s="111"/>
      <c r="G280" s="112"/>
      <c r="H280" s="111"/>
      <c r="I280" s="111"/>
      <c r="J280" s="112"/>
      <c r="K280" s="118"/>
      <c r="L280" s="119"/>
      <c r="M280" s="112"/>
      <c r="N280" s="116"/>
      <c r="O280" s="117" t="s">
        <v>126</v>
      </c>
      <c r="P280" s="111"/>
      <c r="Q280" s="111"/>
      <c r="R280" s="111"/>
      <c r="S280" s="111"/>
      <c r="T280" s="111"/>
      <c r="U280" s="112"/>
      <c r="V280" s="111"/>
      <c r="W280" s="111"/>
      <c r="X280" s="112"/>
      <c r="Y280" s="118"/>
      <c r="Z280" s="119"/>
      <c r="AA280" s="112"/>
      <c r="AB280" s="116"/>
      <c r="AD280" s="64" t="s">
        <v>127</v>
      </c>
    </row>
    <row r="281" spans="1:37">
      <c r="A281" s="121" t="s">
        <v>128</v>
      </c>
      <c r="B281" s="58"/>
      <c r="C281" s="58"/>
      <c r="D281" s="58"/>
      <c r="E281" s="58"/>
      <c r="F281" s="58"/>
      <c r="G281" s="72"/>
      <c r="H281" s="58"/>
      <c r="I281" s="58"/>
      <c r="J281" s="72"/>
      <c r="K281" s="122"/>
      <c r="L281" s="123"/>
      <c r="M281" s="72"/>
      <c r="N281" s="59"/>
      <c r="O281" s="124" t="s">
        <v>128</v>
      </c>
      <c r="P281" s="58"/>
      <c r="Q281" s="58"/>
      <c r="R281" s="58"/>
      <c r="S281" s="58"/>
      <c r="T281" s="58"/>
      <c r="U281" s="72"/>
      <c r="V281" s="58"/>
      <c r="W281" s="58"/>
      <c r="X281" s="72"/>
      <c r="Y281" s="122"/>
      <c r="Z281" s="123"/>
      <c r="AA281" s="72"/>
      <c r="AB281" s="59"/>
      <c r="AD281" s="125"/>
      <c r="AE281" s="125" t="str">
        <f>Daten!$A$35</f>
        <v>Fredenbeck</v>
      </c>
      <c r="AF281" s="58"/>
      <c r="AG281" s="58"/>
      <c r="AH281" s="58"/>
      <c r="AI281" s="58"/>
      <c r="AJ281" s="58"/>
      <c r="AK281" s="58"/>
    </row>
    <row r="282" spans="1:37">
      <c r="A282" s="65" t="s">
        <v>129</v>
      </c>
      <c r="N282" s="61"/>
      <c r="O282" s="64" t="s">
        <v>129</v>
      </c>
      <c r="AB282" s="61"/>
      <c r="AD282" s="64" t="s">
        <v>130</v>
      </c>
    </row>
    <row r="283" spans="1:37">
      <c r="A283" s="57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9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9"/>
      <c r="AD283" s="58"/>
      <c r="AE283" s="126" t="str">
        <f>Daten!$A$32</f>
        <v>05.05.2017</v>
      </c>
      <c r="AF283" s="58"/>
      <c r="AG283" s="58"/>
      <c r="AH283" s="58"/>
      <c r="AI283" s="58"/>
      <c r="AJ283" s="58"/>
      <c r="AK283" s="58"/>
    </row>
    <row r="284" spans="1:37" ht="12" customHeight="1">
      <c r="A284" s="127"/>
    </row>
    <row r="285" spans="1:37">
      <c r="A285" s="51" t="s">
        <v>95</v>
      </c>
      <c r="B285" s="52"/>
      <c r="C285" s="52"/>
      <c r="D285" s="52"/>
      <c r="E285" s="53"/>
      <c r="F285" s="54" t="s">
        <v>96</v>
      </c>
      <c r="G285" s="52"/>
      <c r="H285" s="52"/>
      <c r="I285" s="52"/>
      <c r="J285" s="52"/>
      <c r="K285" s="52"/>
      <c r="L285" s="52"/>
      <c r="M285" s="52"/>
      <c r="N285" s="52"/>
      <c r="O285" s="52"/>
      <c r="P285" s="53"/>
      <c r="Q285" s="54" t="s">
        <v>97</v>
      </c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3"/>
      <c r="AC285" s="55" t="s">
        <v>98</v>
      </c>
    </row>
    <row r="286" spans="1:37">
      <c r="A286" s="57"/>
      <c r="B286" s="58"/>
      <c r="C286" s="58"/>
      <c r="D286" s="58"/>
      <c r="E286" s="59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9"/>
      <c r="Q286" s="58"/>
      <c r="R286" s="58" t="str">
        <f ca="1">SamstagNeben!P31</f>
        <v>SF Ricklingen</v>
      </c>
      <c r="S286" s="58"/>
      <c r="T286" s="58"/>
      <c r="U286" s="58"/>
      <c r="V286" s="58"/>
      <c r="W286" s="58"/>
      <c r="X286" s="58"/>
      <c r="Y286" s="58"/>
      <c r="Z286" s="58"/>
      <c r="AA286" s="58" t="str">
        <f>SamstagNeben!N31</f>
        <v>M60</v>
      </c>
      <c r="AB286" s="59"/>
      <c r="AC286" s="55" t="s">
        <v>99</v>
      </c>
    </row>
    <row r="287" spans="1:37" ht="15.95" customHeight="1">
      <c r="A287" s="60" t="s">
        <v>100</v>
      </c>
      <c r="C287" s="56" t="str">
        <f ca="1">SamstagNeben!I31</f>
        <v>Idarer TV</v>
      </c>
      <c r="M287" s="61"/>
      <c r="N287" s="62" t="s">
        <v>101</v>
      </c>
      <c r="O287" s="63"/>
      <c r="P287" s="56" t="str">
        <f ca="1">SamstagNeben!M31</f>
        <v>Viersener TV</v>
      </c>
      <c r="AB287" s="61"/>
    </row>
    <row r="288" spans="1:37">
      <c r="A288" s="57"/>
      <c r="B288" s="58"/>
      <c r="C288" s="58"/>
      <c r="M288" s="61"/>
      <c r="N288" s="62"/>
      <c r="AB288" s="61"/>
      <c r="AD288" s="64" t="s">
        <v>37</v>
      </c>
      <c r="AG288" s="64" t="s">
        <v>102</v>
      </c>
      <c r="AJ288" s="64" t="s">
        <v>39</v>
      </c>
    </row>
    <row r="289" spans="1:37">
      <c r="A289" s="65" t="s">
        <v>100</v>
      </c>
      <c r="C289" s="66"/>
      <c r="D289" s="67"/>
      <c r="E289" s="67"/>
      <c r="F289" s="67"/>
      <c r="G289" s="67"/>
      <c r="H289" s="68"/>
      <c r="I289" s="67"/>
      <c r="J289" s="67"/>
      <c r="K289" s="67"/>
      <c r="L289" s="67"/>
      <c r="M289" s="68"/>
      <c r="N289" s="67"/>
      <c r="O289" s="67"/>
      <c r="P289" s="67"/>
      <c r="Q289" s="67"/>
      <c r="R289" s="68"/>
      <c r="S289" s="67"/>
      <c r="T289" s="67"/>
      <c r="U289" s="67"/>
      <c r="V289" s="67"/>
      <c r="W289" s="68"/>
      <c r="X289" s="67"/>
      <c r="Y289" s="67"/>
      <c r="Z289" s="67"/>
      <c r="AA289" s="67"/>
      <c r="AB289" s="68"/>
      <c r="AC289" s="62"/>
      <c r="AD289" s="69"/>
      <c r="AE289" s="53"/>
      <c r="AF289" s="62"/>
      <c r="AG289" s="69"/>
      <c r="AH289" s="53"/>
      <c r="AJ289" s="69"/>
      <c r="AK289" s="53"/>
    </row>
    <row r="290" spans="1:37">
      <c r="A290" s="70" t="s">
        <v>101</v>
      </c>
      <c r="B290" s="58"/>
      <c r="C290" s="71"/>
      <c r="D290" s="72"/>
      <c r="E290" s="72"/>
      <c r="F290" s="72"/>
      <c r="G290" s="72"/>
      <c r="H290" s="59"/>
      <c r="I290" s="72"/>
      <c r="J290" s="72"/>
      <c r="K290" s="72"/>
      <c r="L290" s="72"/>
      <c r="M290" s="59"/>
      <c r="N290" s="72"/>
      <c r="O290" s="72"/>
      <c r="P290" s="72"/>
      <c r="Q290" s="72"/>
      <c r="R290" s="59"/>
      <c r="S290" s="72"/>
      <c r="T290" s="72"/>
      <c r="U290" s="72"/>
      <c r="V290" s="72"/>
      <c r="W290" s="59"/>
      <c r="X290" s="72"/>
      <c r="Y290" s="72"/>
      <c r="Z290" s="72"/>
      <c r="AA290" s="72"/>
      <c r="AB290" s="59"/>
      <c r="AC290" s="62"/>
      <c r="AD290" s="462">
        <f>SamstagNeben!C31</f>
        <v>3</v>
      </c>
      <c r="AE290" s="463"/>
      <c r="AF290" s="62"/>
      <c r="AG290" s="462">
        <f>SamstagNeben!E31</f>
        <v>67</v>
      </c>
      <c r="AH290" s="463"/>
      <c r="AJ290" s="462">
        <f>SamstagNeben!F31</f>
        <v>4</v>
      </c>
      <c r="AK290" s="463"/>
    </row>
    <row r="291" spans="1:37">
      <c r="A291" s="65" t="s">
        <v>100</v>
      </c>
      <c r="C291" s="66"/>
      <c r="D291" s="67"/>
      <c r="E291" s="67"/>
      <c r="F291" s="67"/>
      <c r="G291" s="67"/>
      <c r="H291" s="68"/>
      <c r="I291" s="67"/>
      <c r="J291" s="67"/>
      <c r="K291" s="67"/>
      <c r="L291" s="67"/>
      <c r="M291" s="68"/>
      <c r="N291" s="67"/>
      <c r="O291" s="67"/>
      <c r="P291" s="67"/>
      <c r="Q291" s="67"/>
      <c r="R291" s="68"/>
      <c r="S291" s="67"/>
      <c r="T291" s="67"/>
      <c r="U291" s="67"/>
      <c r="V291" s="67"/>
      <c r="W291" s="68"/>
      <c r="X291" s="67"/>
      <c r="Y291" s="67"/>
      <c r="Z291" s="67"/>
      <c r="AA291" s="67"/>
      <c r="AB291" s="68"/>
      <c r="AC291" s="62"/>
      <c r="AD291" s="57"/>
      <c r="AE291" s="59"/>
      <c r="AF291" s="62"/>
      <c r="AG291" s="57"/>
      <c r="AH291" s="59"/>
      <c r="AJ291" s="57"/>
      <c r="AK291" s="59"/>
    </row>
    <row r="292" spans="1:37">
      <c r="A292" s="70" t="s">
        <v>101</v>
      </c>
      <c r="B292" s="58"/>
      <c r="C292" s="71"/>
      <c r="D292" s="72"/>
      <c r="E292" s="72"/>
      <c r="F292" s="72"/>
      <c r="G292" s="72"/>
      <c r="H292" s="59"/>
      <c r="I292" s="72"/>
      <c r="J292" s="72"/>
      <c r="K292" s="72"/>
      <c r="L292" s="72"/>
      <c r="M292" s="59"/>
      <c r="N292" s="72"/>
      <c r="O292" s="72"/>
      <c r="P292" s="72"/>
      <c r="Q292" s="72"/>
      <c r="R292" s="59"/>
      <c r="S292" s="72"/>
      <c r="T292" s="72"/>
      <c r="U292" s="72"/>
      <c r="V292" s="72"/>
      <c r="W292" s="59"/>
      <c r="X292" s="72"/>
      <c r="Y292" s="72"/>
      <c r="Z292" s="72"/>
      <c r="AA292" s="72"/>
      <c r="AB292" s="59"/>
      <c r="AC292" s="62"/>
      <c r="AD292" s="62"/>
      <c r="AE292" s="62"/>
      <c r="AF292" s="62"/>
      <c r="AG292" s="62"/>
    </row>
    <row r="293" spans="1:37">
      <c r="A293" s="65" t="s">
        <v>100</v>
      </c>
      <c r="C293" s="66"/>
      <c r="D293" s="67"/>
      <c r="E293" s="67"/>
      <c r="F293" s="67"/>
      <c r="G293" s="67"/>
      <c r="H293" s="68"/>
      <c r="I293" s="67"/>
      <c r="J293" s="67"/>
      <c r="K293" s="67"/>
      <c r="L293" s="67"/>
      <c r="M293" s="68"/>
      <c r="N293" s="67"/>
      <c r="O293" s="67"/>
      <c r="P293" s="67"/>
      <c r="Q293" s="67"/>
      <c r="R293" s="68"/>
      <c r="S293" s="67"/>
      <c r="T293" s="67"/>
      <c r="U293" s="67"/>
      <c r="V293" s="67"/>
      <c r="W293" s="68"/>
      <c r="X293" s="67"/>
      <c r="Y293" s="67"/>
      <c r="Z293" s="67"/>
      <c r="AA293" s="67"/>
      <c r="AB293" s="68"/>
      <c r="AC293" s="62"/>
      <c r="AD293" s="73" t="s">
        <v>103</v>
      </c>
      <c r="AE293" s="62"/>
      <c r="AF293" s="62"/>
      <c r="AG293" s="62"/>
    </row>
    <row r="294" spans="1:37">
      <c r="A294" s="70" t="s">
        <v>101</v>
      </c>
      <c r="B294" s="58"/>
      <c r="C294" s="71"/>
      <c r="D294" s="72"/>
      <c r="E294" s="72"/>
      <c r="F294" s="72"/>
      <c r="G294" s="72"/>
      <c r="H294" s="59"/>
      <c r="I294" s="72"/>
      <c r="J294" s="72"/>
      <c r="K294" s="72"/>
      <c r="L294" s="72"/>
      <c r="M294" s="59"/>
      <c r="N294" s="72"/>
      <c r="O294" s="72"/>
      <c r="P294" s="72"/>
      <c r="Q294" s="72"/>
      <c r="R294" s="59"/>
      <c r="S294" s="72"/>
      <c r="T294" s="72"/>
      <c r="U294" s="72"/>
      <c r="V294" s="72"/>
      <c r="W294" s="59"/>
      <c r="X294" s="72"/>
      <c r="Y294" s="72"/>
      <c r="Z294" s="72"/>
      <c r="AA294" s="72"/>
      <c r="AB294" s="59"/>
      <c r="AC294" s="62"/>
      <c r="AD294" s="62"/>
      <c r="AE294" s="62"/>
      <c r="AF294" s="62"/>
      <c r="AG294" s="62"/>
    </row>
    <row r="295" spans="1:37">
      <c r="A295" s="65" t="s">
        <v>100</v>
      </c>
      <c r="C295" s="66"/>
      <c r="D295" s="67"/>
      <c r="E295" s="67"/>
      <c r="F295" s="67"/>
      <c r="G295" s="67"/>
      <c r="H295" s="68"/>
      <c r="I295" s="67"/>
      <c r="J295" s="67"/>
      <c r="K295" s="67"/>
      <c r="L295" s="67"/>
      <c r="M295" s="68"/>
      <c r="N295" s="67"/>
      <c r="O295" s="67"/>
      <c r="P295" s="67"/>
      <c r="Q295" s="67"/>
      <c r="R295" s="68"/>
      <c r="S295" s="67"/>
      <c r="T295" s="67"/>
      <c r="U295" s="67"/>
      <c r="V295" s="67"/>
      <c r="W295" s="68"/>
      <c r="X295" s="67"/>
      <c r="Y295" s="67"/>
      <c r="Z295" s="67"/>
      <c r="AA295" s="67"/>
      <c r="AB295" s="68"/>
      <c r="AC295" s="62"/>
      <c r="AD295" s="74" t="str">
        <f>Daten!$A$31</f>
        <v>DM Senioren 2017</v>
      </c>
      <c r="AE295" s="58"/>
      <c r="AF295" s="58"/>
      <c r="AG295" s="58"/>
      <c r="AH295" s="58"/>
      <c r="AI295" s="58"/>
      <c r="AJ295" s="58"/>
      <c r="AK295" s="58"/>
    </row>
    <row r="296" spans="1:37">
      <c r="A296" s="70" t="s">
        <v>101</v>
      </c>
      <c r="B296" s="58"/>
      <c r="C296" s="71"/>
      <c r="D296" s="72"/>
      <c r="E296" s="72"/>
      <c r="F296" s="72"/>
      <c r="G296" s="72"/>
      <c r="H296" s="59"/>
      <c r="I296" s="72"/>
      <c r="J296" s="72"/>
      <c r="K296" s="72"/>
      <c r="L296" s="72"/>
      <c r="M296" s="59"/>
      <c r="N296" s="72"/>
      <c r="O296" s="72"/>
      <c r="P296" s="72"/>
      <c r="Q296" s="72"/>
      <c r="R296" s="59"/>
      <c r="S296" s="72"/>
      <c r="T296" s="72"/>
      <c r="U296" s="72"/>
      <c r="V296" s="72"/>
      <c r="W296" s="59"/>
      <c r="X296" s="72"/>
      <c r="Y296" s="72"/>
      <c r="Z296" s="72"/>
      <c r="AA296" s="72"/>
      <c r="AB296" s="59"/>
      <c r="AC296" s="62"/>
      <c r="AD296" s="75" t="str">
        <f>SamstagNeben!G31</f>
        <v>M60</v>
      </c>
      <c r="AE296" s="76"/>
      <c r="AF296" s="76"/>
      <c r="AG296" s="75" t="str">
        <f>SamstagNeben!AB31</f>
        <v>Vorrunde</v>
      </c>
      <c r="AH296" s="76"/>
      <c r="AI296" s="76"/>
      <c r="AJ296" s="76"/>
      <c r="AK296" s="76"/>
    </row>
    <row r="297" spans="1:37">
      <c r="A297" s="65" t="s">
        <v>100</v>
      </c>
      <c r="C297" s="66"/>
      <c r="D297" s="67"/>
      <c r="E297" s="67"/>
      <c r="F297" s="67"/>
      <c r="G297" s="67"/>
      <c r="H297" s="68"/>
      <c r="I297" s="67"/>
      <c r="J297" s="67"/>
      <c r="K297" s="67"/>
      <c r="L297" s="67"/>
      <c r="M297" s="68"/>
      <c r="N297" s="67"/>
      <c r="O297" s="67"/>
      <c r="P297" s="67"/>
      <c r="Q297" s="67"/>
      <c r="R297" s="68"/>
      <c r="S297" s="67"/>
      <c r="T297" s="67"/>
      <c r="U297" s="67"/>
      <c r="V297" s="67"/>
      <c r="W297" s="68"/>
      <c r="X297" s="67"/>
      <c r="Y297" s="67"/>
      <c r="Z297" s="67"/>
      <c r="AA297" s="67"/>
      <c r="AB297" s="68"/>
      <c r="AC297" s="62"/>
      <c r="AD297" s="77"/>
      <c r="AE297" s="62"/>
      <c r="AF297" s="62"/>
      <c r="AG297" s="62"/>
      <c r="AH297" s="62"/>
      <c r="AI297" s="62"/>
      <c r="AJ297" s="62"/>
      <c r="AK297" s="62"/>
    </row>
    <row r="298" spans="1:37">
      <c r="A298" s="70" t="s">
        <v>101</v>
      </c>
      <c r="B298" s="58"/>
      <c r="C298" s="71"/>
      <c r="D298" s="72"/>
      <c r="E298" s="72"/>
      <c r="F298" s="72"/>
      <c r="G298" s="72"/>
      <c r="H298" s="59"/>
      <c r="I298" s="72"/>
      <c r="J298" s="72"/>
      <c r="K298" s="72"/>
      <c r="L298" s="72"/>
      <c r="M298" s="59"/>
      <c r="N298" s="72"/>
      <c r="O298" s="72"/>
      <c r="P298" s="72"/>
      <c r="Q298" s="72"/>
      <c r="R298" s="59"/>
      <c r="S298" s="72"/>
      <c r="T298" s="72"/>
      <c r="U298" s="72"/>
      <c r="V298" s="72"/>
      <c r="W298" s="59"/>
      <c r="X298" s="72"/>
      <c r="Y298" s="72"/>
      <c r="Z298" s="72"/>
      <c r="AA298" s="72"/>
      <c r="AB298" s="59"/>
      <c r="AC298" s="62"/>
      <c r="AD298" s="78" t="s">
        <v>104</v>
      </c>
      <c r="AE298" s="76"/>
      <c r="AF298" s="76"/>
      <c r="AG298" s="76"/>
      <c r="AH298" s="79"/>
      <c r="AI298" s="76"/>
      <c r="AJ298" s="76"/>
      <c r="AK298" s="80"/>
    </row>
    <row r="299" spans="1:37">
      <c r="D299" s="64"/>
      <c r="AD299" s="81"/>
      <c r="AE299" s="52"/>
      <c r="AF299" s="52"/>
      <c r="AG299" s="52"/>
      <c r="AH299" s="82"/>
      <c r="AI299" s="52"/>
      <c r="AJ299" s="52"/>
      <c r="AK299" s="53"/>
    </row>
    <row r="300" spans="1:37">
      <c r="A300" s="83" t="s">
        <v>105</v>
      </c>
      <c r="B300" s="76"/>
      <c r="C300" s="80"/>
      <c r="D300" s="84"/>
      <c r="E300" s="84" t="s">
        <v>100</v>
      </c>
      <c r="F300" s="85" t="s">
        <v>21</v>
      </c>
      <c r="G300" s="84" t="s">
        <v>101</v>
      </c>
      <c r="H300" s="86"/>
      <c r="I300" s="84" t="s">
        <v>106</v>
      </c>
      <c r="J300" s="84"/>
      <c r="K300" s="84"/>
      <c r="L300" s="84"/>
      <c r="M300" s="86"/>
      <c r="N300" s="84" t="s">
        <v>107</v>
      </c>
      <c r="O300" s="84"/>
      <c r="P300" s="84"/>
      <c r="Q300" s="84"/>
      <c r="R300" s="86"/>
      <c r="S300" s="73"/>
      <c r="T300" s="73"/>
      <c r="AD300" s="87" t="s">
        <v>108</v>
      </c>
      <c r="AE300" s="58"/>
      <c r="AF300" s="58"/>
      <c r="AG300" s="58"/>
      <c r="AH300" s="72"/>
      <c r="AI300" s="58"/>
      <c r="AJ300" s="58"/>
      <c r="AK300" s="59"/>
    </row>
    <row r="301" spans="1:37">
      <c r="A301" s="60"/>
      <c r="C301" s="61"/>
      <c r="H301" s="61"/>
      <c r="M301" s="61"/>
      <c r="N301" s="88"/>
      <c r="O301" s="89"/>
      <c r="P301" s="89"/>
      <c r="Q301" s="89"/>
      <c r="R301" s="90"/>
      <c r="S301" s="62"/>
      <c r="T301" s="56" t="s">
        <v>109</v>
      </c>
      <c r="AD301" s="91"/>
      <c r="AE301" s="62"/>
      <c r="AF301" s="62"/>
      <c r="AG301" s="62"/>
      <c r="AH301" s="92"/>
      <c r="AI301" s="62"/>
      <c r="AJ301" s="62"/>
      <c r="AK301" s="61"/>
    </row>
    <row r="302" spans="1:37">
      <c r="A302" s="93" t="s">
        <v>110</v>
      </c>
      <c r="B302" s="58"/>
      <c r="C302" s="59"/>
      <c r="D302" s="58"/>
      <c r="E302" s="58"/>
      <c r="F302" s="94" t="s">
        <v>21</v>
      </c>
      <c r="G302" s="58"/>
      <c r="H302" s="59"/>
      <c r="I302" s="58"/>
      <c r="J302" s="58"/>
      <c r="K302" s="94" t="s">
        <v>21</v>
      </c>
      <c r="L302" s="58"/>
      <c r="M302" s="59"/>
      <c r="N302" s="95"/>
      <c r="O302" s="95"/>
      <c r="P302" s="96"/>
      <c r="Q302" s="97"/>
      <c r="R302" s="98"/>
      <c r="S302" s="62"/>
      <c r="T302" s="62"/>
      <c r="AD302" s="87" t="s">
        <v>111</v>
      </c>
      <c r="AE302" s="58"/>
      <c r="AF302" s="58"/>
      <c r="AG302" s="58"/>
      <c r="AH302" s="72"/>
      <c r="AI302" s="58"/>
      <c r="AJ302" s="58"/>
      <c r="AK302" s="59"/>
    </row>
    <row r="303" spans="1:37">
      <c r="A303" s="60"/>
      <c r="C303" s="61"/>
      <c r="H303" s="61"/>
      <c r="K303" s="99"/>
      <c r="M303" s="61"/>
      <c r="N303" s="62"/>
      <c r="Q303" s="100"/>
      <c r="R303" s="61"/>
      <c r="S303" s="62"/>
      <c r="T303" s="58"/>
      <c r="U303" s="58"/>
      <c r="V303" s="58"/>
      <c r="W303" s="58"/>
      <c r="X303" s="58"/>
      <c r="Y303" s="58"/>
      <c r="Z303" s="58"/>
      <c r="AA303" s="58"/>
      <c r="AB303" s="58"/>
      <c r="AC303" s="62"/>
      <c r="AD303" s="91"/>
      <c r="AE303" s="62"/>
      <c r="AF303" s="62"/>
      <c r="AG303" s="62"/>
      <c r="AH303" s="92"/>
      <c r="AI303" s="62"/>
      <c r="AJ303" s="62"/>
      <c r="AK303" s="61"/>
    </row>
    <row r="304" spans="1:37">
      <c r="A304" s="93" t="s">
        <v>112</v>
      </c>
      <c r="B304" s="58"/>
      <c r="C304" s="59"/>
      <c r="D304" s="58"/>
      <c r="E304" s="58"/>
      <c r="F304" s="94" t="s">
        <v>21</v>
      </c>
      <c r="G304" s="58"/>
      <c r="H304" s="59"/>
      <c r="I304" s="58"/>
      <c r="J304" s="58"/>
      <c r="K304" s="94" t="s">
        <v>21</v>
      </c>
      <c r="L304" s="58"/>
      <c r="M304" s="59"/>
      <c r="N304" s="58"/>
      <c r="O304" s="58"/>
      <c r="P304" s="94" t="s">
        <v>21</v>
      </c>
      <c r="Q304" s="101"/>
      <c r="R304" s="59"/>
      <c r="S304" s="62"/>
      <c r="T304" s="62"/>
      <c r="AD304" s="87" t="s">
        <v>113</v>
      </c>
      <c r="AE304" s="58"/>
      <c r="AF304" s="58"/>
      <c r="AG304" s="58"/>
      <c r="AH304" s="72"/>
      <c r="AI304" s="58"/>
      <c r="AJ304" s="58"/>
      <c r="AK304" s="59"/>
    </row>
    <row r="305" spans="1:37">
      <c r="AD305" s="91" t="s">
        <v>114</v>
      </c>
      <c r="AE305" s="62"/>
      <c r="AF305" s="62"/>
      <c r="AG305" s="62"/>
      <c r="AH305" s="92"/>
      <c r="AI305" s="62"/>
      <c r="AJ305" s="62"/>
      <c r="AK305" s="61"/>
    </row>
    <row r="306" spans="1:37">
      <c r="A306" s="102"/>
      <c r="B306" s="76"/>
      <c r="C306" s="76"/>
      <c r="D306" s="76"/>
      <c r="E306" s="76" t="s">
        <v>100</v>
      </c>
      <c r="F306" s="76"/>
      <c r="G306" s="76"/>
      <c r="H306" s="76"/>
      <c r="I306" s="76"/>
      <c r="J306" s="76"/>
      <c r="K306" s="76"/>
      <c r="L306" s="76"/>
      <c r="M306" s="76"/>
      <c r="N306" s="85" t="s">
        <v>40</v>
      </c>
      <c r="O306" s="76"/>
      <c r="P306" s="76"/>
      <c r="Q306" s="76"/>
      <c r="R306" s="76"/>
      <c r="S306" s="76"/>
      <c r="T306" s="76" t="s">
        <v>101</v>
      </c>
      <c r="U306" s="76"/>
      <c r="V306" s="76"/>
      <c r="W306" s="76"/>
      <c r="X306" s="76"/>
      <c r="Y306" s="76"/>
      <c r="Z306" s="76"/>
      <c r="AA306" s="76"/>
      <c r="AB306" s="80"/>
      <c r="AD306" s="87" t="s">
        <v>115</v>
      </c>
      <c r="AE306" s="58"/>
      <c r="AF306" s="58"/>
      <c r="AG306" s="58"/>
      <c r="AH306" s="72"/>
      <c r="AI306" s="58"/>
      <c r="AJ306" s="58"/>
      <c r="AK306" s="59"/>
    </row>
    <row r="307" spans="1:37">
      <c r="A307" s="103" t="s">
        <v>116</v>
      </c>
      <c r="B307" s="104" t="s">
        <v>117</v>
      </c>
      <c r="C307" s="104"/>
      <c r="D307" s="104"/>
      <c r="E307" s="104"/>
      <c r="F307" s="104"/>
      <c r="G307" s="105"/>
      <c r="H307" s="104" t="s">
        <v>118</v>
      </c>
      <c r="I307" s="104"/>
      <c r="J307" s="105"/>
      <c r="K307" s="106" t="s">
        <v>119</v>
      </c>
      <c r="L307" s="107" t="s">
        <v>120</v>
      </c>
      <c r="M307" s="108"/>
      <c r="N307" s="109" t="s">
        <v>94</v>
      </c>
      <c r="O307" s="105" t="s">
        <v>116</v>
      </c>
      <c r="P307" s="104" t="s">
        <v>117</v>
      </c>
      <c r="Q307" s="104"/>
      <c r="R307" s="104"/>
      <c r="S307" s="104"/>
      <c r="T307" s="104"/>
      <c r="U307" s="105"/>
      <c r="V307" s="104" t="s">
        <v>118</v>
      </c>
      <c r="W307" s="104"/>
      <c r="X307" s="105"/>
      <c r="Y307" s="106" t="s">
        <v>119</v>
      </c>
      <c r="Z307" s="107" t="s">
        <v>120</v>
      </c>
      <c r="AA307" s="108"/>
      <c r="AB307" s="109" t="s">
        <v>94</v>
      </c>
    </row>
    <row r="308" spans="1:37">
      <c r="A308" s="110" t="s">
        <v>121</v>
      </c>
      <c r="B308" s="111"/>
      <c r="C308" s="111"/>
      <c r="D308" s="111"/>
      <c r="E308" s="111"/>
      <c r="F308" s="111"/>
      <c r="G308" s="112"/>
      <c r="H308" s="111"/>
      <c r="I308" s="111"/>
      <c r="J308" s="112"/>
      <c r="K308" s="113"/>
      <c r="L308" s="114"/>
      <c r="M308" s="115"/>
      <c r="N308" s="116"/>
      <c r="O308" s="117" t="s">
        <v>121</v>
      </c>
      <c r="P308" s="111"/>
      <c r="Q308" s="111"/>
      <c r="R308" s="111"/>
      <c r="S308" s="111"/>
      <c r="T308" s="111"/>
      <c r="U308" s="112"/>
      <c r="V308" s="111"/>
      <c r="W308" s="111"/>
      <c r="X308" s="112"/>
      <c r="Y308" s="113"/>
      <c r="Z308" s="114"/>
      <c r="AA308" s="115"/>
      <c r="AB308" s="116"/>
      <c r="AD308" s="64" t="s">
        <v>122</v>
      </c>
    </row>
    <row r="309" spans="1:37">
      <c r="A309" s="110" t="s">
        <v>123</v>
      </c>
      <c r="B309" s="111"/>
      <c r="C309" s="111"/>
      <c r="D309" s="111"/>
      <c r="E309" s="111"/>
      <c r="F309" s="111"/>
      <c r="G309" s="112"/>
      <c r="H309" s="111"/>
      <c r="I309" s="111"/>
      <c r="J309" s="112"/>
      <c r="K309" s="118"/>
      <c r="L309" s="119"/>
      <c r="M309" s="112"/>
      <c r="N309" s="116"/>
      <c r="O309" s="117" t="s">
        <v>123</v>
      </c>
      <c r="P309" s="111"/>
      <c r="Q309" s="111"/>
      <c r="R309" s="111"/>
      <c r="S309" s="111"/>
      <c r="T309" s="111"/>
      <c r="U309" s="112"/>
      <c r="V309" s="111"/>
      <c r="W309" s="111"/>
      <c r="X309" s="112"/>
      <c r="Y309" s="118"/>
      <c r="Z309" s="119"/>
      <c r="AA309" s="112"/>
      <c r="AB309" s="116"/>
      <c r="AD309" s="120"/>
      <c r="AE309" s="58"/>
      <c r="AF309" s="58"/>
      <c r="AG309" s="58"/>
      <c r="AH309" s="58"/>
      <c r="AI309" s="58"/>
      <c r="AJ309" s="58"/>
      <c r="AK309" s="58"/>
    </row>
    <row r="310" spans="1:37">
      <c r="A310" s="110" t="s">
        <v>124</v>
      </c>
      <c r="B310" s="111"/>
      <c r="C310" s="111"/>
      <c r="D310" s="111"/>
      <c r="E310" s="111"/>
      <c r="F310" s="111"/>
      <c r="G310" s="112"/>
      <c r="H310" s="111"/>
      <c r="I310" s="111"/>
      <c r="J310" s="112"/>
      <c r="K310" s="118"/>
      <c r="L310" s="119"/>
      <c r="M310" s="112"/>
      <c r="N310" s="116"/>
      <c r="O310" s="117" t="s">
        <v>124</v>
      </c>
      <c r="P310" s="111"/>
      <c r="Q310" s="111"/>
      <c r="R310" s="111"/>
      <c r="S310" s="111"/>
      <c r="T310" s="111"/>
      <c r="U310" s="112"/>
      <c r="V310" s="111"/>
      <c r="W310" s="111"/>
      <c r="X310" s="112"/>
      <c r="Y310" s="118"/>
      <c r="Z310" s="119"/>
      <c r="AA310" s="112"/>
      <c r="AB310" s="116"/>
      <c r="AD310" s="64" t="s">
        <v>96</v>
      </c>
    </row>
    <row r="311" spans="1:37">
      <c r="A311" s="110" t="s">
        <v>125</v>
      </c>
      <c r="B311" s="111"/>
      <c r="C311" s="111"/>
      <c r="D311" s="111"/>
      <c r="E311" s="111"/>
      <c r="F311" s="111"/>
      <c r="G311" s="112"/>
      <c r="H311" s="111"/>
      <c r="I311" s="111"/>
      <c r="J311" s="112"/>
      <c r="K311" s="118"/>
      <c r="L311" s="119"/>
      <c r="M311" s="112"/>
      <c r="N311" s="116"/>
      <c r="O311" s="117" t="s">
        <v>125</v>
      </c>
      <c r="P311" s="111"/>
      <c r="Q311" s="111"/>
      <c r="R311" s="111"/>
      <c r="S311" s="111"/>
      <c r="T311" s="111"/>
      <c r="U311" s="112"/>
      <c r="V311" s="111"/>
      <c r="W311" s="111"/>
      <c r="X311" s="112"/>
      <c r="Y311" s="118"/>
      <c r="Z311" s="119"/>
      <c r="AA311" s="112"/>
      <c r="AB311" s="116"/>
      <c r="AD311" s="120"/>
      <c r="AE311" s="58"/>
      <c r="AF311" s="58"/>
      <c r="AG311" s="58"/>
      <c r="AH311" s="58"/>
      <c r="AI311" s="58"/>
      <c r="AJ311" s="58"/>
      <c r="AK311" s="58"/>
    </row>
    <row r="312" spans="1:37">
      <c r="A312" s="110" t="s">
        <v>126</v>
      </c>
      <c r="B312" s="111"/>
      <c r="C312" s="111"/>
      <c r="D312" s="111"/>
      <c r="E312" s="111"/>
      <c r="F312" s="111"/>
      <c r="G312" s="112"/>
      <c r="H312" s="111"/>
      <c r="I312" s="111"/>
      <c r="J312" s="112"/>
      <c r="K312" s="118"/>
      <c r="L312" s="119"/>
      <c r="M312" s="112"/>
      <c r="N312" s="116"/>
      <c r="O312" s="117" t="s">
        <v>126</v>
      </c>
      <c r="P312" s="111"/>
      <c r="Q312" s="111"/>
      <c r="R312" s="111"/>
      <c r="S312" s="111"/>
      <c r="T312" s="111"/>
      <c r="U312" s="112"/>
      <c r="V312" s="111"/>
      <c r="W312" s="111"/>
      <c r="X312" s="112"/>
      <c r="Y312" s="118"/>
      <c r="Z312" s="119"/>
      <c r="AA312" s="112"/>
      <c r="AB312" s="116"/>
      <c r="AD312" s="64" t="s">
        <v>127</v>
      </c>
    </row>
    <row r="313" spans="1:37">
      <c r="A313" s="121" t="s">
        <v>128</v>
      </c>
      <c r="B313" s="58"/>
      <c r="C313" s="58"/>
      <c r="D313" s="58"/>
      <c r="E313" s="58"/>
      <c r="F313" s="58"/>
      <c r="G313" s="72"/>
      <c r="H313" s="58"/>
      <c r="I313" s="58"/>
      <c r="J313" s="72"/>
      <c r="K313" s="122"/>
      <c r="L313" s="123"/>
      <c r="M313" s="72"/>
      <c r="N313" s="59"/>
      <c r="O313" s="124" t="s">
        <v>128</v>
      </c>
      <c r="P313" s="58"/>
      <c r="Q313" s="58"/>
      <c r="R313" s="58"/>
      <c r="S313" s="58"/>
      <c r="T313" s="58"/>
      <c r="U313" s="72"/>
      <c r="V313" s="58"/>
      <c r="W313" s="58"/>
      <c r="X313" s="72"/>
      <c r="Y313" s="122"/>
      <c r="Z313" s="123"/>
      <c r="AA313" s="72"/>
      <c r="AB313" s="59"/>
      <c r="AD313" s="120"/>
      <c r="AE313" s="125" t="str">
        <f>Daten!$A$35</f>
        <v>Fredenbeck</v>
      </c>
      <c r="AF313" s="58"/>
      <c r="AG313" s="58"/>
      <c r="AH313" s="58"/>
      <c r="AI313" s="58"/>
      <c r="AJ313" s="58"/>
      <c r="AK313" s="58"/>
    </row>
    <row r="314" spans="1:37">
      <c r="A314" s="65" t="s">
        <v>129</v>
      </c>
      <c r="N314" s="61"/>
      <c r="O314" s="64" t="s">
        <v>129</v>
      </c>
      <c r="AB314" s="61"/>
      <c r="AD314" s="64" t="s">
        <v>130</v>
      </c>
    </row>
    <row r="315" spans="1:37">
      <c r="A315" s="57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9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9"/>
      <c r="AD315" s="58"/>
      <c r="AE315" s="126" t="str">
        <f>Daten!$A$32</f>
        <v>05.05.2017</v>
      </c>
      <c r="AF315" s="58"/>
      <c r="AG315" s="58"/>
      <c r="AH315" s="58"/>
      <c r="AI315" s="58"/>
      <c r="AJ315" s="58"/>
      <c r="AK315" s="58"/>
    </row>
    <row r="316" spans="1:37">
      <c r="A316" s="51" t="s">
        <v>95</v>
      </c>
      <c r="B316" s="52"/>
      <c r="C316" s="52"/>
      <c r="D316" s="52"/>
      <c r="E316" s="53"/>
      <c r="F316" s="54" t="s">
        <v>96</v>
      </c>
      <c r="G316" s="52"/>
      <c r="H316" s="52"/>
      <c r="I316" s="52"/>
      <c r="J316" s="52"/>
      <c r="K316" s="52"/>
      <c r="L316" s="52"/>
      <c r="M316" s="52"/>
      <c r="N316" s="52"/>
      <c r="O316" s="52"/>
      <c r="P316" s="53"/>
      <c r="Q316" s="54" t="s">
        <v>97</v>
      </c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3"/>
      <c r="AC316" s="55" t="s">
        <v>98</v>
      </c>
    </row>
    <row r="317" spans="1:37">
      <c r="A317" s="57"/>
      <c r="B317" s="58"/>
      <c r="C317" s="58"/>
      <c r="D317" s="58"/>
      <c r="E317" s="59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9"/>
      <c r="Q317" s="58"/>
      <c r="R317" s="58" t="str">
        <f ca="1">SamstagNeben!P32</f>
        <v>TV Berkenbaum</v>
      </c>
      <c r="S317" s="58"/>
      <c r="T317" s="58"/>
      <c r="U317" s="58"/>
      <c r="V317" s="58"/>
      <c r="W317" s="58"/>
      <c r="X317" s="58"/>
      <c r="Y317" s="58"/>
      <c r="Z317" s="58"/>
      <c r="AA317" s="58" t="str">
        <f>SamstagNeben!N32</f>
        <v>F30</v>
      </c>
      <c r="AB317" s="59"/>
      <c r="AC317" s="55" t="s">
        <v>99</v>
      </c>
    </row>
    <row r="318" spans="1:37" ht="15.95" customHeight="1">
      <c r="A318" s="60" t="s">
        <v>100</v>
      </c>
      <c r="C318" s="56" t="str">
        <f ca="1">SamstagNeben!I32</f>
        <v>SC Itzehoe</v>
      </c>
      <c r="M318" s="61"/>
      <c r="N318" s="62" t="s">
        <v>101</v>
      </c>
      <c r="O318" s="63"/>
      <c r="P318" s="56" t="str">
        <f ca="1">SamstagNeben!M32</f>
        <v>TV Sottrum</v>
      </c>
      <c r="AB318" s="61"/>
    </row>
    <row r="319" spans="1:37">
      <c r="A319" s="57"/>
      <c r="B319" s="58"/>
      <c r="C319" s="58"/>
      <c r="M319" s="61"/>
      <c r="N319" s="62"/>
      <c r="AB319" s="61"/>
      <c r="AD319" s="64" t="s">
        <v>37</v>
      </c>
      <c r="AG319" s="64" t="s">
        <v>102</v>
      </c>
      <c r="AJ319" s="64" t="s">
        <v>39</v>
      </c>
    </row>
    <row r="320" spans="1:37">
      <c r="A320" s="65" t="s">
        <v>100</v>
      </c>
      <c r="C320" s="66"/>
      <c r="D320" s="67"/>
      <c r="E320" s="67"/>
      <c r="F320" s="67"/>
      <c r="G320" s="67"/>
      <c r="H320" s="68"/>
      <c r="I320" s="67"/>
      <c r="J320" s="67"/>
      <c r="K320" s="67"/>
      <c r="L320" s="67"/>
      <c r="M320" s="68"/>
      <c r="N320" s="67"/>
      <c r="O320" s="67"/>
      <c r="P320" s="67"/>
      <c r="Q320" s="67"/>
      <c r="R320" s="68"/>
      <c r="S320" s="67"/>
      <c r="T320" s="67"/>
      <c r="U320" s="67"/>
      <c r="V320" s="67"/>
      <c r="W320" s="68"/>
      <c r="X320" s="67"/>
      <c r="Y320" s="67"/>
      <c r="Z320" s="67"/>
      <c r="AA320" s="67"/>
      <c r="AB320" s="68"/>
      <c r="AC320" s="62"/>
      <c r="AD320" s="69"/>
      <c r="AE320" s="53"/>
      <c r="AF320" s="62"/>
      <c r="AG320" s="69"/>
      <c r="AH320" s="53"/>
      <c r="AJ320" s="69"/>
      <c r="AK320" s="53"/>
    </row>
    <row r="321" spans="1:37">
      <c r="A321" s="70" t="s">
        <v>101</v>
      </c>
      <c r="B321" s="58"/>
      <c r="C321" s="71"/>
      <c r="D321" s="72"/>
      <c r="E321" s="72"/>
      <c r="F321" s="72"/>
      <c r="G321" s="72"/>
      <c r="H321" s="59"/>
      <c r="I321" s="72"/>
      <c r="J321" s="72"/>
      <c r="K321" s="72"/>
      <c r="L321" s="72"/>
      <c r="M321" s="59"/>
      <c r="N321" s="72"/>
      <c r="O321" s="72"/>
      <c r="P321" s="72"/>
      <c r="Q321" s="72"/>
      <c r="R321" s="59"/>
      <c r="S321" s="72"/>
      <c r="T321" s="72"/>
      <c r="U321" s="72"/>
      <c r="V321" s="72"/>
      <c r="W321" s="59"/>
      <c r="X321" s="72"/>
      <c r="Y321" s="72"/>
      <c r="Z321" s="72"/>
      <c r="AA321" s="72"/>
      <c r="AB321" s="59"/>
      <c r="AC321" s="62"/>
      <c r="AD321" s="462">
        <f>SamstagNeben!C32</f>
        <v>4</v>
      </c>
      <c r="AE321" s="463"/>
      <c r="AF321" s="62"/>
      <c r="AG321" s="462">
        <f>SamstagNeben!E32</f>
        <v>68</v>
      </c>
      <c r="AH321" s="463"/>
      <c r="AJ321" s="462">
        <f>SamstagNeben!F32</f>
        <v>1</v>
      </c>
      <c r="AK321" s="463"/>
    </row>
    <row r="322" spans="1:37">
      <c r="A322" s="65" t="s">
        <v>100</v>
      </c>
      <c r="C322" s="66"/>
      <c r="D322" s="67"/>
      <c r="E322" s="67"/>
      <c r="F322" s="67"/>
      <c r="G322" s="67"/>
      <c r="H322" s="68"/>
      <c r="I322" s="67"/>
      <c r="J322" s="67"/>
      <c r="K322" s="67"/>
      <c r="L322" s="67"/>
      <c r="M322" s="68"/>
      <c r="N322" s="67"/>
      <c r="O322" s="67"/>
      <c r="P322" s="67"/>
      <c r="Q322" s="67"/>
      <c r="R322" s="68"/>
      <c r="S322" s="67"/>
      <c r="T322" s="67"/>
      <c r="U322" s="67"/>
      <c r="V322" s="67"/>
      <c r="W322" s="68"/>
      <c r="X322" s="67"/>
      <c r="Y322" s="67"/>
      <c r="Z322" s="67"/>
      <c r="AA322" s="67"/>
      <c r="AB322" s="68"/>
      <c r="AC322" s="62"/>
      <c r="AD322" s="57"/>
      <c r="AE322" s="59"/>
      <c r="AF322" s="62"/>
      <c r="AG322" s="57"/>
      <c r="AH322" s="59"/>
      <c r="AJ322" s="57"/>
      <c r="AK322" s="59"/>
    </row>
    <row r="323" spans="1:37">
      <c r="A323" s="70" t="s">
        <v>101</v>
      </c>
      <c r="B323" s="58"/>
      <c r="C323" s="71"/>
      <c r="D323" s="72"/>
      <c r="E323" s="72"/>
      <c r="F323" s="72"/>
      <c r="G323" s="72"/>
      <c r="H323" s="59"/>
      <c r="I323" s="72"/>
      <c r="J323" s="72"/>
      <c r="K323" s="72"/>
      <c r="L323" s="72"/>
      <c r="M323" s="59"/>
      <c r="N323" s="72"/>
      <c r="O323" s="72"/>
      <c r="P323" s="72"/>
      <c r="Q323" s="72"/>
      <c r="R323" s="59"/>
      <c r="S323" s="72"/>
      <c r="T323" s="72"/>
      <c r="U323" s="72"/>
      <c r="V323" s="72"/>
      <c r="W323" s="59"/>
      <c r="X323" s="72"/>
      <c r="Y323" s="72"/>
      <c r="Z323" s="72"/>
      <c r="AA323" s="72"/>
      <c r="AB323" s="59"/>
      <c r="AC323" s="62"/>
      <c r="AD323" s="62"/>
      <c r="AE323" s="62"/>
      <c r="AF323" s="62"/>
      <c r="AG323" s="62"/>
    </row>
    <row r="324" spans="1:37">
      <c r="A324" s="65" t="s">
        <v>100</v>
      </c>
      <c r="C324" s="66"/>
      <c r="D324" s="67"/>
      <c r="E324" s="67"/>
      <c r="F324" s="67"/>
      <c r="G324" s="67"/>
      <c r="H324" s="68"/>
      <c r="I324" s="67"/>
      <c r="J324" s="67"/>
      <c r="K324" s="67"/>
      <c r="L324" s="67"/>
      <c r="M324" s="68"/>
      <c r="N324" s="67"/>
      <c r="O324" s="67"/>
      <c r="P324" s="67"/>
      <c r="Q324" s="67"/>
      <c r="R324" s="68"/>
      <c r="S324" s="67"/>
      <c r="T324" s="67"/>
      <c r="U324" s="67"/>
      <c r="V324" s="67"/>
      <c r="W324" s="68"/>
      <c r="X324" s="67"/>
      <c r="Y324" s="67"/>
      <c r="Z324" s="67"/>
      <c r="AA324" s="67"/>
      <c r="AB324" s="68"/>
      <c r="AC324" s="62"/>
      <c r="AD324" s="73" t="s">
        <v>103</v>
      </c>
      <c r="AE324" s="62"/>
      <c r="AF324" s="62"/>
      <c r="AG324" s="62"/>
    </row>
    <row r="325" spans="1:37">
      <c r="A325" s="70" t="s">
        <v>101</v>
      </c>
      <c r="B325" s="58"/>
      <c r="C325" s="71"/>
      <c r="D325" s="72"/>
      <c r="E325" s="72"/>
      <c r="F325" s="72"/>
      <c r="G325" s="72"/>
      <c r="H325" s="59"/>
      <c r="I325" s="72"/>
      <c r="J325" s="72"/>
      <c r="K325" s="72"/>
      <c r="L325" s="72"/>
      <c r="M325" s="59"/>
      <c r="N325" s="72"/>
      <c r="O325" s="72"/>
      <c r="P325" s="72"/>
      <c r="Q325" s="72"/>
      <c r="R325" s="59"/>
      <c r="S325" s="72"/>
      <c r="T325" s="72"/>
      <c r="U325" s="72"/>
      <c r="V325" s="72"/>
      <c r="W325" s="59"/>
      <c r="X325" s="72"/>
      <c r="Y325" s="72"/>
      <c r="Z325" s="72"/>
      <c r="AA325" s="72"/>
      <c r="AB325" s="59"/>
      <c r="AC325" s="62"/>
      <c r="AD325" s="62"/>
      <c r="AE325" s="62"/>
      <c r="AF325" s="62"/>
      <c r="AG325" s="62"/>
    </row>
    <row r="326" spans="1:37">
      <c r="A326" s="65" t="s">
        <v>100</v>
      </c>
      <c r="C326" s="66"/>
      <c r="D326" s="67"/>
      <c r="E326" s="67"/>
      <c r="F326" s="67"/>
      <c r="G326" s="67"/>
      <c r="H326" s="68"/>
      <c r="I326" s="67"/>
      <c r="J326" s="67"/>
      <c r="K326" s="67"/>
      <c r="L326" s="67"/>
      <c r="M326" s="68"/>
      <c r="N326" s="67"/>
      <c r="O326" s="67"/>
      <c r="P326" s="67"/>
      <c r="Q326" s="67"/>
      <c r="R326" s="68"/>
      <c r="S326" s="67"/>
      <c r="T326" s="67"/>
      <c r="U326" s="67"/>
      <c r="V326" s="67"/>
      <c r="W326" s="68"/>
      <c r="X326" s="67"/>
      <c r="Y326" s="67"/>
      <c r="Z326" s="67"/>
      <c r="AA326" s="67"/>
      <c r="AB326" s="68"/>
      <c r="AC326" s="62"/>
      <c r="AD326" s="74" t="str">
        <f>Daten!$A$31</f>
        <v>DM Senioren 2017</v>
      </c>
      <c r="AE326" s="58"/>
      <c r="AF326" s="58"/>
      <c r="AG326" s="58"/>
      <c r="AH326" s="58"/>
      <c r="AI326" s="58"/>
      <c r="AJ326" s="58"/>
      <c r="AK326" s="58"/>
    </row>
    <row r="327" spans="1:37">
      <c r="A327" s="70" t="s">
        <v>101</v>
      </c>
      <c r="B327" s="58"/>
      <c r="C327" s="71"/>
      <c r="D327" s="72"/>
      <c r="E327" s="72"/>
      <c r="F327" s="72"/>
      <c r="G327" s="72"/>
      <c r="H327" s="59"/>
      <c r="I327" s="72"/>
      <c r="J327" s="72"/>
      <c r="K327" s="72"/>
      <c r="L327" s="72"/>
      <c r="M327" s="59"/>
      <c r="N327" s="72"/>
      <c r="O327" s="72"/>
      <c r="P327" s="72"/>
      <c r="Q327" s="72"/>
      <c r="R327" s="59"/>
      <c r="S327" s="72"/>
      <c r="T327" s="72"/>
      <c r="U327" s="72"/>
      <c r="V327" s="72"/>
      <c r="W327" s="59"/>
      <c r="X327" s="72"/>
      <c r="Y327" s="72"/>
      <c r="Z327" s="72"/>
      <c r="AA327" s="72"/>
      <c r="AB327" s="59"/>
      <c r="AC327" s="62"/>
      <c r="AD327" s="75" t="str">
        <f>SamstagNeben!G32</f>
        <v>F30</v>
      </c>
      <c r="AE327" s="76"/>
      <c r="AF327" s="76"/>
      <c r="AG327" s="75" t="str">
        <f>SamstagNeben!AB32</f>
        <v>Vorrunde</v>
      </c>
      <c r="AH327" s="76"/>
      <c r="AI327" s="76"/>
      <c r="AJ327" s="76"/>
      <c r="AK327" s="76"/>
    </row>
    <row r="328" spans="1:37">
      <c r="A328" s="65" t="s">
        <v>100</v>
      </c>
      <c r="C328" s="66"/>
      <c r="D328" s="67"/>
      <c r="E328" s="67"/>
      <c r="F328" s="67"/>
      <c r="G328" s="67"/>
      <c r="H328" s="68"/>
      <c r="I328" s="67"/>
      <c r="J328" s="67"/>
      <c r="K328" s="67"/>
      <c r="L328" s="67"/>
      <c r="M328" s="68"/>
      <c r="N328" s="67"/>
      <c r="O328" s="67"/>
      <c r="P328" s="67"/>
      <c r="Q328" s="67"/>
      <c r="R328" s="68"/>
      <c r="S328" s="67"/>
      <c r="T328" s="67"/>
      <c r="U328" s="67"/>
      <c r="V328" s="67"/>
      <c r="W328" s="68"/>
      <c r="X328" s="67"/>
      <c r="Y328" s="67"/>
      <c r="Z328" s="67"/>
      <c r="AA328" s="67"/>
      <c r="AB328" s="68"/>
      <c r="AC328" s="62"/>
      <c r="AD328" s="77"/>
      <c r="AE328" s="62"/>
      <c r="AF328" s="62"/>
      <c r="AG328" s="62"/>
      <c r="AH328" s="62"/>
      <c r="AI328" s="62"/>
      <c r="AJ328" s="62"/>
      <c r="AK328" s="62"/>
    </row>
    <row r="329" spans="1:37">
      <c r="A329" s="70" t="s">
        <v>101</v>
      </c>
      <c r="B329" s="58"/>
      <c r="C329" s="71"/>
      <c r="D329" s="72"/>
      <c r="E329" s="72"/>
      <c r="F329" s="72"/>
      <c r="G329" s="72"/>
      <c r="H329" s="59"/>
      <c r="I329" s="72"/>
      <c r="J329" s="72"/>
      <c r="K329" s="72"/>
      <c r="L329" s="72"/>
      <c r="M329" s="59"/>
      <c r="N329" s="72"/>
      <c r="O329" s="72"/>
      <c r="P329" s="72"/>
      <c r="Q329" s="72"/>
      <c r="R329" s="59"/>
      <c r="S329" s="72"/>
      <c r="T329" s="72"/>
      <c r="U329" s="72"/>
      <c r="V329" s="72"/>
      <c r="W329" s="59"/>
      <c r="X329" s="72"/>
      <c r="Y329" s="72"/>
      <c r="Z329" s="72"/>
      <c r="AA329" s="72"/>
      <c r="AB329" s="59"/>
      <c r="AC329" s="62"/>
      <c r="AD329" s="78" t="s">
        <v>104</v>
      </c>
      <c r="AE329" s="76"/>
      <c r="AF329" s="76"/>
      <c r="AG329" s="76"/>
      <c r="AH329" s="79"/>
      <c r="AI329" s="76"/>
      <c r="AJ329" s="76"/>
      <c r="AK329" s="80"/>
    </row>
    <row r="330" spans="1:37">
      <c r="D330" s="64"/>
      <c r="AD330" s="81"/>
      <c r="AE330" s="52"/>
      <c r="AF330" s="52"/>
      <c r="AG330" s="52"/>
      <c r="AH330" s="82"/>
      <c r="AI330" s="52"/>
      <c r="AJ330" s="52"/>
      <c r="AK330" s="53"/>
    </row>
    <row r="331" spans="1:37">
      <c r="A331" s="83" t="s">
        <v>105</v>
      </c>
      <c r="B331" s="76"/>
      <c r="C331" s="80"/>
      <c r="D331" s="84"/>
      <c r="E331" s="84" t="s">
        <v>100</v>
      </c>
      <c r="F331" s="85" t="s">
        <v>21</v>
      </c>
      <c r="G331" s="84" t="s">
        <v>101</v>
      </c>
      <c r="H331" s="86"/>
      <c r="I331" s="84" t="s">
        <v>106</v>
      </c>
      <c r="J331" s="84"/>
      <c r="K331" s="84"/>
      <c r="L331" s="84"/>
      <c r="M331" s="86"/>
      <c r="N331" s="84" t="s">
        <v>107</v>
      </c>
      <c r="O331" s="84"/>
      <c r="P331" s="84"/>
      <c r="Q331" s="84"/>
      <c r="R331" s="86"/>
      <c r="S331" s="73"/>
      <c r="T331" s="73"/>
      <c r="AD331" s="87" t="s">
        <v>108</v>
      </c>
      <c r="AE331" s="58"/>
      <c r="AF331" s="58"/>
      <c r="AG331" s="58"/>
      <c r="AH331" s="72"/>
      <c r="AI331" s="58"/>
      <c r="AJ331" s="58"/>
      <c r="AK331" s="59"/>
    </row>
    <row r="332" spans="1:37">
      <c r="A332" s="60"/>
      <c r="C332" s="61"/>
      <c r="H332" s="61"/>
      <c r="M332" s="61"/>
      <c r="N332" s="88"/>
      <c r="O332" s="89"/>
      <c r="P332" s="89"/>
      <c r="Q332" s="89"/>
      <c r="R332" s="90"/>
      <c r="S332" s="62"/>
      <c r="T332" s="56" t="s">
        <v>109</v>
      </c>
      <c r="AD332" s="91"/>
      <c r="AE332" s="62"/>
      <c r="AF332" s="62"/>
      <c r="AG332" s="62"/>
      <c r="AH332" s="92"/>
      <c r="AI332" s="62"/>
      <c r="AJ332" s="62"/>
      <c r="AK332" s="61"/>
    </row>
    <row r="333" spans="1:37">
      <c r="A333" s="93" t="s">
        <v>110</v>
      </c>
      <c r="B333" s="58"/>
      <c r="C333" s="59"/>
      <c r="D333" s="58"/>
      <c r="E333" s="58"/>
      <c r="F333" s="94" t="s">
        <v>21</v>
      </c>
      <c r="G333" s="58"/>
      <c r="H333" s="59"/>
      <c r="I333" s="58"/>
      <c r="J333" s="58"/>
      <c r="K333" s="94" t="s">
        <v>21</v>
      </c>
      <c r="L333" s="58"/>
      <c r="M333" s="59"/>
      <c r="N333" s="95"/>
      <c r="O333" s="95"/>
      <c r="P333" s="96"/>
      <c r="Q333" s="97"/>
      <c r="R333" s="98"/>
      <c r="S333" s="62"/>
      <c r="T333" s="62"/>
      <c r="AD333" s="87" t="s">
        <v>111</v>
      </c>
      <c r="AE333" s="58"/>
      <c r="AF333" s="58"/>
      <c r="AG333" s="58"/>
      <c r="AH333" s="72"/>
      <c r="AI333" s="58"/>
      <c r="AJ333" s="58"/>
      <c r="AK333" s="59"/>
    </row>
    <row r="334" spans="1:37">
      <c r="A334" s="60"/>
      <c r="C334" s="61"/>
      <c r="H334" s="61"/>
      <c r="K334" s="99"/>
      <c r="M334" s="61"/>
      <c r="N334" s="62"/>
      <c r="Q334" s="100"/>
      <c r="R334" s="61"/>
      <c r="S334" s="62"/>
      <c r="T334" s="58"/>
      <c r="U334" s="58"/>
      <c r="V334" s="58"/>
      <c r="W334" s="58"/>
      <c r="X334" s="58"/>
      <c r="Y334" s="58"/>
      <c r="Z334" s="58"/>
      <c r="AA334" s="58"/>
      <c r="AB334" s="58"/>
      <c r="AC334" s="62"/>
      <c r="AD334" s="91"/>
      <c r="AE334" s="62"/>
      <c r="AF334" s="62"/>
      <c r="AG334" s="62"/>
      <c r="AH334" s="92"/>
      <c r="AI334" s="62"/>
      <c r="AJ334" s="62"/>
      <c r="AK334" s="61"/>
    </row>
    <row r="335" spans="1:37">
      <c r="A335" s="93" t="s">
        <v>112</v>
      </c>
      <c r="B335" s="58"/>
      <c r="C335" s="59"/>
      <c r="D335" s="58"/>
      <c r="E335" s="58"/>
      <c r="F335" s="94" t="s">
        <v>21</v>
      </c>
      <c r="G335" s="58"/>
      <c r="H335" s="59"/>
      <c r="I335" s="58"/>
      <c r="J335" s="58"/>
      <c r="K335" s="94" t="s">
        <v>21</v>
      </c>
      <c r="L335" s="58"/>
      <c r="M335" s="59"/>
      <c r="N335" s="58"/>
      <c r="O335" s="58"/>
      <c r="P335" s="94" t="s">
        <v>21</v>
      </c>
      <c r="Q335" s="101"/>
      <c r="R335" s="59"/>
      <c r="S335" s="62"/>
      <c r="T335" s="62"/>
      <c r="AD335" s="87" t="s">
        <v>113</v>
      </c>
      <c r="AE335" s="58"/>
      <c r="AF335" s="58"/>
      <c r="AG335" s="58"/>
      <c r="AH335" s="72"/>
      <c r="AI335" s="58"/>
      <c r="AJ335" s="58"/>
      <c r="AK335" s="59"/>
    </row>
    <row r="336" spans="1:37">
      <c r="AD336" s="91" t="s">
        <v>114</v>
      </c>
      <c r="AE336" s="62"/>
      <c r="AF336" s="62"/>
      <c r="AG336" s="62"/>
      <c r="AH336" s="92"/>
      <c r="AI336" s="62"/>
      <c r="AJ336" s="62"/>
      <c r="AK336" s="61"/>
    </row>
    <row r="337" spans="1:37">
      <c r="A337" s="102"/>
      <c r="B337" s="76"/>
      <c r="C337" s="76"/>
      <c r="D337" s="76"/>
      <c r="E337" s="76" t="s">
        <v>100</v>
      </c>
      <c r="F337" s="76"/>
      <c r="G337" s="76"/>
      <c r="H337" s="76"/>
      <c r="I337" s="76"/>
      <c r="J337" s="76"/>
      <c r="K337" s="76"/>
      <c r="L337" s="76"/>
      <c r="M337" s="76"/>
      <c r="N337" s="85" t="s">
        <v>40</v>
      </c>
      <c r="O337" s="76"/>
      <c r="P337" s="76"/>
      <c r="Q337" s="76"/>
      <c r="R337" s="76"/>
      <c r="S337" s="76"/>
      <c r="T337" s="76" t="s">
        <v>101</v>
      </c>
      <c r="U337" s="76"/>
      <c r="V337" s="76"/>
      <c r="W337" s="76"/>
      <c r="X337" s="76"/>
      <c r="Y337" s="76"/>
      <c r="Z337" s="76"/>
      <c r="AA337" s="76"/>
      <c r="AB337" s="80"/>
      <c r="AD337" s="87" t="s">
        <v>115</v>
      </c>
      <c r="AE337" s="58"/>
      <c r="AF337" s="58"/>
      <c r="AG337" s="58"/>
      <c r="AH337" s="72"/>
      <c r="AI337" s="58"/>
      <c r="AJ337" s="58"/>
      <c r="AK337" s="59"/>
    </row>
    <row r="338" spans="1:37">
      <c r="A338" s="103" t="s">
        <v>116</v>
      </c>
      <c r="B338" s="104" t="s">
        <v>117</v>
      </c>
      <c r="C338" s="104"/>
      <c r="D338" s="104"/>
      <c r="E338" s="104"/>
      <c r="F338" s="104"/>
      <c r="G338" s="105"/>
      <c r="H338" s="104" t="s">
        <v>118</v>
      </c>
      <c r="I338" s="104"/>
      <c r="J338" s="105"/>
      <c r="K338" s="106" t="s">
        <v>119</v>
      </c>
      <c r="L338" s="107" t="s">
        <v>120</v>
      </c>
      <c r="M338" s="108"/>
      <c r="N338" s="109" t="s">
        <v>94</v>
      </c>
      <c r="O338" s="105" t="s">
        <v>116</v>
      </c>
      <c r="P338" s="104" t="s">
        <v>117</v>
      </c>
      <c r="Q338" s="104"/>
      <c r="R338" s="104"/>
      <c r="S338" s="104"/>
      <c r="T338" s="104"/>
      <c r="U338" s="105"/>
      <c r="V338" s="104" t="s">
        <v>118</v>
      </c>
      <c r="W338" s="104"/>
      <c r="X338" s="105"/>
      <c r="Y338" s="106" t="s">
        <v>119</v>
      </c>
      <c r="Z338" s="107" t="s">
        <v>120</v>
      </c>
      <c r="AA338" s="108"/>
      <c r="AB338" s="109" t="s">
        <v>94</v>
      </c>
    </row>
    <row r="339" spans="1:37">
      <c r="A339" s="110" t="s">
        <v>121</v>
      </c>
      <c r="B339" s="111"/>
      <c r="C339" s="111"/>
      <c r="D339" s="111"/>
      <c r="E339" s="111"/>
      <c r="F339" s="111"/>
      <c r="G339" s="112"/>
      <c r="H339" s="111"/>
      <c r="I339" s="111"/>
      <c r="J339" s="112"/>
      <c r="K339" s="113"/>
      <c r="L339" s="114"/>
      <c r="M339" s="115"/>
      <c r="N339" s="116"/>
      <c r="O339" s="117" t="s">
        <v>121</v>
      </c>
      <c r="P339" s="111"/>
      <c r="Q339" s="111"/>
      <c r="R339" s="111"/>
      <c r="S339" s="111"/>
      <c r="T339" s="111"/>
      <c r="U339" s="112"/>
      <c r="V339" s="111"/>
      <c r="W339" s="111"/>
      <c r="X339" s="112"/>
      <c r="Y339" s="113"/>
      <c r="Z339" s="114"/>
      <c r="AA339" s="115"/>
      <c r="AB339" s="116"/>
      <c r="AD339" s="64" t="s">
        <v>122</v>
      </c>
    </row>
    <row r="340" spans="1:37">
      <c r="A340" s="110" t="s">
        <v>123</v>
      </c>
      <c r="B340" s="111"/>
      <c r="C340" s="111"/>
      <c r="D340" s="111"/>
      <c r="E340" s="111"/>
      <c r="F340" s="111"/>
      <c r="G340" s="112"/>
      <c r="H340" s="111"/>
      <c r="I340" s="111"/>
      <c r="J340" s="112"/>
      <c r="K340" s="118"/>
      <c r="L340" s="119"/>
      <c r="M340" s="112"/>
      <c r="N340" s="116"/>
      <c r="O340" s="117" t="s">
        <v>123</v>
      </c>
      <c r="P340" s="111"/>
      <c r="Q340" s="111"/>
      <c r="R340" s="111"/>
      <c r="S340" s="111"/>
      <c r="T340" s="111"/>
      <c r="U340" s="112"/>
      <c r="V340" s="111"/>
      <c r="W340" s="111"/>
      <c r="X340" s="112"/>
      <c r="Y340" s="118"/>
      <c r="Z340" s="119"/>
      <c r="AA340" s="112"/>
      <c r="AB340" s="116"/>
      <c r="AD340" s="120"/>
      <c r="AE340" s="58"/>
      <c r="AF340" s="58"/>
      <c r="AG340" s="58"/>
      <c r="AH340" s="58"/>
      <c r="AI340" s="58"/>
      <c r="AJ340" s="58"/>
      <c r="AK340" s="58"/>
    </row>
    <row r="341" spans="1:37">
      <c r="A341" s="110" t="s">
        <v>124</v>
      </c>
      <c r="B341" s="111"/>
      <c r="C341" s="111"/>
      <c r="D341" s="111"/>
      <c r="E341" s="111"/>
      <c r="F341" s="111"/>
      <c r="G341" s="112"/>
      <c r="H341" s="111"/>
      <c r="I341" s="111"/>
      <c r="J341" s="112"/>
      <c r="K341" s="118"/>
      <c r="L341" s="119"/>
      <c r="M341" s="112"/>
      <c r="N341" s="116"/>
      <c r="O341" s="117" t="s">
        <v>124</v>
      </c>
      <c r="P341" s="111"/>
      <c r="Q341" s="111"/>
      <c r="R341" s="111"/>
      <c r="S341" s="111"/>
      <c r="T341" s="111"/>
      <c r="U341" s="112"/>
      <c r="V341" s="111"/>
      <c r="W341" s="111"/>
      <c r="X341" s="112"/>
      <c r="Y341" s="118"/>
      <c r="Z341" s="119"/>
      <c r="AA341" s="112"/>
      <c r="AB341" s="116"/>
      <c r="AD341" s="64" t="s">
        <v>96</v>
      </c>
    </row>
    <row r="342" spans="1:37">
      <c r="A342" s="110" t="s">
        <v>125</v>
      </c>
      <c r="B342" s="111"/>
      <c r="C342" s="111"/>
      <c r="D342" s="111"/>
      <c r="E342" s="111"/>
      <c r="F342" s="111"/>
      <c r="G342" s="112"/>
      <c r="H342" s="111"/>
      <c r="I342" s="111"/>
      <c r="J342" s="112"/>
      <c r="K342" s="118"/>
      <c r="L342" s="119"/>
      <c r="M342" s="112"/>
      <c r="N342" s="116"/>
      <c r="O342" s="117" t="s">
        <v>125</v>
      </c>
      <c r="P342" s="111"/>
      <c r="Q342" s="111"/>
      <c r="R342" s="111"/>
      <c r="S342" s="111"/>
      <c r="T342" s="111"/>
      <c r="U342" s="112"/>
      <c r="V342" s="111"/>
      <c r="W342" s="111"/>
      <c r="X342" s="112"/>
      <c r="Y342" s="118"/>
      <c r="Z342" s="119"/>
      <c r="AA342" s="112"/>
      <c r="AB342" s="116"/>
      <c r="AD342" s="120"/>
      <c r="AE342" s="58"/>
      <c r="AF342" s="58"/>
      <c r="AG342" s="58"/>
      <c r="AH342" s="58"/>
      <c r="AI342" s="58"/>
      <c r="AJ342" s="58"/>
      <c r="AK342" s="58"/>
    </row>
    <row r="343" spans="1:37">
      <c r="A343" s="110" t="s">
        <v>126</v>
      </c>
      <c r="B343" s="111"/>
      <c r="C343" s="111"/>
      <c r="D343" s="111"/>
      <c r="E343" s="111"/>
      <c r="F343" s="111"/>
      <c r="G343" s="112"/>
      <c r="H343" s="111"/>
      <c r="I343" s="111"/>
      <c r="J343" s="112"/>
      <c r="K343" s="118"/>
      <c r="L343" s="119"/>
      <c r="M343" s="112"/>
      <c r="N343" s="116"/>
      <c r="O343" s="117" t="s">
        <v>126</v>
      </c>
      <c r="P343" s="111"/>
      <c r="Q343" s="111"/>
      <c r="R343" s="111"/>
      <c r="S343" s="111"/>
      <c r="T343" s="111"/>
      <c r="U343" s="112"/>
      <c r="V343" s="111"/>
      <c r="W343" s="111"/>
      <c r="X343" s="112"/>
      <c r="Y343" s="118"/>
      <c r="Z343" s="119"/>
      <c r="AA343" s="112"/>
      <c r="AB343" s="116"/>
      <c r="AD343" s="64" t="s">
        <v>127</v>
      </c>
    </row>
    <row r="344" spans="1:37">
      <c r="A344" s="121" t="s">
        <v>128</v>
      </c>
      <c r="B344" s="58"/>
      <c r="C344" s="58"/>
      <c r="D344" s="58"/>
      <c r="E344" s="58"/>
      <c r="F344" s="58"/>
      <c r="G344" s="72"/>
      <c r="H344" s="58"/>
      <c r="I344" s="58"/>
      <c r="J344" s="72"/>
      <c r="K344" s="122"/>
      <c r="L344" s="123"/>
      <c r="M344" s="72"/>
      <c r="N344" s="59"/>
      <c r="O344" s="124" t="s">
        <v>128</v>
      </c>
      <c r="P344" s="58"/>
      <c r="Q344" s="58"/>
      <c r="R344" s="58"/>
      <c r="S344" s="58"/>
      <c r="T344" s="58"/>
      <c r="U344" s="72"/>
      <c r="V344" s="58"/>
      <c r="W344" s="58"/>
      <c r="X344" s="72"/>
      <c r="Y344" s="122"/>
      <c r="Z344" s="123"/>
      <c r="AA344" s="72"/>
      <c r="AB344" s="59"/>
      <c r="AD344" s="120"/>
      <c r="AE344" s="125" t="str">
        <f>Daten!$A$35</f>
        <v>Fredenbeck</v>
      </c>
      <c r="AF344" s="58"/>
      <c r="AG344" s="58"/>
      <c r="AH344" s="58"/>
      <c r="AI344" s="58"/>
      <c r="AJ344" s="58"/>
      <c r="AK344" s="58"/>
    </row>
    <row r="345" spans="1:37">
      <c r="A345" s="65" t="s">
        <v>129</v>
      </c>
      <c r="N345" s="61"/>
      <c r="O345" s="64" t="s">
        <v>129</v>
      </c>
      <c r="AB345" s="61"/>
      <c r="AD345" s="64" t="s">
        <v>130</v>
      </c>
    </row>
    <row r="346" spans="1:37">
      <c r="A346" s="57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9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9"/>
      <c r="AD346" s="58"/>
      <c r="AE346" s="126" t="str">
        <f>Daten!$A$32</f>
        <v>05.05.2017</v>
      </c>
      <c r="AF346" s="58"/>
      <c r="AG346" s="58"/>
      <c r="AH346" s="58"/>
      <c r="AI346" s="58"/>
      <c r="AJ346" s="58"/>
      <c r="AK346" s="58"/>
    </row>
    <row r="347" spans="1:37" ht="12" customHeight="1"/>
    <row r="348" spans="1:37">
      <c r="A348" s="51" t="s">
        <v>95</v>
      </c>
      <c r="B348" s="52"/>
      <c r="C348" s="52"/>
      <c r="D348" s="52"/>
      <c r="E348" s="53"/>
      <c r="F348" s="54" t="s">
        <v>96</v>
      </c>
      <c r="G348" s="52"/>
      <c r="H348" s="52"/>
      <c r="I348" s="52"/>
      <c r="J348" s="52"/>
      <c r="K348" s="52"/>
      <c r="L348" s="52"/>
      <c r="M348" s="52"/>
      <c r="N348" s="52"/>
      <c r="O348" s="52"/>
      <c r="P348" s="53"/>
      <c r="Q348" s="54" t="s">
        <v>97</v>
      </c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3"/>
      <c r="AC348" s="55" t="s">
        <v>98</v>
      </c>
    </row>
    <row r="349" spans="1:37">
      <c r="A349" s="57"/>
      <c r="B349" s="58"/>
      <c r="C349" s="58"/>
      <c r="D349" s="58"/>
      <c r="E349" s="59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9"/>
      <c r="Q349" s="58"/>
      <c r="R349" s="58" t="str">
        <f ca="1">SamstagNeben!P33</f>
        <v>TV Richterich</v>
      </c>
      <c r="S349" s="58"/>
      <c r="T349" s="58"/>
      <c r="U349" s="58"/>
      <c r="V349" s="58"/>
      <c r="W349" s="58"/>
      <c r="X349" s="58"/>
      <c r="Y349" s="58"/>
      <c r="Z349" s="58"/>
      <c r="AA349" s="58" t="str">
        <f>SamstagNeben!N33</f>
        <v>F30</v>
      </c>
      <c r="AB349" s="59"/>
      <c r="AC349" s="55" t="s">
        <v>99</v>
      </c>
    </row>
    <row r="350" spans="1:37" ht="15.95" customHeight="1">
      <c r="A350" s="60" t="s">
        <v>100</v>
      </c>
      <c r="C350" s="56" t="str">
        <f ca="1">SamstagNeben!I33</f>
        <v>TV Baden</v>
      </c>
      <c r="M350" s="61"/>
      <c r="N350" s="62" t="s">
        <v>101</v>
      </c>
      <c r="O350" s="63"/>
      <c r="P350" s="56" t="str">
        <f ca="1">SamstagNeben!M33</f>
        <v>TSV Burgdorf</v>
      </c>
      <c r="AB350" s="61"/>
    </row>
    <row r="351" spans="1:37">
      <c r="A351" s="57"/>
      <c r="B351" s="58"/>
      <c r="C351" s="58"/>
      <c r="M351" s="61"/>
      <c r="N351" s="62"/>
      <c r="AB351" s="61"/>
      <c r="AD351" s="64" t="s">
        <v>37</v>
      </c>
      <c r="AG351" s="64" t="s">
        <v>102</v>
      </c>
      <c r="AJ351" s="64" t="s">
        <v>39</v>
      </c>
    </row>
    <row r="352" spans="1:37">
      <c r="A352" s="65" t="s">
        <v>100</v>
      </c>
      <c r="C352" s="66"/>
      <c r="D352" s="67"/>
      <c r="E352" s="67"/>
      <c r="F352" s="67"/>
      <c r="G352" s="67"/>
      <c r="H352" s="68"/>
      <c r="I352" s="67"/>
      <c r="J352" s="67"/>
      <c r="K352" s="67"/>
      <c r="L352" s="67"/>
      <c r="M352" s="68"/>
      <c r="N352" s="67"/>
      <c r="O352" s="67"/>
      <c r="P352" s="67"/>
      <c r="Q352" s="67"/>
      <c r="R352" s="68"/>
      <c r="S352" s="67"/>
      <c r="T352" s="67"/>
      <c r="U352" s="67"/>
      <c r="V352" s="67"/>
      <c r="W352" s="68"/>
      <c r="X352" s="67"/>
      <c r="Y352" s="67"/>
      <c r="Z352" s="67"/>
      <c r="AA352" s="67"/>
      <c r="AB352" s="68"/>
      <c r="AC352" s="62"/>
      <c r="AD352" s="69"/>
      <c r="AE352" s="53"/>
      <c r="AF352" s="62"/>
      <c r="AG352" s="69"/>
      <c r="AH352" s="53"/>
      <c r="AJ352" s="69"/>
      <c r="AK352" s="53"/>
    </row>
    <row r="353" spans="1:37">
      <c r="A353" s="70" t="s">
        <v>101</v>
      </c>
      <c r="B353" s="58"/>
      <c r="C353" s="71"/>
      <c r="D353" s="72"/>
      <c r="E353" s="72"/>
      <c r="F353" s="72"/>
      <c r="G353" s="72"/>
      <c r="H353" s="59"/>
      <c r="I353" s="72"/>
      <c r="J353" s="72"/>
      <c r="K353" s="72"/>
      <c r="L353" s="72"/>
      <c r="M353" s="59"/>
      <c r="N353" s="72"/>
      <c r="O353" s="72"/>
      <c r="P353" s="72"/>
      <c r="Q353" s="72"/>
      <c r="R353" s="59"/>
      <c r="S353" s="72"/>
      <c r="T353" s="72"/>
      <c r="U353" s="72"/>
      <c r="V353" s="72"/>
      <c r="W353" s="59"/>
      <c r="X353" s="72"/>
      <c r="Y353" s="72"/>
      <c r="Z353" s="72"/>
      <c r="AA353" s="72"/>
      <c r="AB353" s="59"/>
      <c r="AC353" s="62"/>
      <c r="AD353" s="462">
        <f>SamstagNeben!C33</f>
        <v>4</v>
      </c>
      <c r="AE353" s="463"/>
      <c r="AF353" s="62"/>
      <c r="AG353" s="462">
        <f>SamstagNeben!E33</f>
        <v>69</v>
      </c>
      <c r="AH353" s="463"/>
      <c r="AJ353" s="462">
        <f>SamstagNeben!F33</f>
        <v>2</v>
      </c>
      <c r="AK353" s="463"/>
    </row>
    <row r="354" spans="1:37">
      <c r="A354" s="65" t="s">
        <v>100</v>
      </c>
      <c r="C354" s="66"/>
      <c r="D354" s="67"/>
      <c r="E354" s="67"/>
      <c r="F354" s="67"/>
      <c r="G354" s="67"/>
      <c r="H354" s="68"/>
      <c r="I354" s="67"/>
      <c r="J354" s="67"/>
      <c r="K354" s="67"/>
      <c r="L354" s="67"/>
      <c r="M354" s="68"/>
      <c r="N354" s="67"/>
      <c r="O354" s="67"/>
      <c r="P354" s="67"/>
      <c r="Q354" s="67"/>
      <c r="R354" s="68"/>
      <c r="S354" s="67"/>
      <c r="T354" s="67"/>
      <c r="U354" s="67"/>
      <c r="V354" s="67"/>
      <c r="W354" s="68"/>
      <c r="X354" s="67"/>
      <c r="Y354" s="67"/>
      <c r="Z354" s="67"/>
      <c r="AA354" s="67"/>
      <c r="AB354" s="68"/>
      <c r="AC354" s="62"/>
      <c r="AD354" s="57"/>
      <c r="AE354" s="59"/>
      <c r="AF354" s="62"/>
      <c r="AG354" s="57"/>
      <c r="AH354" s="59"/>
      <c r="AJ354" s="57"/>
      <c r="AK354" s="59"/>
    </row>
    <row r="355" spans="1:37">
      <c r="A355" s="70" t="s">
        <v>101</v>
      </c>
      <c r="B355" s="58"/>
      <c r="C355" s="71"/>
      <c r="D355" s="72"/>
      <c r="E355" s="72"/>
      <c r="F355" s="72"/>
      <c r="G355" s="72"/>
      <c r="H355" s="59"/>
      <c r="I355" s="72"/>
      <c r="J355" s="72"/>
      <c r="K355" s="72"/>
      <c r="L355" s="72"/>
      <c r="M355" s="59"/>
      <c r="N355" s="72"/>
      <c r="O355" s="72"/>
      <c r="P355" s="72"/>
      <c r="Q355" s="72"/>
      <c r="R355" s="59"/>
      <c r="S355" s="72"/>
      <c r="T355" s="72"/>
      <c r="U355" s="72"/>
      <c r="V355" s="72"/>
      <c r="W355" s="59"/>
      <c r="X355" s="72"/>
      <c r="Y355" s="72"/>
      <c r="Z355" s="72"/>
      <c r="AA355" s="72"/>
      <c r="AB355" s="59"/>
      <c r="AC355" s="62"/>
      <c r="AD355" s="62"/>
      <c r="AE355" s="62"/>
      <c r="AF355" s="62"/>
      <c r="AG355" s="62"/>
    </row>
    <row r="356" spans="1:37">
      <c r="A356" s="65" t="s">
        <v>100</v>
      </c>
      <c r="C356" s="66"/>
      <c r="D356" s="67"/>
      <c r="E356" s="67"/>
      <c r="F356" s="67"/>
      <c r="G356" s="67"/>
      <c r="H356" s="68"/>
      <c r="I356" s="67"/>
      <c r="J356" s="67"/>
      <c r="K356" s="67"/>
      <c r="L356" s="67"/>
      <c r="M356" s="68"/>
      <c r="N356" s="67"/>
      <c r="O356" s="67"/>
      <c r="P356" s="67"/>
      <c r="Q356" s="67"/>
      <c r="R356" s="68"/>
      <c r="S356" s="67"/>
      <c r="T356" s="67"/>
      <c r="U356" s="67"/>
      <c r="V356" s="67"/>
      <c r="W356" s="68"/>
      <c r="X356" s="67"/>
      <c r="Y356" s="67"/>
      <c r="Z356" s="67"/>
      <c r="AA356" s="67"/>
      <c r="AB356" s="68"/>
      <c r="AC356" s="62"/>
      <c r="AD356" s="73" t="s">
        <v>103</v>
      </c>
      <c r="AE356" s="62"/>
      <c r="AF356" s="62"/>
      <c r="AG356" s="62"/>
    </row>
    <row r="357" spans="1:37">
      <c r="A357" s="70" t="s">
        <v>101</v>
      </c>
      <c r="B357" s="58"/>
      <c r="C357" s="71"/>
      <c r="D357" s="72"/>
      <c r="E357" s="72"/>
      <c r="F357" s="72"/>
      <c r="G357" s="72"/>
      <c r="H357" s="59"/>
      <c r="I357" s="72"/>
      <c r="J357" s="72"/>
      <c r="K357" s="72"/>
      <c r="L357" s="72"/>
      <c r="M357" s="59"/>
      <c r="N357" s="72"/>
      <c r="O357" s="72"/>
      <c r="P357" s="72"/>
      <c r="Q357" s="72"/>
      <c r="R357" s="59"/>
      <c r="S357" s="72"/>
      <c r="T357" s="72"/>
      <c r="U357" s="72"/>
      <c r="V357" s="72"/>
      <c r="W357" s="59"/>
      <c r="X357" s="72"/>
      <c r="Y357" s="72"/>
      <c r="Z357" s="72"/>
      <c r="AA357" s="72"/>
      <c r="AB357" s="59"/>
      <c r="AC357" s="62"/>
      <c r="AD357" s="62"/>
      <c r="AE357" s="62"/>
      <c r="AF357" s="62"/>
      <c r="AG357" s="62"/>
    </row>
    <row r="358" spans="1:37">
      <c r="A358" s="65" t="s">
        <v>100</v>
      </c>
      <c r="C358" s="66"/>
      <c r="D358" s="67"/>
      <c r="E358" s="67"/>
      <c r="F358" s="67"/>
      <c r="G358" s="67"/>
      <c r="H358" s="68"/>
      <c r="I358" s="67"/>
      <c r="J358" s="67"/>
      <c r="K358" s="67"/>
      <c r="L358" s="67"/>
      <c r="M358" s="68"/>
      <c r="N358" s="67"/>
      <c r="O358" s="67"/>
      <c r="P358" s="67"/>
      <c r="Q358" s="67"/>
      <c r="R358" s="68"/>
      <c r="S358" s="67"/>
      <c r="T358" s="67"/>
      <c r="U358" s="67"/>
      <c r="V358" s="67"/>
      <c r="W358" s="68"/>
      <c r="X358" s="67"/>
      <c r="Y358" s="67"/>
      <c r="Z358" s="67"/>
      <c r="AA358" s="67"/>
      <c r="AB358" s="68"/>
      <c r="AC358" s="62"/>
      <c r="AD358" s="74" t="str">
        <f>Daten!$A$31</f>
        <v>DM Senioren 2017</v>
      </c>
      <c r="AE358" s="58"/>
      <c r="AF358" s="58"/>
      <c r="AG358" s="58"/>
      <c r="AH358" s="58"/>
      <c r="AI358" s="58"/>
      <c r="AJ358" s="58"/>
      <c r="AK358" s="58"/>
    </row>
    <row r="359" spans="1:37">
      <c r="A359" s="70" t="s">
        <v>101</v>
      </c>
      <c r="B359" s="58"/>
      <c r="C359" s="71"/>
      <c r="D359" s="72"/>
      <c r="E359" s="72"/>
      <c r="F359" s="72"/>
      <c r="G359" s="72"/>
      <c r="H359" s="59"/>
      <c r="I359" s="72"/>
      <c r="J359" s="72"/>
      <c r="K359" s="72"/>
      <c r="L359" s="72"/>
      <c r="M359" s="59"/>
      <c r="N359" s="72"/>
      <c r="O359" s="72"/>
      <c r="P359" s="72"/>
      <c r="Q359" s="72"/>
      <c r="R359" s="59"/>
      <c r="S359" s="72"/>
      <c r="T359" s="72"/>
      <c r="U359" s="72"/>
      <c r="V359" s="72"/>
      <c r="W359" s="59"/>
      <c r="X359" s="72"/>
      <c r="Y359" s="72"/>
      <c r="Z359" s="72"/>
      <c r="AA359" s="72"/>
      <c r="AB359" s="59"/>
      <c r="AC359" s="62"/>
      <c r="AD359" s="75" t="str">
        <f>SamstagNeben!G33</f>
        <v>F30</v>
      </c>
      <c r="AE359" s="76"/>
      <c r="AF359" s="76"/>
      <c r="AG359" s="75" t="str">
        <f>SamstagNeben!AB33</f>
        <v>Vorrunde</v>
      </c>
      <c r="AH359" s="76"/>
      <c r="AI359" s="76"/>
      <c r="AJ359" s="76"/>
      <c r="AK359" s="76"/>
    </row>
    <row r="360" spans="1:37">
      <c r="A360" s="65" t="s">
        <v>100</v>
      </c>
      <c r="C360" s="66"/>
      <c r="D360" s="67"/>
      <c r="E360" s="67"/>
      <c r="F360" s="67"/>
      <c r="G360" s="67"/>
      <c r="H360" s="68"/>
      <c r="I360" s="67"/>
      <c r="J360" s="67"/>
      <c r="K360" s="67"/>
      <c r="L360" s="67"/>
      <c r="M360" s="68"/>
      <c r="N360" s="67"/>
      <c r="O360" s="67"/>
      <c r="P360" s="67"/>
      <c r="Q360" s="67"/>
      <c r="R360" s="68"/>
      <c r="S360" s="67"/>
      <c r="T360" s="67"/>
      <c r="U360" s="67"/>
      <c r="V360" s="67"/>
      <c r="W360" s="68"/>
      <c r="X360" s="67"/>
      <c r="Y360" s="67"/>
      <c r="Z360" s="67"/>
      <c r="AA360" s="67"/>
      <c r="AB360" s="68"/>
      <c r="AC360" s="62"/>
      <c r="AD360" s="77"/>
      <c r="AE360" s="62"/>
      <c r="AF360" s="62"/>
      <c r="AG360" s="62"/>
      <c r="AH360" s="62"/>
      <c r="AI360" s="62"/>
      <c r="AJ360" s="62"/>
      <c r="AK360" s="62"/>
    </row>
    <row r="361" spans="1:37">
      <c r="A361" s="70" t="s">
        <v>101</v>
      </c>
      <c r="B361" s="58"/>
      <c r="C361" s="71"/>
      <c r="D361" s="72"/>
      <c r="E361" s="72"/>
      <c r="F361" s="72"/>
      <c r="G361" s="72"/>
      <c r="H361" s="59"/>
      <c r="I361" s="72"/>
      <c r="J361" s="72"/>
      <c r="K361" s="72"/>
      <c r="L361" s="72"/>
      <c r="M361" s="59"/>
      <c r="N361" s="72"/>
      <c r="O361" s="72"/>
      <c r="P361" s="72"/>
      <c r="Q361" s="72"/>
      <c r="R361" s="59"/>
      <c r="S361" s="72"/>
      <c r="T361" s="72"/>
      <c r="U361" s="72"/>
      <c r="V361" s="72"/>
      <c r="W361" s="59"/>
      <c r="X361" s="72"/>
      <c r="Y361" s="72"/>
      <c r="Z361" s="72"/>
      <c r="AA361" s="72"/>
      <c r="AB361" s="59"/>
      <c r="AC361" s="62"/>
      <c r="AD361" s="78" t="s">
        <v>104</v>
      </c>
      <c r="AE361" s="76"/>
      <c r="AF361" s="76"/>
      <c r="AG361" s="76"/>
      <c r="AH361" s="79"/>
      <c r="AI361" s="76"/>
      <c r="AJ361" s="76"/>
      <c r="AK361" s="80"/>
    </row>
    <row r="362" spans="1:37">
      <c r="D362" s="64"/>
      <c r="AD362" s="81"/>
      <c r="AE362" s="52"/>
      <c r="AF362" s="52"/>
      <c r="AG362" s="52"/>
      <c r="AH362" s="82"/>
      <c r="AI362" s="52"/>
      <c r="AJ362" s="52"/>
      <c r="AK362" s="53"/>
    </row>
    <row r="363" spans="1:37">
      <c r="A363" s="83" t="s">
        <v>105</v>
      </c>
      <c r="B363" s="76"/>
      <c r="C363" s="80"/>
      <c r="D363" s="84"/>
      <c r="E363" s="84" t="s">
        <v>100</v>
      </c>
      <c r="F363" s="85" t="s">
        <v>21</v>
      </c>
      <c r="G363" s="84" t="s">
        <v>101</v>
      </c>
      <c r="H363" s="86"/>
      <c r="I363" s="84" t="s">
        <v>106</v>
      </c>
      <c r="J363" s="84"/>
      <c r="K363" s="84"/>
      <c r="L363" s="84"/>
      <c r="M363" s="86"/>
      <c r="N363" s="84" t="s">
        <v>107</v>
      </c>
      <c r="O363" s="84"/>
      <c r="P363" s="84"/>
      <c r="Q363" s="84"/>
      <c r="R363" s="86"/>
      <c r="S363" s="73"/>
      <c r="T363" s="73"/>
      <c r="AD363" s="87" t="s">
        <v>108</v>
      </c>
      <c r="AE363" s="58"/>
      <c r="AF363" s="58"/>
      <c r="AG363" s="58"/>
      <c r="AH363" s="72"/>
      <c r="AI363" s="58"/>
      <c r="AJ363" s="58"/>
      <c r="AK363" s="59"/>
    </row>
    <row r="364" spans="1:37">
      <c r="A364" s="60"/>
      <c r="C364" s="61"/>
      <c r="H364" s="61"/>
      <c r="M364" s="61"/>
      <c r="N364" s="88"/>
      <c r="O364" s="89"/>
      <c r="P364" s="89"/>
      <c r="Q364" s="89"/>
      <c r="R364" s="90"/>
      <c r="S364" s="62"/>
      <c r="T364" s="56" t="s">
        <v>109</v>
      </c>
      <c r="AD364" s="91"/>
      <c r="AE364" s="62"/>
      <c r="AF364" s="62"/>
      <c r="AG364" s="62"/>
      <c r="AH364" s="92"/>
      <c r="AI364" s="62"/>
      <c r="AJ364" s="62"/>
      <c r="AK364" s="61"/>
    </row>
    <row r="365" spans="1:37">
      <c r="A365" s="93" t="s">
        <v>110</v>
      </c>
      <c r="B365" s="58"/>
      <c r="C365" s="59"/>
      <c r="D365" s="58"/>
      <c r="E365" s="58"/>
      <c r="F365" s="94" t="s">
        <v>21</v>
      </c>
      <c r="G365" s="58"/>
      <c r="H365" s="59"/>
      <c r="I365" s="58"/>
      <c r="J365" s="58"/>
      <c r="K365" s="94" t="s">
        <v>21</v>
      </c>
      <c r="L365" s="58"/>
      <c r="M365" s="59"/>
      <c r="N365" s="95"/>
      <c r="O365" s="95"/>
      <c r="P365" s="96"/>
      <c r="Q365" s="97"/>
      <c r="R365" s="98"/>
      <c r="S365" s="62"/>
      <c r="T365" s="62"/>
      <c r="AD365" s="87" t="s">
        <v>111</v>
      </c>
      <c r="AE365" s="58"/>
      <c r="AF365" s="58"/>
      <c r="AG365" s="58"/>
      <c r="AH365" s="72"/>
      <c r="AI365" s="58"/>
      <c r="AJ365" s="58"/>
      <c r="AK365" s="59"/>
    </row>
    <row r="366" spans="1:37">
      <c r="A366" s="60"/>
      <c r="C366" s="61"/>
      <c r="H366" s="61"/>
      <c r="K366" s="99"/>
      <c r="M366" s="61"/>
      <c r="N366" s="62"/>
      <c r="Q366" s="100"/>
      <c r="R366" s="61"/>
      <c r="S366" s="62"/>
      <c r="T366" s="58"/>
      <c r="U366" s="58"/>
      <c r="V366" s="58"/>
      <c r="W366" s="58"/>
      <c r="X366" s="58"/>
      <c r="Y366" s="58"/>
      <c r="Z366" s="58"/>
      <c r="AA366" s="58"/>
      <c r="AB366" s="58"/>
      <c r="AC366" s="62"/>
      <c r="AD366" s="91"/>
      <c r="AE366" s="62"/>
      <c r="AF366" s="62"/>
      <c r="AG366" s="62"/>
      <c r="AH366" s="92"/>
      <c r="AI366" s="62"/>
      <c r="AJ366" s="62"/>
      <c r="AK366" s="61"/>
    </row>
    <row r="367" spans="1:37">
      <c r="A367" s="93" t="s">
        <v>112</v>
      </c>
      <c r="B367" s="58"/>
      <c r="C367" s="59"/>
      <c r="D367" s="58"/>
      <c r="E367" s="58"/>
      <c r="F367" s="94" t="s">
        <v>21</v>
      </c>
      <c r="G367" s="58"/>
      <c r="H367" s="59"/>
      <c r="I367" s="58"/>
      <c r="J367" s="58"/>
      <c r="K367" s="94" t="s">
        <v>21</v>
      </c>
      <c r="L367" s="58"/>
      <c r="M367" s="59"/>
      <c r="N367" s="58"/>
      <c r="O367" s="58"/>
      <c r="P367" s="94" t="s">
        <v>21</v>
      </c>
      <c r="Q367" s="101"/>
      <c r="R367" s="59"/>
      <c r="S367" s="62"/>
      <c r="T367" s="62"/>
      <c r="AD367" s="87" t="s">
        <v>113</v>
      </c>
      <c r="AE367" s="58"/>
      <c r="AF367" s="58"/>
      <c r="AG367" s="58"/>
      <c r="AH367" s="72"/>
      <c r="AI367" s="58"/>
      <c r="AJ367" s="58"/>
      <c r="AK367" s="59"/>
    </row>
    <row r="368" spans="1:37">
      <c r="AD368" s="91" t="s">
        <v>114</v>
      </c>
      <c r="AE368" s="62"/>
      <c r="AF368" s="62"/>
      <c r="AG368" s="62"/>
      <c r="AH368" s="92"/>
      <c r="AI368" s="62"/>
      <c r="AJ368" s="62"/>
      <c r="AK368" s="61"/>
    </row>
    <row r="369" spans="1:37">
      <c r="A369" s="102"/>
      <c r="B369" s="76"/>
      <c r="C369" s="76"/>
      <c r="D369" s="76"/>
      <c r="E369" s="76" t="s">
        <v>100</v>
      </c>
      <c r="F369" s="76"/>
      <c r="G369" s="76"/>
      <c r="H369" s="76"/>
      <c r="I369" s="76"/>
      <c r="J369" s="76"/>
      <c r="K369" s="76"/>
      <c r="L369" s="76"/>
      <c r="M369" s="76"/>
      <c r="N369" s="85" t="s">
        <v>40</v>
      </c>
      <c r="O369" s="76"/>
      <c r="P369" s="76"/>
      <c r="Q369" s="76"/>
      <c r="R369" s="76"/>
      <c r="S369" s="76"/>
      <c r="T369" s="76" t="s">
        <v>101</v>
      </c>
      <c r="U369" s="76"/>
      <c r="V369" s="76"/>
      <c r="W369" s="76"/>
      <c r="X369" s="76"/>
      <c r="Y369" s="76"/>
      <c r="Z369" s="76"/>
      <c r="AA369" s="76"/>
      <c r="AB369" s="80"/>
      <c r="AD369" s="87" t="s">
        <v>115</v>
      </c>
      <c r="AE369" s="58"/>
      <c r="AF369" s="58"/>
      <c r="AG369" s="58"/>
      <c r="AH369" s="72"/>
      <c r="AI369" s="58"/>
      <c r="AJ369" s="58"/>
      <c r="AK369" s="59"/>
    </row>
    <row r="370" spans="1:37">
      <c r="A370" s="103" t="s">
        <v>116</v>
      </c>
      <c r="B370" s="104" t="s">
        <v>117</v>
      </c>
      <c r="C370" s="104"/>
      <c r="D370" s="104"/>
      <c r="E370" s="104"/>
      <c r="F370" s="104"/>
      <c r="G370" s="105"/>
      <c r="H370" s="104" t="s">
        <v>118</v>
      </c>
      <c r="I370" s="104"/>
      <c r="J370" s="105"/>
      <c r="K370" s="106" t="s">
        <v>119</v>
      </c>
      <c r="L370" s="107" t="s">
        <v>120</v>
      </c>
      <c r="M370" s="108"/>
      <c r="N370" s="109" t="s">
        <v>94</v>
      </c>
      <c r="O370" s="105" t="s">
        <v>116</v>
      </c>
      <c r="P370" s="104" t="s">
        <v>117</v>
      </c>
      <c r="Q370" s="104"/>
      <c r="R370" s="104"/>
      <c r="S370" s="104"/>
      <c r="T370" s="104"/>
      <c r="U370" s="105"/>
      <c r="V370" s="104" t="s">
        <v>118</v>
      </c>
      <c r="W370" s="104"/>
      <c r="X370" s="105"/>
      <c r="Y370" s="106" t="s">
        <v>119</v>
      </c>
      <c r="Z370" s="107" t="s">
        <v>120</v>
      </c>
      <c r="AA370" s="108"/>
      <c r="AB370" s="109" t="s">
        <v>94</v>
      </c>
    </row>
    <row r="371" spans="1:37">
      <c r="A371" s="110" t="s">
        <v>121</v>
      </c>
      <c r="B371" s="111"/>
      <c r="C371" s="111"/>
      <c r="D371" s="111"/>
      <c r="E371" s="111"/>
      <c r="F371" s="111"/>
      <c r="G371" s="112"/>
      <c r="H371" s="111"/>
      <c r="I371" s="111"/>
      <c r="J371" s="112"/>
      <c r="K371" s="113"/>
      <c r="L371" s="114"/>
      <c r="M371" s="115"/>
      <c r="N371" s="116"/>
      <c r="O371" s="117" t="s">
        <v>121</v>
      </c>
      <c r="P371" s="111"/>
      <c r="Q371" s="111"/>
      <c r="R371" s="111"/>
      <c r="S371" s="111"/>
      <c r="T371" s="111"/>
      <c r="U371" s="112"/>
      <c r="V371" s="111"/>
      <c r="W371" s="111"/>
      <c r="X371" s="112"/>
      <c r="Y371" s="113"/>
      <c r="Z371" s="114"/>
      <c r="AA371" s="115"/>
      <c r="AB371" s="116"/>
      <c r="AD371" s="64" t="s">
        <v>122</v>
      </c>
    </row>
    <row r="372" spans="1:37">
      <c r="A372" s="110" t="s">
        <v>123</v>
      </c>
      <c r="B372" s="111"/>
      <c r="C372" s="111"/>
      <c r="D372" s="111"/>
      <c r="E372" s="111"/>
      <c r="F372" s="111"/>
      <c r="G372" s="112"/>
      <c r="H372" s="111"/>
      <c r="I372" s="111"/>
      <c r="J372" s="112"/>
      <c r="K372" s="118"/>
      <c r="L372" s="119"/>
      <c r="M372" s="112"/>
      <c r="N372" s="116"/>
      <c r="O372" s="117" t="s">
        <v>123</v>
      </c>
      <c r="P372" s="111"/>
      <c r="Q372" s="111"/>
      <c r="R372" s="111"/>
      <c r="S372" s="111"/>
      <c r="T372" s="111"/>
      <c r="U372" s="112"/>
      <c r="V372" s="111"/>
      <c r="W372" s="111"/>
      <c r="X372" s="112"/>
      <c r="Y372" s="118"/>
      <c r="Z372" s="119"/>
      <c r="AA372" s="112"/>
      <c r="AB372" s="116"/>
      <c r="AD372" s="120"/>
      <c r="AE372" s="58"/>
      <c r="AF372" s="58"/>
      <c r="AG372" s="58"/>
      <c r="AH372" s="58"/>
      <c r="AI372" s="58"/>
      <c r="AJ372" s="58"/>
      <c r="AK372" s="58"/>
    </row>
    <row r="373" spans="1:37">
      <c r="A373" s="110" t="s">
        <v>124</v>
      </c>
      <c r="B373" s="111"/>
      <c r="C373" s="111"/>
      <c r="D373" s="111"/>
      <c r="E373" s="111"/>
      <c r="F373" s="111"/>
      <c r="G373" s="112"/>
      <c r="H373" s="111"/>
      <c r="I373" s="111"/>
      <c r="J373" s="112"/>
      <c r="K373" s="118"/>
      <c r="L373" s="119"/>
      <c r="M373" s="112"/>
      <c r="N373" s="116"/>
      <c r="O373" s="117" t="s">
        <v>124</v>
      </c>
      <c r="P373" s="111"/>
      <c r="Q373" s="111"/>
      <c r="R373" s="111"/>
      <c r="S373" s="111"/>
      <c r="T373" s="111"/>
      <c r="U373" s="112"/>
      <c r="V373" s="111"/>
      <c r="W373" s="111"/>
      <c r="X373" s="112"/>
      <c r="Y373" s="118"/>
      <c r="Z373" s="119"/>
      <c r="AA373" s="112"/>
      <c r="AB373" s="116"/>
      <c r="AD373" s="64" t="s">
        <v>96</v>
      </c>
    </row>
    <row r="374" spans="1:37">
      <c r="A374" s="110" t="s">
        <v>125</v>
      </c>
      <c r="B374" s="111"/>
      <c r="C374" s="111"/>
      <c r="D374" s="111"/>
      <c r="E374" s="111"/>
      <c r="F374" s="111"/>
      <c r="G374" s="112"/>
      <c r="H374" s="111"/>
      <c r="I374" s="111"/>
      <c r="J374" s="112"/>
      <c r="K374" s="118"/>
      <c r="L374" s="119"/>
      <c r="M374" s="112"/>
      <c r="N374" s="116"/>
      <c r="O374" s="117" t="s">
        <v>125</v>
      </c>
      <c r="P374" s="111"/>
      <c r="Q374" s="111"/>
      <c r="R374" s="111"/>
      <c r="S374" s="111"/>
      <c r="T374" s="111"/>
      <c r="U374" s="112"/>
      <c r="V374" s="111"/>
      <c r="W374" s="111"/>
      <c r="X374" s="112"/>
      <c r="Y374" s="118"/>
      <c r="Z374" s="119"/>
      <c r="AA374" s="112"/>
      <c r="AB374" s="116"/>
      <c r="AD374" s="120"/>
      <c r="AE374" s="58"/>
      <c r="AF374" s="58"/>
      <c r="AG374" s="58"/>
      <c r="AH374" s="58"/>
      <c r="AI374" s="58"/>
      <c r="AJ374" s="58"/>
      <c r="AK374" s="58"/>
    </row>
    <row r="375" spans="1:37">
      <c r="A375" s="110" t="s">
        <v>126</v>
      </c>
      <c r="B375" s="111"/>
      <c r="C375" s="111"/>
      <c r="D375" s="111"/>
      <c r="E375" s="111"/>
      <c r="F375" s="111"/>
      <c r="G375" s="112"/>
      <c r="H375" s="111"/>
      <c r="I375" s="111"/>
      <c r="J375" s="112"/>
      <c r="K375" s="118"/>
      <c r="L375" s="119"/>
      <c r="M375" s="112"/>
      <c r="N375" s="116"/>
      <c r="O375" s="117" t="s">
        <v>126</v>
      </c>
      <c r="P375" s="111"/>
      <c r="Q375" s="111"/>
      <c r="R375" s="111"/>
      <c r="S375" s="111"/>
      <c r="T375" s="111"/>
      <c r="U375" s="112"/>
      <c r="V375" s="111"/>
      <c r="W375" s="111"/>
      <c r="X375" s="112"/>
      <c r="Y375" s="118"/>
      <c r="Z375" s="119"/>
      <c r="AA375" s="112"/>
      <c r="AB375" s="116"/>
      <c r="AD375" s="64" t="s">
        <v>127</v>
      </c>
    </row>
    <row r="376" spans="1:37">
      <c r="A376" s="121" t="s">
        <v>128</v>
      </c>
      <c r="B376" s="58"/>
      <c r="C376" s="58"/>
      <c r="D376" s="58"/>
      <c r="E376" s="58"/>
      <c r="F376" s="58"/>
      <c r="G376" s="72"/>
      <c r="H376" s="58"/>
      <c r="I376" s="58"/>
      <c r="J376" s="72"/>
      <c r="K376" s="122"/>
      <c r="L376" s="123"/>
      <c r="M376" s="72"/>
      <c r="N376" s="59"/>
      <c r="O376" s="124" t="s">
        <v>128</v>
      </c>
      <c r="P376" s="58"/>
      <c r="Q376" s="58"/>
      <c r="R376" s="58"/>
      <c r="S376" s="58"/>
      <c r="T376" s="58"/>
      <c r="U376" s="72"/>
      <c r="V376" s="58"/>
      <c r="W376" s="58"/>
      <c r="X376" s="72"/>
      <c r="Y376" s="122"/>
      <c r="Z376" s="123"/>
      <c r="AA376" s="72"/>
      <c r="AB376" s="59"/>
      <c r="AD376" s="120"/>
      <c r="AE376" s="125" t="str">
        <f>Daten!$A$35</f>
        <v>Fredenbeck</v>
      </c>
      <c r="AF376" s="58"/>
      <c r="AG376" s="58"/>
      <c r="AH376" s="58"/>
      <c r="AI376" s="58"/>
      <c r="AJ376" s="58"/>
      <c r="AK376" s="58"/>
    </row>
    <row r="377" spans="1:37">
      <c r="A377" s="65" t="s">
        <v>129</v>
      </c>
      <c r="N377" s="61"/>
      <c r="O377" s="64" t="s">
        <v>129</v>
      </c>
      <c r="AB377" s="61"/>
      <c r="AD377" s="64" t="s">
        <v>130</v>
      </c>
    </row>
    <row r="378" spans="1:37">
      <c r="A378" s="57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9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9"/>
      <c r="AD378" s="58"/>
      <c r="AE378" s="126" t="str">
        <f>Daten!$A$32</f>
        <v>05.05.2017</v>
      </c>
      <c r="AF378" s="58"/>
      <c r="AG378" s="58"/>
      <c r="AH378" s="58"/>
      <c r="AI378" s="58"/>
      <c r="AJ378" s="58"/>
      <c r="AK378" s="58"/>
    </row>
    <row r="379" spans="1:37">
      <c r="A379" s="51" t="s">
        <v>95</v>
      </c>
      <c r="B379" s="52"/>
      <c r="C379" s="52"/>
      <c r="D379" s="52"/>
      <c r="E379" s="53"/>
      <c r="F379" s="54" t="s">
        <v>96</v>
      </c>
      <c r="G379" s="52"/>
      <c r="H379" s="52"/>
      <c r="I379" s="52"/>
      <c r="J379" s="52"/>
      <c r="K379" s="52"/>
      <c r="L379" s="52"/>
      <c r="M379" s="52"/>
      <c r="N379" s="52"/>
      <c r="O379" s="52"/>
      <c r="P379" s="53"/>
      <c r="Q379" s="54" t="s">
        <v>97</v>
      </c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3"/>
      <c r="AC379" s="55" t="s">
        <v>98</v>
      </c>
    </row>
    <row r="380" spans="1:37">
      <c r="A380" s="57"/>
      <c r="B380" s="58"/>
      <c r="C380" s="58"/>
      <c r="D380" s="58"/>
      <c r="E380" s="59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9"/>
      <c r="Q380" s="58"/>
      <c r="R380" s="58" t="str">
        <f ca="1">SamstagNeben!P34</f>
        <v>TV Grohn</v>
      </c>
      <c r="S380" s="58"/>
      <c r="T380" s="58"/>
      <c r="U380" s="58"/>
      <c r="V380" s="58"/>
      <c r="W380" s="58"/>
      <c r="X380" s="58"/>
      <c r="Y380" s="58"/>
      <c r="Z380" s="58"/>
      <c r="AA380" s="58" t="str">
        <f>SamstagNeben!N34</f>
        <v>F40</v>
      </c>
      <c r="AB380" s="59"/>
      <c r="AC380" s="55" t="s">
        <v>99</v>
      </c>
    </row>
    <row r="381" spans="1:37" ht="15.95" customHeight="1">
      <c r="A381" s="60" t="s">
        <v>100</v>
      </c>
      <c r="C381" s="56" t="str">
        <f ca="1">SamstagNeben!I34</f>
        <v>TV Berkenbaum</v>
      </c>
      <c r="M381" s="61"/>
      <c r="N381" s="62" t="s">
        <v>101</v>
      </c>
      <c r="O381" s="63"/>
      <c r="P381" s="56" t="str">
        <f ca="1">SamstagNeben!M34</f>
        <v>Barmer TG</v>
      </c>
      <c r="AB381" s="61"/>
    </row>
    <row r="382" spans="1:37">
      <c r="A382" s="57"/>
      <c r="B382" s="58"/>
      <c r="C382" s="58"/>
      <c r="M382" s="61"/>
      <c r="N382" s="62"/>
      <c r="AB382" s="61"/>
      <c r="AD382" s="64" t="s">
        <v>37</v>
      </c>
      <c r="AG382" s="64" t="s">
        <v>102</v>
      </c>
      <c r="AJ382" s="64" t="s">
        <v>39</v>
      </c>
    </row>
    <row r="383" spans="1:37">
      <c r="A383" s="65" t="s">
        <v>100</v>
      </c>
      <c r="C383" s="66"/>
      <c r="D383" s="67"/>
      <c r="E383" s="67"/>
      <c r="F383" s="67"/>
      <c r="G383" s="67"/>
      <c r="H383" s="68"/>
      <c r="I383" s="67"/>
      <c r="J383" s="67"/>
      <c r="K383" s="67"/>
      <c r="L383" s="67"/>
      <c r="M383" s="68"/>
      <c r="N383" s="67"/>
      <c r="O383" s="67"/>
      <c r="P383" s="67"/>
      <c r="Q383" s="67"/>
      <c r="R383" s="68"/>
      <c r="S383" s="67"/>
      <c r="T383" s="67"/>
      <c r="U383" s="67"/>
      <c r="V383" s="67"/>
      <c r="W383" s="68"/>
      <c r="X383" s="67"/>
      <c r="Y383" s="67"/>
      <c r="Z383" s="67"/>
      <c r="AA383" s="67"/>
      <c r="AB383" s="68"/>
      <c r="AC383" s="62"/>
      <c r="AD383" s="69"/>
      <c r="AE383" s="53"/>
      <c r="AF383" s="62"/>
      <c r="AG383" s="69"/>
      <c r="AH383" s="53"/>
      <c r="AJ383" s="69"/>
      <c r="AK383" s="53"/>
    </row>
    <row r="384" spans="1:37">
      <c r="A384" s="70" t="s">
        <v>101</v>
      </c>
      <c r="B384" s="58"/>
      <c r="C384" s="71"/>
      <c r="D384" s="72"/>
      <c r="E384" s="72"/>
      <c r="F384" s="72"/>
      <c r="G384" s="72"/>
      <c r="H384" s="59"/>
      <c r="I384" s="72"/>
      <c r="J384" s="72"/>
      <c r="K384" s="72"/>
      <c r="L384" s="72"/>
      <c r="M384" s="59"/>
      <c r="N384" s="72"/>
      <c r="O384" s="72"/>
      <c r="P384" s="72"/>
      <c r="Q384" s="72"/>
      <c r="R384" s="59"/>
      <c r="S384" s="72"/>
      <c r="T384" s="72"/>
      <c r="U384" s="72"/>
      <c r="V384" s="72"/>
      <c r="W384" s="59"/>
      <c r="X384" s="72"/>
      <c r="Y384" s="72"/>
      <c r="Z384" s="72"/>
      <c r="AA384" s="72"/>
      <c r="AB384" s="59"/>
      <c r="AC384" s="62"/>
      <c r="AD384" s="462">
        <f>SamstagNeben!C34</f>
        <v>5</v>
      </c>
      <c r="AE384" s="463"/>
      <c r="AF384" s="62"/>
      <c r="AG384" s="462">
        <f>SamstagNeben!E34</f>
        <v>70</v>
      </c>
      <c r="AH384" s="463"/>
      <c r="AJ384" s="462">
        <f>SamstagNeben!F34</f>
        <v>1</v>
      </c>
      <c r="AK384" s="463"/>
    </row>
    <row r="385" spans="1:37">
      <c r="A385" s="65" t="s">
        <v>100</v>
      </c>
      <c r="C385" s="66"/>
      <c r="D385" s="67"/>
      <c r="E385" s="67"/>
      <c r="F385" s="67"/>
      <c r="G385" s="67"/>
      <c r="H385" s="68"/>
      <c r="I385" s="67"/>
      <c r="J385" s="67"/>
      <c r="K385" s="67"/>
      <c r="L385" s="67"/>
      <c r="M385" s="68"/>
      <c r="N385" s="67"/>
      <c r="O385" s="67"/>
      <c r="P385" s="67"/>
      <c r="Q385" s="67"/>
      <c r="R385" s="68"/>
      <c r="S385" s="67"/>
      <c r="T385" s="67"/>
      <c r="U385" s="67"/>
      <c r="V385" s="67"/>
      <c r="W385" s="68"/>
      <c r="X385" s="67"/>
      <c r="Y385" s="67"/>
      <c r="Z385" s="67"/>
      <c r="AA385" s="67"/>
      <c r="AB385" s="68"/>
      <c r="AC385" s="62"/>
      <c r="AD385" s="57"/>
      <c r="AE385" s="59"/>
      <c r="AF385" s="62"/>
      <c r="AG385" s="57"/>
      <c r="AH385" s="59"/>
      <c r="AJ385" s="57"/>
      <c r="AK385" s="59"/>
    </row>
    <row r="386" spans="1:37">
      <c r="A386" s="70" t="s">
        <v>101</v>
      </c>
      <c r="B386" s="58"/>
      <c r="C386" s="71"/>
      <c r="D386" s="72"/>
      <c r="E386" s="72"/>
      <c r="F386" s="72"/>
      <c r="G386" s="72"/>
      <c r="H386" s="59"/>
      <c r="I386" s="72"/>
      <c r="J386" s="72"/>
      <c r="K386" s="72"/>
      <c r="L386" s="72"/>
      <c r="M386" s="59"/>
      <c r="N386" s="72"/>
      <c r="O386" s="72"/>
      <c r="P386" s="72"/>
      <c r="Q386" s="72"/>
      <c r="R386" s="59"/>
      <c r="S386" s="72"/>
      <c r="T386" s="72"/>
      <c r="U386" s="72"/>
      <c r="V386" s="72"/>
      <c r="W386" s="59"/>
      <c r="X386" s="72"/>
      <c r="Y386" s="72"/>
      <c r="Z386" s="72"/>
      <c r="AA386" s="72"/>
      <c r="AB386" s="59"/>
      <c r="AC386" s="62"/>
      <c r="AD386" s="62"/>
      <c r="AE386" s="62"/>
      <c r="AF386" s="62"/>
      <c r="AG386" s="62"/>
    </row>
    <row r="387" spans="1:37">
      <c r="A387" s="65" t="s">
        <v>100</v>
      </c>
      <c r="C387" s="66"/>
      <c r="D387" s="67"/>
      <c r="E387" s="67"/>
      <c r="F387" s="67"/>
      <c r="G387" s="67"/>
      <c r="H387" s="68"/>
      <c r="I387" s="67"/>
      <c r="J387" s="67"/>
      <c r="K387" s="67"/>
      <c r="L387" s="67"/>
      <c r="M387" s="68"/>
      <c r="N387" s="67"/>
      <c r="O387" s="67"/>
      <c r="P387" s="67"/>
      <c r="Q387" s="67"/>
      <c r="R387" s="68"/>
      <c r="S387" s="67"/>
      <c r="T387" s="67"/>
      <c r="U387" s="67"/>
      <c r="V387" s="67"/>
      <c r="W387" s="68"/>
      <c r="X387" s="67"/>
      <c r="Y387" s="67"/>
      <c r="Z387" s="67"/>
      <c r="AA387" s="67"/>
      <c r="AB387" s="68"/>
      <c r="AC387" s="62"/>
      <c r="AD387" s="73" t="s">
        <v>103</v>
      </c>
      <c r="AE387" s="62"/>
      <c r="AF387" s="62"/>
      <c r="AG387" s="62"/>
    </row>
    <row r="388" spans="1:37">
      <c r="A388" s="70" t="s">
        <v>101</v>
      </c>
      <c r="B388" s="58"/>
      <c r="C388" s="71"/>
      <c r="D388" s="72"/>
      <c r="E388" s="72"/>
      <c r="F388" s="72"/>
      <c r="G388" s="72"/>
      <c r="H388" s="59"/>
      <c r="I388" s="72"/>
      <c r="J388" s="72"/>
      <c r="K388" s="72"/>
      <c r="L388" s="72"/>
      <c r="M388" s="59"/>
      <c r="N388" s="72"/>
      <c r="O388" s="72"/>
      <c r="P388" s="72"/>
      <c r="Q388" s="72"/>
      <c r="R388" s="59"/>
      <c r="S388" s="72"/>
      <c r="T388" s="72"/>
      <c r="U388" s="72"/>
      <c r="V388" s="72"/>
      <c r="W388" s="59"/>
      <c r="X388" s="72"/>
      <c r="Y388" s="72"/>
      <c r="Z388" s="72"/>
      <c r="AA388" s="72"/>
      <c r="AB388" s="59"/>
      <c r="AC388" s="62"/>
      <c r="AD388" s="62"/>
      <c r="AE388" s="62"/>
      <c r="AF388" s="62"/>
      <c r="AG388" s="62"/>
    </row>
    <row r="389" spans="1:37">
      <c r="A389" s="65" t="s">
        <v>100</v>
      </c>
      <c r="C389" s="66"/>
      <c r="D389" s="67"/>
      <c r="E389" s="67"/>
      <c r="F389" s="67"/>
      <c r="G389" s="67"/>
      <c r="H389" s="68"/>
      <c r="I389" s="67"/>
      <c r="J389" s="67"/>
      <c r="K389" s="67"/>
      <c r="L389" s="67"/>
      <c r="M389" s="68"/>
      <c r="N389" s="67"/>
      <c r="O389" s="67"/>
      <c r="P389" s="67"/>
      <c r="Q389" s="67"/>
      <c r="R389" s="68"/>
      <c r="S389" s="67"/>
      <c r="T389" s="67"/>
      <c r="U389" s="67"/>
      <c r="V389" s="67"/>
      <c r="W389" s="68"/>
      <c r="X389" s="67"/>
      <c r="Y389" s="67"/>
      <c r="Z389" s="67"/>
      <c r="AA389" s="67"/>
      <c r="AB389" s="68"/>
      <c r="AC389" s="62"/>
      <c r="AD389" s="74" t="str">
        <f>Daten!$A$31</f>
        <v>DM Senioren 2017</v>
      </c>
      <c r="AE389" s="58"/>
      <c r="AF389" s="58"/>
      <c r="AG389" s="58"/>
      <c r="AH389" s="58"/>
      <c r="AI389" s="58"/>
      <c r="AJ389" s="58"/>
      <c r="AK389" s="58"/>
    </row>
    <row r="390" spans="1:37">
      <c r="A390" s="70" t="s">
        <v>101</v>
      </c>
      <c r="B390" s="58"/>
      <c r="C390" s="71"/>
      <c r="D390" s="72"/>
      <c r="E390" s="72"/>
      <c r="F390" s="72"/>
      <c r="G390" s="72"/>
      <c r="H390" s="59"/>
      <c r="I390" s="72"/>
      <c r="J390" s="72"/>
      <c r="K390" s="72"/>
      <c r="L390" s="72"/>
      <c r="M390" s="59"/>
      <c r="N390" s="72"/>
      <c r="O390" s="72"/>
      <c r="P390" s="72"/>
      <c r="Q390" s="72"/>
      <c r="R390" s="59"/>
      <c r="S390" s="72"/>
      <c r="T390" s="72"/>
      <c r="U390" s="72"/>
      <c r="V390" s="72"/>
      <c r="W390" s="59"/>
      <c r="X390" s="72"/>
      <c r="Y390" s="72"/>
      <c r="Z390" s="72"/>
      <c r="AA390" s="72"/>
      <c r="AB390" s="59"/>
      <c r="AC390" s="62"/>
      <c r="AD390" s="75" t="str">
        <f>SamstagNeben!G34</f>
        <v>F40</v>
      </c>
      <c r="AE390" s="76"/>
      <c r="AF390" s="76"/>
      <c r="AG390" s="75" t="str">
        <f>SamstagNeben!AB34</f>
        <v>Vorrunde</v>
      </c>
      <c r="AH390" s="76"/>
      <c r="AI390" s="76"/>
      <c r="AJ390" s="76"/>
      <c r="AK390" s="76"/>
    </row>
    <row r="391" spans="1:37">
      <c r="A391" s="65" t="s">
        <v>100</v>
      </c>
      <c r="C391" s="66"/>
      <c r="D391" s="67"/>
      <c r="E391" s="67"/>
      <c r="F391" s="67"/>
      <c r="G391" s="67"/>
      <c r="H391" s="68"/>
      <c r="I391" s="67"/>
      <c r="J391" s="67"/>
      <c r="K391" s="67"/>
      <c r="L391" s="67"/>
      <c r="M391" s="68"/>
      <c r="N391" s="67"/>
      <c r="O391" s="67"/>
      <c r="P391" s="67"/>
      <c r="Q391" s="67"/>
      <c r="R391" s="68"/>
      <c r="S391" s="67"/>
      <c r="T391" s="67"/>
      <c r="U391" s="67"/>
      <c r="V391" s="67"/>
      <c r="W391" s="68"/>
      <c r="X391" s="67"/>
      <c r="Y391" s="67"/>
      <c r="Z391" s="67"/>
      <c r="AA391" s="67"/>
      <c r="AB391" s="68"/>
      <c r="AC391" s="62"/>
      <c r="AD391" s="77"/>
      <c r="AE391" s="62"/>
      <c r="AF391" s="62"/>
      <c r="AG391" s="62"/>
      <c r="AH391" s="62"/>
      <c r="AI391" s="62"/>
      <c r="AJ391" s="62"/>
      <c r="AK391" s="62"/>
    </row>
    <row r="392" spans="1:37">
      <c r="A392" s="70" t="s">
        <v>101</v>
      </c>
      <c r="B392" s="58"/>
      <c r="C392" s="71"/>
      <c r="D392" s="72"/>
      <c r="E392" s="72"/>
      <c r="F392" s="72"/>
      <c r="G392" s="72"/>
      <c r="H392" s="59"/>
      <c r="I392" s="72"/>
      <c r="J392" s="72"/>
      <c r="K392" s="72"/>
      <c r="L392" s="72"/>
      <c r="M392" s="59"/>
      <c r="N392" s="72"/>
      <c r="O392" s="72"/>
      <c r="P392" s="72"/>
      <c r="Q392" s="72"/>
      <c r="R392" s="59"/>
      <c r="S392" s="72"/>
      <c r="T392" s="72"/>
      <c r="U392" s="72"/>
      <c r="V392" s="72"/>
      <c r="W392" s="59"/>
      <c r="X392" s="72"/>
      <c r="Y392" s="72"/>
      <c r="Z392" s="72"/>
      <c r="AA392" s="72"/>
      <c r="AB392" s="59"/>
      <c r="AC392" s="62"/>
      <c r="AD392" s="78" t="s">
        <v>104</v>
      </c>
      <c r="AE392" s="76"/>
      <c r="AF392" s="76"/>
      <c r="AG392" s="76"/>
      <c r="AH392" s="79"/>
      <c r="AI392" s="76"/>
      <c r="AJ392" s="76"/>
      <c r="AK392" s="80"/>
    </row>
    <row r="393" spans="1:37">
      <c r="D393" s="64"/>
      <c r="AD393" s="81"/>
      <c r="AE393" s="52"/>
      <c r="AF393" s="52"/>
      <c r="AG393" s="52"/>
      <c r="AH393" s="82"/>
      <c r="AI393" s="52"/>
      <c r="AJ393" s="52"/>
      <c r="AK393" s="53"/>
    </row>
    <row r="394" spans="1:37">
      <c r="A394" s="83" t="s">
        <v>105</v>
      </c>
      <c r="B394" s="76"/>
      <c r="C394" s="80"/>
      <c r="D394" s="84"/>
      <c r="E394" s="84" t="s">
        <v>100</v>
      </c>
      <c r="F394" s="85" t="s">
        <v>21</v>
      </c>
      <c r="G394" s="84" t="s">
        <v>101</v>
      </c>
      <c r="H394" s="86"/>
      <c r="I394" s="84" t="s">
        <v>106</v>
      </c>
      <c r="J394" s="84"/>
      <c r="K394" s="84"/>
      <c r="L394" s="84"/>
      <c r="M394" s="86"/>
      <c r="N394" s="84" t="s">
        <v>107</v>
      </c>
      <c r="O394" s="84"/>
      <c r="P394" s="84"/>
      <c r="Q394" s="84"/>
      <c r="R394" s="86"/>
      <c r="S394" s="73"/>
      <c r="T394" s="73"/>
      <c r="AD394" s="87" t="s">
        <v>108</v>
      </c>
      <c r="AE394" s="58"/>
      <c r="AF394" s="58"/>
      <c r="AG394" s="58"/>
      <c r="AH394" s="72"/>
      <c r="AI394" s="58"/>
      <c r="AJ394" s="58"/>
      <c r="AK394" s="59"/>
    </row>
    <row r="395" spans="1:37">
      <c r="A395" s="60"/>
      <c r="C395" s="61"/>
      <c r="H395" s="61"/>
      <c r="M395" s="61"/>
      <c r="N395" s="88"/>
      <c r="O395" s="89"/>
      <c r="P395" s="89"/>
      <c r="Q395" s="89"/>
      <c r="R395" s="90"/>
      <c r="S395" s="62"/>
      <c r="T395" s="56" t="s">
        <v>109</v>
      </c>
      <c r="AD395" s="91"/>
      <c r="AE395" s="62"/>
      <c r="AF395" s="62"/>
      <c r="AG395" s="62"/>
      <c r="AH395" s="92"/>
      <c r="AI395" s="62"/>
      <c r="AJ395" s="62"/>
      <c r="AK395" s="61"/>
    </row>
    <row r="396" spans="1:37">
      <c r="A396" s="93" t="s">
        <v>110</v>
      </c>
      <c r="B396" s="58"/>
      <c r="C396" s="59"/>
      <c r="D396" s="58"/>
      <c r="E396" s="58"/>
      <c r="F396" s="94" t="s">
        <v>21</v>
      </c>
      <c r="G396" s="58"/>
      <c r="H396" s="59"/>
      <c r="I396" s="58"/>
      <c r="J396" s="58"/>
      <c r="K396" s="94" t="s">
        <v>21</v>
      </c>
      <c r="L396" s="58"/>
      <c r="M396" s="59"/>
      <c r="N396" s="95"/>
      <c r="O396" s="95"/>
      <c r="P396" s="96"/>
      <c r="Q396" s="97"/>
      <c r="R396" s="98"/>
      <c r="S396" s="62"/>
      <c r="T396" s="62"/>
      <c r="AD396" s="87" t="s">
        <v>111</v>
      </c>
      <c r="AE396" s="58"/>
      <c r="AF396" s="58"/>
      <c r="AG396" s="58"/>
      <c r="AH396" s="72"/>
      <c r="AI396" s="58"/>
      <c r="AJ396" s="58"/>
      <c r="AK396" s="59"/>
    </row>
    <row r="397" spans="1:37">
      <c r="A397" s="60"/>
      <c r="C397" s="61"/>
      <c r="H397" s="61"/>
      <c r="K397" s="99"/>
      <c r="M397" s="61"/>
      <c r="N397" s="62"/>
      <c r="Q397" s="100"/>
      <c r="R397" s="61"/>
      <c r="S397" s="62"/>
      <c r="T397" s="58"/>
      <c r="U397" s="58"/>
      <c r="V397" s="58"/>
      <c r="W397" s="58"/>
      <c r="X397" s="58"/>
      <c r="Y397" s="58"/>
      <c r="Z397" s="58"/>
      <c r="AA397" s="58"/>
      <c r="AB397" s="58"/>
      <c r="AC397" s="62"/>
      <c r="AD397" s="91"/>
      <c r="AE397" s="62"/>
      <c r="AF397" s="62"/>
      <c r="AG397" s="62"/>
      <c r="AH397" s="92"/>
      <c r="AI397" s="62"/>
      <c r="AJ397" s="62"/>
      <c r="AK397" s="61"/>
    </row>
    <row r="398" spans="1:37">
      <c r="A398" s="93" t="s">
        <v>112</v>
      </c>
      <c r="B398" s="58"/>
      <c r="C398" s="59"/>
      <c r="D398" s="58"/>
      <c r="E398" s="58"/>
      <c r="F398" s="94" t="s">
        <v>21</v>
      </c>
      <c r="G398" s="58"/>
      <c r="H398" s="59"/>
      <c r="I398" s="58"/>
      <c r="J398" s="58"/>
      <c r="K398" s="94" t="s">
        <v>21</v>
      </c>
      <c r="L398" s="58"/>
      <c r="M398" s="59"/>
      <c r="N398" s="58"/>
      <c r="O398" s="58"/>
      <c r="P398" s="94" t="s">
        <v>21</v>
      </c>
      <c r="Q398" s="101"/>
      <c r="R398" s="59"/>
      <c r="S398" s="62"/>
      <c r="T398" s="62"/>
      <c r="AD398" s="87" t="s">
        <v>113</v>
      </c>
      <c r="AE398" s="58"/>
      <c r="AF398" s="58"/>
      <c r="AG398" s="58"/>
      <c r="AH398" s="72"/>
      <c r="AI398" s="58"/>
      <c r="AJ398" s="58"/>
      <c r="AK398" s="59"/>
    </row>
    <row r="399" spans="1:37">
      <c r="AD399" s="91" t="s">
        <v>114</v>
      </c>
      <c r="AE399" s="62"/>
      <c r="AF399" s="62"/>
      <c r="AG399" s="62"/>
      <c r="AH399" s="92"/>
      <c r="AI399" s="62"/>
      <c r="AJ399" s="62"/>
      <c r="AK399" s="61"/>
    </row>
    <row r="400" spans="1:37">
      <c r="A400" s="102"/>
      <c r="B400" s="76"/>
      <c r="C400" s="76"/>
      <c r="D400" s="76"/>
      <c r="E400" s="76" t="s">
        <v>100</v>
      </c>
      <c r="F400" s="76"/>
      <c r="G400" s="76"/>
      <c r="H400" s="76"/>
      <c r="I400" s="76"/>
      <c r="J400" s="76"/>
      <c r="K400" s="76"/>
      <c r="L400" s="76"/>
      <c r="M400" s="76"/>
      <c r="N400" s="85" t="s">
        <v>40</v>
      </c>
      <c r="O400" s="76"/>
      <c r="P400" s="76"/>
      <c r="Q400" s="76"/>
      <c r="R400" s="76"/>
      <c r="S400" s="76"/>
      <c r="T400" s="76" t="s">
        <v>101</v>
      </c>
      <c r="U400" s="76"/>
      <c r="V400" s="76"/>
      <c r="W400" s="76"/>
      <c r="X400" s="76"/>
      <c r="Y400" s="76"/>
      <c r="Z400" s="76"/>
      <c r="AA400" s="76"/>
      <c r="AB400" s="80"/>
      <c r="AD400" s="87" t="s">
        <v>115</v>
      </c>
      <c r="AE400" s="58"/>
      <c r="AF400" s="58"/>
      <c r="AG400" s="58"/>
      <c r="AH400" s="72"/>
      <c r="AI400" s="58"/>
      <c r="AJ400" s="58"/>
      <c r="AK400" s="59"/>
    </row>
    <row r="401" spans="1:37">
      <c r="A401" s="103" t="s">
        <v>116</v>
      </c>
      <c r="B401" s="104" t="s">
        <v>117</v>
      </c>
      <c r="C401" s="104"/>
      <c r="D401" s="104"/>
      <c r="E401" s="104"/>
      <c r="F401" s="104"/>
      <c r="G401" s="105"/>
      <c r="H401" s="104" t="s">
        <v>118</v>
      </c>
      <c r="I401" s="104"/>
      <c r="J401" s="105"/>
      <c r="K401" s="106" t="s">
        <v>119</v>
      </c>
      <c r="L401" s="107" t="s">
        <v>120</v>
      </c>
      <c r="M401" s="108"/>
      <c r="N401" s="109" t="s">
        <v>94</v>
      </c>
      <c r="O401" s="105" t="s">
        <v>116</v>
      </c>
      <c r="P401" s="104" t="s">
        <v>117</v>
      </c>
      <c r="Q401" s="104"/>
      <c r="R401" s="104"/>
      <c r="S401" s="104"/>
      <c r="T401" s="104"/>
      <c r="U401" s="105"/>
      <c r="V401" s="104" t="s">
        <v>118</v>
      </c>
      <c r="W401" s="104"/>
      <c r="X401" s="105"/>
      <c r="Y401" s="106" t="s">
        <v>119</v>
      </c>
      <c r="Z401" s="107" t="s">
        <v>120</v>
      </c>
      <c r="AA401" s="108"/>
      <c r="AB401" s="109" t="s">
        <v>94</v>
      </c>
    </row>
    <row r="402" spans="1:37">
      <c r="A402" s="110" t="s">
        <v>121</v>
      </c>
      <c r="B402" s="111"/>
      <c r="C402" s="111"/>
      <c r="D402" s="111"/>
      <c r="E402" s="111"/>
      <c r="F402" s="111"/>
      <c r="G402" s="112"/>
      <c r="H402" s="111"/>
      <c r="I402" s="111"/>
      <c r="J402" s="112"/>
      <c r="K402" s="113"/>
      <c r="L402" s="114"/>
      <c r="M402" s="115"/>
      <c r="N402" s="116"/>
      <c r="O402" s="117" t="s">
        <v>121</v>
      </c>
      <c r="P402" s="111"/>
      <c r="Q402" s="111"/>
      <c r="R402" s="111"/>
      <c r="S402" s="111"/>
      <c r="T402" s="111"/>
      <c r="U402" s="112"/>
      <c r="V402" s="111"/>
      <c r="W402" s="111"/>
      <c r="X402" s="112"/>
      <c r="Y402" s="113"/>
      <c r="Z402" s="114"/>
      <c r="AA402" s="115"/>
      <c r="AB402" s="116"/>
      <c r="AD402" s="64" t="s">
        <v>122</v>
      </c>
    </row>
    <row r="403" spans="1:37">
      <c r="A403" s="110" t="s">
        <v>123</v>
      </c>
      <c r="B403" s="111"/>
      <c r="C403" s="111"/>
      <c r="D403" s="111"/>
      <c r="E403" s="111"/>
      <c r="F403" s="111"/>
      <c r="G403" s="112"/>
      <c r="H403" s="111"/>
      <c r="I403" s="111"/>
      <c r="J403" s="112"/>
      <c r="K403" s="118"/>
      <c r="L403" s="119"/>
      <c r="M403" s="112"/>
      <c r="N403" s="116"/>
      <c r="O403" s="117" t="s">
        <v>123</v>
      </c>
      <c r="P403" s="111"/>
      <c r="Q403" s="111"/>
      <c r="R403" s="111"/>
      <c r="S403" s="111"/>
      <c r="T403" s="111"/>
      <c r="U403" s="112"/>
      <c r="V403" s="111"/>
      <c r="W403" s="111"/>
      <c r="X403" s="112"/>
      <c r="Y403" s="118"/>
      <c r="Z403" s="119"/>
      <c r="AA403" s="112"/>
      <c r="AB403" s="116"/>
      <c r="AD403" s="120"/>
      <c r="AE403" s="58"/>
      <c r="AF403" s="58"/>
      <c r="AG403" s="58"/>
      <c r="AH403" s="58"/>
      <c r="AI403" s="58"/>
      <c r="AJ403" s="58"/>
      <c r="AK403" s="58"/>
    </row>
    <row r="404" spans="1:37">
      <c r="A404" s="110" t="s">
        <v>124</v>
      </c>
      <c r="B404" s="111"/>
      <c r="C404" s="111"/>
      <c r="D404" s="111"/>
      <c r="E404" s="111"/>
      <c r="F404" s="111"/>
      <c r="G404" s="112"/>
      <c r="H404" s="111"/>
      <c r="I404" s="111"/>
      <c r="J404" s="112"/>
      <c r="K404" s="118"/>
      <c r="L404" s="119"/>
      <c r="M404" s="112"/>
      <c r="N404" s="116"/>
      <c r="O404" s="117" t="s">
        <v>124</v>
      </c>
      <c r="P404" s="111"/>
      <c r="Q404" s="111"/>
      <c r="R404" s="111"/>
      <c r="S404" s="111"/>
      <c r="T404" s="111"/>
      <c r="U404" s="112"/>
      <c r="V404" s="111"/>
      <c r="W404" s="111"/>
      <c r="X404" s="112"/>
      <c r="Y404" s="118"/>
      <c r="Z404" s="119"/>
      <c r="AA404" s="112"/>
      <c r="AB404" s="116"/>
      <c r="AD404" s="64" t="s">
        <v>96</v>
      </c>
    </row>
    <row r="405" spans="1:37">
      <c r="A405" s="110" t="s">
        <v>125</v>
      </c>
      <c r="B405" s="111"/>
      <c r="C405" s="111"/>
      <c r="D405" s="111"/>
      <c r="E405" s="111"/>
      <c r="F405" s="111"/>
      <c r="G405" s="112"/>
      <c r="H405" s="111"/>
      <c r="I405" s="111"/>
      <c r="J405" s="112"/>
      <c r="K405" s="118"/>
      <c r="L405" s="119"/>
      <c r="M405" s="112"/>
      <c r="N405" s="116"/>
      <c r="O405" s="117" t="s">
        <v>125</v>
      </c>
      <c r="P405" s="111"/>
      <c r="Q405" s="111"/>
      <c r="R405" s="111"/>
      <c r="S405" s="111"/>
      <c r="T405" s="111"/>
      <c r="U405" s="112"/>
      <c r="V405" s="111"/>
      <c r="W405" s="111"/>
      <c r="X405" s="112"/>
      <c r="Y405" s="118"/>
      <c r="Z405" s="119"/>
      <c r="AA405" s="112"/>
      <c r="AB405" s="116"/>
      <c r="AD405" s="120"/>
      <c r="AE405" s="58"/>
      <c r="AF405" s="58"/>
      <c r="AG405" s="58"/>
      <c r="AH405" s="58"/>
      <c r="AI405" s="58"/>
      <c r="AJ405" s="58"/>
      <c r="AK405" s="58"/>
    </row>
    <row r="406" spans="1:37">
      <c r="A406" s="110" t="s">
        <v>126</v>
      </c>
      <c r="B406" s="111"/>
      <c r="C406" s="111"/>
      <c r="D406" s="111"/>
      <c r="E406" s="111"/>
      <c r="F406" s="111"/>
      <c r="G406" s="112"/>
      <c r="H406" s="111"/>
      <c r="I406" s="111"/>
      <c r="J406" s="112"/>
      <c r="K406" s="118"/>
      <c r="L406" s="119"/>
      <c r="M406" s="112"/>
      <c r="N406" s="116"/>
      <c r="O406" s="117" t="s">
        <v>126</v>
      </c>
      <c r="P406" s="111"/>
      <c r="Q406" s="111"/>
      <c r="R406" s="111"/>
      <c r="S406" s="111"/>
      <c r="T406" s="111"/>
      <c r="U406" s="112"/>
      <c r="V406" s="111"/>
      <c r="W406" s="111"/>
      <c r="X406" s="112"/>
      <c r="Y406" s="118"/>
      <c r="Z406" s="119"/>
      <c r="AA406" s="112"/>
      <c r="AB406" s="116"/>
      <c r="AD406" s="64" t="s">
        <v>127</v>
      </c>
    </row>
    <row r="407" spans="1:37">
      <c r="A407" s="121" t="s">
        <v>128</v>
      </c>
      <c r="B407" s="58"/>
      <c r="C407" s="58"/>
      <c r="D407" s="58"/>
      <c r="E407" s="58"/>
      <c r="F407" s="58"/>
      <c r="G407" s="72"/>
      <c r="H407" s="58"/>
      <c r="I407" s="58"/>
      <c r="J407" s="72"/>
      <c r="K407" s="122"/>
      <c r="L407" s="123"/>
      <c r="M407" s="72"/>
      <c r="N407" s="59"/>
      <c r="O407" s="124" t="s">
        <v>128</v>
      </c>
      <c r="P407" s="58"/>
      <c r="Q407" s="58"/>
      <c r="R407" s="58"/>
      <c r="S407" s="58"/>
      <c r="T407" s="58"/>
      <c r="U407" s="72"/>
      <c r="V407" s="58"/>
      <c r="W407" s="58"/>
      <c r="X407" s="72"/>
      <c r="Y407" s="122"/>
      <c r="Z407" s="123"/>
      <c r="AA407" s="72"/>
      <c r="AB407" s="59"/>
      <c r="AD407" s="125"/>
      <c r="AE407" s="125" t="str">
        <f>Daten!$A$35</f>
        <v>Fredenbeck</v>
      </c>
      <c r="AF407" s="58"/>
      <c r="AG407" s="58"/>
      <c r="AH407" s="58"/>
      <c r="AI407" s="58"/>
      <c r="AJ407" s="58"/>
      <c r="AK407" s="58"/>
    </row>
    <row r="408" spans="1:37">
      <c r="A408" s="65" t="s">
        <v>129</v>
      </c>
      <c r="N408" s="61"/>
      <c r="O408" s="64" t="s">
        <v>129</v>
      </c>
      <c r="AB408" s="61"/>
      <c r="AD408" s="64" t="s">
        <v>130</v>
      </c>
    </row>
    <row r="409" spans="1:37">
      <c r="A409" s="57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9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9"/>
      <c r="AD409" s="58"/>
      <c r="AE409" s="126" t="str">
        <f>Daten!$A$32</f>
        <v>05.05.2017</v>
      </c>
      <c r="AF409" s="58"/>
      <c r="AG409" s="58"/>
      <c r="AH409" s="58"/>
      <c r="AI409" s="58"/>
      <c r="AJ409" s="58"/>
      <c r="AK409" s="58"/>
    </row>
    <row r="410" spans="1:37" ht="12" customHeight="1">
      <c r="A410" s="127"/>
    </row>
    <row r="411" spans="1:37">
      <c r="A411" s="51" t="s">
        <v>95</v>
      </c>
      <c r="B411" s="52"/>
      <c r="C411" s="52"/>
      <c r="D411" s="52"/>
      <c r="E411" s="53"/>
      <c r="F411" s="54" t="s">
        <v>96</v>
      </c>
      <c r="G411" s="52"/>
      <c r="H411" s="52"/>
      <c r="I411" s="52"/>
      <c r="J411" s="52"/>
      <c r="K411" s="52"/>
      <c r="L411" s="52"/>
      <c r="M411" s="52"/>
      <c r="N411" s="52"/>
      <c r="O411" s="52"/>
      <c r="P411" s="53"/>
      <c r="Q411" s="54" t="s">
        <v>97</v>
      </c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3"/>
      <c r="AC411" s="55" t="s">
        <v>98</v>
      </c>
    </row>
    <row r="412" spans="1:37">
      <c r="A412" s="57"/>
      <c r="B412" s="58"/>
      <c r="C412" s="58"/>
      <c r="D412" s="58"/>
      <c r="E412" s="59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9"/>
      <c r="Q412" s="58"/>
      <c r="R412" s="58" t="str">
        <f ca="1">SamstagNeben!P35</f>
        <v>SG Arbergen-Mahndorf</v>
      </c>
      <c r="S412" s="58"/>
      <c r="T412" s="58"/>
      <c r="U412" s="58"/>
      <c r="V412" s="58"/>
      <c r="W412" s="58"/>
      <c r="X412" s="58"/>
      <c r="Y412" s="58"/>
      <c r="Z412" s="58"/>
      <c r="AA412" s="58" t="str">
        <f>SamstagNeben!N35</f>
        <v>F40</v>
      </c>
      <c r="AB412" s="59"/>
      <c r="AC412" s="55" t="s">
        <v>99</v>
      </c>
    </row>
    <row r="413" spans="1:37" ht="15.95" customHeight="1">
      <c r="A413" s="60" t="s">
        <v>100</v>
      </c>
      <c r="C413" s="56" t="str">
        <f ca="1">SamstagNeben!I35</f>
        <v>Gadderbaumer TV</v>
      </c>
      <c r="M413" s="61"/>
      <c r="N413" s="62" t="s">
        <v>101</v>
      </c>
      <c r="O413" s="63"/>
      <c r="P413" s="56" t="str">
        <f ca="1">SamstagNeben!M35</f>
        <v>VfL Eintracht Hannover</v>
      </c>
      <c r="AB413" s="61"/>
    </row>
    <row r="414" spans="1:37">
      <c r="A414" s="57"/>
      <c r="B414" s="58"/>
      <c r="C414" s="58"/>
      <c r="M414" s="61"/>
      <c r="N414" s="62"/>
      <c r="AB414" s="61"/>
      <c r="AD414" s="64" t="s">
        <v>37</v>
      </c>
      <c r="AG414" s="64" t="s">
        <v>102</v>
      </c>
      <c r="AJ414" s="64" t="s">
        <v>39</v>
      </c>
    </row>
    <row r="415" spans="1:37">
      <c r="A415" s="65" t="s">
        <v>100</v>
      </c>
      <c r="C415" s="66"/>
      <c r="D415" s="67"/>
      <c r="E415" s="67"/>
      <c r="F415" s="67"/>
      <c r="G415" s="67"/>
      <c r="H415" s="68"/>
      <c r="I415" s="67"/>
      <c r="J415" s="67"/>
      <c r="K415" s="67"/>
      <c r="L415" s="67"/>
      <c r="M415" s="68"/>
      <c r="N415" s="67"/>
      <c r="O415" s="67"/>
      <c r="P415" s="67"/>
      <c r="Q415" s="67"/>
      <c r="R415" s="68"/>
      <c r="S415" s="67"/>
      <c r="T415" s="67"/>
      <c r="U415" s="67"/>
      <c r="V415" s="67"/>
      <c r="W415" s="68"/>
      <c r="X415" s="67"/>
      <c r="Y415" s="67"/>
      <c r="Z415" s="67"/>
      <c r="AA415" s="67"/>
      <c r="AB415" s="68"/>
      <c r="AC415" s="62"/>
      <c r="AD415" s="69"/>
      <c r="AE415" s="53"/>
      <c r="AF415" s="62"/>
      <c r="AG415" s="69"/>
      <c r="AH415" s="53"/>
      <c r="AJ415" s="69"/>
      <c r="AK415" s="53"/>
    </row>
    <row r="416" spans="1:37">
      <c r="A416" s="70" t="s">
        <v>101</v>
      </c>
      <c r="B416" s="58"/>
      <c r="C416" s="71"/>
      <c r="D416" s="72"/>
      <c r="E416" s="72"/>
      <c r="F416" s="72"/>
      <c r="G416" s="72"/>
      <c r="H416" s="59"/>
      <c r="I416" s="72"/>
      <c r="J416" s="72"/>
      <c r="K416" s="72"/>
      <c r="L416" s="72"/>
      <c r="M416" s="59"/>
      <c r="N416" s="72"/>
      <c r="O416" s="72"/>
      <c r="P416" s="72"/>
      <c r="Q416" s="72"/>
      <c r="R416" s="59"/>
      <c r="S416" s="72"/>
      <c r="T416" s="72"/>
      <c r="U416" s="72"/>
      <c r="V416" s="72"/>
      <c r="W416" s="59"/>
      <c r="X416" s="72"/>
      <c r="Y416" s="72"/>
      <c r="Z416" s="72"/>
      <c r="AA416" s="72"/>
      <c r="AB416" s="59"/>
      <c r="AC416" s="62"/>
      <c r="AD416" s="462">
        <f>SamstagNeben!C35</f>
        <v>5</v>
      </c>
      <c r="AE416" s="463"/>
      <c r="AF416" s="62"/>
      <c r="AG416" s="462">
        <f>SamstagNeben!E35</f>
        <v>71</v>
      </c>
      <c r="AH416" s="463"/>
      <c r="AJ416" s="462">
        <f>SamstagNeben!F35</f>
        <v>2</v>
      </c>
      <c r="AK416" s="463"/>
    </row>
    <row r="417" spans="1:37">
      <c r="A417" s="65" t="s">
        <v>100</v>
      </c>
      <c r="C417" s="66"/>
      <c r="D417" s="67"/>
      <c r="E417" s="67"/>
      <c r="F417" s="67"/>
      <c r="G417" s="67"/>
      <c r="H417" s="68"/>
      <c r="I417" s="67"/>
      <c r="J417" s="67"/>
      <c r="K417" s="67"/>
      <c r="L417" s="67"/>
      <c r="M417" s="68"/>
      <c r="N417" s="67"/>
      <c r="O417" s="67"/>
      <c r="P417" s="67"/>
      <c r="Q417" s="67"/>
      <c r="R417" s="68"/>
      <c r="S417" s="67"/>
      <c r="T417" s="67"/>
      <c r="U417" s="67"/>
      <c r="V417" s="67"/>
      <c r="W417" s="68"/>
      <c r="X417" s="67"/>
      <c r="Y417" s="67"/>
      <c r="Z417" s="67"/>
      <c r="AA417" s="67"/>
      <c r="AB417" s="68"/>
      <c r="AC417" s="62"/>
      <c r="AD417" s="57"/>
      <c r="AE417" s="59"/>
      <c r="AF417" s="62"/>
      <c r="AG417" s="57"/>
      <c r="AH417" s="59"/>
      <c r="AJ417" s="57"/>
      <c r="AK417" s="59"/>
    </row>
    <row r="418" spans="1:37">
      <c r="A418" s="70" t="s">
        <v>101</v>
      </c>
      <c r="B418" s="58"/>
      <c r="C418" s="71"/>
      <c r="D418" s="72"/>
      <c r="E418" s="72"/>
      <c r="F418" s="72"/>
      <c r="G418" s="72"/>
      <c r="H418" s="59"/>
      <c r="I418" s="72"/>
      <c r="J418" s="72"/>
      <c r="K418" s="72"/>
      <c r="L418" s="72"/>
      <c r="M418" s="59"/>
      <c r="N418" s="72"/>
      <c r="O418" s="72"/>
      <c r="P418" s="72"/>
      <c r="Q418" s="72"/>
      <c r="R418" s="59"/>
      <c r="S418" s="72"/>
      <c r="T418" s="72"/>
      <c r="U418" s="72"/>
      <c r="V418" s="72"/>
      <c r="W418" s="59"/>
      <c r="X418" s="72"/>
      <c r="Y418" s="72"/>
      <c r="Z418" s="72"/>
      <c r="AA418" s="72"/>
      <c r="AB418" s="59"/>
      <c r="AC418" s="62"/>
      <c r="AD418" s="62"/>
      <c r="AE418" s="62"/>
      <c r="AF418" s="62"/>
      <c r="AG418" s="62"/>
    </row>
    <row r="419" spans="1:37">
      <c r="A419" s="65" t="s">
        <v>100</v>
      </c>
      <c r="C419" s="66"/>
      <c r="D419" s="67"/>
      <c r="E419" s="67"/>
      <c r="F419" s="67"/>
      <c r="G419" s="67"/>
      <c r="H419" s="68"/>
      <c r="I419" s="67"/>
      <c r="J419" s="67"/>
      <c r="K419" s="67"/>
      <c r="L419" s="67"/>
      <c r="M419" s="68"/>
      <c r="N419" s="67"/>
      <c r="O419" s="67"/>
      <c r="P419" s="67"/>
      <c r="Q419" s="67"/>
      <c r="R419" s="68"/>
      <c r="S419" s="67"/>
      <c r="T419" s="67"/>
      <c r="U419" s="67"/>
      <c r="V419" s="67"/>
      <c r="W419" s="68"/>
      <c r="X419" s="67"/>
      <c r="Y419" s="67"/>
      <c r="Z419" s="67"/>
      <c r="AA419" s="67"/>
      <c r="AB419" s="68"/>
      <c r="AC419" s="62"/>
      <c r="AD419" s="73" t="s">
        <v>103</v>
      </c>
      <c r="AE419" s="62"/>
      <c r="AF419" s="62"/>
      <c r="AG419" s="62"/>
    </row>
    <row r="420" spans="1:37">
      <c r="A420" s="70" t="s">
        <v>101</v>
      </c>
      <c r="B420" s="58"/>
      <c r="C420" s="71"/>
      <c r="D420" s="72"/>
      <c r="E420" s="72"/>
      <c r="F420" s="72"/>
      <c r="G420" s="72"/>
      <c r="H420" s="59"/>
      <c r="I420" s="72"/>
      <c r="J420" s="72"/>
      <c r="K420" s="72"/>
      <c r="L420" s="72"/>
      <c r="M420" s="59"/>
      <c r="N420" s="72"/>
      <c r="O420" s="72"/>
      <c r="P420" s="72"/>
      <c r="Q420" s="72"/>
      <c r="R420" s="59"/>
      <c r="S420" s="72"/>
      <c r="T420" s="72"/>
      <c r="U420" s="72"/>
      <c r="V420" s="72"/>
      <c r="W420" s="59"/>
      <c r="X420" s="72"/>
      <c r="Y420" s="72"/>
      <c r="Z420" s="72"/>
      <c r="AA420" s="72"/>
      <c r="AB420" s="59"/>
      <c r="AC420" s="62"/>
      <c r="AD420" s="62"/>
      <c r="AE420" s="62"/>
      <c r="AF420" s="62"/>
      <c r="AG420" s="62"/>
    </row>
    <row r="421" spans="1:37">
      <c r="A421" s="65" t="s">
        <v>100</v>
      </c>
      <c r="C421" s="66"/>
      <c r="D421" s="67"/>
      <c r="E421" s="67"/>
      <c r="F421" s="67"/>
      <c r="G421" s="67"/>
      <c r="H421" s="68"/>
      <c r="I421" s="67"/>
      <c r="J421" s="67"/>
      <c r="K421" s="67"/>
      <c r="L421" s="67"/>
      <c r="M421" s="68"/>
      <c r="N421" s="67"/>
      <c r="O421" s="67"/>
      <c r="P421" s="67"/>
      <c r="Q421" s="67"/>
      <c r="R421" s="68"/>
      <c r="S421" s="67"/>
      <c r="T421" s="67"/>
      <c r="U421" s="67"/>
      <c r="V421" s="67"/>
      <c r="W421" s="68"/>
      <c r="X421" s="67"/>
      <c r="Y421" s="67"/>
      <c r="Z421" s="67"/>
      <c r="AA421" s="67"/>
      <c r="AB421" s="68"/>
      <c r="AC421" s="62"/>
      <c r="AD421" s="74" t="str">
        <f>Daten!$A$31</f>
        <v>DM Senioren 2017</v>
      </c>
      <c r="AE421" s="58"/>
      <c r="AF421" s="58"/>
      <c r="AG421" s="58"/>
      <c r="AH421" s="58"/>
      <c r="AI421" s="58"/>
      <c r="AJ421" s="58"/>
      <c r="AK421" s="58"/>
    </row>
    <row r="422" spans="1:37">
      <c r="A422" s="70" t="s">
        <v>101</v>
      </c>
      <c r="B422" s="58"/>
      <c r="C422" s="71"/>
      <c r="D422" s="72"/>
      <c r="E422" s="72"/>
      <c r="F422" s="72"/>
      <c r="G422" s="72"/>
      <c r="H422" s="59"/>
      <c r="I422" s="72"/>
      <c r="J422" s="72"/>
      <c r="K422" s="72"/>
      <c r="L422" s="72"/>
      <c r="M422" s="59"/>
      <c r="N422" s="72"/>
      <c r="O422" s="72"/>
      <c r="P422" s="72"/>
      <c r="Q422" s="72"/>
      <c r="R422" s="59"/>
      <c r="S422" s="72"/>
      <c r="T422" s="72"/>
      <c r="U422" s="72"/>
      <c r="V422" s="72"/>
      <c r="W422" s="59"/>
      <c r="X422" s="72"/>
      <c r="Y422" s="72"/>
      <c r="Z422" s="72"/>
      <c r="AA422" s="72"/>
      <c r="AB422" s="59"/>
      <c r="AC422" s="62"/>
      <c r="AD422" s="75" t="str">
        <f>SamstagNeben!G35</f>
        <v>F40</v>
      </c>
      <c r="AE422" s="76"/>
      <c r="AF422" s="76"/>
      <c r="AG422" s="75" t="str">
        <f>SamstagNeben!AB35</f>
        <v>Vorrunde</v>
      </c>
      <c r="AH422" s="76"/>
      <c r="AI422" s="76"/>
      <c r="AJ422" s="76"/>
      <c r="AK422" s="76"/>
    </row>
    <row r="423" spans="1:37">
      <c r="A423" s="65" t="s">
        <v>100</v>
      </c>
      <c r="C423" s="66"/>
      <c r="D423" s="67"/>
      <c r="E423" s="67"/>
      <c r="F423" s="67"/>
      <c r="G423" s="67"/>
      <c r="H423" s="68"/>
      <c r="I423" s="67"/>
      <c r="J423" s="67"/>
      <c r="K423" s="67"/>
      <c r="L423" s="67"/>
      <c r="M423" s="68"/>
      <c r="N423" s="67"/>
      <c r="O423" s="67"/>
      <c r="P423" s="67"/>
      <c r="Q423" s="67"/>
      <c r="R423" s="68"/>
      <c r="S423" s="67"/>
      <c r="T423" s="67"/>
      <c r="U423" s="67"/>
      <c r="V423" s="67"/>
      <c r="W423" s="68"/>
      <c r="X423" s="67"/>
      <c r="Y423" s="67"/>
      <c r="Z423" s="67"/>
      <c r="AA423" s="67"/>
      <c r="AB423" s="68"/>
      <c r="AC423" s="62"/>
      <c r="AD423" s="77"/>
      <c r="AE423" s="62"/>
      <c r="AF423" s="62"/>
      <c r="AG423" s="62"/>
      <c r="AH423" s="62"/>
      <c r="AI423" s="62"/>
      <c r="AJ423" s="62"/>
      <c r="AK423" s="62"/>
    </row>
    <row r="424" spans="1:37">
      <c r="A424" s="70" t="s">
        <v>101</v>
      </c>
      <c r="B424" s="58"/>
      <c r="C424" s="71"/>
      <c r="D424" s="72"/>
      <c r="E424" s="72"/>
      <c r="F424" s="72"/>
      <c r="G424" s="72"/>
      <c r="H424" s="59"/>
      <c r="I424" s="72"/>
      <c r="J424" s="72"/>
      <c r="K424" s="72"/>
      <c r="L424" s="72"/>
      <c r="M424" s="59"/>
      <c r="N424" s="72"/>
      <c r="O424" s="72"/>
      <c r="P424" s="72"/>
      <c r="Q424" s="72"/>
      <c r="R424" s="59"/>
      <c r="S424" s="72"/>
      <c r="T424" s="72"/>
      <c r="U424" s="72"/>
      <c r="V424" s="72"/>
      <c r="W424" s="59"/>
      <c r="X424" s="72"/>
      <c r="Y424" s="72"/>
      <c r="Z424" s="72"/>
      <c r="AA424" s="72"/>
      <c r="AB424" s="59"/>
      <c r="AC424" s="62"/>
      <c r="AD424" s="78" t="s">
        <v>104</v>
      </c>
      <c r="AE424" s="76"/>
      <c r="AF424" s="76"/>
      <c r="AG424" s="76"/>
      <c r="AH424" s="79"/>
      <c r="AI424" s="76"/>
      <c r="AJ424" s="76"/>
      <c r="AK424" s="80"/>
    </row>
    <row r="425" spans="1:37">
      <c r="D425" s="64"/>
      <c r="AD425" s="81"/>
      <c r="AE425" s="52"/>
      <c r="AF425" s="52"/>
      <c r="AG425" s="52"/>
      <c r="AH425" s="82"/>
      <c r="AI425" s="52"/>
      <c r="AJ425" s="52"/>
      <c r="AK425" s="53"/>
    </row>
    <row r="426" spans="1:37">
      <c r="A426" s="83" t="s">
        <v>105</v>
      </c>
      <c r="B426" s="76"/>
      <c r="C426" s="80"/>
      <c r="D426" s="84"/>
      <c r="E426" s="84" t="s">
        <v>100</v>
      </c>
      <c r="F426" s="85" t="s">
        <v>21</v>
      </c>
      <c r="G426" s="84" t="s">
        <v>101</v>
      </c>
      <c r="H426" s="86"/>
      <c r="I426" s="84" t="s">
        <v>106</v>
      </c>
      <c r="J426" s="84"/>
      <c r="K426" s="84"/>
      <c r="L426" s="84"/>
      <c r="M426" s="86"/>
      <c r="N426" s="84" t="s">
        <v>107</v>
      </c>
      <c r="O426" s="84"/>
      <c r="P426" s="84"/>
      <c r="Q426" s="84"/>
      <c r="R426" s="86"/>
      <c r="S426" s="73"/>
      <c r="T426" s="73"/>
      <c r="AD426" s="87" t="s">
        <v>108</v>
      </c>
      <c r="AE426" s="58"/>
      <c r="AF426" s="58"/>
      <c r="AG426" s="58"/>
      <c r="AH426" s="72"/>
      <c r="AI426" s="58"/>
      <c r="AJ426" s="58"/>
      <c r="AK426" s="59"/>
    </row>
    <row r="427" spans="1:37">
      <c r="A427" s="60"/>
      <c r="C427" s="61"/>
      <c r="H427" s="61"/>
      <c r="M427" s="61"/>
      <c r="N427" s="88"/>
      <c r="O427" s="89"/>
      <c r="P427" s="89"/>
      <c r="Q427" s="89"/>
      <c r="R427" s="90"/>
      <c r="S427" s="62"/>
      <c r="T427" s="56" t="s">
        <v>109</v>
      </c>
      <c r="AD427" s="91"/>
      <c r="AE427" s="62"/>
      <c r="AF427" s="62"/>
      <c r="AG427" s="62"/>
      <c r="AH427" s="92"/>
      <c r="AI427" s="62"/>
      <c r="AJ427" s="62"/>
      <c r="AK427" s="61"/>
    </row>
    <row r="428" spans="1:37">
      <c r="A428" s="93" t="s">
        <v>110</v>
      </c>
      <c r="B428" s="58"/>
      <c r="C428" s="59"/>
      <c r="D428" s="58"/>
      <c r="E428" s="58"/>
      <c r="F428" s="94" t="s">
        <v>21</v>
      </c>
      <c r="G428" s="58"/>
      <c r="H428" s="59"/>
      <c r="I428" s="58"/>
      <c r="J428" s="58"/>
      <c r="K428" s="94" t="s">
        <v>21</v>
      </c>
      <c r="L428" s="58"/>
      <c r="M428" s="59"/>
      <c r="N428" s="95"/>
      <c r="O428" s="95"/>
      <c r="P428" s="96"/>
      <c r="Q428" s="97"/>
      <c r="R428" s="98"/>
      <c r="S428" s="62"/>
      <c r="T428" s="62"/>
      <c r="AD428" s="87" t="s">
        <v>111</v>
      </c>
      <c r="AE428" s="58"/>
      <c r="AF428" s="58"/>
      <c r="AG428" s="58"/>
      <c r="AH428" s="72"/>
      <c r="AI428" s="58"/>
      <c r="AJ428" s="58"/>
      <c r="AK428" s="59"/>
    </row>
    <row r="429" spans="1:37">
      <c r="A429" s="60"/>
      <c r="C429" s="61"/>
      <c r="H429" s="61"/>
      <c r="K429" s="99"/>
      <c r="M429" s="61"/>
      <c r="N429" s="62"/>
      <c r="Q429" s="100"/>
      <c r="R429" s="61"/>
      <c r="S429" s="62"/>
      <c r="T429" s="58"/>
      <c r="U429" s="58"/>
      <c r="V429" s="58"/>
      <c r="W429" s="58"/>
      <c r="X429" s="58"/>
      <c r="Y429" s="58"/>
      <c r="Z429" s="58"/>
      <c r="AA429" s="58"/>
      <c r="AB429" s="58"/>
      <c r="AC429" s="62"/>
      <c r="AD429" s="91"/>
      <c r="AE429" s="62"/>
      <c r="AF429" s="62"/>
      <c r="AG429" s="62"/>
      <c r="AH429" s="92"/>
      <c r="AI429" s="62"/>
      <c r="AJ429" s="62"/>
      <c r="AK429" s="61"/>
    </row>
    <row r="430" spans="1:37">
      <c r="A430" s="93" t="s">
        <v>112</v>
      </c>
      <c r="B430" s="58"/>
      <c r="C430" s="59"/>
      <c r="D430" s="58"/>
      <c r="E430" s="58"/>
      <c r="F430" s="94" t="s">
        <v>21</v>
      </c>
      <c r="G430" s="58"/>
      <c r="H430" s="59"/>
      <c r="I430" s="58"/>
      <c r="J430" s="58"/>
      <c r="K430" s="94" t="s">
        <v>21</v>
      </c>
      <c r="L430" s="58"/>
      <c r="M430" s="59"/>
      <c r="N430" s="58"/>
      <c r="O430" s="58"/>
      <c r="P430" s="94" t="s">
        <v>21</v>
      </c>
      <c r="Q430" s="101"/>
      <c r="R430" s="59"/>
      <c r="S430" s="62"/>
      <c r="T430" s="62"/>
      <c r="AD430" s="87" t="s">
        <v>113</v>
      </c>
      <c r="AE430" s="58"/>
      <c r="AF430" s="58"/>
      <c r="AG430" s="58"/>
      <c r="AH430" s="72"/>
      <c r="AI430" s="58"/>
      <c r="AJ430" s="58"/>
      <c r="AK430" s="59"/>
    </row>
    <row r="431" spans="1:37">
      <c r="AD431" s="91" t="s">
        <v>114</v>
      </c>
      <c r="AE431" s="62"/>
      <c r="AF431" s="62"/>
      <c r="AG431" s="62"/>
      <c r="AH431" s="92"/>
      <c r="AI431" s="62"/>
      <c r="AJ431" s="62"/>
      <c r="AK431" s="61"/>
    </row>
    <row r="432" spans="1:37">
      <c r="A432" s="102"/>
      <c r="B432" s="76"/>
      <c r="C432" s="76"/>
      <c r="D432" s="76"/>
      <c r="E432" s="76" t="s">
        <v>100</v>
      </c>
      <c r="F432" s="76"/>
      <c r="G432" s="76"/>
      <c r="H432" s="76"/>
      <c r="I432" s="76"/>
      <c r="J432" s="76"/>
      <c r="K432" s="76"/>
      <c r="L432" s="76"/>
      <c r="M432" s="76"/>
      <c r="N432" s="85" t="s">
        <v>40</v>
      </c>
      <c r="O432" s="76"/>
      <c r="P432" s="76"/>
      <c r="Q432" s="76"/>
      <c r="R432" s="76"/>
      <c r="S432" s="76"/>
      <c r="T432" s="76" t="s">
        <v>101</v>
      </c>
      <c r="U432" s="76"/>
      <c r="V432" s="76"/>
      <c r="W432" s="76"/>
      <c r="X432" s="76"/>
      <c r="Y432" s="76"/>
      <c r="Z432" s="76"/>
      <c r="AA432" s="76"/>
      <c r="AB432" s="80"/>
      <c r="AD432" s="87" t="s">
        <v>115</v>
      </c>
      <c r="AE432" s="58"/>
      <c r="AF432" s="58"/>
      <c r="AG432" s="58"/>
      <c r="AH432" s="72"/>
      <c r="AI432" s="58"/>
      <c r="AJ432" s="58"/>
      <c r="AK432" s="59"/>
    </row>
    <row r="433" spans="1:37">
      <c r="A433" s="103" t="s">
        <v>116</v>
      </c>
      <c r="B433" s="104" t="s">
        <v>117</v>
      </c>
      <c r="C433" s="104"/>
      <c r="D433" s="104"/>
      <c r="E433" s="104"/>
      <c r="F433" s="104"/>
      <c r="G433" s="105"/>
      <c r="H433" s="104" t="s">
        <v>118</v>
      </c>
      <c r="I433" s="104"/>
      <c r="J433" s="105"/>
      <c r="K433" s="106" t="s">
        <v>119</v>
      </c>
      <c r="L433" s="107" t="s">
        <v>120</v>
      </c>
      <c r="M433" s="108"/>
      <c r="N433" s="109" t="s">
        <v>94</v>
      </c>
      <c r="O433" s="105" t="s">
        <v>116</v>
      </c>
      <c r="P433" s="104" t="s">
        <v>117</v>
      </c>
      <c r="Q433" s="104"/>
      <c r="R433" s="104"/>
      <c r="S433" s="104"/>
      <c r="T433" s="104"/>
      <c r="U433" s="105"/>
      <c r="V433" s="104" t="s">
        <v>118</v>
      </c>
      <c r="W433" s="104"/>
      <c r="X433" s="105"/>
      <c r="Y433" s="106" t="s">
        <v>119</v>
      </c>
      <c r="Z433" s="107" t="s">
        <v>120</v>
      </c>
      <c r="AA433" s="108"/>
      <c r="AB433" s="109" t="s">
        <v>94</v>
      </c>
    </row>
    <row r="434" spans="1:37">
      <c r="A434" s="110" t="s">
        <v>121</v>
      </c>
      <c r="B434" s="111"/>
      <c r="C434" s="111"/>
      <c r="D434" s="111"/>
      <c r="E434" s="111"/>
      <c r="F434" s="111"/>
      <c r="G434" s="112"/>
      <c r="H434" s="111"/>
      <c r="I434" s="111"/>
      <c r="J434" s="112"/>
      <c r="K434" s="113"/>
      <c r="L434" s="114"/>
      <c r="M434" s="115"/>
      <c r="N434" s="116"/>
      <c r="O434" s="117" t="s">
        <v>121</v>
      </c>
      <c r="P434" s="111"/>
      <c r="Q434" s="111"/>
      <c r="R434" s="111"/>
      <c r="S434" s="111"/>
      <c r="T434" s="111"/>
      <c r="U434" s="112"/>
      <c r="V434" s="111"/>
      <c r="W434" s="111"/>
      <c r="X434" s="112"/>
      <c r="Y434" s="113"/>
      <c r="Z434" s="114"/>
      <c r="AA434" s="115"/>
      <c r="AB434" s="116"/>
      <c r="AD434" s="64" t="s">
        <v>122</v>
      </c>
    </row>
    <row r="435" spans="1:37">
      <c r="A435" s="110" t="s">
        <v>123</v>
      </c>
      <c r="B435" s="111"/>
      <c r="C435" s="111"/>
      <c r="D435" s="111"/>
      <c r="E435" s="111"/>
      <c r="F435" s="111"/>
      <c r="G435" s="112"/>
      <c r="H435" s="111"/>
      <c r="I435" s="111"/>
      <c r="J435" s="112"/>
      <c r="K435" s="118"/>
      <c r="L435" s="119"/>
      <c r="M435" s="112"/>
      <c r="N435" s="116"/>
      <c r="O435" s="117" t="s">
        <v>123</v>
      </c>
      <c r="P435" s="111"/>
      <c r="Q435" s="111"/>
      <c r="R435" s="111"/>
      <c r="S435" s="111"/>
      <c r="T435" s="111"/>
      <c r="U435" s="112"/>
      <c r="V435" s="111"/>
      <c r="W435" s="111"/>
      <c r="X435" s="112"/>
      <c r="Y435" s="118"/>
      <c r="Z435" s="119"/>
      <c r="AA435" s="112"/>
      <c r="AB435" s="116"/>
      <c r="AD435" s="120"/>
      <c r="AE435" s="58"/>
      <c r="AF435" s="58"/>
      <c r="AG435" s="58"/>
      <c r="AH435" s="58"/>
      <c r="AI435" s="58"/>
      <c r="AJ435" s="58"/>
      <c r="AK435" s="58"/>
    </row>
    <row r="436" spans="1:37">
      <c r="A436" s="110" t="s">
        <v>124</v>
      </c>
      <c r="B436" s="111"/>
      <c r="C436" s="111"/>
      <c r="D436" s="111"/>
      <c r="E436" s="111"/>
      <c r="F436" s="111"/>
      <c r="G436" s="112"/>
      <c r="H436" s="111"/>
      <c r="I436" s="111"/>
      <c r="J436" s="112"/>
      <c r="K436" s="118"/>
      <c r="L436" s="119"/>
      <c r="M436" s="112"/>
      <c r="N436" s="116"/>
      <c r="O436" s="117" t="s">
        <v>124</v>
      </c>
      <c r="P436" s="111"/>
      <c r="Q436" s="111"/>
      <c r="R436" s="111"/>
      <c r="S436" s="111"/>
      <c r="T436" s="111"/>
      <c r="U436" s="112"/>
      <c r="V436" s="111"/>
      <c r="W436" s="111"/>
      <c r="X436" s="112"/>
      <c r="Y436" s="118"/>
      <c r="Z436" s="119"/>
      <c r="AA436" s="112"/>
      <c r="AB436" s="116"/>
      <c r="AD436" s="64" t="s">
        <v>96</v>
      </c>
    </row>
    <row r="437" spans="1:37">
      <c r="A437" s="110" t="s">
        <v>125</v>
      </c>
      <c r="B437" s="111"/>
      <c r="C437" s="111"/>
      <c r="D437" s="111"/>
      <c r="E437" s="111"/>
      <c r="F437" s="111"/>
      <c r="G437" s="112"/>
      <c r="H437" s="111"/>
      <c r="I437" s="111"/>
      <c r="J437" s="112"/>
      <c r="K437" s="118"/>
      <c r="L437" s="119"/>
      <c r="M437" s="112"/>
      <c r="N437" s="116"/>
      <c r="O437" s="117" t="s">
        <v>125</v>
      </c>
      <c r="P437" s="111"/>
      <c r="Q437" s="111"/>
      <c r="R437" s="111"/>
      <c r="S437" s="111"/>
      <c r="T437" s="111"/>
      <c r="U437" s="112"/>
      <c r="V437" s="111"/>
      <c r="W437" s="111"/>
      <c r="X437" s="112"/>
      <c r="Y437" s="118"/>
      <c r="Z437" s="119"/>
      <c r="AA437" s="112"/>
      <c r="AB437" s="116"/>
      <c r="AD437" s="120"/>
      <c r="AE437" s="58"/>
      <c r="AF437" s="58"/>
      <c r="AG437" s="58"/>
      <c r="AH437" s="58"/>
      <c r="AI437" s="58"/>
      <c r="AJ437" s="58"/>
      <c r="AK437" s="58"/>
    </row>
    <row r="438" spans="1:37">
      <c r="A438" s="110" t="s">
        <v>126</v>
      </c>
      <c r="B438" s="111"/>
      <c r="C438" s="111"/>
      <c r="D438" s="111"/>
      <c r="E438" s="111"/>
      <c r="F438" s="111"/>
      <c r="G438" s="112"/>
      <c r="H438" s="111"/>
      <c r="I438" s="111"/>
      <c r="J438" s="112"/>
      <c r="K438" s="118"/>
      <c r="L438" s="119"/>
      <c r="M438" s="112"/>
      <c r="N438" s="116"/>
      <c r="O438" s="117" t="s">
        <v>126</v>
      </c>
      <c r="P438" s="111"/>
      <c r="Q438" s="111"/>
      <c r="R438" s="111"/>
      <c r="S438" s="111"/>
      <c r="T438" s="111"/>
      <c r="U438" s="112"/>
      <c r="V438" s="111"/>
      <c r="W438" s="111"/>
      <c r="X438" s="112"/>
      <c r="Y438" s="118"/>
      <c r="Z438" s="119"/>
      <c r="AA438" s="112"/>
      <c r="AB438" s="116"/>
      <c r="AD438" s="64" t="s">
        <v>127</v>
      </c>
    </row>
    <row r="439" spans="1:37">
      <c r="A439" s="121" t="s">
        <v>128</v>
      </c>
      <c r="B439" s="58"/>
      <c r="C439" s="58"/>
      <c r="D439" s="58"/>
      <c r="E439" s="58"/>
      <c r="F439" s="58"/>
      <c r="G439" s="72"/>
      <c r="H439" s="58"/>
      <c r="I439" s="58"/>
      <c r="J439" s="72"/>
      <c r="K439" s="122"/>
      <c r="L439" s="123"/>
      <c r="M439" s="72"/>
      <c r="N439" s="59"/>
      <c r="O439" s="124" t="s">
        <v>128</v>
      </c>
      <c r="P439" s="58"/>
      <c r="Q439" s="58"/>
      <c r="R439" s="58"/>
      <c r="S439" s="58"/>
      <c r="T439" s="58"/>
      <c r="U439" s="72"/>
      <c r="V439" s="58"/>
      <c r="W439" s="58"/>
      <c r="X439" s="72"/>
      <c r="Y439" s="122"/>
      <c r="Z439" s="123"/>
      <c r="AA439" s="72"/>
      <c r="AB439" s="59"/>
      <c r="AD439" s="120"/>
      <c r="AE439" s="125" t="str">
        <f>Daten!$A$35</f>
        <v>Fredenbeck</v>
      </c>
      <c r="AF439" s="58"/>
      <c r="AG439" s="58"/>
      <c r="AH439" s="58"/>
      <c r="AI439" s="58"/>
      <c r="AJ439" s="58"/>
      <c r="AK439" s="58"/>
    </row>
    <row r="440" spans="1:37">
      <c r="A440" s="65" t="s">
        <v>129</v>
      </c>
      <c r="N440" s="61"/>
      <c r="O440" s="64" t="s">
        <v>129</v>
      </c>
      <c r="AB440" s="61"/>
      <c r="AD440" s="64" t="s">
        <v>130</v>
      </c>
    </row>
    <row r="441" spans="1:37">
      <c r="A441" s="57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9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9"/>
      <c r="AD441" s="58"/>
      <c r="AE441" s="126" t="str">
        <f>Daten!$A$32</f>
        <v>05.05.2017</v>
      </c>
      <c r="AF441" s="58"/>
      <c r="AG441" s="58"/>
      <c r="AH441" s="58"/>
      <c r="AI441" s="58"/>
      <c r="AJ441" s="58"/>
      <c r="AK441" s="58"/>
    </row>
    <row r="442" spans="1:37">
      <c r="A442" s="51" t="s">
        <v>95</v>
      </c>
      <c r="B442" s="52"/>
      <c r="C442" s="52"/>
      <c r="D442" s="52"/>
      <c r="E442" s="53"/>
      <c r="F442" s="54" t="s">
        <v>96</v>
      </c>
      <c r="G442" s="52"/>
      <c r="H442" s="52"/>
      <c r="I442" s="52"/>
      <c r="J442" s="52"/>
      <c r="K442" s="52"/>
      <c r="L442" s="52"/>
      <c r="M442" s="52"/>
      <c r="N442" s="52"/>
      <c r="O442" s="52"/>
      <c r="P442" s="53"/>
      <c r="Q442" s="54" t="s">
        <v>97</v>
      </c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3"/>
      <c r="AC442" s="55" t="s">
        <v>98</v>
      </c>
    </row>
    <row r="443" spans="1:37">
      <c r="A443" s="57"/>
      <c r="B443" s="58"/>
      <c r="C443" s="58"/>
      <c r="D443" s="58"/>
      <c r="E443" s="59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9"/>
      <c r="Q443" s="58"/>
      <c r="R443" s="58" t="str">
        <f ca="1">SamstagNeben!P36</f>
        <v>SV Werder Bremen</v>
      </c>
      <c r="S443" s="58"/>
      <c r="T443" s="58"/>
      <c r="U443" s="58"/>
      <c r="V443" s="58"/>
      <c r="W443" s="58"/>
      <c r="X443" s="58"/>
      <c r="Y443" s="58"/>
      <c r="Z443" s="58"/>
      <c r="AA443" s="58" t="str">
        <f>SamstagNeben!N36</f>
        <v>M60</v>
      </c>
      <c r="AB443" s="59"/>
      <c r="AC443" s="55" t="s">
        <v>99</v>
      </c>
    </row>
    <row r="444" spans="1:37" ht="15.95" customHeight="1">
      <c r="A444" s="60" t="s">
        <v>100</v>
      </c>
      <c r="C444" s="56" t="str">
        <f ca="1">SamstagNeben!I36</f>
        <v>SC Wentorf</v>
      </c>
      <c r="M444" s="61"/>
      <c r="N444" s="62" t="s">
        <v>101</v>
      </c>
      <c r="O444" s="63"/>
      <c r="P444" s="56" t="str">
        <f ca="1">SamstagNeben!M36</f>
        <v>TB Essen-Haarzopf</v>
      </c>
      <c r="AB444" s="61"/>
    </row>
    <row r="445" spans="1:37">
      <c r="A445" s="57"/>
      <c r="B445" s="58"/>
      <c r="C445" s="58"/>
      <c r="M445" s="61"/>
      <c r="N445" s="62"/>
      <c r="AB445" s="61"/>
      <c r="AD445" s="64" t="s">
        <v>37</v>
      </c>
      <c r="AG445" s="64" t="s">
        <v>102</v>
      </c>
      <c r="AJ445" s="64" t="s">
        <v>39</v>
      </c>
    </row>
    <row r="446" spans="1:37">
      <c r="A446" s="65" t="s">
        <v>100</v>
      </c>
      <c r="C446" s="66"/>
      <c r="D446" s="67"/>
      <c r="E446" s="67"/>
      <c r="F446" s="67"/>
      <c r="G446" s="67"/>
      <c r="H446" s="68"/>
      <c r="I446" s="67"/>
      <c r="J446" s="67"/>
      <c r="K446" s="67"/>
      <c r="L446" s="67"/>
      <c r="M446" s="68"/>
      <c r="N446" s="67"/>
      <c r="O446" s="67"/>
      <c r="P446" s="67"/>
      <c r="Q446" s="67"/>
      <c r="R446" s="68"/>
      <c r="S446" s="67"/>
      <c r="T446" s="67"/>
      <c r="U446" s="67"/>
      <c r="V446" s="67"/>
      <c r="W446" s="68"/>
      <c r="X446" s="67"/>
      <c r="Y446" s="67"/>
      <c r="Z446" s="67"/>
      <c r="AA446" s="67"/>
      <c r="AB446" s="68"/>
      <c r="AC446" s="62"/>
      <c r="AD446" s="69"/>
      <c r="AE446" s="53"/>
      <c r="AF446" s="62"/>
      <c r="AG446" s="69"/>
      <c r="AH446" s="53"/>
      <c r="AJ446" s="69"/>
      <c r="AK446" s="53"/>
    </row>
    <row r="447" spans="1:37">
      <c r="A447" s="70" t="s">
        <v>101</v>
      </c>
      <c r="B447" s="58"/>
      <c r="C447" s="71"/>
      <c r="D447" s="72"/>
      <c r="E447" s="72"/>
      <c r="F447" s="72"/>
      <c r="G447" s="72"/>
      <c r="H447" s="59"/>
      <c r="I447" s="72"/>
      <c r="J447" s="72"/>
      <c r="K447" s="72"/>
      <c r="L447" s="72"/>
      <c r="M447" s="59"/>
      <c r="N447" s="72"/>
      <c r="O447" s="72"/>
      <c r="P447" s="72"/>
      <c r="Q447" s="72"/>
      <c r="R447" s="59"/>
      <c r="S447" s="72"/>
      <c r="T447" s="72"/>
      <c r="U447" s="72"/>
      <c r="V447" s="72"/>
      <c r="W447" s="59"/>
      <c r="X447" s="72"/>
      <c r="Y447" s="72"/>
      <c r="Z447" s="72"/>
      <c r="AA447" s="72"/>
      <c r="AB447" s="59"/>
      <c r="AC447" s="62"/>
      <c r="AD447" s="462">
        <f>SamstagNeben!C36</f>
        <v>5</v>
      </c>
      <c r="AE447" s="463"/>
      <c r="AF447" s="62"/>
      <c r="AG447" s="462">
        <f>SamstagNeben!E36</f>
        <v>72</v>
      </c>
      <c r="AH447" s="463"/>
      <c r="AJ447" s="462">
        <f>SamstagNeben!F36</f>
        <v>3</v>
      </c>
      <c r="AK447" s="463"/>
    </row>
    <row r="448" spans="1:37">
      <c r="A448" s="65" t="s">
        <v>100</v>
      </c>
      <c r="C448" s="66"/>
      <c r="D448" s="67"/>
      <c r="E448" s="67"/>
      <c r="F448" s="67"/>
      <c r="G448" s="67"/>
      <c r="H448" s="68"/>
      <c r="I448" s="67"/>
      <c r="J448" s="67"/>
      <c r="K448" s="67"/>
      <c r="L448" s="67"/>
      <c r="M448" s="68"/>
      <c r="N448" s="67"/>
      <c r="O448" s="67"/>
      <c r="P448" s="67"/>
      <c r="Q448" s="67"/>
      <c r="R448" s="68"/>
      <c r="S448" s="67"/>
      <c r="T448" s="67"/>
      <c r="U448" s="67"/>
      <c r="V448" s="67"/>
      <c r="W448" s="68"/>
      <c r="X448" s="67"/>
      <c r="Y448" s="67"/>
      <c r="Z448" s="67"/>
      <c r="AA448" s="67"/>
      <c r="AB448" s="68"/>
      <c r="AC448" s="62"/>
      <c r="AD448" s="57"/>
      <c r="AE448" s="59"/>
      <c r="AF448" s="62"/>
      <c r="AG448" s="57"/>
      <c r="AH448" s="59"/>
      <c r="AJ448" s="57"/>
      <c r="AK448" s="59"/>
    </row>
    <row r="449" spans="1:37">
      <c r="A449" s="70" t="s">
        <v>101</v>
      </c>
      <c r="B449" s="58"/>
      <c r="C449" s="71"/>
      <c r="D449" s="72"/>
      <c r="E449" s="72"/>
      <c r="F449" s="72"/>
      <c r="G449" s="72"/>
      <c r="H449" s="59"/>
      <c r="I449" s="72"/>
      <c r="J449" s="72"/>
      <c r="K449" s="72"/>
      <c r="L449" s="72"/>
      <c r="M449" s="59"/>
      <c r="N449" s="72"/>
      <c r="O449" s="72"/>
      <c r="P449" s="72"/>
      <c r="Q449" s="72"/>
      <c r="R449" s="59"/>
      <c r="S449" s="72"/>
      <c r="T449" s="72"/>
      <c r="U449" s="72"/>
      <c r="V449" s="72"/>
      <c r="W449" s="59"/>
      <c r="X449" s="72"/>
      <c r="Y449" s="72"/>
      <c r="Z449" s="72"/>
      <c r="AA449" s="72"/>
      <c r="AB449" s="59"/>
      <c r="AC449" s="62"/>
      <c r="AD449" s="62"/>
      <c r="AE449" s="62"/>
      <c r="AF449" s="62"/>
      <c r="AG449" s="62"/>
    </row>
    <row r="450" spans="1:37">
      <c r="A450" s="65" t="s">
        <v>100</v>
      </c>
      <c r="C450" s="66"/>
      <c r="D450" s="67"/>
      <c r="E450" s="67"/>
      <c r="F450" s="67"/>
      <c r="G450" s="67"/>
      <c r="H450" s="68"/>
      <c r="I450" s="67"/>
      <c r="J450" s="67"/>
      <c r="K450" s="67"/>
      <c r="L450" s="67"/>
      <c r="M450" s="68"/>
      <c r="N450" s="67"/>
      <c r="O450" s="67"/>
      <c r="P450" s="67"/>
      <c r="Q450" s="67"/>
      <c r="R450" s="68"/>
      <c r="S450" s="67"/>
      <c r="T450" s="67"/>
      <c r="U450" s="67"/>
      <c r="V450" s="67"/>
      <c r="W450" s="68"/>
      <c r="X450" s="67"/>
      <c r="Y450" s="67"/>
      <c r="Z450" s="67"/>
      <c r="AA450" s="67"/>
      <c r="AB450" s="68"/>
      <c r="AC450" s="62"/>
      <c r="AD450" s="73" t="s">
        <v>103</v>
      </c>
      <c r="AE450" s="62"/>
      <c r="AF450" s="62"/>
      <c r="AG450" s="62"/>
    </row>
    <row r="451" spans="1:37">
      <c r="A451" s="70" t="s">
        <v>101</v>
      </c>
      <c r="B451" s="58"/>
      <c r="C451" s="71"/>
      <c r="D451" s="72"/>
      <c r="E451" s="72"/>
      <c r="F451" s="72"/>
      <c r="G451" s="72"/>
      <c r="H451" s="59"/>
      <c r="I451" s="72"/>
      <c r="J451" s="72"/>
      <c r="K451" s="72"/>
      <c r="L451" s="72"/>
      <c r="M451" s="59"/>
      <c r="N451" s="72"/>
      <c r="O451" s="72"/>
      <c r="P451" s="72"/>
      <c r="Q451" s="72"/>
      <c r="R451" s="59"/>
      <c r="S451" s="72"/>
      <c r="T451" s="72"/>
      <c r="U451" s="72"/>
      <c r="V451" s="72"/>
      <c r="W451" s="59"/>
      <c r="X451" s="72"/>
      <c r="Y451" s="72"/>
      <c r="Z451" s="72"/>
      <c r="AA451" s="72"/>
      <c r="AB451" s="59"/>
      <c r="AC451" s="62"/>
      <c r="AD451" s="62"/>
      <c r="AE451" s="62"/>
      <c r="AF451" s="62"/>
      <c r="AG451" s="62"/>
    </row>
    <row r="452" spans="1:37">
      <c r="A452" s="65" t="s">
        <v>100</v>
      </c>
      <c r="C452" s="66"/>
      <c r="D452" s="67"/>
      <c r="E452" s="67"/>
      <c r="F452" s="67"/>
      <c r="G452" s="67"/>
      <c r="H452" s="68"/>
      <c r="I452" s="67"/>
      <c r="J452" s="67"/>
      <c r="K452" s="67"/>
      <c r="L452" s="67"/>
      <c r="M452" s="68"/>
      <c r="N452" s="67"/>
      <c r="O452" s="67"/>
      <c r="P452" s="67"/>
      <c r="Q452" s="67"/>
      <c r="R452" s="68"/>
      <c r="S452" s="67"/>
      <c r="T452" s="67"/>
      <c r="U452" s="67"/>
      <c r="V452" s="67"/>
      <c r="W452" s="68"/>
      <c r="X452" s="67"/>
      <c r="Y452" s="67"/>
      <c r="Z452" s="67"/>
      <c r="AA452" s="67"/>
      <c r="AB452" s="68"/>
      <c r="AC452" s="62"/>
      <c r="AD452" s="74" t="str">
        <f>Daten!$A$31</f>
        <v>DM Senioren 2017</v>
      </c>
      <c r="AE452" s="58"/>
      <c r="AF452" s="58"/>
      <c r="AG452" s="58"/>
      <c r="AH452" s="58"/>
      <c r="AI452" s="58"/>
      <c r="AJ452" s="58"/>
      <c r="AK452" s="58"/>
    </row>
    <row r="453" spans="1:37">
      <c r="A453" s="70" t="s">
        <v>101</v>
      </c>
      <c r="B453" s="58"/>
      <c r="C453" s="71"/>
      <c r="D453" s="72"/>
      <c r="E453" s="72"/>
      <c r="F453" s="72"/>
      <c r="G453" s="72"/>
      <c r="H453" s="59"/>
      <c r="I453" s="72"/>
      <c r="J453" s="72"/>
      <c r="K453" s="72"/>
      <c r="L453" s="72"/>
      <c r="M453" s="59"/>
      <c r="N453" s="72"/>
      <c r="O453" s="72"/>
      <c r="P453" s="72"/>
      <c r="Q453" s="72"/>
      <c r="R453" s="59"/>
      <c r="S453" s="72"/>
      <c r="T453" s="72"/>
      <c r="U453" s="72"/>
      <c r="V453" s="72"/>
      <c r="W453" s="59"/>
      <c r="X453" s="72"/>
      <c r="Y453" s="72"/>
      <c r="Z453" s="72"/>
      <c r="AA453" s="72"/>
      <c r="AB453" s="59"/>
      <c r="AC453" s="62"/>
      <c r="AD453" s="75" t="str">
        <f>SamstagNeben!G36</f>
        <v>M60</v>
      </c>
      <c r="AE453" s="76"/>
      <c r="AF453" s="76"/>
      <c r="AG453" s="75" t="s">
        <v>34</v>
      </c>
      <c r="AH453" s="76"/>
      <c r="AI453" s="76"/>
      <c r="AJ453" s="76"/>
      <c r="AK453" s="76"/>
    </row>
    <row r="454" spans="1:37">
      <c r="A454" s="65" t="s">
        <v>100</v>
      </c>
      <c r="C454" s="66"/>
      <c r="D454" s="67"/>
      <c r="E454" s="67"/>
      <c r="F454" s="67"/>
      <c r="G454" s="67"/>
      <c r="H454" s="68"/>
      <c r="I454" s="67"/>
      <c r="J454" s="67"/>
      <c r="K454" s="67"/>
      <c r="L454" s="67"/>
      <c r="M454" s="68"/>
      <c r="N454" s="67"/>
      <c r="O454" s="67"/>
      <c r="P454" s="67"/>
      <c r="Q454" s="67"/>
      <c r="R454" s="68"/>
      <c r="S454" s="67"/>
      <c r="T454" s="67"/>
      <c r="U454" s="67"/>
      <c r="V454" s="67"/>
      <c r="W454" s="68"/>
      <c r="X454" s="67"/>
      <c r="Y454" s="67"/>
      <c r="Z454" s="67"/>
      <c r="AA454" s="67"/>
      <c r="AB454" s="68"/>
      <c r="AC454" s="62"/>
      <c r="AD454" s="77"/>
      <c r="AE454" s="62"/>
      <c r="AF454" s="62"/>
      <c r="AG454" s="62"/>
      <c r="AH454" s="62"/>
      <c r="AI454" s="62"/>
      <c r="AJ454" s="62"/>
      <c r="AK454" s="62"/>
    </row>
    <row r="455" spans="1:37">
      <c r="A455" s="70" t="s">
        <v>101</v>
      </c>
      <c r="B455" s="58"/>
      <c r="C455" s="71"/>
      <c r="D455" s="72"/>
      <c r="E455" s="72"/>
      <c r="F455" s="72"/>
      <c r="G455" s="72"/>
      <c r="H455" s="59"/>
      <c r="I455" s="72"/>
      <c r="J455" s="72"/>
      <c r="K455" s="72"/>
      <c r="L455" s="72"/>
      <c r="M455" s="59"/>
      <c r="N455" s="72"/>
      <c r="O455" s="72"/>
      <c r="P455" s="72"/>
      <c r="Q455" s="72"/>
      <c r="R455" s="59"/>
      <c r="S455" s="72"/>
      <c r="T455" s="72"/>
      <c r="U455" s="72"/>
      <c r="V455" s="72"/>
      <c r="W455" s="59"/>
      <c r="X455" s="72"/>
      <c r="Y455" s="72"/>
      <c r="Z455" s="72"/>
      <c r="AA455" s="72"/>
      <c r="AB455" s="59"/>
      <c r="AC455" s="62"/>
      <c r="AD455" s="78" t="s">
        <v>104</v>
      </c>
      <c r="AE455" s="76"/>
      <c r="AF455" s="76"/>
      <c r="AG455" s="76"/>
      <c r="AH455" s="79"/>
      <c r="AI455" s="76"/>
      <c r="AJ455" s="76"/>
      <c r="AK455" s="80"/>
    </row>
    <row r="456" spans="1:37">
      <c r="D456" s="64"/>
      <c r="AD456" s="81"/>
      <c r="AE456" s="52"/>
      <c r="AF456" s="52"/>
      <c r="AG456" s="52"/>
      <c r="AH456" s="82"/>
      <c r="AI456" s="52"/>
      <c r="AJ456" s="52"/>
      <c r="AK456" s="53"/>
    </row>
    <row r="457" spans="1:37">
      <c r="A457" s="83" t="s">
        <v>105</v>
      </c>
      <c r="B457" s="76"/>
      <c r="C457" s="80"/>
      <c r="D457" s="84"/>
      <c r="E457" s="84" t="s">
        <v>100</v>
      </c>
      <c r="F457" s="85" t="s">
        <v>21</v>
      </c>
      <c r="G457" s="84" t="s">
        <v>101</v>
      </c>
      <c r="H457" s="86"/>
      <c r="I457" s="84" t="s">
        <v>106</v>
      </c>
      <c r="J457" s="84"/>
      <c r="K457" s="84"/>
      <c r="L457" s="84"/>
      <c r="M457" s="86"/>
      <c r="N457" s="84" t="s">
        <v>107</v>
      </c>
      <c r="O457" s="84"/>
      <c r="P457" s="84"/>
      <c r="Q457" s="84"/>
      <c r="R457" s="86"/>
      <c r="S457" s="73"/>
      <c r="T457" s="73"/>
      <c r="AD457" s="87" t="s">
        <v>108</v>
      </c>
      <c r="AE457" s="58"/>
      <c r="AF457" s="58"/>
      <c r="AG457" s="58"/>
      <c r="AH457" s="72"/>
      <c r="AI457" s="58"/>
      <c r="AJ457" s="58"/>
      <c r="AK457" s="59"/>
    </row>
    <row r="458" spans="1:37">
      <c r="A458" s="60"/>
      <c r="C458" s="61"/>
      <c r="H458" s="61"/>
      <c r="M458" s="61"/>
      <c r="N458" s="88"/>
      <c r="O458" s="89"/>
      <c r="P458" s="89"/>
      <c r="Q458" s="89"/>
      <c r="R458" s="90"/>
      <c r="S458" s="62"/>
      <c r="T458" s="56" t="s">
        <v>109</v>
      </c>
      <c r="AD458" s="91"/>
      <c r="AE458" s="62"/>
      <c r="AF458" s="62"/>
      <c r="AG458" s="62"/>
      <c r="AH458" s="92"/>
      <c r="AI458" s="62"/>
      <c r="AJ458" s="62"/>
      <c r="AK458" s="61"/>
    </row>
    <row r="459" spans="1:37">
      <c r="A459" s="93" t="s">
        <v>110</v>
      </c>
      <c r="B459" s="58"/>
      <c r="C459" s="59"/>
      <c r="D459" s="58"/>
      <c r="E459" s="58"/>
      <c r="F459" s="94" t="s">
        <v>21</v>
      </c>
      <c r="G459" s="58"/>
      <c r="H459" s="59"/>
      <c r="I459" s="58"/>
      <c r="J459" s="58"/>
      <c r="K459" s="94" t="s">
        <v>21</v>
      </c>
      <c r="L459" s="58"/>
      <c r="M459" s="59"/>
      <c r="N459" s="95"/>
      <c r="O459" s="95"/>
      <c r="P459" s="96"/>
      <c r="Q459" s="97"/>
      <c r="R459" s="98"/>
      <c r="S459" s="62"/>
      <c r="T459" s="62"/>
      <c r="AD459" s="87" t="s">
        <v>111</v>
      </c>
      <c r="AE459" s="58"/>
      <c r="AF459" s="58"/>
      <c r="AG459" s="58"/>
      <c r="AH459" s="72"/>
      <c r="AI459" s="58"/>
      <c r="AJ459" s="58"/>
      <c r="AK459" s="59"/>
    </row>
    <row r="460" spans="1:37">
      <c r="A460" s="60"/>
      <c r="C460" s="61"/>
      <c r="H460" s="61"/>
      <c r="K460" s="99"/>
      <c r="M460" s="61"/>
      <c r="N460" s="62"/>
      <c r="Q460" s="100"/>
      <c r="R460" s="61"/>
      <c r="S460" s="62"/>
      <c r="T460" s="58"/>
      <c r="U460" s="58"/>
      <c r="V460" s="58"/>
      <c r="W460" s="58"/>
      <c r="X460" s="58"/>
      <c r="Y460" s="58"/>
      <c r="Z460" s="58"/>
      <c r="AA460" s="58"/>
      <c r="AB460" s="58"/>
      <c r="AC460" s="62"/>
      <c r="AD460" s="91"/>
      <c r="AE460" s="62"/>
      <c r="AF460" s="62"/>
      <c r="AG460" s="62"/>
      <c r="AH460" s="92"/>
      <c r="AI460" s="62"/>
      <c r="AJ460" s="62"/>
      <c r="AK460" s="61"/>
    </row>
    <row r="461" spans="1:37">
      <c r="A461" s="93" t="s">
        <v>112</v>
      </c>
      <c r="B461" s="58"/>
      <c r="C461" s="59"/>
      <c r="D461" s="58"/>
      <c r="E461" s="58"/>
      <c r="F461" s="94" t="s">
        <v>21</v>
      </c>
      <c r="G461" s="58"/>
      <c r="H461" s="59"/>
      <c r="I461" s="58"/>
      <c r="J461" s="58"/>
      <c r="K461" s="94" t="s">
        <v>21</v>
      </c>
      <c r="L461" s="58"/>
      <c r="M461" s="59"/>
      <c r="N461" s="58"/>
      <c r="O461" s="58"/>
      <c r="P461" s="94" t="s">
        <v>21</v>
      </c>
      <c r="Q461" s="101"/>
      <c r="R461" s="59"/>
      <c r="S461" s="62"/>
      <c r="T461" s="62"/>
      <c r="AD461" s="87" t="s">
        <v>113</v>
      </c>
      <c r="AE461" s="58"/>
      <c r="AF461" s="58"/>
      <c r="AG461" s="58"/>
      <c r="AH461" s="72"/>
      <c r="AI461" s="58"/>
      <c r="AJ461" s="58"/>
      <c r="AK461" s="59"/>
    </row>
    <row r="462" spans="1:37">
      <c r="AD462" s="91" t="s">
        <v>114</v>
      </c>
      <c r="AE462" s="62"/>
      <c r="AF462" s="62"/>
      <c r="AG462" s="62"/>
      <c r="AH462" s="92"/>
      <c r="AI462" s="62"/>
      <c r="AJ462" s="62"/>
      <c r="AK462" s="61"/>
    </row>
    <row r="463" spans="1:37">
      <c r="A463" s="102"/>
      <c r="B463" s="76"/>
      <c r="C463" s="76"/>
      <c r="D463" s="76"/>
      <c r="E463" s="76" t="s">
        <v>100</v>
      </c>
      <c r="F463" s="76"/>
      <c r="G463" s="76"/>
      <c r="H463" s="76"/>
      <c r="I463" s="76"/>
      <c r="J463" s="76"/>
      <c r="K463" s="76"/>
      <c r="L463" s="76"/>
      <c r="M463" s="76"/>
      <c r="N463" s="85" t="s">
        <v>40</v>
      </c>
      <c r="O463" s="76"/>
      <c r="P463" s="76"/>
      <c r="Q463" s="76"/>
      <c r="R463" s="76"/>
      <c r="S463" s="76"/>
      <c r="T463" s="76" t="s">
        <v>101</v>
      </c>
      <c r="U463" s="76"/>
      <c r="V463" s="76"/>
      <c r="W463" s="76"/>
      <c r="X463" s="76"/>
      <c r="Y463" s="76"/>
      <c r="Z463" s="76"/>
      <c r="AA463" s="76"/>
      <c r="AB463" s="80"/>
      <c r="AD463" s="87" t="s">
        <v>115</v>
      </c>
      <c r="AE463" s="58"/>
      <c r="AF463" s="58"/>
      <c r="AG463" s="58"/>
      <c r="AH463" s="72"/>
      <c r="AI463" s="58"/>
      <c r="AJ463" s="58"/>
      <c r="AK463" s="59"/>
    </row>
    <row r="464" spans="1:37">
      <c r="A464" s="103" t="s">
        <v>116</v>
      </c>
      <c r="B464" s="104" t="s">
        <v>117</v>
      </c>
      <c r="C464" s="104"/>
      <c r="D464" s="104"/>
      <c r="E464" s="104"/>
      <c r="F464" s="104"/>
      <c r="G464" s="105"/>
      <c r="H464" s="104" t="s">
        <v>118</v>
      </c>
      <c r="I464" s="104"/>
      <c r="J464" s="105"/>
      <c r="K464" s="106" t="s">
        <v>119</v>
      </c>
      <c r="L464" s="107" t="s">
        <v>120</v>
      </c>
      <c r="M464" s="108"/>
      <c r="N464" s="109" t="s">
        <v>94</v>
      </c>
      <c r="O464" s="105" t="s">
        <v>116</v>
      </c>
      <c r="P464" s="104" t="s">
        <v>117</v>
      </c>
      <c r="Q464" s="104"/>
      <c r="R464" s="104"/>
      <c r="S464" s="104"/>
      <c r="T464" s="104"/>
      <c r="U464" s="105"/>
      <c r="V464" s="104" t="s">
        <v>118</v>
      </c>
      <c r="W464" s="104"/>
      <c r="X464" s="105"/>
      <c r="Y464" s="106" t="s">
        <v>119</v>
      </c>
      <c r="Z464" s="107" t="s">
        <v>120</v>
      </c>
      <c r="AA464" s="108"/>
      <c r="AB464" s="109" t="s">
        <v>94</v>
      </c>
    </row>
    <row r="465" spans="1:37">
      <c r="A465" s="110" t="s">
        <v>121</v>
      </c>
      <c r="B465" s="111"/>
      <c r="C465" s="111"/>
      <c r="D465" s="111"/>
      <c r="E465" s="111"/>
      <c r="F465" s="111"/>
      <c r="G465" s="112"/>
      <c r="H465" s="111"/>
      <c r="I465" s="111"/>
      <c r="J465" s="112"/>
      <c r="K465" s="113"/>
      <c r="L465" s="114"/>
      <c r="M465" s="115"/>
      <c r="N465" s="116"/>
      <c r="O465" s="117" t="s">
        <v>121</v>
      </c>
      <c r="P465" s="111"/>
      <c r="Q465" s="111"/>
      <c r="R465" s="111"/>
      <c r="S465" s="111"/>
      <c r="T465" s="111"/>
      <c r="U465" s="112"/>
      <c r="V465" s="111"/>
      <c r="W465" s="111"/>
      <c r="X465" s="112"/>
      <c r="Y465" s="113"/>
      <c r="Z465" s="114"/>
      <c r="AA465" s="115"/>
      <c r="AB465" s="116"/>
      <c r="AD465" s="64" t="s">
        <v>122</v>
      </c>
    </row>
    <row r="466" spans="1:37">
      <c r="A466" s="110" t="s">
        <v>123</v>
      </c>
      <c r="B466" s="111"/>
      <c r="C466" s="111"/>
      <c r="D466" s="111"/>
      <c r="E466" s="111"/>
      <c r="F466" s="111"/>
      <c r="G466" s="112"/>
      <c r="H466" s="111"/>
      <c r="I466" s="111"/>
      <c r="J466" s="112"/>
      <c r="K466" s="118"/>
      <c r="L466" s="119"/>
      <c r="M466" s="112"/>
      <c r="N466" s="116"/>
      <c r="O466" s="117" t="s">
        <v>123</v>
      </c>
      <c r="P466" s="111"/>
      <c r="Q466" s="111"/>
      <c r="R466" s="111"/>
      <c r="S466" s="111"/>
      <c r="T466" s="111"/>
      <c r="U466" s="112"/>
      <c r="V466" s="111"/>
      <c r="W466" s="111"/>
      <c r="X466" s="112"/>
      <c r="Y466" s="118"/>
      <c r="Z466" s="119"/>
      <c r="AA466" s="112"/>
      <c r="AB466" s="116"/>
      <c r="AD466" s="120"/>
      <c r="AE466" s="58"/>
      <c r="AF466" s="58"/>
      <c r="AG466" s="58"/>
      <c r="AH466" s="58"/>
      <c r="AI466" s="58"/>
      <c r="AJ466" s="58"/>
      <c r="AK466" s="58"/>
    </row>
    <row r="467" spans="1:37">
      <c r="A467" s="110" t="s">
        <v>124</v>
      </c>
      <c r="B467" s="111"/>
      <c r="C467" s="111"/>
      <c r="D467" s="111"/>
      <c r="E467" s="111"/>
      <c r="F467" s="111"/>
      <c r="G467" s="112"/>
      <c r="H467" s="111"/>
      <c r="I467" s="111"/>
      <c r="J467" s="112"/>
      <c r="K467" s="118"/>
      <c r="L467" s="119"/>
      <c r="M467" s="112"/>
      <c r="N467" s="116"/>
      <c r="O467" s="117" t="s">
        <v>124</v>
      </c>
      <c r="P467" s="111"/>
      <c r="Q467" s="111"/>
      <c r="R467" s="111"/>
      <c r="S467" s="111"/>
      <c r="T467" s="111"/>
      <c r="U467" s="112"/>
      <c r="V467" s="111"/>
      <c r="W467" s="111"/>
      <c r="X467" s="112"/>
      <c r="Y467" s="118"/>
      <c r="Z467" s="119"/>
      <c r="AA467" s="112"/>
      <c r="AB467" s="116"/>
      <c r="AD467" s="64" t="s">
        <v>96</v>
      </c>
    </row>
    <row r="468" spans="1:37">
      <c r="A468" s="110" t="s">
        <v>125</v>
      </c>
      <c r="B468" s="111"/>
      <c r="C468" s="111"/>
      <c r="D468" s="111"/>
      <c r="E468" s="111"/>
      <c r="F468" s="111"/>
      <c r="G468" s="112"/>
      <c r="H468" s="111"/>
      <c r="I468" s="111"/>
      <c r="J468" s="112"/>
      <c r="K468" s="118"/>
      <c r="L468" s="119"/>
      <c r="M468" s="112"/>
      <c r="N468" s="116"/>
      <c r="O468" s="117" t="s">
        <v>125</v>
      </c>
      <c r="P468" s="111"/>
      <c r="Q468" s="111"/>
      <c r="R468" s="111"/>
      <c r="S468" s="111"/>
      <c r="T468" s="111"/>
      <c r="U468" s="112"/>
      <c r="V468" s="111"/>
      <c r="W468" s="111"/>
      <c r="X468" s="112"/>
      <c r="Y468" s="118"/>
      <c r="Z468" s="119"/>
      <c r="AA468" s="112"/>
      <c r="AB468" s="116"/>
      <c r="AD468" s="120"/>
      <c r="AE468" s="58"/>
      <c r="AF468" s="58"/>
      <c r="AG468" s="58"/>
      <c r="AH468" s="58"/>
      <c r="AI468" s="58"/>
      <c r="AJ468" s="58"/>
      <c r="AK468" s="58"/>
    </row>
    <row r="469" spans="1:37">
      <c r="A469" s="110" t="s">
        <v>126</v>
      </c>
      <c r="B469" s="111"/>
      <c r="C469" s="111"/>
      <c r="D469" s="111"/>
      <c r="E469" s="111"/>
      <c r="F469" s="111"/>
      <c r="G469" s="112"/>
      <c r="H469" s="111"/>
      <c r="I469" s="111"/>
      <c r="J469" s="112"/>
      <c r="K469" s="118"/>
      <c r="L469" s="119"/>
      <c r="M469" s="112"/>
      <c r="N469" s="116"/>
      <c r="O469" s="117" t="s">
        <v>126</v>
      </c>
      <c r="P469" s="111"/>
      <c r="Q469" s="111"/>
      <c r="R469" s="111"/>
      <c r="S469" s="111"/>
      <c r="T469" s="111"/>
      <c r="U469" s="112"/>
      <c r="V469" s="111"/>
      <c r="W469" s="111"/>
      <c r="X469" s="112"/>
      <c r="Y469" s="118"/>
      <c r="Z469" s="119"/>
      <c r="AA469" s="112"/>
      <c r="AB469" s="116"/>
      <c r="AD469" s="64" t="s">
        <v>127</v>
      </c>
    </row>
    <row r="470" spans="1:37">
      <c r="A470" s="121" t="s">
        <v>128</v>
      </c>
      <c r="B470" s="58"/>
      <c r="C470" s="58"/>
      <c r="D470" s="58"/>
      <c r="E470" s="58"/>
      <c r="F470" s="58"/>
      <c r="G470" s="72"/>
      <c r="H470" s="58"/>
      <c r="I470" s="58"/>
      <c r="J470" s="72"/>
      <c r="K470" s="122"/>
      <c r="L470" s="123"/>
      <c r="M470" s="72"/>
      <c r="N470" s="59"/>
      <c r="O470" s="124" t="s">
        <v>128</v>
      </c>
      <c r="P470" s="58"/>
      <c r="Q470" s="58"/>
      <c r="R470" s="58"/>
      <c r="S470" s="58"/>
      <c r="T470" s="58"/>
      <c r="U470" s="72"/>
      <c r="V470" s="58"/>
      <c r="W470" s="58"/>
      <c r="X470" s="72"/>
      <c r="Y470" s="122"/>
      <c r="Z470" s="123"/>
      <c r="AA470" s="72"/>
      <c r="AB470" s="59"/>
      <c r="AD470" s="120"/>
      <c r="AE470" s="125" t="str">
        <f>Daten!$A$35</f>
        <v>Fredenbeck</v>
      </c>
      <c r="AF470" s="58"/>
      <c r="AG470" s="58"/>
      <c r="AH470" s="58"/>
      <c r="AI470" s="58"/>
      <c r="AJ470" s="58"/>
      <c r="AK470" s="58"/>
    </row>
    <row r="471" spans="1:37">
      <c r="A471" s="65" t="s">
        <v>129</v>
      </c>
      <c r="N471" s="61"/>
      <c r="O471" s="64" t="s">
        <v>129</v>
      </c>
      <c r="AB471" s="61"/>
      <c r="AD471" s="64" t="s">
        <v>130</v>
      </c>
    </row>
    <row r="472" spans="1:37">
      <c r="A472" s="57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9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9"/>
      <c r="AD472" s="58"/>
      <c r="AE472" s="126" t="str">
        <f>Daten!$A$32</f>
        <v>05.05.2017</v>
      </c>
      <c r="AF472" s="58"/>
      <c r="AG472" s="58"/>
      <c r="AH472" s="58"/>
      <c r="AI472" s="58"/>
      <c r="AJ472" s="58"/>
      <c r="AK472" s="58"/>
    </row>
    <row r="473" spans="1:37" ht="12" customHeight="1"/>
    <row r="474" spans="1:37">
      <c r="A474" s="51" t="s">
        <v>95</v>
      </c>
      <c r="B474" s="52"/>
      <c r="C474" s="52"/>
      <c r="D474" s="52"/>
      <c r="E474" s="53"/>
      <c r="F474" s="54" t="s">
        <v>96</v>
      </c>
      <c r="G474" s="52"/>
      <c r="H474" s="52"/>
      <c r="I474" s="52"/>
      <c r="J474" s="52"/>
      <c r="K474" s="52"/>
      <c r="L474" s="52"/>
      <c r="M474" s="52"/>
      <c r="N474" s="52"/>
      <c r="O474" s="52"/>
      <c r="P474" s="53"/>
      <c r="Q474" s="54" t="s">
        <v>97</v>
      </c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3"/>
      <c r="AC474" s="55" t="s">
        <v>98</v>
      </c>
    </row>
    <row r="475" spans="1:37">
      <c r="A475" s="57"/>
      <c r="B475" s="58"/>
      <c r="C475" s="58"/>
      <c r="D475" s="58"/>
      <c r="E475" s="59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9"/>
      <c r="Q475" s="58"/>
      <c r="R475" s="58" t="str">
        <f ca="1">SamstagNeben!P37</f>
        <v>Viersener TV</v>
      </c>
      <c r="S475" s="58"/>
      <c r="T475" s="58"/>
      <c r="U475" s="58"/>
      <c r="V475" s="58"/>
      <c r="W475" s="58"/>
      <c r="X475" s="58"/>
      <c r="Y475" s="58"/>
      <c r="Z475" s="58"/>
      <c r="AA475" s="58" t="str">
        <f>SamstagNeben!N37</f>
        <v>M60</v>
      </c>
      <c r="AB475" s="59"/>
      <c r="AC475" s="55" t="s">
        <v>99</v>
      </c>
    </row>
    <row r="476" spans="1:37" ht="15.95" customHeight="1">
      <c r="A476" s="60" t="s">
        <v>100</v>
      </c>
      <c r="C476" s="56" t="str">
        <f ca="1">SamstagNeben!I37</f>
        <v>SF Ricklingen</v>
      </c>
      <c r="M476" s="61"/>
      <c r="N476" s="62" t="s">
        <v>101</v>
      </c>
      <c r="O476" s="63"/>
      <c r="P476" s="56" t="str">
        <f ca="1">SamstagNeben!M37</f>
        <v>TuS Meinerzhagen</v>
      </c>
      <c r="AB476" s="61"/>
    </row>
    <row r="477" spans="1:37">
      <c r="A477" s="57"/>
      <c r="B477" s="58"/>
      <c r="C477" s="58"/>
      <c r="M477" s="61"/>
      <c r="N477" s="62"/>
      <c r="AB477" s="61"/>
      <c r="AD477" s="64" t="s">
        <v>37</v>
      </c>
      <c r="AG477" s="64" t="s">
        <v>102</v>
      </c>
      <c r="AJ477" s="64" t="s">
        <v>39</v>
      </c>
    </row>
    <row r="478" spans="1:37">
      <c r="A478" s="65" t="s">
        <v>100</v>
      </c>
      <c r="C478" s="66"/>
      <c r="D478" s="67"/>
      <c r="E478" s="67"/>
      <c r="F478" s="67"/>
      <c r="G478" s="67"/>
      <c r="H478" s="68"/>
      <c r="I478" s="67"/>
      <c r="J478" s="67"/>
      <c r="K478" s="67"/>
      <c r="L478" s="67"/>
      <c r="M478" s="68"/>
      <c r="N478" s="67"/>
      <c r="O478" s="67"/>
      <c r="P478" s="67"/>
      <c r="Q478" s="67"/>
      <c r="R478" s="68"/>
      <c r="S478" s="67"/>
      <c r="T478" s="67"/>
      <c r="U478" s="67"/>
      <c r="V478" s="67"/>
      <c r="W478" s="68"/>
      <c r="X478" s="67"/>
      <c r="Y478" s="67"/>
      <c r="Z478" s="67"/>
      <c r="AA478" s="67"/>
      <c r="AB478" s="68"/>
      <c r="AC478" s="62"/>
      <c r="AD478" s="69"/>
      <c r="AE478" s="53"/>
      <c r="AF478" s="62"/>
      <c r="AG478" s="69"/>
      <c r="AH478" s="53"/>
      <c r="AJ478" s="69"/>
      <c r="AK478" s="53"/>
    </row>
    <row r="479" spans="1:37">
      <c r="A479" s="70" t="s">
        <v>101</v>
      </c>
      <c r="B479" s="58"/>
      <c r="C479" s="71"/>
      <c r="D479" s="72"/>
      <c r="E479" s="72"/>
      <c r="F479" s="72"/>
      <c r="G479" s="72"/>
      <c r="H479" s="59"/>
      <c r="I479" s="72"/>
      <c r="J479" s="72"/>
      <c r="K479" s="72"/>
      <c r="L479" s="72"/>
      <c r="M479" s="59"/>
      <c r="N479" s="72"/>
      <c r="O479" s="72"/>
      <c r="P479" s="72"/>
      <c r="Q479" s="72"/>
      <c r="R479" s="59"/>
      <c r="S479" s="72"/>
      <c r="T479" s="72"/>
      <c r="U479" s="72"/>
      <c r="V479" s="72"/>
      <c r="W479" s="59"/>
      <c r="X479" s="72"/>
      <c r="Y479" s="72"/>
      <c r="Z479" s="72"/>
      <c r="AA479" s="72"/>
      <c r="AB479" s="59"/>
      <c r="AC479" s="62"/>
      <c r="AD479" s="462">
        <f>SamstagNeben!C37</f>
        <v>5</v>
      </c>
      <c r="AE479" s="463"/>
      <c r="AF479" s="62"/>
      <c r="AG479" s="462">
        <f>SamstagNeben!E37</f>
        <v>73</v>
      </c>
      <c r="AH479" s="463"/>
      <c r="AJ479" s="462">
        <f>SamstagNeben!F37</f>
        <v>4</v>
      </c>
      <c r="AK479" s="463"/>
    </row>
    <row r="480" spans="1:37">
      <c r="A480" s="65" t="s">
        <v>100</v>
      </c>
      <c r="C480" s="66"/>
      <c r="D480" s="67"/>
      <c r="E480" s="67"/>
      <c r="F480" s="67"/>
      <c r="G480" s="67"/>
      <c r="H480" s="68"/>
      <c r="I480" s="67"/>
      <c r="J480" s="67"/>
      <c r="K480" s="67"/>
      <c r="L480" s="67"/>
      <c r="M480" s="68"/>
      <c r="N480" s="67"/>
      <c r="O480" s="67"/>
      <c r="P480" s="67"/>
      <c r="Q480" s="67"/>
      <c r="R480" s="68"/>
      <c r="S480" s="67"/>
      <c r="T480" s="67"/>
      <c r="U480" s="67"/>
      <c r="V480" s="67"/>
      <c r="W480" s="68"/>
      <c r="X480" s="67"/>
      <c r="Y480" s="67"/>
      <c r="Z480" s="67"/>
      <c r="AA480" s="67"/>
      <c r="AB480" s="68"/>
      <c r="AC480" s="62"/>
      <c r="AD480" s="57"/>
      <c r="AE480" s="59"/>
      <c r="AF480" s="62"/>
      <c r="AG480" s="57"/>
      <c r="AH480" s="59"/>
      <c r="AJ480" s="57"/>
      <c r="AK480" s="59"/>
    </row>
    <row r="481" spans="1:37">
      <c r="A481" s="70" t="s">
        <v>101</v>
      </c>
      <c r="B481" s="58"/>
      <c r="C481" s="71"/>
      <c r="D481" s="72"/>
      <c r="E481" s="72"/>
      <c r="F481" s="72"/>
      <c r="G481" s="72"/>
      <c r="H481" s="59"/>
      <c r="I481" s="72"/>
      <c r="J481" s="72"/>
      <c r="K481" s="72"/>
      <c r="L481" s="72"/>
      <c r="M481" s="59"/>
      <c r="N481" s="72"/>
      <c r="O481" s="72"/>
      <c r="P481" s="72"/>
      <c r="Q481" s="72"/>
      <c r="R481" s="59"/>
      <c r="S481" s="72"/>
      <c r="T481" s="72"/>
      <c r="U481" s="72"/>
      <c r="V481" s="72"/>
      <c r="W481" s="59"/>
      <c r="X481" s="72"/>
      <c r="Y481" s="72"/>
      <c r="Z481" s="72"/>
      <c r="AA481" s="72"/>
      <c r="AB481" s="59"/>
      <c r="AC481" s="62"/>
      <c r="AD481" s="62"/>
      <c r="AE481" s="62"/>
      <c r="AF481" s="62"/>
      <c r="AG481" s="62"/>
    </row>
    <row r="482" spans="1:37">
      <c r="A482" s="65" t="s">
        <v>100</v>
      </c>
      <c r="C482" s="66"/>
      <c r="D482" s="67"/>
      <c r="E482" s="67"/>
      <c r="F482" s="67"/>
      <c r="G482" s="67"/>
      <c r="H482" s="68"/>
      <c r="I482" s="67"/>
      <c r="J482" s="67"/>
      <c r="K482" s="67"/>
      <c r="L482" s="67"/>
      <c r="M482" s="68"/>
      <c r="N482" s="67"/>
      <c r="O482" s="67"/>
      <c r="P482" s="67"/>
      <c r="Q482" s="67"/>
      <c r="R482" s="68"/>
      <c r="S482" s="67"/>
      <c r="T482" s="67"/>
      <c r="U482" s="67"/>
      <c r="V482" s="67"/>
      <c r="W482" s="68"/>
      <c r="X482" s="67"/>
      <c r="Y482" s="67"/>
      <c r="Z482" s="67"/>
      <c r="AA482" s="67"/>
      <c r="AB482" s="68"/>
      <c r="AC482" s="62"/>
      <c r="AD482" s="73" t="s">
        <v>103</v>
      </c>
      <c r="AE482" s="62"/>
      <c r="AF482" s="62"/>
      <c r="AG482" s="62"/>
    </row>
    <row r="483" spans="1:37">
      <c r="A483" s="70" t="s">
        <v>101</v>
      </c>
      <c r="B483" s="58"/>
      <c r="C483" s="71"/>
      <c r="D483" s="72"/>
      <c r="E483" s="72"/>
      <c r="F483" s="72"/>
      <c r="G483" s="72"/>
      <c r="H483" s="59"/>
      <c r="I483" s="72"/>
      <c r="J483" s="72"/>
      <c r="K483" s="72"/>
      <c r="L483" s="72"/>
      <c r="M483" s="59"/>
      <c r="N483" s="72"/>
      <c r="O483" s="72"/>
      <c r="P483" s="72"/>
      <c r="Q483" s="72"/>
      <c r="R483" s="59"/>
      <c r="S483" s="72"/>
      <c r="T483" s="72"/>
      <c r="U483" s="72"/>
      <c r="V483" s="72"/>
      <c r="W483" s="59"/>
      <c r="X483" s="72"/>
      <c r="Y483" s="72"/>
      <c r="Z483" s="72"/>
      <c r="AA483" s="72"/>
      <c r="AB483" s="59"/>
      <c r="AC483" s="62"/>
      <c r="AD483" s="62"/>
      <c r="AE483" s="62"/>
      <c r="AF483" s="62"/>
      <c r="AG483" s="62"/>
    </row>
    <row r="484" spans="1:37">
      <c r="A484" s="65" t="s">
        <v>100</v>
      </c>
      <c r="C484" s="66"/>
      <c r="D484" s="67"/>
      <c r="E484" s="67"/>
      <c r="F484" s="67"/>
      <c r="G484" s="67"/>
      <c r="H484" s="68"/>
      <c r="I484" s="67"/>
      <c r="J484" s="67"/>
      <c r="K484" s="67"/>
      <c r="L484" s="67"/>
      <c r="M484" s="68"/>
      <c r="N484" s="67"/>
      <c r="O484" s="67"/>
      <c r="P484" s="67"/>
      <c r="Q484" s="67"/>
      <c r="R484" s="68"/>
      <c r="S484" s="67"/>
      <c r="T484" s="67"/>
      <c r="U484" s="67"/>
      <c r="V484" s="67"/>
      <c r="W484" s="68"/>
      <c r="X484" s="67"/>
      <c r="Y484" s="67"/>
      <c r="Z484" s="67"/>
      <c r="AA484" s="67"/>
      <c r="AB484" s="68"/>
      <c r="AC484" s="62"/>
      <c r="AD484" s="74" t="str">
        <f>Daten!$A$31</f>
        <v>DM Senioren 2017</v>
      </c>
      <c r="AE484" s="58"/>
      <c r="AF484" s="58"/>
      <c r="AG484" s="58"/>
      <c r="AH484" s="58"/>
      <c r="AI484" s="58"/>
      <c r="AJ484" s="58"/>
      <c r="AK484" s="58"/>
    </row>
    <row r="485" spans="1:37">
      <c r="A485" s="70" t="s">
        <v>101</v>
      </c>
      <c r="B485" s="58"/>
      <c r="C485" s="71"/>
      <c r="D485" s="72"/>
      <c r="E485" s="72"/>
      <c r="F485" s="72"/>
      <c r="G485" s="72"/>
      <c r="H485" s="59"/>
      <c r="I485" s="72"/>
      <c r="J485" s="72"/>
      <c r="K485" s="72"/>
      <c r="L485" s="72"/>
      <c r="M485" s="59"/>
      <c r="N485" s="72"/>
      <c r="O485" s="72"/>
      <c r="P485" s="72"/>
      <c r="Q485" s="72"/>
      <c r="R485" s="59"/>
      <c r="S485" s="72"/>
      <c r="T485" s="72"/>
      <c r="U485" s="72"/>
      <c r="V485" s="72"/>
      <c r="W485" s="59"/>
      <c r="X485" s="72"/>
      <c r="Y485" s="72"/>
      <c r="Z485" s="72"/>
      <c r="AA485" s="72"/>
      <c r="AB485" s="59"/>
      <c r="AC485" s="62"/>
      <c r="AD485" s="75" t="str">
        <f>SamstagNeben!G37</f>
        <v>M60</v>
      </c>
      <c r="AE485" s="76"/>
      <c r="AF485" s="76"/>
      <c r="AG485" s="75" t="s">
        <v>34</v>
      </c>
      <c r="AH485" s="76"/>
      <c r="AI485" s="76"/>
      <c r="AJ485" s="76"/>
      <c r="AK485" s="76"/>
    </row>
    <row r="486" spans="1:37">
      <c r="A486" s="65" t="s">
        <v>100</v>
      </c>
      <c r="C486" s="66"/>
      <c r="D486" s="67"/>
      <c r="E486" s="67"/>
      <c r="F486" s="67"/>
      <c r="G486" s="67"/>
      <c r="H486" s="68"/>
      <c r="I486" s="67"/>
      <c r="J486" s="67"/>
      <c r="K486" s="67"/>
      <c r="L486" s="67"/>
      <c r="M486" s="68"/>
      <c r="N486" s="67"/>
      <c r="O486" s="67"/>
      <c r="P486" s="67"/>
      <c r="Q486" s="67"/>
      <c r="R486" s="68"/>
      <c r="S486" s="67"/>
      <c r="T486" s="67"/>
      <c r="U486" s="67"/>
      <c r="V486" s="67"/>
      <c r="W486" s="68"/>
      <c r="X486" s="67"/>
      <c r="Y486" s="67"/>
      <c r="Z486" s="67"/>
      <c r="AA486" s="67"/>
      <c r="AB486" s="68"/>
      <c r="AC486" s="62"/>
      <c r="AD486" s="77"/>
      <c r="AE486" s="62"/>
      <c r="AF486" s="62"/>
      <c r="AG486" s="62"/>
      <c r="AH486" s="62"/>
      <c r="AI486" s="62"/>
      <c r="AJ486" s="62"/>
      <c r="AK486" s="62"/>
    </row>
    <row r="487" spans="1:37">
      <c r="A487" s="70" t="s">
        <v>101</v>
      </c>
      <c r="B487" s="58"/>
      <c r="C487" s="71"/>
      <c r="D487" s="72"/>
      <c r="E487" s="72"/>
      <c r="F487" s="72"/>
      <c r="G487" s="72"/>
      <c r="H487" s="59"/>
      <c r="I487" s="72"/>
      <c r="J487" s="72"/>
      <c r="K487" s="72"/>
      <c r="L487" s="72"/>
      <c r="M487" s="59"/>
      <c r="N487" s="72"/>
      <c r="O487" s="72"/>
      <c r="P487" s="72"/>
      <c r="Q487" s="72"/>
      <c r="R487" s="59"/>
      <c r="S487" s="72"/>
      <c r="T487" s="72"/>
      <c r="U487" s="72"/>
      <c r="V487" s="72"/>
      <c r="W487" s="59"/>
      <c r="X487" s="72"/>
      <c r="Y487" s="72"/>
      <c r="Z487" s="72"/>
      <c r="AA487" s="72"/>
      <c r="AB487" s="59"/>
      <c r="AC487" s="62"/>
      <c r="AD487" s="78" t="s">
        <v>104</v>
      </c>
      <c r="AE487" s="76"/>
      <c r="AF487" s="76"/>
      <c r="AG487" s="76"/>
      <c r="AH487" s="79"/>
      <c r="AI487" s="76"/>
      <c r="AJ487" s="76"/>
      <c r="AK487" s="80"/>
    </row>
    <row r="488" spans="1:37">
      <c r="D488" s="64"/>
      <c r="AD488" s="81"/>
      <c r="AE488" s="52"/>
      <c r="AF488" s="52"/>
      <c r="AG488" s="52"/>
      <c r="AH488" s="82"/>
      <c r="AI488" s="52"/>
      <c r="AJ488" s="52"/>
      <c r="AK488" s="53"/>
    </row>
    <row r="489" spans="1:37">
      <c r="A489" s="83" t="s">
        <v>105</v>
      </c>
      <c r="B489" s="76"/>
      <c r="C489" s="80"/>
      <c r="D489" s="84"/>
      <c r="E489" s="84" t="s">
        <v>100</v>
      </c>
      <c r="F489" s="85" t="s">
        <v>21</v>
      </c>
      <c r="G489" s="84" t="s">
        <v>101</v>
      </c>
      <c r="H489" s="86"/>
      <c r="I489" s="84" t="s">
        <v>106</v>
      </c>
      <c r="J489" s="84"/>
      <c r="K489" s="84"/>
      <c r="L489" s="84"/>
      <c r="M489" s="86"/>
      <c r="N489" s="84" t="s">
        <v>107</v>
      </c>
      <c r="O489" s="84"/>
      <c r="P489" s="84"/>
      <c r="Q489" s="84"/>
      <c r="R489" s="86"/>
      <c r="S489" s="73"/>
      <c r="T489" s="73"/>
      <c r="AD489" s="87" t="s">
        <v>108</v>
      </c>
      <c r="AE489" s="58"/>
      <c r="AF489" s="58"/>
      <c r="AG489" s="58"/>
      <c r="AH489" s="72"/>
      <c r="AI489" s="58"/>
      <c r="AJ489" s="58"/>
      <c r="AK489" s="59"/>
    </row>
    <row r="490" spans="1:37">
      <c r="A490" s="60"/>
      <c r="C490" s="61"/>
      <c r="H490" s="61"/>
      <c r="M490" s="61"/>
      <c r="N490" s="88"/>
      <c r="O490" s="89"/>
      <c r="P490" s="89"/>
      <c r="Q490" s="89"/>
      <c r="R490" s="90"/>
      <c r="S490" s="62"/>
      <c r="T490" s="56" t="s">
        <v>109</v>
      </c>
      <c r="AD490" s="91"/>
      <c r="AE490" s="62"/>
      <c r="AF490" s="62"/>
      <c r="AG490" s="62"/>
      <c r="AH490" s="92"/>
      <c r="AI490" s="62"/>
      <c r="AJ490" s="62"/>
      <c r="AK490" s="61"/>
    </row>
    <row r="491" spans="1:37">
      <c r="A491" s="93" t="s">
        <v>110</v>
      </c>
      <c r="B491" s="58"/>
      <c r="C491" s="59"/>
      <c r="D491" s="58"/>
      <c r="E491" s="58"/>
      <c r="F491" s="94" t="s">
        <v>21</v>
      </c>
      <c r="G491" s="58"/>
      <c r="H491" s="59"/>
      <c r="I491" s="58"/>
      <c r="J491" s="58"/>
      <c r="K491" s="94" t="s">
        <v>21</v>
      </c>
      <c r="L491" s="58"/>
      <c r="M491" s="59"/>
      <c r="N491" s="95"/>
      <c r="O491" s="95"/>
      <c r="P491" s="96"/>
      <c r="Q491" s="97"/>
      <c r="R491" s="98"/>
      <c r="S491" s="62"/>
      <c r="T491" s="62"/>
      <c r="AD491" s="87" t="s">
        <v>111</v>
      </c>
      <c r="AE491" s="58"/>
      <c r="AF491" s="58"/>
      <c r="AG491" s="58"/>
      <c r="AH491" s="72"/>
      <c r="AI491" s="58"/>
      <c r="AJ491" s="58"/>
      <c r="AK491" s="59"/>
    </row>
    <row r="492" spans="1:37">
      <c r="A492" s="60"/>
      <c r="C492" s="61"/>
      <c r="H492" s="61"/>
      <c r="K492" s="99"/>
      <c r="M492" s="61"/>
      <c r="N492" s="62"/>
      <c r="Q492" s="100"/>
      <c r="R492" s="61"/>
      <c r="S492" s="62"/>
      <c r="T492" s="58"/>
      <c r="U492" s="58"/>
      <c r="V492" s="58"/>
      <c r="W492" s="58"/>
      <c r="X492" s="58"/>
      <c r="Y492" s="58"/>
      <c r="Z492" s="58"/>
      <c r="AA492" s="58"/>
      <c r="AB492" s="58"/>
      <c r="AC492" s="62"/>
      <c r="AD492" s="91"/>
      <c r="AE492" s="62"/>
      <c r="AF492" s="62"/>
      <c r="AG492" s="62"/>
      <c r="AH492" s="92"/>
      <c r="AI492" s="62"/>
      <c r="AJ492" s="62"/>
      <c r="AK492" s="61"/>
    </row>
    <row r="493" spans="1:37">
      <c r="A493" s="93" t="s">
        <v>112</v>
      </c>
      <c r="B493" s="58"/>
      <c r="C493" s="59"/>
      <c r="D493" s="58"/>
      <c r="E493" s="58"/>
      <c r="F493" s="94" t="s">
        <v>21</v>
      </c>
      <c r="G493" s="58"/>
      <c r="H493" s="59"/>
      <c r="I493" s="58"/>
      <c r="J493" s="58"/>
      <c r="K493" s="94" t="s">
        <v>21</v>
      </c>
      <c r="L493" s="58"/>
      <c r="M493" s="59"/>
      <c r="N493" s="58"/>
      <c r="O493" s="58"/>
      <c r="P493" s="94" t="s">
        <v>21</v>
      </c>
      <c r="Q493" s="101"/>
      <c r="R493" s="59"/>
      <c r="S493" s="62"/>
      <c r="T493" s="62"/>
      <c r="AD493" s="87" t="s">
        <v>113</v>
      </c>
      <c r="AE493" s="58"/>
      <c r="AF493" s="58"/>
      <c r="AG493" s="58"/>
      <c r="AH493" s="72"/>
      <c r="AI493" s="58"/>
      <c r="AJ493" s="58"/>
      <c r="AK493" s="59"/>
    </row>
    <row r="494" spans="1:37">
      <c r="AD494" s="91" t="s">
        <v>114</v>
      </c>
      <c r="AE494" s="62"/>
      <c r="AF494" s="62"/>
      <c r="AG494" s="62"/>
      <c r="AH494" s="92"/>
      <c r="AI494" s="62"/>
      <c r="AJ494" s="62"/>
      <c r="AK494" s="61"/>
    </row>
    <row r="495" spans="1:37">
      <c r="A495" s="102"/>
      <c r="B495" s="76"/>
      <c r="C495" s="76"/>
      <c r="D495" s="76"/>
      <c r="E495" s="76" t="s">
        <v>100</v>
      </c>
      <c r="F495" s="76"/>
      <c r="G495" s="76"/>
      <c r="H495" s="76"/>
      <c r="I495" s="76"/>
      <c r="J495" s="76"/>
      <c r="K495" s="76"/>
      <c r="L495" s="76"/>
      <c r="M495" s="76"/>
      <c r="N495" s="85" t="s">
        <v>40</v>
      </c>
      <c r="O495" s="76"/>
      <c r="P495" s="76"/>
      <c r="Q495" s="76"/>
      <c r="R495" s="76"/>
      <c r="S495" s="76"/>
      <c r="T495" s="76" t="s">
        <v>101</v>
      </c>
      <c r="U495" s="76"/>
      <c r="V495" s="76"/>
      <c r="W495" s="76"/>
      <c r="X495" s="76"/>
      <c r="Y495" s="76"/>
      <c r="Z495" s="76"/>
      <c r="AA495" s="76"/>
      <c r="AB495" s="80"/>
      <c r="AD495" s="87" t="s">
        <v>115</v>
      </c>
      <c r="AE495" s="58"/>
      <c r="AF495" s="58"/>
      <c r="AG495" s="58"/>
      <c r="AH495" s="72"/>
      <c r="AI495" s="58"/>
      <c r="AJ495" s="58"/>
      <c r="AK495" s="59"/>
    </row>
    <row r="496" spans="1:37">
      <c r="A496" s="103" t="s">
        <v>116</v>
      </c>
      <c r="B496" s="104" t="s">
        <v>117</v>
      </c>
      <c r="C496" s="104"/>
      <c r="D496" s="104"/>
      <c r="E496" s="104"/>
      <c r="F496" s="104"/>
      <c r="G496" s="105"/>
      <c r="H496" s="104" t="s">
        <v>118</v>
      </c>
      <c r="I496" s="104"/>
      <c r="J496" s="105"/>
      <c r="K496" s="106" t="s">
        <v>119</v>
      </c>
      <c r="L496" s="107" t="s">
        <v>120</v>
      </c>
      <c r="M496" s="108"/>
      <c r="N496" s="109" t="s">
        <v>94</v>
      </c>
      <c r="O496" s="105" t="s">
        <v>116</v>
      </c>
      <c r="P496" s="104" t="s">
        <v>117</v>
      </c>
      <c r="Q496" s="104"/>
      <c r="R496" s="104"/>
      <c r="S496" s="104"/>
      <c r="T496" s="104"/>
      <c r="U496" s="105"/>
      <c r="V496" s="104" t="s">
        <v>118</v>
      </c>
      <c r="W496" s="104"/>
      <c r="X496" s="105"/>
      <c r="Y496" s="106" t="s">
        <v>119</v>
      </c>
      <c r="Z496" s="107" t="s">
        <v>120</v>
      </c>
      <c r="AA496" s="108"/>
      <c r="AB496" s="109" t="s">
        <v>94</v>
      </c>
    </row>
    <row r="497" spans="1:37">
      <c r="A497" s="110" t="s">
        <v>121</v>
      </c>
      <c r="B497" s="111"/>
      <c r="C497" s="111"/>
      <c r="D497" s="111"/>
      <c r="E497" s="111"/>
      <c r="F497" s="111"/>
      <c r="G497" s="112"/>
      <c r="H497" s="111"/>
      <c r="I497" s="111"/>
      <c r="J497" s="112"/>
      <c r="K497" s="113"/>
      <c r="L497" s="114"/>
      <c r="M497" s="115"/>
      <c r="N497" s="116"/>
      <c r="O497" s="117" t="s">
        <v>121</v>
      </c>
      <c r="P497" s="111"/>
      <c r="Q497" s="111"/>
      <c r="R497" s="111"/>
      <c r="S497" s="111"/>
      <c r="T497" s="111"/>
      <c r="U497" s="112"/>
      <c r="V497" s="111"/>
      <c r="W497" s="111"/>
      <c r="X497" s="112"/>
      <c r="Y497" s="113"/>
      <c r="Z497" s="114"/>
      <c r="AA497" s="115"/>
      <c r="AB497" s="116"/>
      <c r="AD497" s="64" t="s">
        <v>122</v>
      </c>
    </row>
    <row r="498" spans="1:37">
      <c r="A498" s="110" t="s">
        <v>123</v>
      </c>
      <c r="B498" s="111"/>
      <c r="C498" s="111"/>
      <c r="D498" s="111"/>
      <c r="E498" s="111"/>
      <c r="F498" s="111"/>
      <c r="G498" s="112"/>
      <c r="H498" s="111"/>
      <c r="I498" s="111"/>
      <c r="J498" s="112"/>
      <c r="K498" s="118"/>
      <c r="L498" s="119"/>
      <c r="M498" s="112"/>
      <c r="N498" s="116"/>
      <c r="O498" s="117" t="s">
        <v>123</v>
      </c>
      <c r="P498" s="111"/>
      <c r="Q498" s="111"/>
      <c r="R498" s="111"/>
      <c r="S498" s="111"/>
      <c r="T498" s="111"/>
      <c r="U498" s="112"/>
      <c r="V498" s="111"/>
      <c r="W498" s="111"/>
      <c r="X498" s="112"/>
      <c r="Y498" s="118"/>
      <c r="Z498" s="119"/>
      <c r="AA498" s="112"/>
      <c r="AB498" s="116"/>
      <c r="AD498" s="120"/>
      <c r="AE498" s="58"/>
      <c r="AF498" s="58"/>
      <c r="AG498" s="58"/>
      <c r="AH498" s="58"/>
      <c r="AI498" s="58"/>
      <c r="AJ498" s="58"/>
      <c r="AK498" s="58"/>
    </row>
    <row r="499" spans="1:37">
      <c r="A499" s="110" t="s">
        <v>124</v>
      </c>
      <c r="B499" s="111"/>
      <c r="C499" s="111"/>
      <c r="D499" s="111"/>
      <c r="E499" s="111"/>
      <c r="F499" s="111"/>
      <c r="G499" s="112"/>
      <c r="H499" s="111"/>
      <c r="I499" s="111"/>
      <c r="J499" s="112"/>
      <c r="K499" s="118"/>
      <c r="L499" s="119"/>
      <c r="M499" s="112"/>
      <c r="N499" s="116"/>
      <c r="O499" s="117" t="s">
        <v>124</v>
      </c>
      <c r="P499" s="111"/>
      <c r="Q499" s="111"/>
      <c r="R499" s="111"/>
      <c r="S499" s="111"/>
      <c r="T499" s="111"/>
      <c r="U499" s="112"/>
      <c r="V499" s="111"/>
      <c r="W499" s="111"/>
      <c r="X499" s="112"/>
      <c r="Y499" s="118"/>
      <c r="Z499" s="119"/>
      <c r="AA499" s="112"/>
      <c r="AB499" s="116"/>
      <c r="AD499" s="64" t="s">
        <v>96</v>
      </c>
    </row>
    <row r="500" spans="1:37">
      <c r="A500" s="110" t="s">
        <v>125</v>
      </c>
      <c r="B500" s="111"/>
      <c r="C500" s="111"/>
      <c r="D500" s="111"/>
      <c r="E500" s="111"/>
      <c r="F500" s="111"/>
      <c r="G500" s="112"/>
      <c r="H500" s="111"/>
      <c r="I500" s="111"/>
      <c r="J500" s="112"/>
      <c r="K500" s="118"/>
      <c r="L500" s="119"/>
      <c r="M500" s="112"/>
      <c r="N500" s="116"/>
      <c r="O500" s="117" t="s">
        <v>125</v>
      </c>
      <c r="P500" s="111"/>
      <c r="Q500" s="111"/>
      <c r="R500" s="111"/>
      <c r="S500" s="111"/>
      <c r="T500" s="111"/>
      <c r="U500" s="112"/>
      <c r="V500" s="111"/>
      <c r="W500" s="111"/>
      <c r="X500" s="112"/>
      <c r="Y500" s="118"/>
      <c r="Z500" s="119"/>
      <c r="AA500" s="112"/>
      <c r="AB500" s="116"/>
      <c r="AD500" s="120"/>
      <c r="AE500" s="58"/>
      <c r="AF500" s="58"/>
      <c r="AG500" s="58"/>
      <c r="AH500" s="58"/>
      <c r="AI500" s="58"/>
      <c r="AJ500" s="58"/>
      <c r="AK500" s="58"/>
    </row>
    <row r="501" spans="1:37">
      <c r="A501" s="110" t="s">
        <v>126</v>
      </c>
      <c r="B501" s="111"/>
      <c r="C501" s="111"/>
      <c r="D501" s="111"/>
      <c r="E501" s="111"/>
      <c r="F501" s="111"/>
      <c r="G501" s="112"/>
      <c r="H501" s="111"/>
      <c r="I501" s="111"/>
      <c r="J501" s="112"/>
      <c r="K501" s="118"/>
      <c r="L501" s="119"/>
      <c r="M501" s="112"/>
      <c r="N501" s="116"/>
      <c r="O501" s="117" t="s">
        <v>126</v>
      </c>
      <c r="P501" s="111"/>
      <c r="Q501" s="111"/>
      <c r="R501" s="111"/>
      <c r="S501" s="111"/>
      <c r="T501" s="111"/>
      <c r="U501" s="112"/>
      <c r="V501" s="111"/>
      <c r="W501" s="111"/>
      <c r="X501" s="112"/>
      <c r="Y501" s="118"/>
      <c r="Z501" s="119"/>
      <c r="AA501" s="112"/>
      <c r="AB501" s="116"/>
      <c r="AD501" s="64" t="s">
        <v>127</v>
      </c>
    </row>
    <row r="502" spans="1:37">
      <c r="A502" s="121" t="s">
        <v>128</v>
      </c>
      <c r="B502" s="58"/>
      <c r="C502" s="58"/>
      <c r="D502" s="58"/>
      <c r="E502" s="58"/>
      <c r="F502" s="58"/>
      <c r="G502" s="72"/>
      <c r="H502" s="58"/>
      <c r="I502" s="58"/>
      <c r="J502" s="72"/>
      <c r="K502" s="122"/>
      <c r="L502" s="123"/>
      <c r="M502" s="72"/>
      <c r="N502" s="59"/>
      <c r="O502" s="124" t="s">
        <v>128</v>
      </c>
      <c r="P502" s="58"/>
      <c r="Q502" s="58"/>
      <c r="R502" s="58"/>
      <c r="S502" s="58"/>
      <c r="T502" s="58"/>
      <c r="U502" s="72"/>
      <c r="V502" s="58"/>
      <c r="W502" s="58"/>
      <c r="X502" s="72"/>
      <c r="Y502" s="122"/>
      <c r="Z502" s="123"/>
      <c r="AA502" s="72"/>
      <c r="AB502" s="59"/>
      <c r="AD502" s="120"/>
      <c r="AE502" s="125" t="str">
        <f>Daten!$A$35</f>
        <v>Fredenbeck</v>
      </c>
      <c r="AF502" s="58"/>
      <c r="AG502" s="58"/>
      <c r="AH502" s="58"/>
      <c r="AI502" s="58"/>
      <c r="AJ502" s="58"/>
      <c r="AK502" s="58"/>
    </row>
    <row r="503" spans="1:37">
      <c r="A503" s="65" t="s">
        <v>129</v>
      </c>
      <c r="N503" s="61"/>
      <c r="O503" s="64" t="s">
        <v>129</v>
      </c>
      <c r="AB503" s="61"/>
      <c r="AD503" s="64" t="s">
        <v>130</v>
      </c>
    </row>
    <row r="504" spans="1:37">
      <c r="A504" s="57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9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9"/>
      <c r="AD504" s="58"/>
      <c r="AE504" s="126" t="str">
        <f>Daten!$A$32</f>
        <v>05.05.2017</v>
      </c>
      <c r="AF504" s="58"/>
      <c r="AG504" s="58"/>
      <c r="AH504" s="58"/>
      <c r="AI504" s="58"/>
      <c r="AJ504" s="58"/>
      <c r="AK504" s="58"/>
    </row>
    <row r="505" spans="1:37">
      <c r="A505" s="51" t="s">
        <v>95</v>
      </c>
      <c r="B505" s="52"/>
      <c r="C505" s="52"/>
      <c r="D505" s="52"/>
      <c r="E505" s="53"/>
      <c r="F505" s="54" t="s">
        <v>96</v>
      </c>
      <c r="G505" s="52"/>
      <c r="H505" s="52"/>
      <c r="I505" s="52"/>
      <c r="J505" s="52"/>
      <c r="K505" s="52"/>
      <c r="L505" s="52"/>
      <c r="M505" s="52"/>
      <c r="N505" s="52"/>
      <c r="O505" s="52"/>
      <c r="P505" s="53"/>
      <c r="Q505" s="54" t="s">
        <v>97</v>
      </c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3"/>
      <c r="AC505" s="55" t="s">
        <v>98</v>
      </c>
    </row>
    <row r="506" spans="1:37">
      <c r="A506" s="57"/>
      <c r="B506" s="58"/>
      <c r="C506" s="58"/>
      <c r="D506" s="58"/>
      <c r="E506" s="59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9"/>
      <c r="Q506" s="58"/>
      <c r="R506" s="58" t="str">
        <f ca="1">SamstagNeben!P38</f>
        <v>TV Baden</v>
      </c>
      <c r="S506" s="58"/>
      <c r="T506" s="58"/>
      <c r="U506" s="58"/>
      <c r="V506" s="58"/>
      <c r="W506" s="58"/>
      <c r="X506" s="58"/>
      <c r="Y506" s="58"/>
      <c r="Z506" s="58"/>
      <c r="AA506" s="58" t="str">
        <f>SamstagNeben!N38</f>
        <v>F30</v>
      </c>
      <c r="AB506" s="59"/>
      <c r="AC506" s="55" t="s">
        <v>99</v>
      </c>
    </row>
    <row r="507" spans="1:37" ht="15.95" customHeight="1">
      <c r="A507" s="60" t="s">
        <v>100</v>
      </c>
      <c r="C507" s="56" t="str">
        <f ca="1">SamstagNeben!I38</f>
        <v>TV Berkenbaum</v>
      </c>
      <c r="M507" s="61"/>
      <c r="N507" s="62" t="s">
        <v>101</v>
      </c>
      <c r="O507" s="63"/>
      <c r="P507" s="56" t="str">
        <f ca="1">SamstagNeben!M38</f>
        <v>TSV Burgdorf</v>
      </c>
      <c r="AB507" s="61"/>
    </row>
    <row r="508" spans="1:37">
      <c r="A508" s="57"/>
      <c r="B508" s="58"/>
      <c r="C508" s="58"/>
      <c r="M508" s="61"/>
      <c r="N508" s="62"/>
      <c r="AB508" s="61"/>
      <c r="AD508" s="64" t="s">
        <v>37</v>
      </c>
      <c r="AG508" s="64" t="s">
        <v>102</v>
      </c>
      <c r="AJ508" s="64" t="s">
        <v>39</v>
      </c>
    </row>
    <row r="509" spans="1:37">
      <c r="A509" s="65" t="s">
        <v>100</v>
      </c>
      <c r="C509" s="66"/>
      <c r="D509" s="67"/>
      <c r="E509" s="67"/>
      <c r="F509" s="67"/>
      <c r="G509" s="67"/>
      <c r="H509" s="68"/>
      <c r="I509" s="67"/>
      <c r="J509" s="67"/>
      <c r="K509" s="67"/>
      <c r="L509" s="67"/>
      <c r="M509" s="68"/>
      <c r="N509" s="67"/>
      <c r="O509" s="67"/>
      <c r="P509" s="67"/>
      <c r="Q509" s="67"/>
      <c r="R509" s="68"/>
      <c r="S509" s="67"/>
      <c r="T509" s="67"/>
      <c r="U509" s="67"/>
      <c r="V509" s="67"/>
      <c r="W509" s="68"/>
      <c r="X509" s="67"/>
      <c r="Y509" s="67"/>
      <c r="Z509" s="67"/>
      <c r="AA509" s="67"/>
      <c r="AB509" s="68"/>
      <c r="AC509" s="62"/>
      <c r="AD509" s="69"/>
      <c r="AE509" s="53"/>
      <c r="AF509" s="62"/>
      <c r="AG509" s="69"/>
      <c r="AH509" s="53"/>
      <c r="AJ509" s="69"/>
      <c r="AK509" s="53"/>
    </row>
    <row r="510" spans="1:37">
      <c r="A510" s="70" t="s">
        <v>101</v>
      </c>
      <c r="B510" s="58"/>
      <c r="C510" s="71"/>
      <c r="D510" s="72"/>
      <c r="E510" s="72"/>
      <c r="F510" s="72"/>
      <c r="G510" s="72"/>
      <c r="H510" s="59"/>
      <c r="I510" s="72"/>
      <c r="J510" s="72"/>
      <c r="K510" s="72"/>
      <c r="L510" s="72"/>
      <c r="M510" s="59"/>
      <c r="N510" s="72"/>
      <c r="O510" s="72"/>
      <c r="P510" s="72"/>
      <c r="Q510" s="72"/>
      <c r="R510" s="59"/>
      <c r="S510" s="72"/>
      <c r="T510" s="72"/>
      <c r="U510" s="72"/>
      <c r="V510" s="72"/>
      <c r="W510" s="59"/>
      <c r="X510" s="72"/>
      <c r="Y510" s="72"/>
      <c r="Z510" s="72"/>
      <c r="AA510" s="72"/>
      <c r="AB510" s="59"/>
      <c r="AC510" s="62"/>
      <c r="AD510" s="462">
        <f>SamstagNeben!C38</f>
        <v>6</v>
      </c>
      <c r="AE510" s="463"/>
      <c r="AF510" s="62"/>
      <c r="AG510" s="462">
        <f>SamstagNeben!E38</f>
        <v>74</v>
      </c>
      <c r="AH510" s="463"/>
      <c r="AJ510" s="462">
        <f>SamstagNeben!F38</f>
        <v>1</v>
      </c>
      <c r="AK510" s="463"/>
    </row>
    <row r="511" spans="1:37">
      <c r="A511" s="65" t="s">
        <v>100</v>
      </c>
      <c r="C511" s="66"/>
      <c r="D511" s="67"/>
      <c r="E511" s="67"/>
      <c r="F511" s="67"/>
      <c r="G511" s="67"/>
      <c r="H511" s="68"/>
      <c r="I511" s="67"/>
      <c r="J511" s="67"/>
      <c r="K511" s="67"/>
      <c r="L511" s="67"/>
      <c r="M511" s="68"/>
      <c r="N511" s="67"/>
      <c r="O511" s="67"/>
      <c r="P511" s="67"/>
      <c r="Q511" s="67"/>
      <c r="R511" s="68"/>
      <c r="S511" s="67"/>
      <c r="T511" s="67"/>
      <c r="U511" s="67"/>
      <c r="V511" s="67"/>
      <c r="W511" s="68"/>
      <c r="X511" s="67"/>
      <c r="Y511" s="67"/>
      <c r="Z511" s="67"/>
      <c r="AA511" s="67"/>
      <c r="AB511" s="68"/>
      <c r="AC511" s="62"/>
      <c r="AD511" s="57"/>
      <c r="AE511" s="59"/>
      <c r="AF511" s="62"/>
      <c r="AG511" s="57"/>
      <c r="AH511" s="59"/>
      <c r="AJ511" s="57"/>
      <c r="AK511" s="59"/>
    </row>
    <row r="512" spans="1:37">
      <c r="A512" s="70" t="s">
        <v>101</v>
      </c>
      <c r="B512" s="58"/>
      <c r="C512" s="71"/>
      <c r="D512" s="72"/>
      <c r="E512" s="72"/>
      <c r="F512" s="72"/>
      <c r="G512" s="72"/>
      <c r="H512" s="59"/>
      <c r="I512" s="72"/>
      <c r="J512" s="72"/>
      <c r="K512" s="72"/>
      <c r="L512" s="72"/>
      <c r="M512" s="59"/>
      <c r="N512" s="72"/>
      <c r="O512" s="72"/>
      <c r="P512" s="72"/>
      <c r="Q512" s="72"/>
      <c r="R512" s="59"/>
      <c r="S512" s="72"/>
      <c r="T512" s="72"/>
      <c r="U512" s="72"/>
      <c r="V512" s="72"/>
      <c r="W512" s="59"/>
      <c r="X512" s="72"/>
      <c r="Y512" s="72"/>
      <c r="Z512" s="72"/>
      <c r="AA512" s="72"/>
      <c r="AB512" s="59"/>
      <c r="AC512" s="62"/>
      <c r="AD512" s="62"/>
      <c r="AE512" s="62"/>
      <c r="AF512" s="62"/>
      <c r="AG512" s="62"/>
    </row>
    <row r="513" spans="1:37">
      <c r="A513" s="65" t="s">
        <v>100</v>
      </c>
      <c r="C513" s="66"/>
      <c r="D513" s="67"/>
      <c r="E513" s="67"/>
      <c r="F513" s="67"/>
      <c r="G513" s="67"/>
      <c r="H513" s="68"/>
      <c r="I513" s="67"/>
      <c r="J513" s="67"/>
      <c r="K513" s="67"/>
      <c r="L513" s="67"/>
      <c r="M513" s="68"/>
      <c r="N513" s="67"/>
      <c r="O513" s="67"/>
      <c r="P513" s="67"/>
      <c r="Q513" s="67"/>
      <c r="R513" s="68"/>
      <c r="S513" s="67"/>
      <c r="T513" s="67"/>
      <c r="U513" s="67"/>
      <c r="V513" s="67"/>
      <c r="W513" s="68"/>
      <c r="X513" s="67"/>
      <c r="Y513" s="67"/>
      <c r="Z513" s="67"/>
      <c r="AA513" s="67"/>
      <c r="AB513" s="68"/>
      <c r="AC513" s="62"/>
      <c r="AD513" s="73" t="s">
        <v>103</v>
      </c>
      <c r="AE513" s="62"/>
      <c r="AF513" s="62"/>
      <c r="AG513" s="62"/>
    </row>
    <row r="514" spans="1:37">
      <c r="A514" s="70" t="s">
        <v>101</v>
      </c>
      <c r="B514" s="58"/>
      <c r="C514" s="71"/>
      <c r="D514" s="72"/>
      <c r="E514" s="72"/>
      <c r="F514" s="72"/>
      <c r="G514" s="72"/>
      <c r="H514" s="59"/>
      <c r="I514" s="72"/>
      <c r="J514" s="72"/>
      <c r="K514" s="72"/>
      <c r="L514" s="72"/>
      <c r="M514" s="59"/>
      <c r="N514" s="72"/>
      <c r="O514" s="72"/>
      <c r="P514" s="72"/>
      <c r="Q514" s="72"/>
      <c r="R514" s="59"/>
      <c r="S514" s="72"/>
      <c r="T514" s="72"/>
      <c r="U514" s="72"/>
      <c r="V514" s="72"/>
      <c r="W514" s="59"/>
      <c r="X514" s="72"/>
      <c r="Y514" s="72"/>
      <c r="Z514" s="72"/>
      <c r="AA514" s="72"/>
      <c r="AB514" s="59"/>
      <c r="AC514" s="62"/>
      <c r="AD514" s="62"/>
      <c r="AE514" s="62"/>
      <c r="AF514" s="62"/>
      <c r="AG514" s="62"/>
    </row>
    <row r="515" spans="1:37">
      <c r="A515" s="65" t="s">
        <v>100</v>
      </c>
      <c r="C515" s="66"/>
      <c r="D515" s="67"/>
      <c r="E515" s="67"/>
      <c r="F515" s="67"/>
      <c r="G515" s="67"/>
      <c r="H515" s="68"/>
      <c r="I515" s="67"/>
      <c r="J515" s="67"/>
      <c r="K515" s="67"/>
      <c r="L515" s="67"/>
      <c r="M515" s="68"/>
      <c r="N515" s="67"/>
      <c r="O515" s="67"/>
      <c r="P515" s="67"/>
      <c r="Q515" s="67"/>
      <c r="R515" s="68"/>
      <c r="S515" s="67"/>
      <c r="T515" s="67"/>
      <c r="U515" s="67"/>
      <c r="V515" s="67"/>
      <c r="W515" s="68"/>
      <c r="X515" s="67"/>
      <c r="Y515" s="67"/>
      <c r="Z515" s="67"/>
      <c r="AA515" s="67"/>
      <c r="AB515" s="68"/>
      <c r="AC515" s="62"/>
      <c r="AD515" s="74" t="str">
        <f>Daten!$A$31</f>
        <v>DM Senioren 2017</v>
      </c>
      <c r="AE515" s="58"/>
      <c r="AF515" s="58"/>
      <c r="AG515" s="58"/>
      <c r="AH515" s="58"/>
      <c r="AI515" s="58"/>
      <c r="AJ515" s="58"/>
      <c r="AK515" s="58"/>
    </row>
    <row r="516" spans="1:37">
      <c r="A516" s="70" t="s">
        <v>101</v>
      </c>
      <c r="B516" s="58"/>
      <c r="C516" s="71"/>
      <c r="D516" s="72"/>
      <c r="E516" s="72"/>
      <c r="F516" s="72"/>
      <c r="G516" s="72"/>
      <c r="H516" s="59"/>
      <c r="I516" s="72"/>
      <c r="J516" s="72"/>
      <c r="K516" s="72"/>
      <c r="L516" s="72"/>
      <c r="M516" s="59"/>
      <c r="N516" s="72"/>
      <c r="O516" s="72"/>
      <c r="P516" s="72"/>
      <c r="Q516" s="72"/>
      <c r="R516" s="59"/>
      <c r="S516" s="72"/>
      <c r="T516" s="72"/>
      <c r="U516" s="72"/>
      <c r="V516" s="72"/>
      <c r="W516" s="59"/>
      <c r="X516" s="72"/>
      <c r="Y516" s="72"/>
      <c r="Z516" s="72"/>
      <c r="AA516" s="72"/>
      <c r="AB516" s="59"/>
      <c r="AC516" s="62"/>
      <c r="AD516" s="75" t="str">
        <f>SamstagNeben!G38</f>
        <v>F30</v>
      </c>
      <c r="AE516" s="76"/>
      <c r="AF516" s="76"/>
      <c r="AG516" s="75" t="s">
        <v>34</v>
      </c>
      <c r="AH516" s="76"/>
      <c r="AI516" s="76"/>
      <c r="AJ516" s="76"/>
      <c r="AK516" s="76"/>
    </row>
    <row r="517" spans="1:37">
      <c r="A517" s="65" t="s">
        <v>100</v>
      </c>
      <c r="C517" s="66"/>
      <c r="D517" s="67"/>
      <c r="E517" s="67"/>
      <c r="F517" s="67"/>
      <c r="G517" s="67"/>
      <c r="H517" s="68"/>
      <c r="I517" s="67"/>
      <c r="J517" s="67"/>
      <c r="K517" s="67"/>
      <c r="L517" s="67"/>
      <c r="M517" s="68"/>
      <c r="N517" s="67"/>
      <c r="O517" s="67"/>
      <c r="P517" s="67"/>
      <c r="Q517" s="67"/>
      <c r="R517" s="68"/>
      <c r="S517" s="67"/>
      <c r="T517" s="67"/>
      <c r="U517" s="67"/>
      <c r="V517" s="67"/>
      <c r="W517" s="68"/>
      <c r="X517" s="67"/>
      <c r="Y517" s="67"/>
      <c r="Z517" s="67"/>
      <c r="AA517" s="67"/>
      <c r="AB517" s="68"/>
      <c r="AC517" s="62"/>
      <c r="AD517" s="77"/>
      <c r="AE517" s="62"/>
      <c r="AF517" s="62"/>
      <c r="AG517" s="62"/>
      <c r="AH517" s="62"/>
      <c r="AI517" s="62"/>
      <c r="AJ517" s="62"/>
      <c r="AK517" s="62"/>
    </row>
    <row r="518" spans="1:37">
      <c r="A518" s="70" t="s">
        <v>101</v>
      </c>
      <c r="B518" s="58"/>
      <c r="C518" s="71"/>
      <c r="D518" s="72"/>
      <c r="E518" s="72"/>
      <c r="F518" s="72"/>
      <c r="G518" s="72"/>
      <c r="H518" s="59"/>
      <c r="I518" s="72"/>
      <c r="J518" s="72"/>
      <c r="K518" s="72"/>
      <c r="L518" s="72"/>
      <c r="M518" s="59"/>
      <c r="N518" s="72"/>
      <c r="O518" s="72"/>
      <c r="P518" s="72"/>
      <c r="Q518" s="72"/>
      <c r="R518" s="59"/>
      <c r="S518" s="72"/>
      <c r="T518" s="72"/>
      <c r="U518" s="72"/>
      <c r="V518" s="72"/>
      <c r="W518" s="59"/>
      <c r="X518" s="72"/>
      <c r="Y518" s="72"/>
      <c r="Z518" s="72"/>
      <c r="AA518" s="72"/>
      <c r="AB518" s="59"/>
      <c r="AC518" s="62"/>
      <c r="AD518" s="78" t="s">
        <v>104</v>
      </c>
      <c r="AE518" s="76"/>
      <c r="AF518" s="76"/>
      <c r="AG518" s="76"/>
      <c r="AH518" s="79"/>
      <c r="AI518" s="76"/>
      <c r="AJ518" s="76"/>
      <c r="AK518" s="80"/>
    </row>
    <row r="519" spans="1:37">
      <c r="D519" s="64"/>
      <c r="AD519" s="81"/>
      <c r="AE519" s="52"/>
      <c r="AF519" s="52"/>
      <c r="AG519" s="52"/>
      <c r="AH519" s="82"/>
      <c r="AI519" s="52"/>
      <c r="AJ519" s="52"/>
      <c r="AK519" s="53"/>
    </row>
    <row r="520" spans="1:37">
      <c r="A520" s="83" t="s">
        <v>105</v>
      </c>
      <c r="B520" s="76"/>
      <c r="C520" s="80"/>
      <c r="D520" s="84"/>
      <c r="E520" s="84" t="s">
        <v>100</v>
      </c>
      <c r="F520" s="85" t="s">
        <v>21</v>
      </c>
      <c r="G520" s="84" t="s">
        <v>101</v>
      </c>
      <c r="H520" s="86"/>
      <c r="I520" s="84" t="s">
        <v>106</v>
      </c>
      <c r="J520" s="84"/>
      <c r="K520" s="84"/>
      <c r="L520" s="84"/>
      <c r="M520" s="86"/>
      <c r="N520" s="84" t="s">
        <v>107</v>
      </c>
      <c r="O520" s="84"/>
      <c r="P520" s="84"/>
      <c r="Q520" s="84"/>
      <c r="R520" s="86"/>
      <c r="S520" s="73"/>
      <c r="T520" s="73"/>
      <c r="AD520" s="87" t="s">
        <v>108</v>
      </c>
      <c r="AE520" s="58"/>
      <c r="AF520" s="58"/>
      <c r="AG520" s="58"/>
      <c r="AH520" s="72"/>
      <c r="AI520" s="58"/>
      <c r="AJ520" s="58"/>
      <c r="AK520" s="59"/>
    </row>
    <row r="521" spans="1:37">
      <c r="A521" s="60"/>
      <c r="C521" s="61"/>
      <c r="H521" s="61"/>
      <c r="M521" s="61"/>
      <c r="N521" s="88"/>
      <c r="O521" s="89"/>
      <c r="P521" s="89"/>
      <c r="Q521" s="89"/>
      <c r="R521" s="90"/>
      <c r="S521" s="62"/>
      <c r="T521" s="56" t="s">
        <v>109</v>
      </c>
      <c r="AD521" s="91"/>
      <c r="AE521" s="62"/>
      <c r="AF521" s="62"/>
      <c r="AG521" s="62"/>
      <c r="AH521" s="92"/>
      <c r="AI521" s="62"/>
      <c r="AJ521" s="62"/>
      <c r="AK521" s="61"/>
    </row>
    <row r="522" spans="1:37">
      <c r="A522" s="93" t="s">
        <v>110</v>
      </c>
      <c r="B522" s="58"/>
      <c r="C522" s="59"/>
      <c r="D522" s="58"/>
      <c r="E522" s="58"/>
      <c r="F522" s="94" t="s">
        <v>21</v>
      </c>
      <c r="G522" s="58"/>
      <c r="H522" s="59"/>
      <c r="I522" s="58"/>
      <c r="J522" s="58"/>
      <c r="K522" s="94" t="s">
        <v>21</v>
      </c>
      <c r="L522" s="58"/>
      <c r="M522" s="59"/>
      <c r="N522" s="95"/>
      <c r="O522" s="95"/>
      <c r="P522" s="96"/>
      <c r="Q522" s="97"/>
      <c r="R522" s="98"/>
      <c r="S522" s="62"/>
      <c r="T522" s="62"/>
      <c r="AD522" s="87" t="s">
        <v>111</v>
      </c>
      <c r="AE522" s="58"/>
      <c r="AF522" s="58"/>
      <c r="AG522" s="58"/>
      <c r="AH522" s="72"/>
      <c r="AI522" s="58"/>
      <c r="AJ522" s="58"/>
      <c r="AK522" s="59"/>
    </row>
    <row r="523" spans="1:37">
      <c r="A523" s="60"/>
      <c r="C523" s="61"/>
      <c r="H523" s="61"/>
      <c r="K523" s="99"/>
      <c r="M523" s="61"/>
      <c r="N523" s="62"/>
      <c r="Q523" s="100"/>
      <c r="R523" s="61"/>
      <c r="S523" s="62"/>
      <c r="T523" s="58"/>
      <c r="U523" s="58"/>
      <c r="V523" s="58"/>
      <c r="W523" s="58"/>
      <c r="X523" s="58"/>
      <c r="Y523" s="58"/>
      <c r="Z523" s="58"/>
      <c r="AA523" s="58"/>
      <c r="AB523" s="58"/>
      <c r="AC523" s="62"/>
      <c r="AD523" s="91"/>
      <c r="AE523" s="62"/>
      <c r="AF523" s="62"/>
      <c r="AG523" s="62"/>
      <c r="AH523" s="92"/>
      <c r="AI523" s="62"/>
      <c r="AJ523" s="62"/>
      <c r="AK523" s="61"/>
    </row>
    <row r="524" spans="1:37">
      <c r="A524" s="93" t="s">
        <v>112</v>
      </c>
      <c r="B524" s="58"/>
      <c r="C524" s="59"/>
      <c r="D524" s="58"/>
      <c r="E524" s="58"/>
      <c r="F524" s="94" t="s">
        <v>21</v>
      </c>
      <c r="G524" s="58"/>
      <c r="H524" s="59"/>
      <c r="I524" s="58"/>
      <c r="J524" s="58"/>
      <c r="K524" s="94" t="s">
        <v>21</v>
      </c>
      <c r="L524" s="58"/>
      <c r="M524" s="59"/>
      <c r="N524" s="58"/>
      <c r="O524" s="58"/>
      <c r="P524" s="94" t="s">
        <v>21</v>
      </c>
      <c r="Q524" s="101"/>
      <c r="R524" s="59"/>
      <c r="S524" s="62"/>
      <c r="T524" s="62"/>
      <c r="AD524" s="87" t="s">
        <v>113</v>
      </c>
      <c r="AE524" s="58"/>
      <c r="AF524" s="58"/>
      <c r="AG524" s="58"/>
      <c r="AH524" s="72"/>
      <c r="AI524" s="58"/>
      <c r="AJ524" s="58"/>
      <c r="AK524" s="59"/>
    </row>
    <row r="525" spans="1:37">
      <c r="AD525" s="91" t="s">
        <v>114</v>
      </c>
      <c r="AE525" s="62"/>
      <c r="AF525" s="62"/>
      <c r="AG525" s="62"/>
      <c r="AH525" s="92"/>
      <c r="AI525" s="62"/>
      <c r="AJ525" s="62"/>
      <c r="AK525" s="61"/>
    </row>
    <row r="526" spans="1:37">
      <c r="A526" s="102"/>
      <c r="B526" s="76"/>
      <c r="C526" s="76"/>
      <c r="D526" s="76"/>
      <c r="E526" s="76" t="s">
        <v>100</v>
      </c>
      <c r="F526" s="76"/>
      <c r="G526" s="76"/>
      <c r="H526" s="76"/>
      <c r="I526" s="76"/>
      <c r="J526" s="76"/>
      <c r="K526" s="76"/>
      <c r="L526" s="76"/>
      <c r="M526" s="76"/>
      <c r="N526" s="85" t="s">
        <v>40</v>
      </c>
      <c r="O526" s="76"/>
      <c r="P526" s="76"/>
      <c r="Q526" s="76"/>
      <c r="R526" s="76"/>
      <c r="S526" s="76"/>
      <c r="T526" s="76" t="s">
        <v>101</v>
      </c>
      <c r="U526" s="76"/>
      <c r="V526" s="76"/>
      <c r="W526" s="76"/>
      <c r="X526" s="76"/>
      <c r="Y526" s="76"/>
      <c r="Z526" s="76"/>
      <c r="AA526" s="76"/>
      <c r="AB526" s="80"/>
      <c r="AD526" s="87" t="s">
        <v>115</v>
      </c>
      <c r="AE526" s="58"/>
      <c r="AF526" s="58"/>
      <c r="AG526" s="58"/>
      <c r="AH526" s="72"/>
      <c r="AI526" s="58"/>
      <c r="AJ526" s="58"/>
      <c r="AK526" s="59"/>
    </row>
    <row r="527" spans="1:37">
      <c r="A527" s="103" t="s">
        <v>116</v>
      </c>
      <c r="B527" s="104" t="s">
        <v>117</v>
      </c>
      <c r="C527" s="104"/>
      <c r="D527" s="104"/>
      <c r="E527" s="104"/>
      <c r="F527" s="104"/>
      <c r="G527" s="105"/>
      <c r="H527" s="104" t="s">
        <v>118</v>
      </c>
      <c r="I527" s="104"/>
      <c r="J527" s="105"/>
      <c r="K527" s="106" t="s">
        <v>119</v>
      </c>
      <c r="L527" s="107" t="s">
        <v>120</v>
      </c>
      <c r="M527" s="108"/>
      <c r="N527" s="109" t="s">
        <v>94</v>
      </c>
      <c r="O527" s="105" t="s">
        <v>116</v>
      </c>
      <c r="P527" s="104" t="s">
        <v>117</v>
      </c>
      <c r="Q527" s="104"/>
      <c r="R527" s="104"/>
      <c r="S527" s="104"/>
      <c r="T527" s="104"/>
      <c r="U527" s="105"/>
      <c r="V527" s="104" t="s">
        <v>118</v>
      </c>
      <c r="W527" s="104"/>
      <c r="X527" s="105"/>
      <c r="Y527" s="106" t="s">
        <v>119</v>
      </c>
      <c r="Z527" s="107" t="s">
        <v>120</v>
      </c>
      <c r="AA527" s="108"/>
      <c r="AB527" s="109" t="s">
        <v>94</v>
      </c>
    </row>
    <row r="528" spans="1:37">
      <c r="A528" s="110" t="s">
        <v>121</v>
      </c>
      <c r="B528" s="111"/>
      <c r="C528" s="111"/>
      <c r="D528" s="111"/>
      <c r="E528" s="111"/>
      <c r="F528" s="111"/>
      <c r="G528" s="112"/>
      <c r="H528" s="111"/>
      <c r="I528" s="111"/>
      <c r="J528" s="112"/>
      <c r="K528" s="113"/>
      <c r="L528" s="114"/>
      <c r="M528" s="115"/>
      <c r="N528" s="116"/>
      <c r="O528" s="117" t="s">
        <v>121</v>
      </c>
      <c r="P528" s="111"/>
      <c r="Q528" s="111"/>
      <c r="R528" s="111"/>
      <c r="S528" s="111"/>
      <c r="T528" s="111"/>
      <c r="U528" s="112"/>
      <c r="V528" s="111"/>
      <c r="W528" s="111"/>
      <c r="X528" s="112"/>
      <c r="Y528" s="113"/>
      <c r="Z528" s="114"/>
      <c r="AA528" s="115"/>
      <c r="AB528" s="116"/>
      <c r="AD528" s="64" t="s">
        <v>122</v>
      </c>
    </row>
    <row r="529" spans="1:37">
      <c r="A529" s="110" t="s">
        <v>123</v>
      </c>
      <c r="B529" s="111"/>
      <c r="C529" s="111"/>
      <c r="D529" s="111"/>
      <c r="E529" s="111"/>
      <c r="F529" s="111"/>
      <c r="G529" s="112"/>
      <c r="H529" s="111"/>
      <c r="I529" s="111"/>
      <c r="J529" s="112"/>
      <c r="K529" s="118"/>
      <c r="L529" s="119"/>
      <c r="M529" s="112"/>
      <c r="N529" s="116"/>
      <c r="O529" s="117" t="s">
        <v>123</v>
      </c>
      <c r="P529" s="111"/>
      <c r="Q529" s="111"/>
      <c r="R529" s="111"/>
      <c r="S529" s="111"/>
      <c r="T529" s="111"/>
      <c r="U529" s="112"/>
      <c r="V529" s="111"/>
      <c r="W529" s="111"/>
      <c r="X529" s="112"/>
      <c r="Y529" s="118"/>
      <c r="Z529" s="119"/>
      <c r="AA529" s="112"/>
      <c r="AB529" s="116"/>
      <c r="AD529" s="120"/>
      <c r="AE529" s="58"/>
      <c r="AF529" s="58"/>
      <c r="AG529" s="58"/>
      <c r="AH529" s="58"/>
      <c r="AI529" s="58"/>
      <c r="AJ529" s="58"/>
      <c r="AK529" s="58"/>
    </row>
    <row r="530" spans="1:37">
      <c r="A530" s="110" t="s">
        <v>124</v>
      </c>
      <c r="B530" s="111"/>
      <c r="C530" s="111"/>
      <c r="D530" s="111"/>
      <c r="E530" s="111"/>
      <c r="F530" s="111"/>
      <c r="G530" s="112"/>
      <c r="H530" s="111"/>
      <c r="I530" s="111"/>
      <c r="J530" s="112"/>
      <c r="K530" s="118"/>
      <c r="L530" s="119"/>
      <c r="M530" s="112"/>
      <c r="N530" s="116"/>
      <c r="O530" s="117" t="s">
        <v>124</v>
      </c>
      <c r="P530" s="111"/>
      <c r="Q530" s="111"/>
      <c r="R530" s="111"/>
      <c r="S530" s="111"/>
      <c r="T530" s="111"/>
      <c r="U530" s="112"/>
      <c r="V530" s="111"/>
      <c r="W530" s="111"/>
      <c r="X530" s="112"/>
      <c r="Y530" s="118"/>
      <c r="Z530" s="119"/>
      <c r="AA530" s="112"/>
      <c r="AB530" s="116"/>
      <c r="AD530" s="64" t="s">
        <v>96</v>
      </c>
    </row>
    <row r="531" spans="1:37">
      <c r="A531" s="110" t="s">
        <v>125</v>
      </c>
      <c r="B531" s="111"/>
      <c r="C531" s="111"/>
      <c r="D531" s="111"/>
      <c r="E531" s="111"/>
      <c r="F531" s="111"/>
      <c r="G531" s="112"/>
      <c r="H531" s="111"/>
      <c r="I531" s="111"/>
      <c r="J531" s="112"/>
      <c r="K531" s="118"/>
      <c r="L531" s="119"/>
      <c r="M531" s="112"/>
      <c r="N531" s="116"/>
      <c r="O531" s="117" t="s">
        <v>125</v>
      </c>
      <c r="P531" s="111"/>
      <c r="Q531" s="111"/>
      <c r="R531" s="111"/>
      <c r="S531" s="111"/>
      <c r="T531" s="111"/>
      <c r="U531" s="112"/>
      <c r="V531" s="111"/>
      <c r="W531" s="111"/>
      <c r="X531" s="112"/>
      <c r="Y531" s="118"/>
      <c r="Z531" s="119"/>
      <c r="AA531" s="112"/>
      <c r="AB531" s="116"/>
      <c r="AD531" s="120"/>
      <c r="AE531" s="58"/>
      <c r="AF531" s="58"/>
      <c r="AG531" s="58"/>
      <c r="AH531" s="58"/>
      <c r="AI531" s="58"/>
      <c r="AJ531" s="58"/>
      <c r="AK531" s="58"/>
    </row>
    <row r="532" spans="1:37">
      <c r="A532" s="110" t="s">
        <v>126</v>
      </c>
      <c r="B532" s="111"/>
      <c r="C532" s="111"/>
      <c r="D532" s="111"/>
      <c r="E532" s="111"/>
      <c r="F532" s="111"/>
      <c r="G532" s="112"/>
      <c r="H532" s="111"/>
      <c r="I532" s="111"/>
      <c r="J532" s="112"/>
      <c r="K532" s="118"/>
      <c r="L532" s="119"/>
      <c r="M532" s="112"/>
      <c r="N532" s="116"/>
      <c r="O532" s="117" t="s">
        <v>126</v>
      </c>
      <c r="P532" s="111"/>
      <c r="Q532" s="111"/>
      <c r="R532" s="111"/>
      <c r="S532" s="111"/>
      <c r="T532" s="111"/>
      <c r="U532" s="112"/>
      <c r="V532" s="111"/>
      <c r="W532" s="111"/>
      <c r="X532" s="112"/>
      <c r="Y532" s="118"/>
      <c r="Z532" s="119"/>
      <c r="AA532" s="112"/>
      <c r="AB532" s="116"/>
      <c r="AD532" s="64" t="s">
        <v>127</v>
      </c>
    </row>
    <row r="533" spans="1:37">
      <c r="A533" s="121" t="s">
        <v>128</v>
      </c>
      <c r="B533" s="58"/>
      <c r="C533" s="58"/>
      <c r="D533" s="58"/>
      <c r="E533" s="58"/>
      <c r="F533" s="58"/>
      <c r="G533" s="72"/>
      <c r="H533" s="58"/>
      <c r="I533" s="58"/>
      <c r="J533" s="72"/>
      <c r="K533" s="122"/>
      <c r="L533" s="123"/>
      <c r="M533" s="72"/>
      <c r="N533" s="59"/>
      <c r="O533" s="124" t="s">
        <v>128</v>
      </c>
      <c r="P533" s="58"/>
      <c r="Q533" s="58"/>
      <c r="R533" s="58"/>
      <c r="S533" s="58"/>
      <c r="T533" s="58"/>
      <c r="U533" s="72"/>
      <c r="V533" s="58"/>
      <c r="W533" s="58"/>
      <c r="X533" s="72"/>
      <c r="Y533" s="122"/>
      <c r="Z533" s="123"/>
      <c r="AA533" s="72"/>
      <c r="AB533" s="59"/>
      <c r="AD533" s="125"/>
      <c r="AE533" s="125" t="str">
        <f>Daten!$A$35</f>
        <v>Fredenbeck</v>
      </c>
      <c r="AF533" s="58"/>
      <c r="AG533" s="58"/>
      <c r="AH533" s="58"/>
      <c r="AI533" s="58"/>
      <c r="AJ533" s="58"/>
      <c r="AK533" s="58"/>
    </row>
    <row r="534" spans="1:37">
      <c r="A534" s="65" t="s">
        <v>129</v>
      </c>
      <c r="N534" s="61"/>
      <c r="O534" s="64" t="s">
        <v>129</v>
      </c>
      <c r="AB534" s="61"/>
      <c r="AD534" s="64" t="s">
        <v>130</v>
      </c>
    </row>
    <row r="535" spans="1:37">
      <c r="A535" s="57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9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9"/>
      <c r="AD535" s="58"/>
      <c r="AE535" s="126" t="str">
        <f>Daten!$A$32</f>
        <v>05.05.2017</v>
      </c>
      <c r="AF535" s="58"/>
      <c r="AG535" s="58"/>
      <c r="AH535" s="58"/>
      <c r="AI535" s="58"/>
      <c r="AJ535" s="58"/>
      <c r="AK535" s="58"/>
    </row>
    <row r="536" spans="1:37" ht="12" customHeight="1">
      <c r="A536" s="127"/>
    </row>
    <row r="537" spans="1:37">
      <c r="A537" s="51" t="s">
        <v>95</v>
      </c>
      <c r="B537" s="52"/>
      <c r="C537" s="52"/>
      <c r="D537" s="52"/>
      <c r="E537" s="53"/>
      <c r="F537" s="54" t="s">
        <v>96</v>
      </c>
      <c r="G537" s="52"/>
      <c r="H537" s="52"/>
      <c r="I537" s="52"/>
      <c r="J537" s="52"/>
      <c r="K537" s="52"/>
      <c r="L537" s="52"/>
      <c r="M537" s="52"/>
      <c r="N537" s="52"/>
      <c r="O537" s="52"/>
      <c r="P537" s="53"/>
      <c r="Q537" s="54" t="s">
        <v>97</v>
      </c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3"/>
      <c r="AC537" s="55" t="s">
        <v>98</v>
      </c>
    </row>
    <row r="538" spans="1:37">
      <c r="A538" s="57"/>
      <c r="B538" s="58"/>
      <c r="C538" s="58"/>
      <c r="D538" s="58"/>
      <c r="E538" s="59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9"/>
      <c r="Q538" s="58"/>
      <c r="R538" s="58" t="str">
        <f ca="1">SamstagNeben!P39</f>
        <v>SC Itzehoe</v>
      </c>
      <c r="S538" s="58"/>
      <c r="T538" s="58"/>
      <c r="U538" s="58"/>
      <c r="V538" s="58"/>
      <c r="W538" s="58"/>
      <c r="X538" s="58"/>
      <c r="Y538" s="58"/>
      <c r="Z538" s="58"/>
      <c r="AA538" s="58" t="str">
        <f>SamstagNeben!N39</f>
        <v>F30</v>
      </c>
      <c r="AB538" s="59"/>
      <c r="AC538" s="55" t="s">
        <v>99</v>
      </c>
    </row>
    <row r="539" spans="1:37" ht="15.95" customHeight="1">
      <c r="A539" s="60" t="s">
        <v>100</v>
      </c>
      <c r="C539" s="56" t="str">
        <f ca="1">SamstagNeben!I39</f>
        <v>TV Richterich</v>
      </c>
      <c r="M539" s="61"/>
      <c r="N539" s="62" t="s">
        <v>101</v>
      </c>
      <c r="O539" s="63"/>
      <c r="P539" s="56" t="str">
        <f ca="1">SamstagNeben!M39</f>
        <v>TV Sottrum</v>
      </c>
      <c r="AB539" s="61"/>
    </row>
    <row r="540" spans="1:37">
      <c r="A540" s="57"/>
      <c r="B540" s="58"/>
      <c r="C540" s="58"/>
      <c r="M540" s="61"/>
      <c r="N540" s="62"/>
      <c r="AB540" s="61"/>
      <c r="AD540" s="64" t="s">
        <v>37</v>
      </c>
      <c r="AG540" s="64" t="s">
        <v>102</v>
      </c>
      <c r="AJ540" s="64" t="s">
        <v>39</v>
      </c>
    </row>
    <row r="541" spans="1:37">
      <c r="A541" s="65" t="s">
        <v>100</v>
      </c>
      <c r="C541" s="66"/>
      <c r="D541" s="67"/>
      <c r="E541" s="67"/>
      <c r="F541" s="67"/>
      <c r="G541" s="67"/>
      <c r="H541" s="68"/>
      <c r="I541" s="67"/>
      <c r="J541" s="67"/>
      <c r="K541" s="67"/>
      <c r="L541" s="67"/>
      <c r="M541" s="68"/>
      <c r="N541" s="67"/>
      <c r="O541" s="67"/>
      <c r="P541" s="67"/>
      <c r="Q541" s="67"/>
      <c r="R541" s="68"/>
      <c r="S541" s="67"/>
      <c r="T541" s="67"/>
      <c r="U541" s="67"/>
      <c r="V541" s="67"/>
      <c r="W541" s="68"/>
      <c r="X541" s="67"/>
      <c r="Y541" s="67"/>
      <c r="Z541" s="67"/>
      <c r="AA541" s="67"/>
      <c r="AB541" s="68"/>
      <c r="AC541" s="62"/>
      <c r="AD541" s="69"/>
      <c r="AE541" s="53"/>
      <c r="AF541" s="62"/>
      <c r="AG541" s="69"/>
      <c r="AH541" s="53"/>
      <c r="AJ541" s="69"/>
      <c r="AK541" s="53"/>
    </row>
    <row r="542" spans="1:37">
      <c r="A542" s="70" t="s">
        <v>101</v>
      </c>
      <c r="B542" s="58"/>
      <c r="C542" s="71"/>
      <c r="D542" s="72"/>
      <c r="E542" s="72"/>
      <c r="F542" s="72"/>
      <c r="G542" s="72"/>
      <c r="H542" s="59"/>
      <c r="I542" s="72"/>
      <c r="J542" s="72"/>
      <c r="K542" s="72"/>
      <c r="L542" s="72"/>
      <c r="M542" s="59"/>
      <c r="N542" s="72"/>
      <c r="O542" s="72"/>
      <c r="P542" s="72"/>
      <c r="Q542" s="72"/>
      <c r="R542" s="59"/>
      <c r="S542" s="72"/>
      <c r="T542" s="72"/>
      <c r="U542" s="72"/>
      <c r="V542" s="72"/>
      <c r="W542" s="59"/>
      <c r="X542" s="72"/>
      <c r="Y542" s="72"/>
      <c r="Z542" s="72"/>
      <c r="AA542" s="72"/>
      <c r="AB542" s="59"/>
      <c r="AC542" s="62"/>
      <c r="AD542" s="462">
        <f>SamstagNeben!C39</f>
        <v>6</v>
      </c>
      <c r="AE542" s="463"/>
      <c r="AF542" s="62"/>
      <c r="AG542" s="462">
        <f>SamstagNeben!E39</f>
        <v>75</v>
      </c>
      <c r="AH542" s="463"/>
      <c r="AJ542" s="462">
        <f>SamstagNeben!F39</f>
        <v>2</v>
      </c>
      <c r="AK542" s="463"/>
    </row>
    <row r="543" spans="1:37">
      <c r="A543" s="65" t="s">
        <v>100</v>
      </c>
      <c r="C543" s="66"/>
      <c r="D543" s="67"/>
      <c r="E543" s="67"/>
      <c r="F543" s="67"/>
      <c r="G543" s="67"/>
      <c r="H543" s="68"/>
      <c r="I543" s="67"/>
      <c r="J543" s="67"/>
      <c r="K543" s="67"/>
      <c r="L543" s="67"/>
      <c r="M543" s="68"/>
      <c r="N543" s="67"/>
      <c r="O543" s="67"/>
      <c r="P543" s="67"/>
      <c r="Q543" s="67"/>
      <c r="R543" s="68"/>
      <c r="S543" s="67"/>
      <c r="T543" s="67"/>
      <c r="U543" s="67"/>
      <c r="V543" s="67"/>
      <c r="W543" s="68"/>
      <c r="X543" s="67"/>
      <c r="Y543" s="67"/>
      <c r="Z543" s="67"/>
      <c r="AA543" s="67"/>
      <c r="AB543" s="68"/>
      <c r="AC543" s="62"/>
      <c r="AD543" s="57"/>
      <c r="AE543" s="59"/>
      <c r="AF543" s="62"/>
      <c r="AG543" s="57"/>
      <c r="AH543" s="59"/>
      <c r="AJ543" s="57"/>
      <c r="AK543" s="59"/>
    </row>
    <row r="544" spans="1:37">
      <c r="A544" s="70" t="s">
        <v>101</v>
      </c>
      <c r="B544" s="58"/>
      <c r="C544" s="71"/>
      <c r="D544" s="72"/>
      <c r="E544" s="72"/>
      <c r="F544" s="72"/>
      <c r="G544" s="72"/>
      <c r="H544" s="59"/>
      <c r="I544" s="72"/>
      <c r="J544" s="72"/>
      <c r="K544" s="72"/>
      <c r="L544" s="72"/>
      <c r="M544" s="59"/>
      <c r="N544" s="72"/>
      <c r="O544" s="72"/>
      <c r="P544" s="72"/>
      <c r="Q544" s="72"/>
      <c r="R544" s="59"/>
      <c r="S544" s="72"/>
      <c r="T544" s="72"/>
      <c r="U544" s="72"/>
      <c r="V544" s="72"/>
      <c r="W544" s="59"/>
      <c r="X544" s="72"/>
      <c r="Y544" s="72"/>
      <c r="Z544" s="72"/>
      <c r="AA544" s="72"/>
      <c r="AB544" s="59"/>
      <c r="AC544" s="62"/>
      <c r="AD544" s="62"/>
      <c r="AE544" s="62"/>
      <c r="AF544" s="62"/>
      <c r="AG544" s="62"/>
    </row>
    <row r="545" spans="1:37">
      <c r="A545" s="65" t="s">
        <v>100</v>
      </c>
      <c r="C545" s="66"/>
      <c r="D545" s="67"/>
      <c r="E545" s="67"/>
      <c r="F545" s="67"/>
      <c r="G545" s="67"/>
      <c r="H545" s="68"/>
      <c r="I545" s="67"/>
      <c r="J545" s="67"/>
      <c r="K545" s="67"/>
      <c r="L545" s="67"/>
      <c r="M545" s="68"/>
      <c r="N545" s="67"/>
      <c r="O545" s="67"/>
      <c r="P545" s="67"/>
      <c r="Q545" s="67"/>
      <c r="R545" s="68"/>
      <c r="S545" s="67"/>
      <c r="T545" s="67"/>
      <c r="U545" s="67"/>
      <c r="V545" s="67"/>
      <c r="W545" s="68"/>
      <c r="X545" s="67"/>
      <c r="Y545" s="67"/>
      <c r="Z545" s="67"/>
      <c r="AA545" s="67"/>
      <c r="AB545" s="68"/>
      <c r="AC545" s="62"/>
      <c r="AD545" s="73" t="s">
        <v>103</v>
      </c>
      <c r="AE545" s="62"/>
      <c r="AF545" s="62"/>
      <c r="AG545" s="62"/>
    </row>
    <row r="546" spans="1:37">
      <c r="A546" s="70" t="s">
        <v>101</v>
      </c>
      <c r="B546" s="58"/>
      <c r="C546" s="71"/>
      <c r="D546" s="72"/>
      <c r="E546" s="72"/>
      <c r="F546" s="72"/>
      <c r="G546" s="72"/>
      <c r="H546" s="59"/>
      <c r="I546" s="72"/>
      <c r="J546" s="72"/>
      <c r="K546" s="72"/>
      <c r="L546" s="72"/>
      <c r="M546" s="59"/>
      <c r="N546" s="72"/>
      <c r="O546" s="72"/>
      <c r="P546" s="72"/>
      <c r="Q546" s="72"/>
      <c r="R546" s="59"/>
      <c r="S546" s="72"/>
      <c r="T546" s="72"/>
      <c r="U546" s="72"/>
      <c r="V546" s="72"/>
      <c r="W546" s="59"/>
      <c r="X546" s="72"/>
      <c r="Y546" s="72"/>
      <c r="Z546" s="72"/>
      <c r="AA546" s="72"/>
      <c r="AB546" s="59"/>
      <c r="AC546" s="62"/>
      <c r="AD546" s="62"/>
      <c r="AE546" s="62"/>
      <c r="AF546" s="62"/>
      <c r="AG546" s="62"/>
    </row>
    <row r="547" spans="1:37">
      <c r="A547" s="65" t="s">
        <v>100</v>
      </c>
      <c r="C547" s="66"/>
      <c r="D547" s="67"/>
      <c r="E547" s="67"/>
      <c r="F547" s="67"/>
      <c r="G547" s="67"/>
      <c r="H547" s="68"/>
      <c r="I547" s="67"/>
      <c r="J547" s="67"/>
      <c r="K547" s="67"/>
      <c r="L547" s="67"/>
      <c r="M547" s="68"/>
      <c r="N547" s="67"/>
      <c r="O547" s="67"/>
      <c r="P547" s="67"/>
      <c r="Q547" s="67"/>
      <c r="R547" s="68"/>
      <c r="S547" s="67"/>
      <c r="T547" s="67"/>
      <c r="U547" s="67"/>
      <c r="V547" s="67"/>
      <c r="W547" s="68"/>
      <c r="X547" s="67"/>
      <c r="Y547" s="67"/>
      <c r="Z547" s="67"/>
      <c r="AA547" s="67"/>
      <c r="AB547" s="68"/>
      <c r="AC547" s="62"/>
      <c r="AD547" s="74" t="str">
        <f>Daten!$A$31</f>
        <v>DM Senioren 2017</v>
      </c>
      <c r="AE547" s="58"/>
      <c r="AF547" s="58"/>
      <c r="AG547" s="58"/>
      <c r="AH547" s="58"/>
      <c r="AI547" s="58"/>
      <c r="AJ547" s="58"/>
      <c r="AK547" s="58"/>
    </row>
    <row r="548" spans="1:37">
      <c r="A548" s="70" t="s">
        <v>101</v>
      </c>
      <c r="B548" s="58"/>
      <c r="C548" s="71"/>
      <c r="D548" s="72"/>
      <c r="E548" s="72"/>
      <c r="F548" s="72"/>
      <c r="G548" s="72"/>
      <c r="H548" s="59"/>
      <c r="I548" s="72"/>
      <c r="J548" s="72"/>
      <c r="K548" s="72"/>
      <c r="L548" s="72"/>
      <c r="M548" s="59"/>
      <c r="N548" s="72"/>
      <c r="O548" s="72"/>
      <c r="P548" s="72"/>
      <c r="Q548" s="72"/>
      <c r="R548" s="59"/>
      <c r="S548" s="72"/>
      <c r="T548" s="72"/>
      <c r="U548" s="72"/>
      <c r="V548" s="72"/>
      <c r="W548" s="59"/>
      <c r="X548" s="72"/>
      <c r="Y548" s="72"/>
      <c r="Z548" s="72"/>
      <c r="AA548" s="72"/>
      <c r="AB548" s="59"/>
      <c r="AC548" s="62"/>
      <c r="AD548" s="75" t="str">
        <f>SamstagNeben!G39</f>
        <v>F30</v>
      </c>
      <c r="AE548" s="76"/>
      <c r="AF548" s="76"/>
      <c r="AG548" s="75" t="s">
        <v>34</v>
      </c>
      <c r="AH548" s="76"/>
      <c r="AI548" s="76"/>
      <c r="AJ548" s="76"/>
      <c r="AK548" s="76"/>
    </row>
    <row r="549" spans="1:37">
      <c r="A549" s="65" t="s">
        <v>100</v>
      </c>
      <c r="C549" s="66"/>
      <c r="D549" s="67"/>
      <c r="E549" s="67"/>
      <c r="F549" s="67"/>
      <c r="G549" s="67"/>
      <c r="H549" s="68"/>
      <c r="I549" s="67"/>
      <c r="J549" s="67"/>
      <c r="K549" s="67"/>
      <c r="L549" s="67"/>
      <c r="M549" s="68"/>
      <c r="N549" s="67"/>
      <c r="O549" s="67"/>
      <c r="P549" s="67"/>
      <c r="Q549" s="67"/>
      <c r="R549" s="68"/>
      <c r="S549" s="67"/>
      <c r="T549" s="67"/>
      <c r="U549" s="67"/>
      <c r="V549" s="67"/>
      <c r="W549" s="68"/>
      <c r="X549" s="67"/>
      <c r="Y549" s="67"/>
      <c r="Z549" s="67"/>
      <c r="AA549" s="67"/>
      <c r="AB549" s="68"/>
      <c r="AC549" s="62"/>
      <c r="AD549" s="77"/>
      <c r="AE549" s="62"/>
      <c r="AF549" s="62"/>
      <c r="AG549" s="62"/>
      <c r="AH549" s="62"/>
      <c r="AI549" s="62"/>
      <c r="AJ549" s="62"/>
      <c r="AK549" s="62"/>
    </row>
    <row r="550" spans="1:37">
      <c r="A550" s="70" t="s">
        <v>101</v>
      </c>
      <c r="B550" s="58"/>
      <c r="C550" s="71"/>
      <c r="D550" s="72"/>
      <c r="E550" s="72"/>
      <c r="F550" s="72"/>
      <c r="G550" s="72"/>
      <c r="H550" s="59"/>
      <c r="I550" s="72"/>
      <c r="J550" s="72"/>
      <c r="K550" s="72"/>
      <c r="L550" s="72"/>
      <c r="M550" s="59"/>
      <c r="N550" s="72"/>
      <c r="O550" s="72"/>
      <c r="P550" s="72"/>
      <c r="Q550" s="72"/>
      <c r="R550" s="59"/>
      <c r="S550" s="72"/>
      <c r="T550" s="72"/>
      <c r="U550" s="72"/>
      <c r="V550" s="72"/>
      <c r="W550" s="59"/>
      <c r="X550" s="72"/>
      <c r="Y550" s="72"/>
      <c r="Z550" s="72"/>
      <c r="AA550" s="72"/>
      <c r="AB550" s="59"/>
      <c r="AC550" s="62"/>
      <c r="AD550" s="78" t="s">
        <v>104</v>
      </c>
      <c r="AE550" s="76"/>
      <c r="AF550" s="76"/>
      <c r="AG550" s="76"/>
      <c r="AH550" s="79"/>
      <c r="AI550" s="76"/>
      <c r="AJ550" s="76"/>
      <c r="AK550" s="80"/>
    </row>
    <row r="551" spans="1:37">
      <c r="D551" s="64"/>
      <c r="AD551" s="81"/>
      <c r="AE551" s="52"/>
      <c r="AF551" s="52"/>
      <c r="AG551" s="52"/>
      <c r="AH551" s="82"/>
      <c r="AI551" s="52"/>
      <c r="AJ551" s="52"/>
      <c r="AK551" s="53"/>
    </row>
    <row r="552" spans="1:37">
      <c r="A552" s="83" t="s">
        <v>105</v>
      </c>
      <c r="B552" s="76"/>
      <c r="C552" s="80"/>
      <c r="D552" s="84"/>
      <c r="E552" s="84" t="s">
        <v>100</v>
      </c>
      <c r="F552" s="85" t="s">
        <v>21</v>
      </c>
      <c r="G552" s="84" t="s">
        <v>101</v>
      </c>
      <c r="H552" s="86"/>
      <c r="I552" s="84" t="s">
        <v>106</v>
      </c>
      <c r="J552" s="84"/>
      <c r="K552" s="84"/>
      <c r="L552" s="84"/>
      <c r="M552" s="86"/>
      <c r="N552" s="84" t="s">
        <v>107</v>
      </c>
      <c r="O552" s="84"/>
      <c r="P552" s="84"/>
      <c r="Q552" s="84"/>
      <c r="R552" s="86"/>
      <c r="S552" s="73"/>
      <c r="T552" s="73"/>
      <c r="AD552" s="87" t="s">
        <v>108</v>
      </c>
      <c r="AE552" s="58"/>
      <c r="AF552" s="58"/>
      <c r="AG552" s="58"/>
      <c r="AH552" s="72"/>
      <c r="AI552" s="58"/>
      <c r="AJ552" s="58"/>
      <c r="AK552" s="59"/>
    </row>
    <row r="553" spans="1:37">
      <c r="A553" s="60"/>
      <c r="C553" s="61"/>
      <c r="H553" s="61"/>
      <c r="M553" s="61"/>
      <c r="N553" s="88"/>
      <c r="O553" s="89"/>
      <c r="P553" s="89"/>
      <c r="Q553" s="89"/>
      <c r="R553" s="90"/>
      <c r="S553" s="62"/>
      <c r="T553" s="56" t="s">
        <v>109</v>
      </c>
      <c r="AD553" s="91"/>
      <c r="AE553" s="62"/>
      <c r="AF553" s="62"/>
      <c r="AG553" s="62"/>
      <c r="AH553" s="92"/>
      <c r="AI553" s="62"/>
      <c r="AJ553" s="62"/>
      <c r="AK553" s="61"/>
    </row>
    <row r="554" spans="1:37">
      <c r="A554" s="93" t="s">
        <v>110</v>
      </c>
      <c r="B554" s="58"/>
      <c r="C554" s="59"/>
      <c r="D554" s="58"/>
      <c r="E554" s="58"/>
      <c r="F554" s="94" t="s">
        <v>21</v>
      </c>
      <c r="G554" s="58"/>
      <c r="H554" s="59"/>
      <c r="I554" s="58"/>
      <c r="J554" s="58"/>
      <c r="K554" s="94" t="s">
        <v>21</v>
      </c>
      <c r="L554" s="58"/>
      <c r="M554" s="59"/>
      <c r="N554" s="95"/>
      <c r="O554" s="95"/>
      <c r="P554" s="96"/>
      <c r="Q554" s="97"/>
      <c r="R554" s="98"/>
      <c r="S554" s="62"/>
      <c r="T554" s="62"/>
      <c r="AD554" s="87" t="s">
        <v>111</v>
      </c>
      <c r="AE554" s="58"/>
      <c r="AF554" s="58"/>
      <c r="AG554" s="58"/>
      <c r="AH554" s="72"/>
      <c r="AI554" s="58"/>
      <c r="AJ554" s="58"/>
      <c r="AK554" s="59"/>
    </row>
    <row r="555" spans="1:37">
      <c r="A555" s="60"/>
      <c r="C555" s="61"/>
      <c r="H555" s="61"/>
      <c r="K555" s="99"/>
      <c r="M555" s="61"/>
      <c r="N555" s="62"/>
      <c r="Q555" s="100"/>
      <c r="R555" s="61"/>
      <c r="S555" s="62"/>
      <c r="T555" s="58"/>
      <c r="U555" s="58"/>
      <c r="V555" s="58"/>
      <c r="W555" s="58"/>
      <c r="X555" s="58"/>
      <c r="Y555" s="58"/>
      <c r="Z555" s="58"/>
      <c r="AA555" s="58"/>
      <c r="AB555" s="58"/>
      <c r="AC555" s="62"/>
      <c r="AD555" s="91"/>
      <c r="AE555" s="62"/>
      <c r="AF555" s="62"/>
      <c r="AG555" s="62"/>
      <c r="AH555" s="92"/>
      <c r="AI555" s="62"/>
      <c r="AJ555" s="62"/>
      <c r="AK555" s="61"/>
    </row>
    <row r="556" spans="1:37">
      <c r="A556" s="93" t="s">
        <v>112</v>
      </c>
      <c r="B556" s="58"/>
      <c r="C556" s="59"/>
      <c r="D556" s="58"/>
      <c r="E556" s="58"/>
      <c r="F556" s="94" t="s">
        <v>21</v>
      </c>
      <c r="G556" s="58"/>
      <c r="H556" s="59"/>
      <c r="I556" s="58"/>
      <c r="J556" s="58"/>
      <c r="K556" s="94" t="s">
        <v>21</v>
      </c>
      <c r="L556" s="58"/>
      <c r="M556" s="59"/>
      <c r="N556" s="58"/>
      <c r="O556" s="58"/>
      <c r="P556" s="94" t="s">
        <v>21</v>
      </c>
      <c r="Q556" s="101"/>
      <c r="R556" s="59"/>
      <c r="S556" s="62"/>
      <c r="T556" s="62"/>
      <c r="AD556" s="87" t="s">
        <v>113</v>
      </c>
      <c r="AE556" s="58"/>
      <c r="AF556" s="58"/>
      <c r="AG556" s="58"/>
      <c r="AH556" s="72"/>
      <c r="AI556" s="58"/>
      <c r="AJ556" s="58"/>
      <c r="AK556" s="59"/>
    </row>
    <row r="557" spans="1:37">
      <c r="AD557" s="91" t="s">
        <v>114</v>
      </c>
      <c r="AE557" s="62"/>
      <c r="AF557" s="62"/>
      <c r="AG557" s="62"/>
      <c r="AH557" s="92"/>
      <c r="AI557" s="62"/>
      <c r="AJ557" s="62"/>
      <c r="AK557" s="61"/>
    </row>
    <row r="558" spans="1:37">
      <c r="A558" s="102"/>
      <c r="B558" s="76"/>
      <c r="C558" s="76"/>
      <c r="D558" s="76"/>
      <c r="E558" s="76" t="s">
        <v>100</v>
      </c>
      <c r="F558" s="76"/>
      <c r="G558" s="76"/>
      <c r="H558" s="76"/>
      <c r="I558" s="76"/>
      <c r="J558" s="76"/>
      <c r="K558" s="76"/>
      <c r="L558" s="76"/>
      <c r="M558" s="76"/>
      <c r="N558" s="85" t="s">
        <v>40</v>
      </c>
      <c r="O558" s="76"/>
      <c r="P558" s="76"/>
      <c r="Q558" s="76"/>
      <c r="R558" s="76"/>
      <c r="S558" s="76"/>
      <c r="T558" s="76" t="s">
        <v>101</v>
      </c>
      <c r="U558" s="76"/>
      <c r="V558" s="76"/>
      <c r="W558" s="76"/>
      <c r="X558" s="76"/>
      <c r="Y558" s="76"/>
      <c r="Z558" s="76"/>
      <c r="AA558" s="76"/>
      <c r="AB558" s="80"/>
      <c r="AD558" s="87" t="s">
        <v>115</v>
      </c>
      <c r="AE558" s="58"/>
      <c r="AF558" s="58"/>
      <c r="AG558" s="58"/>
      <c r="AH558" s="72"/>
      <c r="AI558" s="58"/>
      <c r="AJ558" s="58"/>
      <c r="AK558" s="59"/>
    </row>
    <row r="559" spans="1:37">
      <c r="A559" s="103" t="s">
        <v>116</v>
      </c>
      <c r="B559" s="104" t="s">
        <v>117</v>
      </c>
      <c r="C559" s="104"/>
      <c r="D559" s="104"/>
      <c r="E559" s="104"/>
      <c r="F559" s="104"/>
      <c r="G559" s="105"/>
      <c r="H559" s="104" t="s">
        <v>118</v>
      </c>
      <c r="I559" s="104"/>
      <c r="J559" s="105"/>
      <c r="K559" s="106" t="s">
        <v>119</v>
      </c>
      <c r="L559" s="107" t="s">
        <v>120</v>
      </c>
      <c r="M559" s="108"/>
      <c r="N559" s="109" t="s">
        <v>94</v>
      </c>
      <c r="O559" s="105" t="s">
        <v>116</v>
      </c>
      <c r="P559" s="104" t="s">
        <v>117</v>
      </c>
      <c r="Q559" s="104"/>
      <c r="R559" s="104"/>
      <c r="S559" s="104"/>
      <c r="T559" s="104"/>
      <c r="U559" s="105"/>
      <c r="V559" s="104" t="s">
        <v>118</v>
      </c>
      <c r="W559" s="104"/>
      <c r="X559" s="105"/>
      <c r="Y559" s="106" t="s">
        <v>119</v>
      </c>
      <c r="Z559" s="107" t="s">
        <v>120</v>
      </c>
      <c r="AA559" s="108"/>
      <c r="AB559" s="109" t="s">
        <v>94</v>
      </c>
    </row>
    <row r="560" spans="1:37">
      <c r="A560" s="110" t="s">
        <v>121</v>
      </c>
      <c r="B560" s="111"/>
      <c r="C560" s="111"/>
      <c r="D560" s="111"/>
      <c r="E560" s="111"/>
      <c r="F560" s="111"/>
      <c r="G560" s="112"/>
      <c r="H560" s="111"/>
      <c r="I560" s="111"/>
      <c r="J560" s="112"/>
      <c r="K560" s="113"/>
      <c r="L560" s="114"/>
      <c r="M560" s="115"/>
      <c r="N560" s="116"/>
      <c r="O560" s="117" t="s">
        <v>121</v>
      </c>
      <c r="P560" s="111"/>
      <c r="Q560" s="111"/>
      <c r="R560" s="111"/>
      <c r="S560" s="111"/>
      <c r="T560" s="111"/>
      <c r="U560" s="112"/>
      <c r="V560" s="111"/>
      <c r="W560" s="111"/>
      <c r="X560" s="112"/>
      <c r="Y560" s="113"/>
      <c r="Z560" s="114"/>
      <c r="AA560" s="115"/>
      <c r="AB560" s="116"/>
      <c r="AD560" s="64" t="s">
        <v>122</v>
      </c>
    </row>
    <row r="561" spans="1:37">
      <c r="A561" s="110" t="s">
        <v>123</v>
      </c>
      <c r="B561" s="111"/>
      <c r="C561" s="111"/>
      <c r="D561" s="111"/>
      <c r="E561" s="111"/>
      <c r="F561" s="111"/>
      <c r="G561" s="112"/>
      <c r="H561" s="111"/>
      <c r="I561" s="111"/>
      <c r="J561" s="112"/>
      <c r="K561" s="118"/>
      <c r="L561" s="119"/>
      <c r="M561" s="112"/>
      <c r="N561" s="116"/>
      <c r="O561" s="117" t="s">
        <v>123</v>
      </c>
      <c r="P561" s="111"/>
      <c r="Q561" s="111"/>
      <c r="R561" s="111"/>
      <c r="S561" s="111"/>
      <c r="T561" s="111"/>
      <c r="U561" s="112"/>
      <c r="V561" s="111"/>
      <c r="W561" s="111"/>
      <c r="X561" s="112"/>
      <c r="Y561" s="118"/>
      <c r="Z561" s="119"/>
      <c r="AA561" s="112"/>
      <c r="AB561" s="116"/>
      <c r="AD561" s="120"/>
      <c r="AE561" s="58"/>
      <c r="AF561" s="58"/>
      <c r="AG561" s="58"/>
      <c r="AH561" s="58"/>
      <c r="AI561" s="58"/>
      <c r="AJ561" s="58"/>
      <c r="AK561" s="58"/>
    </row>
    <row r="562" spans="1:37">
      <c r="A562" s="110" t="s">
        <v>124</v>
      </c>
      <c r="B562" s="111"/>
      <c r="C562" s="111"/>
      <c r="D562" s="111"/>
      <c r="E562" s="111"/>
      <c r="F562" s="111"/>
      <c r="G562" s="112"/>
      <c r="H562" s="111"/>
      <c r="I562" s="111"/>
      <c r="J562" s="112"/>
      <c r="K562" s="118"/>
      <c r="L562" s="119"/>
      <c r="M562" s="112"/>
      <c r="N562" s="116"/>
      <c r="O562" s="117" t="s">
        <v>124</v>
      </c>
      <c r="P562" s="111"/>
      <c r="Q562" s="111"/>
      <c r="R562" s="111"/>
      <c r="S562" s="111"/>
      <c r="T562" s="111"/>
      <c r="U562" s="112"/>
      <c r="V562" s="111"/>
      <c r="W562" s="111"/>
      <c r="X562" s="112"/>
      <c r="Y562" s="118"/>
      <c r="Z562" s="119"/>
      <c r="AA562" s="112"/>
      <c r="AB562" s="116"/>
      <c r="AD562" s="64" t="s">
        <v>96</v>
      </c>
    </row>
    <row r="563" spans="1:37">
      <c r="A563" s="110" t="s">
        <v>125</v>
      </c>
      <c r="B563" s="111"/>
      <c r="C563" s="111"/>
      <c r="D563" s="111"/>
      <c r="E563" s="111"/>
      <c r="F563" s="111"/>
      <c r="G563" s="112"/>
      <c r="H563" s="111"/>
      <c r="I563" s="111"/>
      <c r="J563" s="112"/>
      <c r="K563" s="118"/>
      <c r="L563" s="119"/>
      <c r="M563" s="112"/>
      <c r="N563" s="116"/>
      <c r="O563" s="117" t="s">
        <v>125</v>
      </c>
      <c r="P563" s="111"/>
      <c r="Q563" s="111"/>
      <c r="R563" s="111"/>
      <c r="S563" s="111"/>
      <c r="T563" s="111"/>
      <c r="U563" s="112"/>
      <c r="V563" s="111"/>
      <c r="W563" s="111"/>
      <c r="X563" s="112"/>
      <c r="Y563" s="118"/>
      <c r="Z563" s="119"/>
      <c r="AA563" s="112"/>
      <c r="AB563" s="116"/>
      <c r="AD563" s="120"/>
      <c r="AE563" s="58"/>
      <c r="AF563" s="58"/>
      <c r="AG563" s="58"/>
      <c r="AH563" s="58"/>
      <c r="AI563" s="58"/>
      <c r="AJ563" s="58"/>
      <c r="AK563" s="58"/>
    </row>
    <row r="564" spans="1:37">
      <c r="A564" s="110" t="s">
        <v>126</v>
      </c>
      <c r="B564" s="111"/>
      <c r="C564" s="111"/>
      <c r="D564" s="111"/>
      <c r="E564" s="111"/>
      <c r="F564" s="111"/>
      <c r="G564" s="112"/>
      <c r="H564" s="111"/>
      <c r="I564" s="111"/>
      <c r="J564" s="112"/>
      <c r="K564" s="118"/>
      <c r="L564" s="119"/>
      <c r="M564" s="112"/>
      <c r="N564" s="116"/>
      <c r="O564" s="117" t="s">
        <v>126</v>
      </c>
      <c r="P564" s="111"/>
      <c r="Q564" s="111"/>
      <c r="R564" s="111"/>
      <c r="S564" s="111"/>
      <c r="T564" s="111"/>
      <c r="U564" s="112"/>
      <c r="V564" s="111"/>
      <c r="W564" s="111"/>
      <c r="X564" s="112"/>
      <c r="Y564" s="118"/>
      <c r="Z564" s="119"/>
      <c r="AA564" s="112"/>
      <c r="AB564" s="116"/>
      <c r="AD564" s="64" t="s">
        <v>127</v>
      </c>
    </row>
    <row r="565" spans="1:37">
      <c r="A565" s="121" t="s">
        <v>128</v>
      </c>
      <c r="B565" s="58"/>
      <c r="C565" s="58"/>
      <c r="D565" s="58"/>
      <c r="E565" s="58"/>
      <c r="F565" s="58"/>
      <c r="G565" s="72"/>
      <c r="H565" s="58"/>
      <c r="I565" s="58"/>
      <c r="J565" s="72"/>
      <c r="K565" s="122"/>
      <c r="L565" s="123"/>
      <c r="M565" s="72"/>
      <c r="N565" s="59"/>
      <c r="O565" s="124" t="s">
        <v>128</v>
      </c>
      <c r="P565" s="58"/>
      <c r="Q565" s="58"/>
      <c r="R565" s="58"/>
      <c r="S565" s="58"/>
      <c r="T565" s="58"/>
      <c r="U565" s="72"/>
      <c r="V565" s="58"/>
      <c r="W565" s="58"/>
      <c r="X565" s="72"/>
      <c r="Y565" s="122"/>
      <c r="Z565" s="123"/>
      <c r="AA565" s="72"/>
      <c r="AB565" s="59"/>
      <c r="AD565" s="120"/>
      <c r="AE565" s="125" t="str">
        <f>Daten!$A$35</f>
        <v>Fredenbeck</v>
      </c>
      <c r="AF565" s="58"/>
      <c r="AG565" s="58"/>
      <c r="AH565" s="58"/>
      <c r="AI565" s="58"/>
      <c r="AJ565" s="58"/>
      <c r="AK565" s="58"/>
    </row>
    <row r="566" spans="1:37">
      <c r="A566" s="65" t="s">
        <v>129</v>
      </c>
      <c r="N566" s="61"/>
      <c r="O566" s="64" t="s">
        <v>129</v>
      </c>
      <c r="AB566" s="61"/>
      <c r="AD566" s="64" t="s">
        <v>130</v>
      </c>
    </row>
    <row r="567" spans="1:37">
      <c r="A567" s="57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9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9"/>
      <c r="AD567" s="58"/>
      <c r="AE567" s="126" t="str">
        <f>Daten!$A$32</f>
        <v>05.05.2017</v>
      </c>
      <c r="AF567" s="58"/>
      <c r="AG567" s="58"/>
      <c r="AH567" s="58"/>
      <c r="AI567" s="58"/>
      <c r="AJ567" s="58"/>
      <c r="AK567" s="58"/>
    </row>
    <row r="568" spans="1:37">
      <c r="A568" s="51" t="s">
        <v>95</v>
      </c>
      <c r="B568" s="52"/>
      <c r="C568" s="52"/>
      <c r="D568" s="52"/>
      <c r="E568" s="53"/>
      <c r="F568" s="54" t="s">
        <v>96</v>
      </c>
      <c r="G568" s="52"/>
      <c r="H568" s="52"/>
      <c r="I568" s="52"/>
      <c r="J568" s="52"/>
      <c r="K568" s="52"/>
      <c r="L568" s="52"/>
      <c r="M568" s="52"/>
      <c r="N568" s="52"/>
      <c r="O568" s="52"/>
      <c r="P568" s="53"/>
      <c r="Q568" s="54" t="s">
        <v>97</v>
      </c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3"/>
      <c r="AC568" s="55" t="s">
        <v>98</v>
      </c>
    </row>
    <row r="569" spans="1:37">
      <c r="A569" s="57"/>
      <c r="B569" s="58"/>
      <c r="C569" s="58"/>
      <c r="D569" s="58"/>
      <c r="E569" s="59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9"/>
      <c r="Q569" s="58"/>
      <c r="R569" s="58" t="str">
        <f ca="1">SamstagNeben!P40</f>
        <v>TB Essen-Haarzopf</v>
      </c>
      <c r="S569" s="58"/>
      <c r="T569" s="58"/>
      <c r="U569" s="58"/>
      <c r="V569" s="58"/>
      <c r="W569" s="58"/>
      <c r="X569" s="58"/>
      <c r="Y569" s="58"/>
      <c r="Z569" s="58"/>
      <c r="AA569" s="58" t="str">
        <f>SamstagNeben!N40</f>
        <v>M60</v>
      </c>
      <c r="AB569" s="59"/>
      <c r="AC569" s="55" t="s">
        <v>99</v>
      </c>
    </row>
    <row r="570" spans="1:37" ht="15.95" customHeight="1">
      <c r="A570" s="60" t="s">
        <v>100</v>
      </c>
      <c r="C570" s="56" t="str">
        <f ca="1">SamstagNeben!I40</f>
        <v>TV Bremen Walle 1875</v>
      </c>
      <c r="M570" s="61"/>
      <c r="N570" s="62" t="s">
        <v>101</v>
      </c>
      <c r="O570" s="63"/>
      <c r="P570" s="56" t="str">
        <f ca="1">SamstagNeben!M40</f>
        <v>Idarer TV</v>
      </c>
      <c r="AB570" s="61"/>
    </row>
    <row r="571" spans="1:37">
      <c r="A571" s="57"/>
      <c r="B571" s="58"/>
      <c r="C571" s="58"/>
      <c r="M571" s="61"/>
      <c r="N571" s="62"/>
      <c r="AB571" s="61"/>
      <c r="AD571" s="64" t="s">
        <v>37</v>
      </c>
      <c r="AG571" s="64" t="s">
        <v>102</v>
      </c>
      <c r="AJ571" s="64" t="s">
        <v>39</v>
      </c>
    </row>
    <row r="572" spans="1:37">
      <c r="A572" s="65" t="s">
        <v>100</v>
      </c>
      <c r="C572" s="66"/>
      <c r="D572" s="67"/>
      <c r="E572" s="67"/>
      <c r="F572" s="67"/>
      <c r="G572" s="67"/>
      <c r="H572" s="68"/>
      <c r="I572" s="67"/>
      <c r="J572" s="67"/>
      <c r="K572" s="67"/>
      <c r="L572" s="67"/>
      <c r="M572" s="68"/>
      <c r="N572" s="67"/>
      <c r="O572" s="67"/>
      <c r="P572" s="67"/>
      <c r="Q572" s="67"/>
      <c r="R572" s="68"/>
      <c r="S572" s="67"/>
      <c r="T572" s="67"/>
      <c r="U572" s="67"/>
      <c r="V572" s="67"/>
      <c r="W572" s="68"/>
      <c r="X572" s="67"/>
      <c r="Y572" s="67"/>
      <c r="Z572" s="67"/>
      <c r="AA572" s="67"/>
      <c r="AB572" s="68"/>
      <c r="AC572" s="62"/>
      <c r="AD572" s="69"/>
      <c r="AE572" s="53"/>
      <c r="AF572" s="62"/>
      <c r="AG572" s="69"/>
      <c r="AH572" s="53"/>
      <c r="AJ572" s="69"/>
      <c r="AK572" s="53"/>
    </row>
    <row r="573" spans="1:37">
      <c r="A573" s="70" t="s">
        <v>101</v>
      </c>
      <c r="B573" s="58"/>
      <c r="C573" s="71"/>
      <c r="D573" s="72"/>
      <c r="E573" s="72"/>
      <c r="F573" s="72"/>
      <c r="G573" s="72"/>
      <c r="H573" s="59"/>
      <c r="I573" s="72"/>
      <c r="J573" s="72"/>
      <c r="K573" s="72"/>
      <c r="L573" s="72"/>
      <c r="M573" s="59"/>
      <c r="N573" s="72"/>
      <c r="O573" s="72"/>
      <c r="P573" s="72"/>
      <c r="Q573" s="72"/>
      <c r="R573" s="59"/>
      <c r="S573" s="72"/>
      <c r="T573" s="72"/>
      <c r="U573" s="72"/>
      <c r="V573" s="72"/>
      <c r="W573" s="59"/>
      <c r="X573" s="72"/>
      <c r="Y573" s="72"/>
      <c r="Z573" s="72"/>
      <c r="AA573" s="72"/>
      <c r="AB573" s="59"/>
      <c r="AC573" s="62"/>
      <c r="AD573" s="462">
        <f>SamstagNeben!C40</f>
        <v>6</v>
      </c>
      <c r="AE573" s="463"/>
      <c r="AF573" s="62"/>
      <c r="AG573" s="462">
        <f>SamstagNeben!E40</f>
        <v>76</v>
      </c>
      <c r="AH573" s="463"/>
      <c r="AJ573" s="462">
        <f>SamstagNeben!F40</f>
        <v>3</v>
      </c>
      <c r="AK573" s="463"/>
    </row>
    <row r="574" spans="1:37">
      <c r="A574" s="65" t="s">
        <v>100</v>
      </c>
      <c r="C574" s="66"/>
      <c r="D574" s="67"/>
      <c r="E574" s="67"/>
      <c r="F574" s="67"/>
      <c r="G574" s="67"/>
      <c r="H574" s="68"/>
      <c r="I574" s="67"/>
      <c r="J574" s="67"/>
      <c r="K574" s="67"/>
      <c r="L574" s="67"/>
      <c r="M574" s="68"/>
      <c r="N574" s="67"/>
      <c r="O574" s="67"/>
      <c r="P574" s="67"/>
      <c r="Q574" s="67"/>
      <c r="R574" s="68"/>
      <c r="S574" s="67"/>
      <c r="T574" s="67"/>
      <c r="U574" s="67"/>
      <c r="V574" s="67"/>
      <c r="W574" s="68"/>
      <c r="X574" s="67"/>
      <c r="Y574" s="67"/>
      <c r="Z574" s="67"/>
      <c r="AA574" s="67"/>
      <c r="AB574" s="68"/>
      <c r="AC574" s="62"/>
      <c r="AD574" s="57"/>
      <c r="AE574" s="59"/>
      <c r="AF574" s="62"/>
      <c r="AG574" s="57"/>
      <c r="AH574" s="59"/>
      <c r="AJ574" s="57"/>
      <c r="AK574" s="59"/>
    </row>
    <row r="575" spans="1:37">
      <c r="A575" s="70" t="s">
        <v>101</v>
      </c>
      <c r="B575" s="58"/>
      <c r="C575" s="71"/>
      <c r="D575" s="72"/>
      <c r="E575" s="72"/>
      <c r="F575" s="72"/>
      <c r="G575" s="72"/>
      <c r="H575" s="59"/>
      <c r="I575" s="72"/>
      <c r="J575" s="72"/>
      <c r="K575" s="72"/>
      <c r="L575" s="72"/>
      <c r="M575" s="59"/>
      <c r="N575" s="72"/>
      <c r="O575" s="72"/>
      <c r="P575" s="72"/>
      <c r="Q575" s="72"/>
      <c r="R575" s="59"/>
      <c r="S575" s="72"/>
      <c r="T575" s="72"/>
      <c r="U575" s="72"/>
      <c r="V575" s="72"/>
      <c r="W575" s="59"/>
      <c r="X575" s="72"/>
      <c r="Y575" s="72"/>
      <c r="Z575" s="72"/>
      <c r="AA575" s="72"/>
      <c r="AB575" s="59"/>
      <c r="AC575" s="62"/>
      <c r="AD575" s="62"/>
      <c r="AE575" s="62"/>
      <c r="AF575" s="62"/>
      <c r="AG575" s="62"/>
    </row>
    <row r="576" spans="1:37">
      <c r="A576" s="65" t="s">
        <v>100</v>
      </c>
      <c r="C576" s="66"/>
      <c r="D576" s="67"/>
      <c r="E576" s="67"/>
      <c r="F576" s="67"/>
      <c r="G576" s="67"/>
      <c r="H576" s="68"/>
      <c r="I576" s="67"/>
      <c r="J576" s="67"/>
      <c r="K576" s="67"/>
      <c r="L576" s="67"/>
      <c r="M576" s="68"/>
      <c r="N576" s="67"/>
      <c r="O576" s="67"/>
      <c r="P576" s="67"/>
      <c r="Q576" s="67"/>
      <c r="R576" s="68"/>
      <c r="S576" s="67"/>
      <c r="T576" s="67"/>
      <c r="U576" s="67"/>
      <c r="V576" s="67"/>
      <c r="W576" s="68"/>
      <c r="X576" s="67"/>
      <c r="Y576" s="67"/>
      <c r="Z576" s="67"/>
      <c r="AA576" s="67"/>
      <c r="AB576" s="68"/>
      <c r="AC576" s="62"/>
      <c r="AD576" s="73" t="s">
        <v>103</v>
      </c>
      <c r="AE576" s="62"/>
      <c r="AF576" s="62"/>
      <c r="AG576" s="62"/>
    </row>
    <row r="577" spans="1:37">
      <c r="A577" s="70" t="s">
        <v>101</v>
      </c>
      <c r="B577" s="58"/>
      <c r="C577" s="71"/>
      <c r="D577" s="72"/>
      <c r="E577" s="72"/>
      <c r="F577" s="72"/>
      <c r="G577" s="72"/>
      <c r="H577" s="59"/>
      <c r="I577" s="72"/>
      <c r="J577" s="72"/>
      <c r="K577" s="72"/>
      <c r="L577" s="72"/>
      <c r="M577" s="59"/>
      <c r="N577" s="72"/>
      <c r="O577" s="72"/>
      <c r="P577" s="72"/>
      <c r="Q577" s="72"/>
      <c r="R577" s="59"/>
      <c r="S577" s="72"/>
      <c r="T577" s="72"/>
      <c r="U577" s="72"/>
      <c r="V577" s="72"/>
      <c r="W577" s="59"/>
      <c r="X577" s="72"/>
      <c r="Y577" s="72"/>
      <c r="Z577" s="72"/>
      <c r="AA577" s="72"/>
      <c r="AB577" s="59"/>
      <c r="AC577" s="62"/>
      <c r="AD577" s="62"/>
      <c r="AE577" s="62"/>
      <c r="AF577" s="62"/>
      <c r="AG577" s="62"/>
    </row>
    <row r="578" spans="1:37">
      <c r="A578" s="65" t="s">
        <v>100</v>
      </c>
      <c r="C578" s="66"/>
      <c r="D578" s="67"/>
      <c r="E578" s="67"/>
      <c r="F578" s="67"/>
      <c r="G578" s="67"/>
      <c r="H578" s="68"/>
      <c r="I578" s="67"/>
      <c r="J578" s="67"/>
      <c r="K578" s="67"/>
      <c r="L578" s="67"/>
      <c r="M578" s="68"/>
      <c r="N578" s="67"/>
      <c r="O578" s="67"/>
      <c r="P578" s="67"/>
      <c r="Q578" s="67"/>
      <c r="R578" s="68"/>
      <c r="S578" s="67"/>
      <c r="T578" s="67"/>
      <c r="U578" s="67"/>
      <c r="V578" s="67"/>
      <c r="W578" s="68"/>
      <c r="X578" s="67"/>
      <c r="Y578" s="67"/>
      <c r="Z578" s="67"/>
      <c r="AA578" s="67"/>
      <c r="AB578" s="68"/>
      <c r="AC578" s="62"/>
      <c r="AD578" s="74" t="str">
        <f>Daten!$A$31</f>
        <v>DM Senioren 2017</v>
      </c>
      <c r="AE578" s="58"/>
      <c r="AF578" s="58"/>
      <c r="AG578" s="58"/>
      <c r="AH578" s="58"/>
      <c r="AI578" s="58"/>
      <c r="AJ578" s="58"/>
      <c r="AK578" s="58"/>
    </row>
    <row r="579" spans="1:37">
      <c r="A579" s="70" t="s">
        <v>101</v>
      </c>
      <c r="B579" s="58"/>
      <c r="C579" s="71"/>
      <c r="D579" s="72"/>
      <c r="E579" s="72"/>
      <c r="F579" s="72"/>
      <c r="G579" s="72"/>
      <c r="H579" s="59"/>
      <c r="I579" s="72"/>
      <c r="J579" s="72"/>
      <c r="K579" s="72"/>
      <c r="L579" s="72"/>
      <c r="M579" s="59"/>
      <c r="N579" s="72"/>
      <c r="O579" s="72"/>
      <c r="P579" s="72"/>
      <c r="Q579" s="72"/>
      <c r="R579" s="59"/>
      <c r="S579" s="72"/>
      <c r="T579" s="72"/>
      <c r="U579" s="72"/>
      <c r="V579" s="72"/>
      <c r="W579" s="59"/>
      <c r="X579" s="72"/>
      <c r="Y579" s="72"/>
      <c r="Z579" s="72"/>
      <c r="AA579" s="72"/>
      <c r="AB579" s="59"/>
      <c r="AC579" s="62"/>
      <c r="AD579" s="75" t="str">
        <f>SamstagNeben!G40</f>
        <v>M60</v>
      </c>
      <c r="AE579" s="76"/>
      <c r="AF579" s="76"/>
      <c r="AG579" s="75" t="s">
        <v>34</v>
      </c>
      <c r="AH579" s="76"/>
      <c r="AI579" s="76"/>
      <c r="AJ579" s="76"/>
      <c r="AK579" s="76"/>
    </row>
    <row r="580" spans="1:37">
      <c r="A580" s="65" t="s">
        <v>100</v>
      </c>
      <c r="C580" s="66"/>
      <c r="D580" s="67"/>
      <c r="E580" s="67"/>
      <c r="F580" s="67"/>
      <c r="G580" s="67"/>
      <c r="H580" s="68"/>
      <c r="I580" s="67"/>
      <c r="J580" s="67"/>
      <c r="K580" s="67"/>
      <c r="L580" s="67"/>
      <c r="M580" s="68"/>
      <c r="N580" s="67"/>
      <c r="O580" s="67"/>
      <c r="P580" s="67"/>
      <c r="Q580" s="67"/>
      <c r="R580" s="68"/>
      <c r="S580" s="67"/>
      <c r="T580" s="67"/>
      <c r="U580" s="67"/>
      <c r="V580" s="67"/>
      <c r="W580" s="68"/>
      <c r="X580" s="67"/>
      <c r="Y580" s="67"/>
      <c r="Z580" s="67"/>
      <c r="AA580" s="67"/>
      <c r="AB580" s="68"/>
      <c r="AC580" s="62"/>
      <c r="AD580" s="77"/>
      <c r="AE580" s="62"/>
      <c r="AF580" s="62"/>
      <c r="AG580" s="62"/>
      <c r="AH580" s="62"/>
      <c r="AI580" s="62"/>
      <c r="AJ580" s="62"/>
      <c r="AK580" s="62"/>
    </row>
    <row r="581" spans="1:37">
      <c r="A581" s="70" t="s">
        <v>101</v>
      </c>
      <c r="B581" s="58"/>
      <c r="C581" s="71"/>
      <c r="D581" s="72"/>
      <c r="E581" s="72"/>
      <c r="F581" s="72"/>
      <c r="G581" s="72"/>
      <c r="H581" s="59"/>
      <c r="I581" s="72"/>
      <c r="J581" s="72"/>
      <c r="K581" s="72"/>
      <c r="L581" s="72"/>
      <c r="M581" s="59"/>
      <c r="N581" s="72"/>
      <c r="O581" s="72"/>
      <c r="P581" s="72"/>
      <c r="Q581" s="72"/>
      <c r="R581" s="59"/>
      <c r="S581" s="72"/>
      <c r="T581" s="72"/>
      <c r="U581" s="72"/>
      <c r="V581" s="72"/>
      <c r="W581" s="59"/>
      <c r="X581" s="72"/>
      <c r="Y581" s="72"/>
      <c r="Z581" s="72"/>
      <c r="AA581" s="72"/>
      <c r="AB581" s="59"/>
      <c r="AC581" s="62"/>
      <c r="AD581" s="78" t="s">
        <v>104</v>
      </c>
      <c r="AE581" s="76"/>
      <c r="AF581" s="76"/>
      <c r="AG581" s="76"/>
      <c r="AH581" s="79"/>
      <c r="AI581" s="76"/>
      <c r="AJ581" s="76"/>
      <c r="AK581" s="80"/>
    </row>
    <row r="582" spans="1:37">
      <c r="D582" s="64"/>
      <c r="AD582" s="81"/>
      <c r="AE582" s="52"/>
      <c r="AF582" s="52"/>
      <c r="AG582" s="52"/>
      <c r="AH582" s="82"/>
      <c r="AI582" s="52"/>
      <c r="AJ582" s="52"/>
      <c r="AK582" s="53"/>
    </row>
    <row r="583" spans="1:37">
      <c r="A583" s="83" t="s">
        <v>105</v>
      </c>
      <c r="B583" s="76"/>
      <c r="C583" s="80"/>
      <c r="D583" s="84"/>
      <c r="E583" s="84" t="s">
        <v>100</v>
      </c>
      <c r="F583" s="85" t="s">
        <v>21</v>
      </c>
      <c r="G583" s="84" t="s">
        <v>101</v>
      </c>
      <c r="H583" s="86"/>
      <c r="I583" s="84" t="s">
        <v>106</v>
      </c>
      <c r="J583" s="84"/>
      <c r="K583" s="84"/>
      <c r="L583" s="84"/>
      <c r="M583" s="86"/>
      <c r="N583" s="84" t="s">
        <v>107</v>
      </c>
      <c r="O583" s="84"/>
      <c r="P583" s="84"/>
      <c r="Q583" s="84"/>
      <c r="R583" s="86"/>
      <c r="S583" s="73"/>
      <c r="T583" s="73"/>
      <c r="AD583" s="87" t="s">
        <v>108</v>
      </c>
      <c r="AE583" s="58"/>
      <c r="AF583" s="58"/>
      <c r="AG583" s="58"/>
      <c r="AH583" s="72"/>
      <c r="AI583" s="58"/>
      <c r="AJ583" s="58"/>
      <c r="AK583" s="59"/>
    </row>
    <row r="584" spans="1:37">
      <c r="A584" s="60"/>
      <c r="C584" s="61"/>
      <c r="H584" s="61"/>
      <c r="M584" s="61"/>
      <c r="N584" s="88"/>
      <c r="O584" s="89"/>
      <c r="P584" s="89"/>
      <c r="Q584" s="89"/>
      <c r="R584" s="90"/>
      <c r="S584" s="62"/>
      <c r="T584" s="56" t="s">
        <v>109</v>
      </c>
      <c r="AD584" s="91"/>
      <c r="AE584" s="62"/>
      <c r="AF584" s="62"/>
      <c r="AG584" s="62"/>
      <c r="AH584" s="92"/>
      <c r="AI584" s="62"/>
      <c r="AJ584" s="62"/>
      <c r="AK584" s="61"/>
    </row>
    <row r="585" spans="1:37">
      <c r="A585" s="93" t="s">
        <v>110</v>
      </c>
      <c r="B585" s="58"/>
      <c r="C585" s="59"/>
      <c r="D585" s="58"/>
      <c r="E585" s="58"/>
      <c r="F585" s="94" t="s">
        <v>21</v>
      </c>
      <c r="G585" s="58"/>
      <c r="H585" s="59"/>
      <c r="I585" s="58"/>
      <c r="J585" s="58"/>
      <c r="K585" s="94" t="s">
        <v>21</v>
      </c>
      <c r="L585" s="58"/>
      <c r="M585" s="59"/>
      <c r="N585" s="95"/>
      <c r="O585" s="95"/>
      <c r="P585" s="96"/>
      <c r="Q585" s="97"/>
      <c r="R585" s="98"/>
      <c r="S585" s="62"/>
      <c r="T585" s="62"/>
      <c r="AD585" s="87" t="s">
        <v>111</v>
      </c>
      <c r="AE585" s="58"/>
      <c r="AF585" s="58"/>
      <c r="AG585" s="58"/>
      <c r="AH585" s="72"/>
      <c r="AI585" s="58"/>
      <c r="AJ585" s="58"/>
      <c r="AK585" s="59"/>
    </row>
    <row r="586" spans="1:37">
      <c r="A586" s="60"/>
      <c r="C586" s="61"/>
      <c r="H586" s="61"/>
      <c r="K586" s="99"/>
      <c r="M586" s="61"/>
      <c r="N586" s="62"/>
      <c r="Q586" s="100"/>
      <c r="R586" s="61"/>
      <c r="S586" s="62"/>
      <c r="T586" s="58"/>
      <c r="U586" s="58"/>
      <c r="V586" s="58"/>
      <c r="W586" s="58"/>
      <c r="X586" s="58"/>
      <c r="Y586" s="58"/>
      <c r="Z586" s="58"/>
      <c r="AA586" s="58"/>
      <c r="AB586" s="58"/>
      <c r="AC586" s="62"/>
      <c r="AD586" s="91"/>
      <c r="AE586" s="62"/>
      <c r="AF586" s="62"/>
      <c r="AG586" s="62"/>
      <c r="AH586" s="92"/>
      <c r="AI586" s="62"/>
      <c r="AJ586" s="62"/>
      <c r="AK586" s="61"/>
    </row>
    <row r="587" spans="1:37">
      <c r="A587" s="93" t="s">
        <v>112</v>
      </c>
      <c r="B587" s="58"/>
      <c r="C587" s="59"/>
      <c r="D587" s="58"/>
      <c r="E587" s="58"/>
      <c r="F587" s="94" t="s">
        <v>21</v>
      </c>
      <c r="G587" s="58"/>
      <c r="H587" s="59"/>
      <c r="I587" s="58"/>
      <c r="J587" s="58"/>
      <c r="K587" s="94" t="s">
        <v>21</v>
      </c>
      <c r="L587" s="58"/>
      <c r="M587" s="59"/>
      <c r="N587" s="58"/>
      <c r="O587" s="58"/>
      <c r="P587" s="94" t="s">
        <v>21</v>
      </c>
      <c r="Q587" s="101"/>
      <c r="R587" s="59"/>
      <c r="S587" s="62"/>
      <c r="T587" s="62"/>
      <c r="AD587" s="87" t="s">
        <v>113</v>
      </c>
      <c r="AE587" s="58"/>
      <c r="AF587" s="58"/>
      <c r="AG587" s="58"/>
      <c r="AH587" s="72"/>
      <c r="AI587" s="58"/>
      <c r="AJ587" s="58"/>
      <c r="AK587" s="59"/>
    </row>
    <row r="588" spans="1:37">
      <c r="AD588" s="91" t="s">
        <v>114</v>
      </c>
      <c r="AE588" s="62"/>
      <c r="AF588" s="62"/>
      <c r="AG588" s="62"/>
      <c r="AH588" s="92"/>
      <c r="AI588" s="62"/>
      <c r="AJ588" s="62"/>
      <c r="AK588" s="61"/>
    </row>
    <row r="589" spans="1:37">
      <c r="A589" s="102"/>
      <c r="B589" s="76"/>
      <c r="C589" s="76"/>
      <c r="D589" s="76"/>
      <c r="E589" s="76" t="s">
        <v>100</v>
      </c>
      <c r="F589" s="76"/>
      <c r="G589" s="76"/>
      <c r="H589" s="76"/>
      <c r="I589" s="76"/>
      <c r="J589" s="76"/>
      <c r="K589" s="76"/>
      <c r="L589" s="76"/>
      <c r="M589" s="76"/>
      <c r="N589" s="85" t="s">
        <v>40</v>
      </c>
      <c r="O589" s="76"/>
      <c r="P589" s="76"/>
      <c r="Q589" s="76"/>
      <c r="R589" s="76"/>
      <c r="S589" s="76"/>
      <c r="T589" s="76" t="s">
        <v>101</v>
      </c>
      <c r="U589" s="76"/>
      <c r="V589" s="76"/>
      <c r="W589" s="76"/>
      <c r="X589" s="76"/>
      <c r="Y589" s="76"/>
      <c r="Z589" s="76"/>
      <c r="AA589" s="76"/>
      <c r="AB589" s="80"/>
      <c r="AD589" s="87" t="s">
        <v>115</v>
      </c>
      <c r="AE589" s="58"/>
      <c r="AF589" s="58"/>
      <c r="AG589" s="58"/>
      <c r="AH589" s="72"/>
      <c r="AI589" s="58"/>
      <c r="AJ589" s="58"/>
      <c r="AK589" s="59"/>
    </row>
    <row r="590" spans="1:37">
      <c r="A590" s="103" t="s">
        <v>116</v>
      </c>
      <c r="B590" s="104" t="s">
        <v>117</v>
      </c>
      <c r="C590" s="104"/>
      <c r="D590" s="104"/>
      <c r="E590" s="104"/>
      <c r="F590" s="104"/>
      <c r="G590" s="105"/>
      <c r="H590" s="104" t="s">
        <v>118</v>
      </c>
      <c r="I590" s="104"/>
      <c r="J590" s="105"/>
      <c r="K590" s="106" t="s">
        <v>119</v>
      </c>
      <c r="L590" s="107" t="s">
        <v>120</v>
      </c>
      <c r="M590" s="108"/>
      <c r="N590" s="109" t="s">
        <v>94</v>
      </c>
      <c r="O590" s="105" t="s">
        <v>116</v>
      </c>
      <c r="P590" s="104" t="s">
        <v>117</v>
      </c>
      <c r="Q590" s="104"/>
      <c r="R590" s="104"/>
      <c r="S590" s="104"/>
      <c r="T590" s="104"/>
      <c r="U590" s="105"/>
      <c r="V590" s="104" t="s">
        <v>118</v>
      </c>
      <c r="W590" s="104"/>
      <c r="X590" s="105"/>
      <c r="Y590" s="106" t="s">
        <v>119</v>
      </c>
      <c r="Z590" s="107" t="s">
        <v>120</v>
      </c>
      <c r="AA590" s="108"/>
      <c r="AB590" s="109" t="s">
        <v>94</v>
      </c>
    </row>
    <row r="591" spans="1:37">
      <c r="A591" s="110" t="s">
        <v>121</v>
      </c>
      <c r="B591" s="111"/>
      <c r="C591" s="111"/>
      <c r="D591" s="111"/>
      <c r="E591" s="111"/>
      <c r="F591" s="111"/>
      <c r="G591" s="112"/>
      <c r="H591" s="111"/>
      <c r="I591" s="111"/>
      <c r="J591" s="112"/>
      <c r="K591" s="113"/>
      <c r="L591" s="114"/>
      <c r="M591" s="115"/>
      <c r="N591" s="116"/>
      <c r="O591" s="117" t="s">
        <v>121</v>
      </c>
      <c r="P591" s="111"/>
      <c r="Q591" s="111"/>
      <c r="R591" s="111"/>
      <c r="S591" s="111"/>
      <c r="T591" s="111"/>
      <c r="U591" s="112"/>
      <c r="V591" s="111"/>
      <c r="W591" s="111"/>
      <c r="X591" s="112"/>
      <c r="Y591" s="113"/>
      <c r="Z591" s="114"/>
      <c r="AA591" s="115"/>
      <c r="AB591" s="116"/>
      <c r="AD591" s="64" t="s">
        <v>122</v>
      </c>
    </row>
    <row r="592" spans="1:37">
      <c r="A592" s="110" t="s">
        <v>123</v>
      </c>
      <c r="B592" s="111"/>
      <c r="C592" s="111"/>
      <c r="D592" s="111"/>
      <c r="E592" s="111"/>
      <c r="F592" s="111"/>
      <c r="G592" s="112"/>
      <c r="H592" s="111"/>
      <c r="I592" s="111"/>
      <c r="J592" s="112"/>
      <c r="K592" s="118"/>
      <c r="L592" s="119"/>
      <c r="M592" s="112"/>
      <c r="N592" s="116"/>
      <c r="O592" s="117" t="s">
        <v>123</v>
      </c>
      <c r="P592" s="111"/>
      <c r="Q592" s="111"/>
      <c r="R592" s="111"/>
      <c r="S592" s="111"/>
      <c r="T592" s="111"/>
      <c r="U592" s="112"/>
      <c r="V592" s="111"/>
      <c r="W592" s="111"/>
      <c r="X592" s="112"/>
      <c r="Y592" s="118"/>
      <c r="Z592" s="119"/>
      <c r="AA592" s="112"/>
      <c r="AB592" s="116"/>
      <c r="AD592" s="120"/>
      <c r="AE592" s="58"/>
      <c r="AF592" s="58"/>
      <c r="AG592" s="58"/>
      <c r="AH592" s="58"/>
      <c r="AI592" s="58"/>
      <c r="AJ592" s="58"/>
      <c r="AK592" s="58"/>
    </row>
    <row r="593" spans="1:37">
      <c r="A593" s="110" t="s">
        <v>124</v>
      </c>
      <c r="B593" s="111"/>
      <c r="C593" s="111"/>
      <c r="D593" s="111"/>
      <c r="E593" s="111"/>
      <c r="F593" s="111"/>
      <c r="G593" s="112"/>
      <c r="H593" s="111"/>
      <c r="I593" s="111"/>
      <c r="J593" s="112"/>
      <c r="K593" s="118"/>
      <c r="L593" s="119"/>
      <c r="M593" s="112"/>
      <c r="N593" s="116"/>
      <c r="O593" s="117" t="s">
        <v>124</v>
      </c>
      <c r="P593" s="111"/>
      <c r="Q593" s="111"/>
      <c r="R593" s="111"/>
      <c r="S593" s="111"/>
      <c r="T593" s="111"/>
      <c r="U593" s="112"/>
      <c r="V593" s="111"/>
      <c r="W593" s="111"/>
      <c r="X593" s="112"/>
      <c r="Y593" s="118"/>
      <c r="Z593" s="119"/>
      <c r="AA593" s="112"/>
      <c r="AB593" s="116"/>
      <c r="AD593" s="64" t="s">
        <v>96</v>
      </c>
    </row>
    <row r="594" spans="1:37">
      <c r="A594" s="110" t="s">
        <v>125</v>
      </c>
      <c r="B594" s="111"/>
      <c r="C594" s="111"/>
      <c r="D594" s="111"/>
      <c r="E594" s="111"/>
      <c r="F594" s="111"/>
      <c r="G594" s="112"/>
      <c r="H594" s="111"/>
      <c r="I594" s="111"/>
      <c r="J594" s="112"/>
      <c r="K594" s="118"/>
      <c r="L594" s="119"/>
      <c r="M594" s="112"/>
      <c r="N594" s="116"/>
      <c r="O594" s="117" t="s">
        <v>125</v>
      </c>
      <c r="P594" s="111"/>
      <c r="Q594" s="111"/>
      <c r="R594" s="111"/>
      <c r="S594" s="111"/>
      <c r="T594" s="111"/>
      <c r="U594" s="112"/>
      <c r="V594" s="111"/>
      <c r="W594" s="111"/>
      <c r="X594" s="112"/>
      <c r="Y594" s="118"/>
      <c r="Z594" s="119"/>
      <c r="AA594" s="112"/>
      <c r="AB594" s="116"/>
      <c r="AD594" s="120"/>
      <c r="AE594" s="58"/>
      <c r="AF594" s="58"/>
      <c r="AG594" s="58"/>
      <c r="AH594" s="58"/>
      <c r="AI594" s="58"/>
      <c r="AJ594" s="58"/>
      <c r="AK594" s="58"/>
    </row>
    <row r="595" spans="1:37">
      <c r="A595" s="110" t="s">
        <v>126</v>
      </c>
      <c r="B595" s="111"/>
      <c r="C595" s="111"/>
      <c r="D595" s="111"/>
      <c r="E595" s="111"/>
      <c r="F595" s="111"/>
      <c r="G595" s="112"/>
      <c r="H595" s="111"/>
      <c r="I595" s="111"/>
      <c r="J595" s="112"/>
      <c r="K595" s="118"/>
      <c r="L595" s="119"/>
      <c r="M595" s="112"/>
      <c r="N595" s="116"/>
      <c r="O595" s="117" t="s">
        <v>126</v>
      </c>
      <c r="P595" s="111"/>
      <c r="Q595" s="111"/>
      <c r="R595" s="111"/>
      <c r="S595" s="111"/>
      <c r="T595" s="111"/>
      <c r="U595" s="112"/>
      <c r="V595" s="111"/>
      <c r="W595" s="111"/>
      <c r="X595" s="112"/>
      <c r="Y595" s="118"/>
      <c r="Z595" s="119"/>
      <c r="AA595" s="112"/>
      <c r="AB595" s="116"/>
      <c r="AD595" s="64" t="s">
        <v>127</v>
      </c>
    </row>
    <row r="596" spans="1:37">
      <c r="A596" s="121" t="s">
        <v>128</v>
      </c>
      <c r="B596" s="58"/>
      <c r="C596" s="58"/>
      <c r="D596" s="58"/>
      <c r="E596" s="58"/>
      <c r="F596" s="58"/>
      <c r="G596" s="72"/>
      <c r="H596" s="58"/>
      <c r="I596" s="58"/>
      <c r="J596" s="72"/>
      <c r="K596" s="122"/>
      <c r="L596" s="123"/>
      <c r="M596" s="72"/>
      <c r="N596" s="59"/>
      <c r="O596" s="124" t="s">
        <v>128</v>
      </c>
      <c r="P596" s="58"/>
      <c r="Q596" s="58"/>
      <c r="R596" s="58"/>
      <c r="S596" s="58"/>
      <c r="T596" s="58"/>
      <c r="U596" s="72"/>
      <c r="V596" s="58"/>
      <c r="W596" s="58"/>
      <c r="X596" s="72"/>
      <c r="Y596" s="122"/>
      <c r="Z596" s="123"/>
      <c r="AA596" s="72"/>
      <c r="AB596" s="59"/>
      <c r="AD596" s="120"/>
      <c r="AE596" s="125" t="str">
        <f>Daten!$A$35</f>
        <v>Fredenbeck</v>
      </c>
      <c r="AF596" s="58"/>
      <c r="AG596" s="58"/>
      <c r="AH596" s="58"/>
      <c r="AI596" s="58"/>
      <c r="AJ596" s="58"/>
      <c r="AK596" s="58"/>
    </row>
    <row r="597" spans="1:37">
      <c r="A597" s="65" t="s">
        <v>129</v>
      </c>
      <c r="N597" s="61"/>
      <c r="O597" s="64" t="s">
        <v>129</v>
      </c>
      <c r="AB597" s="61"/>
      <c r="AD597" s="64" t="s">
        <v>130</v>
      </c>
    </row>
    <row r="598" spans="1:37">
      <c r="A598" s="57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9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9"/>
      <c r="AD598" s="58"/>
      <c r="AE598" s="126" t="str">
        <f>Daten!$A$32</f>
        <v>05.05.2017</v>
      </c>
      <c r="AF598" s="58"/>
      <c r="AG598" s="58"/>
      <c r="AH598" s="58"/>
      <c r="AI598" s="58"/>
      <c r="AJ598" s="58"/>
      <c r="AK598" s="58"/>
    </row>
    <row r="599" spans="1:37" ht="12" customHeight="1"/>
    <row r="600" spans="1:37">
      <c r="A600" s="51" t="s">
        <v>95</v>
      </c>
      <c r="B600" s="52"/>
      <c r="C600" s="52"/>
      <c r="D600" s="52"/>
      <c r="E600" s="53"/>
      <c r="F600" s="54" t="s">
        <v>96</v>
      </c>
      <c r="G600" s="52"/>
      <c r="H600" s="52"/>
      <c r="I600" s="52"/>
      <c r="J600" s="52"/>
      <c r="K600" s="52"/>
      <c r="L600" s="52"/>
      <c r="M600" s="52"/>
      <c r="N600" s="52"/>
      <c r="O600" s="52"/>
      <c r="P600" s="53"/>
      <c r="Q600" s="54" t="s">
        <v>97</v>
      </c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3"/>
      <c r="AC600" s="55" t="s">
        <v>98</v>
      </c>
    </row>
    <row r="601" spans="1:37">
      <c r="A601" s="57"/>
      <c r="B601" s="58"/>
      <c r="C601" s="58"/>
      <c r="D601" s="58"/>
      <c r="E601" s="59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9"/>
      <c r="Q601" s="58"/>
      <c r="R601" s="58" t="str">
        <f ca="1">SamstagNeben!P41</f>
        <v>TuS Meinerzhagen</v>
      </c>
      <c r="S601" s="58"/>
      <c r="T601" s="58"/>
      <c r="U601" s="58"/>
      <c r="V601" s="58"/>
      <c r="W601" s="58"/>
      <c r="X601" s="58"/>
      <c r="Y601" s="58"/>
      <c r="Z601" s="58"/>
      <c r="AA601" s="58" t="str">
        <f>SamstagNeben!N41</f>
        <v>M60</v>
      </c>
      <c r="AB601" s="59"/>
      <c r="AC601" s="55" t="s">
        <v>99</v>
      </c>
    </row>
    <row r="602" spans="1:37" ht="15.95" customHeight="1">
      <c r="A602" s="60" t="s">
        <v>100</v>
      </c>
      <c r="C602" s="56" t="str">
        <f ca="1">SamstagNeben!I41</f>
        <v>SV Werder Bremen</v>
      </c>
      <c r="M602" s="61"/>
      <c r="N602" s="62" t="s">
        <v>101</v>
      </c>
      <c r="O602" s="63"/>
      <c r="P602" s="56" t="str">
        <f ca="1">SamstagNeben!M41</f>
        <v>Viersener TV</v>
      </c>
      <c r="AB602" s="61"/>
    </row>
    <row r="603" spans="1:37">
      <c r="A603" s="57"/>
      <c r="B603" s="58"/>
      <c r="C603" s="58"/>
      <c r="M603" s="61"/>
      <c r="N603" s="62"/>
      <c r="AB603" s="61"/>
      <c r="AD603" s="64" t="s">
        <v>37</v>
      </c>
      <c r="AG603" s="64" t="s">
        <v>102</v>
      </c>
      <c r="AJ603" s="64" t="s">
        <v>39</v>
      </c>
    </row>
    <row r="604" spans="1:37">
      <c r="A604" s="65" t="s">
        <v>100</v>
      </c>
      <c r="C604" s="66"/>
      <c r="D604" s="67"/>
      <c r="E604" s="67"/>
      <c r="F604" s="67"/>
      <c r="G604" s="67"/>
      <c r="H604" s="68"/>
      <c r="I604" s="67"/>
      <c r="J604" s="67"/>
      <c r="K604" s="67"/>
      <c r="L604" s="67"/>
      <c r="M604" s="68"/>
      <c r="N604" s="67"/>
      <c r="O604" s="67"/>
      <c r="P604" s="67"/>
      <c r="Q604" s="67"/>
      <c r="R604" s="68"/>
      <c r="S604" s="67"/>
      <c r="T604" s="67"/>
      <c r="U604" s="67"/>
      <c r="V604" s="67"/>
      <c r="W604" s="68"/>
      <c r="X604" s="67"/>
      <c r="Y604" s="67"/>
      <c r="Z604" s="67"/>
      <c r="AA604" s="67"/>
      <c r="AB604" s="68"/>
      <c r="AC604" s="62"/>
      <c r="AD604" s="69"/>
      <c r="AE604" s="53"/>
      <c r="AF604" s="62"/>
      <c r="AG604" s="69"/>
      <c r="AH604" s="53"/>
      <c r="AJ604" s="69"/>
      <c r="AK604" s="53"/>
    </row>
    <row r="605" spans="1:37">
      <c r="A605" s="70" t="s">
        <v>101</v>
      </c>
      <c r="B605" s="58"/>
      <c r="C605" s="71"/>
      <c r="D605" s="72"/>
      <c r="E605" s="72"/>
      <c r="F605" s="72"/>
      <c r="G605" s="72"/>
      <c r="H605" s="59"/>
      <c r="I605" s="72"/>
      <c r="J605" s="72"/>
      <c r="K605" s="72"/>
      <c r="L605" s="72"/>
      <c r="M605" s="59"/>
      <c r="N605" s="72"/>
      <c r="O605" s="72"/>
      <c r="P605" s="72"/>
      <c r="Q605" s="72"/>
      <c r="R605" s="59"/>
      <c r="S605" s="72"/>
      <c r="T605" s="72"/>
      <c r="U605" s="72"/>
      <c r="V605" s="72"/>
      <c r="W605" s="59"/>
      <c r="X605" s="72"/>
      <c r="Y605" s="72"/>
      <c r="Z605" s="72"/>
      <c r="AA605" s="72"/>
      <c r="AB605" s="59"/>
      <c r="AC605" s="62"/>
      <c r="AD605" s="462">
        <f>SamstagNeben!C41</f>
        <v>6</v>
      </c>
      <c r="AE605" s="463"/>
      <c r="AF605" s="62"/>
      <c r="AG605" s="462">
        <f>SamstagNeben!E41</f>
        <v>77</v>
      </c>
      <c r="AH605" s="463"/>
      <c r="AJ605" s="462">
        <f>SamstagNeben!F41</f>
        <v>4</v>
      </c>
      <c r="AK605" s="463"/>
    </row>
    <row r="606" spans="1:37">
      <c r="A606" s="65" t="s">
        <v>100</v>
      </c>
      <c r="C606" s="66"/>
      <c r="D606" s="67"/>
      <c r="E606" s="67"/>
      <c r="F606" s="67"/>
      <c r="G606" s="67"/>
      <c r="H606" s="68"/>
      <c r="I606" s="67"/>
      <c r="J606" s="67"/>
      <c r="K606" s="67"/>
      <c r="L606" s="67"/>
      <c r="M606" s="68"/>
      <c r="N606" s="67"/>
      <c r="O606" s="67"/>
      <c r="P606" s="67"/>
      <c r="Q606" s="67"/>
      <c r="R606" s="68"/>
      <c r="S606" s="67"/>
      <c r="T606" s="67"/>
      <c r="U606" s="67"/>
      <c r="V606" s="67"/>
      <c r="W606" s="68"/>
      <c r="X606" s="67"/>
      <c r="Y606" s="67"/>
      <c r="Z606" s="67"/>
      <c r="AA606" s="67"/>
      <c r="AB606" s="68"/>
      <c r="AC606" s="62"/>
      <c r="AD606" s="57"/>
      <c r="AE606" s="59"/>
      <c r="AF606" s="62"/>
      <c r="AG606" s="57"/>
      <c r="AH606" s="59"/>
      <c r="AJ606" s="57"/>
      <c r="AK606" s="59"/>
    </row>
    <row r="607" spans="1:37">
      <c r="A607" s="70" t="s">
        <v>101</v>
      </c>
      <c r="B607" s="58"/>
      <c r="C607" s="71"/>
      <c r="D607" s="72"/>
      <c r="E607" s="72"/>
      <c r="F607" s="72"/>
      <c r="G607" s="72"/>
      <c r="H607" s="59"/>
      <c r="I607" s="72"/>
      <c r="J607" s="72"/>
      <c r="K607" s="72"/>
      <c r="L607" s="72"/>
      <c r="M607" s="59"/>
      <c r="N607" s="72"/>
      <c r="O607" s="72"/>
      <c r="P607" s="72"/>
      <c r="Q607" s="72"/>
      <c r="R607" s="59"/>
      <c r="S607" s="72"/>
      <c r="T607" s="72"/>
      <c r="U607" s="72"/>
      <c r="V607" s="72"/>
      <c r="W607" s="59"/>
      <c r="X607" s="72"/>
      <c r="Y607" s="72"/>
      <c r="Z607" s="72"/>
      <c r="AA607" s="72"/>
      <c r="AB607" s="59"/>
      <c r="AC607" s="62"/>
      <c r="AD607" s="62"/>
      <c r="AE607" s="62"/>
      <c r="AF607" s="62"/>
      <c r="AG607" s="62"/>
    </row>
    <row r="608" spans="1:37">
      <c r="A608" s="65" t="s">
        <v>100</v>
      </c>
      <c r="C608" s="66"/>
      <c r="D608" s="67"/>
      <c r="E608" s="67"/>
      <c r="F608" s="67"/>
      <c r="G608" s="67"/>
      <c r="H608" s="68"/>
      <c r="I608" s="67"/>
      <c r="J608" s="67"/>
      <c r="K608" s="67"/>
      <c r="L608" s="67"/>
      <c r="M608" s="68"/>
      <c r="N608" s="67"/>
      <c r="O608" s="67"/>
      <c r="P608" s="67"/>
      <c r="Q608" s="67"/>
      <c r="R608" s="68"/>
      <c r="S608" s="67"/>
      <c r="T608" s="67"/>
      <c r="U608" s="67"/>
      <c r="V608" s="67"/>
      <c r="W608" s="68"/>
      <c r="X608" s="67"/>
      <c r="Y608" s="67"/>
      <c r="Z608" s="67"/>
      <c r="AA608" s="67"/>
      <c r="AB608" s="68"/>
      <c r="AC608" s="62"/>
      <c r="AD608" s="73" t="s">
        <v>103</v>
      </c>
      <c r="AE608" s="62"/>
      <c r="AF608" s="62"/>
      <c r="AG608" s="62"/>
    </row>
    <row r="609" spans="1:37">
      <c r="A609" s="70" t="s">
        <v>101</v>
      </c>
      <c r="B609" s="58"/>
      <c r="C609" s="71"/>
      <c r="D609" s="72"/>
      <c r="E609" s="72"/>
      <c r="F609" s="72"/>
      <c r="G609" s="72"/>
      <c r="H609" s="59"/>
      <c r="I609" s="72"/>
      <c r="J609" s="72"/>
      <c r="K609" s="72"/>
      <c r="L609" s="72"/>
      <c r="M609" s="59"/>
      <c r="N609" s="72"/>
      <c r="O609" s="72"/>
      <c r="P609" s="72"/>
      <c r="Q609" s="72"/>
      <c r="R609" s="59"/>
      <c r="S609" s="72"/>
      <c r="T609" s="72"/>
      <c r="U609" s="72"/>
      <c r="V609" s="72"/>
      <c r="W609" s="59"/>
      <c r="X609" s="72"/>
      <c r="Y609" s="72"/>
      <c r="Z609" s="72"/>
      <c r="AA609" s="72"/>
      <c r="AB609" s="59"/>
      <c r="AC609" s="62"/>
      <c r="AD609" s="62"/>
      <c r="AE609" s="62"/>
      <c r="AF609" s="62"/>
      <c r="AG609" s="62"/>
    </row>
    <row r="610" spans="1:37">
      <c r="A610" s="65" t="s">
        <v>100</v>
      </c>
      <c r="C610" s="66"/>
      <c r="D610" s="67"/>
      <c r="E610" s="67"/>
      <c r="F610" s="67"/>
      <c r="G610" s="67"/>
      <c r="H610" s="68"/>
      <c r="I610" s="67"/>
      <c r="J610" s="67"/>
      <c r="K610" s="67"/>
      <c r="L610" s="67"/>
      <c r="M610" s="68"/>
      <c r="N610" s="67"/>
      <c r="O610" s="67"/>
      <c r="P610" s="67"/>
      <c r="Q610" s="67"/>
      <c r="R610" s="68"/>
      <c r="S610" s="67"/>
      <c r="T610" s="67"/>
      <c r="U610" s="67"/>
      <c r="V610" s="67"/>
      <c r="W610" s="68"/>
      <c r="X610" s="67"/>
      <c r="Y610" s="67"/>
      <c r="Z610" s="67"/>
      <c r="AA610" s="67"/>
      <c r="AB610" s="68"/>
      <c r="AC610" s="62"/>
      <c r="AD610" s="74" t="str">
        <f>Daten!$A$31</f>
        <v>DM Senioren 2017</v>
      </c>
      <c r="AE610" s="58"/>
      <c r="AF610" s="58"/>
      <c r="AG610" s="58"/>
      <c r="AH610" s="58"/>
      <c r="AI610" s="58"/>
      <c r="AJ610" s="58"/>
      <c r="AK610" s="58"/>
    </row>
    <row r="611" spans="1:37">
      <c r="A611" s="70" t="s">
        <v>101</v>
      </c>
      <c r="B611" s="58"/>
      <c r="C611" s="71"/>
      <c r="D611" s="72"/>
      <c r="E611" s="72"/>
      <c r="F611" s="72"/>
      <c r="G611" s="72"/>
      <c r="H611" s="59"/>
      <c r="I611" s="72"/>
      <c r="J611" s="72"/>
      <c r="K611" s="72"/>
      <c r="L611" s="72"/>
      <c r="M611" s="59"/>
      <c r="N611" s="72"/>
      <c r="O611" s="72"/>
      <c r="P611" s="72"/>
      <c r="Q611" s="72"/>
      <c r="R611" s="59"/>
      <c r="S611" s="72"/>
      <c r="T611" s="72"/>
      <c r="U611" s="72"/>
      <c r="V611" s="72"/>
      <c r="W611" s="59"/>
      <c r="X611" s="72"/>
      <c r="Y611" s="72"/>
      <c r="Z611" s="72"/>
      <c r="AA611" s="72"/>
      <c r="AB611" s="59"/>
      <c r="AC611" s="62"/>
      <c r="AD611" s="75" t="str">
        <f>SamstagNeben!G41</f>
        <v>M60</v>
      </c>
      <c r="AE611" s="76"/>
      <c r="AF611" s="76"/>
      <c r="AG611" s="75" t="s">
        <v>34</v>
      </c>
      <c r="AH611" s="76"/>
      <c r="AI611" s="76"/>
      <c r="AJ611" s="76"/>
      <c r="AK611" s="76"/>
    </row>
    <row r="612" spans="1:37">
      <c r="A612" s="65" t="s">
        <v>100</v>
      </c>
      <c r="C612" s="66"/>
      <c r="D612" s="67"/>
      <c r="E612" s="67"/>
      <c r="F612" s="67"/>
      <c r="G612" s="67"/>
      <c r="H612" s="68"/>
      <c r="I612" s="67"/>
      <c r="J612" s="67"/>
      <c r="K612" s="67"/>
      <c r="L612" s="67"/>
      <c r="M612" s="68"/>
      <c r="N612" s="67"/>
      <c r="O612" s="67"/>
      <c r="P612" s="67"/>
      <c r="Q612" s="67"/>
      <c r="R612" s="68"/>
      <c r="S612" s="67"/>
      <c r="T612" s="67"/>
      <c r="U612" s="67"/>
      <c r="V612" s="67"/>
      <c r="W612" s="68"/>
      <c r="X612" s="67"/>
      <c r="Y612" s="67"/>
      <c r="Z612" s="67"/>
      <c r="AA612" s="67"/>
      <c r="AB612" s="68"/>
      <c r="AC612" s="62"/>
      <c r="AD612" s="77"/>
      <c r="AE612" s="62"/>
      <c r="AF612" s="62"/>
      <c r="AG612" s="62"/>
      <c r="AH612" s="62"/>
      <c r="AI612" s="62"/>
      <c r="AJ612" s="62"/>
      <c r="AK612" s="62"/>
    </row>
    <row r="613" spans="1:37">
      <c r="A613" s="70" t="s">
        <v>101</v>
      </c>
      <c r="B613" s="58"/>
      <c r="C613" s="71"/>
      <c r="D613" s="72"/>
      <c r="E613" s="72"/>
      <c r="F613" s="72"/>
      <c r="G613" s="72"/>
      <c r="H613" s="59"/>
      <c r="I613" s="72"/>
      <c r="J613" s="72"/>
      <c r="K613" s="72"/>
      <c r="L613" s="72"/>
      <c r="M613" s="59"/>
      <c r="N613" s="72"/>
      <c r="O613" s="72"/>
      <c r="P613" s="72"/>
      <c r="Q613" s="72"/>
      <c r="R613" s="59"/>
      <c r="S613" s="72"/>
      <c r="T613" s="72"/>
      <c r="U613" s="72"/>
      <c r="V613" s="72"/>
      <c r="W613" s="59"/>
      <c r="X613" s="72"/>
      <c r="Y613" s="72"/>
      <c r="Z613" s="72"/>
      <c r="AA613" s="72"/>
      <c r="AB613" s="59"/>
      <c r="AC613" s="62"/>
      <c r="AD613" s="78" t="s">
        <v>104</v>
      </c>
      <c r="AE613" s="76"/>
      <c r="AF613" s="76"/>
      <c r="AG613" s="76"/>
      <c r="AH613" s="79"/>
      <c r="AI613" s="76"/>
      <c r="AJ613" s="76"/>
      <c r="AK613" s="80"/>
    </row>
    <row r="614" spans="1:37">
      <c r="D614" s="64"/>
      <c r="AD614" s="81"/>
      <c r="AE614" s="52"/>
      <c r="AF614" s="52"/>
      <c r="AG614" s="52"/>
      <c r="AH614" s="82"/>
      <c r="AI614" s="52"/>
      <c r="AJ614" s="52"/>
      <c r="AK614" s="53"/>
    </row>
    <row r="615" spans="1:37">
      <c r="A615" s="83" t="s">
        <v>105</v>
      </c>
      <c r="B615" s="76"/>
      <c r="C615" s="80"/>
      <c r="D615" s="84"/>
      <c r="E615" s="84" t="s">
        <v>100</v>
      </c>
      <c r="F615" s="85" t="s">
        <v>21</v>
      </c>
      <c r="G615" s="84" t="s">
        <v>101</v>
      </c>
      <c r="H615" s="86"/>
      <c r="I615" s="84" t="s">
        <v>106</v>
      </c>
      <c r="J615" s="84"/>
      <c r="K615" s="84"/>
      <c r="L615" s="84"/>
      <c r="M615" s="86"/>
      <c r="N615" s="84" t="s">
        <v>107</v>
      </c>
      <c r="O615" s="84"/>
      <c r="P615" s="84"/>
      <c r="Q615" s="84"/>
      <c r="R615" s="86"/>
      <c r="S615" s="73"/>
      <c r="T615" s="73"/>
      <c r="AD615" s="87" t="s">
        <v>108</v>
      </c>
      <c r="AE615" s="58"/>
      <c r="AF615" s="58"/>
      <c r="AG615" s="58"/>
      <c r="AH615" s="72"/>
      <c r="AI615" s="58"/>
      <c r="AJ615" s="58"/>
      <c r="AK615" s="59"/>
    </row>
    <row r="616" spans="1:37">
      <c r="A616" s="60"/>
      <c r="C616" s="61"/>
      <c r="H616" s="61"/>
      <c r="M616" s="61"/>
      <c r="N616" s="88"/>
      <c r="O616" s="89"/>
      <c r="P616" s="89"/>
      <c r="Q616" s="89"/>
      <c r="R616" s="90"/>
      <c r="S616" s="62"/>
      <c r="T616" s="56" t="s">
        <v>109</v>
      </c>
      <c r="AD616" s="91"/>
      <c r="AE616" s="62"/>
      <c r="AF616" s="62"/>
      <c r="AG616" s="62"/>
      <c r="AH616" s="92"/>
      <c r="AI616" s="62"/>
      <c r="AJ616" s="62"/>
      <c r="AK616" s="61"/>
    </row>
    <row r="617" spans="1:37">
      <c r="A617" s="93" t="s">
        <v>110</v>
      </c>
      <c r="B617" s="58"/>
      <c r="C617" s="59"/>
      <c r="D617" s="58"/>
      <c r="E617" s="58"/>
      <c r="F617" s="94" t="s">
        <v>21</v>
      </c>
      <c r="G617" s="58"/>
      <c r="H617" s="59"/>
      <c r="I617" s="58"/>
      <c r="J617" s="58"/>
      <c r="K617" s="94" t="s">
        <v>21</v>
      </c>
      <c r="L617" s="58"/>
      <c r="M617" s="59"/>
      <c r="N617" s="95"/>
      <c r="O617" s="95"/>
      <c r="P617" s="96"/>
      <c r="Q617" s="97"/>
      <c r="R617" s="98"/>
      <c r="S617" s="62"/>
      <c r="T617" s="62"/>
      <c r="AD617" s="87" t="s">
        <v>111</v>
      </c>
      <c r="AE617" s="58"/>
      <c r="AF617" s="58"/>
      <c r="AG617" s="58"/>
      <c r="AH617" s="72"/>
      <c r="AI617" s="58"/>
      <c r="AJ617" s="58"/>
      <c r="AK617" s="59"/>
    </row>
    <row r="618" spans="1:37">
      <c r="A618" s="60"/>
      <c r="C618" s="61"/>
      <c r="H618" s="61"/>
      <c r="K618" s="99"/>
      <c r="M618" s="61"/>
      <c r="N618" s="62"/>
      <c r="Q618" s="100"/>
      <c r="R618" s="61"/>
      <c r="S618" s="62"/>
      <c r="T618" s="58"/>
      <c r="U618" s="58"/>
      <c r="V618" s="58"/>
      <c r="W618" s="58"/>
      <c r="X618" s="58"/>
      <c r="Y618" s="58"/>
      <c r="Z618" s="58"/>
      <c r="AA618" s="58"/>
      <c r="AB618" s="58"/>
      <c r="AC618" s="62"/>
      <c r="AD618" s="91"/>
      <c r="AE618" s="62"/>
      <c r="AF618" s="62"/>
      <c r="AG618" s="62"/>
      <c r="AH618" s="92"/>
      <c r="AI618" s="62"/>
      <c r="AJ618" s="62"/>
      <c r="AK618" s="61"/>
    </row>
    <row r="619" spans="1:37">
      <c r="A619" s="93" t="s">
        <v>112</v>
      </c>
      <c r="B619" s="58"/>
      <c r="C619" s="59"/>
      <c r="D619" s="58"/>
      <c r="E619" s="58"/>
      <c r="F619" s="94" t="s">
        <v>21</v>
      </c>
      <c r="G619" s="58"/>
      <c r="H619" s="59"/>
      <c r="I619" s="58"/>
      <c r="J619" s="58"/>
      <c r="K619" s="94" t="s">
        <v>21</v>
      </c>
      <c r="L619" s="58"/>
      <c r="M619" s="59"/>
      <c r="N619" s="58"/>
      <c r="O619" s="58"/>
      <c r="P619" s="94" t="s">
        <v>21</v>
      </c>
      <c r="Q619" s="101"/>
      <c r="R619" s="59"/>
      <c r="S619" s="62"/>
      <c r="T619" s="62"/>
      <c r="AD619" s="87" t="s">
        <v>113</v>
      </c>
      <c r="AE619" s="58"/>
      <c r="AF619" s="58"/>
      <c r="AG619" s="58"/>
      <c r="AH619" s="72"/>
      <c r="AI619" s="58"/>
      <c r="AJ619" s="58"/>
      <c r="AK619" s="59"/>
    </row>
    <row r="620" spans="1:37">
      <c r="AD620" s="91" t="s">
        <v>114</v>
      </c>
      <c r="AE620" s="62"/>
      <c r="AF620" s="62"/>
      <c r="AG620" s="62"/>
      <c r="AH620" s="92"/>
      <c r="AI620" s="62"/>
      <c r="AJ620" s="62"/>
      <c r="AK620" s="61"/>
    </row>
    <row r="621" spans="1:37">
      <c r="A621" s="102"/>
      <c r="B621" s="76"/>
      <c r="C621" s="76"/>
      <c r="D621" s="76"/>
      <c r="E621" s="76" t="s">
        <v>100</v>
      </c>
      <c r="F621" s="76"/>
      <c r="G621" s="76"/>
      <c r="H621" s="76"/>
      <c r="I621" s="76"/>
      <c r="J621" s="76"/>
      <c r="K621" s="76"/>
      <c r="L621" s="76"/>
      <c r="M621" s="76"/>
      <c r="N621" s="85" t="s">
        <v>40</v>
      </c>
      <c r="O621" s="76"/>
      <c r="P621" s="76"/>
      <c r="Q621" s="76"/>
      <c r="R621" s="76"/>
      <c r="S621" s="76"/>
      <c r="T621" s="76" t="s">
        <v>101</v>
      </c>
      <c r="U621" s="76"/>
      <c r="V621" s="76"/>
      <c r="W621" s="76"/>
      <c r="X621" s="76"/>
      <c r="Y621" s="76"/>
      <c r="Z621" s="76"/>
      <c r="AA621" s="76"/>
      <c r="AB621" s="80"/>
      <c r="AD621" s="87" t="s">
        <v>115</v>
      </c>
      <c r="AE621" s="58"/>
      <c r="AF621" s="58"/>
      <c r="AG621" s="58"/>
      <c r="AH621" s="72"/>
      <c r="AI621" s="58"/>
      <c r="AJ621" s="58"/>
      <c r="AK621" s="59"/>
    </row>
    <row r="622" spans="1:37">
      <c r="A622" s="103" t="s">
        <v>116</v>
      </c>
      <c r="B622" s="104" t="s">
        <v>117</v>
      </c>
      <c r="C622" s="104"/>
      <c r="D622" s="104"/>
      <c r="E622" s="104"/>
      <c r="F622" s="104"/>
      <c r="G622" s="105"/>
      <c r="H622" s="104" t="s">
        <v>118</v>
      </c>
      <c r="I622" s="104"/>
      <c r="J622" s="105"/>
      <c r="K622" s="106" t="s">
        <v>119</v>
      </c>
      <c r="L622" s="107" t="s">
        <v>120</v>
      </c>
      <c r="M622" s="108"/>
      <c r="N622" s="109" t="s">
        <v>94</v>
      </c>
      <c r="O622" s="105" t="s">
        <v>116</v>
      </c>
      <c r="P622" s="104" t="s">
        <v>117</v>
      </c>
      <c r="Q622" s="104"/>
      <c r="R622" s="104"/>
      <c r="S622" s="104"/>
      <c r="T622" s="104"/>
      <c r="U622" s="105"/>
      <c r="V622" s="104" t="s">
        <v>118</v>
      </c>
      <c r="W622" s="104"/>
      <c r="X622" s="105"/>
      <c r="Y622" s="106" t="s">
        <v>119</v>
      </c>
      <c r="Z622" s="107" t="s">
        <v>120</v>
      </c>
      <c r="AA622" s="108"/>
      <c r="AB622" s="109" t="s">
        <v>94</v>
      </c>
    </row>
    <row r="623" spans="1:37">
      <c r="A623" s="110" t="s">
        <v>121</v>
      </c>
      <c r="B623" s="111"/>
      <c r="C623" s="111"/>
      <c r="D623" s="111"/>
      <c r="E623" s="111"/>
      <c r="F623" s="111"/>
      <c r="G623" s="112"/>
      <c r="H623" s="111"/>
      <c r="I623" s="111"/>
      <c r="J623" s="112"/>
      <c r="K623" s="113"/>
      <c r="L623" s="114"/>
      <c r="M623" s="115"/>
      <c r="N623" s="116"/>
      <c r="O623" s="117" t="s">
        <v>121</v>
      </c>
      <c r="P623" s="111"/>
      <c r="Q623" s="111"/>
      <c r="R623" s="111"/>
      <c r="S623" s="111"/>
      <c r="T623" s="111"/>
      <c r="U623" s="112"/>
      <c r="V623" s="111"/>
      <c r="W623" s="111"/>
      <c r="X623" s="112"/>
      <c r="Y623" s="113"/>
      <c r="Z623" s="114"/>
      <c r="AA623" s="115"/>
      <c r="AB623" s="116"/>
      <c r="AD623" s="64" t="s">
        <v>122</v>
      </c>
    </row>
    <row r="624" spans="1:37">
      <c r="A624" s="110" t="s">
        <v>123</v>
      </c>
      <c r="B624" s="111"/>
      <c r="C624" s="111"/>
      <c r="D624" s="111"/>
      <c r="E624" s="111"/>
      <c r="F624" s="111"/>
      <c r="G624" s="112"/>
      <c r="H624" s="111"/>
      <c r="I624" s="111"/>
      <c r="J624" s="112"/>
      <c r="K624" s="118"/>
      <c r="L624" s="119"/>
      <c r="M624" s="112"/>
      <c r="N624" s="116"/>
      <c r="O624" s="117" t="s">
        <v>123</v>
      </c>
      <c r="P624" s="111"/>
      <c r="Q624" s="111"/>
      <c r="R624" s="111"/>
      <c r="S624" s="111"/>
      <c r="T624" s="111"/>
      <c r="U624" s="112"/>
      <c r="V624" s="111"/>
      <c r="W624" s="111"/>
      <c r="X624" s="112"/>
      <c r="Y624" s="118"/>
      <c r="Z624" s="119"/>
      <c r="AA624" s="112"/>
      <c r="AB624" s="116"/>
      <c r="AD624" s="120"/>
      <c r="AE624" s="58"/>
      <c r="AF624" s="58"/>
      <c r="AG624" s="58"/>
      <c r="AH624" s="58"/>
      <c r="AI624" s="58"/>
      <c r="AJ624" s="58"/>
      <c r="AK624" s="58"/>
    </row>
    <row r="625" spans="1:37">
      <c r="A625" s="110" t="s">
        <v>124</v>
      </c>
      <c r="B625" s="111"/>
      <c r="C625" s="111"/>
      <c r="D625" s="111"/>
      <c r="E625" s="111"/>
      <c r="F625" s="111"/>
      <c r="G625" s="112"/>
      <c r="H625" s="111"/>
      <c r="I625" s="111"/>
      <c r="J625" s="112"/>
      <c r="K625" s="118"/>
      <c r="L625" s="119"/>
      <c r="M625" s="112"/>
      <c r="N625" s="116"/>
      <c r="O625" s="117" t="s">
        <v>124</v>
      </c>
      <c r="P625" s="111"/>
      <c r="Q625" s="111"/>
      <c r="R625" s="111"/>
      <c r="S625" s="111"/>
      <c r="T625" s="111"/>
      <c r="U625" s="112"/>
      <c r="V625" s="111"/>
      <c r="W625" s="111"/>
      <c r="X625" s="112"/>
      <c r="Y625" s="118"/>
      <c r="Z625" s="119"/>
      <c r="AA625" s="112"/>
      <c r="AB625" s="116"/>
      <c r="AD625" s="64" t="s">
        <v>96</v>
      </c>
    </row>
    <row r="626" spans="1:37">
      <c r="A626" s="110" t="s">
        <v>125</v>
      </c>
      <c r="B626" s="111"/>
      <c r="C626" s="111"/>
      <c r="D626" s="111"/>
      <c r="E626" s="111"/>
      <c r="F626" s="111"/>
      <c r="G626" s="112"/>
      <c r="H626" s="111"/>
      <c r="I626" s="111"/>
      <c r="J626" s="112"/>
      <c r="K626" s="118"/>
      <c r="L626" s="119"/>
      <c r="M626" s="112"/>
      <c r="N626" s="116"/>
      <c r="O626" s="117" t="s">
        <v>125</v>
      </c>
      <c r="P626" s="111"/>
      <c r="Q626" s="111"/>
      <c r="R626" s="111"/>
      <c r="S626" s="111"/>
      <c r="T626" s="111"/>
      <c r="U626" s="112"/>
      <c r="V626" s="111"/>
      <c r="W626" s="111"/>
      <c r="X626" s="112"/>
      <c r="Y626" s="118"/>
      <c r="Z626" s="119"/>
      <c r="AA626" s="112"/>
      <c r="AB626" s="116"/>
      <c r="AD626" s="120"/>
      <c r="AE626" s="58"/>
      <c r="AF626" s="58"/>
      <c r="AG626" s="58"/>
      <c r="AH626" s="58"/>
      <c r="AI626" s="58"/>
      <c r="AJ626" s="58"/>
      <c r="AK626" s="58"/>
    </row>
    <row r="627" spans="1:37">
      <c r="A627" s="110" t="s">
        <v>126</v>
      </c>
      <c r="B627" s="111"/>
      <c r="C627" s="111"/>
      <c r="D627" s="111"/>
      <c r="E627" s="111"/>
      <c r="F627" s="111"/>
      <c r="G627" s="112"/>
      <c r="H627" s="111"/>
      <c r="I627" s="111"/>
      <c r="J627" s="112"/>
      <c r="K627" s="118"/>
      <c r="L627" s="119"/>
      <c r="M627" s="112"/>
      <c r="N627" s="116"/>
      <c r="O627" s="117" t="s">
        <v>126</v>
      </c>
      <c r="P627" s="111"/>
      <c r="Q627" s="111"/>
      <c r="R627" s="111"/>
      <c r="S627" s="111"/>
      <c r="T627" s="111"/>
      <c r="U627" s="112"/>
      <c r="V627" s="111"/>
      <c r="W627" s="111"/>
      <c r="X627" s="112"/>
      <c r="Y627" s="118"/>
      <c r="Z627" s="119"/>
      <c r="AA627" s="112"/>
      <c r="AB627" s="116"/>
      <c r="AD627" s="64" t="s">
        <v>127</v>
      </c>
    </row>
    <row r="628" spans="1:37">
      <c r="A628" s="121" t="s">
        <v>128</v>
      </c>
      <c r="B628" s="58"/>
      <c r="C628" s="58"/>
      <c r="D628" s="58"/>
      <c r="E628" s="58"/>
      <c r="F628" s="58"/>
      <c r="G628" s="72"/>
      <c r="H628" s="58"/>
      <c r="I628" s="58"/>
      <c r="J628" s="72"/>
      <c r="K628" s="122"/>
      <c r="L628" s="123"/>
      <c r="M628" s="72"/>
      <c r="N628" s="59"/>
      <c r="O628" s="124" t="s">
        <v>128</v>
      </c>
      <c r="P628" s="58"/>
      <c r="Q628" s="58"/>
      <c r="R628" s="58"/>
      <c r="S628" s="58"/>
      <c r="T628" s="58"/>
      <c r="U628" s="72"/>
      <c r="V628" s="58"/>
      <c r="W628" s="58"/>
      <c r="X628" s="72"/>
      <c r="Y628" s="122"/>
      <c r="Z628" s="123"/>
      <c r="AA628" s="72"/>
      <c r="AB628" s="59"/>
      <c r="AD628" s="120"/>
      <c r="AE628" s="125" t="str">
        <f>Daten!$A$35</f>
        <v>Fredenbeck</v>
      </c>
      <c r="AF628" s="58"/>
      <c r="AG628" s="58"/>
      <c r="AH628" s="58"/>
      <c r="AI628" s="58"/>
      <c r="AJ628" s="58"/>
      <c r="AK628" s="58"/>
    </row>
    <row r="629" spans="1:37">
      <c r="A629" s="65" t="s">
        <v>129</v>
      </c>
      <c r="N629" s="61"/>
      <c r="O629" s="64" t="s">
        <v>129</v>
      </c>
      <c r="AB629" s="61"/>
      <c r="AD629" s="64" t="s">
        <v>130</v>
      </c>
    </row>
    <row r="630" spans="1:37">
      <c r="A630" s="57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9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9"/>
      <c r="AD630" s="58"/>
      <c r="AE630" s="126" t="str">
        <f>Daten!$A$32</f>
        <v>05.05.2017</v>
      </c>
      <c r="AF630" s="58"/>
      <c r="AG630" s="58"/>
      <c r="AH630" s="58"/>
      <c r="AI630" s="58"/>
      <c r="AJ630" s="58"/>
      <c r="AK630" s="58"/>
    </row>
    <row r="631" spans="1:37">
      <c r="A631" s="51" t="s">
        <v>95</v>
      </c>
      <c r="B631" s="52"/>
      <c r="C631" s="52"/>
      <c r="D631" s="52"/>
      <c r="E631" s="53"/>
      <c r="F631" s="54" t="s">
        <v>96</v>
      </c>
      <c r="G631" s="52"/>
      <c r="H631" s="52"/>
      <c r="I631" s="52"/>
      <c r="J631" s="52"/>
      <c r="K631" s="52"/>
      <c r="L631" s="52"/>
      <c r="M631" s="52"/>
      <c r="N631" s="52"/>
      <c r="O631" s="52"/>
      <c r="P631" s="53"/>
      <c r="Q631" s="54" t="s">
        <v>97</v>
      </c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3"/>
      <c r="AC631" s="55" t="s">
        <v>98</v>
      </c>
    </row>
    <row r="632" spans="1:37">
      <c r="A632" s="57"/>
      <c r="B632" s="58"/>
      <c r="C632" s="58"/>
      <c r="D632" s="58"/>
      <c r="E632" s="59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9"/>
      <c r="Q632" s="58"/>
      <c r="R632" s="58" t="str">
        <f ca="1">SamstagNeben!P42</f>
        <v>Barmer TG</v>
      </c>
      <c r="S632" s="58"/>
      <c r="T632" s="58"/>
      <c r="U632" s="58"/>
      <c r="V632" s="58"/>
      <c r="W632" s="58"/>
      <c r="X632" s="58"/>
      <c r="Y632" s="58"/>
      <c r="Z632" s="58"/>
      <c r="AA632" s="58" t="str">
        <f>SamstagNeben!N42</f>
        <v>F40</v>
      </c>
      <c r="AB632" s="59"/>
      <c r="AC632" s="55" t="s">
        <v>99</v>
      </c>
    </row>
    <row r="633" spans="1:37" ht="15.95" customHeight="1">
      <c r="A633" s="60" t="s">
        <v>100</v>
      </c>
      <c r="C633" s="56" t="str">
        <f ca="1">SamstagNeben!I42</f>
        <v>TV Grohn</v>
      </c>
      <c r="M633" s="61"/>
      <c r="N633" s="62" t="s">
        <v>101</v>
      </c>
      <c r="O633" s="63"/>
      <c r="P633" s="56" t="str">
        <f ca="1">SamstagNeben!M42</f>
        <v>Gadderbaumer TV</v>
      </c>
      <c r="AB633" s="61"/>
    </row>
    <row r="634" spans="1:37">
      <c r="A634" s="57"/>
      <c r="B634" s="58"/>
      <c r="C634" s="58"/>
      <c r="M634" s="61"/>
      <c r="N634" s="62"/>
      <c r="AB634" s="61"/>
      <c r="AD634" s="64" t="s">
        <v>37</v>
      </c>
      <c r="AG634" s="64" t="s">
        <v>102</v>
      </c>
      <c r="AJ634" s="64" t="s">
        <v>39</v>
      </c>
    </row>
    <row r="635" spans="1:37">
      <c r="A635" s="65" t="s">
        <v>100</v>
      </c>
      <c r="C635" s="66"/>
      <c r="D635" s="67"/>
      <c r="E635" s="67"/>
      <c r="F635" s="67"/>
      <c r="G635" s="67"/>
      <c r="H635" s="68"/>
      <c r="I635" s="67"/>
      <c r="J635" s="67"/>
      <c r="K635" s="67"/>
      <c r="L635" s="67"/>
      <c r="M635" s="68"/>
      <c r="N635" s="67"/>
      <c r="O635" s="67"/>
      <c r="P635" s="67"/>
      <c r="Q635" s="67"/>
      <c r="R635" s="68"/>
      <c r="S635" s="67"/>
      <c r="T635" s="67"/>
      <c r="U635" s="67"/>
      <c r="V635" s="67"/>
      <c r="W635" s="68"/>
      <c r="X635" s="67"/>
      <c r="Y635" s="67"/>
      <c r="Z635" s="67"/>
      <c r="AA635" s="67"/>
      <c r="AB635" s="68"/>
      <c r="AC635" s="62"/>
      <c r="AD635" s="69"/>
      <c r="AE635" s="53"/>
      <c r="AF635" s="62"/>
      <c r="AG635" s="69"/>
      <c r="AH635" s="53"/>
      <c r="AJ635" s="69"/>
      <c r="AK635" s="53"/>
    </row>
    <row r="636" spans="1:37">
      <c r="A636" s="70" t="s">
        <v>101</v>
      </c>
      <c r="B636" s="58"/>
      <c r="C636" s="71"/>
      <c r="D636" s="72"/>
      <c r="E636" s="72"/>
      <c r="F636" s="72"/>
      <c r="G636" s="72"/>
      <c r="H636" s="59"/>
      <c r="I636" s="72"/>
      <c r="J636" s="72"/>
      <c r="K636" s="72"/>
      <c r="L636" s="72"/>
      <c r="M636" s="59"/>
      <c r="N636" s="72"/>
      <c r="O636" s="72"/>
      <c r="P636" s="72"/>
      <c r="Q636" s="72"/>
      <c r="R636" s="59"/>
      <c r="S636" s="72"/>
      <c r="T636" s="72"/>
      <c r="U636" s="72"/>
      <c r="V636" s="72"/>
      <c r="W636" s="59"/>
      <c r="X636" s="72"/>
      <c r="Y636" s="72"/>
      <c r="Z636" s="72"/>
      <c r="AA636" s="72"/>
      <c r="AB636" s="59"/>
      <c r="AC636" s="62"/>
      <c r="AD636" s="462">
        <f>SamstagNeben!C42</f>
        <v>7</v>
      </c>
      <c r="AE636" s="463"/>
      <c r="AF636" s="62"/>
      <c r="AG636" s="462">
        <f>SamstagNeben!E42</f>
        <v>78</v>
      </c>
      <c r="AH636" s="463"/>
      <c r="AJ636" s="462">
        <f>SamstagNeben!F42</f>
        <v>1</v>
      </c>
      <c r="AK636" s="463"/>
    </row>
    <row r="637" spans="1:37">
      <c r="A637" s="65" t="s">
        <v>100</v>
      </c>
      <c r="C637" s="66"/>
      <c r="D637" s="67"/>
      <c r="E637" s="67"/>
      <c r="F637" s="67"/>
      <c r="G637" s="67"/>
      <c r="H637" s="68"/>
      <c r="I637" s="67"/>
      <c r="J637" s="67"/>
      <c r="K637" s="67"/>
      <c r="L637" s="67"/>
      <c r="M637" s="68"/>
      <c r="N637" s="67"/>
      <c r="O637" s="67"/>
      <c r="P637" s="67"/>
      <c r="Q637" s="67"/>
      <c r="R637" s="68"/>
      <c r="S637" s="67"/>
      <c r="T637" s="67"/>
      <c r="U637" s="67"/>
      <c r="V637" s="67"/>
      <c r="W637" s="68"/>
      <c r="X637" s="67"/>
      <c r="Y637" s="67"/>
      <c r="Z637" s="67"/>
      <c r="AA637" s="67"/>
      <c r="AB637" s="68"/>
      <c r="AC637" s="62"/>
      <c r="AD637" s="57"/>
      <c r="AE637" s="59"/>
      <c r="AF637" s="62"/>
      <c r="AG637" s="57"/>
      <c r="AH637" s="59"/>
      <c r="AJ637" s="57"/>
      <c r="AK637" s="59"/>
    </row>
    <row r="638" spans="1:37">
      <c r="A638" s="70" t="s">
        <v>101</v>
      </c>
      <c r="B638" s="58"/>
      <c r="C638" s="71"/>
      <c r="D638" s="72"/>
      <c r="E638" s="72"/>
      <c r="F638" s="72"/>
      <c r="G638" s="72"/>
      <c r="H638" s="59"/>
      <c r="I638" s="72"/>
      <c r="J638" s="72"/>
      <c r="K638" s="72"/>
      <c r="L638" s="72"/>
      <c r="M638" s="59"/>
      <c r="N638" s="72"/>
      <c r="O638" s="72"/>
      <c r="P638" s="72"/>
      <c r="Q638" s="72"/>
      <c r="R638" s="59"/>
      <c r="S638" s="72"/>
      <c r="T638" s="72"/>
      <c r="U638" s="72"/>
      <c r="V638" s="72"/>
      <c r="W638" s="59"/>
      <c r="X638" s="72"/>
      <c r="Y638" s="72"/>
      <c r="Z638" s="72"/>
      <c r="AA638" s="72"/>
      <c r="AB638" s="59"/>
      <c r="AC638" s="62"/>
      <c r="AD638" s="62"/>
      <c r="AE638" s="62"/>
      <c r="AF638" s="62"/>
      <c r="AG638" s="62"/>
    </row>
    <row r="639" spans="1:37">
      <c r="A639" s="65" t="s">
        <v>100</v>
      </c>
      <c r="C639" s="66"/>
      <c r="D639" s="67"/>
      <c r="E639" s="67"/>
      <c r="F639" s="67"/>
      <c r="G639" s="67"/>
      <c r="H639" s="68"/>
      <c r="I639" s="67"/>
      <c r="J639" s="67"/>
      <c r="K639" s="67"/>
      <c r="L639" s="67"/>
      <c r="M639" s="68"/>
      <c r="N639" s="67"/>
      <c r="O639" s="67"/>
      <c r="P639" s="67"/>
      <c r="Q639" s="67"/>
      <c r="R639" s="68"/>
      <c r="S639" s="67"/>
      <c r="T639" s="67"/>
      <c r="U639" s="67"/>
      <c r="V639" s="67"/>
      <c r="W639" s="68"/>
      <c r="X639" s="67"/>
      <c r="Y639" s="67"/>
      <c r="Z639" s="67"/>
      <c r="AA639" s="67"/>
      <c r="AB639" s="68"/>
      <c r="AC639" s="62"/>
      <c r="AD639" s="73" t="s">
        <v>103</v>
      </c>
      <c r="AE639" s="62"/>
      <c r="AF639" s="62"/>
      <c r="AG639" s="62"/>
    </row>
    <row r="640" spans="1:37">
      <c r="A640" s="70" t="s">
        <v>101</v>
      </c>
      <c r="B640" s="58"/>
      <c r="C640" s="71"/>
      <c r="D640" s="72"/>
      <c r="E640" s="72"/>
      <c r="F640" s="72"/>
      <c r="G640" s="72"/>
      <c r="H640" s="59"/>
      <c r="I640" s="72"/>
      <c r="J640" s="72"/>
      <c r="K640" s="72"/>
      <c r="L640" s="72"/>
      <c r="M640" s="59"/>
      <c r="N640" s="72"/>
      <c r="O640" s="72"/>
      <c r="P640" s="72"/>
      <c r="Q640" s="72"/>
      <c r="R640" s="59"/>
      <c r="S640" s="72"/>
      <c r="T640" s="72"/>
      <c r="U640" s="72"/>
      <c r="V640" s="72"/>
      <c r="W640" s="59"/>
      <c r="X640" s="72"/>
      <c r="Y640" s="72"/>
      <c r="Z640" s="72"/>
      <c r="AA640" s="72"/>
      <c r="AB640" s="59"/>
      <c r="AC640" s="62"/>
      <c r="AD640" s="62"/>
      <c r="AE640" s="62"/>
      <c r="AF640" s="62"/>
      <c r="AG640" s="62"/>
    </row>
    <row r="641" spans="1:37">
      <c r="A641" s="65" t="s">
        <v>100</v>
      </c>
      <c r="C641" s="66"/>
      <c r="D641" s="67"/>
      <c r="E641" s="67"/>
      <c r="F641" s="67"/>
      <c r="G641" s="67"/>
      <c r="H641" s="68"/>
      <c r="I641" s="67"/>
      <c r="J641" s="67"/>
      <c r="K641" s="67"/>
      <c r="L641" s="67"/>
      <c r="M641" s="68"/>
      <c r="N641" s="67"/>
      <c r="O641" s="67"/>
      <c r="P641" s="67"/>
      <c r="Q641" s="67"/>
      <c r="R641" s="68"/>
      <c r="S641" s="67"/>
      <c r="T641" s="67"/>
      <c r="U641" s="67"/>
      <c r="V641" s="67"/>
      <c r="W641" s="68"/>
      <c r="X641" s="67"/>
      <c r="Y641" s="67"/>
      <c r="Z641" s="67"/>
      <c r="AA641" s="67"/>
      <c r="AB641" s="68"/>
      <c r="AC641" s="62"/>
      <c r="AD641" s="74" t="str">
        <f>Daten!$A$31</f>
        <v>DM Senioren 2017</v>
      </c>
      <c r="AE641" s="58"/>
      <c r="AF641" s="58"/>
      <c r="AG641" s="58"/>
      <c r="AH641" s="58"/>
      <c r="AI641" s="58"/>
      <c r="AJ641" s="58"/>
      <c r="AK641" s="58"/>
    </row>
    <row r="642" spans="1:37">
      <c r="A642" s="70" t="s">
        <v>101</v>
      </c>
      <c r="B642" s="58"/>
      <c r="C642" s="71"/>
      <c r="D642" s="72"/>
      <c r="E642" s="72"/>
      <c r="F642" s="72"/>
      <c r="G642" s="72"/>
      <c r="H642" s="59"/>
      <c r="I642" s="72"/>
      <c r="J642" s="72"/>
      <c r="K642" s="72"/>
      <c r="L642" s="72"/>
      <c r="M642" s="59"/>
      <c r="N642" s="72"/>
      <c r="O642" s="72"/>
      <c r="P642" s="72"/>
      <c r="Q642" s="72"/>
      <c r="R642" s="59"/>
      <c r="S642" s="72"/>
      <c r="T642" s="72"/>
      <c r="U642" s="72"/>
      <c r="V642" s="72"/>
      <c r="W642" s="59"/>
      <c r="X642" s="72"/>
      <c r="Y642" s="72"/>
      <c r="Z642" s="72"/>
      <c r="AA642" s="72"/>
      <c r="AB642" s="59"/>
      <c r="AC642" s="62"/>
      <c r="AD642" s="75" t="str">
        <f>SamstagNeben!G42</f>
        <v>F40</v>
      </c>
      <c r="AE642" s="76"/>
      <c r="AF642" s="76"/>
      <c r="AG642" s="75" t="s">
        <v>34</v>
      </c>
      <c r="AH642" s="76"/>
      <c r="AI642" s="76"/>
      <c r="AJ642" s="76"/>
      <c r="AK642" s="76"/>
    </row>
    <row r="643" spans="1:37">
      <c r="A643" s="65" t="s">
        <v>100</v>
      </c>
      <c r="C643" s="66"/>
      <c r="D643" s="67"/>
      <c r="E643" s="67"/>
      <c r="F643" s="67"/>
      <c r="G643" s="67"/>
      <c r="H643" s="68"/>
      <c r="I643" s="67"/>
      <c r="J643" s="67"/>
      <c r="K643" s="67"/>
      <c r="L643" s="67"/>
      <c r="M643" s="68"/>
      <c r="N643" s="67"/>
      <c r="O643" s="67"/>
      <c r="P643" s="67"/>
      <c r="Q643" s="67"/>
      <c r="R643" s="68"/>
      <c r="S643" s="67"/>
      <c r="T643" s="67"/>
      <c r="U643" s="67"/>
      <c r="V643" s="67"/>
      <c r="W643" s="68"/>
      <c r="X643" s="67"/>
      <c r="Y643" s="67"/>
      <c r="Z643" s="67"/>
      <c r="AA643" s="67"/>
      <c r="AB643" s="68"/>
      <c r="AC643" s="62"/>
      <c r="AD643" s="77"/>
      <c r="AE643" s="62"/>
      <c r="AF643" s="62"/>
      <c r="AG643" s="62"/>
      <c r="AH643" s="62"/>
      <c r="AI643" s="62"/>
      <c r="AJ643" s="62"/>
      <c r="AK643" s="62"/>
    </row>
    <row r="644" spans="1:37">
      <c r="A644" s="70" t="s">
        <v>101</v>
      </c>
      <c r="B644" s="58"/>
      <c r="C644" s="71"/>
      <c r="D644" s="72"/>
      <c r="E644" s="72"/>
      <c r="F644" s="72"/>
      <c r="G644" s="72"/>
      <c r="H644" s="59"/>
      <c r="I644" s="72"/>
      <c r="J644" s="72"/>
      <c r="K644" s="72"/>
      <c r="L644" s="72"/>
      <c r="M644" s="59"/>
      <c r="N644" s="72"/>
      <c r="O644" s="72"/>
      <c r="P644" s="72"/>
      <c r="Q644" s="72"/>
      <c r="R644" s="59"/>
      <c r="S644" s="72"/>
      <c r="T644" s="72"/>
      <c r="U644" s="72"/>
      <c r="V644" s="72"/>
      <c r="W644" s="59"/>
      <c r="X644" s="72"/>
      <c r="Y644" s="72"/>
      <c r="Z644" s="72"/>
      <c r="AA644" s="72"/>
      <c r="AB644" s="59"/>
      <c r="AC644" s="62"/>
      <c r="AD644" s="78" t="s">
        <v>104</v>
      </c>
      <c r="AE644" s="76"/>
      <c r="AF644" s="76"/>
      <c r="AG644" s="76"/>
      <c r="AH644" s="79"/>
      <c r="AI644" s="76"/>
      <c r="AJ644" s="76"/>
      <c r="AK644" s="80"/>
    </row>
    <row r="645" spans="1:37">
      <c r="D645" s="64"/>
      <c r="AD645" s="81"/>
      <c r="AE645" s="52"/>
      <c r="AF645" s="52"/>
      <c r="AG645" s="52"/>
      <c r="AH645" s="82"/>
      <c r="AI645" s="52"/>
      <c r="AJ645" s="52"/>
      <c r="AK645" s="53"/>
    </row>
    <row r="646" spans="1:37">
      <c r="A646" s="83" t="s">
        <v>105</v>
      </c>
      <c r="B646" s="76"/>
      <c r="C646" s="80"/>
      <c r="D646" s="84"/>
      <c r="E646" s="84" t="s">
        <v>100</v>
      </c>
      <c r="F646" s="85" t="s">
        <v>21</v>
      </c>
      <c r="G646" s="84" t="s">
        <v>101</v>
      </c>
      <c r="H646" s="86"/>
      <c r="I646" s="84" t="s">
        <v>106</v>
      </c>
      <c r="J646" s="84"/>
      <c r="K646" s="84"/>
      <c r="L646" s="84"/>
      <c r="M646" s="86"/>
      <c r="N646" s="84" t="s">
        <v>107</v>
      </c>
      <c r="O646" s="84"/>
      <c r="P646" s="84"/>
      <c r="Q646" s="84"/>
      <c r="R646" s="86"/>
      <c r="S646" s="73"/>
      <c r="T646" s="73"/>
      <c r="AD646" s="87" t="s">
        <v>108</v>
      </c>
      <c r="AE646" s="58"/>
      <c r="AF646" s="58"/>
      <c r="AG646" s="58"/>
      <c r="AH646" s="72"/>
      <c r="AI646" s="58"/>
      <c r="AJ646" s="58"/>
      <c r="AK646" s="59"/>
    </row>
    <row r="647" spans="1:37">
      <c r="A647" s="60"/>
      <c r="C647" s="61"/>
      <c r="H647" s="61"/>
      <c r="M647" s="61"/>
      <c r="N647" s="88"/>
      <c r="O647" s="89"/>
      <c r="P647" s="89"/>
      <c r="Q647" s="89"/>
      <c r="R647" s="90"/>
      <c r="S647" s="62"/>
      <c r="T647" s="56" t="s">
        <v>109</v>
      </c>
      <c r="AD647" s="91"/>
      <c r="AE647" s="62"/>
      <c r="AF647" s="62"/>
      <c r="AG647" s="62"/>
      <c r="AH647" s="92"/>
      <c r="AI647" s="62"/>
      <c r="AJ647" s="62"/>
      <c r="AK647" s="61"/>
    </row>
    <row r="648" spans="1:37">
      <c r="A648" s="93" t="s">
        <v>110</v>
      </c>
      <c r="B648" s="58"/>
      <c r="C648" s="59"/>
      <c r="D648" s="58"/>
      <c r="E648" s="58"/>
      <c r="F648" s="94" t="s">
        <v>21</v>
      </c>
      <c r="G648" s="58"/>
      <c r="H648" s="59"/>
      <c r="I648" s="58"/>
      <c r="J648" s="58"/>
      <c r="K648" s="94" t="s">
        <v>21</v>
      </c>
      <c r="L648" s="58"/>
      <c r="M648" s="59"/>
      <c r="N648" s="95"/>
      <c r="O648" s="95"/>
      <c r="P648" s="96"/>
      <c r="Q648" s="97"/>
      <c r="R648" s="98"/>
      <c r="S648" s="62"/>
      <c r="T648" s="62"/>
      <c r="AD648" s="87" t="s">
        <v>111</v>
      </c>
      <c r="AE648" s="58"/>
      <c r="AF648" s="58"/>
      <c r="AG648" s="58"/>
      <c r="AH648" s="72"/>
      <c r="AI648" s="58"/>
      <c r="AJ648" s="58"/>
      <c r="AK648" s="59"/>
    </row>
    <row r="649" spans="1:37">
      <c r="A649" s="60"/>
      <c r="C649" s="61"/>
      <c r="H649" s="61"/>
      <c r="K649" s="99"/>
      <c r="M649" s="61"/>
      <c r="N649" s="62"/>
      <c r="Q649" s="100"/>
      <c r="R649" s="61"/>
      <c r="S649" s="62"/>
      <c r="T649" s="58"/>
      <c r="U649" s="58"/>
      <c r="V649" s="58"/>
      <c r="W649" s="58"/>
      <c r="X649" s="58"/>
      <c r="Y649" s="58"/>
      <c r="Z649" s="58"/>
      <c r="AA649" s="58"/>
      <c r="AB649" s="58"/>
      <c r="AC649" s="62"/>
      <c r="AD649" s="91"/>
      <c r="AE649" s="62"/>
      <c r="AF649" s="62"/>
      <c r="AG649" s="62"/>
      <c r="AH649" s="92"/>
      <c r="AI649" s="62"/>
      <c r="AJ649" s="62"/>
      <c r="AK649" s="61"/>
    </row>
    <row r="650" spans="1:37">
      <c r="A650" s="93" t="s">
        <v>112</v>
      </c>
      <c r="B650" s="58"/>
      <c r="C650" s="59"/>
      <c r="D650" s="58"/>
      <c r="E650" s="58"/>
      <c r="F650" s="94" t="s">
        <v>21</v>
      </c>
      <c r="G650" s="58"/>
      <c r="H650" s="59"/>
      <c r="I650" s="58"/>
      <c r="J650" s="58"/>
      <c r="K650" s="94" t="s">
        <v>21</v>
      </c>
      <c r="L650" s="58"/>
      <c r="M650" s="59"/>
      <c r="N650" s="58"/>
      <c r="O650" s="58"/>
      <c r="P650" s="94" t="s">
        <v>21</v>
      </c>
      <c r="Q650" s="101"/>
      <c r="R650" s="59"/>
      <c r="S650" s="62"/>
      <c r="T650" s="62"/>
      <c r="AD650" s="87" t="s">
        <v>113</v>
      </c>
      <c r="AE650" s="58"/>
      <c r="AF650" s="58"/>
      <c r="AG650" s="58"/>
      <c r="AH650" s="72"/>
      <c r="AI650" s="58"/>
      <c r="AJ650" s="58"/>
      <c r="AK650" s="59"/>
    </row>
    <row r="651" spans="1:37">
      <c r="AD651" s="91" t="s">
        <v>114</v>
      </c>
      <c r="AE651" s="62"/>
      <c r="AF651" s="62"/>
      <c r="AG651" s="62"/>
      <c r="AH651" s="92"/>
      <c r="AI651" s="62"/>
      <c r="AJ651" s="62"/>
      <c r="AK651" s="61"/>
    </row>
    <row r="652" spans="1:37">
      <c r="A652" s="102"/>
      <c r="B652" s="76"/>
      <c r="C652" s="76"/>
      <c r="D652" s="76"/>
      <c r="E652" s="76" t="s">
        <v>100</v>
      </c>
      <c r="F652" s="76"/>
      <c r="G652" s="76"/>
      <c r="H652" s="76"/>
      <c r="I652" s="76"/>
      <c r="J652" s="76"/>
      <c r="K652" s="76"/>
      <c r="L652" s="76"/>
      <c r="M652" s="76"/>
      <c r="N652" s="85" t="s">
        <v>40</v>
      </c>
      <c r="O652" s="76"/>
      <c r="P652" s="76"/>
      <c r="Q652" s="76"/>
      <c r="R652" s="76"/>
      <c r="S652" s="76"/>
      <c r="T652" s="76" t="s">
        <v>101</v>
      </c>
      <c r="U652" s="76"/>
      <c r="V652" s="76"/>
      <c r="W652" s="76"/>
      <c r="X652" s="76"/>
      <c r="Y652" s="76"/>
      <c r="Z652" s="76"/>
      <c r="AA652" s="76"/>
      <c r="AB652" s="80"/>
      <c r="AD652" s="87" t="s">
        <v>115</v>
      </c>
      <c r="AE652" s="58"/>
      <c r="AF652" s="58"/>
      <c r="AG652" s="58"/>
      <c r="AH652" s="72"/>
      <c r="AI652" s="58"/>
      <c r="AJ652" s="58"/>
      <c r="AK652" s="59"/>
    </row>
    <row r="653" spans="1:37">
      <c r="A653" s="103" t="s">
        <v>116</v>
      </c>
      <c r="B653" s="104" t="s">
        <v>117</v>
      </c>
      <c r="C653" s="104"/>
      <c r="D653" s="104"/>
      <c r="E653" s="104"/>
      <c r="F653" s="104"/>
      <c r="G653" s="105"/>
      <c r="H653" s="104" t="s">
        <v>118</v>
      </c>
      <c r="I653" s="104"/>
      <c r="J653" s="105"/>
      <c r="K653" s="106" t="s">
        <v>119</v>
      </c>
      <c r="L653" s="107" t="s">
        <v>120</v>
      </c>
      <c r="M653" s="108"/>
      <c r="N653" s="109" t="s">
        <v>94</v>
      </c>
      <c r="O653" s="105" t="s">
        <v>116</v>
      </c>
      <c r="P653" s="104" t="s">
        <v>117</v>
      </c>
      <c r="Q653" s="104"/>
      <c r="R653" s="104"/>
      <c r="S653" s="104"/>
      <c r="T653" s="104"/>
      <c r="U653" s="105"/>
      <c r="V653" s="104" t="s">
        <v>118</v>
      </c>
      <c r="W653" s="104"/>
      <c r="X653" s="105"/>
      <c r="Y653" s="106" t="s">
        <v>119</v>
      </c>
      <c r="Z653" s="107" t="s">
        <v>120</v>
      </c>
      <c r="AA653" s="108"/>
      <c r="AB653" s="109" t="s">
        <v>94</v>
      </c>
    </row>
    <row r="654" spans="1:37">
      <c r="A654" s="110" t="s">
        <v>121</v>
      </c>
      <c r="B654" s="111"/>
      <c r="C654" s="111"/>
      <c r="D654" s="111"/>
      <c r="E654" s="111"/>
      <c r="F654" s="111"/>
      <c r="G654" s="112"/>
      <c r="H654" s="111"/>
      <c r="I654" s="111"/>
      <c r="J654" s="112"/>
      <c r="K654" s="113"/>
      <c r="L654" s="114"/>
      <c r="M654" s="115"/>
      <c r="N654" s="116"/>
      <c r="O654" s="117" t="s">
        <v>121</v>
      </c>
      <c r="P654" s="111"/>
      <c r="Q654" s="111"/>
      <c r="R654" s="111"/>
      <c r="S654" s="111"/>
      <c r="T654" s="111"/>
      <c r="U654" s="112"/>
      <c r="V654" s="111"/>
      <c r="W654" s="111"/>
      <c r="X654" s="112"/>
      <c r="Y654" s="113"/>
      <c r="Z654" s="114"/>
      <c r="AA654" s="115"/>
      <c r="AB654" s="116"/>
      <c r="AD654" s="64" t="s">
        <v>122</v>
      </c>
    </row>
    <row r="655" spans="1:37">
      <c r="A655" s="110" t="s">
        <v>123</v>
      </c>
      <c r="B655" s="111"/>
      <c r="C655" s="111"/>
      <c r="D655" s="111"/>
      <c r="E655" s="111"/>
      <c r="F655" s="111"/>
      <c r="G655" s="112"/>
      <c r="H655" s="111"/>
      <c r="I655" s="111"/>
      <c r="J655" s="112"/>
      <c r="K655" s="118"/>
      <c r="L655" s="119"/>
      <c r="M655" s="112"/>
      <c r="N655" s="116"/>
      <c r="O655" s="117" t="s">
        <v>123</v>
      </c>
      <c r="P655" s="111"/>
      <c r="Q655" s="111"/>
      <c r="R655" s="111"/>
      <c r="S655" s="111"/>
      <c r="T655" s="111"/>
      <c r="U655" s="112"/>
      <c r="V655" s="111"/>
      <c r="W655" s="111"/>
      <c r="X655" s="112"/>
      <c r="Y655" s="118"/>
      <c r="Z655" s="119"/>
      <c r="AA655" s="112"/>
      <c r="AB655" s="116"/>
      <c r="AD655" s="120"/>
      <c r="AE655" s="58"/>
      <c r="AF655" s="58"/>
      <c r="AG655" s="58"/>
      <c r="AH655" s="58"/>
      <c r="AI655" s="58"/>
      <c r="AJ655" s="58"/>
      <c r="AK655" s="58"/>
    </row>
    <row r="656" spans="1:37">
      <c r="A656" s="110" t="s">
        <v>124</v>
      </c>
      <c r="B656" s="111"/>
      <c r="C656" s="111"/>
      <c r="D656" s="111"/>
      <c r="E656" s="111"/>
      <c r="F656" s="111"/>
      <c r="G656" s="112"/>
      <c r="H656" s="111"/>
      <c r="I656" s="111"/>
      <c r="J656" s="112"/>
      <c r="K656" s="118"/>
      <c r="L656" s="119"/>
      <c r="M656" s="112"/>
      <c r="N656" s="116"/>
      <c r="O656" s="117" t="s">
        <v>124</v>
      </c>
      <c r="P656" s="111"/>
      <c r="Q656" s="111"/>
      <c r="R656" s="111"/>
      <c r="S656" s="111"/>
      <c r="T656" s="111"/>
      <c r="U656" s="112"/>
      <c r="V656" s="111"/>
      <c r="W656" s="111"/>
      <c r="X656" s="112"/>
      <c r="Y656" s="118"/>
      <c r="Z656" s="119"/>
      <c r="AA656" s="112"/>
      <c r="AB656" s="116"/>
      <c r="AD656" s="64" t="s">
        <v>96</v>
      </c>
    </row>
    <row r="657" spans="1:37">
      <c r="A657" s="110" t="s">
        <v>125</v>
      </c>
      <c r="B657" s="111"/>
      <c r="C657" s="111"/>
      <c r="D657" s="111"/>
      <c r="E657" s="111"/>
      <c r="F657" s="111"/>
      <c r="G657" s="112"/>
      <c r="H657" s="111"/>
      <c r="I657" s="111"/>
      <c r="J657" s="112"/>
      <c r="K657" s="118"/>
      <c r="L657" s="119"/>
      <c r="M657" s="112"/>
      <c r="N657" s="116"/>
      <c r="O657" s="117" t="s">
        <v>125</v>
      </c>
      <c r="P657" s="111"/>
      <c r="Q657" s="111"/>
      <c r="R657" s="111"/>
      <c r="S657" s="111"/>
      <c r="T657" s="111"/>
      <c r="U657" s="112"/>
      <c r="V657" s="111"/>
      <c r="W657" s="111"/>
      <c r="X657" s="112"/>
      <c r="Y657" s="118"/>
      <c r="Z657" s="119"/>
      <c r="AA657" s="112"/>
      <c r="AB657" s="116"/>
      <c r="AD657" s="120"/>
      <c r="AE657" s="58"/>
      <c r="AF657" s="58"/>
      <c r="AG657" s="58"/>
      <c r="AH657" s="58"/>
      <c r="AI657" s="58"/>
      <c r="AJ657" s="58"/>
      <c r="AK657" s="58"/>
    </row>
    <row r="658" spans="1:37">
      <c r="A658" s="110" t="s">
        <v>126</v>
      </c>
      <c r="B658" s="111"/>
      <c r="C658" s="111"/>
      <c r="D658" s="111"/>
      <c r="E658" s="111"/>
      <c r="F658" s="111"/>
      <c r="G658" s="112"/>
      <c r="H658" s="111"/>
      <c r="I658" s="111"/>
      <c r="J658" s="112"/>
      <c r="K658" s="118"/>
      <c r="L658" s="119"/>
      <c r="M658" s="112"/>
      <c r="N658" s="116"/>
      <c r="O658" s="117" t="s">
        <v>126</v>
      </c>
      <c r="P658" s="111"/>
      <c r="Q658" s="111"/>
      <c r="R658" s="111"/>
      <c r="S658" s="111"/>
      <c r="T658" s="111"/>
      <c r="U658" s="112"/>
      <c r="V658" s="111"/>
      <c r="W658" s="111"/>
      <c r="X658" s="112"/>
      <c r="Y658" s="118"/>
      <c r="Z658" s="119"/>
      <c r="AA658" s="112"/>
      <c r="AB658" s="116"/>
      <c r="AD658" s="64" t="s">
        <v>127</v>
      </c>
    </row>
    <row r="659" spans="1:37">
      <c r="A659" s="121" t="s">
        <v>128</v>
      </c>
      <c r="B659" s="58"/>
      <c r="C659" s="58"/>
      <c r="D659" s="58"/>
      <c r="E659" s="58"/>
      <c r="F659" s="58"/>
      <c r="G659" s="72"/>
      <c r="H659" s="58"/>
      <c r="I659" s="58"/>
      <c r="J659" s="72"/>
      <c r="K659" s="122"/>
      <c r="L659" s="123"/>
      <c r="M659" s="72"/>
      <c r="N659" s="59"/>
      <c r="O659" s="124" t="s">
        <v>128</v>
      </c>
      <c r="P659" s="58"/>
      <c r="Q659" s="58"/>
      <c r="R659" s="58"/>
      <c r="S659" s="58"/>
      <c r="T659" s="58"/>
      <c r="U659" s="72"/>
      <c r="V659" s="58"/>
      <c r="W659" s="58"/>
      <c r="X659" s="72"/>
      <c r="Y659" s="122"/>
      <c r="Z659" s="123"/>
      <c r="AA659" s="72"/>
      <c r="AB659" s="59"/>
      <c r="AD659" s="125"/>
      <c r="AE659" s="125" t="str">
        <f>Daten!$A$35</f>
        <v>Fredenbeck</v>
      </c>
      <c r="AF659" s="58"/>
      <c r="AG659" s="58"/>
      <c r="AH659" s="58"/>
      <c r="AI659" s="58"/>
      <c r="AJ659" s="58"/>
      <c r="AK659" s="58"/>
    </row>
    <row r="660" spans="1:37">
      <c r="A660" s="65" t="s">
        <v>129</v>
      </c>
      <c r="N660" s="61"/>
      <c r="O660" s="64" t="s">
        <v>129</v>
      </c>
      <c r="AB660" s="61"/>
      <c r="AD660" s="64" t="s">
        <v>130</v>
      </c>
    </row>
    <row r="661" spans="1:37">
      <c r="A661" s="57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9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9"/>
      <c r="AD661" s="58"/>
      <c r="AE661" s="126" t="str">
        <f>Daten!$A$32</f>
        <v>05.05.2017</v>
      </c>
      <c r="AF661" s="58"/>
      <c r="AG661" s="58"/>
      <c r="AH661" s="58"/>
      <c r="AI661" s="58"/>
      <c r="AJ661" s="58"/>
      <c r="AK661" s="58"/>
    </row>
    <row r="662" spans="1:37" ht="12" customHeight="1">
      <c r="A662" s="127"/>
    </row>
    <row r="663" spans="1:37">
      <c r="A663" s="51" t="s">
        <v>95</v>
      </c>
      <c r="B663" s="52"/>
      <c r="C663" s="52"/>
      <c r="D663" s="52"/>
      <c r="E663" s="53"/>
      <c r="F663" s="54" t="s">
        <v>96</v>
      </c>
      <c r="G663" s="52"/>
      <c r="H663" s="52"/>
      <c r="I663" s="52"/>
      <c r="J663" s="52"/>
      <c r="K663" s="52"/>
      <c r="L663" s="52"/>
      <c r="M663" s="52"/>
      <c r="N663" s="52"/>
      <c r="O663" s="52"/>
      <c r="P663" s="53"/>
      <c r="Q663" s="54" t="s">
        <v>97</v>
      </c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3"/>
      <c r="AC663" s="55" t="s">
        <v>98</v>
      </c>
    </row>
    <row r="664" spans="1:37">
      <c r="A664" s="57"/>
      <c r="B664" s="58"/>
      <c r="C664" s="58"/>
      <c r="D664" s="58"/>
      <c r="E664" s="59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9"/>
      <c r="Q664" s="58"/>
      <c r="R664" s="58" t="str">
        <f ca="1">SamstagNeben!P43</f>
        <v>VfL Eintracht Hannover</v>
      </c>
      <c r="S664" s="58"/>
      <c r="T664" s="58"/>
      <c r="U664" s="58"/>
      <c r="V664" s="58"/>
      <c r="W664" s="58"/>
      <c r="X664" s="58"/>
      <c r="Y664" s="58"/>
      <c r="Z664" s="58"/>
      <c r="AA664" s="58" t="str">
        <f>SamstagNeben!N43</f>
        <v>F40</v>
      </c>
      <c r="AB664" s="59"/>
      <c r="AC664" s="55" t="s">
        <v>99</v>
      </c>
    </row>
    <row r="665" spans="1:37" ht="15.95" customHeight="1">
      <c r="A665" s="60" t="s">
        <v>100</v>
      </c>
      <c r="C665" s="56" t="str">
        <f ca="1">SamstagNeben!I43</f>
        <v>SG Arbergen-Mahndorf</v>
      </c>
      <c r="M665" s="61"/>
      <c r="N665" s="62" t="s">
        <v>101</v>
      </c>
      <c r="O665" s="63"/>
      <c r="P665" s="56" t="str">
        <f ca="1">SamstagNeben!M43</f>
        <v>TV Berkenbaum</v>
      </c>
      <c r="AB665" s="61"/>
    </row>
    <row r="666" spans="1:37">
      <c r="A666" s="57"/>
      <c r="B666" s="58"/>
      <c r="C666" s="58"/>
      <c r="M666" s="61"/>
      <c r="N666" s="62"/>
      <c r="AB666" s="61"/>
      <c r="AD666" s="64" t="s">
        <v>37</v>
      </c>
      <c r="AG666" s="64" t="s">
        <v>102</v>
      </c>
      <c r="AJ666" s="64" t="s">
        <v>39</v>
      </c>
    </row>
    <row r="667" spans="1:37">
      <c r="A667" s="65" t="s">
        <v>100</v>
      </c>
      <c r="C667" s="66"/>
      <c r="D667" s="67"/>
      <c r="E667" s="67"/>
      <c r="F667" s="67"/>
      <c r="G667" s="67"/>
      <c r="H667" s="68"/>
      <c r="I667" s="67"/>
      <c r="J667" s="67"/>
      <c r="K667" s="67"/>
      <c r="L667" s="67"/>
      <c r="M667" s="68"/>
      <c r="N667" s="67"/>
      <c r="O667" s="67"/>
      <c r="P667" s="67"/>
      <c r="Q667" s="67"/>
      <c r="R667" s="68"/>
      <c r="S667" s="67"/>
      <c r="T667" s="67"/>
      <c r="U667" s="67"/>
      <c r="V667" s="67"/>
      <c r="W667" s="68"/>
      <c r="X667" s="67"/>
      <c r="Y667" s="67"/>
      <c r="Z667" s="67"/>
      <c r="AA667" s="67"/>
      <c r="AB667" s="68"/>
      <c r="AC667" s="62"/>
      <c r="AD667" s="69"/>
      <c r="AE667" s="53"/>
      <c r="AF667" s="62"/>
      <c r="AG667" s="69"/>
      <c r="AH667" s="53"/>
      <c r="AJ667" s="69"/>
      <c r="AK667" s="53"/>
    </row>
    <row r="668" spans="1:37">
      <c r="A668" s="70" t="s">
        <v>101</v>
      </c>
      <c r="B668" s="58"/>
      <c r="C668" s="71"/>
      <c r="D668" s="72"/>
      <c r="E668" s="72"/>
      <c r="F668" s="72"/>
      <c r="G668" s="72"/>
      <c r="H668" s="59"/>
      <c r="I668" s="72"/>
      <c r="J668" s="72"/>
      <c r="K668" s="72"/>
      <c r="L668" s="72"/>
      <c r="M668" s="59"/>
      <c r="N668" s="72"/>
      <c r="O668" s="72"/>
      <c r="P668" s="72"/>
      <c r="Q668" s="72"/>
      <c r="R668" s="59"/>
      <c r="S668" s="72"/>
      <c r="T668" s="72"/>
      <c r="U668" s="72"/>
      <c r="V668" s="72"/>
      <c r="W668" s="59"/>
      <c r="X668" s="72"/>
      <c r="Y668" s="72"/>
      <c r="Z668" s="72"/>
      <c r="AA668" s="72"/>
      <c r="AB668" s="59"/>
      <c r="AC668" s="62"/>
      <c r="AD668" s="462">
        <f>SamstagNeben!C43</f>
        <v>7</v>
      </c>
      <c r="AE668" s="463"/>
      <c r="AF668" s="62"/>
      <c r="AG668" s="462">
        <f>SamstagNeben!E43</f>
        <v>79</v>
      </c>
      <c r="AH668" s="463"/>
      <c r="AJ668" s="462">
        <f>SamstagNeben!F43</f>
        <v>2</v>
      </c>
      <c r="AK668" s="463"/>
    </row>
    <row r="669" spans="1:37">
      <c r="A669" s="65" t="s">
        <v>100</v>
      </c>
      <c r="C669" s="66"/>
      <c r="D669" s="67"/>
      <c r="E669" s="67"/>
      <c r="F669" s="67"/>
      <c r="G669" s="67"/>
      <c r="H669" s="68"/>
      <c r="I669" s="67"/>
      <c r="J669" s="67"/>
      <c r="K669" s="67"/>
      <c r="L669" s="67"/>
      <c r="M669" s="68"/>
      <c r="N669" s="67"/>
      <c r="O669" s="67"/>
      <c r="P669" s="67"/>
      <c r="Q669" s="67"/>
      <c r="R669" s="68"/>
      <c r="S669" s="67"/>
      <c r="T669" s="67"/>
      <c r="U669" s="67"/>
      <c r="V669" s="67"/>
      <c r="W669" s="68"/>
      <c r="X669" s="67"/>
      <c r="Y669" s="67"/>
      <c r="Z669" s="67"/>
      <c r="AA669" s="67"/>
      <c r="AB669" s="68"/>
      <c r="AC669" s="62"/>
      <c r="AD669" s="57"/>
      <c r="AE669" s="59"/>
      <c r="AF669" s="62"/>
      <c r="AG669" s="57"/>
      <c r="AH669" s="59"/>
      <c r="AJ669" s="57"/>
      <c r="AK669" s="59"/>
    </row>
    <row r="670" spans="1:37">
      <c r="A670" s="70" t="s">
        <v>101</v>
      </c>
      <c r="B670" s="58"/>
      <c r="C670" s="71"/>
      <c r="D670" s="72"/>
      <c r="E670" s="72"/>
      <c r="F670" s="72"/>
      <c r="G670" s="72"/>
      <c r="H670" s="59"/>
      <c r="I670" s="72"/>
      <c r="J670" s="72"/>
      <c r="K670" s="72"/>
      <c r="L670" s="72"/>
      <c r="M670" s="59"/>
      <c r="N670" s="72"/>
      <c r="O670" s="72"/>
      <c r="P670" s="72"/>
      <c r="Q670" s="72"/>
      <c r="R670" s="59"/>
      <c r="S670" s="72"/>
      <c r="T670" s="72"/>
      <c r="U670" s="72"/>
      <c r="V670" s="72"/>
      <c r="W670" s="59"/>
      <c r="X670" s="72"/>
      <c r="Y670" s="72"/>
      <c r="Z670" s="72"/>
      <c r="AA670" s="72"/>
      <c r="AB670" s="59"/>
      <c r="AC670" s="62"/>
      <c r="AD670" s="62"/>
      <c r="AE670" s="62"/>
      <c r="AF670" s="62"/>
      <c r="AG670" s="62"/>
    </row>
    <row r="671" spans="1:37">
      <c r="A671" s="65" t="s">
        <v>100</v>
      </c>
      <c r="C671" s="66"/>
      <c r="D671" s="67"/>
      <c r="E671" s="67"/>
      <c r="F671" s="67"/>
      <c r="G671" s="67"/>
      <c r="H671" s="68"/>
      <c r="I671" s="67"/>
      <c r="J671" s="67"/>
      <c r="K671" s="67"/>
      <c r="L671" s="67"/>
      <c r="M671" s="68"/>
      <c r="N671" s="67"/>
      <c r="O671" s="67"/>
      <c r="P671" s="67"/>
      <c r="Q671" s="67"/>
      <c r="R671" s="68"/>
      <c r="S671" s="67"/>
      <c r="T671" s="67"/>
      <c r="U671" s="67"/>
      <c r="V671" s="67"/>
      <c r="W671" s="68"/>
      <c r="X671" s="67"/>
      <c r="Y671" s="67"/>
      <c r="Z671" s="67"/>
      <c r="AA671" s="67"/>
      <c r="AB671" s="68"/>
      <c r="AC671" s="62"/>
      <c r="AD671" s="73" t="s">
        <v>103</v>
      </c>
      <c r="AE671" s="62"/>
      <c r="AF671" s="62"/>
      <c r="AG671" s="62"/>
    </row>
    <row r="672" spans="1:37">
      <c r="A672" s="70" t="s">
        <v>101</v>
      </c>
      <c r="B672" s="58"/>
      <c r="C672" s="71"/>
      <c r="D672" s="72"/>
      <c r="E672" s="72"/>
      <c r="F672" s="72"/>
      <c r="G672" s="72"/>
      <c r="H672" s="59"/>
      <c r="I672" s="72"/>
      <c r="J672" s="72"/>
      <c r="K672" s="72"/>
      <c r="L672" s="72"/>
      <c r="M672" s="59"/>
      <c r="N672" s="72"/>
      <c r="O672" s="72"/>
      <c r="P672" s="72"/>
      <c r="Q672" s="72"/>
      <c r="R672" s="59"/>
      <c r="S672" s="72"/>
      <c r="T672" s="72"/>
      <c r="U672" s="72"/>
      <c r="V672" s="72"/>
      <c r="W672" s="59"/>
      <c r="X672" s="72"/>
      <c r="Y672" s="72"/>
      <c r="Z672" s="72"/>
      <c r="AA672" s="72"/>
      <c r="AB672" s="59"/>
      <c r="AC672" s="62"/>
      <c r="AD672" s="62"/>
      <c r="AE672" s="62"/>
      <c r="AF672" s="62"/>
      <c r="AG672" s="62"/>
    </row>
    <row r="673" spans="1:37">
      <c r="A673" s="65" t="s">
        <v>100</v>
      </c>
      <c r="C673" s="66"/>
      <c r="D673" s="67"/>
      <c r="E673" s="67"/>
      <c r="F673" s="67"/>
      <c r="G673" s="67"/>
      <c r="H673" s="68"/>
      <c r="I673" s="67"/>
      <c r="J673" s="67"/>
      <c r="K673" s="67"/>
      <c r="L673" s="67"/>
      <c r="M673" s="68"/>
      <c r="N673" s="67"/>
      <c r="O673" s="67"/>
      <c r="P673" s="67"/>
      <c r="Q673" s="67"/>
      <c r="R673" s="68"/>
      <c r="S673" s="67"/>
      <c r="T673" s="67"/>
      <c r="U673" s="67"/>
      <c r="V673" s="67"/>
      <c r="W673" s="68"/>
      <c r="X673" s="67"/>
      <c r="Y673" s="67"/>
      <c r="Z673" s="67"/>
      <c r="AA673" s="67"/>
      <c r="AB673" s="68"/>
      <c r="AC673" s="62"/>
      <c r="AD673" s="74" t="str">
        <f>Daten!$A$31</f>
        <v>DM Senioren 2017</v>
      </c>
      <c r="AE673" s="58"/>
      <c r="AF673" s="58"/>
      <c r="AG673" s="58"/>
      <c r="AH673" s="58"/>
      <c r="AI673" s="58"/>
      <c r="AJ673" s="58"/>
      <c r="AK673" s="58"/>
    </row>
    <row r="674" spans="1:37">
      <c r="A674" s="70" t="s">
        <v>101</v>
      </c>
      <c r="B674" s="58"/>
      <c r="C674" s="71"/>
      <c r="D674" s="72"/>
      <c r="E674" s="72"/>
      <c r="F674" s="72"/>
      <c r="G674" s="72"/>
      <c r="H674" s="59"/>
      <c r="I674" s="72"/>
      <c r="J674" s="72"/>
      <c r="K674" s="72"/>
      <c r="L674" s="72"/>
      <c r="M674" s="59"/>
      <c r="N674" s="72"/>
      <c r="O674" s="72"/>
      <c r="P674" s="72"/>
      <c r="Q674" s="72"/>
      <c r="R674" s="59"/>
      <c r="S674" s="72"/>
      <c r="T674" s="72"/>
      <c r="U674" s="72"/>
      <c r="V674" s="72"/>
      <c r="W674" s="59"/>
      <c r="X674" s="72"/>
      <c r="Y674" s="72"/>
      <c r="Z674" s="72"/>
      <c r="AA674" s="72"/>
      <c r="AB674" s="59"/>
      <c r="AC674" s="62"/>
      <c r="AD674" s="75" t="str">
        <f>SamstagNeben!G43</f>
        <v>F40</v>
      </c>
      <c r="AE674" s="76"/>
      <c r="AF674" s="76"/>
      <c r="AG674" s="75" t="s">
        <v>34</v>
      </c>
      <c r="AH674" s="76"/>
      <c r="AI674" s="76"/>
      <c r="AJ674" s="76"/>
      <c r="AK674" s="76"/>
    </row>
    <row r="675" spans="1:37">
      <c r="A675" s="65" t="s">
        <v>100</v>
      </c>
      <c r="C675" s="66"/>
      <c r="D675" s="67"/>
      <c r="E675" s="67"/>
      <c r="F675" s="67"/>
      <c r="G675" s="67"/>
      <c r="H675" s="68"/>
      <c r="I675" s="67"/>
      <c r="J675" s="67"/>
      <c r="K675" s="67"/>
      <c r="L675" s="67"/>
      <c r="M675" s="68"/>
      <c r="N675" s="67"/>
      <c r="O675" s="67"/>
      <c r="P675" s="67"/>
      <c r="Q675" s="67"/>
      <c r="R675" s="68"/>
      <c r="S675" s="67"/>
      <c r="T675" s="67"/>
      <c r="U675" s="67"/>
      <c r="V675" s="67"/>
      <c r="W675" s="68"/>
      <c r="X675" s="67"/>
      <c r="Y675" s="67"/>
      <c r="Z675" s="67"/>
      <c r="AA675" s="67"/>
      <c r="AB675" s="68"/>
      <c r="AC675" s="62"/>
      <c r="AD675" s="77"/>
      <c r="AE675" s="62"/>
      <c r="AF675" s="62"/>
      <c r="AG675" s="62"/>
      <c r="AH675" s="62"/>
      <c r="AI675" s="62"/>
      <c r="AJ675" s="62"/>
      <c r="AK675" s="62"/>
    </row>
    <row r="676" spans="1:37">
      <c r="A676" s="70" t="s">
        <v>101</v>
      </c>
      <c r="B676" s="58"/>
      <c r="C676" s="71"/>
      <c r="D676" s="72"/>
      <c r="E676" s="72"/>
      <c r="F676" s="72"/>
      <c r="G676" s="72"/>
      <c r="H676" s="59"/>
      <c r="I676" s="72"/>
      <c r="J676" s="72"/>
      <c r="K676" s="72"/>
      <c r="L676" s="72"/>
      <c r="M676" s="59"/>
      <c r="N676" s="72"/>
      <c r="O676" s="72"/>
      <c r="P676" s="72"/>
      <c r="Q676" s="72"/>
      <c r="R676" s="59"/>
      <c r="S676" s="72"/>
      <c r="T676" s="72"/>
      <c r="U676" s="72"/>
      <c r="V676" s="72"/>
      <c r="W676" s="59"/>
      <c r="X676" s="72"/>
      <c r="Y676" s="72"/>
      <c r="Z676" s="72"/>
      <c r="AA676" s="72"/>
      <c r="AB676" s="59"/>
      <c r="AC676" s="62"/>
      <c r="AD676" s="78" t="s">
        <v>104</v>
      </c>
      <c r="AE676" s="76"/>
      <c r="AF676" s="76"/>
      <c r="AG676" s="76"/>
      <c r="AH676" s="79"/>
      <c r="AI676" s="76"/>
      <c r="AJ676" s="76"/>
      <c r="AK676" s="80"/>
    </row>
    <row r="677" spans="1:37">
      <c r="D677" s="64"/>
      <c r="AD677" s="81"/>
      <c r="AE677" s="52"/>
      <c r="AF677" s="52"/>
      <c r="AG677" s="52"/>
      <c r="AH677" s="82"/>
      <c r="AI677" s="52"/>
      <c r="AJ677" s="52"/>
      <c r="AK677" s="53"/>
    </row>
    <row r="678" spans="1:37">
      <c r="A678" s="83" t="s">
        <v>105</v>
      </c>
      <c r="B678" s="76"/>
      <c r="C678" s="80"/>
      <c r="D678" s="84"/>
      <c r="E678" s="84" t="s">
        <v>100</v>
      </c>
      <c r="F678" s="85" t="s">
        <v>21</v>
      </c>
      <c r="G678" s="84" t="s">
        <v>101</v>
      </c>
      <c r="H678" s="86"/>
      <c r="I678" s="84" t="s">
        <v>106</v>
      </c>
      <c r="J678" s="84"/>
      <c r="K678" s="84"/>
      <c r="L678" s="84"/>
      <c r="M678" s="86"/>
      <c r="N678" s="84" t="s">
        <v>107</v>
      </c>
      <c r="O678" s="84"/>
      <c r="P678" s="84"/>
      <c r="Q678" s="84"/>
      <c r="R678" s="86"/>
      <c r="S678" s="73"/>
      <c r="T678" s="73"/>
      <c r="AD678" s="87" t="s">
        <v>108</v>
      </c>
      <c r="AE678" s="58"/>
      <c r="AF678" s="58"/>
      <c r="AG678" s="58"/>
      <c r="AH678" s="72"/>
      <c r="AI678" s="58"/>
      <c r="AJ678" s="58"/>
      <c r="AK678" s="59"/>
    </row>
    <row r="679" spans="1:37">
      <c r="A679" s="60"/>
      <c r="C679" s="61"/>
      <c r="H679" s="61"/>
      <c r="M679" s="61"/>
      <c r="N679" s="88"/>
      <c r="O679" s="89"/>
      <c r="P679" s="89"/>
      <c r="Q679" s="89"/>
      <c r="R679" s="90"/>
      <c r="S679" s="62"/>
      <c r="T679" s="56" t="s">
        <v>109</v>
      </c>
      <c r="AD679" s="91"/>
      <c r="AE679" s="62"/>
      <c r="AF679" s="62"/>
      <c r="AG679" s="62"/>
      <c r="AH679" s="92"/>
      <c r="AI679" s="62"/>
      <c r="AJ679" s="62"/>
      <c r="AK679" s="61"/>
    </row>
    <row r="680" spans="1:37">
      <c r="A680" s="93" t="s">
        <v>110</v>
      </c>
      <c r="B680" s="58"/>
      <c r="C680" s="59"/>
      <c r="D680" s="58"/>
      <c r="E680" s="58"/>
      <c r="F680" s="94" t="s">
        <v>21</v>
      </c>
      <c r="G680" s="58"/>
      <c r="H680" s="59"/>
      <c r="I680" s="58"/>
      <c r="J680" s="58"/>
      <c r="K680" s="94" t="s">
        <v>21</v>
      </c>
      <c r="L680" s="58"/>
      <c r="M680" s="59"/>
      <c r="N680" s="95"/>
      <c r="O680" s="95"/>
      <c r="P680" s="96"/>
      <c r="Q680" s="97"/>
      <c r="R680" s="98"/>
      <c r="S680" s="62"/>
      <c r="T680" s="62"/>
      <c r="AD680" s="87" t="s">
        <v>111</v>
      </c>
      <c r="AE680" s="58"/>
      <c r="AF680" s="58"/>
      <c r="AG680" s="58"/>
      <c r="AH680" s="72"/>
      <c r="AI680" s="58"/>
      <c r="AJ680" s="58"/>
      <c r="AK680" s="59"/>
    </row>
    <row r="681" spans="1:37">
      <c r="A681" s="60"/>
      <c r="C681" s="61"/>
      <c r="H681" s="61"/>
      <c r="K681" s="99"/>
      <c r="M681" s="61"/>
      <c r="N681" s="62"/>
      <c r="Q681" s="100"/>
      <c r="R681" s="61"/>
      <c r="S681" s="62"/>
      <c r="T681" s="58"/>
      <c r="U681" s="58"/>
      <c r="V681" s="58"/>
      <c r="W681" s="58"/>
      <c r="X681" s="58"/>
      <c r="Y681" s="58"/>
      <c r="Z681" s="58"/>
      <c r="AA681" s="58"/>
      <c r="AB681" s="58"/>
      <c r="AC681" s="62"/>
      <c r="AD681" s="91"/>
      <c r="AE681" s="62"/>
      <c r="AF681" s="62"/>
      <c r="AG681" s="62"/>
      <c r="AH681" s="92"/>
      <c r="AI681" s="62"/>
      <c r="AJ681" s="62"/>
      <c r="AK681" s="61"/>
    </row>
    <row r="682" spans="1:37">
      <c r="A682" s="93" t="s">
        <v>112</v>
      </c>
      <c r="B682" s="58"/>
      <c r="C682" s="59"/>
      <c r="D682" s="58"/>
      <c r="E682" s="58"/>
      <c r="F682" s="94" t="s">
        <v>21</v>
      </c>
      <c r="G682" s="58"/>
      <c r="H682" s="59"/>
      <c r="I682" s="58"/>
      <c r="J682" s="58"/>
      <c r="K682" s="94" t="s">
        <v>21</v>
      </c>
      <c r="L682" s="58"/>
      <c r="M682" s="59"/>
      <c r="N682" s="58"/>
      <c r="O682" s="58"/>
      <c r="P682" s="94" t="s">
        <v>21</v>
      </c>
      <c r="Q682" s="101"/>
      <c r="R682" s="59"/>
      <c r="S682" s="62"/>
      <c r="T682" s="62"/>
      <c r="AD682" s="87" t="s">
        <v>113</v>
      </c>
      <c r="AE682" s="58"/>
      <c r="AF682" s="58"/>
      <c r="AG682" s="58"/>
      <c r="AH682" s="72"/>
      <c r="AI682" s="58"/>
      <c r="AJ682" s="58"/>
      <c r="AK682" s="59"/>
    </row>
    <row r="683" spans="1:37">
      <c r="AD683" s="91" t="s">
        <v>114</v>
      </c>
      <c r="AE683" s="62"/>
      <c r="AF683" s="62"/>
      <c r="AG683" s="62"/>
      <c r="AH683" s="92"/>
      <c r="AI683" s="62"/>
      <c r="AJ683" s="62"/>
      <c r="AK683" s="61"/>
    </row>
    <row r="684" spans="1:37">
      <c r="A684" s="102"/>
      <c r="B684" s="76"/>
      <c r="C684" s="76"/>
      <c r="D684" s="76"/>
      <c r="E684" s="76" t="s">
        <v>100</v>
      </c>
      <c r="F684" s="76"/>
      <c r="G684" s="76"/>
      <c r="H684" s="76"/>
      <c r="I684" s="76"/>
      <c r="J684" s="76"/>
      <c r="K684" s="76"/>
      <c r="L684" s="76"/>
      <c r="M684" s="76"/>
      <c r="N684" s="85" t="s">
        <v>40</v>
      </c>
      <c r="O684" s="76"/>
      <c r="P684" s="76"/>
      <c r="Q684" s="76"/>
      <c r="R684" s="76"/>
      <c r="S684" s="76"/>
      <c r="T684" s="76" t="s">
        <v>101</v>
      </c>
      <c r="U684" s="76"/>
      <c r="V684" s="76"/>
      <c r="W684" s="76"/>
      <c r="X684" s="76"/>
      <c r="Y684" s="76"/>
      <c r="Z684" s="76"/>
      <c r="AA684" s="76"/>
      <c r="AB684" s="80"/>
      <c r="AD684" s="87" t="s">
        <v>115</v>
      </c>
      <c r="AE684" s="58"/>
      <c r="AF684" s="58"/>
      <c r="AG684" s="58"/>
      <c r="AH684" s="72"/>
      <c r="AI684" s="58"/>
      <c r="AJ684" s="58"/>
      <c r="AK684" s="59"/>
    </row>
    <row r="685" spans="1:37">
      <c r="A685" s="103" t="s">
        <v>116</v>
      </c>
      <c r="B685" s="104" t="s">
        <v>117</v>
      </c>
      <c r="C685" s="104"/>
      <c r="D685" s="104"/>
      <c r="E685" s="104"/>
      <c r="F685" s="104"/>
      <c r="G685" s="105"/>
      <c r="H685" s="104" t="s">
        <v>118</v>
      </c>
      <c r="I685" s="104"/>
      <c r="J685" s="105"/>
      <c r="K685" s="106" t="s">
        <v>119</v>
      </c>
      <c r="L685" s="107" t="s">
        <v>120</v>
      </c>
      <c r="M685" s="108"/>
      <c r="N685" s="109" t="s">
        <v>94</v>
      </c>
      <c r="O685" s="105" t="s">
        <v>116</v>
      </c>
      <c r="P685" s="104" t="s">
        <v>117</v>
      </c>
      <c r="Q685" s="104"/>
      <c r="R685" s="104"/>
      <c r="S685" s="104"/>
      <c r="T685" s="104"/>
      <c r="U685" s="105"/>
      <c r="V685" s="104" t="s">
        <v>118</v>
      </c>
      <c r="W685" s="104"/>
      <c r="X685" s="105"/>
      <c r="Y685" s="106" t="s">
        <v>119</v>
      </c>
      <c r="Z685" s="107" t="s">
        <v>120</v>
      </c>
      <c r="AA685" s="108"/>
      <c r="AB685" s="109" t="s">
        <v>94</v>
      </c>
    </row>
    <row r="686" spans="1:37">
      <c r="A686" s="110" t="s">
        <v>121</v>
      </c>
      <c r="B686" s="111"/>
      <c r="C686" s="111"/>
      <c r="D686" s="111"/>
      <c r="E686" s="111"/>
      <c r="F686" s="111"/>
      <c r="G686" s="112"/>
      <c r="H686" s="111"/>
      <c r="I686" s="111"/>
      <c r="J686" s="112"/>
      <c r="K686" s="113"/>
      <c r="L686" s="114"/>
      <c r="M686" s="115"/>
      <c r="N686" s="116"/>
      <c r="O686" s="117" t="s">
        <v>121</v>
      </c>
      <c r="P686" s="111"/>
      <c r="Q686" s="111"/>
      <c r="R686" s="111"/>
      <c r="S686" s="111"/>
      <c r="T686" s="111"/>
      <c r="U686" s="112"/>
      <c r="V686" s="111"/>
      <c r="W686" s="111"/>
      <c r="X686" s="112"/>
      <c r="Y686" s="113"/>
      <c r="Z686" s="114"/>
      <c r="AA686" s="115"/>
      <c r="AB686" s="116"/>
      <c r="AD686" s="64" t="s">
        <v>122</v>
      </c>
    </row>
    <row r="687" spans="1:37">
      <c r="A687" s="110" t="s">
        <v>123</v>
      </c>
      <c r="B687" s="111"/>
      <c r="C687" s="111"/>
      <c r="D687" s="111"/>
      <c r="E687" s="111"/>
      <c r="F687" s="111"/>
      <c r="G687" s="112"/>
      <c r="H687" s="111"/>
      <c r="I687" s="111"/>
      <c r="J687" s="112"/>
      <c r="K687" s="118"/>
      <c r="L687" s="119"/>
      <c r="M687" s="112"/>
      <c r="N687" s="116"/>
      <c r="O687" s="117" t="s">
        <v>123</v>
      </c>
      <c r="P687" s="111"/>
      <c r="Q687" s="111"/>
      <c r="R687" s="111"/>
      <c r="S687" s="111"/>
      <c r="T687" s="111"/>
      <c r="U687" s="112"/>
      <c r="V687" s="111"/>
      <c r="W687" s="111"/>
      <c r="X687" s="112"/>
      <c r="Y687" s="118"/>
      <c r="Z687" s="119"/>
      <c r="AA687" s="112"/>
      <c r="AB687" s="116"/>
      <c r="AD687" s="120"/>
      <c r="AE687" s="58"/>
      <c r="AF687" s="58"/>
      <c r="AG687" s="58"/>
      <c r="AH687" s="58"/>
      <c r="AI687" s="58"/>
      <c r="AJ687" s="58"/>
      <c r="AK687" s="58"/>
    </row>
    <row r="688" spans="1:37">
      <c r="A688" s="110" t="s">
        <v>124</v>
      </c>
      <c r="B688" s="111"/>
      <c r="C688" s="111"/>
      <c r="D688" s="111"/>
      <c r="E688" s="111"/>
      <c r="F688" s="111"/>
      <c r="G688" s="112"/>
      <c r="H688" s="111"/>
      <c r="I688" s="111"/>
      <c r="J688" s="112"/>
      <c r="K688" s="118"/>
      <c r="L688" s="119"/>
      <c r="M688" s="112"/>
      <c r="N688" s="116"/>
      <c r="O688" s="117" t="s">
        <v>124</v>
      </c>
      <c r="P688" s="111"/>
      <c r="Q688" s="111"/>
      <c r="R688" s="111"/>
      <c r="S688" s="111"/>
      <c r="T688" s="111"/>
      <c r="U688" s="112"/>
      <c r="V688" s="111"/>
      <c r="W688" s="111"/>
      <c r="X688" s="112"/>
      <c r="Y688" s="118"/>
      <c r="Z688" s="119"/>
      <c r="AA688" s="112"/>
      <c r="AB688" s="116"/>
      <c r="AD688" s="64" t="s">
        <v>96</v>
      </c>
    </row>
    <row r="689" spans="1:37">
      <c r="A689" s="110" t="s">
        <v>125</v>
      </c>
      <c r="B689" s="111"/>
      <c r="C689" s="111"/>
      <c r="D689" s="111"/>
      <c r="E689" s="111"/>
      <c r="F689" s="111"/>
      <c r="G689" s="112"/>
      <c r="H689" s="111"/>
      <c r="I689" s="111"/>
      <c r="J689" s="112"/>
      <c r="K689" s="118"/>
      <c r="L689" s="119"/>
      <c r="M689" s="112"/>
      <c r="N689" s="116"/>
      <c r="O689" s="117" t="s">
        <v>125</v>
      </c>
      <c r="P689" s="111"/>
      <c r="Q689" s="111"/>
      <c r="R689" s="111"/>
      <c r="S689" s="111"/>
      <c r="T689" s="111"/>
      <c r="U689" s="112"/>
      <c r="V689" s="111"/>
      <c r="W689" s="111"/>
      <c r="X689" s="112"/>
      <c r="Y689" s="118"/>
      <c r="Z689" s="119"/>
      <c r="AA689" s="112"/>
      <c r="AB689" s="116"/>
      <c r="AD689" s="120"/>
      <c r="AE689" s="58"/>
      <c r="AF689" s="58"/>
      <c r="AG689" s="58"/>
      <c r="AH689" s="58"/>
      <c r="AI689" s="58"/>
      <c r="AJ689" s="58"/>
      <c r="AK689" s="58"/>
    </row>
    <row r="690" spans="1:37">
      <c r="A690" s="110" t="s">
        <v>126</v>
      </c>
      <c r="B690" s="111"/>
      <c r="C690" s="111"/>
      <c r="D690" s="111"/>
      <c r="E690" s="111"/>
      <c r="F690" s="111"/>
      <c r="G690" s="112"/>
      <c r="H690" s="111"/>
      <c r="I690" s="111"/>
      <c r="J690" s="112"/>
      <c r="K690" s="118"/>
      <c r="L690" s="119"/>
      <c r="M690" s="112"/>
      <c r="N690" s="116"/>
      <c r="O690" s="117" t="s">
        <v>126</v>
      </c>
      <c r="P690" s="111"/>
      <c r="Q690" s="111"/>
      <c r="R690" s="111"/>
      <c r="S690" s="111"/>
      <c r="T690" s="111"/>
      <c r="U690" s="112"/>
      <c r="V690" s="111"/>
      <c r="W690" s="111"/>
      <c r="X690" s="112"/>
      <c r="Y690" s="118"/>
      <c r="Z690" s="119"/>
      <c r="AA690" s="112"/>
      <c r="AB690" s="116"/>
      <c r="AD690" s="64" t="s">
        <v>127</v>
      </c>
    </row>
    <row r="691" spans="1:37">
      <c r="A691" s="121" t="s">
        <v>128</v>
      </c>
      <c r="B691" s="58"/>
      <c r="C691" s="58"/>
      <c r="D691" s="58"/>
      <c r="E691" s="58"/>
      <c r="F691" s="58"/>
      <c r="G691" s="72"/>
      <c r="H691" s="58"/>
      <c r="I691" s="58"/>
      <c r="J691" s="72"/>
      <c r="K691" s="122"/>
      <c r="L691" s="123"/>
      <c r="M691" s="72"/>
      <c r="N691" s="59"/>
      <c r="O691" s="124" t="s">
        <v>128</v>
      </c>
      <c r="P691" s="58"/>
      <c r="Q691" s="58"/>
      <c r="R691" s="58"/>
      <c r="S691" s="58"/>
      <c r="T691" s="58"/>
      <c r="U691" s="72"/>
      <c r="V691" s="58"/>
      <c r="W691" s="58"/>
      <c r="X691" s="72"/>
      <c r="Y691" s="122"/>
      <c r="Z691" s="123"/>
      <c r="AA691" s="72"/>
      <c r="AB691" s="59"/>
      <c r="AD691" s="120"/>
      <c r="AE691" s="125" t="str">
        <f>Daten!$A$35</f>
        <v>Fredenbeck</v>
      </c>
      <c r="AF691" s="58"/>
      <c r="AG691" s="58"/>
      <c r="AH691" s="58"/>
      <c r="AI691" s="58"/>
      <c r="AJ691" s="58"/>
      <c r="AK691" s="58"/>
    </row>
    <row r="692" spans="1:37">
      <c r="A692" s="65" t="s">
        <v>129</v>
      </c>
      <c r="N692" s="61"/>
      <c r="O692" s="64" t="s">
        <v>129</v>
      </c>
      <c r="AB692" s="61"/>
      <c r="AD692" s="64" t="s">
        <v>130</v>
      </c>
    </row>
    <row r="693" spans="1:37">
      <c r="A693" s="57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9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9"/>
      <c r="AD693" s="58"/>
      <c r="AE693" s="126" t="str">
        <f>Daten!$A$32</f>
        <v>05.05.2017</v>
      </c>
      <c r="AF693" s="58"/>
      <c r="AG693" s="58"/>
      <c r="AH693" s="58"/>
      <c r="AI693" s="58"/>
      <c r="AJ693" s="58"/>
      <c r="AK693" s="58"/>
    </row>
    <row r="694" spans="1:37">
      <c r="A694" s="51" t="s">
        <v>95</v>
      </c>
      <c r="B694" s="52"/>
      <c r="C694" s="52"/>
      <c r="D694" s="52"/>
      <c r="E694" s="53"/>
      <c r="F694" s="54" t="s">
        <v>96</v>
      </c>
      <c r="G694" s="52"/>
      <c r="H694" s="52"/>
      <c r="I694" s="52"/>
      <c r="J694" s="52"/>
      <c r="K694" s="52"/>
      <c r="L694" s="52"/>
      <c r="M694" s="52"/>
      <c r="N694" s="52"/>
      <c r="O694" s="52"/>
      <c r="P694" s="53"/>
      <c r="Q694" s="54" t="s">
        <v>97</v>
      </c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3"/>
      <c r="AC694" s="55" t="s">
        <v>98</v>
      </c>
    </row>
    <row r="695" spans="1:37">
      <c r="A695" s="57"/>
      <c r="B695" s="58"/>
      <c r="C695" s="58"/>
      <c r="D695" s="58"/>
      <c r="E695" s="59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9"/>
      <c r="Q695" s="58"/>
      <c r="R695" s="58" t="str">
        <f ca="1">SamstagNeben!P44</f>
        <v>TSV Burgdorf</v>
      </c>
      <c r="S695" s="58"/>
      <c r="T695" s="58"/>
      <c r="U695" s="58"/>
      <c r="V695" s="58"/>
      <c r="W695" s="58"/>
      <c r="X695" s="58"/>
      <c r="Y695" s="58"/>
      <c r="Z695" s="58"/>
      <c r="AA695" s="58" t="str">
        <f>SamstagNeben!N44</f>
        <v>F30</v>
      </c>
      <c r="AB695" s="59"/>
      <c r="AC695" s="55" t="s">
        <v>99</v>
      </c>
    </row>
    <row r="696" spans="1:37" ht="15.95" customHeight="1">
      <c r="A696" s="60" t="s">
        <v>100</v>
      </c>
      <c r="C696" s="56" t="str">
        <f ca="1">SamstagNeben!I44</f>
        <v>TV Baden</v>
      </c>
      <c r="M696" s="61"/>
      <c r="N696" s="62" t="s">
        <v>101</v>
      </c>
      <c r="O696" s="63"/>
      <c r="P696" s="56" t="str">
        <f ca="1">SamstagNeben!M44</f>
        <v>TV Richterich</v>
      </c>
      <c r="AB696" s="61"/>
    </row>
    <row r="697" spans="1:37">
      <c r="A697" s="57"/>
      <c r="B697" s="58"/>
      <c r="C697" s="58"/>
      <c r="M697" s="61"/>
      <c r="N697" s="62"/>
      <c r="AB697" s="61"/>
      <c r="AD697" s="64" t="s">
        <v>37</v>
      </c>
      <c r="AG697" s="64" t="s">
        <v>102</v>
      </c>
      <c r="AJ697" s="64" t="s">
        <v>39</v>
      </c>
    </row>
    <row r="698" spans="1:37">
      <c r="A698" s="65" t="s">
        <v>100</v>
      </c>
      <c r="C698" s="66"/>
      <c r="D698" s="67"/>
      <c r="E698" s="67"/>
      <c r="F698" s="67"/>
      <c r="G698" s="67"/>
      <c r="H698" s="68"/>
      <c r="I698" s="67"/>
      <c r="J698" s="67"/>
      <c r="K698" s="67"/>
      <c r="L698" s="67"/>
      <c r="M698" s="68"/>
      <c r="N698" s="67"/>
      <c r="O698" s="67"/>
      <c r="P698" s="67"/>
      <c r="Q698" s="67"/>
      <c r="R698" s="68"/>
      <c r="S698" s="67"/>
      <c r="T698" s="67"/>
      <c r="U698" s="67"/>
      <c r="V698" s="67"/>
      <c r="W698" s="68"/>
      <c r="X698" s="67"/>
      <c r="Y698" s="67"/>
      <c r="Z698" s="67"/>
      <c r="AA698" s="67"/>
      <c r="AB698" s="68"/>
      <c r="AC698" s="62"/>
      <c r="AD698" s="69"/>
      <c r="AE698" s="53"/>
      <c r="AF698" s="62"/>
      <c r="AG698" s="69"/>
      <c r="AH698" s="53"/>
      <c r="AJ698" s="69"/>
      <c r="AK698" s="53"/>
    </row>
    <row r="699" spans="1:37">
      <c r="A699" s="70" t="s">
        <v>101</v>
      </c>
      <c r="B699" s="58"/>
      <c r="C699" s="71"/>
      <c r="D699" s="72"/>
      <c r="E699" s="72"/>
      <c r="F699" s="72"/>
      <c r="G699" s="72"/>
      <c r="H699" s="59"/>
      <c r="I699" s="72"/>
      <c r="J699" s="72"/>
      <c r="K699" s="72"/>
      <c r="L699" s="72"/>
      <c r="M699" s="59"/>
      <c r="N699" s="72"/>
      <c r="O699" s="72"/>
      <c r="P699" s="72"/>
      <c r="Q699" s="72"/>
      <c r="R699" s="59"/>
      <c r="S699" s="72"/>
      <c r="T699" s="72"/>
      <c r="U699" s="72"/>
      <c r="V699" s="72"/>
      <c r="W699" s="59"/>
      <c r="X699" s="72"/>
      <c r="Y699" s="72"/>
      <c r="Z699" s="72"/>
      <c r="AA699" s="72"/>
      <c r="AB699" s="59"/>
      <c r="AC699" s="62"/>
      <c r="AD699" s="462">
        <f>SamstagNeben!C44</f>
        <v>8</v>
      </c>
      <c r="AE699" s="463"/>
      <c r="AF699" s="62"/>
      <c r="AG699" s="462">
        <f>SamstagNeben!E44</f>
        <v>80</v>
      </c>
      <c r="AH699" s="463"/>
      <c r="AJ699" s="462">
        <f>SamstagNeben!F44</f>
        <v>1</v>
      </c>
      <c r="AK699" s="463"/>
    </row>
    <row r="700" spans="1:37">
      <c r="A700" s="65" t="s">
        <v>100</v>
      </c>
      <c r="C700" s="66"/>
      <c r="D700" s="67"/>
      <c r="E700" s="67"/>
      <c r="F700" s="67"/>
      <c r="G700" s="67"/>
      <c r="H700" s="68"/>
      <c r="I700" s="67"/>
      <c r="J700" s="67"/>
      <c r="K700" s="67"/>
      <c r="L700" s="67"/>
      <c r="M700" s="68"/>
      <c r="N700" s="67"/>
      <c r="O700" s="67"/>
      <c r="P700" s="67"/>
      <c r="Q700" s="67"/>
      <c r="R700" s="68"/>
      <c r="S700" s="67"/>
      <c r="T700" s="67"/>
      <c r="U700" s="67"/>
      <c r="V700" s="67"/>
      <c r="W700" s="68"/>
      <c r="X700" s="67"/>
      <c r="Y700" s="67"/>
      <c r="Z700" s="67"/>
      <c r="AA700" s="67"/>
      <c r="AB700" s="68"/>
      <c r="AC700" s="62"/>
      <c r="AD700" s="57"/>
      <c r="AE700" s="59"/>
      <c r="AF700" s="62"/>
      <c r="AG700" s="57"/>
      <c r="AH700" s="59"/>
      <c r="AJ700" s="57"/>
      <c r="AK700" s="59"/>
    </row>
    <row r="701" spans="1:37">
      <c r="A701" s="70" t="s">
        <v>101</v>
      </c>
      <c r="B701" s="58"/>
      <c r="C701" s="71"/>
      <c r="D701" s="72"/>
      <c r="E701" s="72"/>
      <c r="F701" s="72"/>
      <c r="G701" s="72"/>
      <c r="H701" s="59"/>
      <c r="I701" s="72"/>
      <c r="J701" s="72"/>
      <c r="K701" s="72"/>
      <c r="L701" s="72"/>
      <c r="M701" s="59"/>
      <c r="N701" s="72"/>
      <c r="O701" s="72"/>
      <c r="P701" s="72"/>
      <c r="Q701" s="72"/>
      <c r="R701" s="59"/>
      <c r="S701" s="72"/>
      <c r="T701" s="72"/>
      <c r="U701" s="72"/>
      <c r="V701" s="72"/>
      <c r="W701" s="59"/>
      <c r="X701" s="72"/>
      <c r="Y701" s="72"/>
      <c r="Z701" s="72"/>
      <c r="AA701" s="72"/>
      <c r="AB701" s="59"/>
      <c r="AC701" s="62"/>
      <c r="AD701" s="62"/>
      <c r="AE701" s="62"/>
      <c r="AF701" s="62"/>
      <c r="AG701" s="62"/>
    </row>
    <row r="702" spans="1:37">
      <c r="A702" s="65" t="s">
        <v>100</v>
      </c>
      <c r="C702" s="66"/>
      <c r="D702" s="67"/>
      <c r="E702" s="67"/>
      <c r="F702" s="67"/>
      <c r="G702" s="67"/>
      <c r="H702" s="68"/>
      <c r="I702" s="67"/>
      <c r="J702" s="67"/>
      <c r="K702" s="67"/>
      <c r="L702" s="67"/>
      <c r="M702" s="68"/>
      <c r="N702" s="67"/>
      <c r="O702" s="67"/>
      <c r="P702" s="67"/>
      <c r="Q702" s="67"/>
      <c r="R702" s="68"/>
      <c r="S702" s="67"/>
      <c r="T702" s="67"/>
      <c r="U702" s="67"/>
      <c r="V702" s="67"/>
      <c r="W702" s="68"/>
      <c r="X702" s="67"/>
      <c r="Y702" s="67"/>
      <c r="Z702" s="67"/>
      <c r="AA702" s="67"/>
      <c r="AB702" s="68"/>
      <c r="AC702" s="62"/>
      <c r="AD702" s="73" t="s">
        <v>103</v>
      </c>
      <c r="AE702" s="62"/>
      <c r="AF702" s="62"/>
      <c r="AG702" s="62"/>
    </row>
    <row r="703" spans="1:37">
      <c r="A703" s="70" t="s">
        <v>101</v>
      </c>
      <c r="B703" s="58"/>
      <c r="C703" s="71"/>
      <c r="D703" s="72"/>
      <c r="E703" s="72"/>
      <c r="F703" s="72"/>
      <c r="G703" s="72"/>
      <c r="H703" s="59"/>
      <c r="I703" s="72"/>
      <c r="J703" s="72"/>
      <c r="K703" s="72"/>
      <c r="L703" s="72"/>
      <c r="M703" s="59"/>
      <c r="N703" s="72"/>
      <c r="O703" s="72"/>
      <c r="P703" s="72"/>
      <c r="Q703" s="72"/>
      <c r="R703" s="59"/>
      <c r="S703" s="72"/>
      <c r="T703" s="72"/>
      <c r="U703" s="72"/>
      <c r="V703" s="72"/>
      <c r="W703" s="59"/>
      <c r="X703" s="72"/>
      <c r="Y703" s="72"/>
      <c r="Z703" s="72"/>
      <c r="AA703" s="72"/>
      <c r="AB703" s="59"/>
      <c r="AC703" s="62"/>
      <c r="AD703" s="62"/>
      <c r="AE703" s="62"/>
      <c r="AF703" s="62"/>
      <c r="AG703" s="62"/>
    </row>
    <row r="704" spans="1:37">
      <c r="A704" s="65" t="s">
        <v>100</v>
      </c>
      <c r="C704" s="66"/>
      <c r="D704" s="67"/>
      <c r="E704" s="67"/>
      <c r="F704" s="67"/>
      <c r="G704" s="67"/>
      <c r="H704" s="68"/>
      <c r="I704" s="67"/>
      <c r="J704" s="67"/>
      <c r="K704" s="67"/>
      <c r="L704" s="67"/>
      <c r="M704" s="68"/>
      <c r="N704" s="67"/>
      <c r="O704" s="67"/>
      <c r="P704" s="67"/>
      <c r="Q704" s="67"/>
      <c r="R704" s="68"/>
      <c r="S704" s="67"/>
      <c r="T704" s="67"/>
      <c r="U704" s="67"/>
      <c r="V704" s="67"/>
      <c r="W704" s="68"/>
      <c r="X704" s="67"/>
      <c r="Y704" s="67"/>
      <c r="Z704" s="67"/>
      <c r="AA704" s="67"/>
      <c r="AB704" s="68"/>
      <c r="AC704" s="62"/>
      <c r="AD704" s="74" t="str">
        <f>Daten!$A$31</f>
        <v>DM Senioren 2017</v>
      </c>
      <c r="AE704" s="58"/>
      <c r="AF704" s="58"/>
      <c r="AG704" s="58"/>
      <c r="AH704" s="58"/>
      <c r="AI704" s="58"/>
      <c r="AJ704" s="58"/>
      <c r="AK704" s="58"/>
    </row>
    <row r="705" spans="1:37">
      <c r="A705" s="70" t="s">
        <v>101</v>
      </c>
      <c r="B705" s="58"/>
      <c r="C705" s="71"/>
      <c r="D705" s="72"/>
      <c r="E705" s="72"/>
      <c r="F705" s="72"/>
      <c r="G705" s="72"/>
      <c r="H705" s="59"/>
      <c r="I705" s="72"/>
      <c r="J705" s="72"/>
      <c r="K705" s="72"/>
      <c r="L705" s="72"/>
      <c r="M705" s="59"/>
      <c r="N705" s="72"/>
      <c r="O705" s="72"/>
      <c r="P705" s="72"/>
      <c r="Q705" s="72"/>
      <c r="R705" s="59"/>
      <c r="S705" s="72"/>
      <c r="T705" s="72"/>
      <c r="U705" s="72"/>
      <c r="V705" s="72"/>
      <c r="W705" s="59"/>
      <c r="X705" s="72"/>
      <c r="Y705" s="72"/>
      <c r="Z705" s="72"/>
      <c r="AA705" s="72"/>
      <c r="AB705" s="59"/>
      <c r="AC705" s="62"/>
      <c r="AD705" s="75" t="str">
        <f>SamstagNeben!G44</f>
        <v>F30</v>
      </c>
      <c r="AE705" s="76"/>
      <c r="AF705" s="76"/>
      <c r="AG705" s="75" t="s">
        <v>34</v>
      </c>
      <c r="AH705" s="76"/>
      <c r="AI705" s="76"/>
      <c r="AJ705" s="76"/>
      <c r="AK705" s="76"/>
    </row>
    <row r="706" spans="1:37">
      <c r="A706" s="65" t="s">
        <v>100</v>
      </c>
      <c r="C706" s="66"/>
      <c r="D706" s="67"/>
      <c r="E706" s="67"/>
      <c r="F706" s="67"/>
      <c r="G706" s="67"/>
      <c r="H706" s="68"/>
      <c r="I706" s="67"/>
      <c r="J706" s="67"/>
      <c r="K706" s="67"/>
      <c r="L706" s="67"/>
      <c r="M706" s="68"/>
      <c r="N706" s="67"/>
      <c r="O706" s="67"/>
      <c r="P706" s="67"/>
      <c r="Q706" s="67"/>
      <c r="R706" s="68"/>
      <c r="S706" s="67"/>
      <c r="T706" s="67"/>
      <c r="U706" s="67"/>
      <c r="V706" s="67"/>
      <c r="W706" s="68"/>
      <c r="X706" s="67"/>
      <c r="Y706" s="67"/>
      <c r="Z706" s="67"/>
      <c r="AA706" s="67"/>
      <c r="AB706" s="68"/>
      <c r="AC706" s="62"/>
      <c r="AD706" s="77"/>
      <c r="AE706" s="62"/>
      <c r="AF706" s="62"/>
      <c r="AG706" s="62"/>
      <c r="AH706" s="62"/>
      <c r="AI706" s="62"/>
      <c r="AJ706" s="62"/>
      <c r="AK706" s="62"/>
    </row>
    <row r="707" spans="1:37">
      <c r="A707" s="70" t="s">
        <v>101</v>
      </c>
      <c r="B707" s="58"/>
      <c r="C707" s="71"/>
      <c r="D707" s="72"/>
      <c r="E707" s="72"/>
      <c r="F707" s="72"/>
      <c r="G707" s="72"/>
      <c r="H707" s="59"/>
      <c r="I707" s="72"/>
      <c r="J707" s="72"/>
      <c r="K707" s="72"/>
      <c r="L707" s="72"/>
      <c r="M707" s="59"/>
      <c r="N707" s="72"/>
      <c r="O707" s="72"/>
      <c r="P707" s="72"/>
      <c r="Q707" s="72"/>
      <c r="R707" s="59"/>
      <c r="S707" s="72"/>
      <c r="T707" s="72"/>
      <c r="U707" s="72"/>
      <c r="V707" s="72"/>
      <c r="W707" s="59"/>
      <c r="X707" s="72"/>
      <c r="Y707" s="72"/>
      <c r="Z707" s="72"/>
      <c r="AA707" s="72"/>
      <c r="AB707" s="59"/>
      <c r="AC707" s="62"/>
      <c r="AD707" s="78" t="s">
        <v>104</v>
      </c>
      <c r="AE707" s="76"/>
      <c r="AF707" s="76"/>
      <c r="AG707" s="76"/>
      <c r="AH707" s="79"/>
      <c r="AI707" s="76"/>
      <c r="AJ707" s="76"/>
      <c r="AK707" s="80"/>
    </row>
    <row r="708" spans="1:37">
      <c r="D708" s="64"/>
      <c r="AD708" s="81"/>
      <c r="AE708" s="52"/>
      <c r="AF708" s="52"/>
      <c r="AG708" s="52"/>
      <c r="AH708" s="82"/>
      <c r="AI708" s="52"/>
      <c r="AJ708" s="52"/>
      <c r="AK708" s="53"/>
    </row>
    <row r="709" spans="1:37">
      <c r="A709" s="83" t="s">
        <v>105</v>
      </c>
      <c r="B709" s="76"/>
      <c r="C709" s="80"/>
      <c r="D709" s="84"/>
      <c r="E709" s="84" t="s">
        <v>100</v>
      </c>
      <c r="F709" s="85" t="s">
        <v>21</v>
      </c>
      <c r="G709" s="84" t="s">
        <v>101</v>
      </c>
      <c r="H709" s="86"/>
      <c r="I709" s="84" t="s">
        <v>106</v>
      </c>
      <c r="J709" s="84"/>
      <c r="K709" s="84"/>
      <c r="L709" s="84"/>
      <c r="M709" s="86"/>
      <c r="N709" s="84" t="s">
        <v>107</v>
      </c>
      <c r="O709" s="84"/>
      <c r="P709" s="84"/>
      <c r="Q709" s="84"/>
      <c r="R709" s="86"/>
      <c r="S709" s="73"/>
      <c r="T709" s="73"/>
      <c r="AD709" s="87" t="s">
        <v>108</v>
      </c>
      <c r="AE709" s="58"/>
      <c r="AF709" s="58"/>
      <c r="AG709" s="58"/>
      <c r="AH709" s="72"/>
      <c r="AI709" s="58"/>
      <c r="AJ709" s="58"/>
      <c r="AK709" s="59"/>
    </row>
    <row r="710" spans="1:37">
      <c r="A710" s="60"/>
      <c r="C710" s="61"/>
      <c r="H710" s="61"/>
      <c r="M710" s="61"/>
      <c r="N710" s="88"/>
      <c r="O710" s="89"/>
      <c r="P710" s="89"/>
      <c r="Q710" s="89"/>
      <c r="R710" s="90"/>
      <c r="S710" s="62"/>
      <c r="T710" s="56" t="s">
        <v>109</v>
      </c>
      <c r="AD710" s="91"/>
      <c r="AE710" s="62"/>
      <c r="AF710" s="62"/>
      <c r="AG710" s="62"/>
      <c r="AH710" s="92"/>
      <c r="AI710" s="62"/>
      <c r="AJ710" s="62"/>
      <c r="AK710" s="61"/>
    </row>
    <row r="711" spans="1:37">
      <c r="A711" s="93" t="s">
        <v>110</v>
      </c>
      <c r="B711" s="58"/>
      <c r="C711" s="59"/>
      <c r="D711" s="58"/>
      <c r="E711" s="58"/>
      <c r="F711" s="94" t="s">
        <v>21</v>
      </c>
      <c r="G711" s="58"/>
      <c r="H711" s="59"/>
      <c r="I711" s="58"/>
      <c r="J711" s="58"/>
      <c r="K711" s="94" t="s">
        <v>21</v>
      </c>
      <c r="L711" s="58"/>
      <c r="M711" s="59"/>
      <c r="N711" s="95"/>
      <c r="O711" s="95"/>
      <c r="P711" s="96"/>
      <c r="Q711" s="97"/>
      <c r="R711" s="98"/>
      <c r="S711" s="62"/>
      <c r="T711" s="62"/>
      <c r="AD711" s="87" t="s">
        <v>111</v>
      </c>
      <c r="AE711" s="58"/>
      <c r="AF711" s="58"/>
      <c r="AG711" s="58"/>
      <c r="AH711" s="72"/>
      <c r="AI711" s="58"/>
      <c r="AJ711" s="58"/>
      <c r="AK711" s="59"/>
    </row>
    <row r="712" spans="1:37">
      <c r="A712" s="60"/>
      <c r="C712" s="61"/>
      <c r="H712" s="61"/>
      <c r="K712" s="99"/>
      <c r="M712" s="61"/>
      <c r="N712" s="62"/>
      <c r="Q712" s="100"/>
      <c r="R712" s="61"/>
      <c r="S712" s="62"/>
      <c r="T712" s="58"/>
      <c r="U712" s="58"/>
      <c r="V712" s="58"/>
      <c r="W712" s="58"/>
      <c r="X712" s="58"/>
      <c r="Y712" s="58"/>
      <c r="Z712" s="58"/>
      <c r="AA712" s="58"/>
      <c r="AB712" s="58"/>
      <c r="AC712" s="62"/>
      <c r="AD712" s="91"/>
      <c r="AE712" s="62"/>
      <c r="AF712" s="62"/>
      <c r="AG712" s="62"/>
      <c r="AH712" s="92"/>
      <c r="AI712" s="62"/>
      <c r="AJ712" s="62"/>
      <c r="AK712" s="61"/>
    </row>
    <row r="713" spans="1:37">
      <c r="A713" s="93" t="s">
        <v>112</v>
      </c>
      <c r="B713" s="58"/>
      <c r="C713" s="59"/>
      <c r="D713" s="58"/>
      <c r="E713" s="58"/>
      <c r="F713" s="94" t="s">
        <v>21</v>
      </c>
      <c r="G713" s="58"/>
      <c r="H713" s="59"/>
      <c r="I713" s="58"/>
      <c r="J713" s="58"/>
      <c r="K713" s="94" t="s">
        <v>21</v>
      </c>
      <c r="L713" s="58"/>
      <c r="M713" s="59"/>
      <c r="N713" s="58"/>
      <c r="O713" s="58"/>
      <c r="P713" s="94" t="s">
        <v>21</v>
      </c>
      <c r="Q713" s="101"/>
      <c r="R713" s="59"/>
      <c r="S713" s="62"/>
      <c r="T713" s="62"/>
      <c r="AD713" s="87" t="s">
        <v>113</v>
      </c>
      <c r="AE713" s="58"/>
      <c r="AF713" s="58"/>
      <c r="AG713" s="58"/>
      <c r="AH713" s="72"/>
      <c r="AI713" s="58"/>
      <c r="AJ713" s="58"/>
      <c r="AK713" s="59"/>
    </row>
    <row r="714" spans="1:37">
      <c r="AD714" s="91" t="s">
        <v>114</v>
      </c>
      <c r="AE714" s="62"/>
      <c r="AF714" s="62"/>
      <c r="AG714" s="62"/>
      <c r="AH714" s="92"/>
      <c r="AI714" s="62"/>
      <c r="AJ714" s="62"/>
      <c r="AK714" s="61"/>
    </row>
    <row r="715" spans="1:37">
      <c r="A715" s="102"/>
      <c r="B715" s="76"/>
      <c r="C715" s="76"/>
      <c r="D715" s="76"/>
      <c r="E715" s="76" t="s">
        <v>100</v>
      </c>
      <c r="F715" s="76"/>
      <c r="G715" s="76"/>
      <c r="H715" s="76"/>
      <c r="I715" s="76"/>
      <c r="J715" s="76"/>
      <c r="K715" s="76"/>
      <c r="L715" s="76"/>
      <c r="M715" s="76"/>
      <c r="N715" s="85" t="s">
        <v>40</v>
      </c>
      <c r="O715" s="76"/>
      <c r="P715" s="76"/>
      <c r="Q715" s="76"/>
      <c r="R715" s="76"/>
      <c r="S715" s="76"/>
      <c r="T715" s="76" t="s">
        <v>101</v>
      </c>
      <c r="U715" s="76"/>
      <c r="V715" s="76"/>
      <c r="W715" s="76"/>
      <c r="X715" s="76"/>
      <c r="Y715" s="76"/>
      <c r="Z715" s="76"/>
      <c r="AA715" s="76"/>
      <c r="AB715" s="80"/>
      <c r="AD715" s="87" t="s">
        <v>115</v>
      </c>
      <c r="AE715" s="58"/>
      <c r="AF715" s="58"/>
      <c r="AG715" s="58"/>
      <c r="AH715" s="72"/>
      <c r="AI715" s="58"/>
      <c r="AJ715" s="58"/>
      <c r="AK715" s="59"/>
    </row>
    <row r="716" spans="1:37">
      <c r="A716" s="103" t="s">
        <v>116</v>
      </c>
      <c r="B716" s="104" t="s">
        <v>117</v>
      </c>
      <c r="C716" s="104"/>
      <c r="D716" s="104"/>
      <c r="E716" s="104"/>
      <c r="F716" s="104"/>
      <c r="G716" s="105"/>
      <c r="H716" s="104" t="s">
        <v>118</v>
      </c>
      <c r="I716" s="104"/>
      <c r="J716" s="105"/>
      <c r="K716" s="106" t="s">
        <v>119</v>
      </c>
      <c r="L716" s="107" t="s">
        <v>120</v>
      </c>
      <c r="M716" s="108"/>
      <c r="N716" s="109" t="s">
        <v>94</v>
      </c>
      <c r="O716" s="105" t="s">
        <v>116</v>
      </c>
      <c r="P716" s="104" t="s">
        <v>117</v>
      </c>
      <c r="Q716" s="104"/>
      <c r="R716" s="104"/>
      <c r="S716" s="104"/>
      <c r="T716" s="104"/>
      <c r="U716" s="105"/>
      <c r="V716" s="104" t="s">
        <v>118</v>
      </c>
      <c r="W716" s="104"/>
      <c r="X716" s="105"/>
      <c r="Y716" s="106" t="s">
        <v>119</v>
      </c>
      <c r="Z716" s="107" t="s">
        <v>120</v>
      </c>
      <c r="AA716" s="108"/>
      <c r="AB716" s="109" t="s">
        <v>94</v>
      </c>
    </row>
    <row r="717" spans="1:37">
      <c r="A717" s="110" t="s">
        <v>121</v>
      </c>
      <c r="B717" s="111"/>
      <c r="C717" s="111"/>
      <c r="D717" s="111"/>
      <c r="E717" s="111"/>
      <c r="F717" s="111"/>
      <c r="G717" s="112"/>
      <c r="H717" s="111"/>
      <c r="I717" s="111"/>
      <c r="J717" s="112"/>
      <c r="K717" s="113"/>
      <c r="L717" s="114"/>
      <c r="M717" s="115"/>
      <c r="N717" s="116"/>
      <c r="O717" s="117" t="s">
        <v>121</v>
      </c>
      <c r="P717" s="111"/>
      <c r="Q717" s="111"/>
      <c r="R717" s="111"/>
      <c r="S717" s="111"/>
      <c r="T717" s="111"/>
      <c r="U717" s="112"/>
      <c r="V717" s="111"/>
      <c r="W717" s="111"/>
      <c r="X717" s="112"/>
      <c r="Y717" s="113"/>
      <c r="Z717" s="114"/>
      <c r="AA717" s="115"/>
      <c r="AB717" s="116"/>
      <c r="AD717" s="64" t="s">
        <v>122</v>
      </c>
    </row>
    <row r="718" spans="1:37">
      <c r="A718" s="110" t="s">
        <v>123</v>
      </c>
      <c r="B718" s="111"/>
      <c r="C718" s="111"/>
      <c r="D718" s="111"/>
      <c r="E718" s="111"/>
      <c r="F718" s="111"/>
      <c r="G718" s="112"/>
      <c r="H718" s="111"/>
      <c r="I718" s="111"/>
      <c r="J718" s="112"/>
      <c r="K718" s="118"/>
      <c r="L718" s="119"/>
      <c r="M718" s="112"/>
      <c r="N718" s="116"/>
      <c r="O718" s="117" t="s">
        <v>123</v>
      </c>
      <c r="P718" s="111"/>
      <c r="Q718" s="111"/>
      <c r="R718" s="111"/>
      <c r="S718" s="111"/>
      <c r="T718" s="111"/>
      <c r="U718" s="112"/>
      <c r="V718" s="111"/>
      <c r="W718" s="111"/>
      <c r="X718" s="112"/>
      <c r="Y718" s="118"/>
      <c r="Z718" s="119"/>
      <c r="AA718" s="112"/>
      <c r="AB718" s="116"/>
      <c r="AD718" s="120"/>
      <c r="AE718" s="58"/>
      <c r="AF718" s="58"/>
      <c r="AG718" s="58"/>
      <c r="AH718" s="58"/>
      <c r="AI718" s="58"/>
      <c r="AJ718" s="58"/>
      <c r="AK718" s="58"/>
    </row>
    <row r="719" spans="1:37">
      <c r="A719" s="110" t="s">
        <v>124</v>
      </c>
      <c r="B719" s="111"/>
      <c r="C719" s="111"/>
      <c r="D719" s="111"/>
      <c r="E719" s="111"/>
      <c r="F719" s="111"/>
      <c r="G719" s="112"/>
      <c r="H719" s="111"/>
      <c r="I719" s="111"/>
      <c r="J719" s="112"/>
      <c r="K719" s="118"/>
      <c r="L719" s="119"/>
      <c r="M719" s="112"/>
      <c r="N719" s="116"/>
      <c r="O719" s="117" t="s">
        <v>124</v>
      </c>
      <c r="P719" s="111"/>
      <c r="Q719" s="111"/>
      <c r="R719" s="111"/>
      <c r="S719" s="111"/>
      <c r="T719" s="111"/>
      <c r="U719" s="112"/>
      <c r="V719" s="111"/>
      <c r="W719" s="111"/>
      <c r="X719" s="112"/>
      <c r="Y719" s="118"/>
      <c r="Z719" s="119"/>
      <c r="AA719" s="112"/>
      <c r="AB719" s="116"/>
      <c r="AD719" s="64" t="s">
        <v>96</v>
      </c>
    </row>
    <row r="720" spans="1:37">
      <c r="A720" s="110" t="s">
        <v>125</v>
      </c>
      <c r="B720" s="111"/>
      <c r="C720" s="111"/>
      <c r="D720" s="111"/>
      <c r="E720" s="111"/>
      <c r="F720" s="111"/>
      <c r="G720" s="112"/>
      <c r="H720" s="111"/>
      <c r="I720" s="111"/>
      <c r="J720" s="112"/>
      <c r="K720" s="118"/>
      <c r="L720" s="119"/>
      <c r="M720" s="112"/>
      <c r="N720" s="116"/>
      <c r="O720" s="117" t="s">
        <v>125</v>
      </c>
      <c r="P720" s="111"/>
      <c r="Q720" s="111"/>
      <c r="R720" s="111"/>
      <c r="S720" s="111"/>
      <c r="T720" s="111"/>
      <c r="U720" s="112"/>
      <c r="V720" s="111"/>
      <c r="W720" s="111"/>
      <c r="X720" s="112"/>
      <c r="Y720" s="118"/>
      <c r="Z720" s="119"/>
      <c r="AA720" s="112"/>
      <c r="AB720" s="116"/>
      <c r="AD720" s="120"/>
      <c r="AE720" s="58"/>
      <c r="AF720" s="58"/>
      <c r="AG720" s="58"/>
      <c r="AH720" s="58"/>
      <c r="AI720" s="58"/>
      <c r="AJ720" s="58"/>
      <c r="AK720" s="58"/>
    </row>
    <row r="721" spans="1:37">
      <c r="A721" s="110" t="s">
        <v>126</v>
      </c>
      <c r="B721" s="111"/>
      <c r="C721" s="111"/>
      <c r="D721" s="111"/>
      <c r="E721" s="111"/>
      <c r="F721" s="111"/>
      <c r="G721" s="112"/>
      <c r="H721" s="111"/>
      <c r="I721" s="111"/>
      <c r="J721" s="112"/>
      <c r="K721" s="118"/>
      <c r="L721" s="119"/>
      <c r="M721" s="112"/>
      <c r="N721" s="116"/>
      <c r="O721" s="117" t="s">
        <v>126</v>
      </c>
      <c r="P721" s="111"/>
      <c r="Q721" s="111"/>
      <c r="R721" s="111"/>
      <c r="S721" s="111"/>
      <c r="T721" s="111"/>
      <c r="U721" s="112"/>
      <c r="V721" s="111"/>
      <c r="W721" s="111"/>
      <c r="X721" s="112"/>
      <c r="Y721" s="118"/>
      <c r="Z721" s="119"/>
      <c r="AA721" s="112"/>
      <c r="AB721" s="116"/>
      <c r="AD721" s="64" t="s">
        <v>127</v>
      </c>
    </row>
    <row r="722" spans="1:37">
      <c r="A722" s="121" t="s">
        <v>128</v>
      </c>
      <c r="B722" s="58"/>
      <c r="C722" s="58"/>
      <c r="D722" s="58"/>
      <c r="E722" s="58"/>
      <c r="F722" s="58"/>
      <c r="G722" s="72"/>
      <c r="H722" s="58"/>
      <c r="I722" s="58"/>
      <c r="J722" s="72"/>
      <c r="K722" s="122"/>
      <c r="L722" s="123"/>
      <c r="M722" s="72"/>
      <c r="N722" s="59"/>
      <c r="O722" s="124" t="s">
        <v>128</v>
      </c>
      <c r="P722" s="58"/>
      <c r="Q722" s="58"/>
      <c r="R722" s="58"/>
      <c r="S722" s="58"/>
      <c r="T722" s="58"/>
      <c r="U722" s="72"/>
      <c r="V722" s="58"/>
      <c r="W722" s="58"/>
      <c r="X722" s="72"/>
      <c r="Y722" s="122"/>
      <c r="Z722" s="123"/>
      <c r="AA722" s="72"/>
      <c r="AB722" s="59"/>
      <c r="AD722" s="120"/>
      <c r="AE722" s="125" t="str">
        <f>Daten!$A$35</f>
        <v>Fredenbeck</v>
      </c>
      <c r="AF722" s="58"/>
      <c r="AG722" s="58"/>
      <c r="AH722" s="58"/>
      <c r="AI722" s="58"/>
      <c r="AJ722" s="58"/>
      <c r="AK722" s="58"/>
    </row>
    <row r="723" spans="1:37">
      <c r="A723" s="65" t="s">
        <v>129</v>
      </c>
      <c r="N723" s="61"/>
      <c r="O723" s="64" t="s">
        <v>129</v>
      </c>
      <c r="AB723" s="61"/>
      <c r="AD723" s="64" t="s">
        <v>130</v>
      </c>
    </row>
    <row r="724" spans="1:37">
      <c r="A724" s="57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9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9"/>
      <c r="AD724" s="58"/>
      <c r="AE724" s="126" t="str">
        <f>Daten!$A$32</f>
        <v>05.05.2017</v>
      </c>
      <c r="AF724" s="58"/>
      <c r="AG724" s="58"/>
      <c r="AH724" s="58"/>
      <c r="AI724" s="58"/>
      <c r="AJ724" s="58"/>
      <c r="AK724" s="58"/>
    </row>
    <row r="725" spans="1:37" ht="12" customHeight="1"/>
    <row r="726" spans="1:37">
      <c r="A726" s="51" t="s">
        <v>95</v>
      </c>
      <c r="B726" s="52"/>
      <c r="C726" s="52"/>
      <c r="D726" s="52"/>
      <c r="E726" s="53"/>
      <c r="F726" s="54" t="s">
        <v>96</v>
      </c>
      <c r="G726" s="52"/>
      <c r="H726" s="52"/>
      <c r="I726" s="52"/>
      <c r="J726" s="52"/>
      <c r="K726" s="52"/>
      <c r="L726" s="52"/>
      <c r="M726" s="52"/>
      <c r="N726" s="52"/>
      <c r="O726" s="52"/>
      <c r="P726" s="53"/>
      <c r="Q726" s="54" t="s">
        <v>97</v>
      </c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3"/>
      <c r="AC726" s="55" t="s">
        <v>98</v>
      </c>
    </row>
    <row r="727" spans="1:37">
      <c r="A727" s="57"/>
      <c r="B727" s="58"/>
      <c r="C727" s="58"/>
      <c r="D727" s="58"/>
      <c r="E727" s="59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9"/>
      <c r="Q727" s="58"/>
      <c r="R727" s="58" t="str">
        <f ca="1">SamstagNeben!P45</f>
        <v>TV Sottrum</v>
      </c>
      <c r="S727" s="58"/>
      <c r="T727" s="58"/>
      <c r="U727" s="58"/>
      <c r="V727" s="58"/>
      <c r="W727" s="58"/>
      <c r="X727" s="58"/>
      <c r="Y727" s="58"/>
      <c r="Z727" s="58"/>
      <c r="AA727" s="58" t="str">
        <f>SamstagNeben!N45</f>
        <v>F30</v>
      </c>
      <c r="AB727" s="59"/>
      <c r="AC727" s="55" t="s">
        <v>99</v>
      </c>
    </row>
    <row r="728" spans="1:37" ht="15.95" customHeight="1">
      <c r="A728" s="60" t="s">
        <v>100</v>
      </c>
      <c r="C728" s="56" t="str">
        <f ca="1">SamstagNeben!I45</f>
        <v>SC Itzehoe</v>
      </c>
      <c r="M728" s="61"/>
      <c r="N728" s="62" t="s">
        <v>101</v>
      </c>
      <c r="O728" s="63"/>
      <c r="P728" s="56" t="str">
        <f ca="1">SamstagNeben!M45</f>
        <v>TV Berkenbaum</v>
      </c>
      <c r="AB728" s="61"/>
    </row>
    <row r="729" spans="1:37">
      <c r="A729" s="57"/>
      <c r="B729" s="58"/>
      <c r="C729" s="58"/>
      <c r="M729" s="61"/>
      <c r="N729" s="62"/>
      <c r="AB729" s="61"/>
      <c r="AD729" s="64" t="s">
        <v>37</v>
      </c>
      <c r="AG729" s="64" t="s">
        <v>102</v>
      </c>
      <c r="AJ729" s="64" t="s">
        <v>39</v>
      </c>
    </row>
    <row r="730" spans="1:37">
      <c r="A730" s="65" t="s">
        <v>100</v>
      </c>
      <c r="C730" s="66"/>
      <c r="D730" s="67"/>
      <c r="E730" s="67"/>
      <c r="F730" s="67"/>
      <c r="G730" s="67"/>
      <c r="H730" s="68"/>
      <c r="I730" s="67"/>
      <c r="J730" s="67"/>
      <c r="K730" s="67"/>
      <c r="L730" s="67"/>
      <c r="M730" s="68"/>
      <c r="N730" s="67"/>
      <c r="O730" s="67"/>
      <c r="P730" s="67"/>
      <c r="Q730" s="67"/>
      <c r="R730" s="68"/>
      <c r="S730" s="67"/>
      <c r="T730" s="67"/>
      <c r="U730" s="67"/>
      <c r="V730" s="67"/>
      <c r="W730" s="68"/>
      <c r="X730" s="67"/>
      <c r="Y730" s="67"/>
      <c r="Z730" s="67"/>
      <c r="AA730" s="67"/>
      <c r="AB730" s="68"/>
      <c r="AC730" s="62"/>
      <c r="AD730" s="69"/>
      <c r="AE730" s="53"/>
      <c r="AF730" s="62"/>
      <c r="AG730" s="69"/>
      <c r="AH730" s="53"/>
      <c r="AJ730" s="69"/>
      <c r="AK730" s="53"/>
    </row>
    <row r="731" spans="1:37">
      <c r="A731" s="70" t="s">
        <v>101</v>
      </c>
      <c r="B731" s="58"/>
      <c r="C731" s="71"/>
      <c r="D731" s="72"/>
      <c r="E731" s="72"/>
      <c r="F731" s="72"/>
      <c r="G731" s="72"/>
      <c r="H731" s="59"/>
      <c r="I731" s="72"/>
      <c r="J731" s="72"/>
      <c r="K731" s="72"/>
      <c r="L731" s="72"/>
      <c r="M731" s="59"/>
      <c r="N731" s="72"/>
      <c r="O731" s="72"/>
      <c r="P731" s="72"/>
      <c r="Q731" s="72"/>
      <c r="R731" s="59"/>
      <c r="S731" s="72"/>
      <c r="T731" s="72"/>
      <c r="U731" s="72"/>
      <c r="V731" s="72"/>
      <c r="W731" s="59"/>
      <c r="X731" s="72"/>
      <c r="Y731" s="72"/>
      <c r="Z731" s="72"/>
      <c r="AA731" s="72"/>
      <c r="AB731" s="59"/>
      <c r="AC731" s="62"/>
      <c r="AD731" s="462">
        <f>SamstagNeben!C45</f>
        <v>8</v>
      </c>
      <c r="AE731" s="463"/>
      <c r="AF731" s="62"/>
      <c r="AG731" s="462">
        <f>SamstagNeben!E45</f>
        <v>81</v>
      </c>
      <c r="AH731" s="463"/>
      <c r="AJ731" s="462">
        <f>SamstagNeben!F45</f>
        <v>2</v>
      </c>
      <c r="AK731" s="463"/>
    </row>
    <row r="732" spans="1:37">
      <c r="A732" s="65" t="s">
        <v>100</v>
      </c>
      <c r="C732" s="66"/>
      <c r="D732" s="67"/>
      <c r="E732" s="67"/>
      <c r="F732" s="67"/>
      <c r="G732" s="67"/>
      <c r="H732" s="68"/>
      <c r="I732" s="67"/>
      <c r="J732" s="67"/>
      <c r="K732" s="67"/>
      <c r="L732" s="67"/>
      <c r="M732" s="68"/>
      <c r="N732" s="67"/>
      <c r="O732" s="67"/>
      <c r="P732" s="67"/>
      <c r="Q732" s="67"/>
      <c r="R732" s="68"/>
      <c r="S732" s="67"/>
      <c r="T732" s="67"/>
      <c r="U732" s="67"/>
      <c r="V732" s="67"/>
      <c r="W732" s="68"/>
      <c r="X732" s="67"/>
      <c r="Y732" s="67"/>
      <c r="Z732" s="67"/>
      <c r="AA732" s="67"/>
      <c r="AB732" s="68"/>
      <c r="AC732" s="62"/>
      <c r="AD732" s="57"/>
      <c r="AE732" s="59"/>
      <c r="AF732" s="62"/>
      <c r="AG732" s="57"/>
      <c r="AH732" s="59"/>
      <c r="AJ732" s="57"/>
      <c r="AK732" s="59"/>
    </row>
    <row r="733" spans="1:37">
      <c r="A733" s="70" t="s">
        <v>101</v>
      </c>
      <c r="B733" s="58"/>
      <c r="C733" s="71"/>
      <c r="D733" s="72"/>
      <c r="E733" s="72"/>
      <c r="F733" s="72"/>
      <c r="G733" s="72"/>
      <c r="H733" s="59"/>
      <c r="I733" s="72"/>
      <c r="J733" s="72"/>
      <c r="K733" s="72"/>
      <c r="L733" s="72"/>
      <c r="M733" s="59"/>
      <c r="N733" s="72"/>
      <c r="O733" s="72"/>
      <c r="P733" s="72"/>
      <c r="Q733" s="72"/>
      <c r="R733" s="59"/>
      <c r="S733" s="72"/>
      <c r="T733" s="72"/>
      <c r="U733" s="72"/>
      <c r="V733" s="72"/>
      <c r="W733" s="59"/>
      <c r="X733" s="72"/>
      <c r="Y733" s="72"/>
      <c r="Z733" s="72"/>
      <c r="AA733" s="72"/>
      <c r="AB733" s="59"/>
      <c r="AC733" s="62"/>
      <c r="AD733" s="62"/>
      <c r="AE733" s="62"/>
      <c r="AF733" s="62"/>
      <c r="AG733" s="62"/>
    </row>
    <row r="734" spans="1:37">
      <c r="A734" s="65" t="s">
        <v>100</v>
      </c>
      <c r="C734" s="66"/>
      <c r="D734" s="67"/>
      <c r="E734" s="67"/>
      <c r="F734" s="67"/>
      <c r="G734" s="67"/>
      <c r="H734" s="68"/>
      <c r="I734" s="67"/>
      <c r="J734" s="67"/>
      <c r="K734" s="67"/>
      <c r="L734" s="67"/>
      <c r="M734" s="68"/>
      <c r="N734" s="67"/>
      <c r="O734" s="67"/>
      <c r="P734" s="67"/>
      <c r="Q734" s="67"/>
      <c r="R734" s="68"/>
      <c r="S734" s="67"/>
      <c r="T734" s="67"/>
      <c r="U734" s="67"/>
      <c r="V734" s="67"/>
      <c r="W734" s="68"/>
      <c r="X734" s="67"/>
      <c r="Y734" s="67"/>
      <c r="Z734" s="67"/>
      <c r="AA734" s="67"/>
      <c r="AB734" s="68"/>
      <c r="AC734" s="62"/>
      <c r="AD734" s="73" t="s">
        <v>103</v>
      </c>
      <c r="AE734" s="62"/>
      <c r="AF734" s="62"/>
      <c r="AG734" s="62"/>
    </row>
    <row r="735" spans="1:37">
      <c r="A735" s="70" t="s">
        <v>101</v>
      </c>
      <c r="B735" s="58"/>
      <c r="C735" s="71"/>
      <c r="D735" s="72"/>
      <c r="E735" s="72"/>
      <c r="F735" s="72"/>
      <c r="G735" s="72"/>
      <c r="H735" s="59"/>
      <c r="I735" s="72"/>
      <c r="J735" s="72"/>
      <c r="K735" s="72"/>
      <c r="L735" s="72"/>
      <c r="M735" s="59"/>
      <c r="N735" s="72"/>
      <c r="O735" s="72"/>
      <c r="P735" s="72"/>
      <c r="Q735" s="72"/>
      <c r="R735" s="59"/>
      <c r="S735" s="72"/>
      <c r="T735" s="72"/>
      <c r="U735" s="72"/>
      <c r="V735" s="72"/>
      <c r="W735" s="59"/>
      <c r="X735" s="72"/>
      <c r="Y735" s="72"/>
      <c r="Z735" s="72"/>
      <c r="AA735" s="72"/>
      <c r="AB735" s="59"/>
      <c r="AC735" s="62"/>
      <c r="AD735" s="62"/>
      <c r="AE735" s="62"/>
      <c r="AF735" s="62"/>
      <c r="AG735" s="62"/>
    </row>
    <row r="736" spans="1:37">
      <c r="A736" s="65" t="s">
        <v>100</v>
      </c>
      <c r="C736" s="66"/>
      <c r="D736" s="67"/>
      <c r="E736" s="67"/>
      <c r="F736" s="67"/>
      <c r="G736" s="67"/>
      <c r="H736" s="68"/>
      <c r="I736" s="67"/>
      <c r="J736" s="67"/>
      <c r="K736" s="67"/>
      <c r="L736" s="67"/>
      <c r="M736" s="68"/>
      <c r="N736" s="67"/>
      <c r="O736" s="67"/>
      <c r="P736" s="67"/>
      <c r="Q736" s="67"/>
      <c r="R736" s="68"/>
      <c r="S736" s="67"/>
      <c r="T736" s="67"/>
      <c r="U736" s="67"/>
      <c r="V736" s="67"/>
      <c r="W736" s="68"/>
      <c r="X736" s="67"/>
      <c r="Y736" s="67"/>
      <c r="Z736" s="67"/>
      <c r="AA736" s="67"/>
      <c r="AB736" s="68"/>
      <c r="AC736" s="62"/>
      <c r="AD736" s="74" t="str">
        <f>Daten!$A$31</f>
        <v>DM Senioren 2017</v>
      </c>
      <c r="AE736" s="58"/>
      <c r="AF736" s="58"/>
      <c r="AG736" s="58"/>
      <c r="AH736" s="58"/>
      <c r="AI736" s="58"/>
      <c r="AJ736" s="58"/>
      <c r="AK736" s="58"/>
    </row>
    <row r="737" spans="1:37">
      <c r="A737" s="70" t="s">
        <v>101</v>
      </c>
      <c r="B737" s="58"/>
      <c r="C737" s="71"/>
      <c r="D737" s="72"/>
      <c r="E737" s="72"/>
      <c r="F737" s="72"/>
      <c r="G737" s="72"/>
      <c r="H737" s="59"/>
      <c r="I737" s="72"/>
      <c r="J737" s="72"/>
      <c r="K737" s="72"/>
      <c r="L737" s="72"/>
      <c r="M737" s="59"/>
      <c r="N737" s="72"/>
      <c r="O737" s="72"/>
      <c r="P737" s="72"/>
      <c r="Q737" s="72"/>
      <c r="R737" s="59"/>
      <c r="S737" s="72"/>
      <c r="T737" s="72"/>
      <c r="U737" s="72"/>
      <c r="V737" s="72"/>
      <c r="W737" s="59"/>
      <c r="X737" s="72"/>
      <c r="Y737" s="72"/>
      <c r="Z737" s="72"/>
      <c r="AA737" s="72"/>
      <c r="AB737" s="59"/>
      <c r="AC737" s="62"/>
      <c r="AD737" s="75" t="str">
        <f>SamstagNeben!G45</f>
        <v>F30</v>
      </c>
      <c r="AE737" s="76"/>
      <c r="AF737" s="76"/>
      <c r="AG737" s="75" t="s">
        <v>34</v>
      </c>
      <c r="AH737" s="76"/>
      <c r="AI737" s="76"/>
      <c r="AJ737" s="76"/>
      <c r="AK737" s="76"/>
    </row>
    <row r="738" spans="1:37">
      <c r="A738" s="65" t="s">
        <v>100</v>
      </c>
      <c r="C738" s="66"/>
      <c r="D738" s="67"/>
      <c r="E738" s="67"/>
      <c r="F738" s="67"/>
      <c r="G738" s="67"/>
      <c r="H738" s="68"/>
      <c r="I738" s="67"/>
      <c r="J738" s="67"/>
      <c r="K738" s="67"/>
      <c r="L738" s="67"/>
      <c r="M738" s="68"/>
      <c r="N738" s="67"/>
      <c r="O738" s="67"/>
      <c r="P738" s="67"/>
      <c r="Q738" s="67"/>
      <c r="R738" s="68"/>
      <c r="S738" s="67"/>
      <c r="T738" s="67"/>
      <c r="U738" s="67"/>
      <c r="V738" s="67"/>
      <c r="W738" s="68"/>
      <c r="X738" s="67"/>
      <c r="Y738" s="67"/>
      <c r="Z738" s="67"/>
      <c r="AA738" s="67"/>
      <c r="AB738" s="68"/>
      <c r="AC738" s="62"/>
      <c r="AD738" s="77"/>
      <c r="AE738" s="62"/>
      <c r="AF738" s="62"/>
      <c r="AG738" s="62"/>
      <c r="AH738" s="62"/>
      <c r="AI738" s="62"/>
      <c r="AJ738" s="62"/>
      <c r="AK738" s="62"/>
    </row>
    <row r="739" spans="1:37">
      <c r="A739" s="70" t="s">
        <v>101</v>
      </c>
      <c r="B739" s="58"/>
      <c r="C739" s="71"/>
      <c r="D739" s="72"/>
      <c r="E739" s="72"/>
      <c r="F739" s="72"/>
      <c r="G739" s="72"/>
      <c r="H739" s="59"/>
      <c r="I739" s="72"/>
      <c r="J739" s="72"/>
      <c r="K739" s="72"/>
      <c r="L739" s="72"/>
      <c r="M739" s="59"/>
      <c r="N739" s="72"/>
      <c r="O739" s="72"/>
      <c r="P739" s="72"/>
      <c r="Q739" s="72"/>
      <c r="R739" s="59"/>
      <c r="S739" s="72"/>
      <c r="T739" s="72"/>
      <c r="U739" s="72"/>
      <c r="V739" s="72"/>
      <c r="W739" s="59"/>
      <c r="X739" s="72"/>
      <c r="Y739" s="72"/>
      <c r="Z739" s="72"/>
      <c r="AA739" s="72"/>
      <c r="AB739" s="59"/>
      <c r="AC739" s="62"/>
      <c r="AD739" s="78" t="s">
        <v>104</v>
      </c>
      <c r="AE739" s="76"/>
      <c r="AF739" s="76"/>
      <c r="AG739" s="76"/>
      <c r="AH739" s="79"/>
      <c r="AI739" s="76"/>
      <c r="AJ739" s="76"/>
      <c r="AK739" s="80"/>
    </row>
    <row r="740" spans="1:37">
      <c r="D740" s="64"/>
      <c r="AD740" s="81"/>
      <c r="AE740" s="52"/>
      <c r="AF740" s="52"/>
      <c r="AG740" s="52"/>
      <c r="AH740" s="82"/>
      <c r="AI740" s="52"/>
      <c r="AJ740" s="52"/>
      <c r="AK740" s="53"/>
    </row>
    <row r="741" spans="1:37">
      <c r="A741" s="83" t="s">
        <v>105</v>
      </c>
      <c r="B741" s="76"/>
      <c r="C741" s="80"/>
      <c r="D741" s="84"/>
      <c r="E741" s="84" t="s">
        <v>100</v>
      </c>
      <c r="F741" s="85" t="s">
        <v>21</v>
      </c>
      <c r="G741" s="84" t="s">
        <v>101</v>
      </c>
      <c r="H741" s="86"/>
      <c r="I741" s="84" t="s">
        <v>106</v>
      </c>
      <c r="J741" s="84"/>
      <c r="K741" s="84"/>
      <c r="L741" s="84"/>
      <c r="M741" s="86"/>
      <c r="N741" s="84" t="s">
        <v>107</v>
      </c>
      <c r="O741" s="84"/>
      <c r="P741" s="84"/>
      <c r="Q741" s="84"/>
      <c r="R741" s="86"/>
      <c r="S741" s="73"/>
      <c r="T741" s="73"/>
      <c r="AD741" s="87" t="s">
        <v>108</v>
      </c>
      <c r="AE741" s="58"/>
      <c r="AF741" s="58"/>
      <c r="AG741" s="58"/>
      <c r="AH741" s="72"/>
      <c r="AI741" s="58"/>
      <c r="AJ741" s="58"/>
      <c r="AK741" s="59"/>
    </row>
    <row r="742" spans="1:37">
      <c r="A742" s="60"/>
      <c r="C742" s="61"/>
      <c r="H742" s="61"/>
      <c r="M742" s="61"/>
      <c r="N742" s="88"/>
      <c r="O742" s="89"/>
      <c r="P742" s="89"/>
      <c r="Q742" s="89"/>
      <c r="R742" s="90"/>
      <c r="S742" s="62"/>
      <c r="T742" s="56" t="s">
        <v>109</v>
      </c>
      <c r="AD742" s="91"/>
      <c r="AE742" s="62"/>
      <c r="AF742" s="62"/>
      <c r="AG742" s="62"/>
      <c r="AH742" s="92"/>
      <c r="AI742" s="62"/>
      <c r="AJ742" s="62"/>
      <c r="AK742" s="61"/>
    </row>
    <row r="743" spans="1:37">
      <c r="A743" s="93" t="s">
        <v>110</v>
      </c>
      <c r="B743" s="58"/>
      <c r="C743" s="59"/>
      <c r="D743" s="58"/>
      <c r="E743" s="58"/>
      <c r="F743" s="94" t="s">
        <v>21</v>
      </c>
      <c r="G743" s="58"/>
      <c r="H743" s="59"/>
      <c r="I743" s="58"/>
      <c r="J743" s="58"/>
      <c r="K743" s="94" t="s">
        <v>21</v>
      </c>
      <c r="L743" s="58"/>
      <c r="M743" s="59"/>
      <c r="N743" s="95"/>
      <c r="O743" s="95"/>
      <c r="P743" s="96"/>
      <c r="Q743" s="97"/>
      <c r="R743" s="98"/>
      <c r="S743" s="62"/>
      <c r="T743" s="62"/>
      <c r="AD743" s="87" t="s">
        <v>111</v>
      </c>
      <c r="AE743" s="58"/>
      <c r="AF743" s="58"/>
      <c r="AG743" s="58"/>
      <c r="AH743" s="72"/>
      <c r="AI743" s="58"/>
      <c r="AJ743" s="58"/>
      <c r="AK743" s="59"/>
    </row>
    <row r="744" spans="1:37">
      <c r="A744" s="60"/>
      <c r="C744" s="61"/>
      <c r="H744" s="61"/>
      <c r="K744" s="99"/>
      <c r="M744" s="61"/>
      <c r="N744" s="62"/>
      <c r="Q744" s="100"/>
      <c r="R744" s="61"/>
      <c r="S744" s="62"/>
      <c r="T744" s="58"/>
      <c r="U744" s="58"/>
      <c r="V744" s="58"/>
      <c r="W744" s="58"/>
      <c r="X744" s="58"/>
      <c r="Y744" s="58"/>
      <c r="Z744" s="58"/>
      <c r="AA744" s="58"/>
      <c r="AB744" s="58"/>
      <c r="AC744" s="62"/>
      <c r="AD744" s="91"/>
      <c r="AE744" s="62"/>
      <c r="AF744" s="62"/>
      <c r="AG744" s="62"/>
      <c r="AH744" s="92"/>
      <c r="AI744" s="62"/>
      <c r="AJ744" s="62"/>
      <c r="AK744" s="61"/>
    </row>
    <row r="745" spans="1:37">
      <c r="A745" s="93" t="s">
        <v>112</v>
      </c>
      <c r="B745" s="58"/>
      <c r="C745" s="59"/>
      <c r="D745" s="58"/>
      <c r="E745" s="58"/>
      <c r="F745" s="94" t="s">
        <v>21</v>
      </c>
      <c r="G745" s="58"/>
      <c r="H745" s="59"/>
      <c r="I745" s="58"/>
      <c r="J745" s="58"/>
      <c r="K745" s="94" t="s">
        <v>21</v>
      </c>
      <c r="L745" s="58"/>
      <c r="M745" s="59"/>
      <c r="N745" s="58"/>
      <c r="O745" s="58"/>
      <c r="P745" s="94" t="s">
        <v>21</v>
      </c>
      <c r="Q745" s="101"/>
      <c r="R745" s="59"/>
      <c r="S745" s="62"/>
      <c r="T745" s="62"/>
      <c r="AD745" s="87" t="s">
        <v>113</v>
      </c>
      <c r="AE745" s="58"/>
      <c r="AF745" s="58"/>
      <c r="AG745" s="58"/>
      <c r="AH745" s="72"/>
      <c r="AI745" s="58"/>
      <c r="AJ745" s="58"/>
      <c r="AK745" s="59"/>
    </row>
    <row r="746" spans="1:37">
      <c r="AD746" s="91" t="s">
        <v>114</v>
      </c>
      <c r="AE746" s="62"/>
      <c r="AF746" s="62"/>
      <c r="AG746" s="62"/>
      <c r="AH746" s="92"/>
      <c r="AI746" s="62"/>
      <c r="AJ746" s="62"/>
      <c r="AK746" s="61"/>
    </row>
    <row r="747" spans="1:37">
      <c r="A747" s="102"/>
      <c r="B747" s="76"/>
      <c r="C747" s="76"/>
      <c r="D747" s="76"/>
      <c r="E747" s="76" t="s">
        <v>100</v>
      </c>
      <c r="F747" s="76"/>
      <c r="G747" s="76"/>
      <c r="H747" s="76"/>
      <c r="I747" s="76"/>
      <c r="J747" s="76"/>
      <c r="K747" s="76"/>
      <c r="L747" s="76"/>
      <c r="M747" s="76"/>
      <c r="N747" s="85" t="s">
        <v>40</v>
      </c>
      <c r="O747" s="76"/>
      <c r="P747" s="76"/>
      <c r="Q747" s="76"/>
      <c r="R747" s="76"/>
      <c r="S747" s="76"/>
      <c r="T747" s="76" t="s">
        <v>101</v>
      </c>
      <c r="U747" s="76"/>
      <c r="V747" s="76"/>
      <c r="W747" s="76"/>
      <c r="X747" s="76"/>
      <c r="Y747" s="76"/>
      <c r="Z747" s="76"/>
      <c r="AA747" s="76"/>
      <c r="AB747" s="80"/>
      <c r="AD747" s="87" t="s">
        <v>115</v>
      </c>
      <c r="AE747" s="58"/>
      <c r="AF747" s="58"/>
      <c r="AG747" s="58"/>
      <c r="AH747" s="72"/>
      <c r="AI747" s="58"/>
      <c r="AJ747" s="58"/>
      <c r="AK747" s="59"/>
    </row>
    <row r="748" spans="1:37">
      <c r="A748" s="103" t="s">
        <v>116</v>
      </c>
      <c r="B748" s="104" t="s">
        <v>117</v>
      </c>
      <c r="C748" s="104"/>
      <c r="D748" s="104"/>
      <c r="E748" s="104"/>
      <c r="F748" s="104"/>
      <c r="G748" s="105"/>
      <c r="H748" s="104" t="s">
        <v>118</v>
      </c>
      <c r="I748" s="104"/>
      <c r="J748" s="105"/>
      <c r="K748" s="106" t="s">
        <v>119</v>
      </c>
      <c r="L748" s="107" t="s">
        <v>120</v>
      </c>
      <c r="M748" s="108"/>
      <c r="N748" s="109" t="s">
        <v>94</v>
      </c>
      <c r="O748" s="105" t="s">
        <v>116</v>
      </c>
      <c r="P748" s="104" t="s">
        <v>117</v>
      </c>
      <c r="Q748" s="104"/>
      <c r="R748" s="104"/>
      <c r="S748" s="104"/>
      <c r="T748" s="104"/>
      <c r="U748" s="105"/>
      <c r="V748" s="104" t="s">
        <v>118</v>
      </c>
      <c r="W748" s="104"/>
      <c r="X748" s="105"/>
      <c r="Y748" s="106" t="s">
        <v>119</v>
      </c>
      <c r="Z748" s="107" t="s">
        <v>120</v>
      </c>
      <c r="AA748" s="108"/>
      <c r="AB748" s="109" t="s">
        <v>94</v>
      </c>
    </row>
    <row r="749" spans="1:37">
      <c r="A749" s="110" t="s">
        <v>121</v>
      </c>
      <c r="B749" s="111"/>
      <c r="C749" s="111"/>
      <c r="D749" s="111"/>
      <c r="E749" s="111"/>
      <c r="F749" s="111"/>
      <c r="G749" s="112"/>
      <c r="H749" s="111"/>
      <c r="I749" s="111"/>
      <c r="J749" s="112"/>
      <c r="K749" s="113"/>
      <c r="L749" s="114"/>
      <c r="M749" s="115"/>
      <c r="N749" s="116"/>
      <c r="O749" s="117" t="s">
        <v>121</v>
      </c>
      <c r="P749" s="111"/>
      <c r="Q749" s="111"/>
      <c r="R749" s="111"/>
      <c r="S749" s="111"/>
      <c r="T749" s="111"/>
      <c r="U749" s="112"/>
      <c r="V749" s="111"/>
      <c r="W749" s="111"/>
      <c r="X749" s="112"/>
      <c r="Y749" s="113"/>
      <c r="Z749" s="114"/>
      <c r="AA749" s="115"/>
      <c r="AB749" s="116"/>
      <c r="AD749" s="64" t="s">
        <v>122</v>
      </c>
    </row>
    <row r="750" spans="1:37">
      <c r="A750" s="110" t="s">
        <v>123</v>
      </c>
      <c r="B750" s="111"/>
      <c r="C750" s="111"/>
      <c r="D750" s="111"/>
      <c r="E750" s="111"/>
      <c r="F750" s="111"/>
      <c r="G750" s="112"/>
      <c r="H750" s="111"/>
      <c r="I750" s="111"/>
      <c r="J750" s="112"/>
      <c r="K750" s="118"/>
      <c r="L750" s="119"/>
      <c r="M750" s="112"/>
      <c r="N750" s="116"/>
      <c r="O750" s="117" t="s">
        <v>123</v>
      </c>
      <c r="P750" s="111"/>
      <c r="Q750" s="111"/>
      <c r="R750" s="111"/>
      <c r="S750" s="111"/>
      <c r="T750" s="111"/>
      <c r="U750" s="112"/>
      <c r="V750" s="111"/>
      <c r="W750" s="111"/>
      <c r="X750" s="112"/>
      <c r="Y750" s="118"/>
      <c r="Z750" s="119"/>
      <c r="AA750" s="112"/>
      <c r="AB750" s="116"/>
      <c r="AD750" s="120"/>
      <c r="AE750" s="58"/>
      <c r="AF750" s="58"/>
      <c r="AG750" s="58"/>
      <c r="AH750" s="58"/>
      <c r="AI750" s="58"/>
      <c r="AJ750" s="58"/>
      <c r="AK750" s="58"/>
    </row>
    <row r="751" spans="1:37">
      <c r="A751" s="110" t="s">
        <v>124</v>
      </c>
      <c r="B751" s="111"/>
      <c r="C751" s="111"/>
      <c r="D751" s="111"/>
      <c r="E751" s="111"/>
      <c r="F751" s="111"/>
      <c r="G751" s="112"/>
      <c r="H751" s="111"/>
      <c r="I751" s="111"/>
      <c r="J751" s="112"/>
      <c r="K751" s="118"/>
      <c r="L751" s="119"/>
      <c r="M751" s="112"/>
      <c r="N751" s="116"/>
      <c r="O751" s="117" t="s">
        <v>124</v>
      </c>
      <c r="P751" s="111"/>
      <c r="Q751" s="111"/>
      <c r="R751" s="111"/>
      <c r="S751" s="111"/>
      <c r="T751" s="111"/>
      <c r="U751" s="112"/>
      <c r="V751" s="111"/>
      <c r="W751" s="111"/>
      <c r="X751" s="112"/>
      <c r="Y751" s="118"/>
      <c r="Z751" s="119"/>
      <c r="AA751" s="112"/>
      <c r="AB751" s="116"/>
      <c r="AD751" s="64" t="s">
        <v>96</v>
      </c>
    </row>
    <row r="752" spans="1:37">
      <c r="A752" s="110" t="s">
        <v>125</v>
      </c>
      <c r="B752" s="111"/>
      <c r="C752" s="111"/>
      <c r="D752" s="111"/>
      <c r="E752" s="111"/>
      <c r="F752" s="111"/>
      <c r="G752" s="112"/>
      <c r="H752" s="111"/>
      <c r="I752" s="111"/>
      <c r="J752" s="112"/>
      <c r="K752" s="118"/>
      <c r="L752" s="119"/>
      <c r="M752" s="112"/>
      <c r="N752" s="116"/>
      <c r="O752" s="117" t="s">
        <v>125</v>
      </c>
      <c r="P752" s="111"/>
      <c r="Q752" s="111"/>
      <c r="R752" s="111"/>
      <c r="S752" s="111"/>
      <c r="T752" s="111"/>
      <c r="U752" s="112"/>
      <c r="V752" s="111"/>
      <c r="W752" s="111"/>
      <c r="X752" s="112"/>
      <c r="Y752" s="118"/>
      <c r="Z752" s="119"/>
      <c r="AA752" s="112"/>
      <c r="AB752" s="116"/>
      <c r="AD752" s="120"/>
      <c r="AE752" s="58"/>
      <c r="AF752" s="58"/>
      <c r="AG752" s="58"/>
      <c r="AH752" s="58"/>
      <c r="AI752" s="58"/>
      <c r="AJ752" s="58"/>
      <c r="AK752" s="58"/>
    </row>
    <row r="753" spans="1:37">
      <c r="A753" s="110" t="s">
        <v>126</v>
      </c>
      <c r="B753" s="111"/>
      <c r="C753" s="111"/>
      <c r="D753" s="111"/>
      <c r="E753" s="111"/>
      <c r="F753" s="111"/>
      <c r="G753" s="112"/>
      <c r="H753" s="111"/>
      <c r="I753" s="111"/>
      <c r="J753" s="112"/>
      <c r="K753" s="118"/>
      <c r="L753" s="119"/>
      <c r="M753" s="112"/>
      <c r="N753" s="116"/>
      <c r="O753" s="117" t="s">
        <v>126</v>
      </c>
      <c r="P753" s="111"/>
      <c r="Q753" s="111"/>
      <c r="R753" s="111"/>
      <c r="S753" s="111"/>
      <c r="T753" s="111"/>
      <c r="U753" s="112"/>
      <c r="V753" s="111"/>
      <c r="W753" s="111"/>
      <c r="X753" s="112"/>
      <c r="Y753" s="118"/>
      <c r="Z753" s="119"/>
      <c r="AA753" s="112"/>
      <c r="AB753" s="116"/>
      <c r="AD753" s="64" t="s">
        <v>127</v>
      </c>
    </row>
    <row r="754" spans="1:37">
      <c r="A754" s="121" t="s">
        <v>128</v>
      </c>
      <c r="B754" s="58"/>
      <c r="C754" s="58"/>
      <c r="D754" s="58"/>
      <c r="E754" s="58"/>
      <c r="F754" s="58"/>
      <c r="G754" s="72"/>
      <c r="H754" s="58"/>
      <c r="I754" s="58"/>
      <c r="J754" s="72"/>
      <c r="K754" s="122"/>
      <c r="L754" s="123"/>
      <c r="M754" s="72"/>
      <c r="N754" s="59"/>
      <c r="O754" s="124" t="s">
        <v>128</v>
      </c>
      <c r="P754" s="58"/>
      <c r="Q754" s="58"/>
      <c r="R754" s="58"/>
      <c r="S754" s="58"/>
      <c r="T754" s="58"/>
      <c r="U754" s="72"/>
      <c r="V754" s="58"/>
      <c r="W754" s="58"/>
      <c r="X754" s="72"/>
      <c r="Y754" s="122"/>
      <c r="Z754" s="123"/>
      <c r="AA754" s="72"/>
      <c r="AB754" s="59"/>
      <c r="AD754" s="120"/>
      <c r="AE754" s="125" t="str">
        <f>Daten!$A$35</f>
        <v>Fredenbeck</v>
      </c>
      <c r="AF754" s="58"/>
      <c r="AG754" s="58"/>
      <c r="AH754" s="58"/>
      <c r="AI754" s="58"/>
      <c r="AJ754" s="58"/>
      <c r="AK754" s="58"/>
    </row>
    <row r="755" spans="1:37">
      <c r="A755" s="65" t="s">
        <v>129</v>
      </c>
      <c r="N755" s="61"/>
      <c r="O755" s="64" t="s">
        <v>129</v>
      </c>
      <c r="AB755" s="61"/>
      <c r="AD755" s="64" t="s">
        <v>130</v>
      </c>
    </row>
    <row r="756" spans="1:37">
      <c r="A756" s="57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9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9"/>
      <c r="AD756" s="58"/>
      <c r="AE756" s="126" t="str">
        <f>Daten!$A$32</f>
        <v>05.05.2017</v>
      </c>
      <c r="AF756" s="58"/>
      <c r="AG756" s="58"/>
      <c r="AH756" s="58"/>
      <c r="AI756" s="58"/>
      <c r="AJ756" s="58"/>
      <c r="AK756" s="58"/>
    </row>
    <row r="757" spans="1:37">
      <c r="A757" s="51" t="s">
        <v>95</v>
      </c>
      <c r="B757" s="52"/>
      <c r="C757" s="52"/>
      <c r="D757" s="52"/>
      <c r="E757" s="53"/>
      <c r="F757" s="54" t="s">
        <v>96</v>
      </c>
      <c r="G757" s="52"/>
      <c r="H757" s="52"/>
      <c r="I757" s="52"/>
      <c r="J757" s="52"/>
      <c r="K757" s="52"/>
      <c r="L757" s="52"/>
      <c r="M757" s="52"/>
      <c r="N757" s="52"/>
      <c r="O757" s="52"/>
      <c r="P757" s="53"/>
      <c r="Q757" s="54" t="s">
        <v>97</v>
      </c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3"/>
      <c r="AC757" s="55" t="s">
        <v>98</v>
      </c>
    </row>
    <row r="758" spans="1:37">
      <c r="A758" s="57"/>
      <c r="B758" s="58"/>
      <c r="C758" s="58"/>
      <c r="D758" s="58"/>
      <c r="E758" s="59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9"/>
      <c r="Q758" s="58"/>
      <c r="R758" s="58" t="str">
        <f ca="1">SamstagNeben!P46</f>
        <v>TV Bremen Walle 1875</v>
      </c>
      <c r="S758" s="58"/>
      <c r="T758" s="58"/>
      <c r="U758" s="58"/>
      <c r="V758" s="58"/>
      <c r="W758" s="58"/>
      <c r="X758" s="58"/>
      <c r="Y758" s="58"/>
      <c r="Z758" s="58"/>
      <c r="AA758" s="58" t="str">
        <f>SamstagNeben!N46</f>
        <v>M60</v>
      </c>
      <c r="AB758" s="59"/>
      <c r="AC758" s="55" t="s">
        <v>99</v>
      </c>
    </row>
    <row r="759" spans="1:37" ht="15.95" customHeight="1">
      <c r="A759" s="60" t="s">
        <v>100</v>
      </c>
      <c r="C759" s="56" t="str">
        <f ca="1">SamstagNeben!I46</f>
        <v>SC Wentorf</v>
      </c>
      <c r="M759" s="61"/>
      <c r="N759" s="62" t="s">
        <v>101</v>
      </c>
      <c r="O759" s="63"/>
      <c r="P759" s="56" t="str">
        <f ca="1">SamstagNeben!M46</f>
        <v>TuS Meinerzhagen</v>
      </c>
      <c r="AB759" s="61"/>
    </row>
    <row r="760" spans="1:37">
      <c r="A760" s="57"/>
      <c r="B760" s="58"/>
      <c r="C760" s="58"/>
      <c r="M760" s="61"/>
      <c r="N760" s="62"/>
      <c r="AB760" s="61"/>
      <c r="AD760" s="64" t="s">
        <v>37</v>
      </c>
      <c r="AG760" s="64" t="s">
        <v>102</v>
      </c>
      <c r="AJ760" s="64" t="s">
        <v>39</v>
      </c>
    </row>
    <row r="761" spans="1:37">
      <c r="A761" s="65" t="s">
        <v>100</v>
      </c>
      <c r="C761" s="66"/>
      <c r="D761" s="67"/>
      <c r="E761" s="67"/>
      <c r="F761" s="67"/>
      <c r="G761" s="67"/>
      <c r="H761" s="68"/>
      <c r="I761" s="67"/>
      <c r="J761" s="67"/>
      <c r="K761" s="67"/>
      <c r="L761" s="67"/>
      <c r="M761" s="68"/>
      <c r="N761" s="67"/>
      <c r="O761" s="67"/>
      <c r="P761" s="67"/>
      <c r="Q761" s="67"/>
      <c r="R761" s="68"/>
      <c r="S761" s="67"/>
      <c r="T761" s="67"/>
      <c r="U761" s="67"/>
      <c r="V761" s="67"/>
      <c r="W761" s="68"/>
      <c r="X761" s="67"/>
      <c r="Y761" s="67"/>
      <c r="Z761" s="67"/>
      <c r="AA761" s="67"/>
      <c r="AB761" s="68"/>
      <c r="AC761" s="62"/>
      <c r="AD761" s="69"/>
      <c r="AE761" s="53"/>
      <c r="AF761" s="62"/>
      <c r="AG761" s="69"/>
      <c r="AH761" s="53"/>
      <c r="AJ761" s="69"/>
      <c r="AK761" s="53"/>
    </row>
    <row r="762" spans="1:37">
      <c r="A762" s="70" t="s">
        <v>101</v>
      </c>
      <c r="B762" s="58"/>
      <c r="C762" s="71"/>
      <c r="D762" s="72"/>
      <c r="E762" s="72"/>
      <c r="F762" s="72"/>
      <c r="G762" s="72"/>
      <c r="H762" s="59"/>
      <c r="I762" s="72"/>
      <c r="J762" s="72"/>
      <c r="K762" s="72"/>
      <c r="L762" s="72"/>
      <c r="M762" s="59"/>
      <c r="N762" s="72"/>
      <c r="O762" s="72"/>
      <c r="P762" s="72"/>
      <c r="Q762" s="72"/>
      <c r="R762" s="59"/>
      <c r="S762" s="72"/>
      <c r="T762" s="72"/>
      <c r="U762" s="72"/>
      <c r="V762" s="72"/>
      <c r="W762" s="59"/>
      <c r="X762" s="72"/>
      <c r="Y762" s="72"/>
      <c r="Z762" s="72"/>
      <c r="AA762" s="72"/>
      <c r="AB762" s="59"/>
      <c r="AC762" s="62"/>
      <c r="AD762" s="462">
        <f>SamstagNeben!C46</f>
        <v>8</v>
      </c>
      <c r="AE762" s="463"/>
      <c r="AF762" s="62"/>
      <c r="AG762" s="462">
        <f>SamstagNeben!E46</f>
        <v>82</v>
      </c>
      <c r="AH762" s="463"/>
      <c r="AJ762" s="462">
        <f>SamstagNeben!F46</f>
        <v>3</v>
      </c>
      <c r="AK762" s="463"/>
    </row>
    <row r="763" spans="1:37">
      <c r="A763" s="65" t="s">
        <v>100</v>
      </c>
      <c r="C763" s="66"/>
      <c r="D763" s="67"/>
      <c r="E763" s="67"/>
      <c r="F763" s="67"/>
      <c r="G763" s="67"/>
      <c r="H763" s="68"/>
      <c r="I763" s="67"/>
      <c r="J763" s="67"/>
      <c r="K763" s="67"/>
      <c r="L763" s="67"/>
      <c r="M763" s="68"/>
      <c r="N763" s="67"/>
      <c r="O763" s="67"/>
      <c r="P763" s="67"/>
      <c r="Q763" s="67"/>
      <c r="R763" s="68"/>
      <c r="S763" s="67"/>
      <c r="T763" s="67"/>
      <c r="U763" s="67"/>
      <c r="V763" s="67"/>
      <c r="W763" s="68"/>
      <c r="X763" s="67"/>
      <c r="Y763" s="67"/>
      <c r="Z763" s="67"/>
      <c r="AA763" s="67"/>
      <c r="AB763" s="68"/>
      <c r="AC763" s="62"/>
      <c r="AD763" s="57"/>
      <c r="AE763" s="59"/>
      <c r="AF763" s="62"/>
      <c r="AG763" s="57"/>
      <c r="AH763" s="59"/>
      <c r="AJ763" s="57"/>
      <c r="AK763" s="59"/>
    </row>
    <row r="764" spans="1:37">
      <c r="A764" s="70" t="s">
        <v>101</v>
      </c>
      <c r="B764" s="58"/>
      <c r="C764" s="71"/>
      <c r="D764" s="72"/>
      <c r="E764" s="72"/>
      <c r="F764" s="72"/>
      <c r="G764" s="72"/>
      <c r="H764" s="59"/>
      <c r="I764" s="72"/>
      <c r="J764" s="72"/>
      <c r="K764" s="72"/>
      <c r="L764" s="72"/>
      <c r="M764" s="59"/>
      <c r="N764" s="72"/>
      <c r="O764" s="72"/>
      <c r="P764" s="72"/>
      <c r="Q764" s="72"/>
      <c r="R764" s="59"/>
      <c r="S764" s="72"/>
      <c r="T764" s="72"/>
      <c r="U764" s="72"/>
      <c r="V764" s="72"/>
      <c r="W764" s="59"/>
      <c r="X764" s="72"/>
      <c r="Y764" s="72"/>
      <c r="Z764" s="72"/>
      <c r="AA764" s="72"/>
      <c r="AB764" s="59"/>
      <c r="AC764" s="62"/>
      <c r="AD764" s="62"/>
      <c r="AE764" s="62"/>
      <c r="AF764" s="62"/>
      <c r="AG764" s="62"/>
    </row>
    <row r="765" spans="1:37">
      <c r="A765" s="65" t="s">
        <v>100</v>
      </c>
      <c r="C765" s="66"/>
      <c r="D765" s="67"/>
      <c r="E765" s="67"/>
      <c r="F765" s="67"/>
      <c r="G765" s="67"/>
      <c r="H765" s="68"/>
      <c r="I765" s="67"/>
      <c r="J765" s="67"/>
      <c r="K765" s="67"/>
      <c r="L765" s="67"/>
      <c r="M765" s="68"/>
      <c r="N765" s="67"/>
      <c r="O765" s="67"/>
      <c r="P765" s="67"/>
      <c r="Q765" s="67"/>
      <c r="R765" s="68"/>
      <c r="S765" s="67"/>
      <c r="T765" s="67"/>
      <c r="U765" s="67"/>
      <c r="V765" s="67"/>
      <c r="W765" s="68"/>
      <c r="X765" s="67"/>
      <c r="Y765" s="67"/>
      <c r="Z765" s="67"/>
      <c r="AA765" s="67"/>
      <c r="AB765" s="68"/>
      <c r="AC765" s="62"/>
      <c r="AD765" s="73" t="s">
        <v>103</v>
      </c>
      <c r="AE765" s="62"/>
      <c r="AF765" s="62"/>
      <c r="AG765" s="62"/>
    </row>
    <row r="766" spans="1:37">
      <c r="A766" s="70" t="s">
        <v>101</v>
      </c>
      <c r="B766" s="58"/>
      <c r="C766" s="71"/>
      <c r="D766" s="72"/>
      <c r="E766" s="72"/>
      <c r="F766" s="72"/>
      <c r="G766" s="72"/>
      <c r="H766" s="59"/>
      <c r="I766" s="72"/>
      <c r="J766" s="72"/>
      <c r="K766" s="72"/>
      <c r="L766" s="72"/>
      <c r="M766" s="59"/>
      <c r="N766" s="72"/>
      <c r="O766" s="72"/>
      <c r="P766" s="72"/>
      <c r="Q766" s="72"/>
      <c r="R766" s="59"/>
      <c r="S766" s="72"/>
      <c r="T766" s="72"/>
      <c r="U766" s="72"/>
      <c r="V766" s="72"/>
      <c r="W766" s="59"/>
      <c r="X766" s="72"/>
      <c r="Y766" s="72"/>
      <c r="Z766" s="72"/>
      <c r="AA766" s="72"/>
      <c r="AB766" s="59"/>
      <c r="AC766" s="62"/>
      <c r="AD766" s="62"/>
      <c r="AE766" s="62"/>
      <c r="AF766" s="62"/>
      <c r="AG766" s="62"/>
    </row>
    <row r="767" spans="1:37">
      <c r="A767" s="65" t="s">
        <v>100</v>
      </c>
      <c r="C767" s="66"/>
      <c r="D767" s="67"/>
      <c r="E767" s="67"/>
      <c r="F767" s="67"/>
      <c r="G767" s="67"/>
      <c r="H767" s="68"/>
      <c r="I767" s="67"/>
      <c r="J767" s="67"/>
      <c r="K767" s="67"/>
      <c r="L767" s="67"/>
      <c r="M767" s="68"/>
      <c r="N767" s="67"/>
      <c r="O767" s="67"/>
      <c r="P767" s="67"/>
      <c r="Q767" s="67"/>
      <c r="R767" s="68"/>
      <c r="S767" s="67"/>
      <c r="T767" s="67"/>
      <c r="U767" s="67"/>
      <c r="V767" s="67"/>
      <c r="W767" s="68"/>
      <c r="X767" s="67"/>
      <c r="Y767" s="67"/>
      <c r="Z767" s="67"/>
      <c r="AA767" s="67"/>
      <c r="AB767" s="68"/>
      <c r="AC767" s="62"/>
      <c r="AD767" s="74" t="str">
        <f>Daten!$A$31</f>
        <v>DM Senioren 2017</v>
      </c>
      <c r="AE767" s="58"/>
      <c r="AF767" s="58"/>
      <c r="AG767" s="58"/>
      <c r="AH767" s="58"/>
      <c r="AI767" s="58"/>
      <c r="AJ767" s="58"/>
      <c r="AK767" s="58"/>
    </row>
    <row r="768" spans="1:37">
      <c r="A768" s="70" t="s">
        <v>101</v>
      </c>
      <c r="B768" s="58"/>
      <c r="C768" s="71"/>
      <c r="D768" s="72"/>
      <c r="E768" s="72"/>
      <c r="F768" s="72"/>
      <c r="G768" s="72"/>
      <c r="H768" s="59"/>
      <c r="I768" s="72"/>
      <c r="J768" s="72"/>
      <c r="K768" s="72"/>
      <c r="L768" s="72"/>
      <c r="M768" s="59"/>
      <c r="N768" s="72"/>
      <c r="O768" s="72"/>
      <c r="P768" s="72"/>
      <c r="Q768" s="72"/>
      <c r="R768" s="59"/>
      <c r="S768" s="72"/>
      <c r="T768" s="72"/>
      <c r="U768" s="72"/>
      <c r="V768" s="72"/>
      <c r="W768" s="59"/>
      <c r="X768" s="72"/>
      <c r="Y768" s="72"/>
      <c r="Z768" s="72"/>
      <c r="AA768" s="72"/>
      <c r="AB768" s="59"/>
      <c r="AC768" s="62"/>
      <c r="AD768" s="75" t="str">
        <f>SamstagNeben!G46</f>
        <v>M60</v>
      </c>
      <c r="AE768" s="76"/>
      <c r="AF768" s="76"/>
      <c r="AG768" s="75" t="s">
        <v>34</v>
      </c>
      <c r="AH768" s="76"/>
      <c r="AI768" s="76"/>
      <c r="AJ768" s="76"/>
      <c r="AK768" s="76"/>
    </row>
    <row r="769" spans="1:37">
      <c r="A769" s="65" t="s">
        <v>100</v>
      </c>
      <c r="C769" s="66"/>
      <c r="D769" s="67"/>
      <c r="E769" s="67"/>
      <c r="F769" s="67"/>
      <c r="G769" s="67"/>
      <c r="H769" s="68"/>
      <c r="I769" s="67"/>
      <c r="J769" s="67"/>
      <c r="K769" s="67"/>
      <c r="L769" s="67"/>
      <c r="M769" s="68"/>
      <c r="N769" s="67"/>
      <c r="O769" s="67"/>
      <c r="P769" s="67"/>
      <c r="Q769" s="67"/>
      <c r="R769" s="68"/>
      <c r="S769" s="67"/>
      <c r="T769" s="67"/>
      <c r="U769" s="67"/>
      <c r="V769" s="67"/>
      <c r="W769" s="68"/>
      <c r="X769" s="67"/>
      <c r="Y769" s="67"/>
      <c r="Z769" s="67"/>
      <c r="AA769" s="67"/>
      <c r="AB769" s="68"/>
      <c r="AC769" s="62"/>
      <c r="AD769" s="77"/>
      <c r="AE769" s="62"/>
      <c r="AF769" s="62"/>
      <c r="AG769" s="62"/>
      <c r="AH769" s="62"/>
      <c r="AI769" s="62"/>
      <c r="AJ769" s="62"/>
      <c r="AK769" s="62"/>
    </row>
    <row r="770" spans="1:37">
      <c r="A770" s="70" t="s">
        <v>101</v>
      </c>
      <c r="B770" s="58"/>
      <c r="C770" s="71"/>
      <c r="D770" s="72"/>
      <c r="E770" s="72"/>
      <c r="F770" s="72"/>
      <c r="G770" s="72"/>
      <c r="H770" s="59"/>
      <c r="I770" s="72"/>
      <c r="J770" s="72"/>
      <c r="K770" s="72"/>
      <c r="L770" s="72"/>
      <c r="M770" s="59"/>
      <c r="N770" s="72"/>
      <c r="O770" s="72"/>
      <c r="P770" s="72"/>
      <c r="Q770" s="72"/>
      <c r="R770" s="59"/>
      <c r="S770" s="72"/>
      <c r="T770" s="72"/>
      <c r="U770" s="72"/>
      <c r="V770" s="72"/>
      <c r="W770" s="59"/>
      <c r="X770" s="72"/>
      <c r="Y770" s="72"/>
      <c r="Z770" s="72"/>
      <c r="AA770" s="72"/>
      <c r="AB770" s="59"/>
      <c r="AC770" s="62"/>
      <c r="AD770" s="78" t="s">
        <v>104</v>
      </c>
      <c r="AE770" s="76"/>
      <c r="AF770" s="76"/>
      <c r="AG770" s="76"/>
      <c r="AH770" s="79"/>
      <c r="AI770" s="76"/>
      <c r="AJ770" s="76"/>
      <c r="AK770" s="80"/>
    </row>
    <row r="771" spans="1:37">
      <c r="D771" s="64"/>
      <c r="AD771" s="81"/>
      <c r="AE771" s="52"/>
      <c r="AF771" s="52"/>
      <c r="AG771" s="52"/>
      <c r="AH771" s="82"/>
      <c r="AI771" s="52"/>
      <c r="AJ771" s="52"/>
      <c r="AK771" s="53"/>
    </row>
    <row r="772" spans="1:37">
      <c r="A772" s="83" t="s">
        <v>105</v>
      </c>
      <c r="B772" s="76"/>
      <c r="C772" s="80"/>
      <c r="D772" s="84"/>
      <c r="E772" s="84" t="s">
        <v>100</v>
      </c>
      <c r="F772" s="85" t="s">
        <v>21</v>
      </c>
      <c r="G772" s="84" t="s">
        <v>101</v>
      </c>
      <c r="H772" s="86"/>
      <c r="I772" s="84" t="s">
        <v>106</v>
      </c>
      <c r="J772" s="84"/>
      <c r="K772" s="84"/>
      <c r="L772" s="84"/>
      <c r="M772" s="86"/>
      <c r="N772" s="84" t="s">
        <v>107</v>
      </c>
      <c r="O772" s="84"/>
      <c r="P772" s="84"/>
      <c r="Q772" s="84"/>
      <c r="R772" s="86"/>
      <c r="S772" s="73"/>
      <c r="T772" s="73"/>
      <c r="AD772" s="87" t="s">
        <v>108</v>
      </c>
      <c r="AE772" s="58"/>
      <c r="AF772" s="58"/>
      <c r="AG772" s="58"/>
      <c r="AH772" s="72"/>
      <c r="AI772" s="58"/>
      <c r="AJ772" s="58"/>
      <c r="AK772" s="59"/>
    </row>
    <row r="773" spans="1:37">
      <c r="A773" s="60"/>
      <c r="C773" s="61"/>
      <c r="H773" s="61"/>
      <c r="M773" s="61"/>
      <c r="N773" s="88"/>
      <c r="O773" s="89"/>
      <c r="P773" s="89"/>
      <c r="Q773" s="89"/>
      <c r="R773" s="90"/>
      <c r="S773" s="62"/>
      <c r="T773" s="56" t="s">
        <v>109</v>
      </c>
      <c r="AD773" s="91"/>
      <c r="AE773" s="62"/>
      <c r="AF773" s="62"/>
      <c r="AG773" s="62"/>
      <c r="AH773" s="92"/>
      <c r="AI773" s="62"/>
      <c r="AJ773" s="62"/>
      <c r="AK773" s="61"/>
    </row>
    <row r="774" spans="1:37">
      <c r="A774" s="93" t="s">
        <v>110</v>
      </c>
      <c r="B774" s="58"/>
      <c r="C774" s="59"/>
      <c r="D774" s="58"/>
      <c r="E774" s="58"/>
      <c r="F774" s="94" t="s">
        <v>21</v>
      </c>
      <c r="G774" s="58"/>
      <c r="H774" s="59"/>
      <c r="I774" s="58"/>
      <c r="J774" s="58"/>
      <c r="K774" s="94" t="s">
        <v>21</v>
      </c>
      <c r="L774" s="58"/>
      <c r="M774" s="59"/>
      <c r="N774" s="95"/>
      <c r="O774" s="95"/>
      <c r="P774" s="96"/>
      <c r="Q774" s="97"/>
      <c r="R774" s="98"/>
      <c r="S774" s="62"/>
      <c r="T774" s="62"/>
      <c r="AD774" s="87" t="s">
        <v>111</v>
      </c>
      <c r="AE774" s="58"/>
      <c r="AF774" s="58"/>
      <c r="AG774" s="58"/>
      <c r="AH774" s="72"/>
      <c r="AI774" s="58"/>
      <c r="AJ774" s="58"/>
      <c r="AK774" s="59"/>
    </row>
    <row r="775" spans="1:37">
      <c r="A775" s="60"/>
      <c r="C775" s="61"/>
      <c r="H775" s="61"/>
      <c r="K775" s="99"/>
      <c r="M775" s="61"/>
      <c r="N775" s="62"/>
      <c r="Q775" s="100"/>
      <c r="R775" s="61"/>
      <c r="S775" s="62"/>
      <c r="T775" s="58"/>
      <c r="U775" s="58"/>
      <c r="V775" s="58"/>
      <c r="W775" s="58"/>
      <c r="X775" s="58"/>
      <c r="Y775" s="58"/>
      <c r="Z775" s="58"/>
      <c r="AA775" s="58"/>
      <c r="AB775" s="58"/>
      <c r="AC775" s="62"/>
      <c r="AD775" s="91"/>
      <c r="AE775" s="62"/>
      <c r="AF775" s="62"/>
      <c r="AG775" s="62"/>
      <c r="AH775" s="92"/>
      <c r="AI775" s="62"/>
      <c r="AJ775" s="62"/>
      <c r="AK775" s="61"/>
    </row>
    <row r="776" spans="1:37">
      <c r="A776" s="93" t="s">
        <v>112</v>
      </c>
      <c r="B776" s="58"/>
      <c r="C776" s="59"/>
      <c r="D776" s="58"/>
      <c r="E776" s="58"/>
      <c r="F776" s="94" t="s">
        <v>21</v>
      </c>
      <c r="G776" s="58"/>
      <c r="H776" s="59"/>
      <c r="I776" s="58"/>
      <c r="J776" s="58"/>
      <c r="K776" s="94" t="s">
        <v>21</v>
      </c>
      <c r="L776" s="58"/>
      <c r="M776" s="59"/>
      <c r="N776" s="58"/>
      <c r="O776" s="58"/>
      <c r="P776" s="94" t="s">
        <v>21</v>
      </c>
      <c r="Q776" s="101"/>
      <c r="R776" s="59"/>
      <c r="S776" s="62"/>
      <c r="T776" s="62"/>
      <c r="AD776" s="87" t="s">
        <v>113</v>
      </c>
      <c r="AE776" s="58"/>
      <c r="AF776" s="58"/>
      <c r="AG776" s="58"/>
      <c r="AH776" s="72"/>
      <c r="AI776" s="58"/>
      <c r="AJ776" s="58"/>
      <c r="AK776" s="59"/>
    </row>
    <row r="777" spans="1:37">
      <c r="AD777" s="91" t="s">
        <v>114</v>
      </c>
      <c r="AE777" s="62"/>
      <c r="AF777" s="62"/>
      <c r="AG777" s="62"/>
      <c r="AH777" s="92"/>
      <c r="AI777" s="62"/>
      <c r="AJ777" s="62"/>
      <c r="AK777" s="61"/>
    </row>
    <row r="778" spans="1:37">
      <c r="A778" s="102"/>
      <c r="B778" s="76"/>
      <c r="C778" s="76"/>
      <c r="D778" s="76"/>
      <c r="E778" s="76" t="s">
        <v>100</v>
      </c>
      <c r="F778" s="76"/>
      <c r="G778" s="76"/>
      <c r="H778" s="76"/>
      <c r="I778" s="76"/>
      <c r="J778" s="76"/>
      <c r="K778" s="76"/>
      <c r="L778" s="76"/>
      <c r="M778" s="76"/>
      <c r="N778" s="85" t="s">
        <v>40</v>
      </c>
      <c r="O778" s="76"/>
      <c r="P778" s="76"/>
      <c r="Q778" s="76"/>
      <c r="R778" s="76"/>
      <c r="S778" s="76"/>
      <c r="T778" s="76" t="s">
        <v>101</v>
      </c>
      <c r="U778" s="76"/>
      <c r="V778" s="76"/>
      <c r="W778" s="76"/>
      <c r="X778" s="76"/>
      <c r="Y778" s="76"/>
      <c r="Z778" s="76"/>
      <c r="AA778" s="76"/>
      <c r="AB778" s="80"/>
      <c r="AD778" s="87" t="s">
        <v>115</v>
      </c>
      <c r="AE778" s="58"/>
      <c r="AF778" s="58"/>
      <c r="AG778" s="58"/>
      <c r="AH778" s="72"/>
      <c r="AI778" s="58"/>
      <c r="AJ778" s="58"/>
      <c r="AK778" s="59"/>
    </row>
    <row r="779" spans="1:37">
      <c r="A779" s="103" t="s">
        <v>116</v>
      </c>
      <c r="B779" s="104" t="s">
        <v>117</v>
      </c>
      <c r="C779" s="104"/>
      <c r="D779" s="104"/>
      <c r="E779" s="104"/>
      <c r="F779" s="104"/>
      <c r="G779" s="105"/>
      <c r="H779" s="104" t="s">
        <v>118</v>
      </c>
      <c r="I779" s="104"/>
      <c r="J779" s="105"/>
      <c r="K779" s="106" t="s">
        <v>119</v>
      </c>
      <c r="L779" s="107" t="s">
        <v>120</v>
      </c>
      <c r="M779" s="108"/>
      <c r="N779" s="109" t="s">
        <v>94</v>
      </c>
      <c r="O779" s="105" t="s">
        <v>116</v>
      </c>
      <c r="P779" s="104" t="s">
        <v>117</v>
      </c>
      <c r="Q779" s="104"/>
      <c r="R779" s="104"/>
      <c r="S779" s="104"/>
      <c r="T779" s="104"/>
      <c r="U779" s="105"/>
      <c r="V779" s="104" t="s">
        <v>118</v>
      </c>
      <c r="W779" s="104"/>
      <c r="X779" s="105"/>
      <c r="Y779" s="106" t="s">
        <v>119</v>
      </c>
      <c r="Z779" s="107" t="s">
        <v>120</v>
      </c>
      <c r="AA779" s="108"/>
      <c r="AB779" s="109" t="s">
        <v>94</v>
      </c>
    </row>
    <row r="780" spans="1:37">
      <c r="A780" s="110" t="s">
        <v>121</v>
      </c>
      <c r="B780" s="111"/>
      <c r="C780" s="111"/>
      <c r="D780" s="111"/>
      <c r="E780" s="111"/>
      <c r="F780" s="111"/>
      <c r="G780" s="112"/>
      <c r="H780" s="111"/>
      <c r="I780" s="111"/>
      <c r="J780" s="112"/>
      <c r="K780" s="113"/>
      <c r="L780" s="114"/>
      <c r="M780" s="115"/>
      <c r="N780" s="116"/>
      <c r="O780" s="117" t="s">
        <v>121</v>
      </c>
      <c r="P780" s="111"/>
      <c r="Q780" s="111"/>
      <c r="R780" s="111"/>
      <c r="S780" s="111"/>
      <c r="T780" s="111"/>
      <c r="U780" s="112"/>
      <c r="V780" s="111"/>
      <c r="W780" s="111"/>
      <c r="X780" s="112"/>
      <c r="Y780" s="113"/>
      <c r="Z780" s="114"/>
      <c r="AA780" s="115"/>
      <c r="AB780" s="116"/>
      <c r="AD780" s="64" t="s">
        <v>122</v>
      </c>
    </row>
    <row r="781" spans="1:37">
      <c r="A781" s="110" t="s">
        <v>123</v>
      </c>
      <c r="B781" s="111"/>
      <c r="C781" s="111"/>
      <c r="D781" s="111"/>
      <c r="E781" s="111"/>
      <c r="F781" s="111"/>
      <c r="G781" s="112"/>
      <c r="H781" s="111"/>
      <c r="I781" s="111"/>
      <c r="J781" s="112"/>
      <c r="K781" s="118"/>
      <c r="L781" s="119"/>
      <c r="M781" s="112"/>
      <c r="N781" s="116"/>
      <c r="O781" s="117" t="s">
        <v>123</v>
      </c>
      <c r="P781" s="111"/>
      <c r="Q781" s="111"/>
      <c r="R781" s="111"/>
      <c r="S781" s="111"/>
      <c r="T781" s="111"/>
      <c r="U781" s="112"/>
      <c r="V781" s="111"/>
      <c r="W781" s="111"/>
      <c r="X781" s="112"/>
      <c r="Y781" s="118"/>
      <c r="Z781" s="119"/>
      <c r="AA781" s="112"/>
      <c r="AB781" s="116"/>
      <c r="AD781" s="120"/>
      <c r="AE781" s="58"/>
      <c r="AF781" s="58"/>
      <c r="AG781" s="58"/>
      <c r="AH781" s="58"/>
      <c r="AI781" s="58"/>
      <c r="AJ781" s="58"/>
      <c r="AK781" s="58"/>
    </row>
    <row r="782" spans="1:37">
      <c r="A782" s="110" t="s">
        <v>124</v>
      </c>
      <c r="B782" s="111"/>
      <c r="C782" s="111"/>
      <c r="D782" s="111"/>
      <c r="E782" s="111"/>
      <c r="F782" s="111"/>
      <c r="G782" s="112"/>
      <c r="H782" s="111"/>
      <c r="I782" s="111"/>
      <c r="J782" s="112"/>
      <c r="K782" s="118"/>
      <c r="L782" s="119"/>
      <c r="M782" s="112"/>
      <c r="N782" s="116"/>
      <c r="O782" s="117" t="s">
        <v>124</v>
      </c>
      <c r="P782" s="111"/>
      <c r="Q782" s="111"/>
      <c r="R782" s="111"/>
      <c r="S782" s="111"/>
      <c r="T782" s="111"/>
      <c r="U782" s="112"/>
      <c r="V782" s="111"/>
      <c r="W782" s="111"/>
      <c r="X782" s="112"/>
      <c r="Y782" s="118"/>
      <c r="Z782" s="119"/>
      <c r="AA782" s="112"/>
      <c r="AB782" s="116"/>
      <c r="AD782" s="64" t="s">
        <v>96</v>
      </c>
    </row>
    <row r="783" spans="1:37">
      <c r="A783" s="110" t="s">
        <v>125</v>
      </c>
      <c r="B783" s="111"/>
      <c r="C783" s="111"/>
      <c r="D783" s="111"/>
      <c r="E783" s="111"/>
      <c r="F783" s="111"/>
      <c r="G783" s="112"/>
      <c r="H783" s="111"/>
      <c r="I783" s="111"/>
      <c r="J783" s="112"/>
      <c r="K783" s="118"/>
      <c r="L783" s="119"/>
      <c r="M783" s="112"/>
      <c r="N783" s="116"/>
      <c r="O783" s="117" t="s">
        <v>125</v>
      </c>
      <c r="P783" s="111"/>
      <c r="Q783" s="111"/>
      <c r="R783" s="111"/>
      <c r="S783" s="111"/>
      <c r="T783" s="111"/>
      <c r="U783" s="112"/>
      <c r="V783" s="111"/>
      <c r="W783" s="111"/>
      <c r="X783" s="112"/>
      <c r="Y783" s="118"/>
      <c r="Z783" s="119"/>
      <c r="AA783" s="112"/>
      <c r="AB783" s="116"/>
      <c r="AD783" s="120"/>
      <c r="AE783" s="58"/>
      <c r="AF783" s="58"/>
      <c r="AG783" s="58"/>
      <c r="AH783" s="58"/>
      <c r="AI783" s="58"/>
      <c r="AJ783" s="58"/>
      <c r="AK783" s="58"/>
    </row>
    <row r="784" spans="1:37">
      <c r="A784" s="110" t="s">
        <v>126</v>
      </c>
      <c r="B784" s="111"/>
      <c r="C784" s="111"/>
      <c r="D784" s="111"/>
      <c r="E784" s="111"/>
      <c r="F784" s="111"/>
      <c r="G784" s="112"/>
      <c r="H784" s="111"/>
      <c r="I784" s="111"/>
      <c r="J784" s="112"/>
      <c r="K784" s="118"/>
      <c r="L784" s="119"/>
      <c r="M784" s="112"/>
      <c r="N784" s="116"/>
      <c r="O784" s="117" t="s">
        <v>126</v>
      </c>
      <c r="P784" s="111"/>
      <c r="Q784" s="111"/>
      <c r="R784" s="111"/>
      <c r="S784" s="111"/>
      <c r="T784" s="111"/>
      <c r="U784" s="112"/>
      <c r="V784" s="111"/>
      <c r="W784" s="111"/>
      <c r="X784" s="112"/>
      <c r="Y784" s="118"/>
      <c r="Z784" s="119"/>
      <c r="AA784" s="112"/>
      <c r="AB784" s="116"/>
      <c r="AD784" s="64" t="s">
        <v>127</v>
      </c>
    </row>
    <row r="785" spans="1:37">
      <c r="A785" s="121" t="s">
        <v>128</v>
      </c>
      <c r="B785" s="58"/>
      <c r="C785" s="58"/>
      <c r="D785" s="58"/>
      <c r="E785" s="58"/>
      <c r="F785" s="58"/>
      <c r="G785" s="72"/>
      <c r="H785" s="58"/>
      <c r="I785" s="58"/>
      <c r="J785" s="72"/>
      <c r="K785" s="122"/>
      <c r="L785" s="123"/>
      <c r="M785" s="72"/>
      <c r="N785" s="59"/>
      <c r="O785" s="124" t="s">
        <v>128</v>
      </c>
      <c r="P785" s="58"/>
      <c r="Q785" s="58"/>
      <c r="R785" s="58"/>
      <c r="S785" s="58"/>
      <c r="T785" s="58"/>
      <c r="U785" s="72"/>
      <c r="V785" s="58"/>
      <c r="W785" s="58"/>
      <c r="X785" s="72"/>
      <c r="Y785" s="122"/>
      <c r="Z785" s="123"/>
      <c r="AA785" s="72"/>
      <c r="AB785" s="59"/>
      <c r="AD785" s="125"/>
      <c r="AE785" s="125" t="str">
        <f>Daten!$A$35</f>
        <v>Fredenbeck</v>
      </c>
      <c r="AF785" s="58"/>
      <c r="AG785" s="58"/>
      <c r="AH785" s="58"/>
      <c r="AI785" s="58"/>
      <c r="AJ785" s="58"/>
      <c r="AK785" s="58"/>
    </row>
    <row r="786" spans="1:37">
      <c r="A786" s="65" t="s">
        <v>129</v>
      </c>
      <c r="N786" s="61"/>
      <c r="O786" s="64" t="s">
        <v>129</v>
      </c>
      <c r="AB786" s="61"/>
      <c r="AD786" s="64" t="s">
        <v>130</v>
      </c>
    </row>
    <row r="787" spans="1:37">
      <c r="A787" s="57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9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9"/>
      <c r="AD787" s="58"/>
      <c r="AE787" s="126" t="str">
        <f>Daten!$A$32</f>
        <v>05.05.2017</v>
      </c>
      <c r="AF787" s="58"/>
      <c r="AG787" s="58"/>
      <c r="AH787" s="58"/>
      <c r="AI787" s="58"/>
      <c r="AJ787" s="58"/>
      <c r="AK787" s="58"/>
    </row>
    <row r="788" spans="1:37" ht="12" customHeight="1">
      <c r="A788" s="127"/>
    </row>
    <row r="789" spans="1:37">
      <c r="A789" s="51" t="s">
        <v>95</v>
      </c>
      <c r="B789" s="52"/>
      <c r="C789" s="52"/>
      <c r="D789" s="52"/>
      <c r="E789" s="53"/>
      <c r="F789" s="54" t="s">
        <v>96</v>
      </c>
      <c r="G789" s="52"/>
      <c r="H789" s="52"/>
      <c r="I789" s="52"/>
      <c r="J789" s="52"/>
      <c r="K789" s="52"/>
      <c r="L789" s="52"/>
      <c r="M789" s="52"/>
      <c r="N789" s="52"/>
      <c r="O789" s="52"/>
      <c r="P789" s="53"/>
      <c r="Q789" s="54" t="s">
        <v>97</v>
      </c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3"/>
      <c r="AC789" s="55" t="s">
        <v>98</v>
      </c>
    </row>
    <row r="790" spans="1:37">
      <c r="A790" s="57"/>
      <c r="B790" s="58"/>
      <c r="C790" s="58"/>
      <c r="D790" s="58"/>
      <c r="E790" s="59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9"/>
      <c r="Q790" s="58"/>
      <c r="R790" s="58" t="str">
        <f ca="1">SamstagNeben!P47</f>
        <v>SV Werder Bremen</v>
      </c>
      <c r="S790" s="58"/>
      <c r="T790" s="58"/>
      <c r="U790" s="58"/>
      <c r="V790" s="58"/>
      <c r="W790" s="58"/>
      <c r="X790" s="58"/>
      <c r="Y790" s="58"/>
      <c r="Z790" s="58"/>
      <c r="AA790" s="58" t="str">
        <f>SamstagNeben!N47</f>
        <v>M60</v>
      </c>
      <c r="AB790" s="59"/>
      <c r="AC790" s="55" t="s">
        <v>99</v>
      </c>
    </row>
    <row r="791" spans="1:37" ht="15.95" customHeight="1">
      <c r="A791" s="60" t="s">
        <v>100</v>
      </c>
      <c r="C791" s="56" t="str">
        <f ca="1">SamstagNeben!I47</f>
        <v>SF Ricklingen</v>
      </c>
      <c r="M791" s="61"/>
      <c r="N791" s="62" t="s">
        <v>101</v>
      </c>
      <c r="O791" s="63"/>
      <c r="P791" s="56" t="str">
        <f ca="1">SamstagNeben!M47</f>
        <v>TB Essen-Haarzopf</v>
      </c>
      <c r="AB791" s="61"/>
    </row>
    <row r="792" spans="1:37">
      <c r="A792" s="57"/>
      <c r="B792" s="58"/>
      <c r="C792" s="58"/>
      <c r="M792" s="61"/>
      <c r="N792" s="62"/>
      <c r="AB792" s="61"/>
      <c r="AD792" s="64" t="s">
        <v>37</v>
      </c>
      <c r="AG792" s="64" t="s">
        <v>102</v>
      </c>
      <c r="AJ792" s="64" t="s">
        <v>39</v>
      </c>
    </row>
    <row r="793" spans="1:37">
      <c r="A793" s="65" t="s">
        <v>100</v>
      </c>
      <c r="C793" s="66"/>
      <c r="D793" s="67"/>
      <c r="E793" s="67"/>
      <c r="F793" s="67"/>
      <c r="G793" s="67"/>
      <c r="H793" s="68"/>
      <c r="I793" s="67"/>
      <c r="J793" s="67"/>
      <c r="K793" s="67"/>
      <c r="L793" s="67"/>
      <c r="M793" s="68"/>
      <c r="N793" s="67"/>
      <c r="O793" s="67"/>
      <c r="P793" s="67"/>
      <c r="Q793" s="67"/>
      <c r="R793" s="68"/>
      <c r="S793" s="67"/>
      <c r="T793" s="67"/>
      <c r="U793" s="67"/>
      <c r="V793" s="67"/>
      <c r="W793" s="68"/>
      <c r="X793" s="67"/>
      <c r="Y793" s="67"/>
      <c r="Z793" s="67"/>
      <c r="AA793" s="67"/>
      <c r="AB793" s="68"/>
      <c r="AC793" s="62"/>
      <c r="AD793" s="69"/>
      <c r="AE793" s="53"/>
      <c r="AF793" s="62"/>
      <c r="AG793" s="69"/>
      <c r="AH793" s="53"/>
      <c r="AJ793" s="69"/>
      <c r="AK793" s="53"/>
    </row>
    <row r="794" spans="1:37">
      <c r="A794" s="70" t="s">
        <v>101</v>
      </c>
      <c r="B794" s="58"/>
      <c r="C794" s="71"/>
      <c r="D794" s="72"/>
      <c r="E794" s="72"/>
      <c r="F794" s="72"/>
      <c r="G794" s="72"/>
      <c r="H794" s="59"/>
      <c r="I794" s="72"/>
      <c r="J794" s="72"/>
      <c r="K794" s="72"/>
      <c r="L794" s="72"/>
      <c r="M794" s="59"/>
      <c r="N794" s="72"/>
      <c r="O794" s="72"/>
      <c r="P794" s="72"/>
      <c r="Q794" s="72"/>
      <c r="R794" s="59"/>
      <c r="S794" s="72"/>
      <c r="T794" s="72"/>
      <c r="U794" s="72"/>
      <c r="V794" s="72"/>
      <c r="W794" s="59"/>
      <c r="X794" s="72"/>
      <c r="Y794" s="72"/>
      <c r="Z794" s="72"/>
      <c r="AA794" s="72"/>
      <c r="AB794" s="59"/>
      <c r="AC794" s="62"/>
      <c r="AD794" s="462">
        <f>SamstagNeben!C47</f>
        <v>8</v>
      </c>
      <c r="AE794" s="463"/>
      <c r="AF794" s="62"/>
      <c r="AG794" s="462">
        <f>SamstagNeben!E47</f>
        <v>83</v>
      </c>
      <c r="AH794" s="463"/>
      <c r="AJ794" s="462">
        <f>SamstagNeben!F47</f>
        <v>4</v>
      </c>
      <c r="AK794" s="463"/>
    </row>
    <row r="795" spans="1:37">
      <c r="A795" s="65" t="s">
        <v>100</v>
      </c>
      <c r="C795" s="66"/>
      <c r="D795" s="67"/>
      <c r="E795" s="67"/>
      <c r="F795" s="67"/>
      <c r="G795" s="67"/>
      <c r="H795" s="68"/>
      <c r="I795" s="67"/>
      <c r="J795" s="67"/>
      <c r="K795" s="67"/>
      <c r="L795" s="67"/>
      <c r="M795" s="68"/>
      <c r="N795" s="67"/>
      <c r="O795" s="67"/>
      <c r="P795" s="67"/>
      <c r="Q795" s="67"/>
      <c r="R795" s="68"/>
      <c r="S795" s="67"/>
      <c r="T795" s="67"/>
      <c r="U795" s="67"/>
      <c r="V795" s="67"/>
      <c r="W795" s="68"/>
      <c r="X795" s="67"/>
      <c r="Y795" s="67"/>
      <c r="Z795" s="67"/>
      <c r="AA795" s="67"/>
      <c r="AB795" s="68"/>
      <c r="AC795" s="62"/>
      <c r="AD795" s="57"/>
      <c r="AE795" s="59"/>
      <c r="AF795" s="62"/>
      <c r="AG795" s="57"/>
      <c r="AH795" s="59"/>
      <c r="AJ795" s="57"/>
      <c r="AK795" s="59"/>
    </row>
    <row r="796" spans="1:37">
      <c r="A796" s="70" t="s">
        <v>101</v>
      </c>
      <c r="B796" s="58"/>
      <c r="C796" s="71"/>
      <c r="D796" s="72"/>
      <c r="E796" s="72"/>
      <c r="F796" s="72"/>
      <c r="G796" s="72"/>
      <c r="H796" s="59"/>
      <c r="I796" s="72"/>
      <c r="J796" s="72"/>
      <c r="K796" s="72"/>
      <c r="L796" s="72"/>
      <c r="M796" s="59"/>
      <c r="N796" s="72"/>
      <c r="O796" s="72"/>
      <c r="P796" s="72"/>
      <c r="Q796" s="72"/>
      <c r="R796" s="59"/>
      <c r="S796" s="72"/>
      <c r="T796" s="72"/>
      <c r="U796" s="72"/>
      <c r="V796" s="72"/>
      <c r="W796" s="59"/>
      <c r="X796" s="72"/>
      <c r="Y796" s="72"/>
      <c r="Z796" s="72"/>
      <c r="AA796" s="72"/>
      <c r="AB796" s="59"/>
      <c r="AC796" s="62"/>
      <c r="AD796" s="62"/>
      <c r="AE796" s="62"/>
      <c r="AF796" s="62"/>
      <c r="AG796" s="62"/>
    </row>
    <row r="797" spans="1:37">
      <c r="A797" s="65" t="s">
        <v>100</v>
      </c>
      <c r="C797" s="66"/>
      <c r="D797" s="67"/>
      <c r="E797" s="67"/>
      <c r="F797" s="67"/>
      <c r="G797" s="67"/>
      <c r="H797" s="68"/>
      <c r="I797" s="67"/>
      <c r="J797" s="67"/>
      <c r="K797" s="67"/>
      <c r="L797" s="67"/>
      <c r="M797" s="68"/>
      <c r="N797" s="67"/>
      <c r="O797" s="67"/>
      <c r="P797" s="67"/>
      <c r="Q797" s="67"/>
      <c r="R797" s="68"/>
      <c r="S797" s="67"/>
      <c r="T797" s="67"/>
      <c r="U797" s="67"/>
      <c r="V797" s="67"/>
      <c r="W797" s="68"/>
      <c r="X797" s="67"/>
      <c r="Y797" s="67"/>
      <c r="Z797" s="67"/>
      <c r="AA797" s="67"/>
      <c r="AB797" s="68"/>
      <c r="AC797" s="62"/>
      <c r="AD797" s="73" t="s">
        <v>103</v>
      </c>
      <c r="AE797" s="62"/>
      <c r="AF797" s="62"/>
      <c r="AG797" s="62"/>
    </row>
    <row r="798" spans="1:37">
      <c r="A798" s="70" t="s">
        <v>101</v>
      </c>
      <c r="B798" s="58"/>
      <c r="C798" s="71"/>
      <c r="D798" s="72"/>
      <c r="E798" s="72"/>
      <c r="F798" s="72"/>
      <c r="G798" s="72"/>
      <c r="H798" s="59"/>
      <c r="I798" s="72"/>
      <c r="J798" s="72"/>
      <c r="K798" s="72"/>
      <c r="L798" s="72"/>
      <c r="M798" s="59"/>
      <c r="N798" s="72"/>
      <c r="O798" s="72"/>
      <c r="P798" s="72"/>
      <c r="Q798" s="72"/>
      <c r="R798" s="59"/>
      <c r="S798" s="72"/>
      <c r="T798" s="72"/>
      <c r="U798" s="72"/>
      <c r="V798" s="72"/>
      <c r="W798" s="59"/>
      <c r="X798" s="72"/>
      <c r="Y798" s="72"/>
      <c r="Z798" s="72"/>
      <c r="AA798" s="72"/>
      <c r="AB798" s="59"/>
      <c r="AC798" s="62"/>
      <c r="AD798" s="62"/>
      <c r="AE798" s="62"/>
      <c r="AF798" s="62"/>
      <c r="AG798" s="62"/>
    </row>
    <row r="799" spans="1:37">
      <c r="A799" s="65" t="s">
        <v>100</v>
      </c>
      <c r="C799" s="66"/>
      <c r="D799" s="67"/>
      <c r="E799" s="67"/>
      <c r="F799" s="67"/>
      <c r="G799" s="67"/>
      <c r="H799" s="68"/>
      <c r="I799" s="67"/>
      <c r="J799" s="67"/>
      <c r="K799" s="67"/>
      <c r="L799" s="67"/>
      <c r="M799" s="68"/>
      <c r="N799" s="67"/>
      <c r="O799" s="67"/>
      <c r="P799" s="67"/>
      <c r="Q799" s="67"/>
      <c r="R799" s="68"/>
      <c r="S799" s="67"/>
      <c r="T799" s="67"/>
      <c r="U799" s="67"/>
      <c r="V799" s="67"/>
      <c r="W799" s="68"/>
      <c r="X799" s="67"/>
      <c r="Y799" s="67"/>
      <c r="Z799" s="67"/>
      <c r="AA799" s="67"/>
      <c r="AB799" s="68"/>
      <c r="AC799" s="62"/>
      <c r="AD799" s="74" t="str">
        <f>Daten!$A$31</f>
        <v>DM Senioren 2017</v>
      </c>
      <c r="AE799" s="58"/>
      <c r="AF799" s="58"/>
      <c r="AG799" s="58"/>
      <c r="AH799" s="58"/>
      <c r="AI799" s="58"/>
      <c r="AJ799" s="58"/>
      <c r="AK799" s="58"/>
    </row>
    <row r="800" spans="1:37">
      <c r="A800" s="70" t="s">
        <v>101</v>
      </c>
      <c r="B800" s="58"/>
      <c r="C800" s="71"/>
      <c r="D800" s="72"/>
      <c r="E800" s="72"/>
      <c r="F800" s="72"/>
      <c r="G800" s="72"/>
      <c r="H800" s="59"/>
      <c r="I800" s="72"/>
      <c r="J800" s="72"/>
      <c r="K800" s="72"/>
      <c r="L800" s="72"/>
      <c r="M800" s="59"/>
      <c r="N800" s="72"/>
      <c r="O800" s="72"/>
      <c r="P800" s="72"/>
      <c r="Q800" s="72"/>
      <c r="R800" s="59"/>
      <c r="S800" s="72"/>
      <c r="T800" s="72"/>
      <c r="U800" s="72"/>
      <c r="V800" s="72"/>
      <c r="W800" s="59"/>
      <c r="X800" s="72"/>
      <c r="Y800" s="72"/>
      <c r="Z800" s="72"/>
      <c r="AA800" s="72"/>
      <c r="AB800" s="59"/>
      <c r="AC800" s="62"/>
      <c r="AD800" s="75" t="str">
        <f>SamstagNeben!G47</f>
        <v>M60</v>
      </c>
      <c r="AE800" s="76"/>
      <c r="AF800" s="76"/>
      <c r="AG800" s="75" t="s">
        <v>34</v>
      </c>
      <c r="AH800" s="76"/>
      <c r="AI800" s="76"/>
      <c r="AJ800" s="76"/>
      <c r="AK800" s="76"/>
    </row>
    <row r="801" spans="1:37">
      <c r="A801" s="65" t="s">
        <v>100</v>
      </c>
      <c r="C801" s="66"/>
      <c r="D801" s="67"/>
      <c r="E801" s="67"/>
      <c r="F801" s="67"/>
      <c r="G801" s="67"/>
      <c r="H801" s="68"/>
      <c r="I801" s="67"/>
      <c r="J801" s="67"/>
      <c r="K801" s="67"/>
      <c r="L801" s="67"/>
      <c r="M801" s="68"/>
      <c r="N801" s="67"/>
      <c r="O801" s="67"/>
      <c r="P801" s="67"/>
      <c r="Q801" s="67"/>
      <c r="R801" s="68"/>
      <c r="S801" s="67"/>
      <c r="T801" s="67"/>
      <c r="U801" s="67"/>
      <c r="V801" s="67"/>
      <c r="W801" s="68"/>
      <c r="X801" s="67"/>
      <c r="Y801" s="67"/>
      <c r="Z801" s="67"/>
      <c r="AA801" s="67"/>
      <c r="AB801" s="68"/>
      <c r="AC801" s="62"/>
      <c r="AD801" s="77"/>
      <c r="AE801" s="62"/>
      <c r="AF801" s="62"/>
      <c r="AG801" s="62"/>
      <c r="AH801" s="62"/>
      <c r="AI801" s="62"/>
      <c r="AJ801" s="62"/>
      <c r="AK801" s="62"/>
    </row>
    <row r="802" spans="1:37">
      <c r="A802" s="70" t="s">
        <v>101</v>
      </c>
      <c r="B802" s="58"/>
      <c r="C802" s="71"/>
      <c r="D802" s="72"/>
      <c r="E802" s="72"/>
      <c r="F802" s="72"/>
      <c r="G802" s="72"/>
      <c r="H802" s="59"/>
      <c r="I802" s="72"/>
      <c r="J802" s="72"/>
      <c r="K802" s="72"/>
      <c r="L802" s="72"/>
      <c r="M802" s="59"/>
      <c r="N802" s="72"/>
      <c r="O802" s="72"/>
      <c r="P802" s="72"/>
      <c r="Q802" s="72"/>
      <c r="R802" s="59"/>
      <c r="S802" s="72"/>
      <c r="T802" s="72"/>
      <c r="U802" s="72"/>
      <c r="V802" s="72"/>
      <c r="W802" s="59"/>
      <c r="X802" s="72"/>
      <c r="Y802" s="72"/>
      <c r="Z802" s="72"/>
      <c r="AA802" s="72"/>
      <c r="AB802" s="59"/>
      <c r="AC802" s="62"/>
      <c r="AD802" s="78" t="s">
        <v>104</v>
      </c>
      <c r="AE802" s="76"/>
      <c r="AF802" s="76"/>
      <c r="AG802" s="76"/>
      <c r="AH802" s="79"/>
      <c r="AI802" s="76"/>
      <c r="AJ802" s="76"/>
      <c r="AK802" s="80"/>
    </row>
    <row r="803" spans="1:37">
      <c r="D803" s="64"/>
      <c r="AD803" s="81"/>
      <c r="AE803" s="52"/>
      <c r="AF803" s="52"/>
      <c r="AG803" s="52"/>
      <c r="AH803" s="82"/>
      <c r="AI803" s="52"/>
      <c r="AJ803" s="52"/>
      <c r="AK803" s="53"/>
    </row>
    <row r="804" spans="1:37">
      <c r="A804" s="83" t="s">
        <v>105</v>
      </c>
      <c r="B804" s="76"/>
      <c r="C804" s="80"/>
      <c r="D804" s="84"/>
      <c r="E804" s="84" t="s">
        <v>100</v>
      </c>
      <c r="F804" s="85" t="s">
        <v>21</v>
      </c>
      <c r="G804" s="84" t="s">
        <v>101</v>
      </c>
      <c r="H804" s="86"/>
      <c r="I804" s="84" t="s">
        <v>106</v>
      </c>
      <c r="J804" s="84"/>
      <c r="K804" s="84"/>
      <c r="L804" s="84"/>
      <c r="M804" s="86"/>
      <c r="N804" s="84" t="s">
        <v>107</v>
      </c>
      <c r="O804" s="84"/>
      <c r="P804" s="84"/>
      <c r="Q804" s="84"/>
      <c r="R804" s="86"/>
      <c r="S804" s="73"/>
      <c r="T804" s="73"/>
      <c r="AD804" s="87" t="s">
        <v>108</v>
      </c>
      <c r="AE804" s="58"/>
      <c r="AF804" s="58"/>
      <c r="AG804" s="58"/>
      <c r="AH804" s="72"/>
      <c r="AI804" s="58"/>
      <c r="AJ804" s="58"/>
      <c r="AK804" s="59"/>
    </row>
    <row r="805" spans="1:37">
      <c r="A805" s="60"/>
      <c r="C805" s="61"/>
      <c r="H805" s="61"/>
      <c r="M805" s="61"/>
      <c r="N805" s="88"/>
      <c r="O805" s="89"/>
      <c r="P805" s="89"/>
      <c r="Q805" s="89"/>
      <c r="R805" s="90"/>
      <c r="S805" s="62"/>
      <c r="T805" s="56" t="s">
        <v>109</v>
      </c>
      <c r="AD805" s="91"/>
      <c r="AE805" s="62"/>
      <c r="AF805" s="62"/>
      <c r="AG805" s="62"/>
      <c r="AH805" s="92"/>
      <c r="AI805" s="62"/>
      <c r="AJ805" s="62"/>
      <c r="AK805" s="61"/>
    </row>
    <row r="806" spans="1:37">
      <c r="A806" s="93" t="s">
        <v>110</v>
      </c>
      <c r="B806" s="58"/>
      <c r="C806" s="59"/>
      <c r="D806" s="58"/>
      <c r="E806" s="58"/>
      <c r="F806" s="94" t="s">
        <v>21</v>
      </c>
      <c r="G806" s="58"/>
      <c r="H806" s="59"/>
      <c r="I806" s="58"/>
      <c r="J806" s="58"/>
      <c r="K806" s="94" t="s">
        <v>21</v>
      </c>
      <c r="L806" s="58"/>
      <c r="M806" s="59"/>
      <c r="N806" s="95"/>
      <c r="O806" s="95"/>
      <c r="P806" s="96"/>
      <c r="Q806" s="97"/>
      <c r="R806" s="98"/>
      <c r="S806" s="62"/>
      <c r="T806" s="62"/>
      <c r="AD806" s="87" t="s">
        <v>111</v>
      </c>
      <c r="AE806" s="58"/>
      <c r="AF806" s="58"/>
      <c r="AG806" s="58"/>
      <c r="AH806" s="72"/>
      <c r="AI806" s="58"/>
      <c r="AJ806" s="58"/>
      <c r="AK806" s="59"/>
    </row>
    <row r="807" spans="1:37">
      <c r="A807" s="60"/>
      <c r="C807" s="61"/>
      <c r="H807" s="61"/>
      <c r="K807" s="99"/>
      <c r="M807" s="61"/>
      <c r="N807" s="62"/>
      <c r="Q807" s="100"/>
      <c r="R807" s="61"/>
      <c r="S807" s="62"/>
      <c r="T807" s="58"/>
      <c r="U807" s="58"/>
      <c r="V807" s="58"/>
      <c r="W807" s="58"/>
      <c r="X807" s="58"/>
      <c r="Y807" s="58"/>
      <c r="Z807" s="58"/>
      <c r="AA807" s="58"/>
      <c r="AB807" s="58"/>
      <c r="AC807" s="62"/>
      <c r="AD807" s="91"/>
      <c r="AE807" s="62"/>
      <c r="AF807" s="62"/>
      <c r="AG807" s="62"/>
      <c r="AH807" s="92"/>
      <c r="AI807" s="62"/>
      <c r="AJ807" s="62"/>
      <c r="AK807" s="61"/>
    </row>
    <row r="808" spans="1:37">
      <c r="A808" s="93" t="s">
        <v>112</v>
      </c>
      <c r="B808" s="58"/>
      <c r="C808" s="59"/>
      <c r="D808" s="58"/>
      <c r="E808" s="58"/>
      <c r="F808" s="94" t="s">
        <v>21</v>
      </c>
      <c r="G808" s="58"/>
      <c r="H808" s="59"/>
      <c r="I808" s="58"/>
      <c r="J808" s="58"/>
      <c r="K808" s="94" t="s">
        <v>21</v>
      </c>
      <c r="L808" s="58"/>
      <c r="M808" s="59"/>
      <c r="N808" s="58"/>
      <c r="O808" s="58"/>
      <c r="P808" s="94" t="s">
        <v>21</v>
      </c>
      <c r="Q808" s="101"/>
      <c r="R808" s="59"/>
      <c r="S808" s="62"/>
      <c r="T808" s="62"/>
      <c r="AD808" s="87" t="s">
        <v>113</v>
      </c>
      <c r="AE808" s="58"/>
      <c r="AF808" s="58"/>
      <c r="AG808" s="58"/>
      <c r="AH808" s="72"/>
      <c r="AI808" s="58"/>
      <c r="AJ808" s="58"/>
      <c r="AK808" s="59"/>
    </row>
    <row r="809" spans="1:37">
      <c r="AD809" s="91" t="s">
        <v>114</v>
      </c>
      <c r="AE809" s="62"/>
      <c r="AF809" s="62"/>
      <c r="AG809" s="62"/>
      <c r="AH809" s="92"/>
      <c r="AI809" s="62"/>
      <c r="AJ809" s="62"/>
      <c r="AK809" s="61"/>
    </row>
    <row r="810" spans="1:37">
      <c r="A810" s="102"/>
      <c r="B810" s="76"/>
      <c r="C810" s="76"/>
      <c r="D810" s="76"/>
      <c r="E810" s="76" t="s">
        <v>100</v>
      </c>
      <c r="F810" s="76"/>
      <c r="G810" s="76"/>
      <c r="H810" s="76"/>
      <c r="I810" s="76"/>
      <c r="J810" s="76"/>
      <c r="K810" s="76"/>
      <c r="L810" s="76"/>
      <c r="M810" s="76"/>
      <c r="N810" s="85" t="s">
        <v>40</v>
      </c>
      <c r="O810" s="76"/>
      <c r="P810" s="76"/>
      <c r="Q810" s="76"/>
      <c r="R810" s="76"/>
      <c r="S810" s="76"/>
      <c r="T810" s="76" t="s">
        <v>101</v>
      </c>
      <c r="U810" s="76"/>
      <c r="V810" s="76"/>
      <c r="W810" s="76"/>
      <c r="X810" s="76"/>
      <c r="Y810" s="76"/>
      <c r="Z810" s="76"/>
      <c r="AA810" s="76"/>
      <c r="AB810" s="80"/>
      <c r="AD810" s="87" t="s">
        <v>115</v>
      </c>
      <c r="AE810" s="58"/>
      <c r="AF810" s="58"/>
      <c r="AG810" s="58"/>
      <c r="AH810" s="72"/>
      <c r="AI810" s="58"/>
      <c r="AJ810" s="58"/>
      <c r="AK810" s="59"/>
    </row>
    <row r="811" spans="1:37">
      <c r="A811" s="103" t="s">
        <v>116</v>
      </c>
      <c r="B811" s="104" t="s">
        <v>117</v>
      </c>
      <c r="C811" s="104"/>
      <c r="D811" s="104"/>
      <c r="E811" s="104"/>
      <c r="F811" s="104"/>
      <c r="G811" s="105"/>
      <c r="H811" s="104" t="s">
        <v>118</v>
      </c>
      <c r="I811" s="104"/>
      <c r="J811" s="105"/>
      <c r="K811" s="106" t="s">
        <v>119</v>
      </c>
      <c r="L811" s="107" t="s">
        <v>120</v>
      </c>
      <c r="M811" s="108"/>
      <c r="N811" s="109" t="s">
        <v>94</v>
      </c>
      <c r="O811" s="105" t="s">
        <v>116</v>
      </c>
      <c r="P811" s="104" t="s">
        <v>117</v>
      </c>
      <c r="Q811" s="104"/>
      <c r="R811" s="104"/>
      <c r="S811" s="104"/>
      <c r="T811" s="104"/>
      <c r="U811" s="105"/>
      <c r="V811" s="104" t="s">
        <v>118</v>
      </c>
      <c r="W811" s="104"/>
      <c r="X811" s="105"/>
      <c r="Y811" s="106" t="s">
        <v>119</v>
      </c>
      <c r="Z811" s="107" t="s">
        <v>120</v>
      </c>
      <c r="AA811" s="108"/>
      <c r="AB811" s="109" t="s">
        <v>94</v>
      </c>
    </row>
    <row r="812" spans="1:37">
      <c r="A812" s="110" t="s">
        <v>121</v>
      </c>
      <c r="B812" s="111"/>
      <c r="C812" s="111"/>
      <c r="D812" s="111"/>
      <c r="E812" s="111"/>
      <c r="F812" s="111"/>
      <c r="G812" s="112"/>
      <c r="H812" s="111"/>
      <c r="I812" s="111"/>
      <c r="J812" s="112"/>
      <c r="K812" s="113"/>
      <c r="L812" s="114"/>
      <c r="M812" s="115"/>
      <c r="N812" s="116"/>
      <c r="O812" s="117" t="s">
        <v>121</v>
      </c>
      <c r="P812" s="111"/>
      <c r="Q812" s="111"/>
      <c r="R812" s="111"/>
      <c r="S812" s="111"/>
      <c r="T812" s="111"/>
      <c r="U812" s="112"/>
      <c r="V812" s="111"/>
      <c r="W812" s="111"/>
      <c r="X812" s="112"/>
      <c r="Y812" s="113"/>
      <c r="Z812" s="114"/>
      <c r="AA812" s="115"/>
      <c r="AB812" s="116"/>
      <c r="AD812" s="64" t="s">
        <v>122</v>
      </c>
    </row>
    <row r="813" spans="1:37">
      <c r="A813" s="110" t="s">
        <v>123</v>
      </c>
      <c r="B813" s="111"/>
      <c r="C813" s="111"/>
      <c r="D813" s="111"/>
      <c r="E813" s="111"/>
      <c r="F813" s="111"/>
      <c r="G813" s="112"/>
      <c r="H813" s="111"/>
      <c r="I813" s="111"/>
      <c r="J813" s="112"/>
      <c r="K813" s="118"/>
      <c r="L813" s="119"/>
      <c r="M813" s="112"/>
      <c r="N813" s="116"/>
      <c r="O813" s="117" t="s">
        <v>123</v>
      </c>
      <c r="P813" s="111"/>
      <c r="Q813" s="111"/>
      <c r="R813" s="111"/>
      <c r="S813" s="111"/>
      <c r="T813" s="111"/>
      <c r="U813" s="112"/>
      <c r="V813" s="111"/>
      <c r="W813" s="111"/>
      <c r="X813" s="112"/>
      <c r="Y813" s="118"/>
      <c r="Z813" s="119"/>
      <c r="AA813" s="112"/>
      <c r="AB813" s="116"/>
      <c r="AD813" s="120"/>
      <c r="AE813" s="58"/>
      <c r="AF813" s="58"/>
      <c r="AG813" s="58"/>
      <c r="AH813" s="58"/>
      <c r="AI813" s="58"/>
      <c r="AJ813" s="58"/>
      <c r="AK813" s="58"/>
    </row>
    <row r="814" spans="1:37">
      <c r="A814" s="110" t="s">
        <v>124</v>
      </c>
      <c r="B814" s="111"/>
      <c r="C814" s="111"/>
      <c r="D814" s="111"/>
      <c r="E814" s="111"/>
      <c r="F814" s="111"/>
      <c r="G814" s="112"/>
      <c r="H814" s="111"/>
      <c r="I814" s="111"/>
      <c r="J814" s="112"/>
      <c r="K814" s="118"/>
      <c r="L814" s="119"/>
      <c r="M814" s="112"/>
      <c r="N814" s="116"/>
      <c r="O814" s="117" t="s">
        <v>124</v>
      </c>
      <c r="P814" s="111"/>
      <c r="Q814" s="111"/>
      <c r="R814" s="111"/>
      <c r="S814" s="111"/>
      <c r="T814" s="111"/>
      <c r="U814" s="112"/>
      <c r="V814" s="111"/>
      <c r="W814" s="111"/>
      <c r="X814" s="112"/>
      <c r="Y814" s="118"/>
      <c r="Z814" s="119"/>
      <c r="AA814" s="112"/>
      <c r="AB814" s="116"/>
      <c r="AD814" s="64" t="s">
        <v>96</v>
      </c>
    </row>
    <row r="815" spans="1:37">
      <c r="A815" s="110" t="s">
        <v>125</v>
      </c>
      <c r="B815" s="111"/>
      <c r="C815" s="111"/>
      <c r="D815" s="111"/>
      <c r="E815" s="111"/>
      <c r="F815" s="111"/>
      <c r="G815" s="112"/>
      <c r="H815" s="111"/>
      <c r="I815" s="111"/>
      <c r="J815" s="112"/>
      <c r="K815" s="118"/>
      <c r="L815" s="119"/>
      <c r="M815" s="112"/>
      <c r="N815" s="116"/>
      <c r="O815" s="117" t="s">
        <v>125</v>
      </c>
      <c r="P815" s="111"/>
      <c r="Q815" s="111"/>
      <c r="R815" s="111"/>
      <c r="S815" s="111"/>
      <c r="T815" s="111"/>
      <c r="U815" s="112"/>
      <c r="V815" s="111"/>
      <c r="W815" s="111"/>
      <c r="X815" s="112"/>
      <c r="Y815" s="118"/>
      <c r="Z815" s="119"/>
      <c r="AA815" s="112"/>
      <c r="AB815" s="116"/>
      <c r="AD815" s="120"/>
      <c r="AE815" s="58"/>
      <c r="AF815" s="58"/>
      <c r="AG815" s="58"/>
      <c r="AH815" s="58"/>
      <c r="AI815" s="58"/>
      <c r="AJ815" s="58"/>
      <c r="AK815" s="58"/>
    </row>
    <row r="816" spans="1:37">
      <c r="A816" s="110" t="s">
        <v>126</v>
      </c>
      <c r="B816" s="111"/>
      <c r="C816" s="111"/>
      <c r="D816" s="111"/>
      <c r="E816" s="111"/>
      <c r="F816" s="111"/>
      <c r="G816" s="112"/>
      <c r="H816" s="111"/>
      <c r="I816" s="111"/>
      <c r="J816" s="112"/>
      <c r="K816" s="118"/>
      <c r="L816" s="119"/>
      <c r="M816" s="112"/>
      <c r="N816" s="116"/>
      <c r="O816" s="117" t="s">
        <v>126</v>
      </c>
      <c r="P816" s="111"/>
      <c r="Q816" s="111"/>
      <c r="R816" s="111"/>
      <c r="S816" s="111"/>
      <c r="T816" s="111"/>
      <c r="U816" s="112"/>
      <c r="V816" s="111"/>
      <c r="W816" s="111"/>
      <c r="X816" s="112"/>
      <c r="Y816" s="118"/>
      <c r="Z816" s="119"/>
      <c r="AA816" s="112"/>
      <c r="AB816" s="116"/>
      <c r="AD816" s="64" t="s">
        <v>127</v>
      </c>
    </row>
    <row r="817" spans="1:37">
      <c r="A817" s="121" t="s">
        <v>128</v>
      </c>
      <c r="B817" s="58"/>
      <c r="C817" s="58"/>
      <c r="D817" s="58"/>
      <c r="E817" s="58"/>
      <c r="F817" s="58"/>
      <c r="G817" s="72"/>
      <c r="H817" s="58"/>
      <c r="I817" s="58"/>
      <c r="J817" s="72"/>
      <c r="K817" s="122"/>
      <c r="L817" s="123"/>
      <c r="M817" s="72"/>
      <c r="N817" s="59"/>
      <c r="O817" s="124" t="s">
        <v>128</v>
      </c>
      <c r="P817" s="58"/>
      <c r="Q817" s="58"/>
      <c r="R817" s="58"/>
      <c r="S817" s="58"/>
      <c r="T817" s="58"/>
      <c r="U817" s="72"/>
      <c r="V817" s="58"/>
      <c r="W817" s="58"/>
      <c r="X817" s="72"/>
      <c r="Y817" s="122"/>
      <c r="Z817" s="123"/>
      <c r="AA817" s="72"/>
      <c r="AB817" s="59"/>
      <c r="AD817" s="120"/>
      <c r="AE817" s="125" t="str">
        <f>Daten!$A$35</f>
        <v>Fredenbeck</v>
      </c>
      <c r="AF817" s="58"/>
      <c r="AG817" s="58"/>
      <c r="AH817" s="58"/>
      <c r="AI817" s="58"/>
      <c r="AJ817" s="58"/>
      <c r="AK817" s="58"/>
    </row>
    <row r="818" spans="1:37">
      <c r="A818" s="65" t="s">
        <v>129</v>
      </c>
      <c r="N818" s="61"/>
      <c r="O818" s="64" t="s">
        <v>129</v>
      </c>
      <c r="AB818" s="61"/>
      <c r="AD818" s="64" t="s">
        <v>130</v>
      </c>
    </row>
    <row r="819" spans="1:37">
      <c r="A819" s="57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9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9"/>
      <c r="AD819" s="58"/>
      <c r="AE819" s="126" t="str">
        <f>Daten!$A$32</f>
        <v>05.05.2017</v>
      </c>
      <c r="AF819" s="58"/>
      <c r="AG819" s="58"/>
      <c r="AH819" s="58"/>
      <c r="AI819" s="58"/>
      <c r="AJ819" s="58"/>
      <c r="AK819" s="58"/>
    </row>
    <row r="820" spans="1:37">
      <c r="A820" s="51" t="s">
        <v>95</v>
      </c>
      <c r="B820" s="52"/>
      <c r="C820" s="52"/>
      <c r="D820" s="52"/>
      <c r="E820" s="53"/>
      <c r="F820" s="54" t="s">
        <v>96</v>
      </c>
      <c r="G820" s="52"/>
      <c r="H820" s="52"/>
      <c r="I820" s="52"/>
      <c r="J820" s="52"/>
      <c r="K820" s="52"/>
      <c r="L820" s="52"/>
      <c r="M820" s="52"/>
      <c r="N820" s="52"/>
      <c r="O820" s="52"/>
      <c r="P820" s="53"/>
      <c r="Q820" s="54" t="s">
        <v>97</v>
      </c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3"/>
      <c r="AC820" s="55" t="s">
        <v>98</v>
      </c>
    </row>
    <row r="821" spans="1:37">
      <c r="A821" s="57"/>
      <c r="B821" s="58"/>
      <c r="C821" s="58"/>
      <c r="D821" s="58"/>
      <c r="E821" s="59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9"/>
      <c r="Q821" s="58"/>
      <c r="R821" s="58" t="str">
        <f ca="1">SamstagNeben!P48</f>
        <v>TV Berkenbaum</v>
      </c>
      <c r="S821" s="58"/>
      <c r="T821" s="58"/>
      <c r="U821" s="58"/>
      <c r="V821" s="58"/>
      <c r="W821" s="58"/>
      <c r="X821" s="58"/>
      <c r="Y821" s="58"/>
      <c r="Z821" s="58"/>
      <c r="AA821" s="58" t="str">
        <f>SamstagNeben!N48</f>
        <v>F40</v>
      </c>
      <c r="AB821" s="59"/>
      <c r="AC821" s="55" t="s">
        <v>99</v>
      </c>
    </row>
    <row r="822" spans="1:37" ht="15.95" customHeight="1">
      <c r="A822" s="60" t="s">
        <v>100</v>
      </c>
      <c r="C822" s="56" t="str">
        <f ca="1">SamstagNeben!I48</f>
        <v>SG Arbergen-Mahndorf</v>
      </c>
      <c r="M822" s="61"/>
      <c r="N822" s="62" t="s">
        <v>101</v>
      </c>
      <c r="O822" s="63"/>
      <c r="P822" s="56" t="str">
        <f ca="1">SamstagNeben!M48</f>
        <v>Barmer TG</v>
      </c>
      <c r="AB822" s="61"/>
    </row>
    <row r="823" spans="1:37">
      <c r="A823" s="57"/>
      <c r="B823" s="58"/>
      <c r="C823" s="58"/>
      <c r="M823" s="61"/>
      <c r="N823" s="62"/>
      <c r="AB823" s="61"/>
      <c r="AD823" s="64" t="s">
        <v>37</v>
      </c>
      <c r="AG823" s="64" t="s">
        <v>102</v>
      </c>
      <c r="AJ823" s="64" t="s">
        <v>39</v>
      </c>
    </row>
    <row r="824" spans="1:37">
      <c r="A824" s="65" t="s">
        <v>100</v>
      </c>
      <c r="C824" s="66"/>
      <c r="D824" s="67"/>
      <c r="E824" s="67"/>
      <c r="F824" s="67"/>
      <c r="G824" s="67"/>
      <c r="H824" s="68"/>
      <c r="I824" s="67"/>
      <c r="J824" s="67"/>
      <c r="K824" s="67"/>
      <c r="L824" s="67"/>
      <c r="M824" s="68"/>
      <c r="N824" s="67"/>
      <c r="O824" s="67"/>
      <c r="P824" s="67"/>
      <c r="Q824" s="67"/>
      <c r="R824" s="68"/>
      <c r="S824" s="67"/>
      <c r="T824" s="67"/>
      <c r="U824" s="67"/>
      <c r="V824" s="67"/>
      <c r="W824" s="68"/>
      <c r="X824" s="67"/>
      <c r="Y824" s="67"/>
      <c r="Z824" s="67"/>
      <c r="AA824" s="67"/>
      <c r="AB824" s="68"/>
      <c r="AC824" s="62"/>
      <c r="AD824" s="69"/>
      <c r="AE824" s="53"/>
      <c r="AF824" s="62"/>
      <c r="AG824" s="69"/>
      <c r="AH824" s="53"/>
      <c r="AJ824" s="69"/>
      <c r="AK824" s="53"/>
    </row>
    <row r="825" spans="1:37">
      <c r="A825" s="70" t="s">
        <v>101</v>
      </c>
      <c r="B825" s="58"/>
      <c r="C825" s="71"/>
      <c r="D825" s="72"/>
      <c r="E825" s="72"/>
      <c r="F825" s="72"/>
      <c r="G825" s="72"/>
      <c r="H825" s="59"/>
      <c r="I825" s="72"/>
      <c r="J825" s="72"/>
      <c r="K825" s="72"/>
      <c r="L825" s="72"/>
      <c r="M825" s="59"/>
      <c r="N825" s="72"/>
      <c r="O825" s="72"/>
      <c r="P825" s="72"/>
      <c r="Q825" s="72"/>
      <c r="R825" s="59"/>
      <c r="S825" s="72"/>
      <c r="T825" s="72"/>
      <c r="U825" s="72"/>
      <c r="V825" s="72"/>
      <c r="W825" s="59"/>
      <c r="X825" s="72"/>
      <c r="Y825" s="72"/>
      <c r="Z825" s="72"/>
      <c r="AA825" s="72"/>
      <c r="AB825" s="59"/>
      <c r="AC825" s="62"/>
      <c r="AD825" s="462">
        <f>SamstagNeben!C48</f>
        <v>9</v>
      </c>
      <c r="AE825" s="463"/>
      <c r="AF825" s="62"/>
      <c r="AG825" s="462">
        <f>SamstagNeben!E48</f>
        <v>84</v>
      </c>
      <c r="AH825" s="463"/>
      <c r="AJ825" s="462">
        <f>SamstagNeben!F48</f>
        <v>1</v>
      </c>
      <c r="AK825" s="463"/>
    </row>
    <row r="826" spans="1:37">
      <c r="A826" s="65" t="s">
        <v>100</v>
      </c>
      <c r="C826" s="66"/>
      <c r="D826" s="67"/>
      <c r="E826" s="67"/>
      <c r="F826" s="67"/>
      <c r="G826" s="67"/>
      <c r="H826" s="68"/>
      <c r="I826" s="67"/>
      <c r="J826" s="67"/>
      <c r="K826" s="67"/>
      <c r="L826" s="67"/>
      <c r="M826" s="68"/>
      <c r="N826" s="67"/>
      <c r="O826" s="67"/>
      <c r="P826" s="67"/>
      <c r="Q826" s="67"/>
      <c r="R826" s="68"/>
      <c r="S826" s="67"/>
      <c r="T826" s="67"/>
      <c r="U826" s="67"/>
      <c r="V826" s="67"/>
      <c r="W826" s="68"/>
      <c r="X826" s="67"/>
      <c r="Y826" s="67"/>
      <c r="Z826" s="67"/>
      <c r="AA826" s="67"/>
      <c r="AB826" s="68"/>
      <c r="AC826" s="62"/>
      <c r="AD826" s="57"/>
      <c r="AE826" s="59"/>
      <c r="AF826" s="62"/>
      <c r="AG826" s="57"/>
      <c r="AH826" s="59"/>
      <c r="AJ826" s="57"/>
      <c r="AK826" s="59"/>
    </row>
    <row r="827" spans="1:37">
      <c r="A827" s="70" t="s">
        <v>101</v>
      </c>
      <c r="B827" s="58"/>
      <c r="C827" s="71"/>
      <c r="D827" s="72"/>
      <c r="E827" s="72"/>
      <c r="F827" s="72"/>
      <c r="G827" s="72"/>
      <c r="H827" s="59"/>
      <c r="I827" s="72"/>
      <c r="J827" s="72"/>
      <c r="K827" s="72"/>
      <c r="L827" s="72"/>
      <c r="M827" s="59"/>
      <c r="N827" s="72"/>
      <c r="O827" s="72"/>
      <c r="P827" s="72"/>
      <c r="Q827" s="72"/>
      <c r="R827" s="59"/>
      <c r="S827" s="72"/>
      <c r="T827" s="72"/>
      <c r="U827" s="72"/>
      <c r="V827" s="72"/>
      <c r="W827" s="59"/>
      <c r="X827" s="72"/>
      <c r="Y827" s="72"/>
      <c r="Z827" s="72"/>
      <c r="AA827" s="72"/>
      <c r="AB827" s="59"/>
      <c r="AC827" s="62"/>
      <c r="AD827" s="62"/>
      <c r="AE827" s="62"/>
      <c r="AF827" s="62"/>
      <c r="AG827" s="62"/>
    </row>
    <row r="828" spans="1:37">
      <c r="A828" s="65" t="s">
        <v>100</v>
      </c>
      <c r="C828" s="66"/>
      <c r="D828" s="67"/>
      <c r="E828" s="67"/>
      <c r="F828" s="67"/>
      <c r="G828" s="67"/>
      <c r="H828" s="68"/>
      <c r="I828" s="67"/>
      <c r="J828" s="67"/>
      <c r="K828" s="67"/>
      <c r="L828" s="67"/>
      <c r="M828" s="68"/>
      <c r="N828" s="67"/>
      <c r="O828" s="67"/>
      <c r="P828" s="67"/>
      <c r="Q828" s="67"/>
      <c r="R828" s="68"/>
      <c r="S828" s="67"/>
      <c r="T828" s="67"/>
      <c r="U828" s="67"/>
      <c r="V828" s="67"/>
      <c r="W828" s="68"/>
      <c r="X828" s="67"/>
      <c r="Y828" s="67"/>
      <c r="Z828" s="67"/>
      <c r="AA828" s="67"/>
      <c r="AB828" s="68"/>
      <c r="AC828" s="62"/>
      <c r="AD828" s="73" t="s">
        <v>103</v>
      </c>
      <c r="AE828" s="62"/>
      <c r="AF828" s="62"/>
      <c r="AG828" s="62"/>
    </row>
    <row r="829" spans="1:37">
      <c r="A829" s="70" t="s">
        <v>101</v>
      </c>
      <c r="B829" s="58"/>
      <c r="C829" s="71"/>
      <c r="D829" s="72"/>
      <c r="E829" s="72"/>
      <c r="F829" s="72"/>
      <c r="G829" s="72"/>
      <c r="H829" s="59"/>
      <c r="I829" s="72"/>
      <c r="J829" s="72"/>
      <c r="K829" s="72"/>
      <c r="L829" s="72"/>
      <c r="M829" s="59"/>
      <c r="N829" s="72"/>
      <c r="O829" s="72"/>
      <c r="P829" s="72"/>
      <c r="Q829" s="72"/>
      <c r="R829" s="59"/>
      <c r="S829" s="72"/>
      <c r="T829" s="72"/>
      <c r="U829" s="72"/>
      <c r="V829" s="72"/>
      <c r="W829" s="59"/>
      <c r="X829" s="72"/>
      <c r="Y829" s="72"/>
      <c r="Z829" s="72"/>
      <c r="AA829" s="72"/>
      <c r="AB829" s="59"/>
      <c r="AC829" s="62"/>
      <c r="AD829" s="62"/>
      <c r="AE829" s="62"/>
      <c r="AF829" s="62"/>
      <c r="AG829" s="62"/>
    </row>
    <row r="830" spans="1:37">
      <c r="A830" s="65" t="s">
        <v>100</v>
      </c>
      <c r="C830" s="66"/>
      <c r="D830" s="67"/>
      <c r="E830" s="67"/>
      <c r="F830" s="67"/>
      <c r="G830" s="67"/>
      <c r="H830" s="68"/>
      <c r="I830" s="67"/>
      <c r="J830" s="67"/>
      <c r="K830" s="67"/>
      <c r="L830" s="67"/>
      <c r="M830" s="68"/>
      <c r="N830" s="67"/>
      <c r="O830" s="67"/>
      <c r="P830" s="67"/>
      <c r="Q830" s="67"/>
      <c r="R830" s="68"/>
      <c r="S830" s="67"/>
      <c r="T830" s="67"/>
      <c r="U830" s="67"/>
      <c r="V830" s="67"/>
      <c r="W830" s="68"/>
      <c r="X830" s="67"/>
      <c r="Y830" s="67"/>
      <c r="Z830" s="67"/>
      <c r="AA830" s="67"/>
      <c r="AB830" s="68"/>
      <c r="AC830" s="62"/>
      <c r="AD830" s="74" t="str">
        <f>Daten!$A$31</f>
        <v>DM Senioren 2017</v>
      </c>
      <c r="AE830" s="58"/>
      <c r="AF830" s="58"/>
      <c r="AG830" s="58"/>
      <c r="AH830" s="58"/>
      <c r="AI830" s="58"/>
      <c r="AJ830" s="58"/>
      <c r="AK830" s="58"/>
    </row>
    <row r="831" spans="1:37">
      <c r="A831" s="70" t="s">
        <v>101</v>
      </c>
      <c r="B831" s="58"/>
      <c r="C831" s="71"/>
      <c r="D831" s="72"/>
      <c r="E831" s="72"/>
      <c r="F831" s="72"/>
      <c r="G831" s="72"/>
      <c r="H831" s="59"/>
      <c r="I831" s="72"/>
      <c r="J831" s="72"/>
      <c r="K831" s="72"/>
      <c r="L831" s="72"/>
      <c r="M831" s="59"/>
      <c r="N831" s="72"/>
      <c r="O831" s="72"/>
      <c r="P831" s="72"/>
      <c r="Q831" s="72"/>
      <c r="R831" s="59"/>
      <c r="S831" s="72"/>
      <c r="T831" s="72"/>
      <c r="U831" s="72"/>
      <c r="V831" s="72"/>
      <c r="W831" s="59"/>
      <c r="X831" s="72"/>
      <c r="Y831" s="72"/>
      <c r="Z831" s="72"/>
      <c r="AA831" s="72"/>
      <c r="AB831" s="59"/>
      <c r="AC831" s="62"/>
      <c r="AD831" s="75" t="str">
        <f>SamstagNeben!G48</f>
        <v>F40</v>
      </c>
      <c r="AE831" s="76"/>
      <c r="AF831" s="76"/>
      <c r="AG831" s="75" t="s">
        <v>34</v>
      </c>
      <c r="AH831" s="76"/>
      <c r="AI831" s="76"/>
      <c r="AJ831" s="76"/>
      <c r="AK831" s="76"/>
    </row>
    <row r="832" spans="1:37">
      <c r="A832" s="65" t="s">
        <v>100</v>
      </c>
      <c r="C832" s="66"/>
      <c r="D832" s="67"/>
      <c r="E832" s="67"/>
      <c r="F832" s="67"/>
      <c r="G832" s="67"/>
      <c r="H832" s="68"/>
      <c r="I832" s="67"/>
      <c r="J832" s="67"/>
      <c r="K832" s="67"/>
      <c r="L832" s="67"/>
      <c r="M832" s="68"/>
      <c r="N832" s="67"/>
      <c r="O832" s="67"/>
      <c r="P832" s="67"/>
      <c r="Q832" s="67"/>
      <c r="R832" s="68"/>
      <c r="S832" s="67"/>
      <c r="T832" s="67"/>
      <c r="U832" s="67"/>
      <c r="V832" s="67"/>
      <c r="W832" s="68"/>
      <c r="X832" s="67"/>
      <c r="Y832" s="67"/>
      <c r="Z832" s="67"/>
      <c r="AA832" s="67"/>
      <c r="AB832" s="68"/>
      <c r="AC832" s="62"/>
      <c r="AD832" s="77"/>
      <c r="AE832" s="62"/>
      <c r="AF832" s="62"/>
      <c r="AG832" s="62"/>
      <c r="AH832" s="62"/>
      <c r="AI832" s="62"/>
      <c r="AJ832" s="62"/>
      <c r="AK832" s="62"/>
    </row>
    <row r="833" spans="1:37">
      <c r="A833" s="70" t="s">
        <v>101</v>
      </c>
      <c r="B833" s="58"/>
      <c r="C833" s="71"/>
      <c r="D833" s="72"/>
      <c r="E833" s="72"/>
      <c r="F833" s="72"/>
      <c r="G833" s="72"/>
      <c r="H833" s="59"/>
      <c r="I833" s="72"/>
      <c r="J833" s="72"/>
      <c r="K833" s="72"/>
      <c r="L833" s="72"/>
      <c r="M833" s="59"/>
      <c r="N833" s="72"/>
      <c r="O833" s="72"/>
      <c r="P833" s="72"/>
      <c r="Q833" s="72"/>
      <c r="R833" s="59"/>
      <c r="S833" s="72"/>
      <c r="T833" s="72"/>
      <c r="U833" s="72"/>
      <c r="V833" s="72"/>
      <c r="W833" s="59"/>
      <c r="X833" s="72"/>
      <c r="Y833" s="72"/>
      <c r="Z833" s="72"/>
      <c r="AA833" s="72"/>
      <c r="AB833" s="59"/>
      <c r="AC833" s="62"/>
      <c r="AD833" s="78" t="s">
        <v>104</v>
      </c>
      <c r="AE833" s="76"/>
      <c r="AF833" s="76"/>
      <c r="AG833" s="76"/>
      <c r="AH833" s="79"/>
      <c r="AI833" s="76"/>
      <c r="AJ833" s="76"/>
      <c r="AK833" s="80"/>
    </row>
    <row r="834" spans="1:37">
      <c r="D834" s="64"/>
      <c r="AD834" s="81"/>
      <c r="AE834" s="52"/>
      <c r="AF834" s="52"/>
      <c r="AG834" s="52"/>
      <c r="AH834" s="82"/>
      <c r="AI834" s="52"/>
      <c r="AJ834" s="52"/>
      <c r="AK834" s="53"/>
    </row>
    <row r="835" spans="1:37">
      <c r="A835" s="83" t="s">
        <v>105</v>
      </c>
      <c r="B835" s="76"/>
      <c r="C835" s="80"/>
      <c r="D835" s="84"/>
      <c r="E835" s="84" t="s">
        <v>100</v>
      </c>
      <c r="F835" s="85" t="s">
        <v>21</v>
      </c>
      <c r="G835" s="84" t="s">
        <v>101</v>
      </c>
      <c r="H835" s="86"/>
      <c r="I835" s="84" t="s">
        <v>106</v>
      </c>
      <c r="J835" s="84"/>
      <c r="K835" s="84"/>
      <c r="L835" s="84"/>
      <c r="M835" s="86"/>
      <c r="N835" s="84" t="s">
        <v>107</v>
      </c>
      <c r="O835" s="84"/>
      <c r="P835" s="84"/>
      <c r="Q835" s="84"/>
      <c r="R835" s="86"/>
      <c r="S835" s="73"/>
      <c r="T835" s="73"/>
      <c r="AD835" s="87" t="s">
        <v>108</v>
      </c>
      <c r="AE835" s="58"/>
      <c r="AF835" s="58"/>
      <c r="AG835" s="58"/>
      <c r="AH835" s="72"/>
      <c r="AI835" s="58"/>
      <c r="AJ835" s="58"/>
      <c r="AK835" s="59"/>
    </row>
    <row r="836" spans="1:37">
      <c r="A836" s="60"/>
      <c r="C836" s="61"/>
      <c r="H836" s="61"/>
      <c r="M836" s="61"/>
      <c r="N836" s="88"/>
      <c r="O836" s="89"/>
      <c r="P836" s="89"/>
      <c r="Q836" s="89"/>
      <c r="R836" s="90"/>
      <c r="S836" s="62"/>
      <c r="T836" s="56" t="s">
        <v>109</v>
      </c>
      <c r="AD836" s="91"/>
      <c r="AE836" s="62"/>
      <c r="AF836" s="62"/>
      <c r="AG836" s="62"/>
      <c r="AH836" s="92"/>
      <c r="AI836" s="62"/>
      <c r="AJ836" s="62"/>
      <c r="AK836" s="61"/>
    </row>
    <row r="837" spans="1:37">
      <c r="A837" s="93" t="s">
        <v>110</v>
      </c>
      <c r="B837" s="58"/>
      <c r="C837" s="59"/>
      <c r="D837" s="58"/>
      <c r="E837" s="58"/>
      <c r="F837" s="94" t="s">
        <v>21</v>
      </c>
      <c r="G837" s="58"/>
      <c r="H837" s="59"/>
      <c r="I837" s="58"/>
      <c r="J837" s="58"/>
      <c r="K837" s="94" t="s">
        <v>21</v>
      </c>
      <c r="L837" s="58"/>
      <c r="M837" s="59"/>
      <c r="N837" s="95"/>
      <c r="O837" s="95"/>
      <c r="P837" s="96"/>
      <c r="Q837" s="97"/>
      <c r="R837" s="98"/>
      <c r="S837" s="62"/>
      <c r="T837" s="62"/>
      <c r="AD837" s="87" t="s">
        <v>111</v>
      </c>
      <c r="AE837" s="58"/>
      <c r="AF837" s="58"/>
      <c r="AG837" s="58"/>
      <c r="AH837" s="72"/>
      <c r="AI837" s="58"/>
      <c r="AJ837" s="58"/>
      <c r="AK837" s="59"/>
    </row>
    <row r="838" spans="1:37">
      <c r="A838" s="60"/>
      <c r="C838" s="61"/>
      <c r="H838" s="61"/>
      <c r="K838" s="99"/>
      <c r="M838" s="61"/>
      <c r="N838" s="62"/>
      <c r="Q838" s="100"/>
      <c r="R838" s="61"/>
      <c r="S838" s="62"/>
      <c r="T838" s="58"/>
      <c r="U838" s="58"/>
      <c r="V838" s="58"/>
      <c r="W838" s="58"/>
      <c r="X838" s="58"/>
      <c r="Y838" s="58"/>
      <c r="Z838" s="58"/>
      <c r="AA838" s="58"/>
      <c r="AB838" s="58"/>
      <c r="AC838" s="62"/>
      <c r="AD838" s="91"/>
      <c r="AE838" s="62"/>
      <c r="AF838" s="62"/>
      <c r="AG838" s="62"/>
      <c r="AH838" s="92"/>
      <c r="AI838" s="62"/>
      <c r="AJ838" s="62"/>
      <c r="AK838" s="61"/>
    </row>
    <row r="839" spans="1:37">
      <c r="A839" s="93" t="s">
        <v>112</v>
      </c>
      <c r="B839" s="58"/>
      <c r="C839" s="59"/>
      <c r="D839" s="58"/>
      <c r="E839" s="58"/>
      <c r="F839" s="94" t="s">
        <v>21</v>
      </c>
      <c r="G839" s="58"/>
      <c r="H839" s="59"/>
      <c r="I839" s="58"/>
      <c r="J839" s="58"/>
      <c r="K839" s="94" t="s">
        <v>21</v>
      </c>
      <c r="L839" s="58"/>
      <c r="M839" s="59"/>
      <c r="N839" s="58"/>
      <c r="O839" s="58"/>
      <c r="P839" s="94" t="s">
        <v>21</v>
      </c>
      <c r="Q839" s="101"/>
      <c r="R839" s="59"/>
      <c r="S839" s="62"/>
      <c r="T839" s="62"/>
      <c r="AD839" s="87" t="s">
        <v>113</v>
      </c>
      <c r="AE839" s="58"/>
      <c r="AF839" s="58"/>
      <c r="AG839" s="58"/>
      <c r="AH839" s="72"/>
      <c r="AI839" s="58"/>
      <c r="AJ839" s="58"/>
      <c r="AK839" s="59"/>
    </row>
    <row r="840" spans="1:37">
      <c r="AD840" s="91" t="s">
        <v>114</v>
      </c>
      <c r="AE840" s="62"/>
      <c r="AF840" s="62"/>
      <c r="AG840" s="62"/>
      <c r="AH840" s="92"/>
      <c r="AI840" s="62"/>
      <c r="AJ840" s="62"/>
      <c r="AK840" s="61"/>
    </row>
    <row r="841" spans="1:37">
      <c r="A841" s="102"/>
      <c r="B841" s="76"/>
      <c r="C841" s="76"/>
      <c r="D841" s="76"/>
      <c r="E841" s="76" t="s">
        <v>100</v>
      </c>
      <c r="F841" s="76"/>
      <c r="G841" s="76"/>
      <c r="H841" s="76"/>
      <c r="I841" s="76"/>
      <c r="J841" s="76"/>
      <c r="K841" s="76"/>
      <c r="L841" s="76"/>
      <c r="M841" s="76"/>
      <c r="N841" s="85" t="s">
        <v>40</v>
      </c>
      <c r="O841" s="76"/>
      <c r="P841" s="76"/>
      <c r="Q841" s="76"/>
      <c r="R841" s="76"/>
      <c r="S841" s="76"/>
      <c r="T841" s="76" t="s">
        <v>101</v>
      </c>
      <c r="U841" s="76"/>
      <c r="V841" s="76"/>
      <c r="W841" s="76"/>
      <c r="X841" s="76"/>
      <c r="Y841" s="76"/>
      <c r="Z841" s="76"/>
      <c r="AA841" s="76"/>
      <c r="AB841" s="80"/>
      <c r="AD841" s="87" t="s">
        <v>115</v>
      </c>
      <c r="AE841" s="58"/>
      <c r="AF841" s="58"/>
      <c r="AG841" s="58"/>
      <c r="AH841" s="72"/>
      <c r="AI841" s="58"/>
      <c r="AJ841" s="58"/>
      <c r="AK841" s="59"/>
    </row>
    <row r="842" spans="1:37">
      <c r="A842" s="103" t="s">
        <v>116</v>
      </c>
      <c r="B842" s="104" t="s">
        <v>117</v>
      </c>
      <c r="C842" s="104"/>
      <c r="D842" s="104"/>
      <c r="E842" s="104"/>
      <c r="F842" s="104"/>
      <c r="G842" s="105"/>
      <c r="H842" s="104" t="s">
        <v>118</v>
      </c>
      <c r="I842" s="104"/>
      <c r="J842" s="105"/>
      <c r="K842" s="106" t="s">
        <v>119</v>
      </c>
      <c r="L842" s="107" t="s">
        <v>120</v>
      </c>
      <c r="M842" s="108"/>
      <c r="N842" s="109" t="s">
        <v>94</v>
      </c>
      <c r="O842" s="105" t="s">
        <v>116</v>
      </c>
      <c r="P842" s="104" t="s">
        <v>117</v>
      </c>
      <c r="Q842" s="104"/>
      <c r="R842" s="104"/>
      <c r="S842" s="104"/>
      <c r="T842" s="104"/>
      <c r="U842" s="105"/>
      <c r="V842" s="104" t="s">
        <v>118</v>
      </c>
      <c r="W842" s="104"/>
      <c r="X842" s="105"/>
      <c r="Y842" s="106" t="s">
        <v>119</v>
      </c>
      <c r="Z842" s="107" t="s">
        <v>120</v>
      </c>
      <c r="AA842" s="108"/>
      <c r="AB842" s="109" t="s">
        <v>94</v>
      </c>
    </row>
    <row r="843" spans="1:37">
      <c r="A843" s="110" t="s">
        <v>121</v>
      </c>
      <c r="B843" s="111"/>
      <c r="C843" s="111"/>
      <c r="D843" s="111"/>
      <c r="E843" s="111"/>
      <c r="F843" s="111"/>
      <c r="G843" s="112"/>
      <c r="H843" s="111"/>
      <c r="I843" s="111"/>
      <c r="J843" s="112"/>
      <c r="K843" s="113"/>
      <c r="L843" s="114"/>
      <c r="M843" s="115"/>
      <c r="N843" s="116"/>
      <c r="O843" s="117" t="s">
        <v>121</v>
      </c>
      <c r="P843" s="111"/>
      <c r="Q843" s="111"/>
      <c r="R843" s="111"/>
      <c r="S843" s="111"/>
      <c r="T843" s="111"/>
      <c r="U843" s="112"/>
      <c r="V843" s="111"/>
      <c r="W843" s="111"/>
      <c r="X843" s="112"/>
      <c r="Y843" s="113"/>
      <c r="Z843" s="114"/>
      <c r="AA843" s="115"/>
      <c r="AB843" s="116"/>
      <c r="AD843" s="64" t="s">
        <v>122</v>
      </c>
    </row>
    <row r="844" spans="1:37">
      <c r="A844" s="110" t="s">
        <v>123</v>
      </c>
      <c r="B844" s="111"/>
      <c r="C844" s="111"/>
      <c r="D844" s="111"/>
      <c r="E844" s="111"/>
      <c r="F844" s="111"/>
      <c r="G844" s="112"/>
      <c r="H844" s="111"/>
      <c r="I844" s="111"/>
      <c r="J844" s="112"/>
      <c r="K844" s="118"/>
      <c r="L844" s="119"/>
      <c r="M844" s="112"/>
      <c r="N844" s="116"/>
      <c r="O844" s="117" t="s">
        <v>123</v>
      </c>
      <c r="P844" s="111"/>
      <c r="Q844" s="111"/>
      <c r="R844" s="111"/>
      <c r="S844" s="111"/>
      <c r="T844" s="111"/>
      <c r="U844" s="112"/>
      <c r="V844" s="111"/>
      <c r="W844" s="111"/>
      <c r="X844" s="112"/>
      <c r="Y844" s="118"/>
      <c r="Z844" s="119"/>
      <c r="AA844" s="112"/>
      <c r="AB844" s="116"/>
      <c r="AD844" s="120"/>
      <c r="AE844" s="58"/>
      <c r="AF844" s="58"/>
      <c r="AG844" s="58"/>
      <c r="AH844" s="58"/>
      <c r="AI844" s="58"/>
      <c r="AJ844" s="58"/>
      <c r="AK844" s="58"/>
    </row>
    <row r="845" spans="1:37">
      <c r="A845" s="110" t="s">
        <v>124</v>
      </c>
      <c r="B845" s="111"/>
      <c r="C845" s="111"/>
      <c r="D845" s="111"/>
      <c r="E845" s="111"/>
      <c r="F845" s="111"/>
      <c r="G845" s="112"/>
      <c r="H845" s="111"/>
      <c r="I845" s="111"/>
      <c r="J845" s="112"/>
      <c r="K845" s="118"/>
      <c r="L845" s="119"/>
      <c r="M845" s="112"/>
      <c r="N845" s="116"/>
      <c r="O845" s="117" t="s">
        <v>124</v>
      </c>
      <c r="P845" s="111"/>
      <c r="Q845" s="111"/>
      <c r="R845" s="111"/>
      <c r="S845" s="111"/>
      <c r="T845" s="111"/>
      <c r="U845" s="112"/>
      <c r="V845" s="111"/>
      <c r="W845" s="111"/>
      <c r="X845" s="112"/>
      <c r="Y845" s="118"/>
      <c r="Z845" s="119"/>
      <c r="AA845" s="112"/>
      <c r="AB845" s="116"/>
      <c r="AD845" s="64" t="s">
        <v>96</v>
      </c>
    </row>
    <row r="846" spans="1:37">
      <c r="A846" s="110" t="s">
        <v>125</v>
      </c>
      <c r="B846" s="111"/>
      <c r="C846" s="111"/>
      <c r="D846" s="111"/>
      <c r="E846" s="111"/>
      <c r="F846" s="111"/>
      <c r="G846" s="112"/>
      <c r="H846" s="111"/>
      <c r="I846" s="111"/>
      <c r="J846" s="112"/>
      <c r="K846" s="118"/>
      <c r="L846" s="119"/>
      <c r="M846" s="112"/>
      <c r="N846" s="116"/>
      <c r="O846" s="117" t="s">
        <v>125</v>
      </c>
      <c r="P846" s="111"/>
      <c r="Q846" s="111"/>
      <c r="R846" s="111"/>
      <c r="S846" s="111"/>
      <c r="T846" s="111"/>
      <c r="U846" s="112"/>
      <c r="V846" s="111"/>
      <c r="W846" s="111"/>
      <c r="X846" s="112"/>
      <c r="Y846" s="118"/>
      <c r="Z846" s="119"/>
      <c r="AA846" s="112"/>
      <c r="AB846" s="116"/>
      <c r="AD846" s="120"/>
      <c r="AE846" s="58"/>
      <c r="AF846" s="58"/>
      <c r="AG846" s="58"/>
      <c r="AH846" s="58"/>
      <c r="AI846" s="58"/>
      <c r="AJ846" s="58"/>
      <c r="AK846" s="58"/>
    </row>
    <row r="847" spans="1:37">
      <c r="A847" s="110" t="s">
        <v>126</v>
      </c>
      <c r="B847" s="111"/>
      <c r="C847" s="111"/>
      <c r="D847" s="111"/>
      <c r="E847" s="111"/>
      <c r="F847" s="111"/>
      <c r="G847" s="112"/>
      <c r="H847" s="111"/>
      <c r="I847" s="111"/>
      <c r="J847" s="112"/>
      <c r="K847" s="118"/>
      <c r="L847" s="119"/>
      <c r="M847" s="112"/>
      <c r="N847" s="116"/>
      <c r="O847" s="117" t="s">
        <v>126</v>
      </c>
      <c r="P847" s="111"/>
      <c r="Q847" s="111"/>
      <c r="R847" s="111"/>
      <c r="S847" s="111"/>
      <c r="T847" s="111"/>
      <c r="U847" s="112"/>
      <c r="V847" s="111"/>
      <c r="W847" s="111"/>
      <c r="X847" s="112"/>
      <c r="Y847" s="118"/>
      <c r="Z847" s="119"/>
      <c r="AA847" s="112"/>
      <c r="AB847" s="116"/>
      <c r="AD847" s="64" t="s">
        <v>127</v>
      </c>
    </row>
    <row r="848" spans="1:37">
      <c r="A848" s="121" t="s">
        <v>128</v>
      </c>
      <c r="B848" s="58"/>
      <c r="C848" s="58"/>
      <c r="D848" s="58"/>
      <c r="E848" s="58"/>
      <c r="F848" s="58"/>
      <c r="G848" s="72"/>
      <c r="H848" s="58"/>
      <c r="I848" s="58"/>
      <c r="J848" s="72"/>
      <c r="K848" s="122"/>
      <c r="L848" s="123"/>
      <c r="M848" s="72"/>
      <c r="N848" s="59"/>
      <c r="O848" s="124" t="s">
        <v>128</v>
      </c>
      <c r="P848" s="58"/>
      <c r="Q848" s="58"/>
      <c r="R848" s="58"/>
      <c r="S848" s="58"/>
      <c r="T848" s="58"/>
      <c r="U848" s="72"/>
      <c r="V848" s="58"/>
      <c r="W848" s="58"/>
      <c r="X848" s="72"/>
      <c r="Y848" s="122"/>
      <c r="Z848" s="123"/>
      <c r="AA848" s="72"/>
      <c r="AB848" s="59"/>
      <c r="AD848" s="120"/>
      <c r="AE848" s="125" t="str">
        <f>Daten!$A$35</f>
        <v>Fredenbeck</v>
      </c>
      <c r="AF848" s="58"/>
      <c r="AG848" s="58"/>
      <c r="AH848" s="58"/>
      <c r="AI848" s="58"/>
      <c r="AJ848" s="58"/>
      <c r="AK848" s="58"/>
    </row>
    <row r="849" spans="1:37">
      <c r="A849" s="65" t="s">
        <v>129</v>
      </c>
      <c r="N849" s="61"/>
      <c r="O849" s="64" t="s">
        <v>129</v>
      </c>
      <c r="AB849" s="61"/>
      <c r="AD849" s="64" t="s">
        <v>130</v>
      </c>
    </row>
    <row r="850" spans="1:37">
      <c r="A850" s="57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9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9"/>
      <c r="AD850" s="58"/>
      <c r="AE850" s="126" t="str">
        <f>Daten!$A$32</f>
        <v>05.05.2017</v>
      </c>
      <c r="AF850" s="58"/>
      <c r="AG850" s="58"/>
      <c r="AH850" s="58"/>
      <c r="AI850" s="58"/>
      <c r="AJ850" s="58"/>
      <c r="AK850" s="58"/>
    </row>
    <row r="851" spans="1:37" ht="12" customHeight="1"/>
    <row r="852" spans="1:37">
      <c r="A852" s="51" t="s">
        <v>95</v>
      </c>
      <c r="B852" s="52"/>
      <c r="C852" s="52"/>
      <c r="D852" s="52"/>
      <c r="E852" s="53"/>
      <c r="F852" s="54" t="s">
        <v>96</v>
      </c>
      <c r="G852" s="52"/>
      <c r="H852" s="52"/>
      <c r="I852" s="52"/>
      <c r="J852" s="52"/>
      <c r="K852" s="52"/>
      <c r="L852" s="52"/>
      <c r="M852" s="52"/>
      <c r="N852" s="52"/>
      <c r="O852" s="52"/>
      <c r="P852" s="53"/>
      <c r="Q852" s="54" t="s">
        <v>97</v>
      </c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3"/>
      <c r="AC852" s="55" t="s">
        <v>98</v>
      </c>
    </row>
    <row r="853" spans="1:37">
      <c r="A853" s="57"/>
      <c r="B853" s="58"/>
      <c r="C853" s="58"/>
      <c r="D853" s="58"/>
      <c r="E853" s="59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9"/>
      <c r="Q853" s="58"/>
      <c r="R853" s="58" t="str">
        <f ca="1">SamstagNeben!P49</f>
        <v>Gadderbaumer TV</v>
      </c>
      <c r="S853" s="58"/>
      <c r="T853" s="58"/>
      <c r="U853" s="58"/>
      <c r="V853" s="58"/>
      <c r="W853" s="58"/>
      <c r="X853" s="58"/>
      <c r="Y853" s="58"/>
      <c r="Z853" s="58"/>
      <c r="AA853" s="58" t="str">
        <f>SamstagNeben!N49</f>
        <v>F40</v>
      </c>
      <c r="AB853" s="59"/>
      <c r="AC853" s="55" t="s">
        <v>99</v>
      </c>
    </row>
    <row r="854" spans="1:37" ht="15.95" customHeight="1">
      <c r="A854" s="60" t="s">
        <v>100</v>
      </c>
      <c r="C854" s="56" t="str">
        <f ca="1">SamstagNeben!I49</f>
        <v>TV Grohn</v>
      </c>
      <c r="M854" s="61"/>
      <c r="N854" s="62" t="s">
        <v>101</v>
      </c>
      <c r="O854" s="63"/>
      <c r="P854" s="56" t="str">
        <f ca="1">SamstagNeben!M49</f>
        <v>VfL Eintracht Hannover</v>
      </c>
      <c r="AB854" s="61"/>
    </row>
    <row r="855" spans="1:37">
      <c r="A855" s="57"/>
      <c r="B855" s="58"/>
      <c r="C855" s="58"/>
      <c r="M855" s="61"/>
      <c r="N855" s="62"/>
      <c r="AB855" s="61"/>
      <c r="AD855" s="64" t="s">
        <v>37</v>
      </c>
      <c r="AG855" s="64" t="s">
        <v>102</v>
      </c>
      <c r="AJ855" s="64" t="s">
        <v>39</v>
      </c>
    </row>
    <row r="856" spans="1:37">
      <c r="A856" s="65" t="s">
        <v>100</v>
      </c>
      <c r="C856" s="66"/>
      <c r="D856" s="67"/>
      <c r="E856" s="67"/>
      <c r="F856" s="67"/>
      <c r="G856" s="67"/>
      <c r="H856" s="68"/>
      <c r="I856" s="67"/>
      <c r="J856" s="67"/>
      <c r="K856" s="67"/>
      <c r="L856" s="67"/>
      <c r="M856" s="68"/>
      <c r="N856" s="67"/>
      <c r="O856" s="67"/>
      <c r="P856" s="67"/>
      <c r="Q856" s="67"/>
      <c r="R856" s="68"/>
      <c r="S856" s="67"/>
      <c r="T856" s="67"/>
      <c r="U856" s="67"/>
      <c r="V856" s="67"/>
      <c r="W856" s="68"/>
      <c r="X856" s="67"/>
      <c r="Y856" s="67"/>
      <c r="Z856" s="67"/>
      <c r="AA856" s="67"/>
      <c r="AB856" s="68"/>
      <c r="AC856" s="62"/>
      <c r="AD856" s="69"/>
      <c r="AE856" s="53"/>
      <c r="AF856" s="62"/>
      <c r="AG856" s="69"/>
      <c r="AH856" s="53"/>
      <c r="AJ856" s="69"/>
      <c r="AK856" s="53"/>
    </row>
    <row r="857" spans="1:37">
      <c r="A857" s="70" t="s">
        <v>101</v>
      </c>
      <c r="B857" s="58"/>
      <c r="C857" s="71"/>
      <c r="D857" s="72"/>
      <c r="E857" s="72"/>
      <c r="F857" s="72"/>
      <c r="G857" s="72"/>
      <c r="H857" s="59"/>
      <c r="I857" s="72"/>
      <c r="J857" s="72"/>
      <c r="K857" s="72"/>
      <c r="L857" s="72"/>
      <c r="M857" s="59"/>
      <c r="N857" s="72"/>
      <c r="O857" s="72"/>
      <c r="P857" s="72"/>
      <c r="Q857" s="72"/>
      <c r="R857" s="59"/>
      <c r="S857" s="72"/>
      <c r="T857" s="72"/>
      <c r="U857" s="72"/>
      <c r="V857" s="72"/>
      <c r="W857" s="59"/>
      <c r="X857" s="72"/>
      <c r="Y857" s="72"/>
      <c r="Z857" s="72"/>
      <c r="AA857" s="72"/>
      <c r="AB857" s="59"/>
      <c r="AC857" s="62"/>
      <c r="AD857" s="462">
        <f>SamstagNeben!C49</f>
        <v>9</v>
      </c>
      <c r="AE857" s="463"/>
      <c r="AF857" s="62"/>
      <c r="AG857" s="462">
        <f>SamstagNeben!E49</f>
        <v>85</v>
      </c>
      <c r="AH857" s="463"/>
      <c r="AJ857" s="462">
        <f>SamstagNeben!F49</f>
        <v>2</v>
      </c>
      <c r="AK857" s="463"/>
    </row>
    <row r="858" spans="1:37">
      <c r="A858" s="65" t="s">
        <v>100</v>
      </c>
      <c r="C858" s="66"/>
      <c r="D858" s="67"/>
      <c r="E858" s="67"/>
      <c r="F858" s="67"/>
      <c r="G858" s="67"/>
      <c r="H858" s="68"/>
      <c r="I858" s="67"/>
      <c r="J858" s="67"/>
      <c r="K858" s="67"/>
      <c r="L858" s="67"/>
      <c r="M858" s="68"/>
      <c r="N858" s="67"/>
      <c r="O858" s="67"/>
      <c r="P858" s="67"/>
      <c r="Q858" s="67"/>
      <c r="R858" s="68"/>
      <c r="S858" s="67"/>
      <c r="T858" s="67"/>
      <c r="U858" s="67"/>
      <c r="V858" s="67"/>
      <c r="W858" s="68"/>
      <c r="X858" s="67"/>
      <c r="Y858" s="67"/>
      <c r="Z858" s="67"/>
      <c r="AA858" s="67"/>
      <c r="AB858" s="68"/>
      <c r="AC858" s="62"/>
      <c r="AD858" s="57"/>
      <c r="AE858" s="59"/>
      <c r="AF858" s="62"/>
      <c r="AG858" s="57"/>
      <c r="AH858" s="59"/>
      <c r="AJ858" s="57"/>
      <c r="AK858" s="59"/>
    </row>
    <row r="859" spans="1:37">
      <c r="A859" s="70" t="s">
        <v>101</v>
      </c>
      <c r="B859" s="58"/>
      <c r="C859" s="71"/>
      <c r="D859" s="72"/>
      <c r="E859" s="72"/>
      <c r="F859" s="72"/>
      <c r="G859" s="72"/>
      <c r="H859" s="59"/>
      <c r="I859" s="72"/>
      <c r="J859" s="72"/>
      <c r="K859" s="72"/>
      <c r="L859" s="72"/>
      <c r="M859" s="59"/>
      <c r="N859" s="72"/>
      <c r="O859" s="72"/>
      <c r="P859" s="72"/>
      <c r="Q859" s="72"/>
      <c r="R859" s="59"/>
      <c r="S859" s="72"/>
      <c r="T859" s="72"/>
      <c r="U859" s="72"/>
      <c r="V859" s="72"/>
      <c r="W859" s="59"/>
      <c r="X859" s="72"/>
      <c r="Y859" s="72"/>
      <c r="Z859" s="72"/>
      <c r="AA859" s="72"/>
      <c r="AB859" s="59"/>
      <c r="AC859" s="62"/>
      <c r="AD859" s="62"/>
      <c r="AE859" s="62"/>
      <c r="AF859" s="62"/>
      <c r="AG859" s="62"/>
    </row>
    <row r="860" spans="1:37">
      <c r="A860" s="65" t="s">
        <v>100</v>
      </c>
      <c r="C860" s="66"/>
      <c r="D860" s="67"/>
      <c r="E860" s="67"/>
      <c r="F860" s="67"/>
      <c r="G860" s="67"/>
      <c r="H860" s="68"/>
      <c r="I860" s="67"/>
      <c r="J860" s="67"/>
      <c r="K860" s="67"/>
      <c r="L860" s="67"/>
      <c r="M860" s="68"/>
      <c r="N860" s="67"/>
      <c r="O860" s="67"/>
      <c r="P860" s="67"/>
      <c r="Q860" s="67"/>
      <c r="R860" s="68"/>
      <c r="S860" s="67"/>
      <c r="T860" s="67"/>
      <c r="U860" s="67"/>
      <c r="V860" s="67"/>
      <c r="W860" s="68"/>
      <c r="X860" s="67"/>
      <c r="Y860" s="67"/>
      <c r="Z860" s="67"/>
      <c r="AA860" s="67"/>
      <c r="AB860" s="68"/>
      <c r="AC860" s="62"/>
      <c r="AD860" s="73" t="s">
        <v>103</v>
      </c>
      <c r="AE860" s="62"/>
      <c r="AF860" s="62"/>
      <c r="AG860" s="62"/>
    </row>
    <row r="861" spans="1:37">
      <c r="A861" s="70" t="s">
        <v>101</v>
      </c>
      <c r="B861" s="58"/>
      <c r="C861" s="71"/>
      <c r="D861" s="72"/>
      <c r="E861" s="72"/>
      <c r="F861" s="72"/>
      <c r="G861" s="72"/>
      <c r="H861" s="59"/>
      <c r="I861" s="72"/>
      <c r="J861" s="72"/>
      <c r="K861" s="72"/>
      <c r="L861" s="72"/>
      <c r="M861" s="59"/>
      <c r="N861" s="72"/>
      <c r="O861" s="72"/>
      <c r="P861" s="72"/>
      <c r="Q861" s="72"/>
      <c r="R861" s="59"/>
      <c r="S861" s="72"/>
      <c r="T861" s="72"/>
      <c r="U861" s="72"/>
      <c r="V861" s="72"/>
      <c r="W861" s="59"/>
      <c r="X861" s="72"/>
      <c r="Y861" s="72"/>
      <c r="Z861" s="72"/>
      <c r="AA861" s="72"/>
      <c r="AB861" s="59"/>
      <c r="AC861" s="62"/>
      <c r="AD861" s="62"/>
      <c r="AE861" s="62"/>
      <c r="AF861" s="62"/>
      <c r="AG861" s="62"/>
    </row>
    <row r="862" spans="1:37">
      <c r="A862" s="65" t="s">
        <v>100</v>
      </c>
      <c r="C862" s="66"/>
      <c r="D862" s="67"/>
      <c r="E862" s="67"/>
      <c r="F862" s="67"/>
      <c r="G862" s="67"/>
      <c r="H862" s="68"/>
      <c r="I862" s="67"/>
      <c r="J862" s="67"/>
      <c r="K862" s="67"/>
      <c r="L862" s="67"/>
      <c r="M862" s="68"/>
      <c r="N862" s="67"/>
      <c r="O862" s="67"/>
      <c r="P862" s="67"/>
      <c r="Q862" s="67"/>
      <c r="R862" s="68"/>
      <c r="S862" s="67"/>
      <c r="T862" s="67"/>
      <c r="U862" s="67"/>
      <c r="V862" s="67"/>
      <c r="W862" s="68"/>
      <c r="X862" s="67"/>
      <c r="Y862" s="67"/>
      <c r="Z862" s="67"/>
      <c r="AA862" s="67"/>
      <c r="AB862" s="68"/>
      <c r="AC862" s="62"/>
      <c r="AD862" s="74" t="str">
        <f>Daten!$A$31</f>
        <v>DM Senioren 2017</v>
      </c>
      <c r="AE862" s="58"/>
      <c r="AF862" s="58"/>
      <c r="AG862" s="58"/>
      <c r="AH862" s="58"/>
      <c r="AI862" s="58"/>
      <c r="AJ862" s="58"/>
      <c r="AK862" s="58"/>
    </row>
    <row r="863" spans="1:37">
      <c r="A863" s="70" t="s">
        <v>101</v>
      </c>
      <c r="B863" s="58"/>
      <c r="C863" s="71"/>
      <c r="D863" s="72"/>
      <c r="E863" s="72"/>
      <c r="F863" s="72"/>
      <c r="G863" s="72"/>
      <c r="H863" s="59"/>
      <c r="I863" s="72"/>
      <c r="J863" s="72"/>
      <c r="K863" s="72"/>
      <c r="L863" s="72"/>
      <c r="M863" s="59"/>
      <c r="N863" s="72"/>
      <c r="O863" s="72"/>
      <c r="P863" s="72"/>
      <c r="Q863" s="72"/>
      <c r="R863" s="59"/>
      <c r="S863" s="72"/>
      <c r="T863" s="72"/>
      <c r="U863" s="72"/>
      <c r="V863" s="72"/>
      <c r="W863" s="59"/>
      <c r="X863" s="72"/>
      <c r="Y863" s="72"/>
      <c r="Z863" s="72"/>
      <c r="AA863" s="72"/>
      <c r="AB863" s="59"/>
      <c r="AC863" s="62"/>
      <c r="AD863" s="75" t="str">
        <f>SamstagNeben!G49</f>
        <v>F40</v>
      </c>
      <c r="AE863" s="76"/>
      <c r="AF863" s="76"/>
      <c r="AG863" s="75" t="s">
        <v>34</v>
      </c>
      <c r="AH863" s="76"/>
      <c r="AI863" s="76"/>
      <c r="AJ863" s="76"/>
      <c r="AK863" s="76"/>
    </row>
    <row r="864" spans="1:37">
      <c r="A864" s="65" t="s">
        <v>100</v>
      </c>
      <c r="C864" s="66"/>
      <c r="D864" s="67"/>
      <c r="E864" s="67"/>
      <c r="F864" s="67"/>
      <c r="G864" s="67"/>
      <c r="H864" s="68"/>
      <c r="I864" s="67"/>
      <c r="J864" s="67"/>
      <c r="K864" s="67"/>
      <c r="L864" s="67"/>
      <c r="M864" s="68"/>
      <c r="N864" s="67"/>
      <c r="O864" s="67"/>
      <c r="P864" s="67"/>
      <c r="Q864" s="67"/>
      <c r="R864" s="68"/>
      <c r="S864" s="67"/>
      <c r="T864" s="67"/>
      <c r="U864" s="67"/>
      <c r="V864" s="67"/>
      <c r="W864" s="68"/>
      <c r="X864" s="67"/>
      <c r="Y864" s="67"/>
      <c r="Z864" s="67"/>
      <c r="AA864" s="67"/>
      <c r="AB864" s="68"/>
      <c r="AC864" s="62"/>
      <c r="AD864" s="77"/>
      <c r="AE864" s="62"/>
      <c r="AF864" s="62"/>
      <c r="AG864" s="62"/>
      <c r="AH864" s="62"/>
      <c r="AI864" s="62"/>
      <c r="AJ864" s="62"/>
      <c r="AK864" s="62"/>
    </row>
    <row r="865" spans="1:37">
      <c r="A865" s="70" t="s">
        <v>101</v>
      </c>
      <c r="B865" s="58"/>
      <c r="C865" s="71"/>
      <c r="D865" s="72"/>
      <c r="E865" s="72"/>
      <c r="F865" s="72"/>
      <c r="G865" s="72"/>
      <c r="H865" s="59"/>
      <c r="I865" s="72"/>
      <c r="J865" s="72"/>
      <c r="K865" s="72"/>
      <c r="L865" s="72"/>
      <c r="M865" s="59"/>
      <c r="N865" s="72"/>
      <c r="O865" s="72"/>
      <c r="P865" s="72"/>
      <c r="Q865" s="72"/>
      <c r="R865" s="59"/>
      <c r="S865" s="72"/>
      <c r="T865" s="72"/>
      <c r="U865" s="72"/>
      <c r="V865" s="72"/>
      <c r="W865" s="59"/>
      <c r="X865" s="72"/>
      <c r="Y865" s="72"/>
      <c r="Z865" s="72"/>
      <c r="AA865" s="72"/>
      <c r="AB865" s="59"/>
      <c r="AC865" s="62"/>
      <c r="AD865" s="78" t="s">
        <v>104</v>
      </c>
      <c r="AE865" s="76"/>
      <c r="AF865" s="76"/>
      <c r="AG865" s="76"/>
      <c r="AH865" s="79"/>
      <c r="AI865" s="76"/>
      <c r="AJ865" s="76"/>
      <c r="AK865" s="80"/>
    </row>
    <row r="866" spans="1:37">
      <c r="D866" s="64"/>
      <c r="AD866" s="81"/>
      <c r="AE866" s="52"/>
      <c r="AF866" s="52"/>
      <c r="AG866" s="52"/>
      <c r="AH866" s="82"/>
      <c r="AI866" s="52"/>
      <c r="AJ866" s="52"/>
      <c r="AK866" s="53"/>
    </row>
    <row r="867" spans="1:37">
      <c r="A867" s="83" t="s">
        <v>105</v>
      </c>
      <c r="B867" s="76"/>
      <c r="C867" s="80"/>
      <c r="D867" s="84"/>
      <c r="E867" s="84" t="s">
        <v>100</v>
      </c>
      <c r="F867" s="85" t="s">
        <v>21</v>
      </c>
      <c r="G867" s="84" t="s">
        <v>101</v>
      </c>
      <c r="H867" s="86"/>
      <c r="I867" s="84" t="s">
        <v>106</v>
      </c>
      <c r="J867" s="84"/>
      <c r="K867" s="84"/>
      <c r="L867" s="84"/>
      <c r="M867" s="86"/>
      <c r="N867" s="84" t="s">
        <v>107</v>
      </c>
      <c r="O867" s="84"/>
      <c r="P867" s="84"/>
      <c r="Q867" s="84"/>
      <c r="R867" s="86"/>
      <c r="S867" s="73"/>
      <c r="T867" s="73"/>
      <c r="AD867" s="87" t="s">
        <v>108</v>
      </c>
      <c r="AE867" s="58"/>
      <c r="AF867" s="58"/>
      <c r="AG867" s="58"/>
      <c r="AH867" s="72"/>
      <c r="AI867" s="58"/>
      <c r="AJ867" s="58"/>
      <c r="AK867" s="59"/>
    </row>
    <row r="868" spans="1:37">
      <c r="A868" s="60"/>
      <c r="C868" s="61"/>
      <c r="H868" s="61"/>
      <c r="M868" s="61"/>
      <c r="N868" s="88"/>
      <c r="O868" s="89"/>
      <c r="P868" s="89"/>
      <c r="Q868" s="89"/>
      <c r="R868" s="90"/>
      <c r="S868" s="62"/>
      <c r="T868" s="56" t="s">
        <v>109</v>
      </c>
      <c r="AD868" s="91"/>
      <c r="AE868" s="62"/>
      <c r="AF868" s="62"/>
      <c r="AG868" s="62"/>
      <c r="AH868" s="92"/>
      <c r="AI868" s="62"/>
      <c r="AJ868" s="62"/>
      <c r="AK868" s="61"/>
    </row>
    <row r="869" spans="1:37">
      <c r="A869" s="93" t="s">
        <v>110</v>
      </c>
      <c r="B869" s="58"/>
      <c r="C869" s="59"/>
      <c r="D869" s="58"/>
      <c r="E869" s="58"/>
      <c r="F869" s="94" t="s">
        <v>21</v>
      </c>
      <c r="G869" s="58"/>
      <c r="H869" s="59"/>
      <c r="I869" s="58"/>
      <c r="J869" s="58"/>
      <c r="K869" s="94" t="s">
        <v>21</v>
      </c>
      <c r="L869" s="58"/>
      <c r="M869" s="59"/>
      <c r="N869" s="95"/>
      <c r="O869" s="95"/>
      <c r="P869" s="96"/>
      <c r="Q869" s="97"/>
      <c r="R869" s="98"/>
      <c r="S869" s="62"/>
      <c r="T869" s="62"/>
      <c r="AD869" s="87" t="s">
        <v>111</v>
      </c>
      <c r="AE869" s="58"/>
      <c r="AF869" s="58"/>
      <c r="AG869" s="58"/>
      <c r="AH869" s="72"/>
      <c r="AI869" s="58"/>
      <c r="AJ869" s="58"/>
      <c r="AK869" s="59"/>
    </row>
    <row r="870" spans="1:37">
      <c r="A870" s="60"/>
      <c r="C870" s="61"/>
      <c r="H870" s="61"/>
      <c r="K870" s="99"/>
      <c r="M870" s="61"/>
      <c r="N870" s="62"/>
      <c r="Q870" s="100"/>
      <c r="R870" s="61"/>
      <c r="S870" s="62"/>
      <c r="T870" s="58"/>
      <c r="U870" s="58"/>
      <c r="V870" s="58"/>
      <c r="W870" s="58"/>
      <c r="X870" s="58"/>
      <c r="Y870" s="58"/>
      <c r="Z870" s="58"/>
      <c r="AA870" s="58"/>
      <c r="AB870" s="58"/>
      <c r="AC870" s="62"/>
      <c r="AD870" s="91"/>
      <c r="AE870" s="62"/>
      <c r="AF870" s="62"/>
      <c r="AG870" s="62"/>
      <c r="AH870" s="92"/>
      <c r="AI870" s="62"/>
      <c r="AJ870" s="62"/>
      <c r="AK870" s="61"/>
    </row>
    <row r="871" spans="1:37">
      <c r="A871" s="93" t="s">
        <v>112</v>
      </c>
      <c r="B871" s="58"/>
      <c r="C871" s="59"/>
      <c r="D871" s="58"/>
      <c r="E871" s="58"/>
      <c r="F871" s="94" t="s">
        <v>21</v>
      </c>
      <c r="G871" s="58"/>
      <c r="H871" s="59"/>
      <c r="I871" s="58"/>
      <c r="J871" s="58"/>
      <c r="K871" s="94" t="s">
        <v>21</v>
      </c>
      <c r="L871" s="58"/>
      <c r="M871" s="59"/>
      <c r="N871" s="58"/>
      <c r="O871" s="58"/>
      <c r="P871" s="94" t="s">
        <v>21</v>
      </c>
      <c r="Q871" s="101"/>
      <c r="R871" s="59"/>
      <c r="S871" s="62"/>
      <c r="T871" s="62"/>
      <c r="AD871" s="87" t="s">
        <v>113</v>
      </c>
      <c r="AE871" s="58"/>
      <c r="AF871" s="58"/>
      <c r="AG871" s="58"/>
      <c r="AH871" s="72"/>
      <c r="AI871" s="58"/>
      <c r="AJ871" s="58"/>
      <c r="AK871" s="59"/>
    </row>
    <row r="872" spans="1:37">
      <c r="AD872" s="91" t="s">
        <v>114</v>
      </c>
      <c r="AE872" s="62"/>
      <c r="AF872" s="62"/>
      <c r="AG872" s="62"/>
      <c r="AH872" s="92"/>
      <c r="AI872" s="62"/>
      <c r="AJ872" s="62"/>
      <c r="AK872" s="61"/>
    </row>
    <row r="873" spans="1:37">
      <c r="A873" s="102"/>
      <c r="B873" s="76"/>
      <c r="C873" s="76"/>
      <c r="D873" s="76"/>
      <c r="E873" s="76" t="s">
        <v>100</v>
      </c>
      <c r="F873" s="76"/>
      <c r="G873" s="76"/>
      <c r="H873" s="76"/>
      <c r="I873" s="76"/>
      <c r="J873" s="76"/>
      <c r="K873" s="76"/>
      <c r="L873" s="76"/>
      <c r="M873" s="76"/>
      <c r="N873" s="85" t="s">
        <v>40</v>
      </c>
      <c r="O873" s="76"/>
      <c r="P873" s="76"/>
      <c r="Q873" s="76"/>
      <c r="R873" s="76"/>
      <c r="S873" s="76"/>
      <c r="T873" s="76" t="s">
        <v>101</v>
      </c>
      <c r="U873" s="76"/>
      <c r="V873" s="76"/>
      <c r="W873" s="76"/>
      <c r="X873" s="76"/>
      <c r="Y873" s="76"/>
      <c r="Z873" s="76"/>
      <c r="AA873" s="76"/>
      <c r="AB873" s="80"/>
      <c r="AD873" s="87" t="s">
        <v>115</v>
      </c>
      <c r="AE873" s="58"/>
      <c r="AF873" s="58"/>
      <c r="AG873" s="58"/>
      <c r="AH873" s="72"/>
      <c r="AI873" s="58"/>
      <c r="AJ873" s="58"/>
      <c r="AK873" s="59"/>
    </row>
    <row r="874" spans="1:37">
      <c r="A874" s="103" t="s">
        <v>116</v>
      </c>
      <c r="B874" s="104" t="s">
        <v>117</v>
      </c>
      <c r="C874" s="104"/>
      <c r="D874" s="104"/>
      <c r="E874" s="104"/>
      <c r="F874" s="104"/>
      <c r="G874" s="105"/>
      <c r="H874" s="104" t="s">
        <v>118</v>
      </c>
      <c r="I874" s="104"/>
      <c r="J874" s="105"/>
      <c r="K874" s="106" t="s">
        <v>119</v>
      </c>
      <c r="L874" s="107" t="s">
        <v>120</v>
      </c>
      <c r="M874" s="108"/>
      <c r="N874" s="109" t="s">
        <v>94</v>
      </c>
      <c r="O874" s="105" t="s">
        <v>116</v>
      </c>
      <c r="P874" s="104" t="s">
        <v>117</v>
      </c>
      <c r="Q874" s="104"/>
      <c r="R874" s="104"/>
      <c r="S874" s="104"/>
      <c r="T874" s="104"/>
      <c r="U874" s="105"/>
      <c r="V874" s="104" t="s">
        <v>118</v>
      </c>
      <c r="W874" s="104"/>
      <c r="X874" s="105"/>
      <c r="Y874" s="106" t="s">
        <v>119</v>
      </c>
      <c r="Z874" s="107" t="s">
        <v>120</v>
      </c>
      <c r="AA874" s="108"/>
      <c r="AB874" s="109" t="s">
        <v>94</v>
      </c>
    </row>
    <row r="875" spans="1:37">
      <c r="A875" s="110" t="s">
        <v>121</v>
      </c>
      <c r="B875" s="111"/>
      <c r="C875" s="111"/>
      <c r="D875" s="111"/>
      <c r="E875" s="111"/>
      <c r="F875" s="111"/>
      <c r="G875" s="112"/>
      <c r="H875" s="111"/>
      <c r="I875" s="111"/>
      <c r="J875" s="112"/>
      <c r="K875" s="113"/>
      <c r="L875" s="114"/>
      <c r="M875" s="115"/>
      <c r="N875" s="116"/>
      <c r="O875" s="117" t="s">
        <v>121</v>
      </c>
      <c r="P875" s="111"/>
      <c r="Q875" s="111"/>
      <c r="R875" s="111"/>
      <c r="S875" s="111"/>
      <c r="T875" s="111"/>
      <c r="U875" s="112"/>
      <c r="V875" s="111"/>
      <c r="W875" s="111"/>
      <c r="X875" s="112"/>
      <c r="Y875" s="113"/>
      <c r="Z875" s="114"/>
      <c r="AA875" s="115"/>
      <c r="AB875" s="116"/>
      <c r="AD875" s="64" t="s">
        <v>122</v>
      </c>
    </row>
    <row r="876" spans="1:37">
      <c r="A876" s="110" t="s">
        <v>123</v>
      </c>
      <c r="B876" s="111"/>
      <c r="C876" s="111"/>
      <c r="D876" s="111"/>
      <c r="E876" s="111"/>
      <c r="F876" s="111"/>
      <c r="G876" s="112"/>
      <c r="H876" s="111"/>
      <c r="I876" s="111"/>
      <c r="J876" s="112"/>
      <c r="K876" s="118"/>
      <c r="L876" s="119"/>
      <c r="M876" s="112"/>
      <c r="N876" s="116"/>
      <c r="O876" s="117" t="s">
        <v>123</v>
      </c>
      <c r="P876" s="111"/>
      <c r="Q876" s="111"/>
      <c r="R876" s="111"/>
      <c r="S876" s="111"/>
      <c r="T876" s="111"/>
      <c r="U876" s="112"/>
      <c r="V876" s="111"/>
      <c r="W876" s="111"/>
      <c r="X876" s="112"/>
      <c r="Y876" s="118"/>
      <c r="Z876" s="119"/>
      <c r="AA876" s="112"/>
      <c r="AB876" s="116"/>
      <c r="AD876" s="120"/>
      <c r="AE876" s="58"/>
      <c r="AF876" s="58"/>
      <c r="AG876" s="58"/>
      <c r="AH876" s="58"/>
      <c r="AI876" s="58"/>
      <c r="AJ876" s="58"/>
      <c r="AK876" s="58"/>
    </row>
    <row r="877" spans="1:37">
      <c r="A877" s="110" t="s">
        <v>124</v>
      </c>
      <c r="B877" s="111"/>
      <c r="C877" s="111"/>
      <c r="D877" s="111"/>
      <c r="E877" s="111"/>
      <c r="F877" s="111"/>
      <c r="G877" s="112"/>
      <c r="H877" s="111"/>
      <c r="I877" s="111"/>
      <c r="J877" s="112"/>
      <c r="K877" s="118"/>
      <c r="L877" s="119"/>
      <c r="M877" s="112"/>
      <c r="N877" s="116"/>
      <c r="O877" s="117" t="s">
        <v>124</v>
      </c>
      <c r="P877" s="111"/>
      <c r="Q877" s="111"/>
      <c r="R877" s="111"/>
      <c r="S877" s="111"/>
      <c r="T877" s="111"/>
      <c r="U877" s="112"/>
      <c r="V877" s="111"/>
      <c r="W877" s="111"/>
      <c r="X877" s="112"/>
      <c r="Y877" s="118"/>
      <c r="Z877" s="119"/>
      <c r="AA877" s="112"/>
      <c r="AB877" s="116"/>
      <c r="AD877" s="64" t="s">
        <v>96</v>
      </c>
    </row>
    <row r="878" spans="1:37">
      <c r="A878" s="110" t="s">
        <v>125</v>
      </c>
      <c r="B878" s="111"/>
      <c r="C878" s="111"/>
      <c r="D878" s="111"/>
      <c r="E878" s="111"/>
      <c r="F878" s="111"/>
      <c r="G878" s="112"/>
      <c r="H878" s="111"/>
      <c r="I878" s="111"/>
      <c r="J878" s="112"/>
      <c r="K878" s="118"/>
      <c r="L878" s="119"/>
      <c r="M878" s="112"/>
      <c r="N878" s="116"/>
      <c r="O878" s="117" t="s">
        <v>125</v>
      </c>
      <c r="P878" s="111"/>
      <c r="Q878" s="111"/>
      <c r="R878" s="111"/>
      <c r="S878" s="111"/>
      <c r="T878" s="111"/>
      <c r="U878" s="112"/>
      <c r="V878" s="111"/>
      <c r="W878" s="111"/>
      <c r="X878" s="112"/>
      <c r="Y878" s="118"/>
      <c r="Z878" s="119"/>
      <c r="AA878" s="112"/>
      <c r="AB878" s="116"/>
      <c r="AD878" s="120"/>
      <c r="AE878" s="58"/>
      <c r="AF878" s="58"/>
      <c r="AG878" s="58"/>
      <c r="AH878" s="58"/>
      <c r="AI878" s="58"/>
      <c r="AJ878" s="58"/>
      <c r="AK878" s="58"/>
    </row>
    <row r="879" spans="1:37">
      <c r="A879" s="110" t="s">
        <v>126</v>
      </c>
      <c r="B879" s="111"/>
      <c r="C879" s="111"/>
      <c r="D879" s="111"/>
      <c r="E879" s="111"/>
      <c r="F879" s="111"/>
      <c r="G879" s="112"/>
      <c r="H879" s="111"/>
      <c r="I879" s="111"/>
      <c r="J879" s="112"/>
      <c r="K879" s="118"/>
      <c r="L879" s="119"/>
      <c r="M879" s="112"/>
      <c r="N879" s="116"/>
      <c r="O879" s="117" t="s">
        <v>126</v>
      </c>
      <c r="P879" s="111"/>
      <c r="Q879" s="111"/>
      <c r="R879" s="111"/>
      <c r="S879" s="111"/>
      <c r="T879" s="111"/>
      <c r="U879" s="112"/>
      <c r="V879" s="111"/>
      <c r="W879" s="111"/>
      <c r="X879" s="112"/>
      <c r="Y879" s="118"/>
      <c r="Z879" s="119"/>
      <c r="AA879" s="112"/>
      <c r="AB879" s="116"/>
      <c r="AD879" s="64" t="s">
        <v>127</v>
      </c>
    </row>
    <row r="880" spans="1:37">
      <c r="A880" s="121" t="s">
        <v>128</v>
      </c>
      <c r="B880" s="58"/>
      <c r="C880" s="58"/>
      <c r="D880" s="58"/>
      <c r="E880" s="58"/>
      <c r="F880" s="58"/>
      <c r="G880" s="72"/>
      <c r="H880" s="58"/>
      <c r="I880" s="58"/>
      <c r="J880" s="72"/>
      <c r="K880" s="122"/>
      <c r="L880" s="123"/>
      <c r="M880" s="72"/>
      <c r="N880" s="59"/>
      <c r="O880" s="124" t="s">
        <v>128</v>
      </c>
      <c r="P880" s="58"/>
      <c r="Q880" s="58"/>
      <c r="R880" s="58"/>
      <c r="S880" s="58"/>
      <c r="T880" s="58"/>
      <c r="U880" s="72"/>
      <c r="V880" s="58"/>
      <c r="W880" s="58"/>
      <c r="X880" s="72"/>
      <c r="Y880" s="122"/>
      <c r="Z880" s="123"/>
      <c r="AA880" s="72"/>
      <c r="AB880" s="59"/>
      <c r="AD880" s="120"/>
      <c r="AE880" s="125" t="str">
        <f>Daten!$A$35</f>
        <v>Fredenbeck</v>
      </c>
      <c r="AF880" s="58"/>
      <c r="AG880" s="58"/>
      <c r="AH880" s="58"/>
      <c r="AI880" s="58"/>
      <c r="AJ880" s="58"/>
      <c r="AK880" s="58"/>
    </row>
    <row r="881" spans="1:37">
      <c r="A881" s="65" t="s">
        <v>129</v>
      </c>
      <c r="N881" s="61"/>
      <c r="O881" s="64" t="s">
        <v>129</v>
      </c>
      <c r="AB881" s="61"/>
      <c r="AD881" s="64" t="s">
        <v>130</v>
      </c>
    </row>
    <row r="882" spans="1:37">
      <c r="A882" s="57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9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9"/>
      <c r="AD882" s="58"/>
      <c r="AE882" s="126" t="str">
        <f>Daten!$A$32</f>
        <v>05.05.2017</v>
      </c>
      <c r="AF882" s="58"/>
      <c r="AG882" s="58"/>
      <c r="AH882" s="58"/>
      <c r="AI882" s="58"/>
      <c r="AJ882" s="58"/>
      <c r="AK882" s="58"/>
    </row>
    <row r="883" spans="1:37">
      <c r="A883" s="51" t="s">
        <v>95</v>
      </c>
      <c r="B883" s="52"/>
      <c r="C883" s="52"/>
      <c r="D883" s="52"/>
      <c r="E883" s="53"/>
      <c r="F883" s="54" t="s">
        <v>96</v>
      </c>
      <c r="G883" s="52"/>
      <c r="H883" s="52"/>
      <c r="I883" s="52"/>
      <c r="J883" s="52"/>
      <c r="K883" s="52"/>
      <c r="L883" s="52"/>
      <c r="M883" s="52"/>
      <c r="N883" s="52"/>
      <c r="O883" s="52"/>
      <c r="P883" s="53"/>
      <c r="Q883" s="54" t="s">
        <v>97</v>
      </c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3"/>
      <c r="AC883" s="55" t="s">
        <v>98</v>
      </c>
    </row>
    <row r="884" spans="1:37">
      <c r="A884" s="57"/>
      <c r="B884" s="58"/>
      <c r="C884" s="58"/>
      <c r="D884" s="58"/>
      <c r="E884" s="59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9"/>
      <c r="Q884" s="58"/>
      <c r="R884" s="58" t="str">
        <f ca="1">SamstagNeben!P50</f>
        <v>SC Wentorf</v>
      </c>
      <c r="S884" s="58"/>
      <c r="T884" s="58"/>
      <c r="U884" s="58"/>
      <c r="V884" s="58"/>
      <c r="W884" s="58"/>
      <c r="X884" s="58"/>
      <c r="Y884" s="58"/>
      <c r="Z884" s="58"/>
      <c r="AA884" s="58" t="str">
        <f>SamstagNeben!N50</f>
        <v>M60</v>
      </c>
      <c r="AB884" s="59"/>
      <c r="AC884" s="55" t="s">
        <v>99</v>
      </c>
    </row>
    <row r="885" spans="1:37" ht="15.95" customHeight="1">
      <c r="A885" s="60" t="s">
        <v>100</v>
      </c>
      <c r="C885" s="56" t="str">
        <f ca="1">SamstagNeben!I50</f>
        <v>TV Bremen Walle 1875</v>
      </c>
      <c r="M885" s="61"/>
      <c r="N885" s="62" t="s">
        <v>101</v>
      </c>
      <c r="O885" s="63"/>
      <c r="P885" s="56" t="str">
        <f ca="1">SamstagNeben!M50</f>
        <v>Viersener TV</v>
      </c>
      <c r="AB885" s="61"/>
    </row>
    <row r="886" spans="1:37">
      <c r="A886" s="57"/>
      <c r="B886" s="58"/>
      <c r="C886" s="58"/>
      <c r="M886" s="61"/>
      <c r="N886" s="62"/>
      <c r="AB886" s="61"/>
      <c r="AD886" s="64" t="s">
        <v>37</v>
      </c>
      <c r="AG886" s="64" t="s">
        <v>102</v>
      </c>
      <c r="AJ886" s="64" t="s">
        <v>39</v>
      </c>
    </row>
    <row r="887" spans="1:37">
      <c r="A887" s="65" t="s">
        <v>100</v>
      </c>
      <c r="C887" s="66"/>
      <c r="D887" s="67"/>
      <c r="E887" s="67"/>
      <c r="F887" s="67"/>
      <c r="G887" s="67"/>
      <c r="H887" s="68"/>
      <c r="I887" s="67"/>
      <c r="J887" s="67"/>
      <c r="K887" s="67"/>
      <c r="L887" s="67"/>
      <c r="M887" s="68"/>
      <c r="N887" s="67"/>
      <c r="O887" s="67"/>
      <c r="P887" s="67"/>
      <c r="Q887" s="67"/>
      <c r="R887" s="68"/>
      <c r="S887" s="67"/>
      <c r="T887" s="67"/>
      <c r="U887" s="67"/>
      <c r="V887" s="67"/>
      <c r="W887" s="68"/>
      <c r="X887" s="67"/>
      <c r="Y887" s="67"/>
      <c r="Z887" s="67"/>
      <c r="AA887" s="67"/>
      <c r="AB887" s="68"/>
      <c r="AC887" s="62"/>
      <c r="AD887" s="69"/>
      <c r="AE887" s="53"/>
      <c r="AF887" s="62"/>
      <c r="AG887" s="69"/>
      <c r="AH887" s="53"/>
      <c r="AJ887" s="69"/>
      <c r="AK887" s="53"/>
    </row>
    <row r="888" spans="1:37">
      <c r="A888" s="70" t="s">
        <v>101</v>
      </c>
      <c r="B888" s="58"/>
      <c r="C888" s="71"/>
      <c r="D888" s="72"/>
      <c r="E888" s="72"/>
      <c r="F888" s="72"/>
      <c r="G888" s="72"/>
      <c r="H888" s="59"/>
      <c r="I888" s="72"/>
      <c r="J888" s="72"/>
      <c r="K888" s="72"/>
      <c r="L888" s="72"/>
      <c r="M888" s="59"/>
      <c r="N888" s="72"/>
      <c r="O888" s="72"/>
      <c r="P888" s="72"/>
      <c r="Q888" s="72"/>
      <c r="R888" s="59"/>
      <c r="S888" s="72"/>
      <c r="T888" s="72"/>
      <c r="U888" s="72"/>
      <c r="V888" s="72"/>
      <c r="W888" s="59"/>
      <c r="X888" s="72"/>
      <c r="Y888" s="72"/>
      <c r="Z888" s="72"/>
      <c r="AA888" s="72"/>
      <c r="AB888" s="59"/>
      <c r="AC888" s="62"/>
      <c r="AD888" s="462">
        <f>SamstagNeben!C50</f>
        <v>9</v>
      </c>
      <c r="AE888" s="463"/>
      <c r="AF888" s="62"/>
      <c r="AG888" s="462">
        <f>SamstagNeben!E50</f>
        <v>86</v>
      </c>
      <c r="AH888" s="463"/>
      <c r="AJ888" s="462">
        <f>SamstagNeben!F50</f>
        <v>3</v>
      </c>
      <c r="AK888" s="463"/>
    </row>
    <row r="889" spans="1:37">
      <c r="A889" s="65" t="s">
        <v>100</v>
      </c>
      <c r="C889" s="66"/>
      <c r="D889" s="67"/>
      <c r="E889" s="67"/>
      <c r="F889" s="67"/>
      <c r="G889" s="67"/>
      <c r="H889" s="68"/>
      <c r="I889" s="67"/>
      <c r="J889" s="67"/>
      <c r="K889" s="67"/>
      <c r="L889" s="67"/>
      <c r="M889" s="68"/>
      <c r="N889" s="67"/>
      <c r="O889" s="67"/>
      <c r="P889" s="67"/>
      <c r="Q889" s="67"/>
      <c r="R889" s="68"/>
      <c r="S889" s="67"/>
      <c r="T889" s="67"/>
      <c r="U889" s="67"/>
      <c r="V889" s="67"/>
      <c r="W889" s="68"/>
      <c r="X889" s="67"/>
      <c r="Y889" s="67"/>
      <c r="Z889" s="67"/>
      <c r="AA889" s="67"/>
      <c r="AB889" s="68"/>
      <c r="AC889" s="62"/>
      <c r="AD889" s="57"/>
      <c r="AE889" s="59"/>
      <c r="AF889" s="62"/>
      <c r="AG889" s="57"/>
      <c r="AH889" s="59"/>
      <c r="AJ889" s="57"/>
      <c r="AK889" s="59"/>
    </row>
    <row r="890" spans="1:37">
      <c r="A890" s="70" t="s">
        <v>101</v>
      </c>
      <c r="B890" s="58"/>
      <c r="C890" s="71"/>
      <c r="D890" s="72"/>
      <c r="E890" s="72"/>
      <c r="F890" s="72"/>
      <c r="G890" s="72"/>
      <c r="H890" s="59"/>
      <c r="I890" s="72"/>
      <c r="J890" s="72"/>
      <c r="K890" s="72"/>
      <c r="L890" s="72"/>
      <c r="M890" s="59"/>
      <c r="N890" s="72"/>
      <c r="O890" s="72"/>
      <c r="P890" s="72"/>
      <c r="Q890" s="72"/>
      <c r="R890" s="59"/>
      <c r="S890" s="72"/>
      <c r="T890" s="72"/>
      <c r="U890" s="72"/>
      <c r="V890" s="72"/>
      <c r="W890" s="59"/>
      <c r="X890" s="72"/>
      <c r="Y890" s="72"/>
      <c r="Z890" s="72"/>
      <c r="AA890" s="72"/>
      <c r="AB890" s="59"/>
      <c r="AC890" s="62"/>
      <c r="AD890" s="62"/>
      <c r="AE890" s="62"/>
      <c r="AF890" s="62"/>
      <c r="AG890" s="62"/>
    </row>
    <row r="891" spans="1:37">
      <c r="A891" s="65" t="s">
        <v>100</v>
      </c>
      <c r="C891" s="66"/>
      <c r="D891" s="67"/>
      <c r="E891" s="67"/>
      <c r="F891" s="67"/>
      <c r="G891" s="67"/>
      <c r="H891" s="68"/>
      <c r="I891" s="67"/>
      <c r="J891" s="67"/>
      <c r="K891" s="67"/>
      <c r="L891" s="67"/>
      <c r="M891" s="68"/>
      <c r="N891" s="67"/>
      <c r="O891" s="67"/>
      <c r="P891" s="67"/>
      <c r="Q891" s="67"/>
      <c r="R891" s="68"/>
      <c r="S891" s="67"/>
      <c r="T891" s="67"/>
      <c r="U891" s="67"/>
      <c r="V891" s="67"/>
      <c r="W891" s="68"/>
      <c r="X891" s="67"/>
      <c r="Y891" s="67"/>
      <c r="Z891" s="67"/>
      <c r="AA891" s="67"/>
      <c r="AB891" s="68"/>
      <c r="AC891" s="62"/>
      <c r="AD891" s="73" t="s">
        <v>103</v>
      </c>
      <c r="AE891" s="62"/>
      <c r="AF891" s="62"/>
      <c r="AG891" s="62"/>
    </row>
    <row r="892" spans="1:37">
      <c r="A892" s="70" t="s">
        <v>101</v>
      </c>
      <c r="B892" s="58"/>
      <c r="C892" s="71"/>
      <c r="D892" s="72"/>
      <c r="E892" s="72"/>
      <c r="F892" s="72"/>
      <c r="G892" s="72"/>
      <c r="H892" s="59"/>
      <c r="I892" s="72"/>
      <c r="J892" s="72"/>
      <c r="K892" s="72"/>
      <c r="L892" s="72"/>
      <c r="M892" s="59"/>
      <c r="N892" s="72"/>
      <c r="O892" s="72"/>
      <c r="P892" s="72"/>
      <c r="Q892" s="72"/>
      <c r="R892" s="59"/>
      <c r="S892" s="72"/>
      <c r="T892" s="72"/>
      <c r="U892" s="72"/>
      <c r="V892" s="72"/>
      <c r="W892" s="59"/>
      <c r="X892" s="72"/>
      <c r="Y892" s="72"/>
      <c r="Z892" s="72"/>
      <c r="AA892" s="72"/>
      <c r="AB892" s="59"/>
      <c r="AC892" s="62"/>
      <c r="AD892" s="62"/>
      <c r="AE892" s="62"/>
      <c r="AF892" s="62"/>
      <c r="AG892" s="62"/>
    </row>
    <row r="893" spans="1:37">
      <c r="A893" s="65" t="s">
        <v>100</v>
      </c>
      <c r="C893" s="66"/>
      <c r="D893" s="67"/>
      <c r="E893" s="67"/>
      <c r="F893" s="67"/>
      <c r="G893" s="67"/>
      <c r="H893" s="68"/>
      <c r="I893" s="67"/>
      <c r="J893" s="67"/>
      <c r="K893" s="67"/>
      <c r="L893" s="67"/>
      <c r="M893" s="68"/>
      <c r="N893" s="67"/>
      <c r="O893" s="67"/>
      <c r="P893" s="67"/>
      <c r="Q893" s="67"/>
      <c r="R893" s="68"/>
      <c r="S893" s="67"/>
      <c r="T893" s="67"/>
      <c r="U893" s="67"/>
      <c r="V893" s="67"/>
      <c r="W893" s="68"/>
      <c r="X893" s="67"/>
      <c r="Y893" s="67"/>
      <c r="Z893" s="67"/>
      <c r="AA893" s="67"/>
      <c r="AB893" s="68"/>
      <c r="AC893" s="62"/>
      <c r="AD893" s="74" t="str">
        <f>Daten!$A$31</f>
        <v>DM Senioren 2017</v>
      </c>
      <c r="AE893" s="58"/>
      <c r="AF893" s="58"/>
      <c r="AG893" s="58"/>
      <c r="AH893" s="58"/>
      <c r="AI893" s="58"/>
      <c r="AJ893" s="58"/>
      <c r="AK893" s="58"/>
    </row>
    <row r="894" spans="1:37">
      <c r="A894" s="70" t="s">
        <v>101</v>
      </c>
      <c r="B894" s="58"/>
      <c r="C894" s="71"/>
      <c r="D894" s="72"/>
      <c r="E894" s="72"/>
      <c r="F894" s="72"/>
      <c r="G894" s="72"/>
      <c r="H894" s="59"/>
      <c r="I894" s="72"/>
      <c r="J894" s="72"/>
      <c r="K894" s="72"/>
      <c r="L894" s="72"/>
      <c r="M894" s="59"/>
      <c r="N894" s="72"/>
      <c r="O894" s="72"/>
      <c r="P894" s="72"/>
      <c r="Q894" s="72"/>
      <c r="R894" s="59"/>
      <c r="S894" s="72"/>
      <c r="T894" s="72"/>
      <c r="U894" s="72"/>
      <c r="V894" s="72"/>
      <c r="W894" s="59"/>
      <c r="X894" s="72"/>
      <c r="Y894" s="72"/>
      <c r="Z894" s="72"/>
      <c r="AA894" s="72"/>
      <c r="AB894" s="59"/>
      <c r="AC894" s="62"/>
      <c r="AD894" s="75" t="str">
        <f>SamstagNeben!G50</f>
        <v>M60</v>
      </c>
      <c r="AE894" s="76"/>
      <c r="AF894" s="76"/>
      <c r="AG894" s="75" t="s">
        <v>34</v>
      </c>
      <c r="AH894" s="76"/>
      <c r="AI894" s="76"/>
      <c r="AJ894" s="76"/>
      <c r="AK894" s="76"/>
    </row>
    <row r="895" spans="1:37">
      <c r="A895" s="65" t="s">
        <v>100</v>
      </c>
      <c r="C895" s="66"/>
      <c r="D895" s="67"/>
      <c r="E895" s="67"/>
      <c r="F895" s="67"/>
      <c r="G895" s="67"/>
      <c r="H895" s="68"/>
      <c r="I895" s="67"/>
      <c r="J895" s="67"/>
      <c r="K895" s="67"/>
      <c r="L895" s="67"/>
      <c r="M895" s="68"/>
      <c r="N895" s="67"/>
      <c r="O895" s="67"/>
      <c r="P895" s="67"/>
      <c r="Q895" s="67"/>
      <c r="R895" s="68"/>
      <c r="S895" s="67"/>
      <c r="T895" s="67"/>
      <c r="U895" s="67"/>
      <c r="V895" s="67"/>
      <c r="W895" s="68"/>
      <c r="X895" s="67"/>
      <c r="Y895" s="67"/>
      <c r="Z895" s="67"/>
      <c r="AA895" s="67"/>
      <c r="AB895" s="68"/>
      <c r="AC895" s="62"/>
      <c r="AD895" s="77"/>
      <c r="AE895" s="62"/>
      <c r="AF895" s="62"/>
      <c r="AG895" s="62"/>
      <c r="AH895" s="62"/>
      <c r="AI895" s="62"/>
      <c r="AJ895" s="62"/>
      <c r="AK895" s="62"/>
    </row>
    <row r="896" spans="1:37">
      <c r="A896" s="70" t="s">
        <v>101</v>
      </c>
      <c r="B896" s="58"/>
      <c r="C896" s="71"/>
      <c r="D896" s="72"/>
      <c r="E896" s="72"/>
      <c r="F896" s="72"/>
      <c r="G896" s="72"/>
      <c r="H896" s="59"/>
      <c r="I896" s="72"/>
      <c r="J896" s="72"/>
      <c r="K896" s="72"/>
      <c r="L896" s="72"/>
      <c r="M896" s="59"/>
      <c r="N896" s="72"/>
      <c r="O896" s="72"/>
      <c r="P896" s="72"/>
      <c r="Q896" s="72"/>
      <c r="R896" s="59"/>
      <c r="S896" s="72"/>
      <c r="T896" s="72"/>
      <c r="U896" s="72"/>
      <c r="V896" s="72"/>
      <c r="W896" s="59"/>
      <c r="X896" s="72"/>
      <c r="Y896" s="72"/>
      <c r="Z896" s="72"/>
      <c r="AA896" s="72"/>
      <c r="AB896" s="59"/>
      <c r="AC896" s="62"/>
      <c r="AD896" s="78" t="s">
        <v>104</v>
      </c>
      <c r="AE896" s="76"/>
      <c r="AF896" s="76"/>
      <c r="AG896" s="76"/>
      <c r="AH896" s="79"/>
      <c r="AI896" s="76"/>
      <c r="AJ896" s="76"/>
      <c r="AK896" s="80"/>
    </row>
    <row r="897" spans="1:37">
      <c r="D897" s="64"/>
      <c r="AD897" s="81"/>
      <c r="AE897" s="52"/>
      <c r="AF897" s="52"/>
      <c r="AG897" s="52"/>
      <c r="AH897" s="82"/>
      <c r="AI897" s="52"/>
      <c r="AJ897" s="52"/>
      <c r="AK897" s="53"/>
    </row>
    <row r="898" spans="1:37">
      <c r="A898" s="83" t="s">
        <v>105</v>
      </c>
      <c r="B898" s="76"/>
      <c r="C898" s="80"/>
      <c r="D898" s="84"/>
      <c r="E898" s="84" t="s">
        <v>100</v>
      </c>
      <c r="F898" s="85" t="s">
        <v>21</v>
      </c>
      <c r="G898" s="84" t="s">
        <v>101</v>
      </c>
      <c r="H898" s="86"/>
      <c r="I898" s="84" t="s">
        <v>106</v>
      </c>
      <c r="J898" s="84"/>
      <c r="K898" s="84"/>
      <c r="L898" s="84"/>
      <c r="M898" s="86"/>
      <c r="N898" s="84" t="s">
        <v>107</v>
      </c>
      <c r="O898" s="84"/>
      <c r="P898" s="84"/>
      <c r="Q898" s="84"/>
      <c r="R898" s="86"/>
      <c r="S898" s="73"/>
      <c r="T898" s="73"/>
      <c r="AD898" s="87" t="s">
        <v>108</v>
      </c>
      <c r="AE898" s="58"/>
      <c r="AF898" s="58"/>
      <c r="AG898" s="58"/>
      <c r="AH898" s="72"/>
      <c r="AI898" s="58"/>
      <c r="AJ898" s="58"/>
      <c r="AK898" s="59"/>
    </row>
    <row r="899" spans="1:37">
      <c r="A899" s="60"/>
      <c r="C899" s="61"/>
      <c r="H899" s="61"/>
      <c r="M899" s="61"/>
      <c r="N899" s="88"/>
      <c r="O899" s="89"/>
      <c r="P899" s="89"/>
      <c r="Q899" s="89"/>
      <c r="R899" s="90"/>
      <c r="S899" s="62"/>
      <c r="T899" s="56" t="s">
        <v>109</v>
      </c>
      <c r="AD899" s="91"/>
      <c r="AE899" s="62"/>
      <c r="AF899" s="62"/>
      <c r="AG899" s="62"/>
      <c r="AH899" s="92"/>
      <c r="AI899" s="62"/>
      <c r="AJ899" s="62"/>
      <c r="AK899" s="61"/>
    </row>
    <row r="900" spans="1:37">
      <c r="A900" s="93" t="s">
        <v>110</v>
      </c>
      <c r="B900" s="58"/>
      <c r="C900" s="59"/>
      <c r="D900" s="58"/>
      <c r="E900" s="58"/>
      <c r="F900" s="94" t="s">
        <v>21</v>
      </c>
      <c r="G900" s="58"/>
      <c r="H900" s="59"/>
      <c r="I900" s="58"/>
      <c r="J900" s="58"/>
      <c r="K900" s="94" t="s">
        <v>21</v>
      </c>
      <c r="L900" s="58"/>
      <c r="M900" s="59"/>
      <c r="N900" s="95"/>
      <c r="O900" s="95"/>
      <c r="P900" s="96"/>
      <c r="Q900" s="97"/>
      <c r="R900" s="98"/>
      <c r="S900" s="62"/>
      <c r="T900" s="62"/>
      <c r="AD900" s="87" t="s">
        <v>111</v>
      </c>
      <c r="AE900" s="58"/>
      <c r="AF900" s="58"/>
      <c r="AG900" s="58"/>
      <c r="AH900" s="72"/>
      <c r="AI900" s="58"/>
      <c r="AJ900" s="58"/>
      <c r="AK900" s="59"/>
    </row>
    <row r="901" spans="1:37">
      <c r="A901" s="60"/>
      <c r="C901" s="61"/>
      <c r="H901" s="61"/>
      <c r="K901" s="99"/>
      <c r="M901" s="61"/>
      <c r="N901" s="62"/>
      <c r="Q901" s="100"/>
      <c r="R901" s="61"/>
      <c r="S901" s="62"/>
      <c r="T901" s="58"/>
      <c r="U901" s="58"/>
      <c r="V901" s="58"/>
      <c r="W901" s="58"/>
      <c r="X901" s="58"/>
      <c r="Y901" s="58"/>
      <c r="Z901" s="58"/>
      <c r="AA901" s="58"/>
      <c r="AB901" s="58"/>
      <c r="AC901" s="62"/>
      <c r="AD901" s="91"/>
      <c r="AE901" s="62"/>
      <c r="AF901" s="62"/>
      <c r="AG901" s="62"/>
      <c r="AH901" s="92"/>
      <c r="AI901" s="62"/>
      <c r="AJ901" s="62"/>
      <c r="AK901" s="61"/>
    </row>
    <row r="902" spans="1:37">
      <c r="A902" s="93" t="s">
        <v>112</v>
      </c>
      <c r="B902" s="58"/>
      <c r="C902" s="59"/>
      <c r="D902" s="58"/>
      <c r="E902" s="58"/>
      <c r="F902" s="94" t="s">
        <v>21</v>
      </c>
      <c r="G902" s="58"/>
      <c r="H902" s="59"/>
      <c r="I902" s="58"/>
      <c r="J902" s="58"/>
      <c r="K902" s="94" t="s">
        <v>21</v>
      </c>
      <c r="L902" s="58"/>
      <c r="M902" s="59"/>
      <c r="N902" s="58"/>
      <c r="O902" s="58"/>
      <c r="P902" s="94" t="s">
        <v>21</v>
      </c>
      <c r="Q902" s="101"/>
      <c r="R902" s="59"/>
      <c r="S902" s="62"/>
      <c r="T902" s="62"/>
      <c r="AD902" s="87" t="s">
        <v>113</v>
      </c>
      <c r="AE902" s="58"/>
      <c r="AF902" s="58"/>
      <c r="AG902" s="58"/>
      <c r="AH902" s="72"/>
      <c r="AI902" s="58"/>
      <c r="AJ902" s="58"/>
      <c r="AK902" s="59"/>
    </row>
    <row r="903" spans="1:37">
      <c r="AD903" s="91" t="s">
        <v>114</v>
      </c>
      <c r="AE903" s="62"/>
      <c r="AF903" s="62"/>
      <c r="AG903" s="62"/>
      <c r="AH903" s="92"/>
      <c r="AI903" s="62"/>
      <c r="AJ903" s="62"/>
      <c r="AK903" s="61"/>
    </row>
    <row r="904" spans="1:37">
      <c r="A904" s="102"/>
      <c r="B904" s="76"/>
      <c r="C904" s="76"/>
      <c r="D904" s="76"/>
      <c r="E904" s="76" t="s">
        <v>100</v>
      </c>
      <c r="F904" s="76"/>
      <c r="G904" s="76"/>
      <c r="H904" s="76"/>
      <c r="I904" s="76"/>
      <c r="J904" s="76"/>
      <c r="K904" s="76"/>
      <c r="L904" s="76"/>
      <c r="M904" s="76"/>
      <c r="N904" s="85" t="s">
        <v>40</v>
      </c>
      <c r="O904" s="76"/>
      <c r="P904" s="76"/>
      <c r="Q904" s="76"/>
      <c r="R904" s="76"/>
      <c r="S904" s="76"/>
      <c r="T904" s="76" t="s">
        <v>101</v>
      </c>
      <c r="U904" s="76"/>
      <c r="V904" s="76"/>
      <c r="W904" s="76"/>
      <c r="X904" s="76"/>
      <c r="Y904" s="76"/>
      <c r="Z904" s="76"/>
      <c r="AA904" s="76"/>
      <c r="AB904" s="80"/>
      <c r="AD904" s="87" t="s">
        <v>115</v>
      </c>
      <c r="AE904" s="58"/>
      <c r="AF904" s="58"/>
      <c r="AG904" s="58"/>
      <c r="AH904" s="72"/>
      <c r="AI904" s="58"/>
      <c r="AJ904" s="58"/>
      <c r="AK904" s="59"/>
    </row>
    <row r="905" spans="1:37">
      <c r="A905" s="103" t="s">
        <v>116</v>
      </c>
      <c r="B905" s="104" t="s">
        <v>117</v>
      </c>
      <c r="C905" s="104"/>
      <c r="D905" s="104"/>
      <c r="E905" s="104"/>
      <c r="F905" s="104"/>
      <c r="G905" s="105"/>
      <c r="H905" s="104" t="s">
        <v>118</v>
      </c>
      <c r="I905" s="104"/>
      <c r="J905" s="105"/>
      <c r="K905" s="106" t="s">
        <v>119</v>
      </c>
      <c r="L905" s="107" t="s">
        <v>120</v>
      </c>
      <c r="M905" s="108"/>
      <c r="N905" s="109" t="s">
        <v>94</v>
      </c>
      <c r="O905" s="105" t="s">
        <v>116</v>
      </c>
      <c r="P905" s="104" t="s">
        <v>117</v>
      </c>
      <c r="Q905" s="104"/>
      <c r="R905" s="104"/>
      <c r="S905" s="104"/>
      <c r="T905" s="104"/>
      <c r="U905" s="105"/>
      <c r="V905" s="104" t="s">
        <v>118</v>
      </c>
      <c r="W905" s="104"/>
      <c r="X905" s="105"/>
      <c r="Y905" s="106" t="s">
        <v>119</v>
      </c>
      <c r="Z905" s="107" t="s">
        <v>120</v>
      </c>
      <c r="AA905" s="108"/>
      <c r="AB905" s="109" t="s">
        <v>94</v>
      </c>
    </row>
    <row r="906" spans="1:37">
      <c r="A906" s="110" t="s">
        <v>121</v>
      </c>
      <c r="B906" s="111"/>
      <c r="C906" s="111"/>
      <c r="D906" s="111"/>
      <c r="E906" s="111"/>
      <c r="F906" s="111"/>
      <c r="G906" s="112"/>
      <c r="H906" s="111"/>
      <c r="I906" s="111"/>
      <c r="J906" s="112"/>
      <c r="K906" s="113"/>
      <c r="L906" s="114"/>
      <c r="M906" s="115"/>
      <c r="N906" s="116"/>
      <c r="O906" s="117" t="s">
        <v>121</v>
      </c>
      <c r="P906" s="111"/>
      <c r="Q906" s="111"/>
      <c r="R906" s="111"/>
      <c r="S906" s="111"/>
      <c r="T906" s="111"/>
      <c r="U906" s="112"/>
      <c r="V906" s="111"/>
      <c r="W906" s="111"/>
      <c r="X906" s="112"/>
      <c r="Y906" s="113"/>
      <c r="Z906" s="114"/>
      <c r="AA906" s="115"/>
      <c r="AB906" s="116"/>
      <c r="AD906" s="64" t="s">
        <v>122</v>
      </c>
    </row>
    <row r="907" spans="1:37">
      <c r="A907" s="110" t="s">
        <v>123</v>
      </c>
      <c r="B907" s="111"/>
      <c r="C907" s="111"/>
      <c r="D907" s="111"/>
      <c r="E907" s="111"/>
      <c r="F907" s="111"/>
      <c r="G907" s="112"/>
      <c r="H907" s="111"/>
      <c r="I907" s="111"/>
      <c r="J907" s="112"/>
      <c r="K907" s="118"/>
      <c r="L907" s="119"/>
      <c r="M907" s="112"/>
      <c r="N907" s="116"/>
      <c r="O907" s="117" t="s">
        <v>123</v>
      </c>
      <c r="P907" s="111"/>
      <c r="Q907" s="111"/>
      <c r="R907" s="111"/>
      <c r="S907" s="111"/>
      <c r="T907" s="111"/>
      <c r="U907" s="112"/>
      <c r="V907" s="111"/>
      <c r="W907" s="111"/>
      <c r="X907" s="112"/>
      <c r="Y907" s="118"/>
      <c r="Z907" s="119"/>
      <c r="AA907" s="112"/>
      <c r="AB907" s="116"/>
      <c r="AD907" s="120"/>
      <c r="AE907" s="58"/>
      <c r="AF907" s="58"/>
      <c r="AG907" s="58"/>
      <c r="AH907" s="58"/>
      <c r="AI907" s="58"/>
      <c r="AJ907" s="58"/>
      <c r="AK907" s="58"/>
    </row>
    <row r="908" spans="1:37">
      <c r="A908" s="110" t="s">
        <v>124</v>
      </c>
      <c r="B908" s="111"/>
      <c r="C908" s="111"/>
      <c r="D908" s="111"/>
      <c r="E908" s="111"/>
      <c r="F908" s="111"/>
      <c r="G908" s="112"/>
      <c r="H908" s="111"/>
      <c r="I908" s="111"/>
      <c r="J908" s="112"/>
      <c r="K908" s="118"/>
      <c r="L908" s="119"/>
      <c r="M908" s="112"/>
      <c r="N908" s="116"/>
      <c r="O908" s="117" t="s">
        <v>124</v>
      </c>
      <c r="P908" s="111"/>
      <c r="Q908" s="111"/>
      <c r="R908" s="111"/>
      <c r="S908" s="111"/>
      <c r="T908" s="111"/>
      <c r="U908" s="112"/>
      <c r="V908" s="111"/>
      <c r="W908" s="111"/>
      <c r="X908" s="112"/>
      <c r="Y908" s="118"/>
      <c r="Z908" s="119"/>
      <c r="AA908" s="112"/>
      <c r="AB908" s="116"/>
      <c r="AD908" s="64" t="s">
        <v>96</v>
      </c>
    </row>
    <row r="909" spans="1:37">
      <c r="A909" s="110" t="s">
        <v>125</v>
      </c>
      <c r="B909" s="111"/>
      <c r="C909" s="111"/>
      <c r="D909" s="111"/>
      <c r="E909" s="111"/>
      <c r="F909" s="111"/>
      <c r="G909" s="112"/>
      <c r="H909" s="111"/>
      <c r="I909" s="111"/>
      <c r="J909" s="112"/>
      <c r="K909" s="118"/>
      <c r="L909" s="119"/>
      <c r="M909" s="112"/>
      <c r="N909" s="116"/>
      <c r="O909" s="117" t="s">
        <v>125</v>
      </c>
      <c r="P909" s="111"/>
      <c r="Q909" s="111"/>
      <c r="R909" s="111"/>
      <c r="S909" s="111"/>
      <c r="T909" s="111"/>
      <c r="U909" s="112"/>
      <c r="V909" s="111"/>
      <c r="W909" s="111"/>
      <c r="X909" s="112"/>
      <c r="Y909" s="118"/>
      <c r="Z909" s="119"/>
      <c r="AA909" s="112"/>
      <c r="AB909" s="116"/>
      <c r="AD909" s="120"/>
      <c r="AE909" s="58"/>
      <c r="AF909" s="58"/>
      <c r="AG909" s="58"/>
      <c r="AH909" s="58"/>
      <c r="AI909" s="58"/>
      <c r="AJ909" s="58"/>
      <c r="AK909" s="58"/>
    </row>
    <row r="910" spans="1:37">
      <c r="A910" s="110" t="s">
        <v>126</v>
      </c>
      <c r="B910" s="111"/>
      <c r="C910" s="111"/>
      <c r="D910" s="111"/>
      <c r="E910" s="111"/>
      <c r="F910" s="111"/>
      <c r="G910" s="112"/>
      <c r="H910" s="111"/>
      <c r="I910" s="111"/>
      <c r="J910" s="112"/>
      <c r="K910" s="118"/>
      <c r="L910" s="119"/>
      <c r="M910" s="112"/>
      <c r="N910" s="116"/>
      <c r="O910" s="117" t="s">
        <v>126</v>
      </c>
      <c r="P910" s="111"/>
      <c r="Q910" s="111"/>
      <c r="R910" s="111"/>
      <c r="S910" s="111"/>
      <c r="T910" s="111"/>
      <c r="U910" s="112"/>
      <c r="V910" s="111"/>
      <c r="W910" s="111"/>
      <c r="X910" s="112"/>
      <c r="Y910" s="118"/>
      <c r="Z910" s="119"/>
      <c r="AA910" s="112"/>
      <c r="AB910" s="116"/>
      <c r="AD910" s="64" t="s">
        <v>127</v>
      </c>
    </row>
    <row r="911" spans="1:37">
      <c r="A911" s="121" t="s">
        <v>128</v>
      </c>
      <c r="B911" s="58"/>
      <c r="C911" s="58"/>
      <c r="D911" s="58"/>
      <c r="E911" s="58"/>
      <c r="F911" s="58"/>
      <c r="G911" s="72"/>
      <c r="H911" s="58"/>
      <c r="I911" s="58"/>
      <c r="J911" s="72"/>
      <c r="K911" s="122"/>
      <c r="L911" s="123"/>
      <c r="M911" s="72"/>
      <c r="N911" s="59"/>
      <c r="O911" s="124" t="s">
        <v>128</v>
      </c>
      <c r="P911" s="58"/>
      <c r="Q911" s="58"/>
      <c r="R911" s="58"/>
      <c r="S911" s="58"/>
      <c r="T911" s="58"/>
      <c r="U911" s="72"/>
      <c r="V911" s="58"/>
      <c r="W911" s="58"/>
      <c r="X911" s="72"/>
      <c r="Y911" s="122"/>
      <c r="Z911" s="123"/>
      <c r="AA911" s="72"/>
      <c r="AB911" s="59"/>
      <c r="AD911" s="125"/>
      <c r="AE911" s="125" t="str">
        <f>Daten!$A$35</f>
        <v>Fredenbeck</v>
      </c>
      <c r="AF911" s="58"/>
      <c r="AG911" s="58"/>
      <c r="AH911" s="58"/>
      <c r="AI911" s="58"/>
      <c r="AJ911" s="58"/>
      <c r="AK911" s="58"/>
    </row>
    <row r="912" spans="1:37">
      <c r="A912" s="65" t="s">
        <v>129</v>
      </c>
      <c r="N912" s="61"/>
      <c r="O912" s="64" t="s">
        <v>129</v>
      </c>
      <c r="AB912" s="61"/>
      <c r="AD912" s="64" t="s">
        <v>130</v>
      </c>
    </row>
    <row r="913" spans="1:37">
      <c r="A913" s="57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9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9"/>
      <c r="AD913" s="58"/>
      <c r="AE913" s="126" t="str">
        <f>Daten!$A$32</f>
        <v>05.05.2017</v>
      </c>
      <c r="AF913" s="58"/>
      <c r="AG913" s="58"/>
      <c r="AH913" s="58"/>
      <c r="AI913" s="58"/>
      <c r="AJ913" s="58"/>
      <c r="AK913" s="58"/>
    </row>
    <row r="914" spans="1:37" ht="12" customHeight="1">
      <c r="A914" s="127"/>
    </row>
    <row r="915" spans="1:37">
      <c r="A915" s="51" t="s">
        <v>95</v>
      </c>
      <c r="B915" s="52"/>
      <c r="C915" s="52"/>
      <c r="D915" s="52"/>
      <c r="E915" s="53"/>
      <c r="F915" s="54" t="s">
        <v>96</v>
      </c>
      <c r="G915" s="52"/>
      <c r="H915" s="52"/>
      <c r="I915" s="52"/>
      <c r="J915" s="52"/>
      <c r="K915" s="52"/>
      <c r="L915" s="52"/>
      <c r="M915" s="52"/>
      <c r="N915" s="52"/>
      <c r="O915" s="52"/>
      <c r="P915" s="53"/>
      <c r="Q915" s="54" t="s">
        <v>97</v>
      </c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3"/>
      <c r="AC915" s="55" t="s">
        <v>98</v>
      </c>
    </row>
    <row r="916" spans="1:37">
      <c r="A916" s="57"/>
      <c r="B916" s="58"/>
      <c r="C916" s="58"/>
      <c r="D916" s="58"/>
      <c r="E916" s="59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9"/>
      <c r="Q916" s="58"/>
      <c r="R916" s="58" t="str">
        <f ca="1">SamstagNeben!P51</f>
        <v>SF Ricklingen</v>
      </c>
      <c r="S916" s="58"/>
      <c r="T916" s="58"/>
      <c r="U916" s="58"/>
      <c r="V916" s="58"/>
      <c r="W916" s="58"/>
      <c r="X916" s="58"/>
      <c r="Y916" s="58"/>
      <c r="Z916" s="58"/>
      <c r="AA916" s="58" t="str">
        <f>SamstagNeben!N51</f>
        <v>M60</v>
      </c>
      <c r="AB916" s="59"/>
      <c r="AC916" s="55" t="s">
        <v>99</v>
      </c>
    </row>
    <row r="917" spans="1:37" ht="15.95" customHeight="1">
      <c r="A917" s="60" t="s">
        <v>100</v>
      </c>
      <c r="C917" s="56" t="str">
        <f ca="1">SamstagNeben!I51</f>
        <v>SV Werder Bremen</v>
      </c>
      <c r="M917" s="61"/>
      <c r="N917" s="62" t="s">
        <v>101</v>
      </c>
      <c r="O917" s="63"/>
      <c r="P917" s="56" t="str">
        <f ca="1">SamstagNeben!M51</f>
        <v>Idarer TV</v>
      </c>
      <c r="AB917" s="61"/>
    </row>
    <row r="918" spans="1:37">
      <c r="A918" s="57"/>
      <c r="B918" s="58"/>
      <c r="C918" s="58"/>
      <c r="M918" s="61"/>
      <c r="N918" s="62"/>
      <c r="AB918" s="61"/>
      <c r="AD918" s="64" t="s">
        <v>37</v>
      </c>
      <c r="AG918" s="64" t="s">
        <v>102</v>
      </c>
      <c r="AJ918" s="64" t="s">
        <v>39</v>
      </c>
    </row>
    <row r="919" spans="1:37">
      <c r="A919" s="65" t="s">
        <v>100</v>
      </c>
      <c r="C919" s="66"/>
      <c r="D919" s="67"/>
      <c r="E919" s="67"/>
      <c r="F919" s="67"/>
      <c r="G919" s="67"/>
      <c r="H919" s="68"/>
      <c r="I919" s="67"/>
      <c r="J919" s="67"/>
      <c r="K919" s="67"/>
      <c r="L919" s="67"/>
      <c r="M919" s="68"/>
      <c r="N919" s="67"/>
      <c r="O919" s="67"/>
      <c r="P919" s="67"/>
      <c r="Q919" s="67"/>
      <c r="R919" s="68"/>
      <c r="S919" s="67"/>
      <c r="T919" s="67"/>
      <c r="U919" s="67"/>
      <c r="V919" s="67"/>
      <c r="W919" s="68"/>
      <c r="X919" s="67"/>
      <c r="Y919" s="67"/>
      <c r="Z919" s="67"/>
      <c r="AA919" s="67"/>
      <c r="AB919" s="68"/>
      <c r="AC919" s="62"/>
      <c r="AD919" s="69"/>
      <c r="AE919" s="53"/>
      <c r="AF919" s="62"/>
      <c r="AG919" s="69"/>
      <c r="AH919" s="53"/>
      <c r="AJ919" s="69"/>
      <c r="AK919" s="53"/>
    </row>
    <row r="920" spans="1:37">
      <c r="A920" s="70" t="s">
        <v>101</v>
      </c>
      <c r="B920" s="58"/>
      <c r="C920" s="71"/>
      <c r="D920" s="72"/>
      <c r="E920" s="72"/>
      <c r="F920" s="72"/>
      <c r="G920" s="72"/>
      <c r="H920" s="59"/>
      <c r="I920" s="72"/>
      <c r="J920" s="72"/>
      <c r="K920" s="72"/>
      <c r="L920" s="72"/>
      <c r="M920" s="59"/>
      <c r="N920" s="72"/>
      <c r="O920" s="72"/>
      <c r="P920" s="72"/>
      <c r="Q920" s="72"/>
      <c r="R920" s="59"/>
      <c r="S920" s="72"/>
      <c r="T920" s="72"/>
      <c r="U920" s="72"/>
      <c r="V920" s="72"/>
      <c r="W920" s="59"/>
      <c r="X920" s="72"/>
      <c r="Y920" s="72"/>
      <c r="Z920" s="72"/>
      <c r="AA920" s="72"/>
      <c r="AB920" s="59"/>
      <c r="AC920" s="62"/>
      <c r="AD920" s="462">
        <f>SamstagNeben!C51</f>
        <v>9</v>
      </c>
      <c r="AE920" s="463"/>
      <c r="AF920" s="62"/>
      <c r="AG920" s="462">
        <f>SamstagNeben!E51</f>
        <v>87</v>
      </c>
      <c r="AH920" s="463"/>
      <c r="AJ920" s="462">
        <f>SamstagNeben!F51</f>
        <v>4</v>
      </c>
      <c r="AK920" s="463"/>
    </row>
    <row r="921" spans="1:37">
      <c r="A921" s="65" t="s">
        <v>100</v>
      </c>
      <c r="C921" s="66"/>
      <c r="D921" s="67"/>
      <c r="E921" s="67"/>
      <c r="F921" s="67"/>
      <c r="G921" s="67"/>
      <c r="H921" s="68"/>
      <c r="I921" s="67"/>
      <c r="J921" s="67"/>
      <c r="K921" s="67"/>
      <c r="L921" s="67"/>
      <c r="M921" s="68"/>
      <c r="N921" s="67"/>
      <c r="O921" s="67"/>
      <c r="P921" s="67"/>
      <c r="Q921" s="67"/>
      <c r="R921" s="68"/>
      <c r="S921" s="67"/>
      <c r="T921" s="67"/>
      <c r="U921" s="67"/>
      <c r="V921" s="67"/>
      <c r="W921" s="68"/>
      <c r="X921" s="67"/>
      <c r="Y921" s="67"/>
      <c r="Z921" s="67"/>
      <c r="AA921" s="67"/>
      <c r="AB921" s="68"/>
      <c r="AC921" s="62"/>
      <c r="AD921" s="57"/>
      <c r="AE921" s="59"/>
      <c r="AF921" s="62"/>
      <c r="AG921" s="57"/>
      <c r="AH921" s="59"/>
      <c r="AJ921" s="57"/>
      <c r="AK921" s="59"/>
    </row>
    <row r="922" spans="1:37">
      <c r="A922" s="70" t="s">
        <v>101</v>
      </c>
      <c r="B922" s="58"/>
      <c r="C922" s="71"/>
      <c r="D922" s="72"/>
      <c r="E922" s="72"/>
      <c r="F922" s="72"/>
      <c r="G922" s="72"/>
      <c r="H922" s="59"/>
      <c r="I922" s="72"/>
      <c r="J922" s="72"/>
      <c r="K922" s="72"/>
      <c r="L922" s="72"/>
      <c r="M922" s="59"/>
      <c r="N922" s="72"/>
      <c r="O922" s="72"/>
      <c r="P922" s="72"/>
      <c r="Q922" s="72"/>
      <c r="R922" s="59"/>
      <c r="S922" s="72"/>
      <c r="T922" s="72"/>
      <c r="U922" s="72"/>
      <c r="V922" s="72"/>
      <c r="W922" s="59"/>
      <c r="X922" s="72"/>
      <c r="Y922" s="72"/>
      <c r="Z922" s="72"/>
      <c r="AA922" s="72"/>
      <c r="AB922" s="59"/>
      <c r="AC922" s="62"/>
      <c r="AD922" s="62"/>
      <c r="AE922" s="62"/>
      <c r="AF922" s="62"/>
      <c r="AG922" s="62"/>
    </row>
    <row r="923" spans="1:37">
      <c r="A923" s="65" t="s">
        <v>100</v>
      </c>
      <c r="C923" s="66"/>
      <c r="D923" s="67"/>
      <c r="E923" s="67"/>
      <c r="F923" s="67"/>
      <c r="G923" s="67"/>
      <c r="H923" s="68"/>
      <c r="I923" s="67"/>
      <c r="J923" s="67"/>
      <c r="K923" s="67"/>
      <c r="L923" s="67"/>
      <c r="M923" s="68"/>
      <c r="N923" s="67"/>
      <c r="O923" s="67"/>
      <c r="P923" s="67"/>
      <c r="Q923" s="67"/>
      <c r="R923" s="68"/>
      <c r="S923" s="67"/>
      <c r="T923" s="67"/>
      <c r="U923" s="67"/>
      <c r="V923" s="67"/>
      <c r="W923" s="68"/>
      <c r="X923" s="67"/>
      <c r="Y923" s="67"/>
      <c r="Z923" s="67"/>
      <c r="AA923" s="67"/>
      <c r="AB923" s="68"/>
      <c r="AC923" s="62"/>
      <c r="AD923" s="73" t="s">
        <v>103</v>
      </c>
      <c r="AE923" s="62"/>
      <c r="AF923" s="62"/>
      <c r="AG923" s="62"/>
    </row>
    <row r="924" spans="1:37">
      <c r="A924" s="70" t="s">
        <v>101</v>
      </c>
      <c r="B924" s="58"/>
      <c r="C924" s="71"/>
      <c r="D924" s="72"/>
      <c r="E924" s="72"/>
      <c r="F924" s="72"/>
      <c r="G924" s="72"/>
      <c r="H924" s="59"/>
      <c r="I924" s="72"/>
      <c r="J924" s="72"/>
      <c r="K924" s="72"/>
      <c r="L924" s="72"/>
      <c r="M924" s="59"/>
      <c r="N924" s="72"/>
      <c r="O924" s="72"/>
      <c r="P924" s="72"/>
      <c r="Q924" s="72"/>
      <c r="R924" s="59"/>
      <c r="S924" s="72"/>
      <c r="T924" s="72"/>
      <c r="U924" s="72"/>
      <c r="V924" s="72"/>
      <c r="W924" s="59"/>
      <c r="X924" s="72"/>
      <c r="Y924" s="72"/>
      <c r="Z924" s="72"/>
      <c r="AA924" s="72"/>
      <c r="AB924" s="59"/>
      <c r="AC924" s="62"/>
      <c r="AD924" s="62"/>
      <c r="AE924" s="62"/>
      <c r="AF924" s="62"/>
      <c r="AG924" s="62"/>
    </row>
    <row r="925" spans="1:37">
      <c r="A925" s="65" t="s">
        <v>100</v>
      </c>
      <c r="C925" s="66"/>
      <c r="D925" s="67"/>
      <c r="E925" s="67"/>
      <c r="F925" s="67"/>
      <c r="G925" s="67"/>
      <c r="H925" s="68"/>
      <c r="I925" s="67"/>
      <c r="J925" s="67"/>
      <c r="K925" s="67"/>
      <c r="L925" s="67"/>
      <c r="M925" s="68"/>
      <c r="N925" s="67"/>
      <c r="O925" s="67"/>
      <c r="P925" s="67"/>
      <c r="Q925" s="67"/>
      <c r="R925" s="68"/>
      <c r="S925" s="67"/>
      <c r="T925" s="67"/>
      <c r="U925" s="67"/>
      <c r="V925" s="67"/>
      <c r="W925" s="68"/>
      <c r="X925" s="67"/>
      <c r="Y925" s="67"/>
      <c r="Z925" s="67"/>
      <c r="AA925" s="67"/>
      <c r="AB925" s="68"/>
      <c r="AC925" s="62"/>
      <c r="AD925" s="74" t="str">
        <f>Daten!$A$31</f>
        <v>DM Senioren 2017</v>
      </c>
      <c r="AE925" s="58"/>
      <c r="AF925" s="58"/>
      <c r="AG925" s="58"/>
      <c r="AH925" s="58"/>
      <c r="AI925" s="58"/>
      <c r="AJ925" s="58"/>
      <c r="AK925" s="58"/>
    </row>
    <row r="926" spans="1:37">
      <c r="A926" s="70" t="s">
        <v>101</v>
      </c>
      <c r="B926" s="58"/>
      <c r="C926" s="71"/>
      <c r="D926" s="72"/>
      <c r="E926" s="72"/>
      <c r="F926" s="72"/>
      <c r="G926" s="72"/>
      <c r="H926" s="59"/>
      <c r="I926" s="72"/>
      <c r="J926" s="72"/>
      <c r="K926" s="72"/>
      <c r="L926" s="72"/>
      <c r="M926" s="59"/>
      <c r="N926" s="72"/>
      <c r="O926" s="72"/>
      <c r="P926" s="72"/>
      <c r="Q926" s="72"/>
      <c r="R926" s="59"/>
      <c r="S926" s="72"/>
      <c r="T926" s="72"/>
      <c r="U926" s="72"/>
      <c r="V926" s="72"/>
      <c r="W926" s="59"/>
      <c r="X926" s="72"/>
      <c r="Y926" s="72"/>
      <c r="Z926" s="72"/>
      <c r="AA926" s="72"/>
      <c r="AB926" s="59"/>
      <c r="AC926" s="62"/>
      <c r="AD926" s="75" t="str">
        <f>SamstagNeben!G51</f>
        <v>M60</v>
      </c>
      <c r="AE926" s="76"/>
      <c r="AF926" s="76"/>
      <c r="AG926" s="75" t="s">
        <v>34</v>
      </c>
      <c r="AH926" s="76"/>
      <c r="AI926" s="76"/>
      <c r="AJ926" s="76"/>
      <c r="AK926" s="76"/>
    </row>
    <row r="927" spans="1:37">
      <c r="A927" s="65" t="s">
        <v>100</v>
      </c>
      <c r="C927" s="66"/>
      <c r="D927" s="67"/>
      <c r="E927" s="67"/>
      <c r="F927" s="67"/>
      <c r="G927" s="67"/>
      <c r="H927" s="68"/>
      <c r="I927" s="67"/>
      <c r="J927" s="67"/>
      <c r="K927" s="67"/>
      <c r="L927" s="67"/>
      <c r="M927" s="68"/>
      <c r="N927" s="67"/>
      <c r="O927" s="67"/>
      <c r="P927" s="67"/>
      <c r="Q927" s="67"/>
      <c r="R927" s="68"/>
      <c r="S927" s="67"/>
      <c r="T927" s="67"/>
      <c r="U927" s="67"/>
      <c r="V927" s="67"/>
      <c r="W927" s="68"/>
      <c r="X927" s="67"/>
      <c r="Y927" s="67"/>
      <c r="Z927" s="67"/>
      <c r="AA927" s="67"/>
      <c r="AB927" s="68"/>
      <c r="AC927" s="62"/>
      <c r="AD927" s="77"/>
      <c r="AE927" s="62"/>
      <c r="AF927" s="62"/>
      <c r="AG927" s="62"/>
      <c r="AH927" s="62"/>
      <c r="AI927" s="62"/>
      <c r="AJ927" s="62"/>
      <c r="AK927" s="62"/>
    </row>
    <row r="928" spans="1:37">
      <c r="A928" s="70" t="s">
        <v>101</v>
      </c>
      <c r="B928" s="58"/>
      <c r="C928" s="71"/>
      <c r="D928" s="72"/>
      <c r="E928" s="72"/>
      <c r="F928" s="72"/>
      <c r="G928" s="72"/>
      <c r="H928" s="59"/>
      <c r="I928" s="72"/>
      <c r="J928" s="72"/>
      <c r="K928" s="72"/>
      <c r="L928" s="72"/>
      <c r="M928" s="59"/>
      <c r="N928" s="72"/>
      <c r="O928" s="72"/>
      <c r="P928" s="72"/>
      <c r="Q928" s="72"/>
      <c r="R928" s="59"/>
      <c r="S928" s="72"/>
      <c r="T928" s="72"/>
      <c r="U928" s="72"/>
      <c r="V928" s="72"/>
      <c r="W928" s="59"/>
      <c r="X928" s="72"/>
      <c r="Y928" s="72"/>
      <c r="Z928" s="72"/>
      <c r="AA928" s="72"/>
      <c r="AB928" s="59"/>
      <c r="AC928" s="62"/>
      <c r="AD928" s="78" t="s">
        <v>104</v>
      </c>
      <c r="AE928" s="76"/>
      <c r="AF928" s="76"/>
      <c r="AG928" s="76"/>
      <c r="AH928" s="79"/>
      <c r="AI928" s="76"/>
      <c r="AJ928" s="76"/>
      <c r="AK928" s="80"/>
    </row>
    <row r="929" spans="1:37">
      <c r="D929" s="64"/>
      <c r="AD929" s="81"/>
      <c r="AE929" s="52"/>
      <c r="AF929" s="52"/>
      <c r="AG929" s="52"/>
      <c r="AH929" s="82"/>
      <c r="AI929" s="52"/>
      <c r="AJ929" s="52"/>
      <c r="AK929" s="53"/>
    </row>
    <row r="930" spans="1:37">
      <c r="A930" s="83" t="s">
        <v>105</v>
      </c>
      <c r="B930" s="76"/>
      <c r="C930" s="80"/>
      <c r="D930" s="84"/>
      <c r="E930" s="84" t="s">
        <v>100</v>
      </c>
      <c r="F930" s="85" t="s">
        <v>21</v>
      </c>
      <c r="G930" s="84" t="s">
        <v>101</v>
      </c>
      <c r="H930" s="86"/>
      <c r="I930" s="84" t="s">
        <v>106</v>
      </c>
      <c r="J930" s="84"/>
      <c r="K930" s="84"/>
      <c r="L930" s="84"/>
      <c r="M930" s="86"/>
      <c r="N930" s="84" t="s">
        <v>107</v>
      </c>
      <c r="O930" s="84"/>
      <c r="P930" s="84"/>
      <c r="Q930" s="84"/>
      <c r="R930" s="86"/>
      <c r="S930" s="73"/>
      <c r="T930" s="73"/>
      <c r="AD930" s="87" t="s">
        <v>108</v>
      </c>
      <c r="AE930" s="58"/>
      <c r="AF930" s="58"/>
      <c r="AG930" s="58"/>
      <c r="AH930" s="72"/>
      <c r="AI930" s="58"/>
      <c r="AJ930" s="58"/>
      <c r="AK930" s="59"/>
    </row>
    <row r="931" spans="1:37">
      <c r="A931" s="60"/>
      <c r="C931" s="61"/>
      <c r="H931" s="61"/>
      <c r="M931" s="61"/>
      <c r="N931" s="88"/>
      <c r="O931" s="89"/>
      <c r="P931" s="89"/>
      <c r="Q931" s="89"/>
      <c r="R931" s="90"/>
      <c r="S931" s="62"/>
      <c r="T931" s="56" t="s">
        <v>109</v>
      </c>
      <c r="AD931" s="91"/>
      <c r="AE931" s="62"/>
      <c r="AF931" s="62"/>
      <c r="AG931" s="62"/>
      <c r="AH931" s="92"/>
      <c r="AI931" s="62"/>
      <c r="AJ931" s="62"/>
      <c r="AK931" s="61"/>
    </row>
    <row r="932" spans="1:37">
      <c r="A932" s="93" t="s">
        <v>110</v>
      </c>
      <c r="B932" s="58"/>
      <c r="C932" s="59"/>
      <c r="D932" s="58"/>
      <c r="E932" s="58"/>
      <c r="F932" s="94" t="s">
        <v>21</v>
      </c>
      <c r="G932" s="58"/>
      <c r="H932" s="59"/>
      <c r="I932" s="58"/>
      <c r="J932" s="58"/>
      <c r="K932" s="94" t="s">
        <v>21</v>
      </c>
      <c r="L932" s="58"/>
      <c r="M932" s="59"/>
      <c r="N932" s="95"/>
      <c r="O932" s="95"/>
      <c r="P932" s="96"/>
      <c r="Q932" s="97"/>
      <c r="R932" s="98"/>
      <c r="S932" s="62"/>
      <c r="T932" s="62"/>
      <c r="AD932" s="87" t="s">
        <v>111</v>
      </c>
      <c r="AE932" s="58"/>
      <c r="AF932" s="58"/>
      <c r="AG932" s="58"/>
      <c r="AH932" s="72"/>
      <c r="AI932" s="58"/>
      <c r="AJ932" s="58"/>
      <c r="AK932" s="59"/>
    </row>
    <row r="933" spans="1:37">
      <c r="A933" s="60"/>
      <c r="C933" s="61"/>
      <c r="H933" s="61"/>
      <c r="K933" s="99"/>
      <c r="M933" s="61"/>
      <c r="N933" s="62"/>
      <c r="Q933" s="100"/>
      <c r="R933" s="61"/>
      <c r="S933" s="62"/>
      <c r="T933" s="58"/>
      <c r="U933" s="58"/>
      <c r="V933" s="58"/>
      <c r="W933" s="58"/>
      <c r="X933" s="58"/>
      <c r="Y933" s="58"/>
      <c r="Z933" s="58"/>
      <c r="AA933" s="58"/>
      <c r="AB933" s="58"/>
      <c r="AC933" s="62"/>
      <c r="AD933" s="91"/>
      <c r="AE933" s="62"/>
      <c r="AF933" s="62"/>
      <c r="AG933" s="62"/>
      <c r="AH933" s="92"/>
      <c r="AI933" s="62"/>
      <c r="AJ933" s="62"/>
      <c r="AK933" s="61"/>
    </row>
    <row r="934" spans="1:37">
      <c r="A934" s="93" t="s">
        <v>112</v>
      </c>
      <c r="B934" s="58"/>
      <c r="C934" s="59"/>
      <c r="D934" s="58"/>
      <c r="E934" s="58"/>
      <c r="F934" s="94" t="s">
        <v>21</v>
      </c>
      <c r="G934" s="58"/>
      <c r="H934" s="59"/>
      <c r="I934" s="58"/>
      <c r="J934" s="58"/>
      <c r="K934" s="94" t="s">
        <v>21</v>
      </c>
      <c r="L934" s="58"/>
      <c r="M934" s="59"/>
      <c r="N934" s="58"/>
      <c r="O934" s="58"/>
      <c r="P934" s="94" t="s">
        <v>21</v>
      </c>
      <c r="Q934" s="101"/>
      <c r="R934" s="59"/>
      <c r="S934" s="62"/>
      <c r="T934" s="62"/>
      <c r="AD934" s="87" t="s">
        <v>113</v>
      </c>
      <c r="AE934" s="58"/>
      <c r="AF934" s="58"/>
      <c r="AG934" s="58"/>
      <c r="AH934" s="72"/>
      <c r="AI934" s="58"/>
      <c r="AJ934" s="58"/>
      <c r="AK934" s="59"/>
    </row>
    <row r="935" spans="1:37">
      <c r="AD935" s="91" t="s">
        <v>114</v>
      </c>
      <c r="AE935" s="62"/>
      <c r="AF935" s="62"/>
      <c r="AG935" s="62"/>
      <c r="AH935" s="92"/>
      <c r="AI935" s="62"/>
      <c r="AJ935" s="62"/>
      <c r="AK935" s="61"/>
    </row>
    <row r="936" spans="1:37">
      <c r="A936" s="102"/>
      <c r="B936" s="76"/>
      <c r="C936" s="76"/>
      <c r="D936" s="76"/>
      <c r="E936" s="76" t="s">
        <v>100</v>
      </c>
      <c r="F936" s="76"/>
      <c r="G936" s="76"/>
      <c r="H936" s="76"/>
      <c r="I936" s="76"/>
      <c r="J936" s="76"/>
      <c r="K936" s="76"/>
      <c r="L936" s="76"/>
      <c r="M936" s="76"/>
      <c r="N936" s="85" t="s">
        <v>40</v>
      </c>
      <c r="O936" s="76"/>
      <c r="P936" s="76"/>
      <c r="Q936" s="76"/>
      <c r="R936" s="76"/>
      <c r="S936" s="76"/>
      <c r="T936" s="76" t="s">
        <v>101</v>
      </c>
      <c r="U936" s="76"/>
      <c r="V936" s="76"/>
      <c r="W936" s="76"/>
      <c r="X936" s="76"/>
      <c r="Y936" s="76"/>
      <c r="Z936" s="76"/>
      <c r="AA936" s="76"/>
      <c r="AB936" s="80"/>
      <c r="AD936" s="87" t="s">
        <v>115</v>
      </c>
      <c r="AE936" s="58"/>
      <c r="AF936" s="58"/>
      <c r="AG936" s="58"/>
      <c r="AH936" s="72"/>
      <c r="AI936" s="58"/>
      <c r="AJ936" s="58"/>
      <c r="AK936" s="59"/>
    </row>
    <row r="937" spans="1:37">
      <c r="A937" s="103" t="s">
        <v>116</v>
      </c>
      <c r="B937" s="104" t="s">
        <v>117</v>
      </c>
      <c r="C937" s="104"/>
      <c r="D937" s="104"/>
      <c r="E937" s="104"/>
      <c r="F937" s="104"/>
      <c r="G937" s="105"/>
      <c r="H937" s="104" t="s">
        <v>118</v>
      </c>
      <c r="I937" s="104"/>
      <c r="J937" s="105"/>
      <c r="K937" s="106" t="s">
        <v>119</v>
      </c>
      <c r="L937" s="107" t="s">
        <v>120</v>
      </c>
      <c r="M937" s="108"/>
      <c r="N937" s="109" t="s">
        <v>94</v>
      </c>
      <c r="O937" s="105" t="s">
        <v>116</v>
      </c>
      <c r="P937" s="104" t="s">
        <v>117</v>
      </c>
      <c r="Q937" s="104"/>
      <c r="R937" s="104"/>
      <c r="S937" s="104"/>
      <c r="T937" s="104"/>
      <c r="U937" s="105"/>
      <c r="V937" s="104" t="s">
        <v>118</v>
      </c>
      <c r="W937" s="104"/>
      <c r="X937" s="105"/>
      <c r="Y937" s="106" t="s">
        <v>119</v>
      </c>
      <c r="Z937" s="107" t="s">
        <v>120</v>
      </c>
      <c r="AA937" s="108"/>
      <c r="AB937" s="109" t="s">
        <v>94</v>
      </c>
    </row>
    <row r="938" spans="1:37">
      <c r="A938" s="110" t="s">
        <v>121</v>
      </c>
      <c r="B938" s="111"/>
      <c r="C938" s="111"/>
      <c r="D938" s="111"/>
      <c r="E938" s="111"/>
      <c r="F938" s="111"/>
      <c r="G938" s="112"/>
      <c r="H938" s="111"/>
      <c r="I938" s="111"/>
      <c r="J938" s="112"/>
      <c r="K938" s="113"/>
      <c r="L938" s="114"/>
      <c r="M938" s="115"/>
      <c r="N938" s="116"/>
      <c r="O938" s="117" t="s">
        <v>121</v>
      </c>
      <c r="P938" s="111"/>
      <c r="Q938" s="111"/>
      <c r="R938" s="111"/>
      <c r="S938" s="111"/>
      <c r="T938" s="111"/>
      <c r="U938" s="112"/>
      <c r="V938" s="111"/>
      <c r="W938" s="111"/>
      <c r="X938" s="112"/>
      <c r="Y938" s="113"/>
      <c r="Z938" s="114"/>
      <c r="AA938" s="115"/>
      <c r="AB938" s="116"/>
      <c r="AD938" s="64" t="s">
        <v>122</v>
      </c>
    </row>
    <row r="939" spans="1:37">
      <c r="A939" s="110" t="s">
        <v>123</v>
      </c>
      <c r="B939" s="111"/>
      <c r="C939" s="111"/>
      <c r="D939" s="111"/>
      <c r="E939" s="111"/>
      <c r="F939" s="111"/>
      <c r="G939" s="112"/>
      <c r="H939" s="111"/>
      <c r="I939" s="111"/>
      <c r="J939" s="112"/>
      <c r="K939" s="118"/>
      <c r="L939" s="119"/>
      <c r="M939" s="112"/>
      <c r="N939" s="116"/>
      <c r="O939" s="117" t="s">
        <v>123</v>
      </c>
      <c r="P939" s="111"/>
      <c r="Q939" s="111"/>
      <c r="R939" s="111"/>
      <c r="S939" s="111"/>
      <c r="T939" s="111"/>
      <c r="U939" s="112"/>
      <c r="V939" s="111"/>
      <c r="W939" s="111"/>
      <c r="X939" s="112"/>
      <c r="Y939" s="118"/>
      <c r="Z939" s="119"/>
      <c r="AA939" s="112"/>
      <c r="AB939" s="116"/>
      <c r="AD939" s="120"/>
      <c r="AE939" s="58"/>
      <c r="AF939" s="58"/>
      <c r="AG939" s="58"/>
      <c r="AH939" s="58"/>
      <c r="AI939" s="58"/>
      <c r="AJ939" s="58"/>
      <c r="AK939" s="58"/>
    </row>
    <row r="940" spans="1:37">
      <c r="A940" s="110" t="s">
        <v>124</v>
      </c>
      <c r="B940" s="111"/>
      <c r="C940" s="111"/>
      <c r="D940" s="111"/>
      <c r="E940" s="111"/>
      <c r="F940" s="111"/>
      <c r="G940" s="112"/>
      <c r="H940" s="111"/>
      <c r="I940" s="111"/>
      <c r="J940" s="112"/>
      <c r="K940" s="118"/>
      <c r="L940" s="119"/>
      <c r="M940" s="112"/>
      <c r="N940" s="116"/>
      <c r="O940" s="117" t="s">
        <v>124</v>
      </c>
      <c r="P940" s="111"/>
      <c r="Q940" s="111"/>
      <c r="R940" s="111"/>
      <c r="S940" s="111"/>
      <c r="T940" s="111"/>
      <c r="U940" s="112"/>
      <c r="V940" s="111"/>
      <c r="W940" s="111"/>
      <c r="X940" s="112"/>
      <c r="Y940" s="118"/>
      <c r="Z940" s="119"/>
      <c r="AA940" s="112"/>
      <c r="AB940" s="116"/>
      <c r="AD940" s="64" t="s">
        <v>96</v>
      </c>
    </row>
    <row r="941" spans="1:37">
      <c r="A941" s="110" t="s">
        <v>125</v>
      </c>
      <c r="B941" s="111"/>
      <c r="C941" s="111"/>
      <c r="D941" s="111"/>
      <c r="E941" s="111"/>
      <c r="F941" s="111"/>
      <c r="G941" s="112"/>
      <c r="H941" s="111"/>
      <c r="I941" s="111"/>
      <c r="J941" s="112"/>
      <c r="K941" s="118"/>
      <c r="L941" s="119"/>
      <c r="M941" s="112"/>
      <c r="N941" s="116"/>
      <c r="O941" s="117" t="s">
        <v>125</v>
      </c>
      <c r="P941" s="111"/>
      <c r="Q941" s="111"/>
      <c r="R941" s="111"/>
      <c r="S941" s="111"/>
      <c r="T941" s="111"/>
      <c r="U941" s="112"/>
      <c r="V941" s="111"/>
      <c r="W941" s="111"/>
      <c r="X941" s="112"/>
      <c r="Y941" s="118"/>
      <c r="Z941" s="119"/>
      <c r="AA941" s="112"/>
      <c r="AB941" s="116"/>
      <c r="AD941" s="120"/>
      <c r="AE941" s="58"/>
      <c r="AF941" s="58"/>
      <c r="AG941" s="58"/>
      <c r="AH941" s="58"/>
      <c r="AI941" s="58"/>
      <c r="AJ941" s="58"/>
      <c r="AK941" s="58"/>
    </row>
    <row r="942" spans="1:37">
      <c r="A942" s="110" t="s">
        <v>126</v>
      </c>
      <c r="B942" s="111"/>
      <c r="C942" s="111"/>
      <c r="D942" s="111"/>
      <c r="E942" s="111"/>
      <c r="F942" s="111"/>
      <c r="G942" s="112"/>
      <c r="H942" s="111"/>
      <c r="I942" s="111"/>
      <c r="J942" s="112"/>
      <c r="K942" s="118"/>
      <c r="L942" s="119"/>
      <c r="M942" s="112"/>
      <c r="N942" s="116"/>
      <c r="O942" s="117" t="s">
        <v>126</v>
      </c>
      <c r="P942" s="111"/>
      <c r="Q942" s="111"/>
      <c r="R942" s="111"/>
      <c r="S942" s="111"/>
      <c r="T942" s="111"/>
      <c r="U942" s="112"/>
      <c r="V942" s="111"/>
      <c r="W942" s="111"/>
      <c r="X942" s="112"/>
      <c r="Y942" s="118"/>
      <c r="Z942" s="119"/>
      <c r="AA942" s="112"/>
      <c r="AB942" s="116"/>
      <c r="AD942" s="64" t="s">
        <v>127</v>
      </c>
    </row>
    <row r="943" spans="1:37">
      <c r="A943" s="121" t="s">
        <v>128</v>
      </c>
      <c r="B943" s="58"/>
      <c r="C943" s="58"/>
      <c r="D943" s="58"/>
      <c r="E943" s="58"/>
      <c r="F943" s="58"/>
      <c r="G943" s="72"/>
      <c r="H943" s="58"/>
      <c r="I943" s="58"/>
      <c r="J943" s="72"/>
      <c r="K943" s="122"/>
      <c r="L943" s="123"/>
      <c r="M943" s="72"/>
      <c r="N943" s="59"/>
      <c r="O943" s="124" t="s">
        <v>128</v>
      </c>
      <c r="P943" s="58"/>
      <c r="Q943" s="58"/>
      <c r="R943" s="58"/>
      <c r="S943" s="58"/>
      <c r="T943" s="58"/>
      <c r="U943" s="72"/>
      <c r="V943" s="58"/>
      <c r="W943" s="58"/>
      <c r="X943" s="72"/>
      <c r="Y943" s="122"/>
      <c r="Z943" s="123"/>
      <c r="AA943" s="72"/>
      <c r="AB943" s="59"/>
      <c r="AD943" s="120"/>
      <c r="AE943" s="125" t="str">
        <f>Daten!$A$35</f>
        <v>Fredenbeck</v>
      </c>
      <c r="AF943" s="58"/>
      <c r="AG943" s="58"/>
      <c r="AH943" s="58"/>
      <c r="AI943" s="58"/>
      <c r="AJ943" s="58"/>
      <c r="AK943" s="58"/>
    </row>
    <row r="944" spans="1:37">
      <c r="A944" s="65" t="s">
        <v>129</v>
      </c>
      <c r="N944" s="61"/>
      <c r="O944" s="64" t="s">
        <v>129</v>
      </c>
      <c r="AB944" s="61"/>
      <c r="AD944" s="64" t="s">
        <v>130</v>
      </c>
    </row>
    <row r="945" spans="1:37">
      <c r="A945" s="57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9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9"/>
      <c r="AD945" s="58"/>
      <c r="AE945" s="126" t="str">
        <f>Daten!$A$32</f>
        <v>05.05.2017</v>
      </c>
      <c r="AF945" s="58"/>
      <c r="AG945" s="58"/>
      <c r="AH945" s="58"/>
      <c r="AI945" s="58"/>
      <c r="AJ945" s="58"/>
      <c r="AK945" s="58"/>
    </row>
    <row r="946" spans="1:37">
      <c r="A946" s="51" t="s">
        <v>95</v>
      </c>
      <c r="B946" s="52"/>
      <c r="C946" s="52"/>
      <c r="D946" s="52"/>
      <c r="E946" s="53"/>
      <c r="F946" s="54" t="s">
        <v>96</v>
      </c>
      <c r="G946" s="52"/>
      <c r="H946" s="52"/>
      <c r="I946" s="52"/>
      <c r="J946" s="52"/>
      <c r="K946" s="52"/>
      <c r="L946" s="52"/>
      <c r="M946" s="52"/>
      <c r="N946" s="52"/>
      <c r="O946" s="52"/>
      <c r="P946" s="53"/>
      <c r="Q946" s="54" t="s">
        <v>97</v>
      </c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3"/>
      <c r="AC946" s="55" t="s">
        <v>98</v>
      </c>
    </row>
    <row r="947" spans="1:37">
      <c r="A947" s="57"/>
      <c r="B947" s="58"/>
      <c r="C947" s="58"/>
      <c r="D947" s="58"/>
      <c r="E947" s="59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9"/>
      <c r="Q947" s="58"/>
      <c r="R947" s="58" t="str">
        <f ca="1">SamstagNeben!P52</f>
        <v>TV Berkenbaum</v>
      </c>
      <c r="S947" s="58"/>
      <c r="T947" s="58"/>
      <c r="U947" s="58"/>
      <c r="V947" s="58"/>
      <c r="W947" s="58"/>
      <c r="X947" s="58"/>
      <c r="Y947" s="58"/>
      <c r="Z947" s="58"/>
      <c r="AA947" s="58" t="str">
        <f>SamstagNeben!N52</f>
        <v>F30</v>
      </c>
      <c r="AB947" s="59"/>
      <c r="AC947" s="55" t="s">
        <v>99</v>
      </c>
    </row>
    <row r="948" spans="1:37" ht="15.95" customHeight="1">
      <c r="A948" s="60" t="s">
        <v>100</v>
      </c>
      <c r="C948" s="56" t="str">
        <f ca="1">SamstagNeben!I52</f>
        <v>SC Itzehoe</v>
      </c>
      <c r="M948" s="61"/>
      <c r="N948" s="62" t="s">
        <v>101</v>
      </c>
      <c r="O948" s="63"/>
      <c r="P948" s="56" t="str">
        <f ca="1">SamstagNeben!M52</f>
        <v>TSV Burgdorf</v>
      </c>
      <c r="AB948" s="61"/>
    </row>
    <row r="949" spans="1:37">
      <c r="A949" s="57"/>
      <c r="B949" s="58"/>
      <c r="C949" s="58"/>
      <c r="M949" s="61"/>
      <c r="N949" s="62"/>
      <c r="AB949" s="61"/>
      <c r="AD949" s="64" t="s">
        <v>37</v>
      </c>
      <c r="AG949" s="64" t="s">
        <v>102</v>
      </c>
      <c r="AJ949" s="64" t="s">
        <v>39</v>
      </c>
    </row>
    <row r="950" spans="1:37">
      <c r="A950" s="65" t="s">
        <v>100</v>
      </c>
      <c r="C950" s="66"/>
      <c r="D950" s="67"/>
      <c r="E950" s="67"/>
      <c r="F950" s="67"/>
      <c r="G950" s="67"/>
      <c r="H950" s="68"/>
      <c r="I950" s="67"/>
      <c r="J950" s="67"/>
      <c r="K950" s="67"/>
      <c r="L950" s="67"/>
      <c r="M950" s="68"/>
      <c r="N950" s="67"/>
      <c r="O950" s="67"/>
      <c r="P950" s="67"/>
      <c r="Q950" s="67"/>
      <c r="R950" s="68"/>
      <c r="S950" s="67"/>
      <c r="T950" s="67"/>
      <c r="U950" s="67"/>
      <c r="V950" s="67"/>
      <c r="W950" s="68"/>
      <c r="X950" s="67"/>
      <c r="Y950" s="67"/>
      <c r="Z950" s="67"/>
      <c r="AA950" s="67"/>
      <c r="AB950" s="68"/>
      <c r="AC950" s="62"/>
      <c r="AD950" s="69"/>
      <c r="AE950" s="53"/>
      <c r="AF950" s="62"/>
      <c r="AG950" s="69"/>
      <c r="AH950" s="53"/>
      <c r="AJ950" s="69"/>
      <c r="AK950" s="53"/>
    </row>
    <row r="951" spans="1:37">
      <c r="A951" s="70" t="s">
        <v>101</v>
      </c>
      <c r="B951" s="58"/>
      <c r="C951" s="71"/>
      <c r="D951" s="72"/>
      <c r="E951" s="72"/>
      <c r="F951" s="72"/>
      <c r="G951" s="72"/>
      <c r="H951" s="59"/>
      <c r="I951" s="72"/>
      <c r="J951" s="72"/>
      <c r="K951" s="72"/>
      <c r="L951" s="72"/>
      <c r="M951" s="59"/>
      <c r="N951" s="72"/>
      <c r="O951" s="72"/>
      <c r="P951" s="72"/>
      <c r="Q951" s="72"/>
      <c r="R951" s="59"/>
      <c r="S951" s="72"/>
      <c r="T951" s="72"/>
      <c r="U951" s="72"/>
      <c r="V951" s="72"/>
      <c r="W951" s="59"/>
      <c r="X951" s="72"/>
      <c r="Y951" s="72"/>
      <c r="Z951" s="72"/>
      <c r="AA951" s="72"/>
      <c r="AB951" s="59"/>
      <c r="AC951" s="62"/>
      <c r="AD951" s="462">
        <f>SamstagNeben!C52</f>
        <v>10</v>
      </c>
      <c r="AE951" s="463"/>
      <c r="AF951" s="62"/>
      <c r="AG951" s="462">
        <f>SamstagNeben!E52</f>
        <v>88</v>
      </c>
      <c r="AH951" s="463"/>
      <c r="AJ951" s="462">
        <f>SamstagNeben!F52</f>
        <v>1</v>
      </c>
      <c r="AK951" s="463"/>
    </row>
    <row r="952" spans="1:37">
      <c r="A952" s="65" t="s">
        <v>100</v>
      </c>
      <c r="C952" s="66"/>
      <c r="D952" s="67"/>
      <c r="E952" s="67"/>
      <c r="F952" s="67"/>
      <c r="G952" s="67"/>
      <c r="H952" s="68"/>
      <c r="I952" s="67"/>
      <c r="J952" s="67"/>
      <c r="K952" s="67"/>
      <c r="L952" s="67"/>
      <c r="M952" s="68"/>
      <c r="N952" s="67"/>
      <c r="O952" s="67"/>
      <c r="P952" s="67"/>
      <c r="Q952" s="67"/>
      <c r="R952" s="68"/>
      <c r="S952" s="67"/>
      <c r="T952" s="67"/>
      <c r="U952" s="67"/>
      <c r="V952" s="67"/>
      <c r="W952" s="68"/>
      <c r="X952" s="67"/>
      <c r="Y952" s="67"/>
      <c r="Z952" s="67"/>
      <c r="AA952" s="67"/>
      <c r="AB952" s="68"/>
      <c r="AC952" s="62"/>
      <c r="AD952" s="57"/>
      <c r="AE952" s="59"/>
      <c r="AF952" s="62"/>
      <c r="AG952" s="57"/>
      <c r="AH952" s="59"/>
      <c r="AJ952" s="57"/>
      <c r="AK952" s="59"/>
    </row>
    <row r="953" spans="1:37">
      <c r="A953" s="70" t="s">
        <v>101</v>
      </c>
      <c r="B953" s="58"/>
      <c r="C953" s="71"/>
      <c r="D953" s="72"/>
      <c r="E953" s="72"/>
      <c r="F953" s="72"/>
      <c r="G953" s="72"/>
      <c r="H953" s="59"/>
      <c r="I953" s="72"/>
      <c r="J953" s="72"/>
      <c r="K953" s="72"/>
      <c r="L953" s="72"/>
      <c r="M953" s="59"/>
      <c r="N953" s="72"/>
      <c r="O953" s="72"/>
      <c r="P953" s="72"/>
      <c r="Q953" s="72"/>
      <c r="R953" s="59"/>
      <c r="S953" s="72"/>
      <c r="T953" s="72"/>
      <c r="U953" s="72"/>
      <c r="V953" s="72"/>
      <c r="W953" s="59"/>
      <c r="X953" s="72"/>
      <c r="Y953" s="72"/>
      <c r="Z953" s="72"/>
      <c r="AA953" s="72"/>
      <c r="AB953" s="59"/>
      <c r="AC953" s="62"/>
      <c r="AD953" s="62"/>
      <c r="AE953" s="62"/>
      <c r="AF953" s="62"/>
      <c r="AG953" s="62"/>
    </row>
    <row r="954" spans="1:37">
      <c r="A954" s="65" t="s">
        <v>100</v>
      </c>
      <c r="C954" s="66"/>
      <c r="D954" s="67"/>
      <c r="E954" s="67"/>
      <c r="F954" s="67"/>
      <c r="G954" s="67"/>
      <c r="H954" s="68"/>
      <c r="I954" s="67"/>
      <c r="J954" s="67"/>
      <c r="K954" s="67"/>
      <c r="L954" s="67"/>
      <c r="M954" s="68"/>
      <c r="N954" s="67"/>
      <c r="O954" s="67"/>
      <c r="P954" s="67"/>
      <c r="Q954" s="67"/>
      <c r="R954" s="68"/>
      <c r="S954" s="67"/>
      <c r="T954" s="67"/>
      <c r="U954" s="67"/>
      <c r="V954" s="67"/>
      <c r="W954" s="68"/>
      <c r="X954" s="67"/>
      <c r="Y954" s="67"/>
      <c r="Z954" s="67"/>
      <c r="AA954" s="67"/>
      <c r="AB954" s="68"/>
      <c r="AC954" s="62"/>
      <c r="AD954" s="73" t="s">
        <v>103</v>
      </c>
      <c r="AE954" s="62"/>
      <c r="AF954" s="62"/>
      <c r="AG954" s="62"/>
    </row>
    <row r="955" spans="1:37">
      <c r="A955" s="70" t="s">
        <v>101</v>
      </c>
      <c r="B955" s="58"/>
      <c r="C955" s="71"/>
      <c r="D955" s="72"/>
      <c r="E955" s="72"/>
      <c r="F955" s="72"/>
      <c r="G955" s="72"/>
      <c r="H955" s="59"/>
      <c r="I955" s="72"/>
      <c r="J955" s="72"/>
      <c r="K955" s="72"/>
      <c r="L955" s="72"/>
      <c r="M955" s="59"/>
      <c r="N955" s="72"/>
      <c r="O955" s="72"/>
      <c r="P955" s="72"/>
      <c r="Q955" s="72"/>
      <c r="R955" s="59"/>
      <c r="S955" s="72"/>
      <c r="T955" s="72"/>
      <c r="U955" s="72"/>
      <c r="V955" s="72"/>
      <c r="W955" s="59"/>
      <c r="X955" s="72"/>
      <c r="Y955" s="72"/>
      <c r="Z955" s="72"/>
      <c r="AA955" s="72"/>
      <c r="AB955" s="59"/>
      <c r="AC955" s="62"/>
      <c r="AD955" s="62"/>
      <c r="AE955" s="62"/>
      <c r="AF955" s="62"/>
      <c r="AG955" s="62"/>
    </row>
    <row r="956" spans="1:37">
      <c r="A956" s="65" t="s">
        <v>100</v>
      </c>
      <c r="C956" s="66"/>
      <c r="D956" s="67"/>
      <c r="E956" s="67"/>
      <c r="F956" s="67"/>
      <c r="G956" s="67"/>
      <c r="H956" s="68"/>
      <c r="I956" s="67"/>
      <c r="J956" s="67"/>
      <c r="K956" s="67"/>
      <c r="L956" s="67"/>
      <c r="M956" s="68"/>
      <c r="N956" s="67"/>
      <c r="O956" s="67"/>
      <c r="P956" s="67"/>
      <c r="Q956" s="67"/>
      <c r="R956" s="68"/>
      <c r="S956" s="67"/>
      <c r="T956" s="67"/>
      <c r="U956" s="67"/>
      <c r="V956" s="67"/>
      <c r="W956" s="68"/>
      <c r="X956" s="67"/>
      <c r="Y956" s="67"/>
      <c r="Z956" s="67"/>
      <c r="AA956" s="67"/>
      <c r="AB956" s="68"/>
      <c r="AC956" s="62"/>
      <c r="AD956" s="74" t="str">
        <f>Daten!$A$31</f>
        <v>DM Senioren 2017</v>
      </c>
      <c r="AE956" s="58"/>
      <c r="AF956" s="58"/>
      <c r="AG956" s="58"/>
      <c r="AH956" s="58"/>
      <c r="AI956" s="58"/>
      <c r="AJ956" s="58"/>
      <c r="AK956" s="58"/>
    </row>
    <row r="957" spans="1:37">
      <c r="A957" s="70" t="s">
        <v>101</v>
      </c>
      <c r="B957" s="58"/>
      <c r="C957" s="71"/>
      <c r="D957" s="72"/>
      <c r="E957" s="72"/>
      <c r="F957" s="72"/>
      <c r="G957" s="72"/>
      <c r="H957" s="59"/>
      <c r="I957" s="72"/>
      <c r="J957" s="72"/>
      <c r="K957" s="72"/>
      <c r="L957" s="72"/>
      <c r="M957" s="59"/>
      <c r="N957" s="72"/>
      <c r="O957" s="72"/>
      <c r="P957" s="72"/>
      <c r="Q957" s="72"/>
      <c r="R957" s="59"/>
      <c r="S957" s="72"/>
      <c r="T957" s="72"/>
      <c r="U957" s="72"/>
      <c r="V957" s="72"/>
      <c r="W957" s="59"/>
      <c r="X957" s="72"/>
      <c r="Y957" s="72"/>
      <c r="Z957" s="72"/>
      <c r="AA957" s="72"/>
      <c r="AB957" s="59"/>
      <c r="AC957" s="62"/>
      <c r="AD957" s="75" t="str">
        <f>SamstagNeben!G52</f>
        <v>F30</v>
      </c>
      <c r="AE957" s="76"/>
      <c r="AF957" s="76"/>
      <c r="AG957" s="75" t="s">
        <v>34</v>
      </c>
      <c r="AH957" s="76"/>
      <c r="AI957" s="76"/>
      <c r="AJ957" s="76"/>
      <c r="AK957" s="76"/>
    </row>
    <row r="958" spans="1:37">
      <c r="A958" s="65" t="s">
        <v>100</v>
      </c>
      <c r="C958" s="66"/>
      <c r="D958" s="67"/>
      <c r="E958" s="67"/>
      <c r="F958" s="67"/>
      <c r="G958" s="67"/>
      <c r="H958" s="68"/>
      <c r="I958" s="67"/>
      <c r="J958" s="67"/>
      <c r="K958" s="67"/>
      <c r="L958" s="67"/>
      <c r="M958" s="68"/>
      <c r="N958" s="67"/>
      <c r="O958" s="67"/>
      <c r="P958" s="67"/>
      <c r="Q958" s="67"/>
      <c r="R958" s="68"/>
      <c r="S958" s="67"/>
      <c r="T958" s="67"/>
      <c r="U958" s="67"/>
      <c r="V958" s="67"/>
      <c r="W958" s="68"/>
      <c r="X958" s="67"/>
      <c r="Y958" s="67"/>
      <c r="Z958" s="67"/>
      <c r="AA958" s="67"/>
      <c r="AB958" s="68"/>
      <c r="AC958" s="62"/>
      <c r="AD958" s="77"/>
      <c r="AE958" s="62"/>
      <c r="AF958" s="62"/>
      <c r="AG958" s="62"/>
      <c r="AH958" s="62"/>
      <c r="AI958" s="62"/>
      <c r="AJ958" s="62"/>
      <c r="AK958" s="62"/>
    </row>
    <row r="959" spans="1:37">
      <c r="A959" s="70" t="s">
        <v>101</v>
      </c>
      <c r="B959" s="58"/>
      <c r="C959" s="71"/>
      <c r="D959" s="72"/>
      <c r="E959" s="72"/>
      <c r="F959" s="72"/>
      <c r="G959" s="72"/>
      <c r="H959" s="59"/>
      <c r="I959" s="72"/>
      <c r="J959" s="72"/>
      <c r="K959" s="72"/>
      <c r="L959" s="72"/>
      <c r="M959" s="59"/>
      <c r="N959" s="72"/>
      <c r="O959" s="72"/>
      <c r="P959" s="72"/>
      <c r="Q959" s="72"/>
      <c r="R959" s="59"/>
      <c r="S959" s="72"/>
      <c r="T959" s="72"/>
      <c r="U959" s="72"/>
      <c r="V959" s="72"/>
      <c r="W959" s="59"/>
      <c r="X959" s="72"/>
      <c r="Y959" s="72"/>
      <c r="Z959" s="72"/>
      <c r="AA959" s="72"/>
      <c r="AB959" s="59"/>
      <c r="AC959" s="62"/>
      <c r="AD959" s="78" t="s">
        <v>104</v>
      </c>
      <c r="AE959" s="76"/>
      <c r="AF959" s="76"/>
      <c r="AG959" s="76"/>
      <c r="AH959" s="79"/>
      <c r="AI959" s="76"/>
      <c r="AJ959" s="76"/>
      <c r="AK959" s="80"/>
    </row>
    <row r="960" spans="1:37">
      <c r="D960" s="64"/>
      <c r="AD960" s="81"/>
      <c r="AE960" s="52"/>
      <c r="AF960" s="52"/>
      <c r="AG960" s="52"/>
      <c r="AH960" s="82"/>
      <c r="AI960" s="52"/>
      <c r="AJ960" s="52"/>
      <c r="AK960" s="53"/>
    </row>
    <row r="961" spans="1:37">
      <c r="A961" s="83" t="s">
        <v>105</v>
      </c>
      <c r="B961" s="76"/>
      <c r="C961" s="80"/>
      <c r="D961" s="84"/>
      <c r="E961" s="84" t="s">
        <v>100</v>
      </c>
      <c r="F961" s="85" t="s">
        <v>21</v>
      </c>
      <c r="G961" s="84" t="s">
        <v>101</v>
      </c>
      <c r="H961" s="86"/>
      <c r="I961" s="84" t="s">
        <v>106</v>
      </c>
      <c r="J961" s="84"/>
      <c r="K961" s="84"/>
      <c r="L961" s="84"/>
      <c r="M961" s="86"/>
      <c r="N961" s="84" t="s">
        <v>107</v>
      </c>
      <c r="O961" s="84"/>
      <c r="P961" s="84"/>
      <c r="Q961" s="84"/>
      <c r="R961" s="86"/>
      <c r="S961" s="73"/>
      <c r="T961" s="73"/>
      <c r="AD961" s="87" t="s">
        <v>108</v>
      </c>
      <c r="AE961" s="58"/>
      <c r="AF961" s="58"/>
      <c r="AG961" s="58"/>
      <c r="AH961" s="72"/>
      <c r="AI961" s="58"/>
      <c r="AJ961" s="58"/>
      <c r="AK961" s="59"/>
    </row>
    <row r="962" spans="1:37">
      <c r="A962" s="60"/>
      <c r="C962" s="61"/>
      <c r="H962" s="61"/>
      <c r="M962" s="61"/>
      <c r="N962" s="88"/>
      <c r="O962" s="89"/>
      <c r="P962" s="89"/>
      <c r="Q962" s="89"/>
      <c r="R962" s="90"/>
      <c r="S962" s="62"/>
      <c r="T962" s="56" t="s">
        <v>109</v>
      </c>
      <c r="AD962" s="91"/>
      <c r="AE962" s="62"/>
      <c r="AF962" s="62"/>
      <c r="AG962" s="62"/>
      <c r="AH962" s="92"/>
      <c r="AI962" s="62"/>
      <c r="AJ962" s="62"/>
      <c r="AK962" s="61"/>
    </row>
    <row r="963" spans="1:37">
      <c r="A963" s="93" t="s">
        <v>110</v>
      </c>
      <c r="B963" s="58"/>
      <c r="C963" s="59"/>
      <c r="D963" s="58"/>
      <c r="E963" s="58"/>
      <c r="F963" s="94" t="s">
        <v>21</v>
      </c>
      <c r="G963" s="58"/>
      <c r="H963" s="59"/>
      <c r="I963" s="58"/>
      <c r="J963" s="58"/>
      <c r="K963" s="94" t="s">
        <v>21</v>
      </c>
      <c r="L963" s="58"/>
      <c r="M963" s="59"/>
      <c r="N963" s="95"/>
      <c r="O963" s="95"/>
      <c r="P963" s="96"/>
      <c r="Q963" s="97"/>
      <c r="R963" s="98"/>
      <c r="S963" s="62"/>
      <c r="T963" s="62"/>
      <c r="AD963" s="87" t="s">
        <v>111</v>
      </c>
      <c r="AE963" s="58"/>
      <c r="AF963" s="58"/>
      <c r="AG963" s="58"/>
      <c r="AH963" s="72"/>
      <c r="AI963" s="58"/>
      <c r="AJ963" s="58"/>
      <c r="AK963" s="59"/>
    </row>
    <row r="964" spans="1:37">
      <c r="A964" s="60"/>
      <c r="C964" s="61"/>
      <c r="H964" s="61"/>
      <c r="K964" s="99"/>
      <c r="M964" s="61"/>
      <c r="N964" s="62"/>
      <c r="Q964" s="100"/>
      <c r="R964" s="61"/>
      <c r="S964" s="62"/>
      <c r="T964" s="58"/>
      <c r="U964" s="58"/>
      <c r="V964" s="58"/>
      <c r="W964" s="58"/>
      <c r="X964" s="58"/>
      <c r="Y964" s="58"/>
      <c r="Z964" s="58"/>
      <c r="AA964" s="58"/>
      <c r="AB964" s="58"/>
      <c r="AC964" s="62"/>
      <c r="AD964" s="91"/>
      <c r="AE964" s="62"/>
      <c r="AF964" s="62"/>
      <c r="AG964" s="62"/>
      <c r="AH964" s="92"/>
      <c r="AI964" s="62"/>
      <c r="AJ964" s="62"/>
      <c r="AK964" s="61"/>
    </row>
    <row r="965" spans="1:37">
      <c r="A965" s="93" t="s">
        <v>112</v>
      </c>
      <c r="B965" s="58"/>
      <c r="C965" s="59"/>
      <c r="D965" s="58"/>
      <c r="E965" s="58"/>
      <c r="F965" s="94" t="s">
        <v>21</v>
      </c>
      <c r="G965" s="58"/>
      <c r="H965" s="59"/>
      <c r="I965" s="58"/>
      <c r="J965" s="58"/>
      <c r="K965" s="94" t="s">
        <v>21</v>
      </c>
      <c r="L965" s="58"/>
      <c r="M965" s="59"/>
      <c r="N965" s="58"/>
      <c r="O965" s="58"/>
      <c r="P965" s="94" t="s">
        <v>21</v>
      </c>
      <c r="Q965" s="101"/>
      <c r="R965" s="59"/>
      <c r="S965" s="62"/>
      <c r="T965" s="62"/>
      <c r="AD965" s="87" t="s">
        <v>113</v>
      </c>
      <c r="AE965" s="58"/>
      <c r="AF965" s="58"/>
      <c r="AG965" s="58"/>
      <c r="AH965" s="72"/>
      <c r="AI965" s="58"/>
      <c r="AJ965" s="58"/>
      <c r="AK965" s="59"/>
    </row>
    <row r="966" spans="1:37">
      <c r="AD966" s="91" t="s">
        <v>114</v>
      </c>
      <c r="AE966" s="62"/>
      <c r="AF966" s="62"/>
      <c r="AG966" s="62"/>
      <c r="AH966" s="92"/>
      <c r="AI966" s="62"/>
      <c r="AJ966" s="62"/>
      <c r="AK966" s="61"/>
    </row>
    <row r="967" spans="1:37">
      <c r="A967" s="102"/>
      <c r="B967" s="76"/>
      <c r="C967" s="76"/>
      <c r="D967" s="76"/>
      <c r="E967" s="76" t="s">
        <v>100</v>
      </c>
      <c r="F967" s="76"/>
      <c r="G967" s="76"/>
      <c r="H967" s="76"/>
      <c r="I967" s="76"/>
      <c r="J967" s="76"/>
      <c r="K967" s="76"/>
      <c r="L967" s="76"/>
      <c r="M967" s="76"/>
      <c r="N967" s="85" t="s">
        <v>40</v>
      </c>
      <c r="O967" s="76"/>
      <c r="P967" s="76"/>
      <c r="Q967" s="76"/>
      <c r="R967" s="76"/>
      <c r="S967" s="76"/>
      <c r="T967" s="76" t="s">
        <v>101</v>
      </c>
      <c r="U967" s="76"/>
      <c r="V967" s="76"/>
      <c r="W967" s="76"/>
      <c r="X967" s="76"/>
      <c r="Y967" s="76"/>
      <c r="Z967" s="76"/>
      <c r="AA967" s="76"/>
      <c r="AB967" s="80"/>
      <c r="AD967" s="87" t="s">
        <v>115</v>
      </c>
      <c r="AE967" s="58"/>
      <c r="AF967" s="58"/>
      <c r="AG967" s="58"/>
      <c r="AH967" s="72"/>
      <c r="AI967" s="58"/>
      <c r="AJ967" s="58"/>
      <c r="AK967" s="59"/>
    </row>
    <row r="968" spans="1:37">
      <c r="A968" s="103" t="s">
        <v>116</v>
      </c>
      <c r="B968" s="104" t="s">
        <v>117</v>
      </c>
      <c r="C968" s="104"/>
      <c r="D968" s="104"/>
      <c r="E968" s="104"/>
      <c r="F968" s="104"/>
      <c r="G968" s="105"/>
      <c r="H968" s="104" t="s">
        <v>118</v>
      </c>
      <c r="I968" s="104"/>
      <c r="J968" s="105"/>
      <c r="K968" s="106" t="s">
        <v>119</v>
      </c>
      <c r="L968" s="107" t="s">
        <v>120</v>
      </c>
      <c r="M968" s="108"/>
      <c r="N968" s="109" t="s">
        <v>94</v>
      </c>
      <c r="O968" s="105" t="s">
        <v>116</v>
      </c>
      <c r="P968" s="104" t="s">
        <v>117</v>
      </c>
      <c r="Q968" s="104"/>
      <c r="R968" s="104"/>
      <c r="S968" s="104"/>
      <c r="T968" s="104"/>
      <c r="U968" s="105"/>
      <c r="V968" s="104" t="s">
        <v>118</v>
      </c>
      <c r="W968" s="104"/>
      <c r="X968" s="105"/>
      <c r="Y968" s="106" t="s">
        <v>119</v>
      </c>
      <c r="Z968" s="107" t="s">
        <v>120</v>
      </c>
      <c r="AA968" s="108"/>
      <c r="AB968" s="109" t="s">
        <v>94</v>
      </c>
    </row>
    <row r="969" spans="1:37">
      <c r="A969" s="110" t="s">
        <v>121</v>
      </c>
      <c r="B969" s="111"/>
      <c r="C969" s="111"/>
      <c r="D969" s="111"/>
      <c r="E969" s="111"/>
      <c r="F969" s="111"/>
      <c r="G969" s="112"/>
      <c r="H969" s="111"/>
      <c r="I969" s="111"/>
      <c r="J969" s="112"/>
      <c r="K969" s="113"/>
      <c r="L969" s="114"/>
      <c r="M969" s="115"/>
      <c r="N969" s="116"/>
      <c r="O969" s="117" t="s">
        <v>121</v>
      </c>
      <c r="P969" s="111"/>
      <c r="Q969" s="111"/>
      <c r="R969" s="111"/>
      <c r="S969" s="111"/>
      <c r="T969" s="111"/>
      <c r="U969" s="112"/>
      <c r="V969" s="111"/>
      <c r="W969" s="111"/>
      <c r="X969" s="112"/>
      <c r="Y969" s="113"/>
      <c r="Z969" s="114"/>
      <c r="AA969" s="115"/>
      <c r="AB969" s="116"/>
      <c r="AD969" s="64" t="s">
        <v>122</v>
      </c>
    </row>
    <row r="970" spans="1:37">
      <c r="A970" s="110" t="s">
        <v>123</v>
      </c>
      <c r="B970" s="111"/>
      <c r="C970" s="111"/>
      <c r="D970" s="111"/>
      <c r="E970" s="111"/>
      <c r="F970" s="111"/>
      <c r="G970" s="112"/>
      <c r="H970" s="111"/>
      <c r="I970" s="111"/>
      <c r="J970" s="112"/>
      <c r="K970" s="118"/>
      <c r="L970" s="119"/>
      <c r="M970" s="112"/>
      <c r="N970" s="116"/>
      <c r="O970" s="117" t="s">
        <v>123</v>
      </c>
      <c r="P970" s="111"/>
      <c r="Q970" s="111"/>
      <c r="R970" s="111"/>
      <c r="S970" s="111"/>
      <c r="T970" s="111"/>
      <c r="U970" s="112"/>
      <c r="V970" s="111"/>
      <c r="W970" s="111"/>
      <c r="X970" s="112"/>
      <c r="Y970" s="118"/>
      <c r="Z970" s="119"/>
      <c r="AA970" s="112"/>
      <c r="AB970" s="116"/>
      <c r="AD970" s="120"/>
      <c r="AE970" s="58"/>
      <c r="AF970" s="58"/>
      <c r="AG970" s="58"/>
      <c r="AH970" s="58"/>
      <c r="AI970" s="58"/>
      <c r="AJ970" s="58"/>
      <c r="AK970" s="58"/>
    </row>
    <row r="971" spans="1:37">
      <c r="A971" s="110" t="s">
        <v>124</v>
      </c>
      <c r="B971" s="111"/>
      <c r="C971" s="111"/>
      <c r="D971" s="111"/>
      <c r="E971" s="111"/>
      <c r="F971" s="111"/>
      <c r="G971" s="112"/>
      <c r="H971" s="111"/>
      <c r="I971" s="111"/>
      <c r="J971" s="112"/>
      <c r="K971" s="118"/>
      <c r="L971" s="119"/>
      <c r="M971" s="112"/>
      <c r="N971" s="116"/>
      <c r="O971" s="117" t="s">
        <v>124</v>
      </c>
      <c r="P971" s="111"/>
      <c r="Q971" s="111"/>
      <c r="R971" s="111"/>
      <c r="S971" s="111"/>
      <c r="T971" s="111"/>
      <c r="U971" s="112"/>
      <c r="V971" s="111"/>
      <c r="W971" s="111"/>
      <c r="X971" s="112"/>
      <c r="Y971" s="118"/>
      <c r="Z971" s="119"/>
      <c r="AA971" s="112"/>
      <c r="AB971" s="116"/>
      <c r="AD971" s="64" t="s">
        <v>96</v>
      </c>
    </row>
    <row r="972" spans="1:37">
      <c r="A972" s="110" t="s">
        <v>125</v>
      </c>
      <c r="B972" s="111"/>
      <c r="C972" s="111"/>
      <c r="D972" s="111"/>
      <c r="E972" s="111"/>
      <c r="F972" s="111"/>
      <c r="G972" s="112"/>
      <c r="H972" s="111"/>
      <c r="I972" s="111"/>
      <c r="J972" s="112"/>
      <c r="K972" s="118"/>
      <c r="L972" s="119"/>
      <c r="M972" s="112"/>
      <c r="N972" s="116"/>
      <c r="O972" s="117" t="s">
        <v>125</v>
      </c>
      <c r="P972" s="111"/>
      <c r="Q972" s="111"/>
      <c r="R972" s="111"/>
      <c r="S972" s="111"/>
      <c r="T972" s="111"/>
      <c r="U972" s="112"/>
      <c r="V972" s="111"/>
      <c r="W972" s="111"/>
      <c r="X972" s="112"/>
      <c r="Y972" s="118"/>
      <c r="Z972" s="119"/>
      <c r="AA972" s="112"/>
      <c r="AB972" s="116"/>
      <c r="AD972" s="120"/>
      <c r="AE972" s="58"/>
      <c r="AF972" s="58"/>
      <c r="AG972" s="58"/>
      <c r="AH972" s="58"/>
      <c r="AI972" s="58"/>
      <c r="AJ972" s="58"/>
      <c r="AK972" s="58"/>
    </row>
    <row r="973" spans="1:37">
      <c r="A973" s="110" t="s">
        <v>126</v>
      </c>
      <c r="B973" s="111"/>
      <c r="C973" s="111"/>
      <c r="D973" s="111"/>
      <c r="E973" s="111"/>
      <c r="F973" s="111"/>
      <c r="G973" s="112"/>
      <c r="H973" s="111"/>
      <c r="I973" s="111"/>
      <c r="J973" s="112"/>
      <c r="K973" s="118"/>
      <c r="L973" s="119"/>
      <c r="M973" s="112"/>
      <c r="N973" s="116"/>
      <c r="O973" s="117" t="s">
        <v>126</v>
      </c>
      <c r="P973" s="111"/>
      <c r="Q973" s="111"/>
      <c r="R973" s="111"/>
      <c r="S973" s="111"/>
      <c r="T973" s="111"/>
      <c r="U973" s="112"/>
      <c r="V973" s="111"/>
      <c r="W973" s="111"/>
      <c r="X973" s="112"/>
      <c r="Y973" s="118"/>
      <c r="Z973" s="119"/>
      <c r="AA973" s="112"/>
      <c r="AB973" s="116"/>
      <c r="AD973" s="64" t="s">
        <v>127</v>
      </c>
    </row>
    <row r="974" spans="1:37">
      <c r="A974" s="121" t="s">
        <v>128</v>
      </c>
      <c r="B974" s="58"/>
      <c r="C974" s="58"/>
      <c r="D974" s="58"/>
      <c r="E974" s="58"/>
      <c r="F974" s="58"/>
      <c r="G974" s="72"/>
      <c r="H974" s="58"/>
      <c r="I974" s="58"/>
      <c r="J974" s="72"/>
      <c r="K974" s="122"/>
      <c r="L974" s="123"/>
      <c r="M974" s="72"/>
      <c r="N974" s="59"/>
      <c r="O974" s="124" t="s">
        <v>128</v>
      </c>
      <c r="P974" s="58"/>
      <c r="Q974" s="58"/>
      <c r="R974" s="58"/>
      <c r="S974" s="58"/>
      <c r="T974" s="58"/>
      <c r="U974" s="72"/>
      <c r="V974" s="58"/>
      <c r="W974" s="58"/>
      <c r="X974" s="72"/>
      <c r="Y974" s="122"/>
      <c r="Z974" s="123"/>
      <c r="AA974" s="72"/>
      <c r="AB974" s="59"/>
      <c r="AD974" s="120"/>
      <c r="AE974" s="125" t="str">
        <f>Daten!$A$35</f>
        <v>Fredenbeck</v>
      </c>
      <c r="AF974" s="58"/>
      <c r="AG974" s="58"/>
      <c r="AH974" s="58"/>
      <c r="AI974" s="58"/>
      <c r="AJ974" s="58"/>
      <c r="AK974" s="58"/>
    </row>
    <row r="975" spans="1:37">
      <c r="A975" s="65" t="s">
        <v>129</v>
      </c>
      <c r="N975" s="61"/>
      <c r="O975" s="64" t="s">
        <v>129</v>
      </c>
      <c r="AB975" s="61"/>
      <c r="AD975" s="64" t="s">
        <v>130</v>
      </c>
    </row>
    <row r="976" spans="1:37">
      <c r="A976" s="57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9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9"/>
      <c r="AD976" s="58"/>
      <c r="AE976" s="126" t="str">
        <f>Daten!$A$32</f>
        <v>05.05.2017</v>
      </c>
      <c r="AF976" s="58"/>
      <c r="AG976" s="58"/>
      <c r="AH976" s="58"/>
      <c r="AI976" s="58"/>
      <c r="AJ976" s="58"/>
      <c r="AK976" s="58"/>
    </row>
    <row r="977" spans="1:37" ht="12" customHeight="1"/>
    <row r="978" spans="1:37">
      <c r="A978" s="51" t="s">
        <v>95</v>
      </c>
      <c r="B978" s="52"/>
      <c r="C978" s="52"/>
      <c r="D978" s="52"/>
      <c r="E978" s="53"/>
      <c r="F978" s="54" t="s">
        <v>96</v>
      </c>
      <c r="G978" s="52"/>
      <c r="H978" s="52"/>
      <c r="I978" s="52"/>
      <c r="J978" s="52"/>
      <c r="K978" s="52"/>
      <c r="L978" s="52"/>
      <c r="M978" s="52"/>
      <c r="N978" s="52"/>
      <c r="O978" s="52"/>
      <c r="P978" s="53"/>
      <c r="Q978" s="54" t="s">
        <v>97</v>
      </c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3"/>
      <c r="AC978" s="55" t="s">
        <v>98</v>
      </c>
    </row>
    <row r="979" spans="1:37">
      <c r="A979" s="57"/>
      <c r="B979" s="58"/>
      <c r="C979" s="58"/>
      <c r="D979" s="58"/>
      <c r="E979" s="59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9"/>
      <c r="Q979" s="58"/>
      <c r="R979" s="58" t="str">
        <f ca="1">SamstagNeben!P53</f>
        <v>TV Richterich</v>
      </c>
      <c r="S979" s="58"/>
      <c r="T979" s="58"/>
      <c r="U979" s="58"/>
      <c r="V979" s="58"/>
      <c r="W979" s="58"/>
      <c r="X979" s="58"/>
      <c r="Y979" s="58"/>
      <c r="Z979" s="58"/>
      <c r="AA979" s="58" t="str">
        <f>SamstagNeben!N53</f>
        <v>F30</v>
      </c>
      <c r="AB979" s="59"/>
      <c r="AC979" s="55" t="s">
        <v>99</v>
      </c>
    </row>
    <row r="980" spans="1:37" ht="15.95" customHeight="1">
      <c r="A980" s="60" t="s">
        <v>100</v>
      </c>
      <c r="C980" s="56" t="str">
        <f ca="1">SamstagNeben!I53</f>
        <v>TV Baden</v>
      </c>
      <c r="M980" s="61"/>
      <c r="N980" s="62" t="s">
        <v>101</v>
      </c>
      <c r="O980" s="63"/>
      <c r="P980" s="56" t="str">
        <f ca="1">SamstagNeben!M53</f>
        <v>TV Sottrum</v>
      </c>
      <c r="AB980" s="61"/>
    </row>
    <row r="981" spans="1:37">
      <c r="A981" s="57"/>
      <c r="B981" s="58"/>
      <c r="C981" s="58"/>
      <c r="M981" s="61"/>
      <c r="N981" s="62"/>
      <c r="AB981" s="61"/>
      <c r="AD981" s="64" t="s">
        <v>37</v>
      </c>
      <c r="AG981" s="64" t="s">
        <v>102</v>
      </c>
      <c r="AJ981" s="64" t="s">
        <v>39</v>
      </c>
    </row>
    <row r="982" spans="1:37">
      <c r="A982" s="65" t="s">
        <v>100</v>
      </c>
      <c r="C982" s="66"/>
      <c r="D982" s="67"/>
      <c r="E982" s="67"/>
      <c r="F982" s="67"/>
      <c r="G982" s="67"/>
      <c r="H982" s="68"/>
      <c r="I982" s="67"/>
      <c r="J982" s="67"/>
      <c r="K982" s="67"/>
      <c r="L982" s="67"/>
      <c r="M982" s="68"/>
      <c r="N982" s="67"/>
      <c r="O982" s="67"/>
      <c r="P982" s="67"/>
      <c r="Q982" s="67"/>
      <c r="R982" s="68"/>
      <c r="S982" s="67"/>
      <c r="T982" s="67"/>
      <c r="U982" s="67"/>
      <c r="V982" s="67"/>
      <c r="W982" s="68"/>
      <c r="X982" s="67"/>
      <c r="Y982" s="67"/>
      <c r="Z982" s="67"/>
      <c r="AA982" s="67"/>
      <c r="AB982" s="68"/>
      <c r="AC982" s="62"/>
      <c r="AD982" s="69"/>
      <c r="AE982" s="53"/>
      <c r="AF982" s="62"/>
      <c r="AG982" s="69"/>
      <c r="AH982" s="53"/>
      <c r="AJ982" s="69"/>
      <c r="AK982" s="53"/>
    </row>
    <row r="983" spans="1:37">
      <c r="A983" s="70" t="s">
        <v>101</v>
      </c>
      <c r="B983" s="58"/>
      <c r="C983" s="71"/>
      <c r="D983" s="72"/>
      <c r="E983" s="72"/>
      <c r="F983" s="72"/>
      <c r="G983" s="72"/>
      <c r="H983" s="59"/>
      <c r="I983" s="72"/>
      <c r="J983" s="72"/>
      <c r="K983" s="72"/>
      <c r="L983" s="72"/>
      <c r="M983" s="59"/>
      <c r="N983" s="72"/>
      <c r="O983" s="72"/>
      <c r="P983" s="72"/>
      <c r="Q983" s="72"/>
      <c r="R983" s="59"/>
      <c r="S983" s="72"/>
      <c r="T983" s="72"/>
      <c r="U983" s="72"/>
      <c r="V983" s="72"/>
      <c r="W983" s="59"/>
      <c r="X983" s="72"/>
      <c r="Y983" s="72"/>
      <c r="Z983" s="72"/>
      <c r="AA983" s="72"/>
      <c r="AB983" s="59"/>
      <c r="AC983" s="62"/>
      <c r="AD983" s="462">
        <f>SamstagNeben!C53</f>
        <v>10</v>
      </c>
      <c r="AE983" s="463"/>
      <c r="AF983" s="62"/>
      <c r="AG983" s="462">
        <f>SamstagNeben!E53</f>
        <v>89</v>
      </c>
      <c r="AH983" s="463"/>
      <c r="AJ983" s="462">
        <f>SamstagNeben!F53</f>
        <v>2</v>
      </c>
      <c r="AK983" s="463"/>
    </row>
    <row r="984" spans="1:37">
      <c r="A984" s="65" t="s">
        <v>100</v>
      </c>
      <c r="C984" s="66"/>
      <c r="D984" s="67"/>
      <c r="E984" s="67"/>
      <c r="F984" s="67"/>
      <c r="G984" s="67"/>
      <c r="H984" s="68"/>
      <c r="I984" s="67"/>
      <c r="J984" s="67"/>
      <c r="K984" s="67"/>
      <c r="L984" s="67"/>
      <c r="M984" s="68"/>
      <c r="N984" s="67"/>
      <c r="O984" s="67"/>
      <c r="P984" s="67"/>
      <c r="Q984" s="67"/>
      <c r="R984" s="68"/>
      <c r="S984" s="67"/>
      <c r="T984" s="67"/>
      <c r="U984" s="67"/>
      <c r="V984" s="67"/>
      <c r="W984" s="68"/>
      <c r="X984" s="67"/>
      <c r="Y984" s="67"/>
      <c r="Z984" s="67"/>
      <c r="AA984" s="67"/>
      <c r="AB984" s="68"/>
      <c r="AC984" s="62"/>
      <c r="AD984" s="57"/>
      <c r="AE984" s="59"/>
      <c r="AF984" s="62"/>
      <c r="AG984" s="57"/>
      <c r="AH984" s="59"/>
      <c r="AJ984" s="57"/>
      <c r="AK984" s="59"/>
    </row>
    <row r="985" spans="1:37">
      <c r="A985" s="70" t="s">
        <v>101</v>
      </c>
      <c r="B985" s="58"/>
      <c r="C985" s="71"/>
      <c r="D985" s="72"/>
      <c r="E985" s="72"/>
      <c r="F985" s="72"/>
      <c r="G985" s="72"/>
      <c r="H985" s="59"/>
      <c r="I985" s="72"/>
      <c r="J985" s="72"/>
      <c r="K985" s="72"/>
      <c r="L985" s="72"/>
      <c r="M985" s="59"/>
      <c r="N985" s="72"/>
      <c r="O985" s="72"/>
      <c r="P985" s="72"/>
      <c r="Q985" s="72"/>
      <c r="R985" s="59"/>
      <c r="S985" s="72"/>
      <c r="T985" s="72"/>
      <c r="U985" s="72"/>
      <c r="V985" s="72"/>
      <c r="W985" s="59"/>
      <c r="X985" s="72"/>
      <c r="Y985" s="72"/>
      <c r="Z985" s="72"/>
      <c r="AA985" s="72"/>
      <c r="AB985" s="59"/>
      <c r="AC985" s="62"/>
      <c r="AD985" s="62"/>
      <c r="AE985" s="62"/>
      <c r="AF985" s="62"/>
      <c r="AG985" s="62"/>
    </row>
    <row r="986" spans="1:37">
      <c r="A986" s="65" t="s">
        <v>100</v>
      </c>
      <c r="C986" s="66"/>
      <c r="D986" s="67"/>
      <c r="E986" s="67"/>
      <c r="F986" s="67"/>
      <c r="G986" s="67"/>
      <c r="H986" s="68"/>
      <c r="I986" s="67"/>
      <c r="J986" s="67"/>
      <c r="K986" s="67"/>
      <c r="L986" s="67"/>
      <c r="M986" s="68"/>
      <c r="N986" s="67"/>
      <c r="O986" s="67"/>
      <c r="P986" s="67"/>
      <c r="Q986" s="67"/>
      <c r="R986" s="68"/>
      <c r="S986" s="67"/>
      <c r="T986" s="67"/>
      <c r="U986" s="67"/>
      <c r="V986" s="67"/>
      <c r="W986" s="68"/>
      <c r="X986" s="67"/>
      <c r="Y986" s="67"/>
      <c r="Z986" s="67"/>
      <c r="AA986" s="67"/>
      <c r="AB986" s="68"/>
      <c r="AC986" s="62"/>
      <c r="AD986" s="73" t="s">
        <v>103</v>
      </c>
      <c r="AE986" s="62"/>
      <c r="AF986" s="62"/>
      <c r="AG986" s="62"/>
    </row>
    <row r="987" spans="1:37">
      <c r="A987" s="70" t="s">
        <v>101</v>
      </c>
      <c r="B987" s="58"/>
      <c r="C987" s="71"/>
      <c r="D987" s="72"/>
      <c r="E987" s="72"/>
      <c r="F987" s="72"/>
      <c r="G987" s="72"/>
      <c r="H987" s="59"/>
      <c r="I987" s="72"/>
      <c r="J987" s="72"/>
      <c r="K987" s="72"/>
      <c r="L987" s="72"/>
      <c r="M987" s="59"/>
      <c r="N987" s="72"/>
      <c r="O987" s="72"/>
      <c r="P987" s="72"/>
      <c r="Q987" s="72"/>
      <c r="R987" s="59"/>
      <c r="S987" s="72"/>
      <c r="T987" s="72"/>
      <c r="U987" s="72"/>
      <c r="V987" s="72"/>
      <c r="W987" s="59"/>
      <c r="X987" s="72"/>
      <c r="Y987" s="72"/>
      <c r="Z987" s="72"/>
      <c r="AA987" s="72"/>
      <c r="AB987" s="59"/>
      <c r="AC987" s="62"/>
      <c r="AD987" s="62"/>
      <c r="AE987" s="62"/>
      <c r="AF987" s="62"/>
      <c r="AG987" s="62"/>
    </row>
    <row r="988" spans="1:37">
      <c r="A988" s="65" t="s">
        <v>100</v>
      </c>
      <c r="C988" s="66"/>
      <c r="D988" s="67"/>
      <c r="E988" s="67"/>
      <c r="F988" s="67"/>
      <c r="G988" s="67"/>
      <c r="H988" s="68"/>
      <c r="I988" s="67"/>
      <c r="J988" s="67"/>
      <c r="K988" s="67"/>
      <c r="L988" s="67"/>
      <c r="M988" s="68"/>
      <c r="N988" s="67"/>
      <c r="O988" s="67"/>
      <c r="P988" s="67"/>
      <c r="Q988" s="67"/>
      <c r="R988" s="68"/>
      <c r="S988" s="67"/>
      <c r="T988" s="67"/>
      <c r="U988" s="67"/>
      <c r="V988" s="67"/>
      <c r="W988" s="68"/>
      <c r="X988" s="67"/>
      <c r="Y988" s="67"/>
      <c r="Z988" s="67"/>
      <c r="AA988" s="67"/>
      <c r="AB988" s="68"/>
      <c r="AC988" s="62"/>
      <c r="AD988" s="74" t="str">
        <f>Daten!$A$31</f>
        <v>DM Senioren 2017</v>
      </c>
      <c r="AE988" s="58"/>
      <c r="AF988" s="58"/>
      <c r="AG988" s="58"/>
      <c r="AH988" s="58"/>
      <c r="AI988" s="58"/>
      <c r="AJ988" s="58"/>
      <c r="AK988" s="58"/>
    </row>
    <row r="989" spans="1:37">
      <c r="A989" s="70" t="s">
        <v>101</v>
      </c>
      <c r="B989" s="58"/>
      <c r="C989" s="71"/>
      <c r="D989" s="72"/>
      <c r="E989" s="72"/>
      <c r="F989" s="72"/>
      <c r="G989" s="72"/>
      <c r="H989" s="59"/>
      <c r="I989" s="72"/>
      <c r="J989" s="72"/>
      <c r="K989" s="72"/>
      <c r="L989" s="72"/>
      <c r="M989" s="59"/>
      <c r="N989" s="72"/>
      <c r="O989" s="72"/>
      <c r="P989" s="72"/>
      <c r="Q989" s="72"/>
      <c r="R989" s="59"/>
      <c r="S989" s="72"/>
      <c r="T989" s="72"/>
      <c r="U989" s="72"/>
      <c r="V989" s="72"/>
      <c r="W989" s="59"/>
      <c r="X989" s="72"/>
      <c r="Y989" s="72"/>
      <c r="Z989" s="72"/>
      <c r="AA989" s="72"/>
      <c r="AB989" s="59"/>
      <c r="AC989" s="62"/>
      <c r="AD989" s="75" t="str">
        <f>SamstagNeben!G53</f>
        <v>F30</v>
      </c>
      <c r="AE989" s="76"/>
      <c r="AF989" s="76"/>
      <c r="AG989" s="75" t="s">
        <v>34</v>
      </c>
      <c r="AH989" s="76"/>
      <c r="AI989" s="76"/>
      <c r="AJ989" s="76"/>
      <c r="AK989" s="76"/>
    </row>
    <row r="990" spans="1:37">
      <c r="A990" s="65" t="s">
        <v>100</v>
      </c>
      <c r="C990" s="66"/>
      <c r="D990" s="67"/>
      <c r="E990" s="67"/>
      <c r="F990" s="67"/>
      <c r="G990" s="67"/>
      <c r="H990" s="68"/>
      <c r="I990" s="67"/>
      <c r="J990" s="67"/>
      <c r="K990" s="67"/>
      <c r="L990" s="67"/>
      <c r="M990" s="68"/>
      <c r="N990" s="67"/>
      <c r="O990" s="67"/>
      <c r="P990" s="67"/>
      <c r="Q990" s="67"/>
      <c r="R990" s="68"/>
      <c r="S990" s="67"/>
      <c r="T990" s="67"/>
      <c r="U990" s="67"/>
      <c r="V990" s="67"/>
      <c r="W990" s="68"/>
      <c r="X990" s="67"/>
      <c r="Y990" s="67"/>
      <c r="Z990" s="67"/>
      <c r="AA990" s="67"/>
      <c r="AB990" s="68"/>
      <c r="AC990" s="62"/>
      <c r="AD990" s="77"/>
      <c r="AE990" s="62"/>
      <c r="AF990" s="62"/>
      <c r="AG990" s="62"/>
      <c r="AH990" s="62"/>
      <c r="AI990" s="62"/>
      <c r="AJ990" s="62"/>
      <c r="AK990" s="62"/>
    </row>
    <row r="991" spans="1:37">
      <c r="A991" s="70" t="s">
        <v>101</v>
      </c>
      <c r="B991" s="58"/>
      <c r="C991" s="71"/>
      <c r="D991" s="72"/>
      <c r="E991" s="72"/>
      <c r="F991" s="72"/>
      <c r="G991" s="72"/>
      <c r="H991" s="59"/>
      <c r="I991" s="72"/>
      <c r="J991" s="72"/>
      <c r="K991" s="72"/>
      <c r="L991" s="72"/>
      <c r="M991" s="59"/>
      <c r="N991" s="72"/>
      <c r="O991" s="72"/>
      <c r="P991" s="72"/>
      <c r="Q991" s="72"/>
      <c r="R991" s="59"/>
      <c r="S991" s="72"/>
      <c r="T991" s="72"/>
      <c r="U991" s="72"/>
      <c r="V991" s="72"/>
      <c r="W991" s="59"/>
      <c r="X991" s="72"/>
      <c r="Y991" s="72"/>
      <c r="Z991" s="72"/>
      <c r="AA991" s="72"/>
      <c r="AB991" s="59"/>
      <c r="AC991" s="62"/>
      <c r="AD991" s="78" t="s">
        <v>104</v>
      </c>
      <c r="AE991" s="76"/>
      <c r="AF991" s="76"/>
      <c r="AG991" s="76"/>
      <c r="AH991" s="79"/>
      <c r="AI991" s="76"/>
      <c r="AJ991" s="76"/>
      <c r="AK991" s="80"/>
    </row>
    <row r="992" spans="1:37">
      <c r="D992" s="64"/>
      <c r="AD992" s="81"/>
      <c r="AE992" s="52"/>
      <c r="AF992" s="52"/>
      <c r="AG992" s="52"/>
      <c r="AH992" s="82"/>
      <c r="AI992" s="52"/>
      <c r="AJ992" s="52"/>
      <c r="AK992" s="53"/>
    </row>
    <row r="993" spans="1:37">
      <c r="A993" s="83" t="s">
        <v>105</v>
      </c>
      <c r="B993" s="76"/>
      <c r="C993" s="80"/>
      <c r="D993" s="84"/>
      <c r="E993" s="84" t="s">
        <v>100</v>
      </c>
      <c r="F993" s="85" t="s">
        <v>21</v>
      </c>
      <c r="G993" s="84" t="s">
        <v>101</v>
      </c>
      <c r="H993" s="86"/>
      <c r="I993" s="84" t="s">
        <v>106</v>
      </c>
      <c r="J993" s="84"/>
      <c r="K993" s="84"/>
      <c r="L993" s="84"/>
      <c r="M993" s="86"/>
      <c r="N993" s="84" t="s">
        <v>107</v>
      </c>
      <c r="O993" s="84"/>
      <c r="P993" s="84"/>
      <c r="Q993" s="84"/>
      <c r="R993" s="86"/>
      <c r="S993" s="73"/>
      <c r="T993" s="73"/>
      <c r="AD993" s="87" t="s">
        <v>108</v>
      </c>
      <c r="AE993" s="58"/>
      <c r="AF993" s="58"/>
      <c r="AG993" s="58"/>
      <c r="AH993" s="72"/>
      <c r="AI993" s="58"/>
      <c r="AJ993" s="58"/>
      <c r="AK993" s="59"/>
    </row>
    <row r="994" spans="1:37">
      <c r="A994" s="60"/>
      <c r="C994" s="61"/>
      <c r="H994" s="61"/>
      <c r="M994" s="61"/>
      <c r="N994" s="88"/>
      <c r="O994" s="89"/>
      <c r="P994" s="89"/>
      <c r="Q994" s="89"/>
      <c r="R994" s="90"/>
      <c r="S994" s="62"/>
      <c r="T994" s="56" t="s">
        <v>109</v>
      </c>
      <c r="AD994" s="91"/>
      <c r="AE994" s="62"/>
      <c r="AF994" s="62"/>
      <c r="AG994" s="62"/>
      <c r="AH994" s="92"/>
      <c r="AI994" s="62"/>
      <c r="AJ994" s="62"/>
      <c r="AK994" s="61"/>
    </row>
    <row r="995" spans="1:37">
      <c r="A995" s="93" t="s">
        <v>110</v>
      </c>
      <c r="B995" s="58"/>
      <c r="C995" s="59"/>
      <c r="D995" s="58"/>
      <c r="E995" s="58"/>
      <c r="F995" s="94" t="s">
        <v>21</v>
      </c>
      <c r="G995" s="58"/>
      <c r="H995" s="59"/>
      <c r="I995" s="58"/>
      <c r="J995" s="58"/>
      <c r="K995" s="94" t="s">
        <v>21</v>
      </c>
      <c r="L995" s="58"/>
      <c r="M995" s="59"/>
      <c r="N995" s="95"/>
      <c r="O995" s="95"/>
      <c r="P995" s="96"/>
      <c r="Q995" s="97"/>
      <c r="R995" s="98"/>
      <c r="S995" s="62"/>
      <c r="T995" s="62"/>
      <c r="AD995" s="87" t="s">
        <v>111</v>
      </c>
      <c r="AE995" s="58"/>
      <c r="AF995" s="58"/>
      <c r="AG995" s="58"/>
      <c r="AH995" s="72"/>
      <c r="AI995" s="58"/>
      <c r="AJ995" s="58"/>
      <c r="AK995" s="59"/>
    </row>
    <row r="996" spans="1:37">
      <c r="A996" s="60"/>
      <c r="C996" s="61"/>
      <c r="H996" s="61"/>
      <c r="K996" s="99"/>
      <c r="M996" s="61"/>
      <c r="N996" s="62"/>
      <c r="Q996" s="100"/>
      <c r="R996" s="61"/>
      <c r="S996" s="62"/>
      <c r="T996" s="58"/>
      <c r="U996" s="58"/>
      <c r="V996" s="58"/>
      <c r="W996" s="58"/>
      <c r="X996" s="58"/>
      <c r="Y996" s="58"/>
      <c r="Z996" s="58"/>
      <c r="AA996" s="58"/>
      <c r="AB996" s="58"/>
      <c r="AC996" s="62"/>
      <c r="AD996" s="91"/>
      <c r="AE996" s="62"/>
      <c r="AF996" s="62"/>
      <c r="AG996" s="62"/>
      <c r="AH996" s="92"/>
      <c r="AI996" s="62"/>
      <c r="AJ996" s="62"/>
      <c r="AK996" s="61"/>
    </row>
    <row r="997" spans="1:37">
      <c r="A997" s="93" t="s">
        <v>112</v>
      </c>
      <c r="B997" s="58"/>
      <c r="C997" s="59"/>
      <c r="D997" s="58"/>
      <c r="E997" s="58"/>
      <c r="F997" s="94" t="s">
        <v>21</v>
      </c>
      <c r="G997" s="58"/>
      <c r="H997" s="59"/>
      <c r="I997" s="58"/>
      <c r="J997" s="58"/>
      <c r="K997" s="94" t="s">
        <v>21</v>
      </c>
      <c r="L997" s="58"/>
      <c r="M997" s="59"/>
      <c r="N997" s="58"/>
      <c r="O997" s="58"/>
      <c r="P997" s="94" t="s">
        <v>21</v>
      </c>
      <c r="Q997" s="101"/>
      <c r="R997" s="59"/>
      <c r="S997" s="62"/>
      <c r="T997" s="62"/>
      <c r="AD997" s="87" t="s">
        <v>113</v>
      </c>
      <c r="AE997" s="58"/>
      <c r="AF997" s="58"/>
      <c r="AG997" s="58"/>
      <c r="AH997" s="72"/>
      <c r="AI997" s="58"/>
      <c r="AJ997" s="58"/>
      <c r="AK997" s="59"/>
    </row>
    <row r="998" spans="1:37">
      <c r="AD998" s="91" t="s">
        <v>114</v>
      </c>
      <c r="AE998" s="62"/>
      <c r="AF998" s="62"/>
      <c r="AG998" s="62"/>
      <c r="AH998" s="92"/>
      <c r="AI998" s="62"/>
      <c r="AJ998" s="62"/>
      <c r="AK998" s="61"/>
    </row>
    <row r="999" spans="1:37">
      <c r="A999" s="102"/>
      <c r="B999" s="76"/>
      <c r="C999" s="76"/>
      <c r="D999" s="76"/>
      <c r="E999" s="76" t="s">
        <v>100</v>
      </c>
      <c r="F999" s="76"/>
      <c r="G999" s="76"/>
      <c r="H999" s="76"/>
      <c r="I999" s="76"/>
      <c r="J999" s="76"/>
      <c r="K999" s="76"/>
      <c r="L999" s="76"/>
      <c r="M999" s="76"/>
      <c r="N999" s="85" t="s">
        <v>40</v>
      </c>
      <c r="O999" s="76"/>
      <c r="P999" s="76"/>
      <c r="Q999" s="76"/>
      <c r="R999" s="76"/>
      <c r="S999" s="76"/>
      <c r="T999" s="76" t="s">
        <v>101</v>
      </c>
      <c r="U999" s="76"/>
      <c r="V999" s="76"/>
      <c r="W999" s="76"/>
      <c r="X999" s="76"/>
      <c r="Y999" s="76"/>
      <c r="Z999" s="76"/>
      <c r="AA999" s="76"/>
      <c r="AB999" s="80"/>
      <c r="AD999" s="87" t="s">
        <v>115</v>
      </c>
      <c r="AE999" s="58"/>
      <c r="AF999" s="58"/>
      <c r="AG999" s="58"/>
      <c r="AH999" s="72"/>
      <c r="AI999" s="58"/>
      <c r="AJ999" s="58"/>
      <c r="AK999" s="59"/>
    </row>
    <row r="1000" spans="1:37">
      <c r="A1000" s="103" t="s">
        <v>116</v>
      </c>
      <c r="B1000" s="104" t="s">
        <v>117</v>
      </c>
      <c r="C1000" s="104"/>
      <c r="D1000" s="104"/>
      <c r="E1000" s="104"/>
      <c r="F1000" s="104"/>
      <c r="G1000" s="105"/>
      <c r="H1000" s="104" t="s">
        <v>118</v>
      </c>
      <c r="I1000" s="104"/>
      <c r="J1000" s="105"/>
      <c r="K1000" s="106" t="s">
        <v>119</v>
      </c>
      <c r="L1000" s="107" t="s">
        <v>120</v>
      </c>
      <c r="M1000" s="108"/>
      <c r="N1000" s="109" t="s">
        <v>94</v>
      </c>
      <c r="O1000" s="105" t="s">
        <v>116</v>
      </c>
      <c r="P1000" s="104" t="s">
        <v>117</v>
      </c>
      <c r="Q1000" s="104"/>
      <c r="R1000" s="104"/>
      <c r="S1000" s="104"/>
      <c r="T1000" s="104"/>
      <c r="U1000" s="105"/>
      <c r="V1000" s="104" t="s">
        <v>118</v>
      </c>
      <c r="W1000" s="104"/>
      <c r="X1000" s="105"/>
      <c r="Y1000" s="106" t="s">
        <v>119</v>
      </c>
      <c r="Z1000" s="107" t="s">
        <v>120</v>
      </c>
      <c r="AA1000" s="108"/>
      <c r="AB1000" s="109" t="s">
        <v>94</v>
      </c>
    </row>
    <row r="1001" spans="1:37">
      <c r="A1001" s="110" t="s">
        <v>121</v>
      </c>
      <c r="B1001" s="111"/>
      <c r="C1001" s="111"/>
      <c r="D1001" s="111"/>
      <c r="E1001" s="111"/>
      <c r="F1001" s="111"/>
      <c r="G1001" s="112"/>
      <c r="H1001" s="111"/>
      <c r="I1001" s="111"/>
      <c r="J1001" s="112"/>
      <c r="K1001" s="113"/>
      <c r="L1001" s="114"/>
      <c r="M1001" s="115"/>
      <c r="N1001" s="116"/>
      <c r="O1001" s="117" t="s">
        <v>121</v>
      </c>
      <c r="P1001" s="111"/>
      <c r="Q1001" s="111"/>
      <c r="R1001" s="111"/>
      <c r="S1001" s="111"/>
      <c r="T1001" s="111"/>
      <c r="U1001" s="112"/>
      <c r="V1001" s="111"/>
      <c r="W1001" s="111"/>
      <c r="X1001" s="112"/>
      <c r="Y1001" s="113"/>
      <c r="Z1001" s="114"/>
      <c r="AA1001" s="115"/>
      <c r="AB1001" s="116"/>
      <c r="AD1001" s="64" t="s">
        <v>122</v>
      </c>
    </row>
    <row r="1002" spans="1:37">
      <c r="A1002" s="110" t="s">
        <v>123</v>
      </c>
      <c r="B1002" s="111"/>
      <c r="C1002" s="111"/>
      <c r="D1002" s="111"/>
      <c r="E1002" s="111"/>
      <c r="F1002" s="111"/>
      <c r="G1002" s="112"/>
      <c r="H1002" s="111"/>
      <c r="I1002" s="111"/>
      <c r="J1002" s="112"/>
      <c r="K1002" s="118"/>
      <c r="L1002" s="119"/>
      <c r="M1002" s="112"/>
      <c r="N1002" s="116"/>
      <c r="O1002" s="117" t="s">
        <v>123</v>
      </c>
      <c r="P1002" s="111"/>
      <c r="Q1002" s="111"/>
      <c r="R1002" s="111"/>
      <c r="S1002" s="111"/>
      <c r="T1002" s="111"/>
      <c r="U1002" s="112"/>
      <c r="V1002" s="111"/>
      <c r="W1002" s="111"/>
      <c r="X1002" s="112"/>
      <c r="Y1002" s="118"/>
      <c r="Z1002" s="119"/>
      <c r="AA1002" s="112"/>
      <c r="AB1002" s="116"/>
      <c r="AD1002" s="120"/>
      <c r="AE1002" s="58"/>
      <c r="AF1002" s="58"/>
      <c r="AG1002" s="58"/>
      <c r="AH1002" s="58"/>
      <c r="AI1002" s="58"/>
      <c r="AJ1002" s="58"/>
      <c r="AK1002" s="58"/>
    </row>
    <row r="1003" spans="1:37">
      <c r="A1003" s="110" t="s">
        <v>124</v>
      </c>
      <c r="B1003" s="111"/>
      <c r="C1003" s="111"/>
      <c r="D1003" s="111"/>
      <c r="E1003" s="111"/>
      <c r="F1003" s="111"/>
      <c r="G1003" s="112"/>
      <c r="H1003" s="111"/>
      <c r="I1003" s="111"/>
      <c r="J1003" s="112"/>
      <c r="K1003" s="118"/>
      <c r="L1003" s="119"/>
      <c r="M1003" s="112"/>
      <c r="N1003" s="116"/>
      <c r="O1003" s="117" t="s">
        <v>124</v>
      </c>
      <c r="P1003" s="111"/>
      <c r="Q1003" s="111"/>
      <c r="R1003" s="111"/>
      <c r="S1003" s="111"/>
      <c r="T1003" s="111"/>
      <c r="U1003" s="112"/>
      <c r="V1003" s="111"/>
      <c r="W1003" s="111"/>
      <c r="X1003" s="112"/>
      <c r="Y1003" s="118"/>
      <c r="Z1003" s="119"/>
      <c r="AA1003" s="112"/>
      <c r="AB1003" s="116"/>
      <c r="AD1003" s="64" t="s">
        <v>96</v>
      </c>
    </row>
    <row r="1004" spans="1:37">
      <c r="A1004" s="110" t="s">
        <v>125</v>
      </c>
      <c r="B1004" s="111"/>
      <c r="C1004" s="111"/>
      <c r="D1004" s="111"/>
      <c r="E1004" s="111"/>
      <c r="F1004" s="111"/>
      <c r="G1004" s="112"/>
      <c r="H1004" s="111"/>
      <c r="I1004" s="111"/>
      <c r="J1004" s="112"/>
      <c r="K1004" s="118"/>
      <c r="L1004" s="119"/>
      <c r="M1004" s="112"/>
      <c r="N1004" s="116"/>
      <c r="O1004" s="117" t="s">
        <v>125</v>
      </c>
      <c r="P1004" s="111"/>
      <c r="Q1004" s="111"/>
      <c r="R1004" s="111"/>
      <c r="S1004" s="111"/>
      <c r="T1004" s="111"/>
      <c r="U1004" s="112"/>
      <c r="V1004" s="111"/>
      <c r="W1004" s="111"/>
      <c r="X1004" s="112"/>
      <c r="Y1004" s="118"/>
      <c r="Z1004" s="119"/>
      <c r="AA1004" s="112"/>
      <c r="AB1004" s="116"/>
      <c r="AD1004" s="120"/>
      <c r="AE1004" s="58"/>
      <c r="AF1004" s="58"/>
      <c r="AG1004" s="58"/>
      <c r="AH1004" s="58"/>
      <c r="AI1004" s="58"/>
      <c r="AJ1004" s="58"/>
      <c r="AK1004" s="58"/>
    </row>
    <row r="1005" spans="1:37">
      <c r="A1005" s="110" t="s">
        <v>126</v>
      </c>
      <c r="B1005" s="111"/>
      <c r="C1005" s="111"/>
      <c r="D1005" s="111"/>
      <c r="E1005" s="111"/>
      <c r="F1005" s="111"/>
      <c r="G1005" s="112"/>
      <c r="H1005" s="111"/>
      <c r="I1005" s="111"/>
      <c r="J1005" s="112"/>
      <c r="K1005" s="118"/>
      <c r="L1005" s="119"/>
      <c r="M1005" s="112"/>
      <c r="N1005" s="116"/>
      <c r="O1005" s="117" t="s">
        <v>126</v>
      </c>
      <c r="P1005" s="111"/>
      <c r="Q1005" s="111"/>
      <c r="R1005" s="111"/>
      <c r="S1005" s="111"/>
      <c r="T1005" s="111"/>
      <c r="U1005" s="112"/>
      <c r="V1005" s="111"/>
      <c r="W1005" s="111"/>
      <c r="X1005" s="112"/>
      <c r="Y1005" s="118"/>
      <c r="Z1005" s="119"/>
      <c r="AA1005" s="112"/>
      <c r="AB1005" s="116"/>
      <c r="AD1005" s="64" t="s">
        <v>127</v>
      </c>
    </row>
    <row r="1006" spans="1:37">
      <c r="A1006" s="121" t="s">
        <v>128</v>
      </c>
      <c r="B1006" s="58"/>
      <c r="C1006" s="58"/>
      <c r="D1006" s="58"/>
      <c r="E1006" s="58"/>
      <c r="F1006" s="58"/>
      <c r="G1006" s="72"/>
      <c r="H1006" s="58"/>
      <c r="I1006" s="58"/>
      <c r="J1006" s="72"/>
      <c r="K1006" s="122"/>
      <c r="L1006" s="123"/>
      <c r="M1006" s="72"/>
      <c r="N1006" s="59"/>
      <c r="O1006" s="124" t="s">
        <v>128</v>
      </c>
      <c r="P1006" s="58"/>
      <c r="Q1006" s="58"/>
      <c r="R1006" s="58"/>
      <c r="S1006" s="58"/>
      <c r="T1006" s="58"/>
      <c r="U1006" s="72"/>
      <c r="V1006" s="58"/>
      <c r="W1006" s="58"/>
      <c r="X1006" s="72"/>
      <c r="Y1006" s="122"/>
      <c r="Z1006" s="123"/>
      <c r="AA1006" s="72"/>
      <c r="AB1006" s="59"/>
      <c r="AD1006" s="120"/>
      <c r="AE1006" s="125" t="str">
        <f>Daten!$A$35</f>
        <v>Fredenbeck</v>
      </c>
      <c r="AF1006" s="58"/>
      <c r="AG1006" s="58"/>
      <c r="AH1006" s="58"/>
      <c r="AI1006" s="58"/>
      <c r="AJ1006" s="58"/>
      <c r="AK1006" s="58"/>
    </row>
    <row r="1007" spans="1:37">
      <c r="A1007" s="65" t="s">
        <v>129</v>
      </c>
      <c r="N1007" s="61"/>
      <c r="O1007" s="64" t="s">
        <v>129</v>
      </c>
      <c r="AB1007" s="61"/>
      <c r="AD1007" s="64" t="s">
        <v>130</v>
      </c>
    </row>
    <row r="1008" spans="1:37">
      <c r="A1008" s="57"/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9"/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  <c r="AA1008" s="58"/>
      <c r="AB1008" s="59"/>
      <c r="AD1008" s="58"/>
      <c r="AE1008" s="126" t="str">
        <f>Daten!$A$32</f>
        <v>05.05.2017</v>
      </c>
      <c r="AF1008" s="58"/>
      <c r="AG1008" s="58"/>
      <c r="AH1008" s="58"/>
      <c r="AI1008" s="58"/>
      <c r="AJ1008" s="58"/>
      <c r="AK1008" s="58"/>
    </row>
    <row r="1009" spans="1:37">
      <c r="A1009" s="51" t="s">
        <v>95</v>
      </c>
      <c r="B1009" s="52"/>
      <c r="C1009" s="52"/>
      <c r="D1009" s="52"/>
      <c r="E1009" s="53"/>
      <c r="F1009" s="54" t="s">
        <v>96</v>
      </c>
      <c r="G1009" s="52"/>
      <c r="H1009" s="52"/>
      <c r="I1009" s="52"/>
      <c r="J1009" s="52"/>
      <c r="K1009" s="52"/>
      <c r="L1009" s="52"/>
      <c r="M1009" s="52"/>
      <c r="N1009" s="52"/>
      <c r="O1009" s="52"/>
      <c r="P1009" s="53"/>
      <c r="Q1009" s="54" t="s">
        <v>97</v>
      </c>
      <c r="R1009" s="52"/>
      <c r="S1009" s="52"/>
      <c r="T1009" s="52"/>
      <c r="U1009" s="52"/>
      <c r="V1009" s="52"/>
      <c r="W1009" s="52"/>
      <c r="X1009" s="52"/>
      <c r="Y1009" s="52"/>
      <c r="Z1009" s="52"/>
      <c r="AA1009" s="52"/>
      <c r="AB1009" s="53"/>
      <c r="AC1009" s="55" t="s">
        <v>98</v>
      </c>
    </row>
    <row r="1010" spans="1:37">
      <c r="A1010" s="57"/>
      <c r="B1010" s="58"/>
      <c r="C1010" s="58"/>
      <c r="D1010" s="58"/>
      <c r="E1010" s="59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9"/>
      <c r="Q1010" s="58"/>
      <c r="R1010" s="58" t="str">
        <f ca="1">SamstagNeben!P54</f>
        <v>TV Grohn</v>
      </c>
      <c r="S1010" s="58"/>
      <c r="T1010" s="58"/>
      <c r="U1010" s="58"/>
      <c r="V1010" s="58"/>
      <c r="W1010" s="58"/>
      <c r="X1010" s="58"/>
      <c r="Y1010" s="58"/>
      <c r="Z1010" s="58"/>
      <c r="AA1010" s="58" t="str">
        <f>SamstagNeben!N54</f>
        <v>F40</v>
      </c>
      <c r="AB1010" s="59"/>
      <c r="AC1010" s="55" t="s">
        <v>99</v>
      </c>
    </row>
    <row r="1011" spans="1:37" ht="15.95" customHeight="1">
      <c r="A1011" s="60" t="s">
        <v>100</v>
      </c>
      <c r="C1011" s="56" t="str">
        <f ca="1">SamstagNeben!I54</f>
        <v>TV Berkenbaum</v>
      </c>
      <c r="M1011" s="61"/>
      <c r="N1011" s="62" t="s">
        <v>101</v>
      </c>
      <c r="O1011" s="63"/>
      <c r="P1011" s="56" t="str">
        <f ca="1">SamstagNeben!M54</f>
        <v>VfL Eintracht Hannover</v>
      </c>
      <c r="AB1011" s="61"/>
    </row>
    <row r="1012" spans="1:37">
      <c r="A1012" s="57"/>
      <c r="B1012" s="58"/>
      <c r="C1012" s="58"/>
      <c r="M1012" s="61"/>
      <c r="N1012" s="62"/>
      <c r="AB1012" s="61"/>
      <c r="AD1012" s="64" t="s">
        <v>37</v>
      </c>
      <c r="AG1012" s="64" t="s">
        <v>102</v>
      </c>
      <c r="AJ1012" s="64" t="s">
        <v>39</v>
      </c>
    </row>
    <row r="1013" spans="1:37">
      <c r="A1013" s="65" t="s">
        <v>100</v>
      </c>
      <c r="C1013" s="66"/>
      <c r="D1013" s="67"/>
      <c r="E1013" s="67"/>
      <c r="F1013" s="67"/>
      <c r="G1013" s="67"/>
      <c r="H1013" s="68"/>
      <c r="I1013" s="67"/>
      <c r="J1013" s="67"/>
      <c r="K1013" s="67"/>
      <c r="L1013" s="67"/>
      <c r="M1013" s="68"/>
      <c r="N1013" s="67"/>
      <c r="O1013" s="67"/>
      <c r="P1013" s="67"/>
      <c r="Q1013" s="67"/>
      <c r="R1013" s="68"/>
      <c r="S1013" s="67"/>
      <c r="T1013" s="67"/>
      <c r="U1013" s="67"/>
      <c r="V1013" s="67"/>
      <c r="W1013" s="68"/>
      <c r="X1013" s="67"/>
      <c r="Y1013" s="67"/>
      <c r="Z1013" s="67"/>
      <c r="AA1013" s="67"/>
      <c r="AB1013" s="68"/>
      <c r="AC1013" s="62"/>
      <c r="AD1013" s="69"/>
      <c r="AE1013" s="53"/>
      <c r="AF1013" s="62"/>
      <c r="AG1013" s="69"/>
      <c r="AH1013" s="53"/>
      <c r="AJ1013" s="69"/>
      <c r="AK1013" s="53"/>
    </row>
    <row r="1014" spans="1:37">
      <c r="A1014" s="70" t="s">
        <v>101</v>
      </c>
      <c r="B1014" s="58"/>
      <c r="C1014" s="71"/>
      <c r="D1014" s="72"/>
      <c r="E1014" s="72"/>
      <c r="F1014" s="72"/>
      <c r="G1014" s="72"/>
      <c r="H1014" s="59"/>
      <c r="I1014" s="72"/>
      <c r="J1014" s="72"/>
      <c r="K1014" s="72"/>
      <c r="L1014" s="72"/>
      <c r="M1014" s="59"/>
      <c r="N1014" s="72"/>
      <c r="O1014" s="72"/>
      <c r="P1014" s="72"/>
      <c r="Q1014" s="72"/>
      <c r="R1014" s="59"/>
      <c r="S1014" s="72"/>
      <c r="T1014" s="72"/>
      <c r="U1014" s="72"/>
      <c r="V1014" s="72"/>
      <c r="W1014" s="59"/>
      <c r="X1014" s="72"/>
      <c r="Y1014" s="72"/>
      <c r="Z1014" s="72"/>
      <c r="AA1014" s="72"/>
      <c r="AB1014" s="59"/>
      <c r="AC1014" s="62"/>
      <c r="AD1014" s="462">
        <f>SamstagNeben!C54</f>
        <v>11</v>
      </c>
      <c r="AE1014" s="463"/>
      <c r="AF1014" s="62"/>
      <c r="AG1014" s="462">
        <f>SamstagNeben!E54</f>
        <v>90</v>
      </c>
      <c r="AH1014" s="463"/>
      <c r="AJ1014" s="462">
        <f>SamstagNeben!F54</f>
        <v>1</v>
      </c>
      <c r="AK1014" s="463"/>
    </row>
    <row r="1015" spans="1:37">
      <c r="A1015" s="65" t="s">
        <v>100</v>
      </c>
      <c r="C1015" s="66"/>
      <c r="D1015" s="67"/>
      <c r="E1015" s="67"/>
      <c r="F1015" s="67"/>
      <c r="G1015" s="67"/>
      <c r="H1015" s="68"/>
      <c r="I1015" s="67"/>
      <c r="J1015" s="67"/>
      <c r="K1015" s="67"/>
      <c r="L1015" s="67"/>
      <c r="M1015" s="68"/>
      <c r="N1015" s="67"/>
      <c r="O1015" s="67"/>
      <c r="P1015" s="67"/>
      <c r="Q1015" s="67"/>
      <c r="R1015" s="68"/>
      <c r="S1015" s="67"/>
      <c r="T1015" s="67"/>
      <c r="U1015" s="67"/>
      <c r="V1015" s="67"/>
      <c r="W1015" s="68"/>
      <c r="X1015" s="67"/>
      <c r="Y1015" s="67"/>
      <c r="Z1015" s="67"/>
      <c r="AA1015" s="67"/>
      <c r="AB1015" s="68"/>
      <c r="AC1015" s="62"/>
      <c r="AD1015" s="57"/>
      <c r="AE1015" s="59"/>
      <c r="AF1015" s="62"/>
      <c r="AG1015" s="57"/>
      <c r="AH1015" s="59"/>
      <c r="AJ1015" s="57"/>
      <c r="AK1015" s="59"/>
    </row>
    <row r="1016" spans="1:37">
      <c r="A1016" s="70" t="s">
        <v>101</v>
      </c>
      <c r="B1016" s="58"/>
      <c r="C1016" s="71"/>
      <c r="D1016" s="72"/>
      <c r="E1016" s="72"/>
      <c r="F1016" s="72"/>
      <c r="G1016" s="72"/>
      <c r="H1016" s="59"/>
      <c r="I1016" s="72"/>
      <c r="J1016" s="72"/>
      <c r="K1016" s="72"/>
      <c r="L1016" s="72"/>
      <c r="M1016" s="59"/>
      <c r="N1016" s="72"/>
      <c r="O1016" s="72"/>
      <c r="P1016" s="72"/>
      <c r="Q1016" s="72"/>
      <c r="R1016" s="59"/>
      <c r="S1016" s="72"/>
      <c r="T1016" s="72"/>
      <c r="U1016" s="72"/>
      <c r="V1016" s="72"/>
      <c r="W1016" s="59"/>
      <c r="X1016" s="72"/>
      <c r="Y1016" s="72"/>
      <c r="Z1016" s="72"/>
      <c r="AA1016" s="72"/>
      <c r="AB1016" s="59"/>
      <c r="AC1016" s="62"/>
      <c r="AD1016" s="62"/>
      <c r="AE1016" s="62"/>
      <c r="AF1016" s="62"/>
      <c r="AG1016" s="62"/>
    </row>
    <row r="1017" spans="1:37">
      <c r="A1017" s="65" t="s">
        <v>100</v>
      </c>
      <c r="C1017" s="66"/>
      <c r="D1017" s="67"/>
      <c r="E1017" s="67"/>
      <c r="F1017" s="67"/>
      <c r="G1017" s="67"/>
      <c r="H1017" s="68"/>
      <c r="I1017" s="67"/>
      <c r="J1017" s="67"/>
      <c r="K1017" s="67"/>
      <c r="L1017" s="67"/>
      <c r="M1017" s="68"/>
      <c r="N1017" s="67"/>
      <c r="O1017" s="67"/>
      <c r="P1017" s="67"/>
      <c r="Q1017" s="67"/>
      <c r="R1017" s="68"/>
      <c r="S1017" s="67"/>
      <c r="T1017" s="67"/>
      <c r="U1017" s="67"/>
      <c r="V1017" s="67"/>
      <c r="W1017" s="68"/>
      <c r="X1017" s="67"/>
      <c r="Y1017" s="67"/>
      <c r="Z1017" s="67"/>
      <c r="AA1017" s="67"/>
      <c r="AB1017" s="68"/>
      <c r="AC1017" s="62"/>
      <c r="AD1017" s="73" t="s">
        <v>103</v>
      </c>
      <c r="AE1017" s="62"/>
      <c r="AF1017" s="62"/>
      <c r="AG1017" s="62"/>
    </row>
    <row r="1018" spans="1:37">
      <c r="A1018" s="70" t="s">
        <v>101</v>
      </c>
      <c r="B1018" s="58"/>
      <c r="C1018" s="71"/>
      <c r="D1018" s="72"/>
      <c r="E1018" s="72"/>
      <c r="F1018" s="72"/>
      <c r="G1018" s="72"/>
      <c r="H1018" s="59"/>
      <c r="I1018" s="72"/>
      <c r="J1018" s="72"/>
      <c r="K1018" s="72"/>
      <c r="L1018" s="72"/>
      <c r="M1018" s="59"/>
      <c r="N1018" s="72"/>
      <c r="O1018" s="72"/>
      <c r="P1018" s="72"/>
      <c r="Q1018" s="72"/>
      <c r="R1018" s="59"/>
      <c r="S1018" s="72"/>
      <c r="T1018" s="72"/>
      <c r="U1018" s="72"/>
      <c r="V1018" s="72"/>
      <c r="W1018" s="59"/>
      <c r="X1018" s="72"/>
      <c r="Y1018" s="72"/>
      <c r="Z1018" s="72"/>
      <c r="AA1018" s="72"/>
      <c r="AB1018" s="59"/>
      <c r="AC1018" s="62"/>
      <c r="AD1018" s="62"/>
      <c r="AE1018" s="62"/>
      <c r="AF1018" s="62"/>
      <c r="AG1018" s="62"/>
    </row>
    <row r="1019" spans="1:37">
      <c r="A1019" s="65" t="s">
        <v>100</v>
      </c>
      <c r="C1019" s="66"/>
      <c r="D1019" s="67"/>
      <c r="E1019" s="67"/>
      <c r="F1019" s="67"/>
      <c r="G1019" s="67"/>
      <c r="H1019" s="68"/>
      <c r="I1019" s="67"/>
      <c r="J1019" s="67"/>
      <c r="K1019" s="67"/>
      <c r="L1019" s="67"/>
      <c r="M1019" s="68"/>
      <c r="N1019" s="67"/>
      <c r="O1019" s="67"/>
      <c r="P1019" s="67"/>
      <c r="Q1019" s="67"/>
      <c r="R1019" s="68"/>
      <c r="S1019" s="67"/>
      <c r="T1019" s="67"/>
      <c r="U1019" s="67"/>
      <c r="V1019" s="67"/>
      <c r="W1019" s="68"/>
      <c r="X1019" s="67"/>
      <c r="Y1019" s="67"/>
      <c r="Z1019" s="67"/>
      <c r="AA1019" s="67"/>
      <c r="AB1019" s="68"/>
      <c r="AC1019" s="62"/>
      <c r="AD1019" s="74" t="str">
        <f>Daten!$A$31</f>
        <v>DM Senioren 2017</v>
      </c>
      <c r="AE1019" s="58"/>
      <c r="AF1019" s="58"/>
      <c r="AG1019" s="58"/>
      <c r="AH1019" s="58"/>
      <c r="AI1019" s="58"/>
      <c r="AJ1019" s="58"/>
      <c r="AK1019" s="58"/>
    </row>
    <row r="1020" spans="1:37">
      <c r="A1020" s="70" t="s">
        <v>101</v>
      </c>
      <c r="B1020" s="58"/>
      <c r="C1020" s="71"/>
      <c r="D1020" s="72"/>
      <c r="E1020" s="72"/>
      <c r="F1020" s="72"/>
      <c r="G1020" s="72"/>
      <c r="H1020" s="59"/>
      <c r="I1020" s="72"/>
      <c r="J1020" s="72"/>
      <c r="K1020" s="72"/>
      <c r="L1020" s="72"/>
      <c r="M1020" s="59"/>
      <c r="N1020" s="72"/>
      <c r="O1020" s="72"/>
      <c r="P1020" s="72"/>
      <c r="Q1020" s="72"/>
      <c r="R1020" s="59"/>
      <c r="S1020" s="72"/>
      <c r="T1020" s="72"/>
      <c r="U1020" s="72"/>
      <c r="V1020" s="72"/>
      <c r="W1020" s="59"/>
      <c r="X1020" s="72"/>
      <c r="Y1020" s="72"/>
      <c r="Z1020" s="72"/>
      <c r="AA1020" s="72"/>
      <c r="AB1020" s="59"/>
      <c r="AC1020" s="62"/>
      <c r="AD1020" s="75" t="str">
        <f>SamstagNeben!G54</f>
        <v>F40</v>
      </c>
      <c r="AE1020" s="76"/>
      <c r="AF1020" s="76"/>
      <c r="AG1020" s="75" t="s">
        <v>34</v>
      </c>
      <c r="AH1020" s="76"/>
      <c r="AI1020" s="76"/>
      <c r="AJ1020" s="76"/>
      <c r="AK1020" s="76"/>
    </row>
    <row r="1021" spans="1:37">
      <c r="A1021" s="65" t="s">
        <v>100</v>
      </c>
      <c r="C1021" s="66"/>
      <c r="D1021" s="67"/>
      <c r="E1021" s="67"/>
      <c r="F1021" s="67"/>
      <c r="G1021" s="67"/>
      <c r="H1021" s="68"/>
      <c r="I1021" s="67"/>
      <c r="J1021" s="67"/>
      <c r="K1021" s="67"/>
      <c r="L1021" s="67"/>
      <c r="M1021" s="68"/>
      <c r="N1021" s="67"/>
      <c r="O1021" s="67"/>
      <c r="P1021" s="67"/>
      <c r="Q1021" s="67"/>
      <c r="R1021" s="68"/>
      <c r="S1021" s="67"/>
      <c r="T1021" s="67"/>
      <c r="U1021" s="67"/>
      <c r="V1021" s="67"/>
      <c r="W1021" s="68"/>
      <c r="X1021" s="67"/>
      <c r="Y1021" s="67"/>
      <c r="Z1021" s="67"/>
      <c r="AA1021" s="67"/>
      <c r="AB1021" s="68"/>
      <c r="AC1021" s="62"/>
      <c r="AD1021" s="77"/>
      <c r="AE1021" s="62"/>
      <c r="AF1021" s="62"/>
      <c r="AG1021" s="62"/>
      <c r="AH1021" s="62"/>
      <c r="AI1021" s="62"/>
      <c r="AJ1021" s="62"/>
      <c r="AK1021" s="62"/>
    </row>
    <row r="1022" spans="1:37">
      <c r="A1022" s="70" t="s">
        <v>101</v>
      </c>
      <c r="B1022" s="58"/>
      <c r="C1022" s="71"/>
      <c r="D1022" s="72"/>
      <c r="E1022" s="72"/>
      <c r="F1022" s="72"/>
      <c r="G1022" s="72"/>
      <c r="H1022" s="59"/>
      <c r="I1022" s="72"/>
      <c r="J1022" s="72"/>
      <c r="K1022" s="72"/>
      <c r="L1022" s="72"/>
      <c r="M1022" s="59"/>
      <c r="N1022" s="72"/>
      <c r="O1022" s="72"/>
      <c r="P1022" s="72"/>
      <c r="Q1022" s="72"/>
      <c r="R1022" s="59"/>
      <c r="S1022" s="72"/>
      <c r="T1022" s="72"/>
      <c r="U1022" s="72"/>
      <c r="V1022" s="72"/>
      <c r="W1022" s="59"/>
      <c r="X1022" s="72"/>
      <c r="Y1022" s="72"/>
      <c r="Z1022" s="72"/>
      <c r="AA1022" s="72"/>
      <c r="AB1022" s="59"/>
      <c r="AC1022" s="62"/>
      <c r="AD1022" s="78" t="s">
        <v>104</v>
      </c>
      <c r="AE1022" s="76"/>
      <c r="AF1022" s="76"/>
      <c r="AG1022" s="76"/>
      <c r="AH1022" s="79"/>
      <c r="AI1022" s="76"/>
      <c r="AJ1022" s="76"/>
      <c r="AK1022" s="80"/>
    </row>
    <row r="1023" spans="1:37">
      <c r="D1023" s="64"/>
      <c r="AD1023" s="81"/>
      <c r="AE1023" s="52"/>
      <c r="AF1023" s="52"/>
      <c r="AG1023" s="52"/>
      <c r="AH1023" s="82"/>
      <c r="AI1023" s="52"/>
      <c r="AJ1023" s="52"/>
      <c r="AK1023" s="53"/>
    </row>
    <row r="1024" spans="1:37">
      <c r="A1024" s="83" t="s">
        <v>105</v>
      </c>
      <c r="B1024" s="76"/>
      <c r="C1024" s="80"/>
      <c r="D1024" s="84"/>
      <c r="E1024" s="84" t="s">
        <v>100</v>
      </c>
      <c r="F1024" s="85" t="s">
        <v>21</v>
      </c>
      <c r="G1024" s="84" t="s">
        <v>101</v>
      </c>
      <c r="H1024" s="86"/>
      <c r="I1024" s="84" t="s">
        <v>106</v>
      </c>
      <c r="J1024" s="84"/>
      <c r="K1024" s="84"/>
      <c r="L1024" s="84"/>
      <c r="M1024" s="86"/>
      <c r="N1024" s="84" t="s">
        <v>107</v>
      </c>
      <c r="O1024" s="84"/>
      <c r="P1024" s="84"/>
      <c r="Q1024" s="84"/>
      <c r="R1024" s="86"/>
      <c r="S1024" s="73"/>
      <c r="T1024" s="73"/>
      <c r="AD1024" s="87" t="s">
        <v>108</v>
      </c>
      <c r="AE1024" s="58"/>
      <c r="AF1024" s="58"/>
      <c r="AG1024" s="58"/>
      <c r="AH1024" s="72"/>
      <c r="AI1024" s="58"/>
      <c r="AJ1024" s="58"/>
      <c r="AK1024" s="59"/>
    </row>
    <row r="1025" spans="1:37">
      <c r="A1025" s="60"/>
      <c r="C1025" s="61"/>
      <c r="H1025" s="61"/>
      <c r="M1025" s="61"/>
      <c r="N1025" s="88"/>
      <c r="O1025" s="89"/>
      <c r="P1025" s="89"/>
      <c r="Q1025" s="89"/>
      <c r="R1025" s="90"/>
      <c r="S1025" s="62"/>
      <c r="T1025" s="56" t="s">
        <v>109</v>
      </c>
      <c r="AD1025" s="91"/>
      <c r="AE1025" s="62"/>
      <c r="AF1025" s="62"/>
      <c r="AG1025" s="62"/>
      <c r="AH1025" s="92"/>
      <c r="AI1025" s="62"/>
      <c r="AJ1025" s="62"/>
      <c r="AK1025" s="61"/>
    </row>
    <row r="1026" spans="1:37">
      <c r="A1026" s="93" t="s">
        <v>110</v>
      </c>
      <c r="B1026" s="58"/>
      <c r="C1026" s="59"/>
      <c r="D1026" s="58"/>
      <c r="E1026" s="58"/>
      <c r="F1026" s="94" t="s">
        <v>21</v>
      </c>
      <c r="G1026" s="58"/>
      <c r="H1026" s="59"/>
      <c r="I1026" s="58"/>
      <c r="J1026" s="58"/>
      <c r="K1026" s="94" t="s">
        <v>21</v>
      </c>
      <c r="L1026" s="58"/>
      <c r="M1026" s="59"/>
      <c r="N1026" s="95"/>
      <c r="O1026" s="95"/>
      <c r="P1026" s="96"/>
      <c r="Q1026" s="97"/>
      <c r="R1026" s="98"/>
      <c r="S1026" s="62"/>
      <c r="T1026" s="62"/>
      <c r="AD1026" s="87" t="s">
        <v>111</v>
      </c>
      <c r="AE1026" s="58"/>
      <c r="AF1026" s="58"/>
      <c r="AG1026" s="58"/>
      <c r="AH1026" s="72"/>
      <c r="AI1026" s="58"/>
      <c r="AJ1026" s="58"/>
      <c r="AK1026" s="59"/>
    </row>
    <row r="1027" spans="1:37">
      <c r="A1027" s="60"/>
      <c r="C1027" s="61"/>
      <c r="H1027" s="61"/>
      <c r="K1027" s="99"/>
      <c r="M1027" s="61"/>
      <c r="N1027" s="62"/>
      <c r="Q1027" s="100"/>
      <c r="R1027" s="61"/>
      <c r="S1027" s="62"/>
      <c r="T1027" s="58"/>
      <c r="U1027" s="58"/>
      <c r="V1027" s="58"/>
      <c r="W1027" s="58"/>
      <c r="X1027" s="58"/>
      <c r="Y1027" s="58"/>
      <c r="Z1027" s="58"/>
      <c r="AA1027" s="58"/>
      <c r="AB1027" s="58"/>
      <c r="AC1027" s="62"/>
      <c r="AD1027" s="91"/>
      <c r="AE1027" s="62"/>
      <c r="AF1027" s="62"/>
      <c r="AG1027" s="62"/>
      <c r="AH1027" s="92"/>
      <c r="AI1027" s="62"/>
      <c r="AJ1027" s="62"/>
      <c r="AK1027" s="61"/>
    </row>
    <row r="1028" spans="1:37">
      <c r="A1028" s="93" t="s">
        <v>112</v>
      </c>
      <c r="B1028" s="58"/>
      <c r="C1028" s="59"/>
      <c r="D1028" s="58"/>
      <c r="E1028" s="58"/>
      <c r="F1028" s="94" t="s">
        <v>21</v>
      </c>
      <c r="G1028" s="58"/>
      <c r="H1028" s="59"/>
      <c r="I1028" s="58"/>
      <c r="J1028" s="58"/>
      <c r="K1028" s="94" t="s">
        <v>21</v>
      </c>
      <c r="L1028" s="58"/>
      <c r="M1028" s="59"/>
      <c r="N1028" s="58"/>
      <c r="O1028" s="58"/>
      <c r="P1028" s="94" t="s">
        <v>21</v>
      </c>
      <c r="Q1028" s="101"/>
      <c r="R1028" s="59"/>
      <c r="S1028" s="62"/>
      <c r="T1028" s="62"/>
      <c r="AD1028" s="87" t="s">
        <v>113</v>
      </c>
      <c r="AE1028" s="58"/>
      <c r="AF1028" s="58"/>
      <c r="AG1028" s="58"/>
      <c r="AH1028" s="72"/>
      <c r="AI1028" s="58"/>
      <c r="AJ1028" s="58"/>
      <c r="AK1028" s="59"/>
    </row>
    <row r="1029" spans="1:37">
      <c r="AD1029" s="91" t="s">
        <v>114</v>
      </c>
      <c r="AE1029" s="62"/>
      <c r="AF1029" s="62"/>
      <c r="AG1029" s="62"/>
      <c r="AH1029" s="92"/>
      <c r="AI1029" s="62"/>
      <c r="AJ1029" s="62"/>
      <c r="AK1029" s="61"/>
    </row>
    <row r="1030" spans="1:37">
      <c r="A1030" s="102"/>
      <c r="B1030" s="76"/>
      <c r="C1030" s="76"/>
      <c r="D1030" s="76"/>
      <c r="E1030" s="76" t="s">
        <v>100</v>
      </c>
      <c r="F1030" s="76"/>
      <c r="G1030" s="76"/>
      <c r="H1030" s="76"/>
      <c r="I1030" s="76"/>
      <c r="J1030" s="76"/>
      <c r="K1030" s="76"/>
      <c r="L1030" s="76"/>
      <c r="M1030" s="76"/>
      <c r="N1030" s="85" t="s">
        <v>40</v>
      </c>
      <c r="O1030" s="76"/>
      <c r="P1030" s="76"/>
      <c r="Q1030" s="76"/>
      <c r="R1030" s="76"/>
      <c r="S1030" s="76"/>
      <c r="T1030" s="76" t="s">
        <v>101</v>
      </c>
      <c r="U1030" s="76"/>
      <c r="V1030" s="76"/>
      <c r="W1030" s="76"/>
      <c r="X1030" s="76"/>
      <c r="Y1030" s="76"/>
      <c r="Z1030" s="76"/>
      <c r="AA1030" s="76"/>
      <c r="AB1030" s="80"/>
      <c r="AD1030" s="87" t="s">
        <v>115</v>
      </c>
      <c r="AE1030" s="58"/>
      <c r="AF1030" s="58"/>
      <c r="AG1030" s="58"/>
      <c r="AH1030" s="72"/>
      <c r="AI1030" s="58"/>
      <c r="AJ1030" s="58"/>
      <c r="AK1030" s="59"/>
    </row>
    <row r="1031" spans="1:37">
      <c r="A1031" s="103" t="s">
        <v>116</v>
      </c>
      <c r="B1031" s="104" t="s">
        <v>117</v>
      </c>
      <c r="C1031" s="104"/>
      <c r="D1031" s="104"/>
      <c r="E1031" s="104"/>
      <c r="F1031" s="104"/>
      <c r="G1031" s="105"/>
      <c r="H1031" s="104" t="s">
        <v>118</v>
      </c>
      <c r="I1031" s="104"/>
      <c r="J1031" s="105"/>
      <c r="K1031" s="106" t="s">
        <v>119</v>
      </c>
      <c r="L1031" s="107" t="s">
        <v>120</v>
      </c>
      <c r="M1031" s="108"/>
      <c r="N1031" s="109" t="s">
        <v>94</v>
      </c>
      <c r="O1031" s="105" t="s">
        <v>116</v>
      </c>
      <c r="P1031" s="104" t="s">
        <v>117</v>
      </c>
      <c r="Q1031" s="104"/>
      <c r="R1031" s="104"/>
      <c r="S1031" s="104"/>
      <c r="T1031" s="104"/>
      <c r="U1031" s="105"/>
      <c r="V1031" s="104" t="s">
        <v>118</v>
      </c>
      <c r="W1031" s="104"/>
      <c r="X1031" s="105"/>
      <c r="Y1031" s="106" t="s">
        <v>119</v>
      </c>
      <c r="Z1031" s="107" t="s">
        <v>120</v>
      </c>
      <c r="AA1031" s="108"/>
      <c r="AB1031" s="109" t="s">
        <v>94</v>
      </c>
    </row>
    <row r="1032" spans="1:37">
      <c r="A1032" s="110" t="s">
        <v>121</v>
      </c>
      <c r="B1032" s="111"/>
      <c r="C1032" s="111"/>
      <c r="D1032" s="111"/>
      <c r="E1032" s="111"/>
      <c r="F1032" s="111"/>
      <c r="G1032" s="112"/>
      <c r="H1032" s="111"/>
      <c r="I1032" s="111"/>
      <c r="J1032" s="112"/>
      <c r="K1032" s="113"/>
      <c r="L1032" s="114"/>
      <c r="M1032" s="115"/>
      <c r="N1032" s="116"/>
      <c r="O1032" s="117" t="s">
        <v>121</v>
      </c>
      <c r="P1032" s="111"/>
      <c r="Q1032" s="111"/>
      <c r="R1032" s="111"/>
      <c r="S1032" s="111"/>
      <c r="T1032" s="111"/>
      <c r="U1032" s="112"/>
      <c r="V1032" s="111"/>
      <c r="W1032" s="111"/>
      <c r="X1032" s="112"/>
      <c r="Y1032" s="113"/>
      <c r="Z1032" s="114"/>
      <c r="AA1032" s="115"/>
      <c r="AB1032" s="116"/>
      <c r="AD1032" s="64" t="s">
        <v>122</v>
      </c>
    </row>
    <row r="1033" spans="1:37">
      <c r="A1033" s="110" t="s">
        <v>123</v>
      </c>
      <c r="B1033" s="111"/>
      <c r="C1033" s="111"/>
      <c r="D1033" s="111"/>
      <c r="E1033" s="111"/>
      <c r="F1033" s="111"/>
      <c r="G1033" s="112"/>
      <c r="H1033" s="111"/>
      <c r="I1033" s="111"/>
      <c r="J1033" s="112"/>
      <c r="K1033" s="118"/>
      <c r="L1033" s="119"/>
      <c r="M1033" s="112"/>
      <c r="N1033" s="116"/>
      <c r="O1033" s="117" t="s">
        <v>123</v>
      </c>
      <c r="P1033" s="111"/>
      <c r="Q1033" s="111"/>
      <c r="R1033" s="111"/>
      <c r="S1033" s="111"/>
      <c r="T1033" s="111"/>
      <c r="U1033" s="112"/>
      <c r="V1033" s="111"/>
      <c r="W1033" s="111"/>
      <c r="X1033" s="112"/>
      <c r="Y1033" s="118"/>
      <c r="Z1033" s="119"/>
      <c r="AA1033" s="112"/>
      <c r="AB1033" s="116"/>
      <c r="AD1033" s="120"/>
      <c r="AE1033" s="58"/>
      <c r="AF1033" s="58"/>
      <c r="AG1033" s="58"/>
      <c r="AH1033" s="58"/>
      <c r="AI1033" s="58"/>
      <c r="AJ1033" s="58"/>
      <c r="AK1033" s="58"/>
    </row>
    <row r="1034" spans="1:37">
      <c r="A1034" s="110" t="s">
        <v>124</v>
      </c>
      <c r="B1034" s="111"/>
      <c r="C1034" s="111"/>
      <c r="D1034" s="111"/>
      <c r="E1034" s="111"/>
      <c r="F1034" s="111"/>
      <c r="G1034" s="112"/>
      <c r="H1034" s="111"/>
      <c r="I1034" s="111"/>
      <c r="J1034" s="112"/>
      <c r="K1034" s="118"/>
      <c r="L1034" s="119"/>
      <c r="M1034" s="112"/>
      <c r="N1034" s="116"/>
      <c r="O1034" s="117" t="s">
        <v>124</v>
      </c>
      <c r="P1034" s="111"/>
      <c r="Q1034" s="111"/>
      <c r="R1034" s="111"/>
      <c r="S1034" s="111"/>
      <c r="T1034" s="111"/>
      <c r="U1034" s="112"/>
      <c r="V1034" s="111"/>
      <c r="W1034" s="111"/>
      <c r="X1034" s="112"/>
      <c r="Y1034" s="118"/>
      <c r="Z1034" s="119"/>
      <c r="AA1034" s="112"/>
      <c r="AB1034" s="116"/>
      <c r="AD1034" s="64" t="s">
        <v>96</v>
      </c>
    </row>
    <row r="1035" spans="1:37">
      <c r="A1035" s="110" t="s">
        <v>125</v>
      </c>
      <c r="B1035" s="111"/>
      <c r="C1035" s="111"/>
      <c r="D1035" s="111"/>
      <c r="E1035" s="111"/>
      <c r="F1035" s="111"/>
      <c r="G1035" s="112"/>
      <c r="H1035" s="111"/>
      <c r="I1035" s="111"/>
      <c r="J1035" s="112"/>
      <c r="K1035" s="118"/>
      <c r="L1035" s="119"/>
      <c r="M1035" s="112"/>
      <c r="N1035" s="116"/>
      <c r="O1035" s="117" t="s">
        <v>125</v>
      </c>
      <c r="P1035" s="111"/>
      <c r="Q1035" s="111"/>
      <c r="R1035" s="111"/>
      <c r="S1035" s="111"/>
      <c r="T1035" s="111"/>
      <c r="U1035" s="112"/>
      <c r="V1035" s="111"/>
      <c r="W1035" s="111"/>
      <c r="X1035" s="112"/>
      <c r="Y1035" s="118"/>
      <c r="Z1035" s="119"/>
      <c r="AA1035" s="112"/>
      <c r="AB1035" s="116"/>
      <c r="AD1035" s="120"/>
      <c r="AE1035" s="58"/>
      <c r="AF1035" s="58"/>
      <c r="AG1035" s="58"/>
      <c r="AH1035" s="58"/>
      <c r="AI1035" s="58"/>
      <c r="AJ1035" s="58"/>
      <c r="AK1035" s="58"/>
    </row>
    <row r="1036" spans="1:37">
      <c r="A1036" s="110" t="s">
        <v>126</v>
      </c>
      <c r="B1036" s="111"/>
      <c r="C1036" s="111"/>
      <c r="D1036" s="111"/>
      <c r="E1036" s="111"/>
      <c r="F1036" s="111"/>
      <c r="G1036" s="112"/>
      <c r="H1036" s="111"/>
      <c r="I1036" s="111"/>
      <c r="J1036" s="112"/>
      <c r="K1036" s="118"/>
      <c r="L1036" s="119"/>
      <c r="M1036" s="112"/>
      <c r="N1036" s="116"/>
      <c r="O1036" s="117" t="s">
        <v>126</v>
      </c>
      <c r="P1036" s="111"/>
      <c r="Q1036" s="111"/>
      <c r="R1036" s="111"/>
      <c r="S1036" s="111"/>
      <c r="T1036" s="111"/>
      <c r="U1036" s="112"/>
      <c r="V1036" s="111"/>
      <c r="W1036" s="111"/>
      <c r="X1036" s="112"/>
      <c r="Y1036" s="118"/>
      <c r="Z1036" s="119"/>
      <c r="AA1036" s="112"/>
      <c r="AB1036" s="116"/>
      <c r="AD1036" s="64" t="s">
        <v>127</v>
      </c>
    </row>
    <row r="1037" spans="1:37">
      <c r="A1037" s="121" t="s">
        <v>128</v>
      </c>
      <c r="B1037" s="58"/>
      <c r="C1037" s="58"/>
      <c r="D1037" s="58"/>
      <c r="E1037" s="58"/>
      <c r="F1037" s="58"/>
      <c r="G1037" s="72"/>
      <c r="H1037" s="58"/>
      <c r="I1037" s="58"/>
      <c r="J1037" s="72"/>
      <c r="K1037" s="122"/>
      <c r="L1037" s="123"/>
      <c r="M1037" s="72"/>
      <c r="N1037" s="59"/>
      <c r="O1037" s="124" t="s">
        <v>128</v>
      </c>
      <c r="P1037" s="58"/>
      <c r="Q1037" s="58"/>
      <c r="R1037" s="58"/>
      <c r="S1037" s="58"/>
      <c r="T1037" s="58"/>
      <c r="U1037" s="72"/>
      <c r="V1037" s="58"/>
      <c r="W1037" s="58"/>
      <c r="X1037" s="72"/>
      <c r="Y1037" s="122"/>
      <c r="Z1037" s="123"/>
      <c r="AA1037" s="72"/>
      <c r="AB1037" s="59"/>
      <c r="AD1037" s="125"/>
      <c r="AE1037" s="125" t="str">
        <f>Daten!$A$35</f>
        <v>Fredenbeck</v>
      </c>
      <c r="AF1037" s="58"/>
      <c r="AG1037" s="58"/>
      <c r="AH1037" s="58"/>
      <c r="AI1037" s="58"/>
      <c r="AJ1037" s="58"/>
      <c r="AK1037" s="58"/>
    </row>
    <row r="1038" spans="1:37">
      <c r="A1038" s="65" t="s">
        <v>129</v>
      </c>
      <c r="N1038" s="61"/>
      <c r="O1038" s="64" t="s">
        <v>129</v>
      </c>
      <c r="AB1038" s="61"/>
      <c r="AD1038" s="64" t="s">
        <v>130</v>
      </c>
    </row>
    <row r="1039" spans="1:37">
      <c r="A1039" s="57"/>
      <c r="B1039" s="58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9"/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8"/>
      <c r="AB1039" s="59"/>
      <c r="AD1039" s="58"/>
      <c r="AE1039" s="126" t="str">
        <f>Daten!$A$32</f>
        <v>05.05.2017</v>
      </c>
      <c r="AF1039" s="58"/>
      <c r="AG1039" s="58"/>
      <c r="AH1039" s="58"/>
      <c r="AI1039" s="58"/>
      <c r="AJ1039" s="58"/>
      <c r="AK1039" s="58"/>
    </row>
    <row r="1040" spans="1:37" ht="12" customHeight="1">
      <c r="A1040" s="127"/>
    </row>
    <row r="1041" spans="1:37">
      <c r="A1041" s="51" t="s">
        <v>95</v>
      </c>
      <c r="B1041" s="52"/>
      <c r="C1041" s="52"/>
      <c r="D1041" s="52"/>
      <c r="E1041" s="53"/>
      <c r="F1041" s="54" t="s">
        <v>96</v>
      </c>
      <c r="G1041" s="52"/>
      <c r="H1041" s="52"/>
      <c r="I1041" s="52"/>
      <c r="J1041" s="52"/>
      <c r="K1041" s="52"/>
      <c r="L1041" s="52"/>
      <c r="M1041" s="52"/>
      <c r="N1041" s="52"/>
      <c r="O1041" s="52"/>
      <c r="P1041" s="53"/>
      <c r="Q1041" s="54" t="s">
        <v>97</v>
      </c>
      <c r="R1041" s="52"/>
      <c r="S1041" s="52"/>
      <c r="T1041" s="52"/>
      <c r="U1041" s="52"/>
      <c r="V1041" s="52"/>
      <c r="W1041" s="52"/>
      <c r="X1041" s="52"/>
      <c r="Y1041" s="52"/>
      <c r="Z1041" s="52"/>
      <c r="AA1041" s="52"/>
      <c r="AB1041" s="53"/>
      <c r="AC1041" s="55" t="s">
        <v>98</v>
      </c>
    </row>
    <row r="1042" spans="1:37">
      <c r="A1042" s="57"/>
      <c r="B1042" s="58"/>
      <c r="C1042" s="58"/>
      <c r="D1042" s="58"/>
      <c r="E1042" s="59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9"/>
      <c r="Q1042" s="58"/>
      <c r="R1042" s="58" t="str">
        <f ca="1">SamstagNeben!P55</f>
        <v>SG Arbergen-Mahndorf</v>
      </c>
      <c r="S1042" s="58"/>
      <c r="T1042" s="58"/>
      <c r="U1042" s="58"/>
      <c r="V1042" s="58"/>
      <c r="W1042" s="58"/>
      <c r="X1042" s="58"/>
      <c r="Y1042" s="58"/>
      <c r="Z1042" s="58"/>
      <c r="AA1042" s="58" t="str">
        <f>SamstagNeben!N55</f>
        <v>F40</v>
      </c>
      <c r="AB1042" s="59"/>
      <c r="AC1042" s="55" t="s">
        <v>99</v>
      </c>
    </row>
    <row r="1043" spans="1:37" ht="15.95" customHeight="1">
      <c r="A1043" s="60" t="s">
        <v>100</v>
      </c>
      <c r="C1043" s="56" t="str">
        <f ca="1">SamstagNeben!I55</f>
        <v>Gadderbaumer TV</v>
      </c>
      <c r="M1043" s="61"/>
      <c r="N1043" s="62" t="s">
        <v>101</v>
      </c>
      <c r="O1043" s="63"/>
      <c r="P1043" s="56" t="str">
        <f ca="1">SamstagNeben!M55</f>
        <v>Barmer TG</v>
      </c>
      <c r="AB1043" s="61"/>
    </row>
    <row r="1044" spans="1:37">
      <c r="A1044" s="57"/>
      <c r="B1044" s="58"/>
      <c r="C1044" s="58"/>
      <c r="M1044" s="61"/>
      <c r="N1044" s="62"/>
      <c r="AB1044" s="61"/>
      <c r="AD1044" s="64" t="s">
        <v>37</v>
      </c>
      <c r="AG1044" s="64" t="s">
        <v>102</v>
      </c>
      <c r="AJ1044" s="64" t="s">
        <v>39</v>
      </c>
    </row>
    <row r="1045" spans="1:37">
      <c r="A1045" s="65" t="s">
        <v>100</v>
      </c>
      <c r="C1045" s="66"/>
      <c r="D1045" s="67"/>
      <c r="E1045" s="67"/>
      <c r="F1045" s="67"/>
      <c r="G1045" s="67"/>
      <c r="H1045" s="68"/>
      <c r="I1045" s="67"/>
      <c r="J1045" s="67"/>
      <c r="K1045" s="67"/>
      <c r="L1045" s="67"/>
      <c r="M1045" s="68"/>
      <c r="N1045" s="67"/>
      <c r="O1045" s="67"/>
      <c r="P1045" s="67"/>
      <c r="Q1045" s="67"/>
      <c r="R1045" s="68"/>
      <c r="S1045" s="67"/>
      <c r="T1045" s="67"/>
      <c r="U1045" s="67"/>
      <c r="V1045" s="67"/>
      <c r="W1045" s="68"/>
      <c r="X1045" s="67"/>
      <c r="Y1045" s="67"/>
      <c r="Z1045" s="67"/>
      <c r="AA1045" s="67"/>
      <c r="AB1045" s="68"/>
      <c r="AC1045" s="62"/>
      <c r="AD1045" s="69"/>
      <c r="AE1045" s="53"/>
      <c r="AF1045" s="62"/>
      <c r="AG1045" s="69"/>
      <c r="AH1045" s="53"/>
      <c r="AJ1045" s="69"/>
      <c r="AK1045" s="53"/>
    </row>
    <row r="1046" spans="1:37">
      <c r="A1046" s="70" t="s">
        <v>101</v>
      </c>
      <c r="B1046" s="58"/>
      <c r="C1046" s="71"/>
      <c r="D1046" s="72"/>
      <c r="E1046" s="72"/>
      <c r="F1046" s="72"/>
      <c r="G1046" s="72"/>
      <c r="H1046" s="59"/>
      <c r="I1046" s="72"/>
      <c r="J1046" s="72"/>
      <c r="K1046" s="72"/>
      <c r="L1046" s="72"/>
      <c r="M1046" s="59"/>
      <c r="N1046" s="72"/>
      <c r="O1046" s="72"/>
      <c r="P1046" s="72"/>
      <c r="Q1046" s="72"/>
      <c r="R1046" s="59"/>
      <c r="S1046" s="72"/>
      <c r="T1046" s="72"/>
      <c r="U1046" s="72"/>
      <c r="V1046" s="72"/>
      <c r="W1046" s="59"/>
      <c r="X1046" s="72"/>
      <c r="Y1046" s="72"/>
      <c r="Z1046" s="72"/>
      <c r="AA1046" s="72"/>
      <c r="AB1046" s="59"/>
      <c r="AC1046" s="62"/>
      <c r="AD1046" s="462">
        <f>SamstagNeben!C55</f>
        <v>11</v>
      </c>
      <c r="AE1046" s="463"/>
      <c r="AF1046" s="62"/>
      <c r="AG1046" s="462">
        <f>SamstagNeben!E55</f>
        <v>91</v>
      </c>
      <c r="AH1046" s="463"/>
      <c r="AJ1046" s="462">
        <f>SamstagNeben!F55</f>
        <v>2</v>
      </c>
      <c r="AK1046" s="463"/>
    </row>
    <row r="1047" spans="1:37">
      <c r="A1047" s="65" t="s">
        <v>100</v>
      </c>
      <c r="C1047" s="66"/>
      <c r="D1047" s="67"/>
      <c r="E1047" s="67"/>
      <c r="F1047" s="67"/>
      <c r="G1047" s="67"/>
      <c r="H1047" s="68"/>
      <c r="I1047" s="67"/>
      <c r="J1047" s="67"/>
      <c r="K1047" s="67"/>
      <c r="L1047" s="67"/>
      <c r="M1047" s="68"/>
      <c r="N1047" s="67"/>
      <c r="O1047" s="67"/>
      <c r="P1047" s="67"/>
      <c r="Q1047" s="67"/>
      <c r="R1047" s="68"/>
      <c r="S1047" s="67"/>
      <c r="T1047" s="67"/>
      <c r="U1047" s="67"/>
      <c r="V1047" s="67"/>
      <c r="W1047" s="68"/>
      <c r="X1047" s="67"/>
      <c r="Y1047" s="67"/>
      <c r="Z1047" s="67"/>
      <c r="AA1047" s="67"/>
      <c r="AB1047" s="68"/>
      <c r="AC1047" s="62"/>
      <c r="AD1047" s="57"/>
      <c r="AE1047" s="59"/>
      <c r="AF1047" s="62"/>
      <c r="AG1047" s="57"/>
      <c r="AH1047" s="59"/>
      <c r="AJ1047" s="57"/>
      <c r="AK1047" s="59"/>
    </row>
    <row r="1048" spans="1:37">
      <c r="A1048" s="70" t="s">
        <v>101</v>
      </c>
      <c r="B1048" s="58"/>
      <c r="C1048" s="71"/>
      <c r="D1048" s="72"/>
      <c r="E1048" s="72"/>
      <c r="F1048" s="72"/>
      <c r="G1048" s="72"/>
      <c r="H1048" s="59"/>
      <c r="I1048" s="72"/>
      <c r="J1048" s="72"/>
      <c r="K1048" s="72"/>
      <c r="L1048" s="72"/>
      <c r="M1048" s="59"/>
      <c r="N1048" s="72"/>
      <c r="O1048" s="72"/>
      <c r="P1048" s="72"/>
      <c r="Q1048" s="72"/>
      <c r="R1048" s="59"/>
      <c r="S1048" s="72"/>
      <c r="T1048" s="72"/>
      <c r="U1048" s="72"/>
      <c r="V1048" s="72"/>
      <c r="W1048" s="59"/>
      <c r="X1048" s="72"/>
      <c r="Y1048" s="72"/>
      <c r="Z1048" s="72"/>
      <c r="AA1048" s="72"/>
      <c r="AB1048" s="59"/>
      <c r="AC1048" s="62"/>
      <c r="AD1048" s="62"/>
      <c r="AE1048" s="62"/>
      <c r="AF1048" s="62"/>
      <c r="AG1048" s="62"/>
    </row>
    <row r="1049" spans="1:37">
      <c r="A1049" s="65" t="s">
        <v>100</v>
      </c>
      <c r="C1049" s="66"/>
      <c r="D1049" s="67"/>
      <c r="E1049" s="67"/>
      <c r="F1049" s="67"/>
      <c r="G1049" s="67"/>
      <c r="H1049" s="68"/>
      <c r="I1049" s="67"/>
      <c r="J1049" s="67"/>
      <c r="K1049" s="67"/>
      <c r="L1049" s="67"/>
      <c r="M1049" s="68"/>
      <c r="N1049" s="67"/>
      <c r="O1049" s="67"/>
      <c r="P1049" s="67"/>
      <c r="Q1049" s="67"/>
      <c r="R1049" s="68"/>
      <c r="S1049" s="67"/>
      <c r="T1049" s="67"/>
      <c r="U1049" s="67"/>
      <c r="V1049" s="67"/>
      <c r="W1049" s="68"/>
      <c r="X1049" s="67"/>
      <c r="Y1049" s="67"/>
      <c r="Z1049" s="67"/>
      <c r="AA1049" s="67"/>
      <c r="AB1049" s="68"/>
      <c r="AC1049" s="62"/>
      <c r="AD1049" s="73" t="s">
        <v>103</v>
      </c>
      <c r="AE1049" s="62"/>
      <c r="AF1049" s="62"/>
      <c r="AG1049" s="62"/>
    </row>
    <row r="1050" spans="1:37">
      <c r="A1050" s="70" t="s">
        <v>101</v>
      </c>
      <c r="B1050" s="58"/>
      <c r="C1050" s="71"/>
      <c r="D1050" s="72"/>
      <c r="E1050" s="72"/>
      <c r="F1050" s="72"/>
      <c r="G1050" s="72"/>
      <c r="H1050" s="59"/>
      <c r="I1050" s="72"/>
      <c r="J1050" s="72"/>
      <c r="K1050" s="72"/>
      <c r="L1050" s="72"/>
      <c r="M1050" s="59"/>
      <c r="N1050" s="72"/>
      <c r="O1050" s="72"/>
      <c r="P1050" s="72"/>
      <c r="Q1050" s="72"/>
      <c r="R1050" s="59"/>
      <c r="S1050" s="72"/>
      <c r="T1050" s="72"/>
      <c r="U1050" s="72"/>
      <c r="V1050" s="72"/>
      <c r="W1050" s="59"/>
      <c r="X1050" s="72"/>
      <c r="Y1050" s="72"/>
      <c r="Z1050" s="72"/>
      <c r="AA1050" s="72"/>
      <c r="AB1050" s="59"/>
      <c r="AC1050" s="62"/>
      <c r="AD1050" s="62"/>
      <c r="AE1050" s="62"/>
      <c r="AF1050" s="62"/>
      <c r="AG1050" s="62"/>
    </row>
    <row r="1051" spans="1:37">
      <c r="A1051" s="65" t="s">
        <v>100</v>
      </c>
      <c r="C1051" s="66"/>
      <c r="D1051" s="67"/>
      <c r="E1051" s="67"/>
      <c r="F1051" s="67"/>
      <c r="G1051" s="67"/>
      <c r="H1051" s="68"/>
      <c r="I1051" s="67"/>
      <c r="J1051" s="67"/>
      <c r="K1051" s="67"/>
      <c r="L1051" s="67"/>
      <c r="M1051" s="68"/>
      <c r="N1051" s="67"/>
      <c r="O1051" s="67"/>
      <c r="P1051" s="67"/>
      <c r="Q1051" s="67"/>
      <c r="R1051" s="68"/>
      <c r="S1051" s="67"/>
      <c r="T1051" s="67"/>
      <c r="U1051" s="67"/>
      <c r="V1051" s="67"/>
      <c r="W1051" s="68"/>
      <c r="X1051" s="67"/>
      <c r="Y1051" s="67"/>
      <c r="Z1051" s="67"/>
      <c r="AA1051" s="67"/>
      <c r="AB1051" s="68"/>
      <c r="AC1051" s="62"/>
      <c r="AD1051" s="74" t="str">
        <f>Daten!$A$31</f>
        <v>DM Senioren 2017</v>
      </c>
      <c r="AE1051" s="58"/>
      <c r="AF1051" s="58"/>
      <c r="AG1051" s="58"/>
      <c r="AH1051" s="58"/>
      <c r="AI1051" s="58"/>
      <c r="AJ1051" s="58"/>
      <c r="AK1051" s="58"/>
    </row>
    <row r="1052" spans="1:37">
      <c r="A1052" s="70" t="s">
        <v>101</v>
      </c>
      <c r="B1052" s="58"/>
      <c r="C1052" s="71"/>
      <c r="D1052" s="72"/>
      <c r="E1052" s="72"/>
      <c r="F1052" s="72"/>
      <c r="G1052" s="72"/>
      <c r="H1052" s="59"/>
      <c r="I1052" s="72"/>
      <c r="J1052" s="72"/>
      <c r="K1052" s="72"/>
      <c r="L1052" s="72"/>
      <c r="M1052" s="59"/>
      <c r="N1052" s="72"/>
      <c r="O1052" s="72"/>
      <c r="P1052" s="72"/>
      <c r="Q1052" s="72"/>
      <c r="R1052" s="59"/>
      <c r="S1052" s="72"/>
      <c r="T1052" s="72"/>
      <c r="U1052" s="72"/>
      <c r="V1052" s="72"/>
      <c r="W1052" s="59"/>
      <c r="X1052" s="72"/>
      <c r="Y1052" s="72"/>
      <c r="Z1052" s="72"/>
      <c r="AA1052" s="72"/>
      <c r="AB1052" s="59"/>
      <c r="AC1052" s="62"/>
      <c r="AD1052" s="75" t="str">
        <f>SamstagNeben!G55</f>
        <v>F40</v>
      </c>
      <c r="AE1052" s="76"/>
      <c r="AF1052" s="76"/>
      <c r="AG1052" s="75" t="s">
        <v>34</v>
      </c>
      <c r="AH1052" s="76"/>
      <c r="AI1052" s="76"/>
      <c r="AJ1052" s="76"/>
      <c r="AK1052" s="76"/>
    </row>
    <row r="1053" spans="1:37">
      <c r="A1053" s="65" t="s">
        <v>100</v>
      </c>
      <c r="C1053" s="66"/>
      <c r="D1053" s="67"/>
      <c r="E1053" s="67"/>
      <c r="F1053" s="67"/>
      <c r="G1053" s="67"/>
      <c r="H1053" s="68"/>
      <c r="I1053" s="67"/>
      <c r="J1053" s="67"/>
      <c r="K1053" s="67"/>
      <c r="L1053" s="67"/>
      <c r="M1053" s="68"/>
      <c r="N1053" s="67"/>
      <c r="O1053" s="67"/>
      <c r="P1053" s="67"/>
      <c r="Q1053" s="67"/>
      <c r="R1053" s="68"/>
      <c r="S1053" s="67"/>
      <c r="T1053" s="67"/>
      <c r="U1053" s="67"/>
      <c r="V1053" s="67"/>
      <c r="W1053" s="68"/>
      <c r="X1053" s="67"/>
      <c r="Y1053" s="67"/>
      <c r="Z1053" s="67"/>
      <c r="AA1053" s="67"/>
      <c r="AB1053" s="68"/>
      <c r="AC1053" s="62"/>
      <c r="AD1053" s="77"/>
      <c r="AE1053" s="62"/>
      <c r="AF1053" s="62"/>
      <c r="AG1053" s="62"/>
      <c r="AH1053" s="62"/>
      <c r="AI1053" s="62"/>
      <c r="AJ1053" s="62"/>
      <c r="AK1053" s="62"/>
    </row>
    <row r="1054" spans="1:37">
      <c r="A1054" s="70" t="s">
        <v>101</v>
      </c>
      <c r="B1054" s="58"/>
      <c r="C1054" s="71"/>
      <c r="D1054" s="72"/>
      <c r="E1054" s="72"/>
      <c r="F1054" s="72"/>
      <c r="G1054" s="72"/>
      <c r="H1054" s="59"/>
      <c r="I1054" s="72"/>
      <c r="J1054" s="72"/>
      <c r="K1054" s="72"/>
      <c r="L1054" s="72"/>
      <c r="M1054" s="59"/>
      <c r="N1054" s="72"/>
      <c r="O1054" s="72"/>
      <c r="P1054" s="72"/>
      <c r="Q1054" s="72"/>
      <c r="R1054" s="59"/>
      <c r="S1054" s="72"/>
      <c r="T1054" s="72"/>
      <c r="U1054" s="72"/>
      <c r="V1054" s="72"/>
      <c r="W1054" s="59"/>
      <c r="X1054" s="72"/>
      <c r="Y1054" s="72"/>
      <c r="Z1054" s="72"/>
      <c r="AA1054" s="72"/>
      <c r="AB1054" s="59"/>
      <c r="AC1054" s="62"/>
      <c r="AD1054" s="78" t="s">
        <v>104</v>
      </c>
      <c r="AE1054" s="76"/>
      <c r="AF1054" s="76"/>
      <c r="AG1054" s="76"/>
      <c r="AH1054" s="79"/>
      <c r="AI1054" s="76"/>
      <c r="AJ1054" s="76"/>
      <c r="AK1054" s="80"/>
    </row>
    <row r="1055" spans="1:37">
      <c r="D1055" s="64"/>
      <c r="AD1055" s="81"/>
      <c r="AE1055" s="52"/>
      <c r="AF1055" s="52"/>
      <c r="AG1055" s="52"/>
      <c r="AH1055" s="82"/>
      <c r="AI1055" s="52"/>
      <c r="AJ1055" s="52"/>
      <c r="AK1055" s="53"/>
    </row>
    <row r="1056" spans="1:37">
      <c r="A1056" s="83" t="s">
        <v>105</v>
      </c>
      <c r="B1056" s="76"/>
      <c r="C1056" s="80"/>
      <c r="D1056" s="84"/>
      <c r="E1056" s="84" t="s">
        <v>100</v>
      </c>
      <c r="F1056" s="85" t="s">
        <v>21</v>
      </c>
      <c r="G1056" s="84" t="s">
        <v>101</v>
      </c>
      <c r="H1056" s="86"/>
      <c r="I1056" s="84" t="s">
        <v>106</v>
      </c>
      <c r="J1056" s="84"/>
      <c r="K1056" s="84"/>
      <c r="L1056" s="84"/>
      <c r="M1056" s="86"/>
      <c r="N1056" s="84" t="s">
        <v>107</v>
      </c>
      <c r="O1056" s="84"/>
      <c r="P1056" s="84"/>
      <c r="Q1056" s="84"/>
      <c r="R1056" s="86"/>
      <c r="S1056" s="73"/>
      <c r="T1056" s="73"/>
      <c r="AD1056" s="87" t="s">
        <v>108</v>
      </c>
      <c r="AE1056" s="58"/>
      <c r="AF1056" s="58"/>
      <c r="AG1056" s="58"/>
      <c r="AH1056" s="72"/>
      <c r="AI1056" s="58"/>
      <c r="AJ1056" s="58"/>
      <c r="AK1056" s="59"/>
    </row>
    <row r="1057" spans="1:37">
      <c r="A1057" s="60"/>
      <c r="C1057" s="61"/>
      <c r="H1057" s="61"/>
      <c r="M1057" s="61"/>
      <c r="N1057" s="88"/>
      <c r="O1057" s="89"/>
      <c r="P1057" s="89"/>
      <c r="Q1057" s="89"/>
      <c r="R1057" s="90"/>
      <c r="S1057" s="62"/>
      <c r="T1057" s="56" t="s">
        <v>109</v>
      </c>
      <c r="AD1057" s="91"/>
      <c r="AE1057" s="62"/>
      <c r="AF1057" s="62"/>
      <c r="AG1057" s="62"/>
      <c r="AH1057" s="92"/>
      <c r="AI1057" s="62"/>
      <c r="AJ1057" s="62"/>
      <c r="AK1057" s="61"/>
    </row>
    <row r="1058" spans="1:37">
      <c r="A1058" s="93" t="s">
        <v>110</v>
      </c>
      <c r="B1058" s="58"/>
      <c r="C1058" s="59"/>
      <c r="D1058" s="58"/>
      <c r="E1058" s="58"/>
      <c r="F1058" s="94" t="s">
        <v>21</v>
      </c>
      <c r="G1058" s="58"/>
      <c r="H1058" s="59"/>
      <c r="I1058" s="58"/>
      <c r="J1058" s="58"/>
      <c r="K1058" s="94" t="s">
        <v>21</v>
      </c>
      <c r="L1058" s="58"/>
      <c r="M1058" s="59"/>
      <c r="N1058" s="95"/>
      <c r="O1058" s="95"/>
      <c r="P1058" s="96"/>
      <c r="Q1058" s="97"/>
      <c r="R1058" s="98"/>
      <c r="S1058" s="62"/>
      <c r="T1058" s="62"/>
      <c r="AD1058" s="87" t="s">
        <v>111</v>
      </c>
      <c r="AE1058" s="58"/>
      <c r="AF1058" s="58"/>
      <c r="AG1058" s="58"/>
      <c r="AH1058" s="72"/>
      <c r="AI1058" s="58"/>
      <c r="AJ1058" s="58"/>
      <c r="AK1058" s="59"/>
    </row>
    <row r="1059" spans="1:37">
      <c r="A1059" s="60"/>
      <c r="C1059" s="61"/>
      <c r="H1059" s="61"/>
      <c r="K1059" s="99"/>
      <c r="M1059" s="61"/>
      <c r="N1059" s="62"/>
      <c r="Q1059" s="100"/>
      <c r="R1059" s="61"/>
      <c r="S1059" s="62"/>
      <c r="T1059" s="58"/>
      <c r="U1059" s="58"/>
      <c r="V1059" s="58"/>
      <c r="W1059" s="58"/>
      <c r="X1059" s="58"/>
      <c r="Y1059" s="58"/>
      <c r="Z1059" s="58"/>
      <c r="AA1059" s="58"/>
      <c r="AB1059" s="58"/>
      <c r="AC1059" s="62"/>
      <c r="AD1059" s="91"/>
      <c r="AE1059" s="62"/>
      <c r="AF1059" s="62"/>
      <c r="AG1059" s="62"/>
      <c r="AH1059" s="92"/>
      <c r="AI1059" s="62"/>
      <c r="AJ1059" s="62"/>
      <c r="AK1059" s="61"/>
    </row>
    <row r="1060" spans="1:37">
      <c r="A1060" s="93" t="s">
        <v>112</v>
      </c>
      <c r="B1060" s="58"/>
      <c r="C1060" s="59"/>
      <c r="D1060" s="58"/>
      <c r="E1060" s="58"/>
      <c r="F1060" s="94" t="s">
        <v>21</v>
      </c>
      <c r="G1060" s="58"/>
      <c r="H1060" s="59"/>
      <c r="I1060" s="58"/>
      <c r="J1060" s="58"/>
      <c r="K1060" s="94" t="s">
        <v>21</v>
      </c>
      <c r="L1060" s="58"/>
      <c r="M1060" s="59"/>
      <c r="N1060" s="58"/>
      <c r="O1060" s="58"/>
      <c r="P1060" s="94" t="s">
        <v>21</v>
      </c>
      <c r="Q1060" s="101"/>
      <c r="R1060" s="59"/>
      <c r="S1060" s="62"/>
      <c r="T1060" s="62"/>
      <c r="AD1060" s="87" t="s">
        <v>113</v>
      </c>
      <c r="AE1060" s="58"/>
      <c r="AF1060" s="58"/>
      <c r="AG1060" s="58"/>
      <c r="AH1060" s="72"/>
      <c r="AI1060" s="58"/>
      <c r="AJ1060" s="58"/>
      <c r="AK1060" s="59"/>
    </row>
    <row r="1061" spans="1:37">
      <c r="AD1061" s="91" t="s">
        <v>114</v>
      </c>
      <c r="AE1061" s="62"/>
      <c r="AF1061" s="62"/>
      <c r="AG1061" s="62"/>
      <c r="AH1061" s="92"/>
      <c r="AI1061" s="62"/>
      <c r="AJ1061" s="62"/>
      <c r="AK1061" s="61"/>
    </row>
    <row r="1062" spans="1:37">
      <c r="A1062" s="102"/>
      <c r="B1062" s="76"/>
      <c r="C1062" s="76"/>
      <c r="D1062" s="76"/>
      <c r="E1062" s="76" t="s">
        <v>100</v>
      </c>
      <c r="F1062" s="76"/>
      <c r="G1062" s="76"/>
      <c r="H1062" s="76"/>
      <c r="I1062" s="76"/>
      <c r="J1062" s="76"/>
      <c r="K1062" s="76"/>
      <c r="L1062" s="76"/>
      <c r="M1062" s="76"/>
      <c r="N1062" s="85" t="s">
        <v>40</v>
      </c>
      <c r="O1062" s="76"/>
      <c r="P1062" s="76"/>
      <c r="Q1062" s="76"/>
      <c r="R1062" s="76"/>
      <c r="S1062" s="76"/>
      <c r="T1062" s="76" t="s">
        <v>101</v>
      </c>
      <c r="U1062" s="76"/>
      <c r="V1062" s="76"/>
      <c r="W1062" s="76"/>
      <c r="X1062" s="76"/>
      <c r="Y1062" s="76"/>
      <c r="Z1062" s="76"/>
      <c r="AA1062" s="76"/>
      <c r="AB1062" s="80"/>
      <c r="AD1062" s="87" t="s">
        <v>115</v>
      </c>
      <c r="AE1062" s="58"/>
      <c r="AF1062" s="58"/>
      <c r="AG1062" s="58"/>
      <c r="AH1062" s="72"/>
      <c r="AI1062" s="58"/>
      <c r="AJ1062" s="58"/>
      <c r="AK1062" s="59"/>
    </row>
    <row r="1063" spans="1:37">
      <c r="A1063" s="103" t="s">
        <v>116</v>
      </c>
      <c r="B1063" s="104" t="s">
        <v>117</v>
      </c>
      <c r="C1063" s="104"/>
      <c r="D1063" s="104"/>
      <c r="E1063" s="104"/>
      <c r="F1063" s="104"/>
      <c r="G1063" s="105"/>
      <c r="H1063" s="104" t="s">
        <v>118</v>
      </c>
      <c r="I1063" s="104"/>
      <c r="J1063" s="105"/>
      <c r="K1063" s="106" t="s">
        <v>119</v>
      </c>
      <c r="L1063" s="107" t="s">
        <v>120</v>
      </c>
      <c r="M1063" s="108"/>
      <c r="N1063" s="109" t="s">
        <v>94</v>
      </c>
      <c r="O1063" s="105" t="s">
        <v>116</v>
      </c>
      <c r="P1063" s="104" t="s">
        <v>117</v>
      </c>
      <c r="Q1063" s="104"/>
      <c r="R1063" s="104"/>
      <c r="S1063" s="104"/>
      <c r="T1063" s="104"/>
      <c r="U1063" s="105"/>
      <c r="V1063" s="104" t="s">
        <v>118</v>
      </c>
      <c r="W1063" s="104"/>
      <c r="X1063" s="105"/>
      <c r="Y1063" s="106" t="s">
        <v>119</v>
      </c>
      <c r="Z1063" s="107" t="s">
        <v>120</v>
      </c>
      <c r="AA1063" s="108"/>
      <c r="AB1063" s="109" t="s">
        <v>94</v>
      </c>
    </row>
    <row r="1064" spans="1:37">
      <c r="A1064" s="110" t="s">
        <v>121</v>
      </c>
      <c r="B1064" s="111"/>
      <c r="C1064" s="111"/>
      <c r="D1064" s="111"/>
      <c r="E1064" s="111"/>
      <c r="F1064" s="111"/>
      <c r="G1064" s="112"/>
      <c r="H1064" s="111"/>
      <c r="I1064" s="111"/>
      <c r="J1064" s="112"/>
      <c r="K1064" s="113"/>
      <c r="L1064" s="114"/>
      <c r="M1064" s="115"/>
      <c r="N1064" s="116"/>
      <c r="O1064" s="117" t="s">
        <v>121</v>
      </c>
      <c r="P1064" s="111"/>
      <c r="Q1064" s="111"/>
      <c r="R1064" s="111"/>
      <c r="S1064" s="111"/>
      <c r="T1064" s="111"/>
      <c r="U1064" s="112"/>
      <c r="V1064" s="111"/>
      <c r="W1064" s="111"/>
      <c r="X1064" s="112"/>
      <c r="Y1064" s="113"/>
      <c r="Z1064" s="114"/>
      <c r="AA1064" s="115"/>
      <c r="AB1064" s="116"/>
      <c r="AD1064" s="64" t="s">
        <v>122</v>
      </c>
    </row>
    <row r="1065" spans="1:37">
      <c r="A1065" s="110" t="s">
        <v>123</v>
      </c>
      <c r="B1065" s="111"/>
      <c r="C1065" s="111"/>
      <c r="D1065" s="111"/>
      <c r="E1065" s="111"/>
      <c r="F1065" s="111"/>
      <c r="G1065" s="112"/>
      <c r="H1065" s="111"/>
      <c r="I1065" s="111"/>
      <c r="J1065" s="112"/>
      <c r="K1065" s="118"/>
      <c r="L1065" s="119"/>
      <c r="M1065" s="112"/>
      <c r="N1065" s="116"/>
      <c r="O1065" s="117" t="s">
        <v>123</v>
      </c>
      <c r="P1065" s="111"/>
      <c r="Q1065" s="111"/>
      <c r="R1065" s="111"/>
      <c r="S1065" s="111"/>
      <c r="T1065" s="111"/>
      <c r="U1065" s="112"/>
      <c r="V1065" s="111"/>
      <c r="W1065" s="111"/>
      <c r="X1065" s="112"/>
      <c r="Y1065" s="118"/>
      <c r="Z1065" s="119"/>
      <c r="AA1065" s="112"/>
      <c r="AB1065" s="116"/>
      <c r="AD1065" s="120"/>
      <c r="AE1065" s="58"/>
      <c r="AF1065" s="58"/>
      <c r="AG1065" s="58"/>
      <c r="AH1065" s="58"/>
      <c r="AI1065" s="58"/>
      <c r="AJ1065" s="58"/>
      <c r="AK1065" s="58"/>
    </row>
    <row r="1066" spans="1:37">
      <c r="A1066" s="110" t="s">
        <v>124</v>
      </c>
      <c r="B1066" s="111"/>
      <c r="C1066" s="111"/>
      <c r="D1066" s="111"/>
      <c r="E1066" s="111"/>
      <c r="F1066" s="111"/>
      <c r="G1066" s="112"/>
      <c r="H1066" s="111"/>
      <c r="I1066" s="111"/>
      <c r="J1066" s="112"/>
      <c r="K1066" s="118"/>
      <c r="L1066" s="119"/>
      <c r="M1066" s="112"/>
      <c r="N1066" s="116"/>
      <c r="O1066" s="117" t="s">
        <v>124</v>
      </c>
      <c r="P1066" s="111"/>
      <c r="Q1066" s="111"/>
      <c r="R1066" s="111"/>
      <c r="S1066" s="111"/>
      <c r="T1066" s="111"/>
      <c r="U1066" s="112"/>
      <c r="V1066" s="111"/>
      <c r="W1066" s="111"/>
      <c r="X1066" s="112"/>
      <c r="Y1066" s="118"/>
      <c r="Z1066" s="119"/>
      <c r="AA1066" s="112"/>
      <c r="AB1066" s="116"/>
      <c r="AD1066" s="64" t="s">
        <v>96</v>
      </c>
    </row>
    <row r="1067" spans="1:37">
      <c r="A1067" s="110" t="s">
        <v>125</v>
      </c>
      <c r="B1067" s="111"/>
      <c r="C1067" s="111"/>
      <c r="D1067" s="111"/>
      <c r="E1067" s="111"/>
      <c r="F1067" s="111"/>
      <c r="G1067" s="112"/>
      <c r="H1067" s="111"/>
      <c r="I1067" s="111"/>
      <c r="J1067" s="112"/>
      <c r="K1067" s="118"/>
      <c r="L1067" s="119"/>
      <c r="M1067" s="112"/>
      <c r="N1067" s="116"/>
      <c r="O1067" s="117" t="s">
        <v>125</v>
      </c>
      <c r="P1067" s="111"/>
      <c r="Q1067" s="111"/>
      <c r="R1067" s="111"/>
      <c r="S1067" s="111"/>
      <c r="T1067" s="111"/>
      <c r="U1067" s="112"/>
      <c r="V1067" s="111"/>
      <c r="W1067" s="111"/>
      <c r="X1067" s="112"/>
      <c r="Y1067" s="118"/>
      <c r="Z1067" s="119"/>
      <c r="AA1067" s="112"/>
      <c r="AB1067" s="116"/>
      <c r="AD1067" s="120"/>
      <c r="AE1067" s="58"/>
      <c r="AF1067" s="58"/>
      <c r="AG1067" s="58"/>
      <c r="AH1067" s="58"/>
      <c r="AI1067" s="58"/>
      <c r="AJ1067" s="58"/>
      <c r="AK1067" s="58"/>
    </row>
    <row r="1068" spans="1:37">
      <c r="A1068" s="110" t="s">
        <v>126</v>
      </c>
      <c r="B1068" s="111"/>
      <c r="C1068" s="111"/>
      <c r="D1068" s="111"/>
      <c r="E1068" s="111"/>
      <c r="F1068" s="111"/>
      <c r="G1068" s="112"/>
      <c r="H1068" s="111"/>
      <c r="I1068" s="111"/>
      <c r="J1068" s="112"/>
      <c r="K1068" s="118"/>
      <c r="L1068" s="119"/>
      <c r="M1068" s="112"/>
      <c r="N1068" s="116"/>
      <c r="O1068" s="117" t="s">
        <v>126</v>
      </c>
      <c r="P1068" s="111"/>
      <c r="Q1068" s="111"/>
      <c r="R1068" s="111"/>
      <c r="S1068" s="111"/>
      <c r="T1068" s="111"/>
      <c r="U1068" s="112"/>
      <c r="V1068" s="111"/>
      <c r="W1068" s="111"/>
      <c r="X1068" s="112"/>
      <c r="Y1068" s="118"/>
      <c r="Z1068" s="119"/>
      <c r="AA1068" s="112"/>
      <c r="AB1068" s="116"/>
      <c r="AD1068" s="64" t="s">
        <v>127</v>
      </c>
    </row>
    <row r="1069" spans="1:37">
      <c r="A1069" s="121" t="s">
        <v>128</v>
      </c>
      <c r="B1069" s="58"/>
      <c r="C1069" s="58"/>
      <c r="D1069" s="58"/>
      <c r="E1069" s="58"/>
      <c r="F1069" s="58"/>
      <c r="G1069" s="72"/>
      <c r="H1069" s="58"/>
      <c r="I1069" s="58"/>
      <c r="J1069" s="72"/>
      <c r="K1069" s="122"/>
      <c r="L1069" s="123"/>
      <c r="M1069" s="72"/>
      <c r="N1069" s="59"/>
      <c r="O1069" s="124" t="s">
        <v>128</v>
      </c>
      <c r="P1069" s="58"/>
      <c r="Q1069" s="58"/>
      <c r="R1069" s="58"/>
      <c r="S1069" s="58"/>
      <c r="T1069" s="58"/>
      <c r="U1069" s="72"/>
      <c r="V1069" s="58"/>
      <c r="W1069" s="58"/>
      <c r="X1069" s="72"/>
      <c r="Y1069" s="122"/>
      <c r="Z1069" s="123"/>
      <c r="AA1069" s="72"/>
      <c r="AB1069" s="59"/>
      <c r="AD1069" s="120"/>
      <c r="AE1069" s="125" t="str">
        <f>Daten!$A$35</f>
        <v>Fredenbeck</v>
      </c>
      <c r="AF1069" s="58"/>
      <c r="AG1069" s="58"/>
      <c r="AH1069" s="58"/>
      <c r="AI1069" s="58"/>
      <c r="AJ1069" s="58"/>
      <c r="AK1069" s="58"/>
    </row>
    <row r="1070" spans="1:37">
      <c r="A1070" s="65" t="s">
        <v>129</v>
      </c>
      <c r="N1070" s="61"/>
      <c r="O1070" s="64" t="s">
        <v>129</v>
      </c>
      <c r="AB1070" s="61"/>
      <c r="AD1070" s="64" t="s">
        <v>130</v>
      </c>
    </row>
    <row r="1071" spans="1:37">
      <c r="A1071" s="57"/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9"/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8"/>
      <c r="AB1071" s="59"/>
      <c r="AD1071" s="58"/>
      <c r="AE1071" s="126" t="str">
        <f>Daten!$A$32</f>
        <v>05.05.2017</v>
      </c>
      <c r="AF1071" s="58"/>
      <c r="AG1071" s="58"/>
      <c r="AH1071" s="58"/>
      <c r="AI1071" s="58"/>
      <c r="AJ1071" s="58"/>
      <c r="AK1071" s="58"/>
    </row>
    <row r="1072" spans="1:37">
      <c r="A1072" s="51" t="s">
        <v>95</v>
      </c>
      <c r="B1072" s="52"/>
      <c r="C1072" s="52"/>
      <c r="D1072" s="52"/>
      <c r="E1072" s="53"/>
      <c r="F1072" s="54" t="s">
        <v>96</v>
      </c>
      <c r="G1072" s="52"/>
      <c r="H1072" s="52"/>
      <c r="I1072" s="52"/>
      <c r="J1072" s="52"/>
      <c r="K1072" s="52"/>
      <c r="L1072" s="52"/>
      <c r="M1072" s="52"/>
      <c r="N1072" s="52"/>
      <c r="O1072" s="52"/>
      <c r="P1072" s="53"/>
      <c r="Q1072" s="54" t="s">
        <v>97</v>
      </c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3"/>
      <c r="AC1072" s="55" t="s">
        <v>98</v>
      </c>
    </row>
    <row r="1073" spans="1:37">
      <c r="A1073" s="57"/>
      <c r="B1073" s="58"/>
      <c r="C1073" s="58"/>
      <c r="D1073" s="58"/>
      <c r="E1073" s="59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9"/>
      <c r="Q1073" s="58"/>
      <c r="R1073" s="58" t="str">
        <f ca="1">SamstagNeben!P56</f>
        <v>SF Ricklingen</v>
      </c>
      <c r="S1073" s="58"/>
      <c r="T1073" s="58"/>
      <c r="U1073" s="58"/>
      <c r="V1073" s="58"/>
      <c r="W1073" s="58"/>
      <c r="X1073" s="58"/>
      <c r="Y1073" s="58"/>
      <c r="Z1073" s="58"/>
      <c r="AA1073" s="58" t="str">
        <f>SamstagNeben!N56</f>
        <v>M60   s</v>
      </c>
      <c r="AB1073" s="59"/>
      <c r="AC1073" s="55" t="s">
        <v>99</v>
      </c>
    </row>
    <row r="1074" spans="1:37" ht="15.95" customHeight="1">
      <c r="A1074" s="60" t="s">
        <v>100</v>
      </c>
      <c r="C1074" s="56" t="str">
        <f ca="1">SamstagNeben!I56</f>
        <v>TuS Meinerzhagen</v>
      </c>
      <c r="M1074" s="61"/>
      <c r="N1074" s="62" t="s">
        <v>101</v>
      </c>
      <c r="O1074" s="63"/>
      <c r="P1074" s="56" t="str">
        <f ca="1">SamstagNeben!M56</f>
        <v>TV Bremen Walle 1875</v>
      </c>
      <c r="AB1074" s="61"/>
    </row>
    <row r="1075" spans="1:37">
      <c r="A1075" s="57"/>
      <c r="B1075" s="58"/>
      <c r="C1075" s="58"/>
      <c r="M1075" s="61"/>
      <c r="N1075" s="62"/>
      <c r="AB1075" s="61"/>
      <c r="AD1075" s="64" t="s">
        <v>37</v>
      </c>
      <c r="AG1075" s="64" t="s">
        <v>102</v>
      </c>
      <c r="AJ1075" s="64" t="s">
        <v>39</v>
      </c>
    </row>
    <row r="1076" spans="1:37">
      <c r="A1076" s="65" t="s">
        <v>100</v>
      </c>
      <c r="C1076" s="66"/>
      <c r="D1076" s="67"/>
      <c r="E1076" s="67"/>
      <c r="F1076" s="67"/>
      <c r="G1076" s="67"/>
      <c r="H1076" s="68"/>
      <c r="I1076" s="67"/>
      <c r="J1076" s="67"/>
      <c r="K1076" s="67"/>
      <c r="L1076" s="67"/>
      <c r="M1076" s="68"/>
      <c r="N1076" s="67"/>
      <c r="O1076" s="67"/>
      <c r="P1076" s="67"/>
      <c r="Q1076" s="67"/>
      <c r="R1076" s="68"/>
      <c r="S1076" s="67"/>
      <c r="T1076" s="67"/>
      <c r="U1076" s="67"/>
      <c r="V1076" s="67"/>
      <c r="W1076" s="68"/>
      <c r="X1076" s="67"/>
      <c r="Y1076" s="67"/>
      <c r="Z1076" s="67"/>
      <c r="AA1076" s="67"/>
      <c r="AB1076" s="68"/>
      <c r="AC1076" s="62"/>
      <c r="AD1076" s="69"/>
      <c r="AE1076" s="53"/>
      <c r="AF1076" s="62"/>
      <c r="AG1076" s="69"/>
      <c r="AH1076" s="53"/>
      <c r="AJ1076" s="69"/>
      <c r="AK1076" s="53"/>
    </row>
    <row r="1077" spans="1:37">
      <c r="A1077" s="70" t="s">
        <v>101</v>
      </c>
      <c r="B1077" s="58"/>
      <c r="C1077" s="71"/>
      <c r="D1077" s="72"/>
      <c r="E1077" s="72"/>
      <c r="F1077" s="72"/>
      <c r="G1077" s="72"/>
      <c r="H1077" s="59"/>
      <c r="I1077" s="72"/>
      <c r="J1077" s="72"/>
      <c r="K1077" s="72"/>
      <c r="L1077" s="72"/>
      <c r="M1077" s="59"/>
      <c r="N1077" s="72"/>
      <c r="O1077" s="72"/>
      <c r="P1077" s="72"/>
      <c r="Q1077" s="72"/>
      <c r="R1077" s="59"/>
      <c r="S1077" s="72"/>
      <c r="T1077" s="72"/>
      <c r="U1077" s="72"/>
      <c r="V1077" s="72"/>
      <c r="W1077" s="59"/>
      <c r="X1077" s="72"/>
      <c r="Y1077" s="72"/>
      <c r="Z1077" s="72"/>
      <c r="AA1077" s="72"/>
      <c r="AB1077" s="59"/>
      <c r="AC1077" s="62"/>
      <c r="AD1077" s="462">
        <f>SamstagNeben!C56</f>
        <v>11</v>
      </c>
      <c r="AE1077" s="463"/>
      <c r="AF1077" s="62"/>
      <c r="AG1077" s="462">
        <f>SamstagNeben!E56</f>
        <v>92</v>
      </c>
      <c r="AH1077" s="463"/>
      <c r="AJ1077" s="462">
        <f>SamstagNeben!F56</f>
        <v>3</v>
      </c>
      <c r="AK1077" s="463"/>
    </row>
    <row r="1078" spans="1:37">
      <c r="A1078" s="65" t="s">
        <v>100</v>
      </c>
      <c r="C1078" s="66"/>
      <c r="D1078" s="67"/>
      <c r="E1078" s="67"/>
      <c r="F1078" s="67"/>
      <c r="G1078" s="67"/>
      <c r="H1078" s="68"/>
      <c r="I1078" s="67"/>
      <c r="J1078" s="67"/>
      <c r="K1078" s="67"/>
      <c r="L1078" s="67"/>
      <c r="M1078" s="68"/>
      <c r="N1078" s="67"/>
      <c r="O1078" s="67"/>
      <c r="P1078" s="67"/>
      <c r="Q1078" s="67"/>
      <c r="R1078" s="68"/>
      <c r="S1078" s="67"/>
      <c r="T1078" s="67"/>
      <c r="U1078" s="67"/>
      <c r="V1078" s="67"/>
      <c r="W1078" s="68"/>
      <c r="X1078" s="67"/>
      <c r="Y1078" s="67"/>
      <c r="Z1078" s="67"/>
      <c r="AA1078" s="67"/>
      <c r="AB1078" s="68"/>
      <c r="AC1078" s="62"/>
      <c r="AD1078" s="57"/>
      <c r="AE1078" s="59"/>
      <c r="AF1078" s="62"/>
      <c r="AG1078" s="57"/>
      <c r="AH1078" s="59"/>
      <c r="AJ1078" s="57"/>
      <c r="AK1078" s="59"/>
    </row>
    <row r="1079" spans="1:37">
      <c r="A1079" s="70" t="s">
        <v>101</v>
      </c>
      <c r="B1079" s="58"/>
      <c r="C1079" s="71"/>
      <c r="D1079" s="72"/>
      <c r="E1079" s="72"/>
      <c r="F1079" s="72"/>
      <c r="G1079" s="72"/>
      <c r="H1079" s="59"/>
      <c r="I1079" s="72"/>
      <c r="J1079" s="72"/>
      <c r="K1079" s="72"/>
      <c r="L1079" s="72"/>
      <c r="M1079" s="59"/>
      <c r="N1079" s="72"/>
      <c r="O1079" s="72"/>
      <c r="P1079" s="72"/>
      <c r="Q1079" s="72"/>
      <c r="R1079" s="59"/>
      <c r="S1079" s="72"/>
      <c r="T1079" s="72"/>
      <c r="U1079" s="72"/>
      <c r="V1079" s="72"/>
      <c r="W1079" s="59"/>
      <c r="X1079" s="72"/>
      <c r="Y1079" s="72"/>
      <c r="Z1079" s="72"/>
      <c r="AA1079" s="72"/>
      <c r="AB1079" s="59"/>
      <c r="AC1079" s="62"/>
      <c r="AD1079" s="62"/>
      <c r="AE1079" s="62"/>
      <c r="AF1079" s="62"/>
      <c r="AG1079" s="62"/>
    </row>
    <row r="1080" spans="1:37">
      <c r="A1080" s="65" t="s">
        <v>100</v>
      </c>
      <c r="C1080" s="66"/>
      <c r="D1080" s="67"/>
      <c r="E1080" s="67"/>
      <c r="F1080" s="67"/>
      <c r="G1080" s="67"/>
      <c r="H1080" s="68"/>
      <c r="I1080" s="67"/>
      <c r="J1080" s="67"/>
      <c r="K1080" s="67"/>
      <c r="L1080" s="67"/>
      <c r="M1080" s="68"/>
      <c r="N1080" s="67"/>
      <c r="O1080" s="67"/>
      <c r="P1080" s="67"/>
      <c r="Q1080" s="67"/>
      <c r="R1080" s="68"/>
      <c r="S1080" s="67"/>
      <c r="T1080" s="67"/>
      <c r="U1080" s="67"/>
      <c r="V1080" s="67"/>
      <c r="W1080" s="68"/>
      <c r="X1080" s="67"/>
      <c r="Y1080" s="67"/>
      <c r="Z1080" s="67"/>
      <c r="AA1080" s="67"/>
      <c r="AB1080" s="68"/>
      <c r="AC1080" s="62"/>
      <c r="AD1080" s="73" t="s">
        <v>103</v>
      </c>
      <c r="AE1080" s="62"/>
      <c r="AF1080" s="62"/>
      <c r="AG1080" s="62"/>
    </row>
    <row r="1081" spans="1:37">
      <c r="A1081" s="70" t="s">
        <v>101</v>
      </c>
      <c r="B1081" s="58"/>
      <c r="C1081" s="71"/>
      <c r="D1081" s="72"/>
      <c r="E1081" s="72"/>
      <c r="F1081" s="72"/>
      <c r="G1081" s="72"/>
      <c r="H1081" s="59"/>
      <c r="I1081" s="72"/>
      <c r="J1081" s="72"/>
      <c r="K1081" s="72"/>
      <c r="L1081" s="72"/>
      <c r="M1081" s="59"/>
      <c r="N1081" s="72"/>
      <c r="O1081" s="72"/>
      <c r="P1081" s="72"/>
      <c r="Q1081" s="72"/>
      <c r="R1081" s="59"/>
      <c r="S1081" s="72"/>
      <c r="T1081" s="72"/>
      <c r="U1081" s="72"/>
      <c r="V1081" s="72"/>
      <c r="W1081" s="59"/>
      <c r="X1081" s="72"/>
      <c r="Y1081" s="72"/>
      <c r="Z1081" s="72"/>
      <c r="AA1081" s="72"/>
      <c r="AB1081" s="59"/>
      <c r="AC1081" s="62"/>
      <c r="AD1081" s="62"/>
      <c r="AE1081" s="62"/>
      <c r="AF1081" s="62"/>
      <c r="AG1081" s="62"/>
    </row>
    <row r="1082" spans="1:37">
      <c r="A1082" s="65" t="s">
        <v>100</v>
      </c>
      <c r="C1082" s="66"/>
      <c r="D1082" s="67"/>
      <c r="E1082" s="67"/>
      <c r="F1082" s="67"/>
      <c r="G1082" s="67"/>
      <c r="H1082" s="68"/>
      <c r="I1082" s="67"/>
      <c r="J1082" s="67"/>
      <c r="K1082" s="67"/>
      <c r="L1082" s="67"/>
      <c r="M1082" s="68"/>
      <c r="N1082" s="67"/>
      <c r="O1082" s="67"/>
      <c r="P1082" s="67"/>
      <c r="Q1082" s="67"/>
      <c r="R1082" s="68"/>
      <c r="S1082" s="67"/>
      <c r="T1082" s="67"/>
      <c r="U1082" s="67"/>
      <c r="V1082" s="67"/>
      <c r="W1082" s="68"/>
      <c r="X1082" s="67"/>
      <c r="Y1082" s="67"/>
      <c r="Z1082" s="67"/>
      <c r="AA1082" s="67"/>
      <c r="AB1082" s="68"/>
      <c r="AC1082" s="62"/>
      <c r="AD1082" s="74" t="str">
        <f>Daten!$A$31</f>
        <v>DM Senioren 2017</v>
      </c>
      <c r="AE1082" s="58"/>
      <c r="AF1082" s="58"/>
      <c r="AG1082" s="58"/>
      <c r="AH1082" s="58"/>
      <c r="AI1082" s="58"/>
      <c r="AJ1082" s="58"/>
      <c r="AK1082" s="58"/>
    </row>
    <row r="1083" spans="1:37">
      <c r="A1083" s="70" t="s">
        <v>101</v>
      </c>
      <c r="B1083" s="58"/>
      <c r="C1083" s="71"/>
      <c r="D1083" s="72"/>
      <c r="E1083" s="72"/>
      <c r="F1083" s="72"/>
      <c r="G1083" s="72"/>
      <c r="H1083" s="59"/>
      <c r="I1083" s="72"/>
      <c r="J1083" s="72"/>
      <c r="K1083" s="72"/>
      <c r="L1083" s="72"/>
      <c r="M1083" s="59"/>
      <c r="N1083" s="72"/>
      <c r="O1083" s="72"/>
      <c r="P1083" s="72"/>
      <c r="Q1083" s="72"/>
      <c r="R1083" s="59"/>
      <c r="S1083" s="72"/>
      <c r="T1083" s="72"/>
      <c r="U1083" s="72"/>
      <c r="V1083" s="72"/>
      <c r="W1083" s="59"/>
      <c r="X1083" s="72"/>
      <c r="Y1083" s="72"/>
      <c r="Z1083" s="72"/>
      <c r="AA1083" s="72"/>
      <c r="AB1083" s="59"/>
      <c r="AC1083" s="62"/>
      <c r="AD1083" s="75" t="str">
        <f>SamstagNeben!G56</f>
        <v>M60   s</v>
      </c>
      <c r="AE1083" s="76"/>
      <c r="AF1083" s="76"/>
      <c r="AG1083" s="75" t="s">
        <v>34</v>
      </c>
      <c r="AH1083" s="76"/>
      <c r="AI1083" s="76"/>
      <c r="AJ1083" s="76"/>
      <c r="AK1083" s="76"/>
    </row>
    <row r="1084" spans="1:37">
      <c r="A1084" s="65" t="s">
        <v>100</v>
      </c>
      <c r="C1084" s="66"/>
      <c r="D1084" s="67"/>
      <c r="E1084" s="67"/>
      <c r="F1084" s="67"/>
      <c r="G1084" s="67"/>
      <c r="H1084" s="68"/>
      <c r="I1084" s="67"/>
      <c r="J1084" s="67"/>
      <c r="K1084" s="67"/>
      <c r="L1084" s="67"/>
      <c r="M1084" s="68"/>
      <c r="N1084" s="67"/>
      <c r="O1084" s="67"/>
      <c r="P1084" s="67"/>
      <c r="Q1084" s="67"/>
      <c r="R1084" s="68"/>
      <c r="S1084" s="67"/>
      <c r="T1084" s="67"/>
      <c r="U1084" s="67"/>
      <c r="V1084" s="67"/>
      <c r="W1084" s="68"/>
      <c r="X1084" s="67"/>
      <c r="Y1084" s="67"/>
      <c r="Z1084" s="67"/>
      <c r="AA1084" s="67"/>
      <c r="AB1084" s="68"/>
      <c r="AC1084" s="62"/>
      <c r="AD1084" s="77"/>
      <c r="AE1084" s="62"/>
      <c r="AF1084" s="62"/>
      <c r="AG1084" s="62"/>
      <c r="AH1084" s="62"/>
      <c r="AI1084" s="62"/>
      <c r="AJ1084" s="62"/>
      <c r="AK1084" s="62"/>
    </row>
    <row r="1085" spans="1:37">
      <c r="A1085" s="70" t="s">
        <v>101</v>
      </c>
      <c r="B1085" s="58"/>
      <c r="C1085" s="71"/>
      <c r="D1085" s="72"/>
      <c r="E1085" s="72"/>
      <c r="F1085" s="72"/>
      <c r="G1085" s="72"/>
      <c r="H1085" s="59"/>
      <c r="I1085" s="72"/>
      <c r="J1085" s="72"/>
      <c r="K1085" s="72"/>
      <c r="L1085" s="72"/>
      <c r="M1085" s="59"/>
      <c r="N1085" s="72"/>
      <c r="O1085" s="72"/>
      <c r="P1085" s="72"/>
      <c r="Q1085" s="72"/>
      <c r="R1085" s="59"/>
      <c r="S1085" s="72"/>
      <c r="T1085" s="72"/>
      <c r="U1085" s="72"/>
      <c r="V1085" s="72"/>
      <c r="W1085" s="59"/>
      <c r="X1085" s="72"/>
      <c r="Y1085" s="72"/>
      <c r="Z1085" s="72"/>
      <c r="AA1085" s="72"/>
      <c r="AB1085" s="59"/>
      <c r="AC1085" s="62"/>
      <c r="AD1085" s="78" t="s">
        <v>104</v>
      </c>
      <c r="AE1085" s="76"/>
      <c r="AF1085" s="76"/>
      <c r="AG1085" s="76"/>
      <c r="AH1085" s="79"/>
      <c r="AI1085" s="76"/>
      <c r="AJ1085" s="76"/>
      <c r="AK1085" s="80"/>
    </row>
    <row r="1086" spans="1:37">
      <c r="D1086" s="64"/>
      <c r="AD1086" s="81"/>
      <c r="AE1086" s="52"/>
      <c r="AF1086" s="52"/>
      <c r="AG1086" s="52"/>
      <c r="AH1086" s="82"/>
      <c r="AI1086" s="52"/>
      <c r="AJ1086" s="52"/>
      <c r="AK1086" s="53"/>
    </row>
    <row r="1087" spans="1:37">
      <c r="A1087" s="83" t="s">
        <v>105</v>
      </c>
      <c r="B1087" s="76"/>
      <c r="C1087" s="80"/>
      <c r="D1087" s="84"/>
      <c r="E1087" s="84" t="s">
        <v>100</v>
      </c>
      <c r="F1087" s="85" t="s">
        <v>21</v>
      </c>
      <c r="G1087" s="84" t="s">
        <v>101</v>
      </c>
      <c r="H1087" s="86"/>
      <c r="I1087" s="84" t="s">
        <v>106</v>
      </c>
      <c r="J1087" s="84"/>
      <c r="K1087" s="84"/>
      <c r="L1087" s="84"/>
      <c r="M1087" s="86"/>
      <c r="N1087" s="84" t="s">
        <v>107</v>
      </c>
      <c r="O1087" s="84"/>
      <c r="P1087" s="84"/>
      <c r="Q1087" s="84"/>
      <c r="R1087" s="86"/>
      <c r="S1087" s="73"/>
      <c r="T1087" s="73"/>
      <c r="AD1087" s="87" t="s">
        <v>108</v>
      </c>
      <c r="AE1087" s="58"/>
      <c r="AF1087" s="58"/>
      <c r="AG1087" s="58"/>
      <c r="AH1087" s="72"/>
      <c r="AI1087" s="58"/>
      <c r="AJ1087" s="58"/>
      <c r="AK1087" s="59"/>
    </row>
    <row r="1088" spans="1:37">
      <c r="A1088" s="60"/>
      <c r="C1088" s="61"/>
      <c r="H1088" s="61"/>
      <c r="M1088" s="61"/>
      <c r="N1088" s="88"/>
      <c r="O1088" s="89"/>
      <c r="P1088" s="89"/>
      <c r="Q1088" s="89"/>
      <c r="R1088" s="90"/>
      <c r="S1088" s="62"/>
      <c r="T1088" s="56" t="s">
        <v>109</v>
      </c>
      <c r="AD1088" s="91"/>
      <c r="AE1088" s="62"/>
      <c r="AF1088" s="62"/>
      <c r="AG1088" s="62"/>
      <c r="AH1088" s="92"/>
      <c r="AI1088" s="62"/>
      <c r="AJ1088" s="62"/>
      <c r="AK1088" s="61"/>
    </row>
    <row r="1089" spans="1:37">
      <c r="A1089" s="93" t="s">
        <v>110</v>
      </c>
      <c r="B1089" s="58"/>
      <c r="C1089" s="59"/>
      <c r="D1089" s="58"/>
      <c r="E1089" s="58"/>
      <c r="F1089" s="94" t="s">
        <v>21</v>
      </c>
      <c r="G1089" s="58"/>
      <c r="H1089" s="59"/>
      <c r="I1089" s="58"/>
      <c r="J1089" s="58"/>
      <c r="K1089" s="94" t="s">
        <v>21</v>
      </c>
      <c r="L1089" s="58"/>
      <c r="M1089" s="59"/>
      <c r="N1089" s="95"/>
      <c r="O1089" s="95"/>
      <c r="P1089" s="96"/>
      <c r="Q1089" s="97"/>
      <c r="R1089" s="98"/>
      <c r="S1089" s="62"/>
      <c r="T1089" s="62"/>
      <c r="AD1089" s="87" t="s">
        <v>111</v>
      </c>
      <c r="AE1089" s="58"/>
      <c r="AF1089" s="58"/>
      <c r="AG1089" s="58"/>
      <c r="AH1089" s="72"/>
      <c r="AI1089" s="58"/>
      <c r="AJ1089" s="58"/>
      <c r="AK1089" s="59"/>
    </row>
    <row r="1090" spans="1:37">
      <c r="A1090" s="60"/>
      <c r="C1090" s="61"/>
      <c r="H1090" s="61"/>
      <c r="K1090" s="99"/>
      <c r="M1090" s="61"/>
      <c r="N1090" s="62"/>
      <c r="Q1090" s="100"/>
      <c r="R1090" s="61"/>
      <c r="S1090" s="62"/>
      <c r="T1090" s="58"/>
      <c r="U1090" s="58"/>
      <c r="V1090" s="58"/>
      <c r="W1090" s="58"/>
      <c r="X1090" s="58"/>
      <c r="Y1090" s="58"/>
      <c r="Z1090" s="58"/>
      <c r="AA1090" s="58"/>
      <c r="AB1090" s="58"/>
      <c r="AC1090" s="62"/>
      <c r="AD1090" s="91"/>
      <c r="AE1090" s="62"/>
      <c r="AF1090" s="62"/>
      <c r="AG1090" s="62"/>
      <c r="AH1090" s="92"/>
      <c r="AI1090" s="62"/>
      <c r="AJ1090" s="62"/>
      <c r="AK1090" s="61"/>
    </row>
    <row r="1091" spans="1:37">
      <c r="A1091" s="93" t="s">
        <v>112</v>
      </c>
      <c r="B1091" s="58"/>
      <c r="C1091" s="59"/>
      <c r="D1091" s="58"/>
      <c r="E1091" s="58"/>
      <c r="F1091" s="94" t="s">
        <v>21</v>
      </c>
      <c r="G1091" s="58"/>
      <c r="H1091" s="59"/>
      <c r="I1091" s="58"/>
      <c r="J1091" s="58"/>
      <c r="K1091" s="94" t="s">
        <v>21</v>
      </c>
      <c r="L1091" s="58"/>
      <c r="M1091" s="59"/>
      <c r="N1091" s="58"/>
      <c r="O1091" s="58"/>
      <c r="P1091" s="94" t="s">
        <v>21</v>
      </c>
      <c r="Q1091" s="101"/>
      <c r="R1091" s="59"/>
      <c r="S1091" s="62"/>
      <c r="T1091" s="62"/>
      <c r="AD1091" s="87" t="s">
        <v>113</v>
      </c>
      <c r="AE1091" s="58"/>
      <c r="AF1091" s="58"/>
      <c r="AG1091" s="58"/>
      <c r="AH1091" s="72"/>
      <c r="AI1091" s="58"/>
      <c r="AJ1091" s="58"/>
      <c r="AK1091" s="59"/>
    </row>
    <row r="1092" spans="1:37">
      <c r="AD1092" s="91" t="s">
        <v>114</v>
      </c>
      <c r="AE1092" s="62"/>
      <c r="AF1092" s="62"/>
      <c r="AG1092" s="62"/>
      <c r="AH1092" s="92"/>
      <c r="AI1092" s="62"/>
      <c r="AJ1092" s="62"/>
      <c r="AK1092" s="61"/>
    </row>
    <row r="1093" spans="1:37">
      <c r="A1093" s="102"/>
      <c r="B1093" s="76"/>
      <c r="C1093" s="76"/>
      <c r="D1093" s="76"/>
      <c r="E1093" s="76" t="s">
        <v>100</v>
      </c>
      <c r="F1093" s="76"/>
      <c r="G1093" s="76"/>
      <c r="H1093" s="76"/>
      <c r="I1093" s="76"/>
      <c r="J1093" s="76"/>
      <c r="K1093" s="76"/>
      <c r="L1093" s="76"/>
      <c r="M1093" s="76"/>
      <c r="N1093" s="85" t="s">
        <v>40</v>
      </c>
      <c r="O1093" s="76"/>
      <c r="P1093" s="76"/>
      <c r="Q1093" s="76"/>
      <c r="R1093" s="76"/>
      <c r="S1093" s="76"/>
      <c r="T1093" s="76" t="s">
        <v>101</v>
      </c>
      <c r="U1093" s="76"/>
      <c r="V1093" s="76"/>
      <c r="W1093" s="76"/>
      <c r="X1093" s="76"/>
      <c r="Y1093" s="76"/>
      <c r="Z1093" s="76"/>
      <c r="AA1093" s="76"/>
      <c r="AB1093" s="80"/>
      <c r="AD1093" s="87" t="s">
        <v>115</v>
      </c>
      <c r="AE1093" s="58"/>
      <c r="AF1093" s="58"/>
      <c r="AG1093" s="58"/>
      <c r="AH1093" s="72"/>
      <c r="AI1093" s="58"/>
      <c r="AJ1093" s="58"/>
      <c r="AK1093" s="59"/>
    </row>
    <row r="1094" spans="1:37">
      <c r="A1094" s="103" t="s">
        <v>116</v>
      </c>
      <c r="B1094" s="104" t="s">
        <v>117</v>
      </c>
      <c r="C1094" s="104"/>
      <c r="D1094" s="104"/>
      <c r="E1094" s="104"/>
      <c r="F1094" s="104"/>
      <c r="G1094" s="105"/>
      <c r="H1094" s="104" t="s">
        <v>118</v>
      </c>
      <c r="I1094" s="104"/>
      <c r="J1094" s="105"/>
      <c r="K1094" s="106" t="s">
        <v>119</v>
      </c>
      <c r="L1094" s="107" t="s">
        <v>120</v>
      </c>
      <c r="M1094" s="108"/>
      <c r="N1094" s="109" t="s">
        <v>94</v>
      </c>
      <c r="O1094" s="105" t="s">
        <v>116</v>
      </c>
      <c r="P1094" s="104" t="s">
        <v>117</v>
      </c>
      <c r="Q1094" s="104"/>
      <c r="R1094" s="104"/>
      <c r="S1094" s="104"/>
      <c r="T1094" s="104"/>
      <c r="U1094" s="105"/>
      <c r="V1094" s="104" t="s">
        <v>118</v>
      </c>
      <c r="W1094" s="104"/>
      <c r="X1094" s="105"/>
      <c r="Y1094" s="106" t="s">
        <v>119</v>
      </c>
      <c r="Z1094" s="107" t="s">
        <v>120</v>
      </c>
      <c r="AA1094" s="108"/>
      <c r="AB1094" s="109" t="s">
        <v>94</v>
      </c>
    </row>
    <row r="1095" spans="1:37">
      <c r="A1095" s="110" t="s">
        <v>121</v>
      </c>
      <c r="B1095" s="111"/>
      <c r="C1095" s="111"/>
      <c r="D1095" s="111"/>
      <c r="E1095" s="111"/>
      <c r="F1095" s="111"/>
      <c r="G1095" s="112"/>
      <c r="H1095" s="111"/>
      <c r="I1095" s="111"/>
      <c r="J1095" s="112"/>
      <c r="K1095" s="113"/>
      <c r="L1095" s="114"/>
      <c r="M1095" s="115"/>
      <c r="N1095" s="116"/>
      <c r="O1095" s="117" t="s">
        <v>121</v>
      </c>
      <c r="P1095" s="111"/>
      <c r="Q1095" s="111"/>
      <c r="R1095" s="111"/>
      <c r="S1095" s="111"/>
      <c r="T1095" s="111"/>
      <c r="U1095" s="112"/>
      <c r="V1095" s="111"/>
      <c r="W1095" s="111"/>
      <c r="X1095" s="112"/>
      <c r="Y1095" s="113"/>
      <c r="Z1095" s="114"/>
      <c r="AA1095" s="115"/>
      <c r="AB1095" s="116"/>
      <c r="AD1095" s="64" t="s">
        <v>122</v>
      </c>
    </row>
    <row r="1096" spans="1:37">
      <c r="A1096" s="110" t="s">
        <v>123</v>
      </c>
      <c r="B1096" s="111"/>
      <c r="C1096" s="111"/>
      <c r="D1096" s="111"/>
      <c r="E1096" s="111"/>
      <c r="F1096" s="111"/>
      <c r="G1096" s="112"/>
      <c r="H1096" s="111"/>
      <c r="I1096" s="111"/>
      <c r="J1096" s="112"/>
      <c r="K1096" s="118"/>
      <c r="L1096" s="119"/>
      <c r="M1096" s="112"/>
      <c r="N1096" s="116"/>
      <c r="O1096" s="117" t="s">
        <v>123</v>
      </c>
      <c r="P1096" s="111"/>
      <c r="Q1096" s="111"/>
      <c r="R1096" s="111"/>
      <c r="S1096" s="111"/>
      <c r="T1096" s="111"/>
      <c r="U1096" s="112"/>
      <c r="V1096" s="111"/>
      <c r="W1096" s="111"/>
      <c r="X1096" s="112"/>
      <c r="Y1096" s="118"/>
      <c r="Z1096" s="119"/>
      <c r="AA1096" s="112"/>
      <c r="AB1096" s="116"/>
      <c r="AD1096" s="120"/>
      <c r="AE1096" s="58"/>
      <c r="AF1096" s="58"/>
      <c r="AG1096" s="58"/>
      <c r="AH1096" s="58"/>
      <c r="AI1096" s="58"/>
      <c r="AJ1096" s="58"/>
      <c r="AK1096" s="58"/>
    </row>
    <row r="1097" spans="1:37">
      <c r="A1097" s="110" t="s">
        <v>124</v>
      </c>
      <c r="B1097" s="111"/>
      <c r="C1097" s="111"/>
      <c r="D1097" s="111"/>
      <c r="E1097" s="111"/>
      <c r="F1097" s="111"/>
      <c r="G1097" s="112"/>
      <c r="H1097" s="111"/>
      <c r="I1097" s="111"/>
      <c r="J1097" s="112"/>
      <c r="K1097" s="118"/>
      <c r="L1097" s="119"/>
      <c r="M1097" s="112"/>
      <c r="N1097" s="116"/>
      <c r="O1097" s="117" t="s">
        <v>124</v>
      </c>
      <c r="P1097" s="111"/>
      <c r="Q1097" s="111"/>
      <c r="R1097" s="111"/>
      <c r="S1097" s="111"/>
      <c r="T1097" s="111"/>
      <c r="U1097" s="112"/>
      <c r="V1097" s="111"/>
      <c r="W1097" s="111"/>
      <c r="X1097" s="112"/>
      <c r="Y1097" s="118"/>
      <c r="Z1097" s="119"/>
      <c r="AA1097" s="112"/>
      <c r="AB1097" s="116"/>
      <c r="AD1097" s="64" t="s">
        <v>96</v>
      </c>
    </row>
    <row r="1098" spans="1:37">
      <c r="A1098" s="110" t="s">
        <v>125</v>
      </c>
      <c r="B1098" s="111"/>
      <c r="C1098" s="111"/>
      <c r="D1098" s="111"/>
      <c r="E1098" s="111"/>
      <c r="F1098" s="111"/>
      <c r="G1098" s="112"/>
      <c r="H1098" s="111"/>
      <c r="I1098" s="111"/>
      <c r="J1098" s="112"/>
      <c r="K1098" s="118"/>
      <c r="L1098" s="119"/>
      <c r="M1098" s="112"/>
      <c r="N1098" s="116"/>
      <c r="O1098" s="117" t="s">
        <v>125</v>
      </c>
      <c r="P1098" s="111"/>
      <c r="Q1098" s="111"/>
      <c r="R1098" s="111"/>
      <c r="S1098" s="111"/>
      <c r="T1098" s="111"/>
      <c r="U1098" s="112"/>
      <c r="V1098" s="111"/>
      <c r="W1098" s="111"/>
      <c r="X1098" s="112"/>
      <c r="Y1098" s="118"/>
      <c r="Z1098" s="119"/>
      <c r="AA1098" s="112"/>
      <c r="AB1098" s="116"/>
      <c r="AD1098" s="120"/>
      <c r="AE1098" s="58"/>
      <c r="AF1098" s="58"/>
      <c r="AG1098" s="58"/>
      <c r="AH1098" s="58"/>
      <c r="AI1098" s="58"/>
      <c r="AJ1098" s="58"/>
      <c r="AK1098" s="58"/>
    </row>
    <row r="1099" spans="1:37">
      <c r="A1099" s="110" t="s">
        <v>126</v>
      </c>
      <c r="B1099" s="111"/>
      <c r="C1099" s="111"/>
      <c r="D1099" s="111"/>
      <c r="E1099" s="111"/>
      <c r="F1099" s="111"/>
      <c r="G1099" s="112"/>
      <c r="H1099" s="111"/>
      <c r="I1099" s="111"/>
      <c r="J1099" s="112"/>
      <c r="K1099" s="118"/>
      <c r="L1099" s="119"/>
      <c r="M1099" s="112"/>
      <c r="N1099" s="116"/>
      <c r="O1099" s="117" t="s">
        <v>126</v>
      </c>
      <c r="P1099" s="111"/>
      <c r="Q1099" s="111"/>
      <c r="R1099" s="111"/>
      <c r="S1099" s="111"/>
      <c r="T1099" s="111"/>
      <c r="U1099" s="112"/>
      <c r="V1099" s="111"/>
      <c r="W1099" s="111"/>
      <c r="X1099" s="112"/>
      <c r="Y1099" s="118"/>
      <c r="Z1099" s="119"/>
      <c r="AA1099" s="112"/>
      <c r="AB1099" s="116"/>
      <c r="AD1099" s="64" t="s">
        <v>127</v>
      </c>
    </row>
    <row r="1100" spans="1:37">
      <c r="A1100" s="121" t="s">
        <v>128</v>
      </c>
      <c r="B1100" s="58"/>
      <c r="C1100" s="58"/>
      <c r="D1100" s="58"/>
      <c r="E1100" s="58"/>
      <c r="F1100" s="58"/>
      <c r="G1100" s="72"/>
      <c r="H1100" s="58"/>
      <c r="I1100" s="58"/>
      <c r="J1100" s="72"/>
      <c r="K1100" s="122"/>
      <c r="L1100" s="123"/>
      <c r="M1100" s="72"/>
      <c r="N1100" s="59"/>
      <c r="O1100" s="124" t="s">
        <v>128</v>
      </c>
      <c r="P1100" s="58"/>
      <c r="Q1100" s="58"/>
      <c r="R1100" s="58"/>
      <c r="S1100" s="58"/>
      <c r="T1100" s="58"/>
      <c r="U1100" s="72"/>
      <c r="V1100" s="58"/>
      <c r="W1100" s="58"/>
      <c r="X1100" s="72"/>
      <c r="Y1100" s="122"/>
      <c r="Z1100" s="123"/>
      <c r="AA1100" s="72"/>
      <c r="AB1100" s="59"/>
      <c r="AD1100" s="120"/>
      <c r="AE1100" s="125" t="str">
        <f>Daten!$A$35</f>
        <v>Fredenbeck</v>
      </c>
      <c r="AF1100" s="58"/>
      <c r="AG1100" s="58"/>
      <c r="AH1100" s="58"/>
      <c r="AI1100" s="58"/>
      <c r="AJ1100" s="58"/>
      <c r="AK1100" s="58"/>
    </row>
    <row r="1101" spans="1:37">
      <c r="A1101" s="65" t="s">
        <v>129</v>
      </c>
      <c r="N1101" s="61"/>
      <c r="O1101" s="64" t="s">
        <v>129</v>
      </c>
      <c r="AB1101" s="61"/>
      <c r="AD1101" s="64" t="s">
        <v>130</v>
      </c>
    </row>
    <row r="1102" spans="1:37">
      <c r="A1102" s="57"/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9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8"/>
      <c r="AB1102" s="59"/>
      <c r="AD1102" s="58"/>
      <c r="AE1102" s="126" t="str">
        <f>Daten!$A$32</f>
        <v>05.05.2017</v>
      </c>
      <c r="AF1102" s="58"/>
      <c r="AG1102" s="58"/>
      <c r="AH1102" s="58"/>
      <c r="AI1102" s="58"/>
      <c r="AJ1102" s="58"/>
      <c r="AK1102" s="58"/>
    </row>
    <row r="1103" spans="1:37" ht="12" customHeight="1"/>
    <row r="1104" spans="1:37">
      <c r="A1104" s="51" t="s">
        <v>95</v>
      </c>
      <c r="B1104" s="52"/>
      <c r="C1104" s="52"/>
      <c r="D1104" s="52"/>
      <c r="E1104" s="53"/>
      <c r="F1104" s="54" t="s">
        <v>96</v>
      </c>
      <c r="G1104" s="52"/>
      <c r="H1104" s="52"/>
      <c r="I1104" s="52"/>
      <c r="J1104" s="52"/>
      <c r="K1104" s="52"/>
      <c r="L1104" s="52"/>
      <c r="M1104" s="52"/>
      <c r="N1104" s="52"/>
      <c r="O1104" s="52"/>
      <c r="P1104" s="53"/>
      <c r="Q1104" s="54" t="s">
        <v>97</v>
      </c>
      <c r="R1104" s="52"/>
      <c r="S1104" s="52"/>
      <c r="T1104" s="52"/>
      <c r="U1104" s="52"/>
      <c r="V1104" s="52"/>
      <c r="W1104" s="52"/>
      <c r="X1104" s="52"/>
      <c r="Y1104" s="52"/>
      <c r="Z1104" s="52"/>
      <c r="AA1104" s="52"/>
      <c r="AB1104" s="53"/>
      <c r="AC1104" s="55" t="s">
        <v>98</v>
      </c>
    </row>
    <row r="1105" spans="1:37">
      <c r="A1105" s="57"/>
      <c r="B1105" s="58"/>
      <c r="C1105" s="58"/>
      <c r="D1105" s="58"/>
      <c r="E1105" s="59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9"/>
      <c r="Q1105" s="58"/>
      <c r="R1105" s="58" t="str">
        <f ca="1">SamstagNeben!P57</f>
        <v>TV Baden</v>
      </c>
      <c r="S1105" s="58"/>
      <c r="T1105" s="58"/>
      <c r="U1105" s="58"/>
      <c r="V1105" s="58"/>
      <c r="W1105" s="58"/>
      <c r="X1105" s="58"/>
      <c r="Y1105" s="58"/>
      <c r="Z1105" s="58"/>
      <c r="AA1105" s="58" t="str">
        <f>SamstagNeben!N57</f>
        <v>F30</v>
      </c>
      <c r="AB1105" s="59"/>
      <c r="AC1105" s="55" t="s">
        <v>99</v>
      </c>
    </row>
    <row r="1106" spans="1:37" ht="15.95" customHeight="1">
      <c r="A1106" s="60" t="s">
        <v>100</v>
      </c>
      <c r="C1106" s="56" t="str">
        <f ca="1">SamstagNeben!I57</f>
        <v>TV Berkenbaum</v>
      </c>
      <c r="M1106" s="61"/>
      <c r="N1106" s="62" t="s">
        <v>101</v>
      </c>
      <c r="O1106" s="63"/>
      <c r="P1106" s="56" t="str">
        <f ca="1">SamstagNeben!M57</f>
        <v>TV Sottrum</v>
      </c>
      <c r="AB1106" s="61"/>
    </row>
    <row r="1107" spans="1:37">
      <c r="A1107" s="57"/>
      <c r="B1107" s="58"/>
      <c r="C1107" s="58"/>
      <c r="M1107" s="61"/>
      <c r="N1107" s="62"/>
      <c r="AB1107" s="61"/>
      <c r="AD1107" s="64" t="s">
        <v>37</v>
      </c>
      <c r="AG1107" s="64" t="s">
        <v>102</v>
      </c>
      <c r="AJ1107" s="64" t="s">
        <v>39</v>
      </c>
    </row>
    <row r="1108" spans="1:37">
      <c r="A1108" s="65" t="s">
        <v>100</v>
      </c>
      <c r="C1108" s="66"/>
      <c r="D1108" s="67"/>
      <c r="E1108" s="67"/>
      <c r="F1108" s="67"/>
      <c r="G1108" s="67"/>
      <c r="H1108" s="68"/>
      <c r="I1108" s="67"/>
      <c r="J1108" s="67"/>
      <c r="K1108" s="67"/>
      <c r="L1108" s="67"/>
      <c r="M1108" s="68"/>
      <c r="N1108" s="67"/>
      <c r="O1108" s="67"/>
      <c r="P1108" s="67"/>
      <c r="Q1108" s="67"/>
      <c r="R1108" s="68"/>
      <c r="S1108" s="67"/>
      <c r="T1108" s="67"/>
      <c r="U1108" s="67"/>
      <c r="V1108" s="67"/>
      <c r="W1108" s="68"/>
      <c r="X1108" s="67"/>
      <c r="Y1108" s="67"/>
      <c r="Z1108" s="67"/>
      <c r="AA1108" s="67"/>
      <c r="AB1108" s="68"/>
      <c r="AC1108" s="62"/>
      <c r="AD1108" s="69"/>
      <c r="AE1108" s="53"/>
      <c r="AF1108" s="62"/>
      <c r="AG1108" s="69"/>
      <c r="AH1108" s="53"/>
      <c r="AJ1108" s="69"/>
      <c r="AK1108" s="53"/>
    </row>
    <row r="1109" spans="1:37">
      <c r="A1109" s="70" t="s">
        <v>101</v>
      </c>
      <c r="B1109" s="58"/>
      <c r="C1109" s="71"/>
      <c r="D1109" s="72"/>
      <c r="E1109" s="72"/>
      <c r="F1109" s="72"/>
      <c r="G1109" s="72"/>
      <c r="H1109" s="59"/>
      <c r="I1109" s="72"/>
      <c r="J1109" s="72"/>
      <c r="K1109" s="72"/>
      <c r="L1109" s="72"/>
      <c r="M1109" s="59"/>
      <c r="N1109" s="72"/>
      <c r="O1109" s="72"/>
      <c r="P1109" s="72"/>
      <c r="Q1109" s="72"/>
      <c r="R1109" s="59"/>
      <c r="S1109" s="72"/>
      <c r="T1109" s="72"/>
      <c r="U1109" s="72"/>
      <c r="V1109" s="72"/>
      <c r="W1109" s="59"/>
      <c r="X1109" s="72"/>
      <c r="Y1109" s="72"/>
      <c r="Z1109" s="72"/>
      <c r="AA1109" s="72"/>
      <c r="AB1109" s="59"/>
      <c r="AC1109" s="62"/>
      <c r="AD1109" s="462">
        <f>SamstagNeben!C57</f>
        <v>12</v>
      </c>
      <c r="AE1109" s="463"/>
      <c r="AF1109" s="62"/>
      <c r="AG1109" s="462">
        <f>SamstagNeben!E57</f>
        <v>93</v>
      </c>
      <c r="AH1109" s="463"/>
      <c r="AJ1109" s="462">
        <f>SamstagNeben!F57</f>
        <v>1</v>
      </c>
      <c r="AK1109" s="463"/>
    </row>
    <row r="1110" spans="1:37">
      <c r="A1110" s="65" t="s">
        <v>100</v>
      </c>
      <c r="C1110" s="66"/>
      <c r="D1110" s="67"/>
      <c r="E1110" s="67"/>
      <c r="F1110" s="67"/>
      <c r="G1110" s="67"/>
      <c r="H1110" s="68"/>
      <c r="I1110" s="67"/>
      <c r="J1110" s="67"/>
      <c r="K1110" s="67"/>
      <c r="L1110" s="67"/>
      <c r="M1110" s="68"/>
      <c r="N1110" s="67"/>
      <c r="O1110" s="67"/>
      <c r="P1110" s="67"/>
      <c r="Q1110" s="67"/>
      <c r="R1110" s="68"/>
      <c r="S1110" s="67"/>
      <c r="T1110" s="67"/>
      <c r="U1110" s="67"/>
      <c r="V1110" s="67"/>
      <c r="W1110" s="68"/>
      <c r="X1110" s="67"/>
      <c r="Y1110" s="67"/>
      <c r="Z1110" s="67"/>
      <c r="AA1110" s="67"/>
      <c r="AB1110" s="68"/>
      <c r="AC1110" s="62"/>
      <c r="AD1110" s="57"/>
      <c r="AE1110" s="59"/>
      <c r="AF1110" s="62"/>
      <c r="AG1110" s="57"/>
      <c r="AH1110" s="59"/>
      <c r="AJ1110" s="57"/>
      <c r="AK1110" s="59"/>
    </row>
    <row r="1111" spans="1:37">
      <c r="A1111" s="70" t="s">
        <v>101</v>
      </c>
      <c r="B1111" s="58"/>
      <c r="C1111" s="71"/>
      <c r="D1111" s="72"/>
      <c r="E1111" s="72"/>
      <c r="F1111" s="72"/>
      <c r="G1111" s="72"/>
      <c r="H1111" s="59"/>
      <c r="I1111" s="72"/>
      <c r="J1111" s="72"/>
      <c r="K1111" s="72"/>
      <c r="L1111" s="72"/>
      <c r="M1111" s="59"/>
      <c r="N1111" s="72"/>
      <c r="O1111" s="72"/>
      <c r="P1111" s="72"/>
      <c r="Q1111" s="72"/>
      <c r="R1111" s="59"/>
      <c r="S1111" s="72"/>
      <c r="T1111" s="72"/>
      <c r="U1111" s="72"/>
      <c r="V1111" s="72"/>
      <c r="W1111" s="59"/>
      <c r="X1111" s="72"/>
      <c r="Y1111" s="72"/>
      <c r="Z1111" s="72"/>
      <c r="AA1111" s="72"/>
      <c r="AB1111" s="59"/>
      <c r="AC1111" s="62"/>
      <c r="AD1111" s="62"/>
      <c r="AE1111" s="62"/>
      <c r="AF1111" s="62"/>
      <c r="AG1111" s="62"/>
    </row>
    <row r="1112" spans="1:37">
      <c r="A1112" s="65" t="s">
        <v>100</v>
      </c>
      <c r="C1112" s="66"/>
      <c r="D1112" s="67"/>
      <c r="E1112" s="67"/>
      <c r="F1112" s="67"/>
      <c r="G1112" s="67"/>
      <c r="H1112" s="68"/>
      <c r="I1112" s="67"/>
      <c r="J1112" s="67"/>
      <c r="K1112" s="67"/>
      <c r="L1112" s="67"/>
      <c r="M1112" s="68"/>
      <c r="N1112" s="67"/>
      <c r="O1112" s="67"/>
      <c r="P1112" s="67"/>
      <c r="Q1112" s="67"/>
      <c r="R1112" s="68"/>
      <c r="S1112" s="67"/>
      <c r="T1112" s="67"/>
      <c r="U1112" s="67"/>
      <c r="V1112" s="67"/>
      <c r="W1112" s="68"/>
      <c r="X1112" s="67"/>
      <c r="Y1112" s="67"/>
      <c r="Z1112" s="67"/>
      <c r="AA1112" s="67"/>
      <c r="AB1112" s="68"/>
      <c r="AC1112" s="62"/>
      <c r="AD1112" s="73" t="s">
        <v>103</v>
      </c>
      <c r="AE1112" s="62"/>
      <c r="AF1112" s="62"/>
      <c r="AG1112" s="62"/>
    </row>
    <row r="1113" spans="1:37">
      <c r="A1113" s="70" t="s">
        <v>101</v>
      </c>
      <c r="B1113" s="58"/>
      <c r="C1113" s="71"/>
      <c r="D1113" s="72"/>
      <c r="E1113" s="72"/>
      <c r="F1113" s="72"/>
      <c r="G1113" s="72"/>
      <c r="H1113" s="59"/>
      <c r="I1113" s="72"/>
      <c r="J1113" s="72"/>
      <c r="K1113" s="72"/>
      <c r="L1113" s="72"/>
      <c r="M1113" s="59"/>
      <c r="N1113" s="72"/>
      <c r="O1113" s="72"/>
      <c r="P1113" s="72"/>
      <c r="Q1113" s="72"/>
      <c r="R1113" s="59"/>
      <c r="S1113" s="72"/>
      <c r="T1113" s="72"/>
      <c r="U1113" s="72"/>
      <c r="V1113" s="72"/>
      <c r="W1113" s="59"/>
      <c r="X1113" s="72"/>
      <c r="Y1113" s="72"/>
      <c r="Z1113" s="72"/>
      <c r="AA1113" s="72"/>
      <c r="AB1113" s="59"/>
      <c r="AC1113" s="62"/>
      <c r="AD1113" s="62"/>
      <c r="AE1113" s="62"/>
      <c r="AF1113" s="62"/>
      <c r="AG1113" s="62"/>
    </row>
    <row r="1114" spans="1:37">
      <c r="A1114" s="65" t="s">
        <v>100</v>
      </c>
      <c r="C1114" s="66"/>
      <c r="D1114" s="67"/>
      <c r="E1114" s="67"/>
      <c r="F1114" s="67"/>
      <c r="G1114" s="67"/>
      <c r="H1114" s="68"/>
      <c r="I1114" s="67"/>
      <c r="J1114" s="67"/>
      <c r="K1114" s="67"/>
      <c r="L1114" s="67"/>
      <c r="M1114" s="68"/>
      <c r="N1114" s="67"/>
      <c r="O1114" s="67"/>
      <c r="P1114" s="67"/>
      <c r="Q1114" s="67"/>
      <c r="R1114" s="68"/>
      <c r="S1114" s="67"/>
      <c r="T1114" s="67"/>
      <c r="U1114" s="67"/>
      <c r="V1114" s="67"/>
      <c r="W1114" s="68"/>
      <c r="X1114" s="67"/>
      <c r="Y1114" s="67"/>
      <c r="Z1114" s="67"/>
      <c r="AA1114" s="67"/>
      <c r="AB1114" s="68"/>
      <c r="AC1114" s="62"/>
      <c r="AD1114" s="74" t="str">
        <f>Daten!$A$31</f>
        <v>DM Senioren 2017</v>
      </c>
      <c r="AE1114" s="58"/>
      <c r="AF1114" s="58"/>
      <c r="AG1114" s="58"/>
      <c r="AH1114" s="58"/>
      <c r="AI1114" s="58"/>
      <c r="AJ1114" s="58"/>
      <c r="AK1114" s="58"/>
    </row>
    <row r="1115" spans="1:37">
      <c r="A1115" s="70" t="s">
        <v>101</v>
      </c>
      <c r="B1115" s="58"/>
      <c r="C1115" s="71"/>
      <c r="D1115" s="72"/>
      <c r="E1115" s="72"/>
      <c r="F1115" s="72"/>
      <c r="G1115" s="72"/>
      <c r="H1115" s="59"/>
      <c r="I1115" s="72"/>
      <c r="J1115" s="72"/>
      <c r="K1115" s="72"/>
      <c r="L1115" s="72"/>
      <c r="M1115" s="59"/>
      <c r="N1115" s="72"/>
      <c r="O1115" s="72"/>
      <c r="P1115" s="72"/>
      <c r="Q1115" s="72"/>
      <c r="R1115" s="59"/>
      <c r="S1115" s="72"/>
      <c r="T1115" s="72"/>
      <c r="U1115" s="72"/>
      <c r="V1115" s="72"/>
      <c r="W1115" s="59"/>
      <c r="X1115" s="72"/>
      <c r="Y1115" s="72"/>
      <c r="Z1115" s="72"/>
      <c r="AA1115" s="72"/>
      <c r="AB1115" s="59"/>
      <c r="AC1115" s="62"/>
      <c r="AD1115" s="75" t="str">
        <f>SamstagNeben!G57</f>
        <v>F30</v>
      </c>
      <c r="AE1115" s="76"/>
      <c r="AF1115" s="76"/>
      <c r="AG1115" s="75" t="s">
        <v>34</v>
      </c>
      <c r="AH1115" s="76"/>
      <c r="AI1115" s="76"/>
      <c r="AJ1115" s="76"/>
      <c r="AK1115" s="76"/>
    </row>
    <row r="1116" spans="1:37">
      <c r="A1116" s="65" t="s">
        <v>100</v>
      </c>
      <c r="C1116" s="66"/>
      <c r="D1116" s="67"/>
      <c r="E1116" s="67"/>
      <c r="F1116" s="67"/>
      <c r="G1116" s="67"/>
      <c r="H1116" s="68"/>
      <c r="I1116" s="67"/>
      <c r="J1116" s="67"/>
      <c r="K1116" s="67"/>
      <c r="L1116" s="67"/>
      <c r="M1116" s="68"/>
      <c r="N1116" s="67"/>
      <c r="O1116" s="67"/>
      <c r="P1116" s="67"/>
      <c r="Q1116" s="67"/>
      <c r="R1116" s="68"/>
      <c r="S1116" s="67"/>
      <c r="T1116" s="67"/>
      <c r="U1116" s="67"/>
      <c r="V1116" s="67"/>
      <c r="W1116" s="68"/>
      <c r="X1116" s="67"/>
      <c r="Y1116" s="67"/>
      <c r="Z1116" s="67"/>
      <c r="AA1116" s="67"/>
      <c r="AB1116" s="68"/>
      <c r="AC1116" s="62"/>
      <c r="AD1116" s="77"/>
      <c r="AE1116" s="62"/>
      <c r="AF1116" s="62"/>
      <c r="AG1116" s="62"/>
      <c r="AH1116" s="62"/>
      <c r="AI1116" s="62"/>
      <c r="AJ1116" s="62"/>
      <c r="AK1116" s="62"/>
    </row>
    <row r="1117" spans="1:37">
      <c r="A1117" s="70" t="s">
        <v>101</v>
      </c>
      <c r="B1117" s="58"/>
      <c r="C1117" s="71"/>
      <c r="D1117" s="72"/>
      <c r="E1117" s="72"/>
      <c r="F1117" s="72"/>
      <c r="G1117" s="72"/>
      <c r="H1117" s="59"/>
      <c r="I1117" s="72"/>
      <c r="J1117" s="72"/>
      <c r="K1117" s="72"/>
      <c r="L1117" s="72"/>
      <c r="M1117" s="59"/>
      <c r="N1117" s="72"/>
      <c r="O1117" s="72"/>
      <c r="P1117" s="72"/>
      <c r="Q1117" s="72"/>
      <c r="R1117" s="59"/>
      <c r="S1117" s="72"/>
      <c r="T1117" s="72"/>
      <c r="U1117" s="72"/>
      <c r="V1117" s="72"/>
      <c r="W1117" s="59"/>
      <c r="X1117" s="72"/>
      <c r="Y1117" s="72"/>
      <c r="Z1117" s="72"/>
      <c r="AA1117" s="72"/>
      <c r="AB1117" s="59"/>
      <c r="AC1117" s="62"/>
      <c r="AD1117" s="78" t="s">
        <v>104</v>
      </c>
      <c r="AE1117" s="76"/>
      <c r="AF1117" s="76"/>
      <c r="AG1117" s="76"/>
      <c r="AH1117" s="79"/>
      <c r="AI1117" s="76"/>
      <c r="AJ1117" s="76"/>
      <c r="AK1117" s="80"/>
    </row>
    <row r="1118" spans="1:37">
      <c r="D1118" s="64"/>
      <c r="AD1118" s="81"/>
      <c r="AE1118" s="52"/>
      <c r="AF1118" s="52"/>
      <c r="AG1118" s="52"/>
      <c r="AH1118" s="82"/>
      <c r="AI1118" s="52"/>
      <c r="AJ1118" s="52"/>
      <c r="AK1118" s="53"/>
    </row>
    <row r="1119" spans="1:37">
      <c r="A1119" s="83" t="s">
        <v>105</v>
      </c>
      <c r="B1119" s="76"/>
      <c r="C1119" s="80"/>
      <c r="D1119" s="84"/>
      <c r="E1119" s="84" t="s">
        <v>100</v>
      </c>
      <c r="F1119" s="85" t="s">
        <v>21</v>
      </c>
      <c r="G1119" s="84" t="s">
        <v>101</v>
      </c>
      <c r="H1119" s="86"/>
      <c r="I1119" s="84" t="s">
        <v>106</v>
      </c>
      <c r="J1119" s="84"/>
      <c r="K1119" s="84"/>
      <c r="L1119" s="84"/>
      <c r="M1119" s="86"/>
      <c r="N1119" s="84" t="s">
        <v>107</v>
      </c>
      <c r="O1119" s="84"/>
      <c r="P1119" s="84"/>
      <c r="Q1119" s="84"/>
      <c r="R1119" s="86"/>
      <c r="S1119" s="73"/>
      <c r="T1119" s="73"/>
      <c r="AD1119" s="87" t="s">
        <v>108</v>
      </c>
      <c r="AE1119" s="58"/>
      <c r="AF1119" s="58"/>
      <c r="AG1119" s="58"/>
      <c r="AH1119" s="72"/>
      <c r="AI1119" s="58"/>
      <c r="AJ1119" s="58"/>
      <c r="AK1119" s="59"/>
    </row>
    <row r="1120" spans="1:37">
      <c r="A1120" s="60"/>
      <c r="C1120" s="61"/>
      <c r="H1120" s="61"/>
      <c r="M1120" s="61"/>
      <c r="N1120" s="88"/>
      <c r="O1120" s="89"/>
      <c r="P1120" s="89"/>
      <c r="Q1120" s="89"/>
      <c r="R1120" s="90"/>
      <c r="S1120" s="62"/>
      <c r="T1120" s="56" t="s">
        <v>109</v>
      </c>
      <c r="AD1120" s="91"/>
      <c r="AE1120" s="62"/>
      <c r="AF1120" s="62"/>
      <c r="AG1120" s="62"/>
      <c r="AH1120" s="92"/>
      <c r="AI1120" s="62"/>
      <c r="AJ1120" s="62"/>
      <c r="AK1120" s="61"/>
    </row>
    <row r="1121" spans="1:37">
      <c r="A1121" s="93" t="s">
        <v>110</v>
      </c>
      <c r="B1121" s="58"/>
      <c r="C1121" s="59"/>
      <c r="D1121" s="58"/>
      <c r="E1121" s="58"/>
      <c r="F1121" s="94" t="s">
        <v>21</v>
      </c>
      <c r="G1121" s="58"/>
      <c r="H1121" s="59"/>
      <c r="I1121" s="58"/>
      <c r="J1121" s="58"/>
      <c r="K1121" s="94" t="s">
        <v>21</v>
      </c>
      <c r="L1121" s="58"/>
      <c r="M1121" s="59"/>
      <c r="N1121" s="95"/>
      <c r="O1121" s="95"/>
      <c r="P1121" s="96"/>
      <c r="Q1121" s="97"/>
      <c r="R1121" s="98"/>
      <c r="S1121" s="62"/>
      <c r="T1121" s="62"/>
      <c r="AD1121" s="87" t="s">
        <v>111</v>
      </c>
      <c r="AE1121" s="58"/>
      <c r="AF1121" s="58"/>
      <c r="AG1121" s="58"/>
      <c r="AH1121" s="72"/>
      <c r="AI1121" s="58"/>
      <c r="AJ1121" s="58"/>
      <c r="AK1121" s="59"/>
    </row>
    <row r="1122" spans="1:37">
      <c r="A1122" s="60"/>
      <c r="C1122" s="61"/>
      <c r="H1122" s="61"/>
      <c r="K1122" s="99"/>
      <c r="M1122" s="61"/>
      <c r="N1122" s="62"/>
      <c r="Q1122" s="100"/>
      <c r="R1122" s="61"/>
      <c r="S1122" s="62"/>
      <c r="T1122" s="58"/>
      <c r="U1122" s="58"/>
      <c r="V1122" s="58"/>
      <c r="W1122" s="58"/>
      <c r="X1122" s="58"/>
      <c r="Y1122" s="58"/>
      <c r="Z1122" s="58"/>
      <c r="AA1122" s="58"/>
      <c r="AB1122" s="58"/>
      <c r="AC1122" s="62"/>
      <c r="AD1122" s="91"/>
      <c r="AE1122" s="62"/>
      <c r="AF1122" s="62"/>
      <c r="AG1122" s="62"/>
      <c r="AH1122" s="92"/>
      <c r="AI1122" s="62"/>
      <c r="AJ1122" s="62"/>
      <c r="AK1122" s="61"/>
    </row>
    <row r="1123" spans="1:37">
      <c r="A1123" s="93" t="s">
        <v>112</v>
      </c>
      <c r="B1123" s="58"/>
      <c r="C1123" s="59"/>
      <c r="D1123" s="58"/>
      <c r="E1123" s="58"/>
      <c r="F1123" s="94" t="s">
        <v>21</v>
      </c>
      <c r="G1123" s="58"/>
      <c r="H1123" s="59"/>
      <c r="I1123" s="58"/>
      <c r="J1123" s="58"/>
      <c r="K1123" s="94" t="s">
        <v>21</v>
      </c>
      <c r="L1123" s="58"/>
      <c r="M1123" s="59"/>
      <c r="N1123" s="58"/>
      <c r="O1123" s="58"/>
      <c r="P1123" s="94" t="s">
        <v>21</v>
      </c>
      <c r="Q1123" s="101"/>
      <c r="R1123" s="59"/>
      <c r="S1123" s="62"/>
      <c r="T1123" s="62"/>
      <c r="AD1123" s="87" t="s">
        <v>113</v>
      </c>
      <c r="AE1123" s="58"/>
      <c r="AF1123" s="58"/>
      <c r="AG1123" s="58"/>
      <c r="AH1123" s="72"/>
      <c r="AI1123" s="58"/>
      <c r="AJ1123" s="58"/>
      <c r="AK1123" s="59"/>
    </row>
    <row r="1124" spans="1:37">
      <c r="AD1124" s="91" t="s">
        <v>114</v>
      </c>
      <c r="AE1124" s="62"/>
      <c r="AF1124" s="62"/>
      <c r="AG1124" s="62"/>
      <c r="AH1124" s="92"/>
      <c r="AI1124" s="62"/>
      <c r="AJ1124" s="62"/>
      <c r="AK1124" s="61"/>
    </row>
    <row r="1125" spans="1:37">
      <c r="A1125" s="102"/>
      <c r="B1125" s="76"/>
      <c r="C1125" s="76"/>
      <c r="D1125" s="76"/>
      <c r="E1125" s="76" t="s">
        <v>100</v>
      </c>
      <c r="F1125" s="76"/>
      <c r="G1125" s="76"/>
      <c r="H1125" s="76"/>
      <c r="I1125" s="76"/>
      <c r="J1125" s="76"/>
      <c r="K1125" s="76"/>
      <c r="L1125" s="76"/>
      <c r="M1125" s="76"/>
      <c r="N1125" s="85" t="s">
        <v>40</v>
      </c>
      <c r="O1125" s="76"/>
      <c r="P1125" s="76"/>
      <c r="Q1125" s="76"/>
      <c r="R1125" s="76"/>
      <c r="S1125" s="76"/>
      <c r="T1125" s="76" t="s">
        <v>101</v>
      </c>
      <c r="U1125" s="76"/>
      <c r="V1125" s="76"/>
      <c r="W1125" s="76"/>
      <c r="X1125" s="76"/>
      <c r="Y1125" s="76"/>
      <c r="Z1125" s="76"/>
      <c r="AA1125" s="76"/>
      <c r="AB1125" s="80"/>
      <c r="AD1125" s="87" t="s">
        <v>115</v>
      </c>
      <c r="AE1125" s="58"/>
      <c r="AF1125" s="58"/>
      <c r="AG1125" s="58"/>
      <c r="AH1125" s="72"/>
      <c r="AI1125" s="58"/>
      <c r="AJ1125" s="58"/>
      <c r="AK1125" s="59"/>
    </row>
    <row r="1126" spans="1:37">
      <c r="A1126" s="103" t="s">
        <v>116</v>
      </c>
      <c r="B1126" s="104" t="s">
        <v>117</v>
      </c>
      <c r="C1126" s="104"/>
      <c r="D1126" s="104"/>
      <c r="E1126" s="104"/>
      <c r="F1126" s="104"/>
      <c r="G1126" s="105"/>
      <c r="H1126" s="104" t="s">
        <v>118</v>
      </c>
      <c r="I1126" s="104"/>
      <c r="J1126" s="105"/>
      <c r="K1126" s="106" t="s">
        <v>119</v>
      </c>
      <c r="L1126" s="107" t="s">
        <v>120</v>
      </c>
      <c r="M1126" s="108"/>
      <c r="N1126" s="109" t="s">
        <v>94</v>
      </c>
      <c r="O1126" s="105" t="s">
        <v>116</v>
      </c>
      <c r="P1126" s="104" t="s">
        <v>117</v>
      </c>
      <c r="Q1126" s="104"/>
      <c r="R1126" s="104"/>
      <c r="S1126" s="104"/>
      <c r="T1126" s="104"/>
      <c r="U1126" s="105"/>
      <c r="V1126" s="104" t="s">
        <v>118</v>
      </c>
      <c r="W1126" s="104"/>
      <c r="X1126" s="105"/>
      <c r="Y1126" s="106" t="s">
        <v>119</v>
      </c>
      <c r="Z1126" s="107" t="s">
        <v>120</v>
      </c>
      <c r="AA1126" s="108"/>
      <c r="AB1126" s="109" t="s">
        <v>94</v>
      </c>
    </row>
    <row r="1127" spans="1:37">
      <c r="A1127" s="110" t="s">
        <v>121</v>
      </c>
      <c r="B1127" s="111"/>
      <c r="C1127" s="111"/>
      <c r="D1127" s="111"/>
      <c r="E1127" s="111"/>
      <c r="F1127" s="111"/>
      <c r="G1127" s="112"/>
      <c r="H1127" s="111"/>
      <c r="I1127" s="111"/>
      <c r="J1127" s="112"/>
      <c r="K1127" s="113"/>
      <c r="L1127" s="114"/>
      <c r="M1127" s="115"/>
      <c r="N1127" s="116"/>
      <c r="O1127" s="117" t="s">
        <v>121</v>
      </c>
      <c r="P1127" s="111"/>
      <c r="Q1127" s="111"/>
      <c r="R1127" s="111"/>
      <c r="S1127" s="111"/>
      <c r="T1127" s="111"/>
      <c r="U1127" s="112"/>
      <c r="V1127" s="111"/>
      <c r="W1127" s="111"/>
      <c r="X1127" s="112"/>
      <c r="Y1127" s="113"/>
      <c r="Z1127" s="114"/>
      <c r="AA1127" s="115"/>
      <c r="AB1127" s="116"/>
      <c r="AD1127" s="64" t="s">
        <v>122</v>
      </c>
    </row>
    <row r="1128" spans="1:37">
      <c r="A1128" s="110" t="s">
        <v>123</v>
      </c>
      <c r="B1128" s="111"/>
      <c r="C1128" s="111"/>
      <c r="D1128" s="111"/>
      <c r="E1128" s="111"/>
      <c r="F1128" s="111"/>
      <c r="G1128" s="112"/>
      <c r="H1128" s="111"/>
      <c r="I1128" s="111"/>
      <c r="J1128" s="112"/>
      <c r="K1128" s="118"/>
      <c r="L1128" s="119"/>
      <c r="M1128" s="112"/>
      <c r="N1128" s="116"/>
      <c r="O1128" s="117" t="s">
        <v>123</v>
      </c>
      <c r="P1128" s="111"/>
      <c r="Q1128" s="111"/>
      <c r="R1128" s="111"/>
      <c r="S1128" s="111"/>
      <c r="T1128" s="111"/>
      <c r="U1128" s="112"/>
      <c r="V1128" s="111"/>
      <c r="W1128" s="111"/>
      <c r="X1128" s="112"/>
      <c r="Y1128" s="118"/>
      <c r="Z1128" s="119"/>
      <c r="AA1128" s="112"/>
      <c r="AB1128" s="116"/>
      <c r="AD1128" s="120"/>
      <c r="AE1128" s="58"/>
      <c r="AF1128" s="58"/>
      <c r="AG1128" s="58"/>
      <c r="AH1128" s="58"/>
      <c r="AI1128" s="58"/>
      <c r="AJ1128" s="58"/>
      <c r="AK1128" s="58"/>
    </row>
    <row r="1129" spans="1:37">
      <c r="A1129" s="110" t="s">
        <v>124</v>
      </c>
      <c r="B1129" s="111"/>
      <c r="C1129" s="111"/>
      <c r="D1129" s="111"/>
      <c r="E1129" s="111"/>
      <c r="F1129" s="111"/>
      <c r="G1129" s="112"/>
      <c r="H1129" s="111"/>
      <c r="I1129" s="111"/>
      <c r="J1129" s="112"/>
      <c r="K1129" s="118"/>
      <c r="L1129" s="119"/>
      <c r="M1129" s="112"/>
      <c r="N1129" s="116"/>
      <c r="O1129" s="117" t="s">
        <v>124</v>
      </c>
      <c r="P1129" s="111"/>
      <c r="Q1129" s="111"/>
      <c r="R1129" s="111"/>
      <c r="S1129" s="111"/>
      <c r="T1129" s="111"/>
      <c r="U1129" s="112"/>
      <c r="V1129" s="111"/>
      <c r="W1129" s="111"/>
      <c r="X1129" s="112"/>
      <c r="Y1129" s="118"/>
      <c r="Z1129" s="119"/>
      <c r="AA1129" s="112"/>
      <c r="AB1129" s="116"/>
      <c r="AD1129" s="64" t="s">
        <v>96</v>
      </c>
    </row>
    <row r="1130" spans="1:37">
      <c r="A1130" s="110" t="s">
        <v>125</v>
      </c>
      <c r="B1130" s="111"/>
      <c r="C1130" s="111"/>
      <c r="D1130" s="111"/>
      <c r="E1130" s="111"/>
      <c r="F1130" s="111"/>
      <c r="G1130" s="112"/>
      <c r="H1130" s="111"/>
      <c r="I1130" s="111"/>
      <c r="J1130" s="112"/>
      <c r="K1130" s="118"/>
      <c r="L1130" s="119"/>
      <c r="M1130" s="112"/>
      <c r="N1130" s="116"/>
      <c r="O1130" s="117" t="s">
        <v>125</v>
      </c>
      <c r="P1130" s="111"/>
      <c r="Q1130" s="111"/>
      <c r="R1130" s="111"/>
      <c r="S1130" s="111"/>
      <c r="T1130" s="111"/>
      <c r="U1130" s="112"/>
      <c r="V1130" s="111"/>
      <c r="W1130" s="111"/>
      <c r="X1130" s="112"/>
      <c r="Y1130" s="118"/>
      <c r="Z1130" s="119"/>
      <c r="AA1130" s="112"/>
      <c r="AB1130" s="116"/>
      <c r="AD1130" s="120"/>
      <c r="AE1130" s="58"/>
      <c r="AF1130" s="58"/>
      <c r="AG1130" s="58"/>
      <c r="AH1130" s="58"/>
      <c r="AI1130" s="58"/>
      <c r="AJ1130" s="58"/>
      <c r="AK1130" s="58"/>
    </row>
    <row r="1131" spans="1:37">
      <c r="A1131" s="110" t="s">
        <v>126</v>
      </c>
      <c r="B1131" s="111"/>
      <c r="C1131" s="111"/>
      <c r="D1131" s="111"/>
      <c r="E1131" s="111"/>
      <c r="F1131" s="111"/>
      <c r="G1131" s="112"/>
      <c r="H1131" s="111"/>
      <c r="I1131" s="111"/>
      <c r="J1131" s="112"/>
      <c r="K1131" s="118"/>
      <c r="L1131" s="119"/>
      <c r="M1131" s="112"/>
      <c r="N1131" s="116"/>
      <c r="O1131" s="117" t="s">
        <v>126</v>
      </c>
      <c r="P1131" s="111"/>
      <c r="Q1131" s="111"/>
      <c r="R1131" s="111"/>
      <c r="S1131" s="111"/>
      <c r="T1131" s="111"/>
      <c r="U1131" s="112"/>
      <c r="V1131" s="111"/>
      <c r="W1131" s="111"/>
      <c r="X1131" s="112"/>
      <c r="Y1131" s="118"/>
      <c r="Z1131" s="119"/>
      <c r="AA1131" s="112"/>
      <c r="AB1131" s="116"/>
      <c r="AD1131" s="64" t="s">
        <v>127</v>
      </c>
    </row>
    <row r="1132" spans="1:37">
      <c r="A1132" s="121" t="s">
        <v>128</v>
      </c>
      <c r="B1132" s="58"/>
      <c r="C1132" s="58"/>
      <c r="D1132" s="58"/>
      <c r="E1132" s="58"/>
      <c r="F1132" s="58"/>
      <c r="G1132" s="72"/>
      <c r="H1132" s="58"/>
      <c r="I1132" s="58"/>
      <c r="J1132" s="72"/>
      <c r="K1132" s="122"/>
      <c r="L1132" s="123"/>
      <c r="M1132" s="72"/>
      <c r="N1132" s="59"/>
      <c r="O1132" s="124" t="s">
        <v>128</v>
      </c>
      <c r="P1132" s="58"/>
      <c r="Q1132" s="58"/>
      <c r="R1132" s="58"/>
      <c r="S1132" s="58"/>
      <c r="T1132" s="58"/>
      <c r="U1132" s="72"/>
      <c r="V1132" s="58"/>
      <c r="W1132" s="58"/>
      <c r="X1132" s="72"/>
      <c r="Y1132" s="122"/>
      <c r="Z1132" s="123"/>
      <c r="AA1132" s="72"/>
      <c r="AB1132" s="59"/>
      <c r="AD1132" s="120"/>
      <c r="AE1132" s="125" t="str">
        <f>Daten!$A$35</f>
        <v>Fredenbeck</v>
      </c>
      <c r="AF1132" s="58"/>
      <c r="AG1132" s="58"/>
      <c r="AH1132" s="58"/>
      <c r="AI1132" s="58"/>
      <c r="AJ1132" s="58"/>
      <c r="AK1132" s="58"/>
    </row>
    <row r="1133" spans="1:37">
      <c r="A1133" s="65" t="s">
        <v>129</v>
      </c>
      <c r="N1133" s="61"/>
      <c r="O1133" s="64" t="s">
        <v>129</v>
      </c>
      <c r="AB1133" s="61"/>
      <c r="AD1133" s="64" t="s">
        <v>130</v>
      </c>
    </row>
    <row r="1134" spans="1:37">
      <c r="A1134" s="57"/>
      <c r="B1134" s="58"/>
      <c r="C1134" s="58"/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9"/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8"/>
      <c r="AB1134" s="59"/>
      <c r="AD1134" s="58"/>
      <c r="AE1134" s="126" t="str">
        <f>Daten!$A$32</f>
        <v>05.05.2017</v>
      </c>
      <c r="AF1134" s="58"/>
      <c r="AG1134" s="58"/>
      <c r="AH1134" s="58"/>
      <c r="AI1134" s="58"/>
      <c r="AJ1134" s="58"/>
      <c r="AK1134" s="58"/>
    </row>
    <row r="1135" spans="1:37">
      <c r="A1135" s="51" t="s">
        <v>95</v>
      </c>
      <c r="B1135" s="52"/>
      <c r="C1135" s="52"/>
      <c r="D1135" s="52"/>
      <c r="E1135" s="53"/>
      <c r="F1135" s="54" t="s">
        <v>96</v>
      </c>
      <c r="G1135" s="52"/>
      <c r="H1135" s="52"/>
      <c r="I1135" s="52"/>
      <c r="J1135" s="52"/>
      <c r="K1135" s="52"/>
      <c r="L1135" s="52"/>
      <c r="M1135" s="52"/>
      <c r="N1135" s="52"/>
      <c r="O1135" s="52"/>
      <c r="P1135" s="53"/>
      <c r="Q1135" s="54" t="s">
        <v>97</v>
      </c>
      <c r="R1135" s="52"/>
      <c r="S1135" s="52"/>
      <c r="T1135" s="52"/>
      <c r="U1135" s="52"/>
      <c r="V1135" s="52"/>
      <c r="W1135" s="52"/>
      <c r="X1135" s="52"/>
      <c r="Y1135" s="52"/>
      <c r="Z1135" s="52"/>
      <c r="AA1135" s="52"/>
      <c r="AB1135" s="53"/>
      <c r="AC1135" s="55" t="s">
        <v>98</v>
      </c>
    </row>
    <row r="1136" spans="1:37">
      <c r="A1136" s="57"/>
      <c r="B1136" s="58"/>
      <c r="C1136" s="58"/>
      <c r="D1136" s="58"/>
      <c r="E1136" s="59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9"/>
      <c r="Q1136" s="58"/>
      <c r="R1136" s="58" t="str">
        <f ca="1">SamstagNeben!P58</f>
        <v>SC Itzehoe</v>
      </c>
      <c r="S1136" s="58"/>
      <c r="T1136" s="58"/>
      <c r="U1136" s="58"/>
      <c r="V1136" s="58"/>
      <c r="W1136" s="58"/>
      <c r="X1136" s="58"/>
      <c r="Y1136" s="58"/>
      <c r="Z1136" s="58"/>
      <c r="AA1136" s="58" t="str">
        <f>SamstagNeben!N58</f>
        <v>F30</v>
      </c>
      <c r="AB1136" s="59"/>
      <c r="AC1136" s="55" t="s">
        <v>99</v>
      </c>
    </row>
    <row r="1137" spans="1:37" ht="15.95" customHeight="1">
      <c r="A1137" s="60" t="s">
        <v>100</v>
      </c>
      <c r="C1137" s="56" t="str">
        <f ca="1">SamstagNeben!I58</f>
        <v>TV Richterich</v>
      </c>
      <c r="M1137" s="61"/>
      <c r="N1137" s="62" t="s">
        <v>101</v>
      </c>
      <c r="O1137" s="63"/>
      <c r="P1137" s="56" t="str">
        <f ca="1">SamstagNeben!M58</f>
        <v>TSV Burgdorf</v>
      </c>
      <c r="AB1137" s="61"/>
    </row>
    <row r="1138" spans="1:37">
      <c r="A1138" s="57"/>
      <c r="B1138" s="58"/>
      <c r="C1138" s="58"/>
      <c r="M1138" s="61"/>
      <c r="N1138" s="62"/>
      <c r="AB1138" s="61"/>
      <c r="AD1138" s="64" t="s">
        <v>37</v>
      </c>
      <c r="AG1138" s="64" t="s">
        <v>102</v>
      </c>
      <c r="AJ1138" s="64" t="s">
        <v>39</v>
      </c>
    </row>
    <row r="1139" spans="1:37">
      <c r="A1139" s="65" t="s">
        <v>100</v>
      </c>
      <c r="C1139" s="66"/>
      <c r="D1139" s="67"/>
      <c r="E1139" s="67"/>
      <c r="F1139" s="67"/>
      <c r="G1139" s="67"/>
      <c r="H1139" s="68"/>
      <c r="I1139" s="67"/>
      <c r="J1139" s="67"/>
      <c r="K1139" s="67"/>
      <c r="L1139" s="67"/>
      <c r="M1139" s="68"/>
      <c r="N1139" s="67"/>
      <c r="O1139" s="67"/>
      <c r="P1139" s="67"/>
      <c r="Q1139" s="67"/>
      <c r="R1139" s="68"/>
      <c r="S1139" s="67"/>
      <c r="T1139" s="67"/>
      <c r="U1139" s="67"/>
      <c r="V1139" s="67"/>
      <c r="W1139" s="68"/>
      <c r="X1139" s="67"/>
      <c r="Y1139" s="67"/>
      <c r="Z1139" s="67"/>
      <c r="AA1139" s="67"/>
      <c r="AB1139" s="68"/>
      <c r="AC1139" s="62"/>
      <c r="AD1139" s="69"/>
      <c r="AE1139" s="53"/>
      <c r="AF1139" s="62"/>
      <c r="AG1139" s="69"/>
      <c r="AH1139" s="53"/>
      <c r="AJ1139" s="69"/>
      <c r="AK1139" s="53"/>
    </row>
    <row r="1140" spans="1:37">
      <c r="A1140" s="70" t="s">
        <v>101</v>
      </c>
      <c r="B1140" s="58"/>
      <c r="C1140" s="71"/>
      <c r="D1140" s="72"/>
      <c r="E1140" s="72"/>
      <c r="F1140" s="72"/>
      <c r="G1140" s="72"/>
      <c r="H1140" s="59"/>
      <c r="I1140" s="72"/>
      <c r="J1140" s="72"/>
      <c r="K1140" s="72"/>
      <c r="L1140" s="72"/>
      <c r="M1140" s="59"/>
      <c r="N1140" s="72"/>
      <c r="O1140" s="72"/>
      <c r="P1140" s="72"/>
      <c r="Q1140" s="72"/>
      <c r="R1140" s="59"/>
      <c r="S1140" s="72"/>
      <c r="T1140" s="72"/>
      <c r="U1140" s="72"/>
      <c r="V1140" s="72"/>
      <c r="W1140" s="59"/>
      <c r="X1140" s="72"/>
      <c r="Y1140" s="72"/>
      <c r="Z1140" s="72"/>
      <c r="AA1140" s="72"/>
      <c r="AB1140" s="59"/>
      <c r="AC1140" s="62"/>
      <c r="AD1140" s="462">
        <f>SamstagNeben!C58</f>
        <v>12</v>
      </c>
      <c r="AE1140" s="463"/>
      <c r="AF1140" s="62"/>
      <c r="AG1140" s="462">
        <f>SamstagNeben!E58</f>
        <v>94</v>
      </c>
      <c r="AH1140" s="463"/>
      <c r="AJ1140" s="462">
        <f>SamstagNeben!F58</f>
        <v>2</v>
      </c>
      <c r="AK1140" s="463"/>
    </row>
    <row r="1141" spans="1:37">
      <c r="A1141" s="65" t="s">
        <v>100</v>
      </c>
      <c r="C1141" s="66"/>
      <c r="D1141" s="67"/>
      <c r="E1141" s="67"/>
      <c r="F1141" s="67"/>
      <c r="G1141" s="67"/>
      <c r="H1141" s="68"/>
      <c r="I1141" s="67"/>
      <c r="J1141" s="67"/>
      <c r="K1141" s="67"/>
      <c r="L1141" s="67"/>
      <c r="M1141" s="68"/>
      <c r="N1141" s="67"/>
      <c r="O1141" s="67"/>
      <c r="P1141" s="67"/>
      <c r="Q1141" s="67"/>
      <c r="R1141" s="68"/>
      <c r="S1141" s="67"/>
      <c r="T1141" s="67"/>
      <c r="U1141" s="67"/>
      <c r="V1141" s="67"/>
      <c r="W1141" s="68"/>
      <c r="X1141" s="67"/>
      <c r="Y1141" s="67"/>
      <c r="Z1141" s="67"/>
      <c r="AA1141" s="67"/>
      <c r="AB1141" s="68"/>
      <c r="AC1141" s="62"/>
      <c r="AD1141" s="57"/>
      <c r="AE1141" s="59"/>
      <c r="AF1141" s="62"/>
      <c r="AG1141" s="57"/>
      <c r="AH1141" s="59"/>
      <c r="AJ1141" s="57"/>
      <c r="AK1141" s="59"/>
    </row>
    <row r="1142" spans="1:37">
      <c r="A1142" s="70" t="s">
        <v>101</v>
      </c>
      <c r="B1142" s="58"/>
      <c r="C1142" s="71"/>
      <c r="D1142" s="72"/>
      <c r="E1142" s="72"/>
      <c r="F1142" s="72"/>
      <c r="G1142" s="72"/>
      <c r="H1142" s="59"/>
      <c r="I1142" s="72"/>
      <c r="J1142" s="72"/>
      <c r="K1142" s="72"/>
      <c r="L1142" s="72"/>
      <c r="M1142" s="59"/>
      <c r="N1142" s="72"/>
      <c r="O1142" s="72"/>
      <c r="P1142" s="72"/>
      <c r="Q1142" s="72"/>
      <c r="R1142" s="59"/>
      <c r="S1142" s="72"/>
      <c r="T1142" s="72"/>
      <c r="U1142" s="72"/>
      <c r="V1142" s="72"/>
      <c r="W1142" s="59"/>
      <c r="X1142" s="72"/>
      <c r="Y1142" s="72"/>
      <c r="Z1142" s="72"/>
      <c r="AA1142" s="72"/>
      <c r="AB1142" s="59"/>
      <c r="AC1142" s="62"/>
      <c r="AD1142" s="62"/>
      <c r="AE1142" s="62"/>
      <c r="AF1142" s="62"/>
      <c r="AG1142" s="62"/>
    </row>
    <row r="1143" spans="1:37">
      <c r="A1143" s="65" t="s">
        <v>100</v>
      </c>
      <c r="C1143" s="66"/>
      <c r="D1143" s="67"/>
      <c r="E1143" s="67"/>
      <c r="F1143" s="67"/>
      <c r="G1143" s="67"/>
      <c r="H1143" s="68"/>
      <c r="I1143" s="67"/>
      <c r="J1143" s="67"/>
      <c r="K1143" s="67"/>
      <c r="L1143" s="67"/>
      <c r="M1143" s="68"/>
      <c r="N1143" s="67"/>
      <c r="O1143" s="67"/>
      <c r="P1143" s="67"/>
      <c r="Q1143" s="67"/>
      <c r="R1143" s="68"/>
      <c r="S1143" s="67"/>
      <c r="T1143" s="67"/>
      <c r="U1143" s="67"/>
      <c r="V1143" s="67"/>
      <c r="W1143" s="68"/>
      <c r="X1143" s="67"/>
      <c r="Y1143" s="67"/>
      <c r="Z1143" s="67"/>
      <c r="AA1143" s="67"/>
      <c r="AB1143" s="68"/>
      <c r="AC1143" s="62"/>
      <c r="AD1143" s="73" t="s">
        <v>103</v>
      </c>
      <c r="AE1143" s="62"/>
      <c r="AF1143" s="62"/>
      <c r="AG1143" s="62"/>
    </row>
    <row r="1144" spans="1:37">
      <c r="A1144" s="70" t="s">
        <v>101</v>
      </c>
      <c r="B1144" s="58"/>
      <c r="C1144" s="71"/>
      <c r="D1144" s="72"/>
      <c r="E1144" s="72"/>
      <c r="F1144" s="72"/>
      <c r="G1144" s="72"/>
      <c r="H1144" s="59"/>
      <c r="I1144" s="72"/>
      <c r="J1144" s="72"/>
      <c r="K1144" s="72"/>
      <c r="L1144" s="72"/>
      <c r="M1144" s="59"/>
      <c r="N1144" s="72"/>
      <c r="O1144" s="72"/>
      <c r="P1144" s="72"/>
      <c r="Q1144" s="72"/>
      <c r="R1144" s="59"/>
      <c r="S1144" s="72"/>
      <c r="T1144" s="72"/>
      <c r="U1144" s="72"/>
      <c r="V1144" s="72"/>
      <c r="W1144" s="59"/>
      <c r="X1144" s="72"/>
      <c r="Y1144" s="72"/>
      <c r="Z1144" s="72"/>
      <c r="AA1144" s="72"/>
      <c r="AB1144" s="59"/>
      <c r="AC1144" s="62"/>
      <c r="AD1144" s="62"/>
      <c r="AE1144" s="62"/>
      <c r="AF1144" s="62"/>
      <c r="AG1144" s="62"/>
    </row>
    <row r="1145" spans="1:37">
      <c r="A1145" s="65" t="s">
        <v>100</v>
      </c>
      <c r="C1145" s="66"/>
      <c r="D1145" s="67"/>
      <c r="E1145" s="67"/>
      <c r="F1145" s="67"/>
      <c r="G1145" s="67"/>
      <c r="H1145" s="68"/>
      <c r="I1145" s="67"/>
      <c r="J1145" s="67"/>
      <c r="K1145" s="67"/>
      <c r="L1145" s="67"/>
      <c r="M1145" s="68"/>
      <c r="N1145" s="67"/>
      <c r="O1145" s="67"/>
      <c r="P1145" s="67"/>
      <c r="Q1145" s="67"/>
      <c r="R1145" s="68"/>
      <c r="S1145" s="67"/>
      <c r="T1145" s="67"/>
      <c r="U1145" s="67"/>
      <c r="V1145" s="67"/>
      <c r="W1145" s="68"/>
      <c r="X1145" s="67"/>
      <c r="Y1145" s="67"/>
      <c r="Z1145" s="67"/>
      <c r="AA1145" s="67"/>
      <c r="AB1145" s="68"/>
      <c r="AC1145" s="62"/>
      <c r="AD1145" s="74" t="str">
        <f>Daten!$A$31</f>
        <v>DM Senioren 2017</v>
      </c>
      <c r="AE1145" s="58"/>
      <c r="AF1145" s="58"/>
      <c r="AG1145" s="58"/>
      <c r="AH1145" s="58"/>
      <c r="AI1145" s="58"/>
      <c r="AJ1145" s="58"/>
      <c r="AK1145" s="58"/>
    </row>
    <row r="1146" spans="1:37">
      <c r="A1146" s="70" t="s">
        <v>101</v>
      </c>
      <c r="B1146" s="58"/>
      <c r="C1146" s="71"/>
      <c r="D1146" s="72"/>
      <c r="E1146" s="72"/>
      <c r="F1146" s="72"/>
      <c r="G1146" s="72"/>
      <c r="H1146" s="59"/>
      <c r="I1146" s="72"/>
      <c r="J1146" s="72"/>
      <c r="K1146" s="72"/>
      <c r="L1146" s="72"/>
      <c r="M1146" s="59"/>
      <c r="N1146" s="72"/>
      <c r="O1146" s="72"/>
      <c r="P1146" s="72"/>
      <c r="Q1146" s="72"/>
      <c r="R1146" s="59"/>
      <c r="S1146" s="72"/>
      <c r="T1146" s="72"/>
      <c r="U1146" s="72"/>
      <c r="V1146" s="72"/>
      <c r="W1146" s="59"/>
      <c r="X1146" s="72"/>
      <c r="Y1146" s="72"/>
      <c r="Z1146" s="72"/>
      <c r="AA1146" s="72"/>
      <c r="AB1146" s="59"/>
      <c r="AC1146" s="62"/>
      <c r="AD1146" s="75" t="str">
        <f>SamstagNeben!G58</f>
        <v>F30</v>
      </c>
      <c r="AE1146" s="76"/>
      <c r="AF1146" s="76"/>
      <c r="AG1146" s="75" t="s">
        <v>34</v>
      </c>
      <c r="AH1146" s="76"/>
      <c r="AI1146" s="76"/>
      <c r="AJ1146" s="76"/>
      <c r="AK1146" s="76"/>
    </row>
    <row r="1147" spans="1:37">
      <c r="A1147" s="65" t="s">
        <v>100</v>
      </c>
      <c r="C1147" s="66"/>
      <c r="D1147" s="67"/>
      <c r="E1147" s="67"/>
      <c r="F1147" s="67"/>
      <c r="G1147" s="67"/>
      <c r="H1147" s="68"/>
      <c r="I1147" s="67"/>
      <c r="J1147" s="67"/>
      <c r="K1147" s="67"/>
      <c r="L1147" s="67"/>
      <c r="M1147" s="68"/>
      <c r="N1147" s="67"/>
      <c r="O1147" s="67"/>
      <c r="P1147" s="67"/>
      <c r="Q1147" s="67"/>
      <c r="R1147" s="68"/>
      <c r="S1147" s="67"/>
      <c r="T1147" s="67"/>
      <c r="U1147" s="67"/>
      <c r="V1147" s="67"/>
      <c r="W1147" s="68"/>
      <c r="X1147" s="67"/>
      <c r="Y1147" s="67"/>
      <c r="Z1147" s="67"/>
      <c r="AA1147" s="67"/>
      <c r="AB1147" s="68"/>
      <c r="AC1147" s="62"/>
      <c r="AD1147" s="77"/>
      <c r="AE1147" s="62"/>
      <c r="AF1147" s="62"/>
      <c r="AG1147" s="62"/>
      <c r="AH1147" s="62"/>
      <c r="AI1147" s="62"/>
      <c r="AJ1147" s="62"/>
      <c r="AK1147" s="62"/>
    </row>
    <row r="1148" spans="1:37">
      <c r="A1148" s="70" t="s">
        <v>101</v>
      </c>
      <c r="B1148" s="58"/>
      <c r="C1148" s="71"/>
      <c r="D1148" s="72"/>
      <c r="E1148" s="72"/>
      <c r="F1148" s="72"/>
      <c r="G1148" s="72"/>
      <c r="H1148" s="59"/>
      <c r="I1148" s="72"/>
      <c r="J1148" s="72"/>
      <c r="K1148" s="72"/>
      <c r="L1148" s="72"/>
      <c r="M1148" s="59"/>
      <c r="N1148" s="72"/>
      <c r="O1148" s="72"/>
      <c r="P1148" s="72"/>
      <c r="Q1148" s="72"/>
      <c r="R1148" s="59"/>
      <c r="S1148" s="72"/>
      <c r="T1148" s="72"/>
      <c r="U1148" s="72"/>
      <c r="V1148" s="72"/>
      <c r="W1148" s="59"/>
      <c r="X1148" s="72"/>
      <c r="Y1148" s="72"/>
      <c r="Z1148" s="72"/>
      <c r="AA1148" s="72"/>
      <c r="AB1148" s="59"/>
      <c r="AC1148" s="62"/>
      <c r="AD1148" s="78" t="s">
        <v>104</v>
      </c>
      <c r="AE1148" s="76"/>
      <c r="AF1148" s="76"/>
      <c r="AG1148" s="76"/>
      <c r="AH1148" s="79"/>
      <c r="AI1148" s="76"/>
      <c r="AJ1148" s="76"/>
      <c r="AK1148" s="80"/>
    </row>
    <row r="1149" spans="1:37">
      <c r="D1149" s="64"/>
      <c r="AD1149" s="81"/>
      <c r="AE1149" s="52"/>
      <c r="AF1149" s="52"/>
      <c r="AG1149" s="52"/>
      <c r="AH1149" s="82"/>
      <c r="AI1149" s="52"/>
      <c r="AJ1149" s="52"/>
      <c r="AK1149" s="53"/>
    </row>
    <row r="1150" spans="1:37">
      <c r="A1150" s="83" t="s">
        <v>105</v>
      </c>
      <c r="B1150" s="76"/>
      <c r="C1150" s="80"/>
      <c r="D1150" s="84"/>
      <c r="E1150" s="84" t="s">
        <v>100</v>
      </c>
      <c r="F1150" s="85" t="s">
        <v>21</v>
      </c>
      <c r="G1150" s="84" t="s">
        <v>101</v>
      </c>
      <c r="H1150" s="86"/>
      <c r="I1150" s="84" t="s">
        <v>106</v>
      </c>
      <c r="J1150" s="84"/>
      <c r="K1150" s="84"/>
      <c r="L1150" s="84"/>
      <c r="M1150" s="86"/>
      <c r="N1150" s="84" t="s">
        <v>107</v>
      </c>
      <c r="O1150" s="84"/>
      <c r="P1150" s="84"/>
      <c r="Q1150" s="84"/>
      <c r="R1150" s="86"/>
      <c r="S1150" s="73"/>
      <c r="T1150" s="73"/>
      <c r="AD1150" s="87" t="s">
        <v>108</v>
      </c>
      <c r="AE1150" s="58"/>
      <c r="AF1150" s="58"/>
      <c r="AG1150" s="58"/>
      <c r="AH1150" s="72"/>
      <c r="AI1150" s="58"/>
      <c r="AJ1150" s="58"/>
      <c r="AK1150" s="59"/>
    </row>
    <row r="1151" spans="1:37">
      <c r="A1151" s="60"/>
      <c r="C1151" s="61"/>
      <c r="H1151" s="61"/>
      <c r="M1151" s="61"/>
      <c r="N1151" s="88"/>
      <c r="O1151" s="89"/>
      <c r="P1151" s="89"/>
      <c r="Q1151" s="89"/>
      <c r="R1151" s="90"/>
      <c r="S1151" s="62"/>
      <c r="T1151" s="56" t="s">
        <v>109</v>
      </c>
      <c r="AD1151" s="91"/>
      <c r="AE1151" s="62"/>
      <c r="AF1151" s="62"/>
      <c r="AG1151" s="62"/>
      <c r="AH1151" s="92"/>
      <c r="AI1151" s="62"/>
      <c r="AJ1151" s="62"/>
      <c r="AK1151" s="61"/>
    </row>
    <row r="1152" spans="1:37">
      <c r="A1152" s="93" t="s">
        <v>110</v>
      </c>
      <c r="B1152" s="58"/>
      <c r="C1152" s="59"/>
      <c r="D1152" s="58"/>
      <c r="E1152" s="58"/>
      <c r="F1152" s="94" t="s">
        <v>21</v>
      </c>
      <c r="G1152" s="58"/>
      <c r="H1152" s="59"/>
      <c r="I1152" s="58"/>
      <c r="J1152" s="58"/>
      <c r="K1152" s="94" t="s">
        <v>21</v>
      </c>
      <c r="L1152" s="58"/>
      <c r="M1152" s="59"/>
      <c r="N1152" s="95"/>
      <c r="O1152" s="95"/>
      <c r="P1152" s="96"/>
      <c r="Q1152" s="97"/>
      <c r="R1152" s="98"/>
      <c r="S1152" s="62"/>
      <c r="T1152" s="62"/>
      <c r="AD1152" s="87" t="s">
        <v>111</v>
      </c>
      <c r="AE1152" s="58"/>
      <c r="AF1152" s="58"/>
      <c r="AG1152" s="58"/>
      <c r="AH1152" s="72"/>
      <c r="AI1152" s="58"/>
      <c r="AJ1152" s="58"/>
      <c r="AK1152" s="59"/>
    </row>
    <row r="1153" spans="1:37">
      <c r="A1153" s="60"/>
      <c r="C1153" s="61"/>
      <c r="H1153" s="61"/>
      <c r="K1153" s="99"/>
      <c r="M1153" s="61"/>
      <c r="N1153" s="62"/>
      <c r="Q1153" s="100"/>
      <c r="R1153" s="61"/>
      <c r="S1153" s="62"/>
      <c r="T1153" s="58"/>
      <c r="U1153" s="58"/>
      <c r="V1153" s="58"/>
      <c r="W1153" s="58"/>
      <c r="X1153" s="58"/>
      <c r="Y1153" s="58"/>
      <c r="Z1153" s="58"/>
      <c r="AA1153" s="58"/>
      <c r="AB1153" s="58"/>
      <c r="AC1153" s="62"/>
      <c r="AD1153" s="91"/>
      <c r="AE1153" s="62"/>
      <c r="AF1153" s="62"/>
      <c r="AG1153" s="62"/>
      <c r="AH1153" s="92"/>
      <c r="AI1153" s="62"/>
      <c r="AJ1153" s="62"/>
      <c r="AK1153" s="61"/>
    </row>
    <row r="1154" spans="1:37">
      <c r="A1154" s="93" t="s">
        <v>112</v>
      </c>
      <c r="B1154" s="58"/>
      <c r="C1154" s="59"/>
      <c r="D1154" s="58"/>
      <c r="E1154" s="58"/>
      <c r="F1154" s="94" t="s">
        <v>21</v>
      </c>
      <c r="G1154" s="58"/>
      <c r="H1154" s="59"/>
      <c r="I1154" s="58"/>
      <c r="J1154" s="58"/>
      <c r="K1154" s="94" t="s">
        <v>21</v>
      </c>
      <c r="L1154" s="58"/>
      <c r="M1154" s="59"/>
      <c r="N1154" s="58"/>
      <c r="O1154" s="58"/>
      <c r="P1154" s="94" t="s">
        <v>21</v>
      </c>
      <c r="Q1154" s="101"/>
      <c r="R1154" s="59"/>
      <c r="S1154" s="62"/>
      <c r="T1154" s="62"/>
      <c r="AD1154" s="87" t="s">
        <v>113</v>
      </c>
      <c r="AE1154" s="58"/>
      <c r="AF1154" s="58"/>
      <c r="AG1154" s="58"/>
      <c r="AH1154" s="72"/>
      <c r="AI1154" s="58"/>
      <c r="AJ1154" s="58"/>
      <c r="AK1154" s="59"/>
    </row>
    <row r="1155" spans="1:37">
      <c r="AD1155" s="91" t="s">
        <v>114</v>
      </c>
      <c r="AE1155" s="62"/>
      <c r="AF1155" s="62"/>
      <c r="AG1155" s="62"/>
      <c r="AH1155" s="92"/>
      <c r="AI1155" s="62"/>
      <c r="AJ1155" s="62"/>
      <c r="AK1155" s="61"/>
    </row>
    <row r="1156" spans="1:37">
      <c r="A1156" s="102"/>
      <c r="B1156" s="76"/>
      <c r="C1156" s="76"/>
      <c r="D1156" s="76"/>
      <c r="E1156" s="76" t="s">
        <v>100</v>
      </c>
      <c r="F1156" s="76"/>
      <c r="G1156" s="76"/>
      <c r="H1156" s="76"/>
      <c r="I1156" s="76"/>
      <c r="J1156" s="76"/>
      <c r="K1156" s="76"/>
      <c r="L1156" s="76"/>
      <c r="M1156" s="76"/>
      <c r="N1156" s="85" t="s">
        <v>40</v>
      </c>
      <c r="O1156" s="76"/>
      <c r="P1156" s="76"/>
      <c r="Q1156" s="76"/>
      <c r="R1156" s="76"/>
      <c r="S1156" s="76"/>
      <c r="T1156" s="76" t="s">
        <v>101</v>
      </c>
      <c r="U1156" s="76"/>
      <c r="V1156" s="76"/>
      <c r="W1156" s="76"/>
      <c r="X1156" s="76"/>
      <c r="Y1156" s="76"/>
      <c r="Z1156" s="76"/>
      <c r="AA1156" s="76"/>
      <c r="AB1156" s="80"/>
      <c r="AD1156" s="87" t="s">
        <v>115</v>
      </c>
      <c r="AE1156" s="58"/>
      <c r="AF1156" s="58"/>
      <c r="AG1156" s="58"/>
      <c r="AH1156" s="72"/>
      <c r="AI1156" s="58"/>
      <c r="AJ1156" s="58"/>
      <c r="AK1156" s="59"/>
    </row>
    <row r="1157" spans="1:37">
      <c r="A1157" s="103" t="s">
        <v>116</v>
      </c>
      <c r="B1157" s="104" t="s">
        <v>117</v>
      </c>
      <c r="C1157" s="104"/>
      <c r="D1157" s="104"/>
      <c r="E1157" s="104"/>
      <c r="F1157" s="104"/>
      <c r="G1157" s="105"/>
      <c r="H1157" s="104" t="s">
        <v>118</v>
      </c>
      <c r="I1157" s="104"/>
      <c r="J1157" s="105"/>
      <c r="K1157" s="106" t="s">
        <v>119</v>
      </c>
      <c r="L1157" s="107" t="s">
        <v>120</v>
      </c>
      <c r="M1157" s="108"/>
      <c r="N1157" s="109" t="s">
        <v>94</v>
      </c>
      <c r="O1157" s="105" t="s">
        <v>116</v>
      </c>
      <c r="P1157" s="104" t="s">
        <v>117</v>
      </c>
      <c r="Q1157" s="104"/>
      <c r="R1157" s="104"/>
      <c r="S1157" s="104"/>
      <c r="T1157" s="104"/>
      <c r="U1157" s="105"/>
      <c r="V1157" s="104" t="s">
        <v>118</v>
      </c>
      <c r="W1157" s="104"/>
      <c r="X1157" s="105"/>
      <c r="Y1157" s="106" t="s">
        <v>119</v>
      </c>
      <c r="Z1157" s="107" t="s">
        <v>120</v>
      </c>
      <c r="AA1157" s="108"/>
      <c r="AB1157" s="109" t="s">
        <v>94</v>
      </c>
    </row>
    <row r="1158" spans="1:37">
      <c r="A1158" s="110" t="s">
        <v>121</v>
      </c>
      <c r="B1158" s="111"/>
      <c r="C1158" s="111"/>
      <c r="D1158" s="111"/>
      <c r="E1158" s="111"/>
      <c r="F1158" s="111"/>
      <c r="G1158" s="112"/>
      <c r="H1158" s="111"/>
      <c r="I1158" s="111"/>
      <c r="J1158" s="112"/>
      <c r="K1158" s="113"/>
      <c r="L1158" s="114"/>
      <c r="M1158" s="115"/>
      <c r="N1158" s="116"/>
      <c r="O1158" s="117" t="s">
        <v>121</v>
      </c>
      <c r="P1158" s="111"/>
      <c r="Q1158" s="111"/>
      <c r="R1158" s="111"/>
      <c r="S1158" s="111"/>
      <c r="T1158" s="111"/>
      <c r="U1158" s="112"/>
      <c r="V1158" s="111"/>
      <c r="W1158" s="111"/>
      <c r="X1158" s="112"/>
      <c r="Y1158" s="113"/>
      <c r="Z1158" s="114"/>
      <c r="AA1158" s="115"/>
      <c r="AB1158" s="116"/>
      <c r="AD1158" s="64" t="s">
        <v>122</v>
      </c>
    </row>
    <row r="1159" spans="1:37">
      <c r="A1159" s="110" t="s">
        <v>123</v>
      </c>
      <c r="B1159" s="111"/>
      <c r="C1159" s="111"/>
      <c r="D1159" s="111"/>
      <c r="E1159" s="111"/>
      <c r="F1159" s="111"/>
      <c r="G1159" s="112"/>
      <c r="H1159" s="111"/>
      <c r="I1159" s="111"/>
      <c r="J1159" s="112"/>
      <c r="K1159" s="118"/>
      <c r="L1159" s="119"/>
      <c r="M1159" s="112"/>
      <c r="N1159" s="116"/>
      <c r="O1159" s="117" t="s">
        <v>123</v>
      </c>
      <c r="P1159" s="111"/>
      <c r="Q1159" s="111"/>
      <c r="R1159" s="111"/>
      <c r="S1159" s="111"/>
      <c r="T1159" s="111"/>
      <c r="U1159" s="112"/>
      <c r="V1159" s="111"/>
      <c r="W1159" s="111"/>
      <c r="X1159" s="112"/>
      <c r="Y1159" s="118"/>
      <c r="Z1159" s="119"/>
      <c r="AA1159" s="112"/>
      <c r="AB1159" s="116"/>
      <c r="AD1159" s="120"/>
      <c r="AE1159" s="58"/>
      <c r="AF1159" s="58"/>
      <c r="AG1159" s="58"/>
      <c r="AH1159" s="58"/>
      <c r="AI1159" s="58"/>
      <c r="AJ1159" s="58"/>
      <c r="AK1159" s="58"/>
    </row>
    <row r="1160" spans="1:37">
      <c r="A1160" s="110" t="s">
        <v>124</v>
      </c>
      <c r="B1160" s="111"/>
      <c r="C1160" s="111"/>
      <c r="D1160" s="111"/>
      <c r="E1160" s="111"/>
      <c r="F1160" s="111"/>
      <c r="G1160" s="112"/>
      <c r="H1160" s="111"/>
      <c r="I1160" s="111"/>
      <c r="J1160" s="112"/>
      <c r="K1160" s="118"/>
      <c r="L1160" s="119"/>
      <c r="M1160" s="112"/>
      <c r="N1160" s="116"/>
      <c r="O1160" s="117" t="s">
        <v>124</v>
      </c>
      <c r="P1160" s="111"/>
      <c r="Q1160" s="111"/>
      <c r="R1160" s="111"/>
      <c r="S1160" s="111"/>
      <c r="T1160" s="111"/>
      <c r="U1160" s="112"/>
      <c r="V1160" s="111"/>
      <c r="W1160" s="111"/>
      <c r="X1160" s="112"/>
      <c r="Y1160" s="118"/>
      <c r="Z1160" s="119"/>
      <c r="AA1160" s="112"/>
      <c r="AB1160" s="116"/>
      <c r="AD1160" s="64" t="s">
        <v>96</v>
      </c>
    </row>
    <row r="1161" spans="1:37">
      <c r="A1161" s="110" t="s">
        <v>125</v>
      </c>
      <c r="B1161" s="111"/>
      <c r="C1161" s="111"/>
      <c r="D1161" s="111"/>
      <c r="E1161" s="111"/>
      <c r="F1161" s="111"/>
      <c r="G1161" s="112"/>
      <c r="H1161" s="111"/>
      <c r="I1161" s="111"/>
      <c r="J1161" s="112"/>
      <c r="K1161" s="118"/>
      <c r="L1161" s="119"/>
      <c r="M1161" s="112"/>
      <c r="N1161" s="116"/>
      <c r="O1161" s="117" t="s">
        <v>125</v>
      </c>
      <c r="P1161" s="111"/>
      <c r="Q1161" s="111"/>
      <c r="R1161" s="111"/>
      <c r="S1161" s="111"/>
      <c r="T1161" s="111"/>
      <c r="U1161" s="112"/>
      <c r="V1161" s="111"/>
      <c r="W1161" s="111"/>
      <c r="X1161" s="112"/>
      <c r="Y1161" s="118"/>
      <c r="Z1161" s="119"/>
      <c r="AA1161" s="112"/>
      <c r="AB1161" s="116"/>
      <c r="AD1161" s="120"/>
      <c r="AE1161" s="58"/>
      <c r="AF1161" s="58"/>
      <c r="AG1161" s="58"/>
      <c r="AH1161" s="58"/>
      <c r="AI1161" s="58"/>
      <c r="AJ1161" s="58"/>
      <c r="AK1161" s="58"/>
    </row>
    <row r="1162" spans="1:37">
      <c r="A1162" s="110" t="s">
        <v>126</v>
      </c>
      <c r="B1162" s="111"/>
      <c r="C1162" s="111"/>
      <c r="D1162" s="111"/>
      <c r="E1162" s="111"/>
      <c r="F1162" s="111"/>
      <c r="G1162" s="112"/>
      <c r="H1162" s="111"/>
      <c r="I1162" s="111"/>
      <c r="J1162" s="112"/>
      <c r="K1162" s="118"/>
      <c r="L1162" s="119"/>
      <c r="M1162" s="112"/>
      <c r="N1162" s="116"/>
      <c r="O1162" s="117" t="s">
        <v>126</v>
      </c>
      <c r="P1162" s="111"/>
      <c r="Q1162" s="111"/>
      <c r="R1162" s="111"/>
      <c r="S1162" s="111"/>
      <c r="T1162" s="111"/>
      <c r="U1162" s="112"/>
      <c r="V1162" s="111"/>
      <c r="W1162" s="111"/>
      <c r="X1162" s="112"/>
      <c r="Y1162" s="118"/>
      <c r="Z1162" s="119"/>
      <c r="AA1162" s="112"/>
      <c r="AB1162" s="116"/>
      <c r="AD1162" s="64" t="s">
        <v>127</v>
      </c>
    </row>
    <row r="1163" spans="1:37">
      <c r="A1163" s="121" t="s">
        <v>128</v>
      </c>
      <c r="B1163" s="58"/>
      <c r="C1163" s="58"/>
      <c r="D1163" s="58"/>
      <c r="E1163" s="58"/>
      <c r="F1163" s="58"/>
      <c r="G1163" s="72"/>
      <c r="H1163" s="58"/>
      <c r="I1163" s="58"/>
      <c r="J1163" s="72"/>
      <c r="K1163" s="122"/>
      <c r="L1163" s="123"/>
      <c r="M1163" s="72"/>
      <c r="N1163" s="59"/>
      <c r="O1163" s="124" t="s">
        <v>128</v>
      </c>
      <c r="P1163" s="58"/>
      <c r="Q1163" s="58"/>
      <c r="R1163" s="58"/>
      <c r="S1163" s="58"/>
      <c r="T1163" s="58"/>
      <c r="U1163" s="72"/>
      <c r="V1163" s="58"/>
      <c r="W1163" s="58"/>
      <c r="X1163" s="72"/>
      <c r="Y1163" s="122"/>
      <c r="Z1163" s="123"/>
      <c r="AA1163" s="72"/>
      <c r="AB1163" s="59"/>
      <c r="AD1163" s="125"/>
      <c r="AE1163" s="125" t="str">
        <f>Daten!$A$35</f>
        <v>Fredenbeck</v>
      </c>
      <c r="AF1163" s="58"/>
      <c r="AG1163" s="58"/>
      <c r="AH1163" s="58"/>
      <c r="AI1163" s="58"/>
      <c r="AJ1163" s="58"/>
      <c r="AK1163" s="58"/>
    </row>
    <row r="1164" spans="1:37">
      <c r="A1164" s="65" t="s">
        <v>129</v>
      </c>
      <c r="N1164" s="61"/>
      <c r="O1164" s="64" t="s">
        <v>129</v>
      </c>
      <c r="AB1164" s="61"/>
      <c r="AD1164" s="64" t="s">
        <v>130</v>
      </c>
    </row>
    <row r="1165" spans="1:37">
      <c r="A1165" s="57"/>
      <c r="B1165" s="58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9"/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8"/>
      <c r="AB1165" s="59"/>
      <c r="AD1165" s="58"/>
      <c r="AE1165" s="126" t="str">
        <f>Daten!$A$32</f>
        <v>05.05.2017</v>
      </c>
      <c r="AF1165" s="58"/>
      <c r="AG1165" s="58"/>
      <c r="AH1165" s="58"/>
      <c r="AI1165" s="58"/>
      <c r="AJ1165" s="58"/>
      <c r="AK1165" s="58"/>
    </row>
    <row r="1166" spans="1:37" ht="12" customHeight="1">
      <c r="A1166" s="127"/>
    </row>
    <row r="1167" spans="1:37">
      <c r="A1167" s="51" t="s">
        <v>95</v>
      </c>
      <c r="B1167" s="52"/>
      <c r="C1167" s="52"/>
      <c r="D1167" s="52"/>
      <c r="E1167" s="53"/>
      <c r="F1167" s="54" t="s">
        <v>96</v>
      </c>
      <c r="G1167" s="52"/>
      <c r="H1167" s="52"/>
      <c r="I1167" s="52"/>
      <c r="J1167" s="52"/>
      <c r="K1167" s="52"/>
      <c r="L1167" s="52"/>
      <c r="M1167" s="52"/>
      <c r="N1167" s="52"/>
      <c r="O1167" s="52"/>
      <c r="P1167" s="53"/>
      <c r="Q1167" s="54" t="s">
        <v>97</v>
      </c>
      <c r="R1167" s="52"/>
      <c r="S1167" s="52"/>
      <c r="T1167" s="52"/>
      <c r="U1167" s="52"/>
      <c r="V1167" s="52"/>
      <c r="W1167" s="52"/>
      <c r="X1167" s="52"/>
      <c r="Y1167" s="52"/>
      <c r="Z1167" s="52"/>
      <c r="AA1167" s="52"/>
      <c r="AB1167" s="53"/>
      <c r="AC1167" s="55" t="s">
        <v>98</v>
      </c>
    </row>
    <row r="1168" spans="1:37">
      <c r="A1168" s="57"/>
      <c r="B1168" s="58"/>
      <c r="C1168" s="58"/>
      <c r="D1168" s="58"/>
      <c r="E1168" s="59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9"/>
      <c r="Q1168" s="58"/>
      <c r="R1168" s="58" t="str">
        <f ca="1">SamstagNeben!P59</f>
        <v>Barmer TG</v>
      </c>
      <c r="S1168" s="58"/>
      <c r="T1168" s="58"/>
      <c r="U1168" s="58"/>
      <c r="V1168" s="58"/>
      <c r="W1168" s="58"/>
      <c r="X1168" s="58"/>
      <c r="Y1168" s="58"/>
      <c r="Z1168" s="58"/>
      <c r="AA1168" s="58" t="str">
        <f>SamstagNeben!N59</f>
        <v>F40</v>
      </c>
      <c r="AB1168" s="59"/>
      <c r="AC1168" s="55" t="s">
        <v>99</v>
      </c>
    </row>
    <row r="1169" spans="1:37" ht="15.95" customHeight="1">
      <c r="A1169" s="60" t="s">
        <v>100</v>
      </c>
      <c r="C1169" s="56" t="str">
        <f ca="1">SamstagNeben!I59</f>
        <v>TV Grohn</v>
      </c>
      <c r="M1169" s="61"/>
      <c r="N1169" s="62" t="s">
        <v>101</v>
      </c>
      <c r="O1169" s="63"/>
      <c r="P1169" s="56" t="str">
        <f ca="1">SamstagNeben!M59</f>
        <v>TV Berkenbaum</v>
      </c>
      <c r="AB1169" s="61"/>
    </row>
    <row r="1170" spans="1:37">
      <c r="A1170" s="57"/>
      <c r="B1170" s="58"/>
      <c r="C1170" s="58"/>
      <c r="M1170" s="61"/>
      <c r="N1170" s="62"/>
      <c r="AB1170" s="61"/>
      <c r="AD1170" s="64" t="s">
        <v>37</v>
      </c>
      <c r="AG1170" s="64" t="s">
        <v>102</v>
      </c>
      <c r="AJ1170" s="64" t="s">
        <v>39</v>
      </c>
    </row>
    <row r="1171" spans="1:37">
      <c r="A1171" s="65" t="s">
        <v>100</v>
      </c>
      <c r="C1171" s="66"/>
      <c r="D1171" s="67"/>
      <c r="E1171" s="67"/>
      <c r="F1171" s="67"/>
      <c r="G1171" s="67"/>
      <c r="H1171" s="68"/>
      <c r="I1171" s="67"/>
      <c r="J1171" s="67"/>
      <c r="K1171" s="67"/>
      <c r="L1171" s="67"/>
      <c r="M1171" s="68"/>
      <c r="N1171" s="67"/>
      <c r="O1171" s="67"/>
      <c r="P1171" s="67"/>
      <c r="Q1171" s="67"/>
      <c r="R1171" s="68"/>
      <c r="S1171" s="67"/>
      <c r="T1171" s="67"/>
      <c r="U1171" s="67"/>
      <c r="V1171" s="67"/>
      <c r="W1171" s="68"/>
      <c r="X1171" s="67"/>
      <c r="Y1171" s="67"/>
      <c r="Z1171" s="67"/>
      <c r="AA1171" s="67"/>
      <c r="AB1171" s="68"/>
      <c r="AC1171" s="62"/>
      <c r="AD1171" s="69"/>
      <c r="AE1171" s="53"/>
      <c r="AF1171" s="62"/>
      <c r="AG1171" s="69"/>
      <c r="AH1171" s="53"/>
      <c r="AJ1171" s="69"/>
      <c r="AK1171" s="53"/>
    </row>
    <row r="1172" spans="1:37">
      <c r="A1172" s="70" t="s">
        <v>101</v>
      </c>
      <c r="B1172" s="58"/>
      <c r="C1172" s="71"/>
      <c r="D1172" s="72"/>
      <c r="E1172" s="72"/>
      <c r="F1172" s="72"/>
      <c r="G1172" s="72"/>
      <c r="H1172" s="59"/>
      <c r="I1172" s="72"/>
      <c r="J1172" s="72"/>
      <c r="K1172" s="72"/>
      <c r="L1172" s="72"/>
      <c r="M1172" s="59"/>
      <c r="N1172" s="72"/>
      <c r="O1172" s="72"/>
      <c r="P1172" s="72"/>
      <c r="Q1172" s="72"/>
      <c r="R1172" s="59"/>
      <c r="S1172" s="72"/>
      <c r="T1172" s="72"/>
      <c r="U1172" s="72"/>
      <c r="V1172" s="72"/>
      <c r="W1172" s="59"/>
      <c r="X1172" s="72"/>
      <c r="Y1172" s="72"/>
      <c r="Z1172" s="72"/>
      <c r="AA1172" s="72"/>
      <c r="AB1172" s="59"/>
      <c r="AC1172" s="62"/>
      <c r="AD1172" s="462">
        <f>SamstagNeben!C59</f>
        <v>13</v>
      </c>
      <c r="AE1172" s="463"/>
      <c r="AF1172" s="62"/>
      <c r="AG1172" s="462">
        <f>SamstagNeben!E59</f>
        <v>95</v>
      </c>
      <c r="AH1172" s="463"/>
      <c r="AJ1172" s="462">
        <f>SamstagNeben!F59</f>
        <v>1</v>
      </c>
      <c r="AK1172" s="463"/>
    </row>
    <row r="1173" spans="1:37">
      <c r="A1173" s="65" t="s">
        <v>100</v>
      </c>
      <c r="C1173" s="66"/>
      <c r="D1173" s="67"/>
      <c r="E1173" s="67"/>
      <c r="F1173" s="67"/>
      <c r="G1173" s="67"/>
      <c r="H1173" s="68"/>
      <c r="I1173" s="67"/>
      <c r="J1173" s="67"/>
      <c r="K1173" s="67"/>
      <c r="L1173" s="67"/>
      <c r="M1173" s="68"/>
      <c r="N1173" s="67"/>
      <c r="O1173" s="67"/>
      <c r="P1173" s="67"/>
      <c r="Q1173" s="67"/>
      <c r="R1173" s="68"/>
      <c r="S1173" s="67"/>
      <c r="T1173" s="67"/>
      <c r="U1173" s="67"/>
      <c r="V1173" s="67"/>
      <c r="W1173" s="68"/>
      <c r="X1173" s="67"/>
      <c r="Y1173" s="67"/>
      <c r="Z1173" s="67"/>
      <c r="AA1173" s="67"/>
      <c r="AB1173" s="68"/>
      <c r="AC1173" s="62"/>
      <c r="AD1173" s="57"/>
      <c r="AE1173" s="59"/>
      <c r="AF1173" s="62"/>
      <c r="AG1173" s="57"/>
      <c r="AH1173" s="59"/>
      <c r="AJ1173" s="57"/>
      <c r="AK1173" s="59"/>
    </row>
    <row r="1174" spans="1:37">
      <c r="A1174" s="70" t="s">
        <v>101</v>
      </c>
      <c r="B1174" s="58"/>
      <c r="C1174" s="71"/>
      <c r="D1174" s="72"/>
      <c r="E1174" s="72"/>
      <c r="F1174" s="72"/>
      <c r="G1174" s="72"/>
      <c r="H1174" s="59"/>
      <c r="I1174" s="72"/>
      <c r="J1174" s="72"/>
      <c r="K1174" s="72"/>
      <c r="L1174" s="72"/>
      <c r="M1174" s="59"/>
      <c r="N1174" s="72"/>
      <c r="O1174" s="72"/>
      <c r="P1174" s="72"/>
      <c r="Q1174" s="72"/>
      <c r="R1174" s="59"/>
      <c r="S1174" s="72"/>
      <c r="T1174" s="72"/>
      <c r="U1174" s="72"/>
      <c r="V1174" s="72"/>
      <c r="W1174" s="59"/>
      <c r="X1174" s="72"/>
      <c r="Y1174" s="72"/>
      <c r="Z1174" s="72"/>
      <c r="AA1174" s="72"/>
      <c r="AB1174" s="59"/>
      <c r="AC1174" s="62"/>
      <c r="AD1174" s="62"/>
      <c r="AE1174" s="62"/>
      <c r="AF1174" s="62"/>
      <c r="AG1174" s="62"/>
    </row>
    <row r="1175" spans="1:37">
      <c r="A1175" s="65" t="s">
        <v>100</v>
      </c>
      <c r="C1175" s="66"/>
      <c r="D1175" s="67"/>
      <c r="E1175" s="67"/>
      <c r="F1175" s="67"/>
      <c r="G1175" s="67"/>
      <c r="H1175" s="68"/>
      <c r="I1175" s="67"/>
      <c r="J1175" s="67"/>
      <c r="K1175" s="67"/>
      <c r="L1175" s="67"/>
      <c r="M1175" s="68"/>
      <c r="N1175" s="67"/>
      <c r="O1175" s="67"/>
      <c r="P1175" s="67"/>
      <c r="Q1175" s="67"/>
      <c r="R1175" s="68"/>
      <c r="S1175" s="67"/>
      <c r="T1175" s="67"/>
      <c r="U1175" s="67"/>
      <c r="V1175" s="67"/>
      <c r="W1175" s="68"/>
      <c r="X1175" s="67"/>
      <c r="Y1175" s="67"/>
      <c r="Z1175" s="67"/>
      <c r="AA1175" s="67"/>
      <c r="AB1175" s="68"/>
      <c r="AC1175" s="62"/>
      <c r="AD1175" s="73" t="s">
        <v>103</v>
      </c>
      <c r="AE1175" s="62"/>
      <c r="AF1175" s="62"/>
      <c r="AG1175" s="62"/>
    </row>
    <row r="1176" spans="1:37">
      <c r="A1176" s="70" t="s">
        <v>101</v>
      </c>
      <c r="B1176" s="58"/>
      <c r="C1176" s="71"/>
      <c r="D1176" s="72"/>
      <c r="E1176" s="72"/>
      <c r="F1176" s="72"/>
      <c r="G1176" s="72"/>
      <c r="H1176" s="59"/>
      <c r="I1176" s="72"/>
      <c r="J1176" s="72"/>
      <c r="K1176" s="72"/>
      <c r="L1176" s="72"/>
      <c r="M1176" s="59"/>
      <c r="N1176" s="72"/>
      <c r="O1176" s="72"/>
      <c r="P1176" s="72"/>
      <c r="Q1176" s="72"/>
      <c r="R1176" s="59"/>
      <c r="S1176" s="72"/>
      <c r="T1176" s="72"/>
      <c r="U1176" s="72"/>
      <c r="V1176" s="72"/>
      <c r="W1176" s="59"/>
      <c r="X1176" s="72"/>
      <c r="Y1176" s="72"/>
      <c r="Z1176" s="72"/>
      <c r="AA1176" s="72"/>
      <c r="AB1176" s="59"/>
      <c r="AC1176" s="62"/>
      <c r="AD1176" s="62"/>
      <c r="AE1176" s="62"/>
      <c r="AF1176" s="62"/>
      <c r="AG1176" s="62"/>
    </row>
    <row r="1177" spans="1:37">
      <c r="A1177" s="65" t="s">
        <v>100</v>
      </c>
      <c r="C1177" s="66"/>
      <c r="D1177" s="67"/>
      <c r="E1177" s="67"/>
      <c r="F1177" s="67"/>
      <c r="G1177" s="67"/>
      <c r="H1177" s="68"/>
      <c r="I1177" s="67"/>
      <c r="J1177" s="67"/>
      <c r="K1177" s="67"/>
      <c r="L1177" s="67"/>
      <c r="M1177" s="68"/>
      <c r="N1177" s="67"/>
      <c r="O1177" s="67"/>
      <c r="P1177" s="67"/>
      <c r="Q1177" s="67"/>
      <c r="R1177" s="68"/>
      <c r="S1177" s="67"/>
      <c r="T1177" s="67"/>
      <c r="U1177" s="67"/>
      <c r="V1177" s="67"/>
      <c r="W1177" s="68"/>
      <c r="X1177" s="67"/>
      <c r="Y1177" s="67"/>
      <c r="Z1177" s="67"/>
      <c r="AA1177" s="67"/>
      <c r="AB1177" s="68"/>
      <c r="AC1177" s="62"/>
      <c r="AD1177" s="74" t="str">
        <f>Daten!$A$31</f>
        <v>DM Senioren 2017</v>
      </c>
      <c r="AE1177" s="58"/>
      <c r="AF1177" s="58"/>
      <c r="AG1177" s="58"/>
      <c r="AH1177" s="58"/>
      <c r="AI1177" s="58"/>
      <c r="AJ1177" s="58"/>
      <c r="AK1177" s="58"/>
    </row>
    <row r="1178" spans="1:37">
      <c r="A1178" s="70" t="s">
        <v>101</v>
      </c>
      <c r="B1178" s="58"/>
      <c r="C1178" s="71"/>
      <c r="D1178" s="72"/>
      <c r="E1178" s="72"/>
      <c r="F1178" s="72"/>
      <c r="G1178" s="72"/>
      <c r="H1178" s="59"/>
      <c r="I1178" s="72"/>
      <c r="J1178" s="72"/>
      <c r="K1178" s="72"/>
      <c r="L1178" s="72"/>
      <c r="M1178" s="59"/>
      <c r="N1178" s="72"/>
      <c r="O1178" s="72"/>
      <c r="P1178" s="72"/>
      <c r="Q1178" s="72"/>
      <c r="R1178" s="59"/>
      <c r="S1178" s="72"/>
      <c r="T1178" s="72"/>
      <c r="U1178" s="72"/>
      <c r="V1178" s="72"/>
      <c r="W1178" s="59"/>
      <c r="X1178" s="72"/>
      <c r="Y1178" s="72"/>
      <c r="Z1178" s="72"/>
      <c r="AA1178" s="72"/>
      <c r="AB1178" s="59"/>
      <c r="AC1178" s="62"/>
      <c r="AD1178" s="75" t="str">
        <f>SamstagNeben!G59</f>
        <v>F40</v>
      </c>
      <c r="AE1178" s="76"/>
      <c r="AF1178" s="76"/>
      <c r="AG1178" s="75" t="s">
        <v>34</v>
      </c>
      <c r="AH1178" s="76"/>
      <c r="AI1178" s="76"/>
      <c r="AJ1178" s="76"/>
      <c r="AK1178" s="76"/>
    </row>
    <row r="1179" spans="1:37">
      <c r="A1179" s="65" t="s">
        <v>100</v>
      </c>
      <c r="C1179" s="66"/>
      <c r="D1179" s="67"/>
      <c r="E1179" s="67"/>
      <c r="F1179" s="67"/>
      <c r="G1179" s="67"/>
      <c r="H1179" s="68"/>
      <c r="I1179" s="67"/>
      <c r="J1179" s="67"/>
      <c r="K1179" s="67"/>
      <c r="L1179" s="67"/>
      <c r="M1179" s="68"/>
      <c r="N1179" s="67"/>
      <c r="O1179" s="67"/>
      <c r="P1179" s="67"/>
      <c r="Q1179" s="67"/>
      <c r="R1179" s="68"/>
      <c r="S1179" s="67"/>
      <c r="T1179" s="67"/>
      <c r="U1179" s="67"/>
      <c r="V1179" s="67"/>
      <c r="W1179" s="68"/>
      <c r="X1179" s="67"/>
      <c r="Y1179" s="67"/>
      <c r="Z1179" s="67"/>
      <c r="AA1179" s="67"/>
      <c r="AB1179" s="68"/>
      <c r="AC1179" s="62"/>
      <c r="AD1179" s="77"/>
      <c r="AE1179" s="62"/>
      <c r="AF1179" s="62"/>
      <c r="AG1179" s="62"/>
      <c r="AH1179" s="62"/>
      <c r="AI1179" s="62"/>
      <c r="AJ1179" s="62"/>
      <c r="AK1179" s="62"/>
    </row>
    <row r="1180" spans="1:37">
      <c r="A1180" s="70" t="s">
        <v>101</v>
      </c>
      <c r="B1180" s="58"/>
      <c r="C1180" s="71"/>
      <c r="D1180" s="72"/>
      <c r="E1180" s="72"/>
      <c r="F1180" s="72"/>
      <c r="G1180" s="72"/>
      <c r="H1180" s="59"/>
      <c r="I1180" s="72"/>
      <c r="J1180" s="72"/>
      <c r="K1180" s="72"/>
      <c r="L1180" s="72"/>
      <c r="M1180" s="59"/>
      <c r="N1180" s="72"/>
      <c r="O1180" s="72"/>
      <c r="P1180" s="72"/>
      <c r="Q1180" s="72"/>
      <c r="R1180" s="59"/>
      <c r="S1180" s="72"/>
      <c r="T1180" s="72"/>
      <c r="U1180" s="72"/>
      <c r="V1180" s="72"/>
      <c r="W1180" s="59"/>
      <c r="X1180" s="72"/>
      <c r="Y1180" s="72"/>
      <c r="Z1180" s="72"/>
      <c r="AA1180" s="72"/>
      <c r="AB1180" s="59"/>
      <c r="AC1180" s="62"/>
      <c r="AD1180" s="78" t="s">
        <v>104</v>
      </c>
      <c r="AE1180" s="76"/>
      <c r="AF1180" s="76"/>
      <c r="AG1180" s="76"/>
      <c r="AH1180" s="79"/>
      <c r="AI1180" s="76"/>
      <c r="AJ1180" s="76"/>
      <c r="AK1180" s="80"/>
    </row>
    <row r="1181" spans="1:37">
      <c r="D1181" s="64"/>
      <c r="AD1181" s="81"/>
      <c r="AE1181" s="52"/>
      <c r="AF1181" s="52"/>
      <c r="AG1181" s="52"/>
      <c r="AH1181" s="82"/>
      <c r="AI1181" s="52"/>
      <c r="AJ1181" s="52"/>
      <c r="AK1181" s="53"/>
    </row>
    <row r="1182" spans="1:37">
      <c r="A1182" s="83" t="s">
        <v>105</v>
      </c>
      <c r="B1182" s="76"/>
      <c r="C1182" s="80"/>
      <c r="D1182" s="84"/>
      <c r="E1182" s="84" t="s">
        <v>100</v>
      </c>
      <c r="F1182" s="85" t="s">
        <v>21</v>
      </c>
      <c r="G1182" s="84" t="s">
        <v>101</v>
      </c>
      <c r="H1182" s="86"/>
      <c r="I1182" s="84" t="s">
        <v>106</v>
      </c>
      <c r="J1182" s="84"/>
      <c r="K1182" s="84"/>
      <c r="L1182" s="84"/>
      <c r="M1182" s="86"/>
      <c r="N1182" s="84" t="s">
        <v>107</v>
      </c>
      <c r="O1182" s="84"/>
      <c r="P1182" s="84"/>
      <c r="Q1182" s="84"/>
      <c r="R1182" s="86"/>
      <c r="S1182" s="73"/>
      <c r="T1182" s="73"/>
      <c r="AD1182" s="87" t="s">
        <v>108</v>
      </c>
      <c r="AE1182" s="58"/>
      <c r="AF1182" s="58"/>
      <c r="AG1182" s="58"/>
      <c r="AH1182" s="72"/>
      <c r="AI1182" s="58"/>
      <c r="AJ1182" s="58"/>
      <c r="AK1182" s="59"/>
    </row>
    <row r="1183" spans="1:37">
      <c r="A1183" s="60"/>
      <c r="C1183" s="61"/>
      <c r="H1183" s="61"/>
      <c r="M1183" s="61"/>
      <c r="N1183" s="88"/>
      <c r="O1183" s="89"/>
      <c r="P1183" s="89"/>
      <c r="Q1183" s="89"/>
      <c r="R1183" s="90"/>
      <c r="S1183" s="62"/>
      <c r="T1183" s="56" t="s">
        <v>109</v>
      </c>
      <c r="AD1183" s="91"/>
      <c r="AE1183" s="62"/>
      <c r="AF1183" s="62"/>
      <c r="AG1183" s="62"/>
      <c r="AH1183" s="92"/>
      <c r="AI1183" s="62"/>
      <c r="AJ1183" s="62"/>
      <c r="AK1183" s="61"/>
    </row>
    <row r="1184" spans="1:37">
      <c r="A1184" s="93" t="s">
        <v>110</v>
      </c>
      <c r="B1184" s="58"/>
      <c r="C1184" s="59"/>
      <c r="D1184" s="58"/>
      <c r="E1184" s="58"/>
      <c r="F1184" s="94" t="s">
        <v>21</v>
      </c>
      <c r="G1184" s="58"/>
      <c r="H1184" s="59"/>
      <c r="I1184" s="58"/>
      <c r="J1184" s="58"/>
      <c r="K1184" s="94" t="s">
        <v>21</v>
      </c>
      <c r="L1184" s="58"/>
      <c r="M1184" s="59"/>
      <c r="N1184" s="95"/>
      <c r="O1184" s="95"/>
      <c r="P1184" s="96"/>
      <c r="Q1184" s="97"/>
      <c r="R1184" s="98"/>
      <c r="S1184" s="62"/>
      <c r="T1184" s="62"/>
      <c r="AD1184" s="87" t="s">
        <v>111</v>
      </c>
      <c r="AE1184" s="58"/>
      <c r="AF1184" s="58"/>
      <c r="AG1184" s="58"/>
      <c r="AH1184" s="72"/>
      <c r="AI1184" s="58"/>
      <c r="AJ1184" s="58"/>
      <c r="AK1184" s="59"/>
    </row>
    <row r="1185" spans="1:37">
      <c r="A1185" s="60"/>
      <c r="C1185" s="61"/>
      <c r="H1185" s="61"/>
      <c r="K1185" s="99"/>
      <c r="M1185" s="61"/>
      <c r="N1185" s="62"/>
      <c r="Q1185" s="100"/>
      <c r="R1185" s="61"/>
      <c r="S1185" s="62"/>
      <c r="T1185" s="58"/>
      <c r="U1185" s="58"/>
      <c r="V1185" s="58"/>
      <c r="W1185" s="58"/>
      <c r="X1185" s="58"/>
      <c r="Y1185" s="58"/>
      <c r="Z1185" s="58"/>
      <c r="AA1185" s="58"/>
      <c r="AB1185" s="58"/>
      <c r="AC1185" s="62"/>
      <c r="AD1185" s="91"/>
      <c r="AE1185" s="62"/>
      <c r="AF1185" s="62"/>
      <c r="AG1185" s="62"/>
      <c r="AH1185" s="92"/>
      <c r="AI1185" s="62"/>
      <c r="AJ1185" s="62"/>
      <c r="AK1185" s="61"/>
    </row>
    <row r="1186" spans="1:37">
      <c r="A1186" s="93" t="s">
        <v>112</v>
      </c>
      <c r="B1186" s="58"/>
      <c r="C1186" s="59"/>
      <c r="D1186" s="58"/>
      <c r="E1186" s="58"/>
      <c r="F1186" s="94" t="s">
        <v>21</v>
      </c>
      <c r="G1186" s="58"/>
      <c r="H1186" s="59"/>
      <c r="I1186" s="58"/>
      <c r="J1186" s="58"/>
      <c r="K1186" s="94" t="s">
        <v>21</v>
      </c>
      <c r="L1186" s="58"/>
      <c r="M1186" s="59"/>
      <c r="N1186" s="58"/>
      <c r="O1186" s="58"/>
      <c r="P1186" s="94" t="s">
        <v>21</v>
      </c>
      <c r="Q1186" s="101"/>
      <c r="R1186" s="59"/>
      <c r="S1186" s="62"/>
      <c r="T1186" s="62"/>
      <c r="AD1186" s="87" t="s">
        <v>113</v>
      </c>
      <c r="AE1186" s="58"/>
      <c r="AF1186" s="58"/>
      <c r="AG1186" s="58"/>
      <c r="AH1186" s="72"/>
      <c r="AI1186" s="58"/>
      <c r="AJ1186" s="58"/>
      <c r="AK1186" s="59"/>
    </row>
    <row r="1187" spans="1:37">
      <c r="AD1187" s="91" t="s">
        <v>114</v>
      </c>
      <c r="AE1187" s="62"/>
      <c r="AF1187" s="62"/>
      <c r="AG1187" s="62"/>
      <c r="AH1187" s="92"/>
      <c r="AI1187" s="62"/>
      <c r="AJ1187" s="62"/>
      <c r="AK1187" s="61"/>
    </row>
    <row r="1188" spans="1:37">
      <c r="A1188" s="102"/>
      <c r="B1188" s="76"/>
      <c r="C1188" s="76"/>
      <c r="D1188" s="76"/>
      <c r="E1188" s="76" t="s">
        <v>100</v>
      </c>
      <c r="F1188" s="76"/>
      <c r="G1188" s="76"/>
      <c r="H1188" s="76"/>
      <c r="I1188" s="76"/>
      <c r="J1188" s="76"/>
      <c r="K1188" s="76"/>
      <c r="L1188" s="76"/>
      <c r="M1188" s="76"/>
      <c r="N1188" s="85" t="s">
        <v>40</v>
      </c>
      <c r="O1188" s="76"/>
      <c r="P1188" s="76"/>
      <c r="Q1188" s="76"/>
      <c r="R1188" s="76"/>
      <c r="S1188" s="76"/>
      <c r="T1188" s="76" t="s">
        <v>101</v>
      </c>
      <c r="U1188" s="76"/>
      <c r="V1188" s="76"/>
      <c r="W1188" s="76"/>
      <c r="X1188" s="76"/>
      <c r="Y1188" s="76"/>
      <c r="Z1188" s="76"/>
      <c r="AA1188" s="76"/>
      <c r="AB1188" s="80"/>
      <c r="AD1188" s="87" t="s">
        <v>115</v>
      </c>
      <c r="AE1188" s="58"/>
      <c r="AF1188" s="58"/>
      <c r="AG1188" s="58"/>
      <c r="AH1188" s="72"/>
      <c r="AI1188" s="58"/>
      <c r="AJ1188" s="58"/>
      <c r="AK1188" s="59"/>
    </row>
    <row r="1189" spans="1:37">
      <c r="A1189" s="103" t="s">
        <v>116</v>
      </c>
      <c r="B1189" s="104" t="s">
        <v>117</v>
      </c>
      <c r="C1189" s="104"/>
      <c r="D1189" s="104"/>
      <c r="E1189" s="104"/>
      <c r="F1189" s="104"/>
      <c r="G1189" s="105"/>
      <c r="H1189" s="104" t="s">
        <v>118</v>
      </c>
      <c r="I1189" s="104"/>
      <c r="J1189" s="105"/>
      <c r="K1189" s="106" t="s">
        <v>119</v>
      </c>
      <c r="L1189" s="107" t="s">
        <v>120</v>
      </c>
      <c r="M1189" s="108"/>
      <c r="N1189" s="109" t="s">
        <v>94</v>
      </c>
      <c r="O1189" s="105" t="s">
        <v>116</v>
      </c>
      <c r="P1189" s="104" t="s">
        <v>117</v>
      </c>
      <c r="Q1189" s="104"/>
      <c r="R1189" s="104"/>
      <c r="S1189" s="104"/>
      <c r="T1189" s="104"/>
      <c r="U1189" s="105"/>
      <c r="V1189" s="104" t="s">
        <v>118</v>
      </c>
      <c r="W1189" s="104"/>
      <c r="X1189" s="105"/>
      <c r="Y1189" s="106" t="s">
        <v>119</v>
      </c>
      <c r="Z1189" s="107" t="s">
        <v>120</v>
      </c>
      <c r="AA1189" s="108"/>
      <c r="AB1189" s="109" t="s">
        <v>94</v>
      </c>
    </row>
    <row r="1190" spans="1:37">
      <c r="A1190" s="110" t="s">
        <v>121</v>
      </c>
      <c r="B1190" s="111"/>
      <c r="C1190" s="111"/>
      <c r="D1190" s="111"/>
      <c r="E1190" s="111"/>
      <c r="F1190" s="111"/>
      <c r="G1190" s="112"/>
      <c r="H1190" s="111"/>
      <c r="I1190" s="111"/>
      <c r="J1190" s="112"/>
      <c r="K1190" s="113"/>
      <c r="L1190" s="114"/>
      <c r="M1190" s="115"/>
      <c r="N1190" s="116"/>
      <c r="O1190" s="117" t="s">
        <v>121</v>
      </c>
      <c r="P1190" s="111"/>
      <c r="Q1190" s="111"/>
      <c r="R1190" s="111"/>
      <c r="S1190" s="111"/>
      <c r="T1190" s="111"/>
      <c r="U1190" s="112"/>
      <c r="V1190" s="111"/>
      <c r="W1190" s="111"/>
      <c r="X1190" s="112"/>
      <c r="Y1190" s="113"/>
      <c r="Z1190" s="114"/>
      <c r="AA1190" s="115"/>
      <c r="AB1190" s="116"/>
      <c r="AD1190" s="64" t="s">
        <v>122</v>
      </c>
    </row>
    <row r="1191" spans="1:37">
      <c r="A1191" s="110" t="s">
        <v>123</v>
      </c>
      <c r="B1191" s="111"/>
      <c r="C1191" s="111"/>
      <c r="D1191" s="111"/>
      <c r="E1191" s="111"/>
      <c r="F1191" s="111"/>
      <c r="G1191" s="112"/>
      <c r="H1191" s="111"/>
      <c r="I1191" s="111"/>
      <c r="J1191" s="112"/>
      <c r="K1191" s="118"/>
      <c r="L1191" s="119"/>
      <c r="M1191" s="112"/>
      <c r="N1191" s="116"/>
      <c r="O1191" s="117" t="s">
        <v>123</v>
      </c>
      <c r="P1191" s="111"/>
      <c r="Q1191" s="111"/>
      <c r="R1191" s="111"/>
      <c r="S1191" s="111"/>
      <c r="T1191" s="111"/>
      <c r="U1191" s="112"/>
      <c r="V1191" s="111"/>
      <c r="W1191" s="111"/>
      <c r="X1191" s="112"/>
      <c r="Y1191" s="118"/>
      <c r="Z1191" s="119"/>
      <c r="AA1191" s="112"/>
      <c r="AB1191" s="116"/>
      <c r="AD1191" s="120"/>
      <c r="AE1191" s="58"/>
      <c r="AF1191" s="58"/>
      <c r="AG1191" s="58"/>
      <c r="AH1191" s="58"/>
      <c r="AI1191" s="58"/>
      <c r="AJ1191" s="58"/>
      <c r="AK1191" s="58"/>
    </row>
    <row r="1192" spans="1:37">
      <c r="A1192" s="110" t="s">
        <v>124</v>
      </c>
      <c r="B1192" s="111"/>
      <c r="C1192" s="111"/>
      <c r="D1192" s="111"/>
      <c r="E1192" s="111"/>
      <c r="F1192" s="111"/>
      <c r="G1192" s="112"/>
      <c r="H1192" s="111"/>
      <c r="I1192" s="111"/>
      <c r="J1192" s="112"/>
      <c r="K1192" s="118"/>
      <c r="L1192" s="119"/>
      <c r="M1192" s="112"/>
      <c r="N1192" s="116"/>
      <c r="O1192" s="117" t="s">
        <v>124</v>
      </c>
      <c r="P1192" s="111"/>
      <c r="Q1192" s="111"/>
      <c r="R1192" s="111"/>
      <c r="S1192" s="111"/>
      <c r="T1192" s="111"/>
      <c r="U1192" s="112"/>
      <c r="V1192" s="111"/>
      <c r="W1192" s="111"/>
      <c r="X1192" s="112"/>
      <c r="Y1192" s="118"/>
      <c r="Z1192" s="119"/>
      <c r="AA1192" s="112"/>
      <c r="AB1192" s="116"/>
      <c r="AD1192" s="64" t="s">
        <v>96</v>
      </c>
    </row>
    <row r="1193" spans="1:37">
      <c r="A1193" s="110" t="s">
        <v>125</v>
      </c>
      <c r="B1193" s="111"/>
      <c r="C1193" s="111"/>
      <c r="D1193" s="111"/>
      <c r="E1193" s="111"/>
      <c r="F1193" s="111"/>
      <c r="G1193" s="112"/>
      <c r="H1193" s="111"/>
      <c r="I1193" s="111"/>
      <c r="J1193" s="112"/>
      <c r="K1193" s="118"/>
      <c r="L1193" s="119"/>
      <c r="M1193" s="112"/>
      <c r="N1193" s="116"/>
      <c r="O1193" s="117" t="s">
        <v>125</v>
      </c>
      <c r="P1193" s="111"/>
      <c r="Q1193" s="111"/>
      <c r="R1193" s="111"/>
      <c r="S1193" s="111"/>
      <c r="T1193" s="111"/>
      <c r="U1193" s="112"/>
      <c r="V1193" s="111"/>
      <c r="W1193" s="111"/>
      <c r="X1193" s="112"/>
      <c r="Y1193" s="118"/>
      <c r="Z1193" s="119"/>
      <c r="AA1193" s="112"/>
      <c r="AB1193" s="116"/>
      <c r="AD1193" s="120"/>
      <c r="AE1193" s="58"/>
      <c r="AF1193" s="58"/>
      <c r="AG1193" s="58"/>
      <c r="AH1193" s="58"/>
      <c r="AI1193" s="58"/>
      <c r="AJ1193" s="58"/>
      <c r="AK1193" s="58"/>
    </row>
    <row r="1194" spans="1:37">
      <c r="A1194" s="110" t="s">
        <v>126</v>
      </c>
      <c r="B1194" s="111"/>
      <c r="C1194" s="111"/>
      <c r="D1194" s="111"/>
      <c r="E1194" s="111"/>
      <c r="F1194" s="111"/>
      <c r="G1194" s="112"/>
      <c r="H1194" s="111"/>
      <c r="I1194" s="111"/>
      <c r="J1194" s="112"/>
      <c r="K1194" s="118"/>
      <c r="L1194" s="119"/>
      <c r="M1194" s="112"/>
      <c r="N1194" s="116"/>
      <c r="O1194" s="117" t="s">
        <v>126</v>
      </c>
      <c r="P1194" s="111"/>
      <c r="Q1194" s="111"/>
      <c r="R1194" s="111"/>
      <c r="S1194" s="111"/>
      <c r="T1194" s="111"/>
      <c r="U1194" s="112"/>
      <c r="V1194" s="111"/>
      <c r="W1194" s="111"/>
      <c r="X1194" s="112"/>
      <c r="Y1194" s="118"/>
      <c r="Z1194" s="119"/>
      <c r="AA1194" s="112"/>
      <c r="AB1194" s="116"/>
      <c r="AD1194" s="64" t="s">
        <v>127</v>
      </c>
    </row>
    <row r="1195" spans="1:37">
      <c r="A1195" s="121" t="s">
        <v>128</v>
      </c>
      <c r="B1195" s="58"/>
      <c r="C1195" s="58"/>
      <c r="D1195" s="58"/>
      <c r="E1195" s="58"/>
      <c r="F1195" s="58"/>
      <c r="G1195" s="72"/>
      <c r="H1195" s="58"/>
      <c r="I1195" s="58"/>
      <c r="J1195" s="72"/>
      <c r="K1195" s="122"/>
      <c r="L1195" s="123"/>
      <c r="M1195" s="72"/>
      <c r="N1195" s="59"/>
      <c r="O1195" s="124" t="s">
        <v>128</v>
      </c>
      <c r="P1195" s="58"/>
      <c r="Q1195" s="58"/>
      <c r="R1195" s="58"/>
      <c r="S1195" s="58"/>
      <c r="T1195" s="58"/>
      <c r="U1195" s="72"/>
      <c r="V1195" s="58"/>
      <c r="W1195" s="58"/>
      <c r="X1195" s="72"/>
      <c r="Y1195" s="122"/>
      <c r="Z1195" s="123"/>
      <c r="AA1195" s="72"/>
      <c r="AB1195" s="59"/>
      <c r="AD1195" s="120"/>
      <c r="AE1195" s="125" t="str">
        <f>Daten!$A$35</f>
        <v>Fredenbeck</v>
      </c>
      <c r="AF1195" s="58"/>
      <c r="AG1195" s="58"/>
      <c r="AH1195" s="58"/>
      <c r="AI1195" s="58"/>
      <c r="AJ1195" s="58"/>
      <c r="AK1195" s="58"/>
    </row>
    <row r="1196" spans="1:37">
      <c r="A1196" s="65" t="s">
        <v>129</v>
      </c>
      <c r="N1196" s="61"/>
      <c r="O1196" s="64" t="s">
        <v>129</v>
      </c>
      <c r="AB1196" s="61"/>
      <c r="AD1196" s="64" t="s">
        <v>130</v>
      </c>
    </row>
    <row r="1197" spans="1:37">
      <c r="A1197" s="57"/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9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8"/>
      <c r="AB1197" s="59"/>
      <c r="AD1197" s="58"/>
      <c r="AE1197" s="126" t="str">
        <f>Daten!$A$32</f>
        <v>05.05.2017</v>
      </c>
      <c r="AF1197" s="58"/>
      <c r="AG1197" s="58"/>
      <c r="AH1197" s="58"/>
      <c r="AI1197" s="58"/>
      <c r="AJ1197" s="58"/>
      <c r="AK1197" s="58"/>
    </row>
    <row r="1198" spans="1:37">
      <c r="A1198" s="51" t="s">
        <v>95</v>
      </c>
      <c r="B1198" s="52"/>
      <c r="C1198" s="52"/>
      <c r="D1198" s="52"/>
      <c r="E1198" s="53"/>
      <c r="F1198" s="54" t="s">
        <v>96</v>
      </c>
      <c r="G1198" s="52"/>
      <c r="H1198" s="52"/>
      <c r="I1198" s="52"/>
      <c r="J1198" s="52"/>
      <c r="K1198" s="52"/>
      <c r="L1198" s="52"/>
      <c r="M1198" s="52"/>
      <c r="N1198" s="52"/>
      <c r="O1198" s="52"/>
      <c r="P1198" s="53"/>
      <c r="Q1198" s="54" t="s">
        <v>97</v>
      </c>
      <c r="R1198" s="52"/>
      <c r="S1198" s="52"/>
      <c r="T1198" s="52"/>
      <c r="U1198" s="52"/>
      <c r="V1198" s="52"/>
      <c r="W1198" s="52"/>
      <c r="X1198" s="52"/>
      <c r="Y1198" s="52"/>
      <c r="Z1198" s="52"/>
      <c r="AA1198" s="52"/>
      <c r="AB1198" s="53"/>
      <c r="AC1198" s="55" t="s">
        <v>98</v>
      </c>
    </row>
    <row r="1199" spans="1:37">
      <c r="A1199" s="57"/>
      <c r="B1199" s="58"/>
      <c r="C1199" s="58"/>
      <c r="D1199" s="58"/>
      <c r="E1199" s="59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9"/>
      <c r="Q1199" s="58"/>
      <c r="R1199" s="58" t="str">
        <f ca="1">SamstagNeben!P60</f>
        <v>VfL Eintracht Hannover</v>
      </c>
      <c r="S1199" s="58"/>
      <c r="T1199" s="58"/>
      <c r="U1199" s="58"/>
      <c r="V1199" s="58"/>
      <c r="W1199" s="58"/>
      <c r="X1199" s="58"/>
      <c r="Y1199" s="58"/>
      <c r="Z1199" s="58"/>
      <c r="AA1199" s="58" t="str">
        <f>SamstagNeben!N60</f>
        <v>F40</v>
      </c>
      <c r="AB1199" s="59"/>
      <c r="AC1199" s="55" t="s">
        <v>99</v>
      </c>
    </row>
    <row r="1200" spans="1:37" ht="15.95" customHeight="1">
      <c r="A1200" s="60" t="s">
        <v>100</v>
      </c>
      <c r="C1200" s="56" t="str">
        <f ca="1">SamstagNeben!I60</f>
        <v>SG Arbergen-Mahndorf</v>
      </c>
      <c r="M1200" s="61"/>
      <c r="N1200" s="62" t="s">
        <v>101</v>
      </c>
      <c r="O1200" s="63"/>
      <c r="P1200" s="56" t="str">
        <f ca="1">SamstagNeben!M60</f>
        <v>Gadderbaumer TV</v>
      </c>
      <c r="AB1200" s="61"/>
    </row>
    <row r="1201" spans="1:37">
      <c r="A1201" s="57"/>
      <c r="B1201" s="58"/>
      <c r="C1201" s="58"/>
      <c r="M1201" s="61"/>
      <c r="N1201" s="62"/>
      <c r="AB1201" s="61"/>
      <c r="AD1201" s="64" t="s">
        <v>37</v>
      </c>
      <c r="AG1201" s="64" t="s">
        <v>102</v>
      </c>
      <c r="AJ1201" s="64" t="s">
        <v>39</v>
      </c>
    </row>
    <row r="1202" spans="1:37">
      <c r="A1202" s="65" t="s">
        <v>100</v>
      </c>
      <c r="C1202" s="66"/>
      <c r="D1202" s="67"/>
      <c r="E1202" s="67"/>
      <c r="F1202" s="67"/>
      <c r="G1202" s="67"/>
      <c r="H1202" s="68"/>
      <c r="I1202" s="67"/>
      <c r="J1202" s="67"/>
      <c r="K1202" s="67"/>
      <c r="L1202" s="67"/>
      <c r="M1202" s="68"/>
      <c r="N1202" s="67"/>
      <c r="O1202" s="67"/>
      <c r="P1202" s="67"/>
      <c r="Q1202" s="67"/>
      <c r="R1202" s="68"/>
      <c r="S1202" s="67"/>
      <c r="T1202" s="67"/>
      <c r="U1202" s="67"/>
      <c r="V1202" s="67"/>
      <c r="W1202" s="68"/>
      <c r="X1202" s="67"/>
      <c r="Y1202" s="67"/>
      <c r="Z1202" s="67"/>
      <c r="AA1202" s="67"/>
      <c r="AB1202" s="68"/>
      <c r="AC1202" s="62"/>
      <c r="AD1202" s="69"/>
      <c r="AE1202" s="53"/>
      <c r="AF1202" s="62"/>
      <c r="AG1202" s="69"/>
      <c r="AH1202" s="53"/>
      <c r="AJ1202" s="69"/>
      <c r="AK1202" s="53"/>
    </row>
    <row r="1203" spans="1:37">
      <c r="A1203" s="70" t="s">
        <v>101</v>
      </c>
      <c r="B1203" s="58"/>
      <c r="C1203" s="71"/>
      <c r="D1203" s="72"/>
      <c r="E1203" s="72"/>
      <c r="F1203" s="72"/>
      <c r="G1203" s="72"/>
      <c r="H1203" s="59"/>
      <c r="I1203" s="72"/>
      <c r="J1203" s="72"/>
      <c r="K1203" s="72"/>
      <c r="L1203" s="72"/>
      <c r="M1203" s="59"/>
      <c r="N1203" s="72"/>
      <c r="O1203" s="72"/>
      <c r="P1203" s="72"/>
      <c r="Q1203" s="72"/>
      <c r="R1203" s="59"/>
      <c r="S1203" s="72"/>
      <c r="T1203" s="72"/>
      <c r="U1203" s="72"/>
      <c r="V1203" s="72"/>
      <c r="W1203" s="59"/>
      <c r="X1203" s="72"/>
      <c r="Y1203" s="72"/>
      <c r="Z1203" s="72"/>
      <c r="AA1203" s="72"/>
      <c r="AB1203" s="59"/>
      <c r="AC1203" s="62"/>
      <c r="AD1203" s="462">
        <f>SamstagNeben!C60</f>
        <v>13</v>
      </c>
      <c r="AE1203" s="463"/>
      <c r="AF1203" s="62"/>
      <c r="AG1203" s="462">
        <f>SamstagNeben!E60</f>
        <v>96</v>
      </c>
      <c r="AH1203" s="463"/>
      <c r="AJ1203" s="462">
        <f>SamstagNeben!F60</f>
        <v>2</v>
      </c>
      <c r="AK1203" s="463"/>
    </row>
    <row r="1204" spans="1:37">
      <c r="A1204" s="65" t="s">
        <v>100</v>
      </c>
      <c r="C1204" s="66"/>
      <c r="D1204" s="67"/>
      <c r="E1204" s="67"/>
      <c r="F1204" s="67"/>
      <c r="G1204" s="67"/>
      <c r="H1204" s="68"/>
      <c r="I1204" s="67"/>
      <c r="J1204" s="67"/>
      <c r="K1204" s="67"/>
      <c r="L1204" s="67"/>
      <c r="M1204" s="68"/>
      <c r="N1204" s="67"/>
      <c r="O1204" s="67"/>
      <c r="P1204" s="67"/>
      <c r="Q1204" s="67"/>
      <c r="R1204" s="68"/>
      <c r="S1204" s="67"/>
      <c r="T1204" s="67"/>
      <c r="U1204" s="67"/>
      <c r="V1204" s="67"/>
      <c r="W1204" s="68"/>
      <c r="X1204" s="67"/>
      <c r="Y1204" s="67"/>
      <c r="Z1204" s="67"/>
      <c r="AA1204" s="67"/>
      <c r="AB1204" s="68"/>
      <c r="AC1204" s="62"/>
      <c r="AD1204" s="57"/>
      <c r="AE1204" s="59"/>
      <c r="AF1204" s="62"/>
      <c r="AG1204" s="57"/>
      <c r="AH1204" s="59"/>
      <c r="AJ1204" s="57"/>
      <c r="AK1204" s="59"/>
    </row>
    <row r="1205" spans="1:37">
      <c r="A1205" s="70" t="s">
        <v>101</v>
      </c>
      <c r="B1205" s="58"/>
      <c r="C1205" s="71"/>
      <c r="D1205" s="72"/>
      <c r="E1205" s="72"/>
      <c r="F1205" s="72"/>
      <c r="G1205" s="72"/>
      <c r="H1205" s="59"/>
      <c r="I1205" s="72"/>
      <c r="J1205" s="72"/>
      <c r="K1205" s="72"/>
      <c r="L1205" s="72"/>
      <c r="M1205" s="59"/>
      <c r="N1205" s="72"/>
      <c r="O1205" s="72"/>
      <c r="P1205" s="72"/>
      <c r="Q1205" s="72"/>
      <c r="R1205" s="59"/>
      <c r="S1205" s="72"/>
      <c r="T1205" s="72"/>
      <c r="U1205" s="72"/>
      <c r="V1205" s="72"/>
      <c r="W1205" s="59"/>
      <c r="X1205" s="72"/>
      <c r="Y1205" s="72"/>
      <c r="Z1205" s="72"/>
      <c r="AA1205" s="72"/>
      <c r="AB1205" s="59"/>
      <c r="AC1205" s="62"/>
      <c r="AD1205" s="62"/>
      <c r="AE1205" s="62"/>
      <c r="AF1205" s="62"/>
      <c r="AG1205" s="62"/>
    </row>
    <row r="1206" spans="1:37">
      <c r="A1206" s="65" t="s">
        <v>100</v>
      </c>
      <c r="C1206" s="66"/>
      <c r="D1206" s="67"/>
      <c r="E1206" s="67"/>
      <c r="F1206" s="67"/>
      <c r="G1206" s="67"/>
      <c r="H1206" s="68"/>
      <c r="I1206" s="67"/>
      <c r="J1206" s="67"/>
      <c r="K1206" s="67"/>
      <c r="L1206" s="67"/>
      <c r="M1206" s="68"/>
      <c r="N1206" s="67"/>
      <c r="O1206" s="67"/>
      <c r="P1206" s="67"/>
      <c r="Q1206" s="67"/>
      <c r="R1206" s="68"/>
      <c r="S1206" s="67"/>
      <c r="T1206" s="67"/>
      <c r="U1206" s="67"/>
      <c r="V1206" s="67"/>
      <c r="W1206" s="68"/>
      <c r="X1206" s="67"/>
      <c r="Y1206" s="67"/>
      <c r="Z1206" s="67"/>
      <c r="AA1206" s="67"/>
      <c r="AB1206" s="68"/>
      <c r="AC1206" s="62"/>
      <c r="AD1206" s="73" t="s">
        <v>103</v>
      </c>
      <c r="AE1206" s="62"/>
      <c r="AF1206" s="62"/>
      <c r="AG1206" s="62"/>
    </row>
    <row r="1207" spans="1:37">
      <c r="A1207" s="70" t="s">
        <v>101</v>
      </c>
      <c r="B1207" s="58"/>
      <c r="C1207" s="71"/>
      <c r="D1207" s="72"/>
      <c r="E1207" s="72"/>
      <c r="F1207" s="72"/>
      <c r="G1207" s="72"/>
      <c r="H1207" s="59"/>
      <c r="I1207" s="72"/>
      <c r="J1207" s="72"/>
      <c r="K1207" s="72"/>
      <c r="L1207" s="72"/>
      <c r="M1207" s="59"/>
      <c r="N1207" s="72"/>
      <c r="O1207" s="72"/>
      <c r="P1207" s="72"/>
      <c r="Q1207" s="72"/>
      <c r="R1207" s="59"/>
      <c r="S1207" s="72"/>
      <c r="T1207" s="72"/>
      <c r="U1207" s="72"/>
      <c r="V1207" s="72"/>
      <c r="W1207" s="59"/>
      <c r="X1207" s="72"/>
      <c r="Y1207" s="72"/>
      <c r="Z1207" s="72"/>
      <c r="AA1207" s="72"/>
      <c r="AB1207" s="59"/>
      <c r="AC1207" s="62"/>
      <c r="AD1207" s="62"/>
      <c r="AE1207" s="62"/>
      <c r="AF1207" s="62"/>
      <c r="AG1207" s="62"/>
    </row>
    <row r="1208" spans="1:37">
      <c r="A1208" s="65" t="s">
        <v>100</v>
      </c>
      <c r="C1208" s="66"/>
      <c r="D1208" s="67"/>
      <c r="E1208" s="67"/>
      <c r="F1208" s="67"/>
      <c r="G1208" s="67"/>
      <c r="H1208" s="68"/>
      <c r="I1208" s="67"/>
      <c r="J1208" s="67"/>
      <c r="K1208" s="67"/>
      <c r="L1208" s="67"/>
      <c r="M1208" s="68"/>
      <c r="N1208" s="67"/>
      <c r="O1208" s="67"/>
      <c r="P1208" s="67"/>
      <c r="Q1208" s="67"/>
      <c r="R1208" s="68"/>
      <c r="S1208" s="67"/>
      <c r="T1208" s="67"/>
      <c r="U1208" s="67"/>
      <c r="V1208" s="67"/>
      <c r="W1208" s="68"/>
      <c r="X1208" s="67"/>
      <c r="Y1208" s="67"/>
      <c r="Z1208" s="67"/>
      <c r="AA1208" s="67"/>
      <c r="AB1208" s="68"/>
      <c r="AC1208" s="62"/>
      <c r="AD1208" s="74" t="str">
        <f>Daten!$A$31</f>
        <v>DM Senioren 2017</v>
      </c>
      <c r="AE1208" s="58"/>
      <c r="AF1208" s="58"/>
      <c r="AG1208" s="58"/>
      <c r="AH1208" s="58"/>
      <c r="AI1208" s="58"/>
      <c r="AJ1208" s="58"/>
      <c r="AK1208" s="58"/>
    </row>
    <row r="1209" spans="1:37">
      <c r="A1209" s="70" t="s">
        <v>101</v>
      </c>
      <c r="B1209" s="58"/>
      <c r="C1209" s="71"/>
      <c r="D1209" s="72"/>
      <c r="E1209" s="72"/>
      <c r="F1209" s="72"/>
      <c r="G1209" s="72"/>
      <c r="H1209" s="59"/>
      <c r="I1209" s="72"/>
      <c r="J1209" s="72"/>
      <c r="K1209" s="72"/>
      <c r="L1209" s="72"/>
      <c r="M1209" s="59"/>
      <c r="N1209" s="72"/>
      <c r="O1209" s="72"/>
      <c r="P1209" s="72"/>
      <c r="Q1209" s="72"/>
      <c r="R1209" s="59"/>
      <c r="S1209" s="72"/>
      <c r="T1209" s="72"/>
      <c r="U1209" s="72"/>
      <c r="V1209" s="72"/>
      <c r="W1209" s="59"/>
      <c r="X1209" s="72"/>
      <c r="Y1209" s="72"/>
      <c r="Z1209" s="72"/>
      <c r="AA1209" s="72"/>
      <c r="AB1209" s="59"/>
      <c r="AC1209" s="62"/>
      <c r="AD1209" s="75" t="str">
        <f>SamstagNeben!G60</f>
        <v>F40</v>
      </c>
      <c r="AE1209" s="76"/>
      <c r="AF1209" s="76"/>
      <c r="AG1209" s="75" t="s">
        <v>34</v>
      </c>
      <c r="AH1209" s="76"/>
      <c r="AI1209" s="76"/>
      <c r="AJ1209" s="76"/>
      <c r="AK1209" s="76"/>
    </row>
    <row r="1210" spans="1:37">
      <c r="A1210" s="65" t="s">
        <v>100</v>
      </c>
      <c r="C1210" s="66"/>
      <c r="D1210" s="67"/>
      <c r="E1210" s="67"/>
      <c r="F1210" s="67"/>
      <c r="G1210" s="67"/>
      <c r="H1210" s="68"/>
      <c r="I1210" s="67"/>
      <c r="J1210" s="67"/>
      <c r="K1210" s="67"/>
      <c r="L1210" s="67"/>
      <c r="M1210" s="68"/>
      <c r="N1210" s="67"/>
      <c r="O1210" s="67"/>
      <c r="P1210" s="67"/>
      <c r="Q1210" s="67"/>
      <c r="R1210" s="68"/>
      <c r="S1210" s="67"/>
      <c r="T1210" s="67"/>
      <c r="U1210" s="67"/>
      <c r="V1210" s="67"/>
      <c r="W1210" s="68"/>
      <c r="X1210" s="67"/>
      <c r="Y1210" s="67"/>
      <c r="Z1210" s="67"/>
      <c r="AA1210" s="67"/>
      <c r="AB1210" s="68"/>
      <c r="AC1210" s="62"/>
      <c r="AD1210" s="77"/>
      <c r="AE1210" s="62"/>
      <c r="AF1210" s="62"/>
      <c r="AG1210" s="62"/>
      <c r="AH1210" s="62"/>
      <c r="AI1210" s="62"/>
      <c r="AJ1210" s="62"/>
      <c r="AK1210" s="62"/>
    </row>
    <row r="1211" spans="1:37">
      <c r="A1211" s="70" t="s">
        <v>101</v>
      </c>
      <c r="B1211" s="58"/>
      <c r="C1211" s="71"/>
      <c r="D1211" s="72"/>
      <c r="E1211" s="72"/>
      <c r="F1211" s="72"/>
      <c r="G1211" s="72"/>
      <c r="H1211" s="59"/>
      <c r="I1211" s="72"/>
      <c r="J1211" s="72"/>
      <c r="K1211" s="72"/>
      <c r="L1211" s="72"/>
      <c r="M1211" s="59"/>
      <c r="N1211" s="72"/>
      <c r="O1211" s="72"/>
      <c r="P1211" s="72"/>
      <c r="Q1211" s="72"/>
      <c r="R1211" s="59"/>
      <c r="S1211" s="72"/>
      <c r="T1211" s="72"/>
      <c r="U1211" s="72"/>
      <c r="V1211" s="72"/>
      <c r="W1211" s="59"/>
      <c r="X1211" s="72"/>
      <c r="Y1211" s="72"/>
      <c r="Z1211" s="72"/>
      <c r="AA1211" s="72"/>
      <c r="AB1211" s="59"/>
      <c r="AC1211" s="62"/>
      <c r="AD1211" s="78" t="s">
        <v>104</v>
      </c>
      <c r="AE1211" s="76"/>
      <c r="AF1211" s="76"/>
      <c r="AG1211" s="76"/>
      <c r="AH1211" s="79"/>
      <c r="AI1211" s="76"/>
      <c r="AJ1211" s="76"/>
      <c r="AK1211" s="80"/>
    </row>
    <row r="1212" spans="1:37">
      <c r="D1212" s="64"/>
      <c r="AD1212" s="81"/>
      <c r="AE1212" s="52"/>
      <c r="AF1212" s="52"/>
      <c r="AG1212" s="52"/>
      <c r="AH1212" s="82"/>
      <c r="AI1212" s="52"/>
      <c r="AJ1212" s="52"/>
      <c r="AK1212" s="53"/>
    </row>
    <row r="1213" spans="1:37">
      <c r="A1213" s="83" t="s">
        <v>105</v>
      </c>
      <c r="B1213" s="76"/>
      <c r="C1213" s="80"/>
      <c r="D1213" s="84"/>
      <c r="E1213" s="84" t="s">
        <v>100</v>
      </c>
      <c r="F1213" s="85" t="s">
        <v>21</v>
      </c>
      <c r="G1213" s="84" t="s">
        <v>101</v>
      </c>
      <c r="H1213" s="86"/>
      <c r="I1213" s="84" t="s">
        <v>106</v>
      </c>
      <c r="J1213" s="84"/>
      <c r="K1213" s="84"/>
      <c r="L1213" s="84"/>
      <c r="M1213" s="86"/>
      <c r="N1213" s="84" t="s">
        <v>107</v>
      </c>
      <c r="O1213" s="84"/>
      <c r="P1213" s="84"/>
      <c r="Q1213" s="84"/>
      <c r="R1213" s="86"/>
      <c r="S1213" s="73"/>
      <c r="T1213" s="73"/>
      <c r="AD1213" s="87" t="s">
        <v>108</v>
      </c>
      <c r="AE1213" s="58"/>
      <c r="AF1213" s="58"/>
      <c r="AG1213" s="58"/>
      <c r="AH1213" s="72"/>
      <c r="AI1213" s="58"/>
      <c r="AJ1213" s="58"/>
      <c r="AK1213" s="59"/>
    </row>
    <row r="1214" spans="1:37">
      <c r="A1214" s="60"/>
      <c r="C1214" s="61"/>
      <c r="H1214" s="61"/>
      <c r="M1214" s="61"/>
      <c r="N1214" s="88"/>
      <c r="O1214" s="89"/>
      <c r="P1214" s="89"/>
      <c r="Q1214" s="89"/>
      <c r="R1214" s="90"/>
      <c r="S1214" s="62"/>
      <c r="T1214" s="56" t="s">
        <v>109</v>
      </c>
      <c r="AD1214" s="91"/>
      <c r="AE1214" s="62"/>
      <c r="AF1214" s="62"/>
      <c r="AG1214" s="62"/>
      <c r="AH1214" s="92"/>
      <c r="AI1214" s="62"/>
      <c r="AJ1214" s="62"/>
      <c r="AK1214" s="61"/>
    </row>
    <row r="1215" spans="1:37">
      <c r="A1215" s="93" t="s">
        <v>110</v>
      </c>
      <c r="B1215" s="58"/>
      <c r="C1215" s="59"/>
      <c r="D1215" s="58"/>
      <c r="E1215" s="58"/>
      <c r="F1215" s="94" t="s">
        <v>21</v>
      </c>
      <c r="G1215" s="58"/>
      <c r="H1215" s="59"/>
      <c r="I1215" s="58"/>
      <c r="J1215" s="58"/>
      <c r="K1215" s="94" t="s">
        <v>21</v>
      </c>
      <c r="L1215" s="58"/>
      <c r="M1215" s="59"/>
      <c r="N1215" s="95"/>
      <c r="O1215" s="95"/>
      <c r="P1215" s="96"/>
      <c r="Q1215" s="97"/>
      <c r="R1215" s="98"/>
      <c r="S1215" s="62"/>
      <c r="T1215" s="62"/>
      <c r="AD1215" s="87" t="s">
        <v>111</v>
      </c>
      <c r="AE1215" s="58"/>
      <c r="AF1215" s="58"/>
      <c r="AG1215" s="58"/>
      <c r="AH1215" s="72"/>
      <c r="AI1215" s="58"/>
      <c r="AJ1215" s="58"/>
      <c r="AK1215" s="59"/>
    </row>
    <row r="1216" spans="1:37">
      <c r="A1216" s="60"/>
      <c r="C1216" s="61"/>
      <c r="H1216" s="61"/>
      <c r="K1216" s="99"/>
      <c r="M1216" s="61"/>
      <c r="N1216" s="62"/>
      <c r="Q1216" s="100"/>
      <c r="R1216" s="61"/>
      <c r="S1216" s="62"/>
      <c r="T1216" s="58"/>
      <c r="U1216" s="58"/>
      <c r="V1216" s="58"/>
      <c r="W1216" s="58"/>
      <c r="X1216" s="58"/>
      <c r="Y1216" s="58"/>
      <c r="Z1216" s="58"/>
      <c r="AA1216" s="58"/>
      <c r="AB1216" s="58"/>
      <c r="AC1216" s="62"/>
      <c r="AD1216" s="91"/>
      <c r="AE1216" s="62"/>
      <c r="AF1216" s="62"/>
      <c r="AG1216" s="62"/>
      <c r="AH1216" s="92"/>
      <c r="AI1216" s="62"/>
      <c r="AJ1216" s="62"/>
      <c r="AK1216" s="61"/>
    </row>
    <row r="1217" spans="1:37">
      <c r="A1217" s="93" t="s">
        <v>112</v>
      </c>
      <c r="B1217" s="58"/>
      <c r="C1217" s="59"/>
      <c r="D1217" s="58"/>
      <c r="E1217" s="58"/>
      <c r="F1217" s="94" t="s">
        <v>21</v>
      </c>
      <c r="G1217" s="58"/>
      <c r="H1217" s="59"/>
      <c r="I1217" s="58"/>
      <c r="J1217" s="58"/>
      <c r="K1217" s="94" t="s">
        <v>21</v>
      </c>
      <c r="L1217" s="58"/>
      <c r="M1217" s="59"/>
      <c r="N1217" s="58"/>
      <c r="O1217" s="58"/>
      <c r="P1217" s="94" t="s">
        <v>21</v>
      </c>
      <c r="Q1217" s="101"/>
      <c r="R1217" s="59"/>
      <c r="S1217" s="62"/>
      <c r="T1217" s="62"/>
      <c r="AD1217" s="87" t="s">
        <v>113</v>
      </c>
      <c r="AE1217" s="58"/>
      <c r="AF1217" s="58"/>
      <c r="AG1217" s="58"/>
      <c r="AH1217" s="72"/>
      <c r="AI1217" s="58"/>
      <c r="AJ1217" s="58"/>
      <c r="AK1217" s="59"/>
    </row>
    <row r="1218" spans="1:37">
      <c r="AD1218" s="91" t="s">
        <v>114</v>
      </c>
      <c r="AE1218" s="62"/>
      <c r="AF1218" s="62"/>
      <c r="AG1218" s="62"/>
      <c r="AH1218" s="92"/>
      <c r="AI1218" s="62"/>
      <c r="AJ1218" s="62"/>
      <c r="AK1218" s="61"/>
    </row>
    <row r="1219" spans="1:37">
      <c r="A1219" s="102"/>
      <c r="B1219" s="76"/>
      <c r="C1219" s="76"/>
      <c r="D1219" s="76"/>
      <c r="E1219" s="76" t="s">
        <v>100</v>
      </c>
      <c r="F1219" s="76"/>
      <c r="G1219" s="76"/>
      <c r="H1219" s="76"/>
      <c r="I1219" s="76"/>
      <c r="J1219" s="76"/>
      <c r="K1219" s="76"/>
      <c r="L1219" s="76"/>
      <c r="M1219" s="76"/>
      <c r="N1219" s="85" t="s">
        <v>40</v>
      </c>
      <c r="O1219" s="76"/>
      <c r="P1219" s="76"/>
      <c r="Q1219" s="76"/>
      <c r="R1219" s="76"/>
      <c r="S1219" s="76"/>
      <c r="T1219" s="76" t="s">
        <v>101</v>
      </c>
      <c r="U1219" s="76"/>
      <c r="V1219" s="76"/>
      <c r="W1219" s="76"/>
      <c r="X1219" s="76"/>
      <c r="Y1219" s="76"/>
      <c r="Z1219" s="76"/>
      <c r="AA1219" s="76"/>
      <c r="AB1219" s="80"/>
      <c r="AD1219" s="87" t="s">
        <v>115</v>
      </c>
      <c r="AE1219" s="58"/>
      <c r="AF1219" s="58"/>
      <c r="AG1219" s="58"/>
      <c r="AH1219" s="72"/>
      <c r="AI1219" s="58"/>
      <c r="AJ1219" s="58"/>
      <c r="AK1219" s="59"/>
    </row>
    <row r="1220" spans="1:37">
      <c r="A1220" s="103" t="s">
        <v>116</v>
      </c>
      <c r="B1220" s="104" t="s">
        <v>117</v>
      </c>
      <c r="C1220" s="104"/>
      <c r="D1220" s="104"/>
      <c r="E1220" s="104"/>
      <c r="F1220" s="104"/>
      <c r="G1220" s="105"/>
      <c r="H1220" s="104" t="s">
        <v>118</v>
      </c>
      <c r="I1220" s="104"/>
      <c r="J1220" s="105"/>
      <c r="K1220" s="106" t="s">
        <v>119</v>
      </c>
      <c r="L1220" s="107" t="s">
        <v>120</v>
      </c>
      <c r="M1220" s="108"/>
      <c r="N1220" s="109" t="s">
        <v>94</v>
      </c>
      <c r="O1220" s="105" t="s">
        <v>116</v>
      </c>
      <c r="P1220" s="104" t="s">
        <v>117</v>
      </c>
      <c r="Q1220" s="104"/>
      <c r="R1220" s="104"/>
      <c r="S1220" s="104"/>
      <c r="T1220" s="104"/>
      <c r="U1220" s="105"/>
      <c r="V1220" s="104" t="s">
        <v>118</v>
      </c>
      <c r="W1220" s="104"/>
      <c r="X1220" s="105"/>
      <c r="Y1220" s="106" t="s">
        <v>119</v>
      </c>
      <c r="Z1220" s="107" t="s">
        <v>120</v>
      </c>
      <c r="AA1220" s="108"/>
      <c r="AB1220" s="109" t="s">
        <v>94</v>
      </c>
    </row>
    <row r="1221" spans="1:37">
      <c r="A1221" s="110" t="s">
        <v>121</v>
      </c>
      <c r="B1221" s="111"/>
      <c r="C1221" s="111"/>
      <c r="D1221" s="111"/>
      <c r="E1221" s="111"/>
      <c r="F1221" s="111"/>
      <c r="G1221" s="112"/>
      <c r="H1221" s="111"/>
      <c r="I1221" s="111"/>
      <c r="J1221" s="112"/>
      <c r="K1221" s="113"/>
      <c r="L1221" s="114"/>
      <c r="M1221" s="115"/>
      <c r="N1221" s="116"/>
      <c r="O1221" s="117" t="s">
        <v>121</v>
      </c>
      <c r="P1221" s="111"/>
      <c r="Q1221" s="111"/>
      <c r="R1221" s="111"/>
      <c r="S1221" s="111"/>
      <c r="T1221" s="111"/>
      <c r="U1221" s="112"/>
      <c r="V1221" s="111"/>
      <c r="W1221" s="111"/>
      <c r="X1221" s="112"/>
      <c r="Y1221" s="113"/>
      <c r="Z1221" s="114"/>
      <c r="AA1221" s="115"/>
      <c r="AB1221" s="116"/>
      <c r="AD1221" s="64" t="s">
        <v>122</v>
      </c>
    </row>
    <row r="1222" spans="1:37">
      <c r="A1222" s="110" t="s">
        <v>123</v>
      </c>
      <c r="B1222" s="111"/>
      <c r="C1222" s="111"/>
      <c r="D1222" s="111"/>
      <c r="E1222" s="111"/>
      <c r="F1222" s="111"/>
      <c r="G1222" s="112"/>
      <c r="H1222" s="111"/>
      <c r="I1222" s="111"/>
      <c r="J1222" s="112"/>
      <c r="K1222" s="118"/>
      <c r="L1222" s="119"/>
      <c r="M1222" s="112"/>
      <c r="N1222" s="116"/>
      <c r="O1222" s="117" t="s">
        <v>123</v>
      </c>
      <c r="P1222" s="111"/>
      <c r="Q1222" s="111"/>
      <c r="R1222" s="111"/>
      <c r="S1222" s="111"/>
      <c r="T1222" s="111"/>
      <c r="U1222" s="112"/>
      <c r="V1222" s="111"/>
      <c r="W1222" s="111"/>
      <c r="X1222" s="112"/>
      <c r="Y1222" s="118"/>
      <c r="Z1222" s="119"/>
      <c r="AA1222" s="112"/>
      <c r="AB1222" s="116"/>
      <c r="AD1222" s="120"/>
      <c r="AE1222" s="58"/>
      <c r="AF1222" s="58"/>
      <c r="AG1222" s="58"/>
      <c r="AH1222" s="58"/>
      <c r="AI1222" s="58"/>
      <c r="AJ1222" s="58"/>
      <c r="AK1222" s="58"/>
    </row>
    <row r="1223" spans="1:37">
      <c r="A1223" s="110" t="s">
        <v>124</v>
      </c>
      <c r="B1223" s="111"/>
      <c r="C1223" s="111"/>
      <c r="D1223" s="111"/>
      <c r="E1223" s="111"/>
      <c r="F1223" s="111"/>
      <c r="G1223" s="112"/>
      <c r="H1223" s="111"/>
      <c r="I1223" s="111"/>
      <c r="J1223" s="112"/>
      <c r="K1223" s="118"/>
      <c r="L1223" s="119"/>
      <c r="M1223" s="112"/>
      <c r="N1223" s="116"/>
      <c r="O1223" s="117" t="s">
        <v>124</v>
      </c>
      <c r="P1223" s="111"/>
      <c r="Q1223" s="111"/>
      <c r="R1223" s="111"/>
      <c r="S1223" s="111"/>
      <c r="T1223" s="111"/>
      <c r="U1223" s="112"/>
      <c r="V1223" s="111"/>
      <c r="W1223" s="111"/>
      <c r="X1223" s="112"/>
      <c r="Y1223" s="118"/>
      <c r="Z1223" s="119"/>
      <c r="AA1223" s="112"/>
      <c r="AB1223" s="116"/>
      <c r="AD1223" s="64" t="s">
        <v>96</v>
      </c>
    </row>
    <row r="1224" spans="1:37">
      <c r="A1224" s="110" t="s">
        <v>125</v>
      </c>
      <c r="B1224" s="111"/>
      <c r="C1224" s="111"/>
      <c r="D1224" s="111"/>
      <c r="E1224" s="111"/>
      <c r="F1224" s="111"/>
      <c r="G1224" s="112"/>
      <c r="H1224" s="111"/>
      <c r="I1224" s="111"/>
      <c r="J1224" s="112"/>
      <c r="K1224" s="118"/>
      <c r="L1224" s="119"/>
      <c r="M1224" s="112"/>
      <c r="N1224" s="116"/>
      <c r="O1224" s="117" t="s">
        <v>125</v>
      </c>
      <c r="P1224" s="111"/>
      <c r="Q1224" s="111"/>
      <c r="R1224" s="111"/>
      <c r="S1224" s="111"/>
      <c r="T1224" s="111"/>
      <c r="U1224" s="112"/>
      <c r="V1224" s="111"/>
      <c r="W1224" s="111"/>
      <c r="X1224" s="112"/>
      <c r="Y1224" s="118"/>
      <c r="Z1224" s="119"/>
      <c r="AA1224" s="112"/>
      <c r="AB1224" s="116"/>
      <c r="AD1224" s="120"/>
      <c r="AE1224" s="58"/>
      <c r="AF1224" s="58"/>
      <c r="AG1224" s="58"/>
      <c r="AH1224" s="58"/>
      <c r="AI1224" s="58"/>
      <c r="AJ1224" s="58"/>
      <c r="AK1224" s="58"/>
    </row>
    <row r="1225" spans="1:37">
      <c r="A1225" s="110" t="s">
        <v>126</v>
      </c>
      <c r="B1225" s="111"/>
      <c r="C1225" s="111"/>
      <c r="D1225" s="111"/>
      <c r="E1225" s="111"/>
      <c r="F1225" s="111"/>
      <c r="G1225" s="112"/>
      <c r="H1225" s="111"/>
      <c r="I1225" s="111"/>
      <c r="J1225" s="112"/>
      <c r="K1225" s="118"/>
      <c r="L1225" s="119"/>
      <c r="M1225" s="112"/>
      <c r="N1225" s="116"/>
      <c r="O1225" s="117" t="s">
        <v>126</v>
      </c>
      <c r="P1225" s="111"/>
      <c r="Q1225" s="111"/>
      <c r="R1225" s="111"/>
      <c r="S1225" s="111"/>
      <c r="T1225" s="111"/>
      <c r="U1225" s="112"/>
      <c r="V1225" s="111"/>
      <c r="W1225" s="111"/>
      <c r="X1225" s="112"/>
      <c r="Y1225" s="118"/>
      <c r="Z1225" s="119"/>
      <c r="AA1225" s="112"/>
      <c r="AB1225" s="116"/>
      <c r="AD1225" s="64" t="s">
        <v>127</v>
      </c>
    </row>
    <row r="1226" spans="1:37">
      <c r="A1226" s="121" t="s">
        <v>128</v>
      </c>
      <c r="B1226" s="58"/>
      <c r="C1226" s="58"/>
      <c r="D1226" s="58"/>
      <c r="E1226" s="58"/>
      <c r="F1226" s="58"/>
      <c r="G1226" s="72"/>
      <c r="H1226" s="58"/>
      <c r="I1226" s="58"/>
      <c r="J1226" s="72"/>
      <c r="K1226" s="122"/>
      <c r="L1226" s="123"/>
      <c r="M1226" s="72"/>
      <c r="N1226" s="59"/>
      <c r="O1226" s="124" t="s">
        <v>128</v>
      </c>
      <c r="P1226" s="58"/>
      <c r="Q1226" s="58"/>
      <c r="R1226" s="58"/>
      <c r="S1226" s="58"/>
      <c r="T1226" s="58"/>
      <c r="U1226" s="72"/>
      <c r="V1226" s="58"/>
      <c r="W1226" s="58"/>
      <c r="X1226" s="72"/>
      <c r="Y1226" s="122"/>
      <c r="Z1226" s="123"/>
      <c r="AA1226" s="72"/>
      <c r="AB1226" s="59"/>
      <c r="AD1226" s="120"/>
      <c r="AE1226" s="125" t="str">
        <f>Daten!$A$35</f>
        <v>Fredenbeck</v>
      </c>
      <c r="AF1226" s="58"/>
      <c r="AG1226" s="58"/>
      <c r="AH1226" s="58"/>
      <c r="AI1226" s="58"/>
      <c r="AJ1226" s="58"/>
      <c r="AK1226" s="58"/>
    </row>
    <row r="1227" spans="1:37">
      <c r="A1227" s="65" t="s">
        <v>129</v>
      </c>
      <c r="N1227" s="61"/>
      <c r="O1227" s="64" t="s">
        <v>129</v>
      </c>
      <c r="AB1227" s="61"/>
      <c r="AD1227" s="64" t="s">
        <v>130</v>
      </c>
    </row>
    <row r="1228" spans="1:37">
      <c r="A1228" s="57"/>
      <c r="B1228" s="58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9"/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8"/>
      <c r="AB1228" s="59"/>
      <c r="AD1228" s="58"/>
      <c r="AE1228" s="126" t="str">
        <f>Daten!$A$32</f>
        <v>05.05.2017</v>
      </c>
      <c r="AF1228" s="58"/>
      <c r="AG1228" s="58"/>
      <c r="AH1228" s="58"/>
      <c r="AI1228" s="58"/>
      <c r="AJ1228" s="58"/>
      <c r="AK1228" s="58"/>
    </row>
    <row r="1229" spans="1:37" ht="12" customHeight="1"/>
    <row r="1230" spans="1:37">
      <c r="A1230" s="51" t="s">
        <v>95</v>
      </c>
      <c r="B1230" s="52"/>
      <c r="C1230" s="52"/>
      <c r="D1230" s="52"/>
      <c r="E1230" s="53"/>
      <c r="F1230" s="54" t="s">
        <v>96</v>
      </c>
      <c r="G1230" s="52"/>
      <c r="H1230" s="52"/>
      <c r="I1230" s="52"/>
      <c r="J1230" s="52"/>
      <c r="K1230" s="52"/>
      <c r="L1230" s="52"/>
      <c r="M1230" s="52"/>
      <c r="N1230" s="52"/>
      <c r="O1230" s="52"/>
      <c r="P1230" s="53"/>
      <c r="Q1230" s="54" t="s">
        <v>97</v>
      </c>
      <c r="R1230" s="52"/>
      <c r="S1230" s="52"/>
      <c r="T1230" s="52"/>
      <c r="U1230" s="52"/>
      <c r="V1230" s="52"/>
      <c r="W1230" s="52"/>
      <c r="X1230" s="52"/>
      <c r="Y1230" s="52"/>
      <c r="Z1230" s="52"/>
      <c r="AA1230" s="52"/>
      <c r="AB1230" s="53"/>
      <c r="AC1230" s="55" t="s">
        <v>98</v>
      </c>
    </row>
    <row r="1231" spans="1:37">
      <c r="A1231" s="57"/>
      <c r="B1231" s="58"/>
      <c r="C1231" s="58"/>
      <c r="D1231" s="58"/>
      <c r="E1231" s="59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9"/>
      <c r="Q1231" s="58"/>
      <c r="R1231" s="58" t="str">
        <f ca="1">SamstagNeben!P61</f>
        <v>TSV Burgdorf</v>
      </c>
      <c r="S1231" s="58"/>
      <c r="T1231" s="58"/>
      <c r="U1231" s="58"/>
      <c r="V1231" s="58"/>
      <c r="W1231" s="58"/>
      <c r="X1231" s="58"/>
      <c r="Y1231" s="58"/>
      <c r="Z1231" s="58"/>
      <c r="AA1231" s="58" t="str">
        <f>SamstagNeben!N61</f>
        <v>F30</v>
      </c>
      <c r="AB1231" s="59"/>
      <c r="AC1231" s="55" t="s">
        <v>99</v>
      </c>
    </row>
    <row r="1232" spans="1:37" ht="15.95" customHeight="1">
      <c r="A1232" s="60" t="s">
        <v>100</v>
      </c>
      <c r="C1232" s="56" t="str">
        <f ca="1">SamstagNeben!I61</f>
        <v>TV Baden</v>
      </c>
      <c r="M1232" s="61"/>
      <c r="N1232" s="62" t="s">
        <v>101</v>
      </c>
      <c r="O1232" s="63"/>
      <c r="P1232" s="56" t="str">
        <f ca="1">SamstagNeben!M61</f>
        <v>TV Berkenbaum</v>
      </c>
      <c r="AB1232" s="61"/>
    </row>
    <row r="1233" spans="1:37">
      <c r="A1233" s="57"/>
      <c r="B1233" s="58"/>
      <c r="C1233" s="58"/>
      <c r="M1233" s="61"/>
      <c r="N1233" s="62"/>
      <c r="AB1233" s="61"/>
      <c r="AD1233" s="64" t="s">
        <v>37</v>
      </c>
      <c r="AG1233" s="64" t="s">
        <v>102</v>
      </c>
      <c r="AJ1233" s="64" t="s">
        <v>39</v>
      </c>
    </row>
    <row r="1234" spans="1:37">
      <c r="A1234" s="65" t="s">
        <v>100</v>
      </c>
      <c r="C1234" s="66"/>
      <c r="D1234" s="67"/>
      <c r="E1234" s="67"/>
      <c r="F1234" s="67"/>
      <c r="G1234" s="67"/>
      <c r="H1234" s="68"/>
      <c r="I1234" s="67"/>
      <c r="J1234" s="67"/>
      <c r="K1234" s="67"/>
      <c r="L1234" s="67"/>
      <c r="M1234" s="68"/>
      <c r="N1234" s="67"/>
      <c r="O1234" s="67"/>
      <c r="P1234" s="67"/>
      <c r="Q1234" s="67"/>
      <c r="R1234" s="68"/>
      <c r="S1234" s="67"/>
      <c r="T1234" s="67"/>
      <c r="U1234" s="67"/>
      <c r="V1234" s="67"/>
      <c r="W1234" s="68"/>
      <c r="X1234" s="67"/>
      <c r="Y1234" s="67"/>
      <c r="Z1234" s="67"/>
      <c r="AA1234" s="67"/>
      <c r="AB1234" s="68"/>
      <c r="AC1234" s="62"/>
      <c r="AD1234" s="69"/>
      <c r="AE1234" s="53"/>
      <c r="AF1234" s="62"/>
      <c r="AG1234" s="69"/>
      <c r="AH1234" s="53"/>
      <c r="AJ1234" s="69"/>
      <c r="AK1234" s="53"/>
    </row>
    <row r="1235" spans="1:37">
      <c r="A1235" s="70" t="s">
        <v>101</v>
      </c>
      <c r="B1235" s="58"/>
      <c r="C1235" s="71"/>
      <c r="D1235" s="72"/>
      <c r="E1235" s="72"/>
      <c r="F1235" s="72"/>
      <c r="G1235" s="72"/>
      <c r="H1235" s="59"/>
      <c r="I1235" s="72"/>
      <c r="J1235" s="72"/>
      <c r="K1235" s="72"/>
      <c r="L1235" s="72"/>
      <c r="M1235" s="59"/>
      <c r="N1235" s="72"/>
      <c r="O1235" s="72"/>
      <c r="P1235" s="72"/>
      <c r="Q1235" s="72"/>
      <c r="R1235" s="59"/>
      <c r="S1235" s="72"/>
      <c r="T1235" s="72"/>
      <c r="U1235" s="72"/>
      <c r="V1235" s="72"/>
      <c r="W1235" s="59"/>
      <c r="X1235" s="72"/>
      <c r="Y1235" s="72"/>
      <c r="Z1235" s="72"/>
      <c r="AA1235" s="72"/>
      <c r="AB1235" s="59"/>
      <c r="AC1235" s="62"/>
      <c r="AD1235" s="462">
        <f>SamstagNeben!C61</f>
        <v>14</v>
      </c>
      <c r="AE1235" s="463"/>
      <c r="AF1235" s="62"/>
      <c r="AG1235" s="462">
        <f>SamstagNeben!E61</f>
        <v>97</v>
      </c>
      <c r="AH1235" s="463"/>
      <c r="AJ1235" s="462">
        <f>SamstagNeben!F61</f>
        <v>1</v>
      </c>
      <c r="AK1235" s="463"/>
    </row>
    <row r="1236" spans="1:37">
      <c r="A1236" s="65" t="s">
        <v>100</v>
      </c>
      <c r="C1236" s="66"/>
      <c r="D1236" s="67"/>
      <c r="E1236" s="67"/>
      <c r="F1236" s="67"/>
      <c r="G1236" s="67"/>
      <c r="H1236" s="68"/>
      <c r="I1236" s="67"/>
      <c r="J1236" s="67"/>
      <c r="K1236" s="67"/>
      <c r="L1236" s="67"/>
      <c r="M1236" s="68"/>
      <c r="N1236" s="67"/>
      <c r="O1236" s="67"/>
      <c r="P1236" s="67"/>
      <c r="Q1236" s="67"/>
      <c r="R1236" s="68"/>
      <c r="S1236" s="67"/>
      <c r="T1236" s="67"/>
      <c r="U1236" s="67"/>
      <c r="V1236" s="67"/>
      <c r="W1236" s="68"/>
      <c r="X1236" s="67"/>
      <c r="Y1236" s="67"/>
      <c r="Z1236" s="67"/>
      <c r="AA1236" s="67"/>
      <c r="AB1236" s="68"/>
      <c r="AC1236" s="62"/>
      <c r="AD1236" s="57"/>
      <c r="AE1236" s="59"/>
      <c r="AF1236" s="62"/>
      <c r="AG1236" s="57"/>
      <c r="AH1236" s="59"/>
      <c r="AJ1236" s="57"/>
      <c r="AK1236" s="59"/>
    </row>
    <row r="1237" spans="1:37">
      <c r="A1237" s="70" t="s">
        <v>101</v>
      </c>
      <c r="B1237" s="58"/>
      <c r="C1237" s="71"/>
      <c r="D1237" s="72"/>
      <c r="E1237" s="72"/>
      <c r="F1237" s="72"/>
      <c r="G1237" s="72"/>
      <c r="H1237" s="59"/>
      <c r="I1237" s="72"/>
      <c r="J1237" s="72"/>
      <c r="K1237" s="72"/>
      <c r="L1237" s="72"/>
      <c r="M1237" s="59"/>
      <c r="N1237" s="72"/>
      <c r="O1237" s="72"/>
      <c r="P1237" s="72"/>
      <c r="Q1237" s="72"/>
      <c r="R1237" s="59"/>
      <c r="S1237" s="72"/>
      <c r="T1237" s="72"/>
      <c r="U1237" s="72"/>
      <c r="V1237" s="72"/>
      <c r="W1237" s="59"/>
      <c r="X1237" s="72"/>
      <c r="Y1237" s="72"/>
      <c r="Z1237" s="72"/>
      <c r="AA1237" s="72"/>
      <c r="AB1237" s="59"/>
      <c r="AC1237" s="62"/>
      <c r="AD1237" s="62"/>
      <c r="AE1237" s="62"/>
      <c r="AF1237" s="62"/>
      <c r="AG1237" s="62"/>
    </row>
    <row r="1238" spans="1:37">
      <c r="A1238" s="65" t="s">
        <v>100</v>
      </c>
      <c r="C1238" s="66"/>
      <c r="D1238" s="67"/>
      <c r="E1238" s="67"/>
      <c r="F1238" s="67"/>
      <c r="G1238" s="67"/>
      <c r="H1238" s="68"/>
      <c r="I1238" s="67"/>
      <c r="J1238" s="67"/>
      <c r="K1238" s="67"/>
      <c r="L1238" s="67"/>
      <c r="M1238" s="68"/>
      <c r="N1238" s="67"/>
      <c r="O1238" s="67"/>
      <c r="P1238" s="67"/>
      <c r="Q1238" s="67"/>
      <c r="R1238" s="68"/>
      <c r="S1238" s="67"/>
      <c r="T1238" s="67"/>
      <c r="U1238" s="67"/>
      <c r="V1238" s="67"/>
      <c r="W1238" s="68"/>
      <c r="X1238" s="67"/>
      <c r="Y1238" s="67"/>
      <c r="Z1238" s="67"/>
      <c r="AA1238" s="67"/>
      <c r="AB1238" s="68"/>
      <c r="AC1238" s="62"/>
      <c r="AD1238" s="73" t="s">
        <v>103</v>
      </c>
      <c r="AE1238" s="62"/>
      <c r="AF1238" s="62"/>
      <c r="AG1238" s="62"/>
    </row>
    <row r="1239" spans="1:37">
      <c r="A1239" s="70" t="s">
        <v>101</v>
      </c>
      <c r="B1239" s="58"/>
      <c r="C1239" s="71"/>
      <c r="D1239" s="72"/>
      <c r="E1239" s="72"/>
      <c r="F1239" s="72"/>
      <c r="G1239" s="72"/>
      <c r="H1239" s="59"/>
      <c r="I1239" s="72"/>
      <c r="J1239" s="72"/>
      <c r="K1239" s="72"/>
      <c r="L1239" s="72"/>
      <c r="M1239" s="59"/>
      <c r="N1239" s="72"/>
      <c r="O1239" s="72"/>
      <c r="P1239" s="72"/>
      <c r="Q1239" s="72"/>
      <c r="R1239" s="59"/>
      <c r="S1239" s="72"/>
      <c r="T1239" s="72"/>
      <c r="U1239" s="72"/>
      <c r="V1239" s="72"/>
      <c r="W1239" s="59"/>
      <c r="X1239" s="72"/>
      <c r="Y1239" s="72"/>
      <c r="Z1239" s="72"/>
      <c r="AA1239" s="72"/>
      <c r="AB1239" s="59"/>
      <c r="AC1239" s="62"/>
      <c r="AD1239" s="62"/>
      <c r="AE1239" s="62"/>
      <c r="AF1239" s="62"/>
      <c r="AG1239" s="62"/>
    </row>
    <row r="1240" spans="1:37">
      <c r="A1240" s="65" t="s">
        <v>100</v>
      </c>
      <c r="C1240" s="66"/>
      <c r="D1240" s="67"/>
      <c r="E1240" s="67"/>
      <c r="F1240" s="67"/>
      <c r="G1240" s="67"/>
      <c r="H1240" s="68"/>
      <c r="I1240" s="67"/>
      <c r="J1240" s="67"/>
      <c r="K1240" s="67"/>
      <c r="L1240" s="67"/>
      <c r="M1240" s="68"/>
      <c r="N1240" s="67"/>
      <c r="O1240" s="67"/>
      <c r="P1240" s="67"/>
      <c r="Q1240" s="67"/>
      <c r="R1240" s="68"/>
      <c r="S1240" s="67"/>
      <c r="T1240" s="67"/>
      <c r="U1240" s="67"/>
      <c r="V1240" s="67"/>
      <c r="W1240" s="68"/>
      <c r="X1240" s="67"/>
      <c r="Y1240" s="67"/>
      <c r="Z1240" s="67"/>
      <c r="AA1240" s="67"/>
      <c r="AB1240" s="68"/>
      <c r="AC1240" s="62"/>
      <c r="AD1240" s="74" t="str">
        <f>Daten!$A$31</f>
        <v>DM Senioren 2017</v>
      </c>
      <c r="AE1240" s="58"/>
      <c r="AF1240" s="58"/>
      <c r="AG1240" s="58"/>
      <c r="AH1240" s="58"/>
      <c r="AI1240" s="58"/>
      <c r="AJ1240" s="58"/>
      <c r="AK1240" s="58"/>
    </row>
    <row r="1241" spans="1:37">
      <c r="A1241" s="70" t="s">
        <v>101</v>
      </c>
      <c r="B1241" s="58"/>
      <c r="C1241" s="71"/>
      <c r="D1241" s="72"/>
      <c r="E1241" s="72"/>
      <c r="F1241" s="72"/>
      <c r="G1241" s="72"/>
      <c r="H1241" s="59"/>
      <c r="I1241" s="72"/>
      <c r="J1241" s="72"/>
      <c r="K1241" s="72"/>
      <c r="L1241" s="72"/>
      <c r="M1241" s="59"/>
      <c r="N1241" s="72"/>
      <c r="O1241" s="72"/>
      <c r="P1241" s="72"/>
      <c r="Q1241" s="72"/>
      <c r="R1241" s="59"/>
      <c r="S1241" s="72"/>
      <c r="T1241" s="72"/>
      <c r="U1241" s="72"/>
      <c r="V1241" s="72"/>
      <c r="W1241" s="59"/>
      <c r="X1241" s="72"/>
      <c r="Y1241" s="72"/>
      <c r="Z1241" s="72"/>
      <c r="AA1241" s="72"/>
      <c r="AB1241" s="59"/>
      <c r="AC1241" s="62"/>
      <c r="AD1241" s="75" t="str">
        <f>SamstagNeben!G61</f>
        <v>F30</v>
      </c>
      <c r="AE1241" s="76"/>
      <c r="AF1241" s="76"/>
      <c r="AG1241" s="75" t="s">
        <v>34</v>
      </c>
      <c r="AH1241" s="76"/>
      <c r="AI1241" s="76"/>
      <c r="AJ1241" s="76"/>
      <c r="AK1241" s="76"/>
    </row>
    <row r="1242" spans="1:37">
      <c r="A1242" s="65" t="s">
        <v>100</v>
      </c>
      <c r="C1242" s="66"/>
      <c r="D1242" s="67"/>
      <c r="E1242" s="67"/>
      <c r="F1242" s="67"/>
      <c r="G1242" s="67"/>
      <c r="H1242" s="68"/>
      <c r="I1242" s="67"/>
      <c r="J1242" s="67"/>
      <c r="K1242" s="67"/>
      <c r="L1242" s="67"/>
      <c r="M1242" s="68"/>
      <c r="N1242" s="67"/>
      <c r="O1242" s="67"/>
      <c r="P1242" s="67"/>
      <c r="Q1242" s="67"/>
      <c r="R1242" s="68"/>
      <c r="S1242" s="67"/>
      <c r="T1242" s="67"/>
      <c r="U1242" s="67"/>
      <c r="V1242" s="67"/>
      <c r="W1242" s="68"/>
      <c r="X1242" s="67"/>
      <c r="Y1242" s="67"/>
      <c r="Z1242" s="67"/>
      <c r="AA1242" s="67"/>
      <c r="AB1242" s="68"/>
      <c r="AC1242" s="62"/>
      <c r="AD1242" s="77"/>
      <c r="AE1242" s="62"/>
      <c r="AF1242" s="62"/>
      <c r="AG1242" s="62"/>
      <c r="AH1242" s="62"/>
      <c r="AI1242" s="62"/>
      <c r="AJ1242" s="62"/>
      <c r="AK1242" s="62"/>
    </row>
    <row r="1243" spans="1:37">
      <c r="A1243" s="70" t="s">
        <v>101</v>
      </c>
      <c r="B1243" s="58"/>
      <c r="C1243" s="71"/>
      <c r="D1243" s="72"/>
      <c r="E1243" s="72"/>
      <c r="F1243" s="72"/>
      <c r="G1243" s="72"/>
      <c r="H1243" s="59"/>
      <c r="I1243" s="72"/>
      <c r="J1243" s="72"/>
      <c r="K1243" s="72"/>
      <c r="L1243" s="72"/>
      <c r="M1243" s="59"/>
      <c r="N1243" s="72"/>
      <c r="O1243" s="72"/>
      <c r="P1243" s="72"/>
      <c r="Q1243" s="72"/>
      <c r="R1243" s="59"/>
      <c r="S1243" s="72"/>
      <c r="T1243" s="72"/>
      <c r="U1243" s="72"/>
      <c r="V1243" s="72"/>
      <c r="W1243" s="59"/>
      <c r="X1243" s="72"/>
      <c r="Y1243" s="72"/>
      <c r="Z1243" s="72"/>
      <c r="AA1243" s="72"/>
      <c r="AB1243" s="59"/>
      <c r="AC1243" s="62"/>
      <c r="AD1243" s="78" t="s">
        <v>104</v>
      </c>
      <c r="AE1243" s="76"/>
      <c r="AF1243" s="76"/>
      <c r="AG1243" s="76"/>
      <c r="AH1243" s="79"/>
      <c r="AI1243" s="76"/>
      <c r="AJ1243" s="76"/>
      <c r="AK1243" s="80"/>
    </row>
    <row r="1244" spans="1:37">
      <c r="D1244" s="64"/>
      <c r="AD1244" s="81"/>
      <c r="AE1244" s="52"/>
      <c r="AF1244" s="52"/>
      <c r="AG1244" s="52"/>
      <c r="AH1244" s="82"/>
      <c r="AI1244" s="52"/>
      <c r="AJ1244" s="52"/>
      <c r="AK1244" s="53"/>
    </row>
    <row r="1245" spans="1:37">
      <c r="A1245" s="83" t="s">
        <v>105</v>
      </c>
      <c r="B1245" s="76"/>
      <c r="C1245" s="80"/>
      <c r="D1245" s="84"/>
      <c r="E1245" s="84" t="s">
        <v>100</v>
      </c>
      <c r="F1245" s="85" t="s">
        <v>21</v>
      </c>
      <c r="G1245" s="84" t="s">
        <v>101</v>
      </c>
      <c r="H1245" s="86"/>
      <c r="I1245" s="84" t="s">
        <v>106</v>
      </c>
      <c r="J1245" s="84"/>
      <c r="K1245" s="84"/>
      <c r="L1245" s="84"/>
      <c r="M1245" s="86"/>
      <c r="N1245" s="84" t="s">
        <v>107</v>
      </c>
      <c r="O1245" s="84"/>
      <c r="P1245" s="84"/>
      <c r="Q1245" s="84"/>
      <c r="R1245" s="86"/>
      <c r="S1245" s="73"/>
      <c r="T1245" s="73"/>
      <c r="AD1245" s="87" t="s">
        <v>108</v>
      </c>
      <c r="AE1245" s="58"/>
      <c r="AF1245" s="58"/>
      <c r="AG1245" s="58"/>
      <c r="AH1245" s="72"/>
      <c r="AI1245" s="58"/>
      <c r="AJ1245" s="58"/>
      <c r="AK1245" s="59"/>
    </row>
    <row r="1246" spans="1:37">
      <c r="A1246" s="60"/>
      <c r="C1246" s="61"/>
      <c r="H1246" s="61"/>
      <c r="M1246" s="61"/>
      <c r="N1246" s="88"/>
      <c r="O1246" s="89"/>
      <c r="P1246" s="89"/>
      <c r="Q1246" s="89"/>
      <c r="R1246" s="90"/>
      <c r="S1246" s="62"/>
      <c r="T1246" s="56" t="s">
        <v>109</v>
      </c>
      <c r="AD1246" s="91"/>
      <c r="AE1246" s="62"/>
      <c r="AF1246" s="62"/>
      <c r="AG1246" s="62"/>
      <c r="AH1246" s="92"/>
      <c r="AI1246" s="62"/>
      <c r="AJ1246" s="62"/>
      <c r="AK1246" s="61"/>
    </row>
    <row r="1247" spans="1:37">
      <c r="A1247" s="93" t="s">
        <v>110</v>
      </c>
      <c r="B1247" s="58"/>
      <c r="C1247" s="59"/>
      <c r="D1247" s="58"/>
      <c r="E1247" s="58"/>
      <c r="F1247" s="94" t="s">
        <v>21</v>
      </c>
      <c r="G1247" s="58"/>
      <c r="H1247" s="59"/>
      <c r="I1247" s="58"/>
      <c r="J1247" s="58"/>
      <c r="K1247" s="94" t="s">
        <v>21</v>
      </c>
      <c r="L1247" s="58"/>
      <c r="M1247" s="59"/>
      <c r="N1247" s="95"/>
      <c r="O1247" s="95"/>
      <c r="P1247" s="96"/>
      <c r="Q1247" s="97"/>
      <c r="R1247" s="98"/>
      <c r="S1247" s="62"/>
      <c r="T1247" s="62"/>
      <c r="AD1247" s="87" t="s">
        <v>111</v>
      </c>
      <c r="AE1247" s="58"/>
      <c r="AF1247" s="58"/>
      <c r="AG1247" s="58"/>
      <c r="AH1247" s="72"/>
      <c r="AI1247" s="58"/>
      <c r="AJ1247" s="58"/>
      <c r="AK1247" s="59"/>
    </row>
    <row r="1248" spans="1:37">
      <c r="A1248" s="60"/>
      <c r="C1248" s="61"/>
      <c r="H1248" s="61"/>
      <c r="K1248" s="99"/>
      <c r="M1248" s="61"/>
      <c r="N1248" s="62"/>
      <c r="Q1248" s="100"/>
      <c r="R1248" s="61"/>
      <c r="S1248" s="62"/>
      <c r="T1248" s="58"/>
      <c r="U1248" s="58"/>
      <c r="V1248" s="58"/>
      <c r="W1248" s="58"/>
      <c r="X1248" s="58"/>
      <c r="Y1248" s="58"/>
      <c r="Z1248" s="58"/>
      <c r="AA1248" s="58"/>
      <c r="AB1248" s="58"/>
      <c r="AC1248" s="62"/>
      <c r="AD1248" s="91"/>
      <c r="AE1248" s="62"/>
      <c r="AF1248" s="62"/>
      <c r="AG1248" s="62"/>
      <c r="AH1248" s="92"/>
      <c r="AI1248" s="62"/>
      <c r="AJ1248" s="62"/>
      <c r="AK1248" s="61"/>
    </row>
    <row r="1249" spans="1:37">
      <c r="A1249" s="93" t="s">
        <v>112</v>
      </c>
      <c r="B1249" s="58"/>
      <c r="C1249" s="59"/>
      <c r="D1249" s="58"/>
      <c r="E1249" s="58"/>
      <c r="F1249" s="94" t="s">
        <v>21</v>
      </c>
      <c r="G1249" s="58"/>
      <c r="H1249" s="59"/>
      <c r="I1249" s="58"/>
      <c r="J1249" s="58"/>
      <c r="K1249" s="94" t="s">
        <v>21</v>
      </c>
      <c r="L1249" s="58"/>
      <c r="M1249" s="59"/>
      <c r="N1249" s="58"/>
      <c r="O1249" s="58"/>
      <c r="P1249" s="94" t="s">
        <v>21</v>
      </c>
      <c r="Q1249" s="101"/>
      <c r="R1249" s="59"/>
      <c r="S1249" s="62"/>
      <c r="T1249" s="62"/>
      <c r="AD1249" s="87" t="s">
        <v>113</v>
      </c>
      <c r="AE1249" s="58"/>
      <c r="AF1249" s="58"/>
      <c r="AG1249" s="58"/>
      <c r="AH1249" s="72"/>
      <c r="AI1249" s="58"/>
      <c r="AJ1249" s="58"/>
      <c r="AK1249" s="59"/>
    </row>
    <row r="1250" spans="1:37">
      <c r="AD1250" s="91" t="s">
        <v>114</v>
      </c>
      <c r="AE1250" s="62"/>
      <c r="AF1250" s="62"/>
      <c r="AG1250" s="62"/>
      <c r="AH1250" s="92"/>
      <c r="AI1250" s="62"/>
      <c r="AJ1250" s="62"/>
      <c r="AK1250" s="61"/>
    </row>
    <row r="1251" spans="1:37">
      <c r="A1251" s="102"/>
      <c r="B1251" s="76"/>
      <c r="C1251" s="76"/>
      <c r="D1251" s="76"/>
      <c r="E1251" s="76" t="s">
        <v>100</v>
      </c>
      <c r="F1251" s="76"/>
      <c r="G1251" s="76"/>
      <c r="H1251" s="76"/>
      <c r="I1251" s="76"/>
      <c r="J1251" s="76"/>
      <c r="K1251" s="76"/>
      <c r="L1251" s="76"/>
      <c r="M1251" s="76"/>
      <c r="N1251" s="85" t="s">
        <v>40</v>
      </c>
      <c r="O1251" s="76"/>
      <c r="P1251" s="76"/>
      <c r="Q1251" s="76"/>
      <c r="R1251" s="76"/>
      <c r="S1251" s="76"/>
      <c r="T1251" s="76" t="s">
        <v>101</v>
      </c>
      <c r="U1251" s="76"/>
      <c r="V1251" s="76"/>
      <c r="W1251" s="76"/>
      <c r="X1251" s="76"/>
      <c r="Y1251" s="76"/>
      <c r="Z1251" s="76"/>
      <c r="AA1251" s="76"/>
      <c r="AB1251" s="80"/>
      <c r="AD1251" s="87" t="s">
        <v>115</v>
      </c>
      <c r="AE1251" s="58"/>
      <c r="AF1251" s="58"/>
      <c r="AG1251" s="58"/>
      <c r="AH1251" s="72"/>
      <c r="AI1251" s="58"/>
      <c r="AJ1251" s="58"/>
      <c r="AK1251" s="59"/>
    </row>
    <row r="1252" spans="1:37">
      <c r="A1252" s="103" t="s">
        <v>116</v>
      </c>
      <c r="B1252" s="104" t="s">
        <v>117</v>
      </c>
      <c r="C1252" s="104"/>
      <c r="D1252" s="104"/>
      <c r="E1252" s="104"/>
      <c r="F1252" s="104"/>
      <c r="G1252" s="105"/>
      <c r="H1252" s="104" t="s">
        <v>118</v>
      </c>
      <c r="I1252" s="104"/>
      <c r="J1252" s="105"/>
      <c r="K1252" s="106" t="s">
        <v>119</v>
      </c>
      <c r="L1252" s="107" t="s">
        <v>120</v>
      </c>
      <c r="M1252" s="108"/>
      <c r="N1252" s="109" t="s">
        <v>94</v>
      </c>
      <c r="O1252" s="105" t="s">
        <v>116</v>
      </c>
      <c r="P1252" s="104" t="s">
        <v>117</v>
      </c>
      <c r="Q1252" s="104"/>
      <c r="R1252" s="104"/>
      <c r="S1252" s="104"/>
      <c r="T1252" s="104"/>
      <c r="U1252" s="105"/>
      <c r="V1252" s="104" t="s">
        <v>118</v>
      </c>
      <c r="W1252" s="104"/>
      <c r="X1252" s="105"/>
      <c r="Y1252" s="106" t="s">
        <v>119</v>
      </c>
      <c r="Z1252" s="107" t="s">
        <v>120</v>
      </c>
      <c r="AA1252" s="108"/>
      <c r="AB1252" s="109" t="s">
        <v>94</v>
      </c>
    </row>
    <row r="1253" spans="1:37">
      <c r="A1253" s="110" t="s">
        <v>121</v>
      </c>
      <c r="B1253" s="111"/>
      <c r="C1253" s="111"/>
      <c r="D1253" s="111"/>
      <c r="E1253" s="111"/>
      <c r="F1253" s="111"/>
      <c r="G1253" s="112"/>
      <c r="H1253" s="111"/>
      <c r="I1253" s="111"/>
      <c r="J1253" s="112"/>
      <c r="K1253" s="113"/>
      <c r="L1253" s="114"/>
      <c r="M1253" s="115"/>
      <c r="N1253" s="116"/>
      <c r="O1253" s="117" t="s">
        <v>121</v>
      </c>
      <c r="P1253" s="111"/>
      <c r="Q1253" s="111"/>
      <c r="R1253" s="111"/>
      <c r="S1253" s="111"/>
      <c r="T1253" s="111"/>
      <c r="U1253" s="112"/>
      <c r="V1253" s="111"/>
      <c r="W1253" s="111"/>
      <c r="X1253" s="112"/>
      <c r="Y1253" s="113"/>
      <c r="Z1253" s="114"/>
      <c r="AA1253" s="115"/>
      <c r="AB1253" s="116"/>
      <c r="AD1253" s="64" t="s">
        <v>122</v>
      </c>
    </row>
    <row r="1254" spans="1:37">
      <c r="A1254" s="110" t="s">
        <v>123</v>
      </c>
      <c r="B1254" s="111"/>
      <c r="C1254" s="111"/>
      <c r="D1254" s="111"/>
      <c r="E1254" s="111"/>
      <c r="F1254" s="111"/>
      <c r="G1254" s="112"/>
      <c r="H1254" s="111"/>
      <c r="I1254" s="111"/>
      <c r="J1254" s="112"/>
      <c r="K1254" s="118"/>
      <c r="L1254" s="119"/>
      <c r="M1254" s="112"/>
      <c r="N1254" s="116"/>
      <c r="O1254" s="117" t="s">
        <v>123</v>
      </c>
      <c r="P1254" s="111"/>
      <c r="Q1254" s="111"/>
      <c r="R1254" s="111"/>
      <c r="S1254" s="111"/>
      <c r="T1254" s="111"/>
      <c r="U1254" s="112"/>
      <c r="V1254" s="111"/>
      <c r="W1254" s="111"/>
      <c r="X1254" s="112"/>
      <c r="Y1254" s="118"/>
      <c r="Z1254" s="119"/>
      <c r="AA1254" s="112"/>
      <c r="AB1254" s="116"/>
      <c r="AD1254" s="120"/>
      <c r="AE1254" s="58"/>
      <c r="AF1254" s="58"/>
      <c r="AG1254" s="58"/>
      <c r="AH1254" s="58"/>
      <c r="AI1254" s="58"/>
      <c r="AJ1254" s="58"/>
      <c r="AK1254" s="58"/>
    </row>
    <row r="1255" spans="1:37">
      <c r="A1255" s="110" t="s">
        <v>124</v>
      </c>
      <c r="B1255" s="111"/>
      <c r="C1255" s="111"/>
      <c r="D1255" s="111"/>
      <c r="E1255" s="111"/>
      <c r="F1255" s="111"/>
      <c r="G1255" s="112"/>
      <c r="H1255" s="111"/>
      <c r="I1255" s="111"/>
      <c r="J1255" s="112"/>
      <c r="K1255" s="118"/>
      <c r="L1255" s="119"/>
      <c r="M1255" s="112"/>
      <c r="N1255" s="116"/>
      <c r="O1255" s="117" t="s">
        <v>124</v>
      </c>
      <c r="P1255" s="111"/>
      <c r="Q1255" s="111"/>
      <c r="R1255" s="111"/>
      <c r="S1255" s="111"/>
      <c r="T1255" s="111"/>
      <c r="U1255" s="112"/>
      <c r="V1255" s="111"/>
      <c r="W1255" s="111"/>
      <c r="X1255" s="112"/>
      <c r="Y1255" s="118"/>
      <c r="Z1255" s="119"/>
      <c r="AA1255" s="112"/>
      <c r="AB1255" s="116"/>
      <c r="AD1255" s="64" t="s">
        <v>96</v>
      </c>
    </row>
    <row r="1256" spans="1:37">
      <c r="A1256" s="110" t="s">
        <v>125</v>
      </c>
      <c r="B1256" s="111"/>
      <c r="C1256" s="111"/>
      <c r="D1256" s="111"/>
      <c r="E1256" s="111"/>
      <c r="F1256" s="111"/>
      <c r="G1256" s="112"/>
      <c r="H1256" s="111"/>
      <c r="I1256" s="111"/>
      <c r="J1256" s="112"/>
      <c r="K1256" s="118"/>
      <c r="L1256" s="119"/>
      <c r="M1256" s="112"/>
      <c r="N1256" s="116"/>
      <c r="O1256" s="117" t="s">
        <v>125</v>
      </c>
      <c r="P1256" s="111"/>
      <c r="Q1256" s="111"/>
      <c r="R1256" s="111"/>
      <c r="S1256" s="111"/>
      <c r="T1256" s="111"/>
      <c r="U1256" s="112"/>
      <c r="V1256" s="111"/>
      <c r="W1256" s="111"/>
      <c r="X1256" s="112"/>
      <c r="Y1256" s="118"/>
      <c r="Z1256" s="119"/>
      <c r="AA1256" s="112"/>
      <c r="AB1256" s="116"/>
      <c r="AD1256" s="120"/>
      <c r="AE1256" s="58"/>
      <c r="AF1256" s="58"/>
      <c r="AG1256" s="58"/>
      <c r="AH1256" s="58"/>
      <c r="AI1256" s="58"/>
      <c r="AJ1256" s="58"/>
      <c r="AK1256" s="58"/>
    </row>
    <row r="1257" spans="1:37">
      <c r="A1257" s="110" t="s">
        <v>126</v>
      </c>
      <c r="B1257" s="111"/>
      <c r="C1257" s="111"/>
      <c r="D1257" s="111"/>
      <c r="E1257" s="111"/>
      <c r="F1257" s="111"/>
      <c r="G1257" s="112"/>
      <c r="H1257" s="111"/>
      <c r="I1257" s="111"/>
      <c r="J1257" s="112"/>
      <c r="K1257" s="118"/>
      <c r="L1257" s="119"/>
      <c r="M1257" s="112"/>
      <c r="N1257" s="116"/>
      <c r="O1257" s="117" t="s">
        <v>126</v>
      </c>
      <c r="P1257" s="111"/>
      <c r="Q1257" s="111"/>
      <c r="R1257" s="111"/>
      <c r="S1257" s="111"/>
      <c r="T1257" s="111"/>
      <c r="U1257" s="112"/>
      <c r="V1257" s="111"/>
      <c r="W1257" s="111"/>
      <c r="X1257" s="112"/>
      <c r="Y1257" s="118"/>
      <c r="Z1257" s="119"/>
      <c r="AA1257" s="112"/>
      <c r="AB1257" s="116"/>
      <c r="AD1257" s="64" t="s">
        <v>127</v>
      </c>
    </row>
    <row r="1258" spans="1:37">
      <c r="A1258" s="121" t="s">
        <v>128</v>
      </c>
      <c r="B1258" s="58"/>
      <c r="C1258" s="58"/>
      <c r="D1258" s="58"/>
      <c r="E1258" s="58"/>
      <c r="F1258" s="58"/>
      <c r="G1258" s="72"/>
      <c r="H1258" s="58"/>
      <c r="I1258" s="58"/>
      <c r="J1258" s="72"/>
      <c r="K1258" s="122"/>
      <c r="L1258" s="123"/>
      <c r="M1258" s="72"/>
      <c r="N1258" s="59"/>
      <c r="O1258" s="124" t="s">
        <v>128</v>
      </c>
      <c r="P1258" s="58"/>
      <c r="Q1258" s="58"/>
      <c r="R1258" s="58"/>
      <c r="S1258" s="58"/>
      <c r="T1258" s="58"/>
      <c r="U1258" s="72"/>
      <c r="V1258" s="58"/>
      <c r="W1258" s="58"/>
      <c r="X1258" s="72"/>
      <c r="Y1258" s="122"/>
      <c r="Z1258" s="123"/>
      <c r="AA1258" s="72"/>
      <c r="AB1258" s="59"/>
      <c r="AD1258" s="120"/>
      <c r="AE1258" s="125" t="str">
        <f>Daten!$A$35</f>
        <v>Fredenbeck</v>
      </c>
      <c r="AF1258" s="58"/>
      <c r="AG1258" s="58"/>
      <c r="AH1258" s="58"/>
      <c r="AI1258" s="58"/>
      <c r="AJ1258" s="58"/>
      <c r="AK1258" s="58"/>
    </row>
    <row r="1259" spans="1:37">
      <c r="A1259" s="65" t="s">
        <v>129</v>
      </c>
      <c r="N1259" s="61"/>
      <c r="O1259" s="64" t="s">
        <v>129</v>
      </c>
      <c r="AB1259" s="61"/>
      <c r="AD1259" s="64" t="s">
        <v>130</v>
      </c>
    </row>
    <row r="1260" spans="1:37">
      <c r="A1260" s="57"/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9"/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8"/>
      <c r="AB1260" s="59"/>
      <c r="AD1260" s="58"/>
      <c r="AE1260" s="126" t="str">
        <f>Daten!$A$32</f>
        <v>05.05.2017</v>
      </c>
      <c r="AF1260" s="58"/>
      <c r="AG1260" s="58"/>
      <c r="AH1260" s="58"/>
      <c r="AI1260" s="58"/>
      <c r="AJ1260" s="58"/>
      <c r="AK1260" s="58"/>
    </row>
    <row r="1261" spans="1:37">
      <c r="A1261" s="51" t="s">
        <v>95</v>
      </c>
      <c r="B1261" s="52"/>
      <c r="C1261" s="52"/>
      <c r="D1261" s="52"/>
      <c r="E1261" s="53"/>
      <c r="F1261" s="54" t="s">
        <v>96</v>
      </c>
      <c r="G1261" s="52"/>
      <c r="H1261" s="52"/>
      <c r="I1261" s="52"/>
      <c r="J1261" s="52"/>
      <c r="K1261" s="52"/>
      <c r="L1261" s="52"/>
      <c r="M1261" s="52"/>
      <c r="N1261" s="52"/>
      <c r="O1261" s="52"/>
      <c r="P1261" s="53"/>
      <c r="Q1261" s="54" t="s">
        <v>97</v>
      </c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3"/>
      <c r="AC1261" s="55" t="s">
        <v>98</v>
      </c>
    </row>
    <row r="1262" spans="1:37">
      <c r="A1262" s="57"/>
      <c r="B1262" s="58"/>
      <c r="C1262" s="58"/>
      <c r="D1262" s="58"/>
      <c r="E1262" s="59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9"/>
      <c r="Q1262" s="58"/>
      <c r="R1262" s="58" t="str">
        <f ca="1">SamstagNeben!P62</f>
        <v>TV Sottrum</v>
      </c>
      <c r="S1262" s="58"/>
      <c r="T1262" s="58"/>
      <c r="U1262" s="58"/>
      <c r="V1262" s="58"/>
      <c r="W1262" s="58"/>
      <c r="X1262" s="58"/>
      <c r="Y1262" s="58"/>
      <c r="Z1262" s="58"/>
      <c r="AA1262" s="58" t="str">
        <f>SamstagNeben!N62</f>
        <v>F30</v>
      </c>
      <c r="AB1262" s="59"/>
      <c r="AC1262" s="55" t="s">
        <v>99</v>
      </c>
    </row>
    <row r="1263" spans="1:37" ht="15.95" customHeight="1">
      <c r="A1263" s="60" t="s">
        <v>100</v>
      </c>
      <c r="C1263" s="56" t="str">
        <f ca="1">SamstagNeben!I62</f>
        <v>SC Itzehoe</v>
      </c>
      <c r="M1263" s="61"/>
      <c r="N1263" s="62" t="s">
        <v>101</v>
      </c>
      <c r="O1263" s="63"/>
      <c r="P1263" s="56" t="str">
        <f ca="1">SamstagNeben!M62</f>
        <v>TV Richterich</v>
      </c>
      <c r="AB1263" s="61"/>
    </row>
    <row r="1264" spans="1:37">
      <c r="A1264" s="57"/>
      <c r="B1264" s="58"/>
      <c r="C1264" s="58"/>
      <c r="M1264" s="61"/>
      <c r="N1264" s="62"/>
      <c r="AB1264" s="61"/>
      <c r="AD1264" s="64" t="s">
        <v>37</v>
      </c>
      <c r="AG1264" s="64" t="s">
        <v>102</v>
      </c>
      <c r="AJ1264" s="64" t="s">
        <v>39</v>
      </c>
    </row>
    <row r="1265" spans="1:37">
      <c r="A1265" s="65" t="s">
        <v>100</v>
      </c>
      <c r="C1265" s="66"/>
      <c r="D1265" s="67"/>
      <c r="E1265" s="67"/>
      <c r="F1265" s="67"/>
      <c r="G1265" s="67"/>
      <c r="H1265" s="68"/>
      <c r="I1265" s="67"/>
      <c r="J1265" s="67"/>
      <c r="K1265" s="67"/>
      <c r="L1265" s="67"/>
      <c r="M1265" s="68"/>
      <c r="N1265" s="67"/>
      <c r="O1265" s="67"/>
      <c r="P1265" s="67"/>
      <c r="Q1265" s="67"/>
      <c r="R1265" s="68"/>
      <c r="S1265" s="67"/>
      <c r="T1265" s="67"/>
      <c r="U1265" s="67"/>
      <c r="V1265" s="67"/>
      <c r="W1265" s="68"/>
      <c r="X1265" s="67"/>
      <c r="Y1265" s="67"/>
      <c r="Z1265" s="67"/>
      <c r="AA1265" s="67"/>
      <c r="AB1265" s="68"/>
      <c r="AC1265" s="62"/>
      <c r="AD1265" s="69"/>
      <c r="AE1265" s="53"/>
      <c r="AF1265" s="62"/>
      <c r="AG1265" s="69"/>
      <c r="AH1265" s="53"/>
      <c r="AJ1265" s="69"/>
      <c r="AK1265" s="53"/>
    </row>
    <row r="1266" spans="1:37">
      <c r="A1266" s="70" t="s">
        <v>101</v>
      </c>
      <c r="B1266" s="58"/>
      <c r="C1266" s="71"/>
      <c r="D1266" s="72"/>
      <c r="E1266" s="72"/>
      <c r="F1266" s="72"/>
      <c r="G1266" s="72"/>
      <c r="H1266" s="59"/>
      <c r="I1266" s="72"/>
      <c r="J1266" s="72"/>
      <c r="K1266" s="72"/>
      <c r="L1266" s="72"/>
      <c r="M1266" s="59"/>
      <c r="N1266" s="72"/>
      <c r="O1266" s="72"/>
      <c r="P1266" s="72"/>
      <c r="Q1266" s="72"/>
      <c r="R1266" s="59"/>
      <c r="S1266" s="72"/>
      <c r="T1266" s="72"/>
      <c r="U1266" s="72"/>
      <c r="V1266" s="72"/>
      <c r="W1266" s="59"/>
      <c r="X1266" s="72"/>
      <c r="Y1266" s="72"/>
      <c r="Z1266" s="72"/>
      <c r="AA1266" s="72"/>
      <c r="AB1266" s="59"/>
      <c r="AC1266" s="62"/>
      <c r="AD1266" s="462">
        <f>SamstagNeben!C62</f>
        <v>14</v>
      </c>
      <c r="AE1266" s="463"/>
      <c r="AF1266" s="62"/>
      <c r="AG1266" s="462">
        <f>SamstagNeben!E62</f>
        <v>98</v>
      </c>
      <c r="AH1266" s="463"/>
      <c r="AJ1266" s="462">
        <f>SamstagNeben!F62</f>
        <v>2</v>
      </c>
      <c r="AK1266" s="463"/>
    </row>
    <row r="1267" spans="1:37">
      <c r="A1267" s="65" t="s">
        <v>100</v>
      </c>
      <c r="C1267" s="66"/>
      <c r="D1267" s="67"/>
      <c r="E1267" s="67"/>
      <c r="F1267" s="67"/>
      <c r="G1267" s="67"/>
      <c r="H1267" s="68"/>
      <c r="I1267" s="67"/>
      <c r="J1267" s="67"/>
      <c r="K1267" s="67"/>
      <c r="L1267" s="67"/>
      <c r="M1267" s="68"/>
      <c r="N1267" s="67"/>
      <c r="O1267" s="67"/>
      <c r="P1267" s="67"/>
      <c r="Q1267" s="67"/>
      <c r="R1267" s="68"/>
      <c r="S1267" s="67"/>
      <c r="T1267" s="67"/>
      <c r="U1267" s="67"/>
      <c r="V1267" s="67"/>
      <c r="W1267" s="68"/>
      <c r="X1267" s="67"/>
      <c r="Y1267" s="67"/>
      <c r="Z1267" s="67"/>
      <c r="AA1267" s="67"/>
      <c r="AB1267" s="68"/>
      <c r="AC1267" s="62"/>
      <c r="AD1267" s="57"/>
      <c r="AE1267" s="59"/>
      <c r="AF1267" s="62"/>
      <c r="AG1267" s="57"/>
      <c r="AH1267" s="59"/>
      <c r="AJ1267" s="57"/>
      <c r="AK1267" s="59"/>
    </row>
    <row r="1268" spans="1:37">
      <c r="A1268" s="70" t="s">
        <v>101</v>
      </c>
      <c r="B1268" s="58"/>
      <c r="C1268" s="71"/>
      <c r="D1268" s="72"/>
      <c r="E1268" s="72"/>
      <c r="F1268" s="72"/>
      <c r="G1268" s="72"/>
      <c r="H1268" s="59"/>
      <c r="I1268" s="72"/>
      <c r="J1268" s="72"/>
      <c r="K1268" s="72"/>
      <c r="L1268" s="72"/>
      <c r="M1268" s="59"/>
      <c r="N1268" s="72"/>
      <c r="O1268" s="72"/>
      <c r="P1268" s="72"/>
      <c r="Q1268" s="72"/>
      <c r="R1268" s="59"/>
      <c r="S1268" s="72"/>
      <c r="T1268" s="72"/>
      <c r="U1268" s="72"/>
      <c r="V1268" s="72"/>
      <c r="W1268" s="59"/>
      <c r="X1268" s="72"/>
      <c r="Y1268" s="72"/>
      <c r="Z1268" s="72"/>
      <c r="AA1268" s="72"/>
      <c r="AB1268" s="59"/>
      <c r="AC1268" s="62"/>
      <c r="AD1268" s="62"/>
      <c r="AE1268" s="62"/>
      <c r="AF1268" s="62"/>
      <c r="AG1268" s="62"/>
    </row>
    <row r="1269" spans="1:37">
      <c r="A1269" s="65" t="s">
        <v>100</v>
      </c>
      <c r="C1269" s="66"/>
      <c r="D1269" s="67"/>
      <c r="E1269" s="67"/>
      <c r="F1269" s="67"/>
      <c r="G1269" s="67"/>
      <c r="H1269" s="68"/>
      <c r="I1269" s="67"/>
      <c r="J1269" s="67"/>
      <c r="K1269" s="67"/>
      <c r="L1269" s="67"/>
      <c r="M1269" s="68"/>
      <c r="N1269" s="67"/>
      <c r="O1269" s="67"/>
      <c r="P1269" s="67"/>
      <c r="Q1269" s="67"/>
      <c r="R1269" s="68"/>
      <c r="S1269" s="67"/>
      <c r="T1269" s="67"/>
      <c r="U1269" s="67"/>
      <c r="V1269" s="67"/>
      <c r="W1269" s="68"/>
      <c r="X1269" s="67"/>
      <c r="Y1269" s="67"/>
      <c r="Z1269" s="67"/>
      <c r="AA1269" s="67"/>
      <c r="AB1269" s="68"/>
      <c r="AC1269" s="62"/>
      <c r="AD1269" s="73" t="s">
        <v>103</v>
      </c>
      <c r="AE1269" s="62"/>
      <c r="AF1269" s="62"/>
      <c r="AG1269" s="62"/>
    </row>
    <row r="1270" spans="1:37">
      <c r="A1270" s="70" t="s">
        <v>101</v>
      </c>
      <c r="B1270" s="58"/>
      <c r="C1270" s="71"/>
      <c r="D1270" s="72"/>
      <c r="E1270" s="72"/>
      <c r="F1270" s="72"/>
      <c r="G1270" s="72"/>
      <c r="H1270" s="59"/>
      <c r="I1270" s="72"/>
      <c r="J1270" s="72"/>
      <c r="K1270" s="72"/>
      <c r="L1270" s="72"/>
      <c r="M1270" s="59"/>
      <c r="N1270" s="72"/>
      <c r="O1270" s="72"/>
      <c r="P1270" s="72"/>
      <c r="Q1270" s="72"/>
      <c r="R1270" s="59"/>
      <c r="S1270" s="72"/>
      <c r="T1270" s="72"/>
      <c r="U1270" s="72"/>
      <c r="V1270" s="72"/>
      <c r="W1270" s="59"/>
      <c r="X1270" s="72"/>
      <c r="Y1270" s="72"/>
      <c r="Z1270" s="72"/>
      <c r="AA1270" s="72"/>
      <c r="AB1270" s="59"/>
      <c r="AC1270" s="62"/>
      <c r="AD1270" s="62"/>
      <c r="AE1270" s="62"/>
      <c r="AF1270" s="62"/>
      <c r="AG1270" s="62"/>
    </row>
    <row r="1271" spans="1:37">
      <c r="A1271" s="65" t="s">
        <v>100</v>
      </c>
      <c r="C1271" s="66"/>
      <c r="D1271" s="67"/>
      <c r="E1271" s="67"/>
      <c r="F1271" s="67"/>
      <c r="G1271" s="67"/>
      <c r="H1271" s="68"/>
      <c r="I1271" s="67"/>
      <c r="J1271" s="67"/>
      <c r="K1271" s="67"/>
      <c r="L1271" s="67"/>
      <c r="M1271" s="68"/>
      <c r="N1271" s="67"/>
      <c r="O1271" s="67"/>
      <c r="P1271" s="67"/>
      <c r="Q1271" s="67"/>
      <c r="R1271" s="68"/>
      <c r="S1271" s="67"/>
      <c r="T1271" s="67"/>
      <c r="U1271" s="67"/>
      <c r="V1271" s="67"/>
      <c r="W1271" s="68"/>
      <c r="X1271" s="67"/>
      <c r="Y1271" s="67"/>
      <c r="Z1271" s="67"/>
      <c r="AA1271" s="67"/>
      <c r="AB1271" s="68"/>
      <c r="AC1271" s="62"/>
      <c r="AD1271" s="74" t="str">
        <f>Daten!$A$31</f>
        <v>DM Senioren 2017</v>
      </c>
      <c r="AE1271" s="58"/>
      <c r="AF1271" s="58"/>
      <c r="AG1271" s="58"/>
      <c r="AH1271" s="58"/>
      <c r="AI1271" s="58"/>
      <c r="AJ1271" s="58"/>
      <c r="AK1271" s="58"/>
    </row>
    <row r="1272" spans="1:37">
      <c r="A1272" s="70" t="s">
        <v>101</v>
      </c>
      <c r="B1272" s="58"/>
      <c r="C1272" s="71"/>
      <c r="D1272" s="72"/>
      <c r="E1272" s="72"/>
      <c r="F1272" s="72"/>
      <c r="G1272" s="72"/>
      <c r="H1272" s="59"/>
      <c r="I1272" s="72"/>
      <c r="J1272" s="72"/>
      <c r="K1272" s="72"/>
      <c r="L1272" s="72"/>
      <c r="M1272" s="59"/>
      <c r="N1272" s="72"/>
      <c r="O1272" s="72"/>
      <c r="P1272" s="72"/>
      <c r="Q1272" s="72"/>
      <c r="R1272" s="59"/>
      <c r="S1272" s="72"/>
      <c r="T1272" s="72"/>
      <c r="U1272" s="72"/>
      <c r="V1272" s="72"/>
      <c r="W1272" s="59"/>
      <c r="X1272" s="72"/>
      <c r="Y1272" s="72"/>
      <c r="Z1272" s="72"/>
      <c r="AA1272" s="72"/>
      <c r="AB1272" s="59"/>
      <c r="AC1272" s="62"/>
      <c r="AD1272" s="75" t="str">
        <f>SamstagNeben!G62</f>
        <v>F30</v>
      </c>
      <c r="AE1272" s="76"/>
      <c r="AF1272" s="76"/>
      <c r="AG1272" s="75" t="s">
        <v>34</v>
      </c>
      <c r="AH1272" s="76"/>
      <c r="AI1272" s="76"/>
      <c r="AJ1272" s="76"/>
      <c r="AK1272" s="76"/>
    </row>
    <row r="1273" spans="1:37">
      <c r="A1273" s="65" t="s">
        <v>100</v>
      </c>
      <c r="C1273" s="66"/>
      <c r="D1273" s="67"/>
      <c r="E1273" s="67"/>
      <c r="F1273" s="67"/>
      <c r="G1273" s="67"/>
      <c r="H1273" s="68"/>
      <c r="I1273" s="67"/>
      <c r="J1273" s="67"/>
      <c r="K1273" s="67"/>
      <c r="L1273" s="67"/>
      <c r="M1273" s="68"/>
      <c r="N1273" s="67"/>
      <c r="O1273" s="67"/>
      <c r="P1273" s="67"/>
      <c r="Q1273" s="67"/>
      <c r="R1273" s="68"/>
      <c r="S1273" s="67"/>
      <c r="T1273" s="67"/>
      <c r="U1273" s="67"/>
      <c r="V1273" s="67"/>
      <c r="W1273" s="68"/>
      <c r="X1273" s="67"/>
      <c r="Y1273" s="67"/>
      <c r="Z1273" s="67"/>
      <c r="AA1273" s="67"/>
      <c r="AB1273" s="68"/>
      <c r="AC1273" s="62"/>
      <c r="AD1273" s="77"/>
      <c r="AE1273" s="62"/>
      <c r="AF1273" s="62"/>
      <c r="AG1273" s="62"/>
      <c r="AH1273" s="62"/>
      <c r="AI1273" s="62"/>
      <c r="AJ1273" s="62"/>
      <c r="AK1273" s="62"/>
    </row>
    <row r="1274" spans="1:37">
      <c r="A1274" s="70" t="s">
        <v>101</v>
      </c>
      <c r="B1274" s="58"/>
      <c r="C1274" s="71"/>
      <c r="D1274" s="72"/>
      <c r="E1274" s="72"/>
      <c r="F1274" s="72"/>
      <c r="G1274" s="72"/>
      <c r="H1274" s="59"/>
      <c r="I1274" s="72"/>
      <c r="J1274" s="72"/>
      <c r="K1274" s="72"/>
      <c r="L1274" s="72"/>
      <c r="M1274" s="59"/>
      <c r="N1274" s="72"/>
      <c r="O1274" s="72"/>
      <c r="P1274" s="72"/>
      <c r="Q1274" s="72"/>
      <c r="R1274" s="59"/>
      <c r="S1274" s="72"/>
      <c r="T1274" s="72"/>
      <c r="U1274" s="72"/>
      <c r="V1274" s="72"/>
      <c r="W1274" s="59"/>
      <c r="X1274" s="72"/>
      <c r="Y1274" s="72"/>
      <c r="Z1274" s="72"/>
      <c r="AA1274" s="72"/>
      <c r="AB1274" s="59"/>
      <c r="AC1274" s="62"/>
      <c r="AD1274" s="78" t="s">
        <v>104</v>
      </c>
      <c r="AE1274" s="76"/>
      <c r="AF1274" s="76"/>
      <c r="AG1274" s="76"/>
      <c r="AH1274" s="79"/>
      <c r="AI1274" s="76"/>
      <c r="AJ1274" s="76"/>
      <c r="AK1274" s="80"/>
    </row>
    <row r="1275" spans="1:37">
      <c r="D1275" s="64"/>
      <c r="AD1275" s="81"/>
      <c r="AE1275" s="52"/>
      <c r="AF1275" s="52"/>
      <c r="AG1275" s="52"/>
      <c r="AH1275" s="82"/>
      <c r="AI1275" s="52"/>
      <c r="AJ1275" s="52"/>
      <c r="AK1275" s="53"/>
    </row>
    <row r="1276" spans="1:37">
      <c r="A1276" s="83" t="s">
        <v>105</v>
      </c>
      <c r="B1276" s="76"/>
      <c r="C1276" s="80"/>
      <c r="D1276" s="84"/>
      <c r="E1276" s="84" t="s">
        <v>100</v>
      </c>
      <c r="F1276" s="85" t="s">
        <v>21</v>
      </c>
      <c r="G1276" s="84" t="s">
        <v>101</v>
      </c>
      <c r="H1276" s="86"/>
      <c r="I1276" s="84" t="s">
        <v>106</v>
      </c>
      <c r="J1276" s="84"/>
      <c r="K1276" s="84"/>
      <c r="L1276" s="84"/>
      <c r="M1276" s="86"/>
      <c r="N1276" s="84" t="s">
        <v>107</v>
      </c>
      <c r="O1276" s="84"/>
      <c r="P1276" s="84"/>
      <c r="Q1276" s="84"/>
      <c r="R1276" s="86"/>
      <c r="S1276" s="73"/>
      <c r="T1276" s="73"/>
      <c r="AD1276" s="87" t="s">
        <v>108</v>
      </c>
      <c r="AE1276" s="58"/>
      <c r="AF1276" s="58"/>
      <c r="AG1276" s="58"/>
      <c r="AH1276" s="72"/>
      <c r="AI1276" s="58"/>
      <c r="AJ1276" s="58"/>
      <c r="AK1276" s="59"/>
    </row>
    <row r="1277" spans="1:37">
      <c r="A1277" s="60"/>
      <c r="C1277" s="61"/>
      <c r="H1277" s="61"/>
      <c r="M1277" s="61"/>
      <c r="N1277" s="88"/>
      <c r="O1277" s="89"/>
      <c r="P1277" s="89"/>
      <c r="Q1277" s="89"/>
      <c r="R1277" s="90"/>
      <c r="S1277" s="62"/>
      <c r="T1277" s="56" t="s">
        <v>109</v>
      </c>
      <c r="AD1277" s="91"/>
      <c r="AE1277" s="62"/>
      <c r="AF1277" s="62"/>
      <c r="AG1277" s="62"/>
      <c r="AH1277" s="92"/>
      <c r="AI1277" s="62"/>
      <c r="AJ1277" s="62"/>
      <c r="AK1277" s="61"/>
    </row>
    <row r="1278" spans="1:37">
      <c r="A1278" s="93" t="s">
        <v>110</v>
      </c>
      <c r="B1278" s="58"/>
      <c r="C1278" s="59"/>
      <c r="D1278" s="58"/>
      <c r="E1278" s="58"/>
      <c r="F1278" s="94" t="s">
        <v>21</v>
      </c>
      <c r="G1278" s="58"/>
      <c r="H1278" s="59"/>
      <c r="I1278" s="58"/>
      <c r="J1278" s="58"/>
      <c r="K1278" s="94" t="s">
        <v>21</v>
      </c>
      <c r="L1278" s="58"/>
      <c r="M1278" s="59"/>
      <c r="N1278" s="95"/>
      <c r="O1278" s="95"/>
      <c r="P1278" s="96"/>
      <c r="Q1278" s="97"/>
      <c r="R1278" s="98"/>
      <c r="S1278" s="62"/>
      <c r="T1278" s="62"/>
      <c r="AD1278" s="87" t="s">
        <v>111</v>
      </c>
      <c r="AE1278" s="58"/>
      <c r="AF1278" s="58"/>
      <c r="AG1278" s="58"/>
      <c r="AH1278" s="72"/>
      <c r="AI1278" s="58"/>
      <c r="AJ1278" s="58"/>
      <c r="AK1278" s="59"/>
    </row>
    <row r="1279" spans="1:37">
      <c r="A1279" s="60"/>
      <c r="C1279" s="61"/>
      <c r="H1279" s="61"/>
      <c r="K1279" s="99"/>
      <c r="M1279" s="61"/>
      <c r="N1279" s="62"/>
      <c r="Q1279" s="100"/>
      <c r="R1279" s="61"/>
      <c r="S1279" s="62"/>
      <c r="T1279" s="58"/>
      <c r="U1279" s="58"/>
      <c r="V1279" s="58"/>
      <c r="W1279" s="58"/>
      <c r="X1279" s="58"/>
      <c r="Y1279" s="58"/>
      <c r="Z1279" s="58"/>
      <c r="AA1279" s="58"/>
      <c r="AB1279" s="58"/>
      <c r="AC1279" s="62"/>
      <c r="AD1279" s="91"/>
      <c r="AE1279" s="62"/>
      <c r="AF1279" s="62"/>
      <c r="AG1279" s="62"/>
      <c r="AH1279" s="92"/>
      <c r="AI1279" s="62"/>
      <c r="AJ1279" s="62"/>
      <c r="AK1279" s="61"/>
    </row>
    <row r="1280" spans="1:37">
      <c r="A1280" s="93" t="s">
        <v>112</v>
      </c>
      <c r="B1280" s="58"/>
      <c r="C1280" s="59"/>
      <c r="D1280" s="58"/>
      <c r="E1280" s="58"/>
      <c r="F1280" s="94" t="s">
        <v>21</v>
      </c>
      <c r="G1280" s="58"/>
      <c r="H1280" s="59"/>
      <c r="I1280" s="58"/>
      <c r="J1280" s="58"/>
      <c r="K1280" s="94" t="s">
        <v>21</v>
      </c>
      <c r="L1280" s="58"/>
      <c r="M1280" s="59"/>
      <c r="N1280" s="58"/>
      <c r="O1280" s="58"/>
      <c r="P1280" s="94" t="s">
        <v>21</v>
      </c>
      <c r="Q1280" s="101"/>
      <c r="R1280" s="59"/>
      <c r="S1280" s="62"/>
      <c r="T1280" s="62"/>
      <c r="AD1280" s="87" t="s">
        <v>113</v>
      </c>
      <c r="AE1280" s="58"/>
      <c r="AF1280" s="58"/>
      <c r="AG1280" s="58"/>
      <c r="AH1280" s="72"/>
      <c r="AI1280" s="58"/>
      <c r="AJ1280" s="58"/>
      <c r="AK1280" s="59"/>
    </row>
    <row r="1281" spans="1:37">
      <c r="AD1281" s="91" t="s">
        <v>114</v>
      </c>
      <c r="AE1281" s="62"/>
      <c r="AF1281" s="62"/>
      <c r="AG1281" s="62"/>
      <c r="AH1281" s="92"/>
      <c r="AI1281" s="62"/>
      <c r="AJ1281" s="62"/>
      <c r="AK1281" s="61"/>
    </row>
    <row r="1282" spans="1:37">
      <c r="A1282" s="102"/>
      <c r="B1282" s="76"/>
      <c r="C1282" s="76"/>
      <c r="D1282" s="76"/>
      <c r="E1282" s="76" t="s">
        <v>100</v>
      </c>
      <c r="F1282" s="76"/>
      <c r="G1282" s="76"/>
      <c r="H1282" s="76"/>
      <c r="I1282" s="76"/>
      <c r="J1282" s="76"/>
      <c r="K1282" s="76"/>
      <c r="L1282" s="76"/>
      <c r="M1282" s="76"/>
      <c r="N1282" s="85" t="s">
        <v>40</v>
      </c>
      <c r="O1282" s="76"/>
      <c r="P1282" s="76"/>
      <c r="Q1282" s="76"/>
      <c r="R1282" s="76"/>
      <c r="S1282" s="76"/>
      <c r="T1282" s="76" t="s">
        <v>101</v>
      </c>
      <c r="U1282" s="76"/>
      <c r="V1282" s="76"/>
      <c r="W1282" s="76"/>
      <c r="X1282" s="76"/>
      <c r="Y1282" s="76"/>
      <c r="Z1282" s="76"/>
      <c r="AA1282" s="76"/>
      <c r="AB1282" s="80"/>
      <c r="AD1282" s="87" t="s">
        <v>115</v>
      </c>
      <c r="AE1282" s="58"/>
      <c r="AF1282" s="58"/>
      <c r="AG1282" s="58"/>
      <c r="AH1282" s="72"/>
      <c r="AI1282" s="58"/>
      <c r="AJ1282" s="58"/>
      <c r="AK1282" s="59"/>
    </row>
    <row r="1283" spans="1:37">
      <c r="A1283" s="103" t="s">
        <v>116</v>
      </c>
      <c r="B1283" s="104" t="s">
        <v>117</v>
      </c>
      <c r="C1283" s="104"/>
      <c r="D1283" s="104"/>
      <c r="E1283" s="104"/>
      <c r="F1283" s="104"/>
      <c r="G1283" s="105"/>
      <c r="H1283" s="104" t="s">
        <v>118</v>
      </c>
      <c r="I1283" s="104"/>
      <c r="J1283" s="105"/>
      <c r="K1283" s="106" t="s">
        <v>119</v>
      </c>
      <c r="L1283" s="107" t="s">
        <v>120</v>
      </c>
      <c r="M1283" s="108"/>
      <c r="N1283" s="109" t="s">
        <v>94</v>
      </c>
      <c r="O1283" s="105" t="s">
        <v>116</v>
      </c>
      <c r="P1283" s="104" t="s">
        <v>117</v>
      </c>
      <c r="Q1283" s="104"/>
      <c r="R1283" s="104"/>
      <c r="S1283" s="104"/>
      <c r="T1283" s="104"/>
      <c r="U1283" s="105"/>
      <c r="V1283" s="104" t="s">
        <v>118</v>
      </c>
      <c r="W1283" s="104"/>
      <c r="X1283" s="105"/>
      <c r="Y1283" s="106" t="s">
        <v>119</v>
      </c>
      <c r="Z1283" s="107" t="s">
        <v>120</v>
      </c>
      <c r="AA1283" s="108"/>
      <c r="AB1283" s="109" t="s">
        <v>94</v>
      </c>
    </row>
    <row r="1284" spans="1:37">
      <c r="A1284" s="110" t="s">
        <v>121</v>
      </c>
      <c r="B1284" s="111"/>
      <c r="C1284" s="111"/>
      <c r="D1284" s="111"/>
      <c r="E1284" s="111"/>
      <c r="F1284" s="111"/>
      <c r="G1284" s="112"/>
      <c r="H1284" s="111"/>
      <c r="I1284" s="111"/>
      <c r="J1284" s="112"/>
      <c r="K1284" s="113"/>
      <c r="L1284" s="114"/>
      <c r="M1284" s="115"/>
      <c r="N1284" s="116"/>
      <c r="O1284" s="117" t="s">
        <v>121</v>
      </c>
      <c r="P1284" s="111"/>
      <c r="Q1284" s="111"/>
      <c r="R1284" s="111"/>
      <c r="S1284" s="111"/>
      <c r="T1284" s="111"/>
      <c r="U1284" s="112"/>
      <c r="V1284" s="111"/>
      <c r="W1284" s="111"/>
      <c r="X1284" s="112"/>
      <c r="Y1284" s="113"/>
      <c r="Z1284" s="114"/>
      <c r="AA1284" s="115"/>
      <c r="AB1284" s="116"/>
      <c r="AD1284" s="64" t="s">
        <v>122</v>
      </c>
    </row>
    <row r="1285" spans="1:37">
      <c r="A1285" s="110" t="s">
        <v>123</v>
      </c>
      <c r="B1285" s="111"/>
      <c r="C1285" s="111"/>
      <c r="D1285" s="111"/>
      <c r="E1285" s="111"/>
      <c r="F1285" s="111"/>
      <c r="G1285" s="112"/>
      <c r="H1285" s="111"/>
      <c r="I1285" s="111"/>
      <c r="J1285" s="112"/>
      <c r="K1285" s="118"/>
      <c r="L1285" s="119"/>
      <c r="M1285" s="112"/>
      <c r="N1285" s="116"/>
      <c r="O1285" s="117" t="s">
        <v>123</v>
      </c>
      <c r="P1285" s="111"/>
      <c r="Q1285" s="111"/>
      <c r="R1285" s="111"/>
      <c r="S1285" s="111"/>
      <c r="T1285" s="111"/>
      <c r="U1285" s="112"/>
      <c r="V1285" s="111"/>
      <c r="W1285" s="111"/>
      <c r="X1285" s="112"/>
      <c r="Y1285" s="118"/>
      <c r="Z1285" s="119"/>
      <c r="AA1285" s="112"/>
      <c r="AB1285" s="116"/>
      <c r="AD1285" s="120"/>
      <c r="AE1285" s="58"/>
      <c r="AF1285" s="58"/>
      <c r="AG1285" s="58"/>
      <c r="AH1285" s="58"/>
      <c r="AI1285" s="58"/>
      <c r="AJ1285" s="58"/>
      <c r="AK1285" s="58"/>
    </row>
    <row r="1286" spans="1:37">
      <c r="A1286" s="110" t="s">
        <v>124</v>
      </c>
      <c r="B1286" s="111"/>
      <c r="C1286" s="111"/>
      <c r="D1286" s="111"/>
      <c r="E1286" s="111"/>
      <c r="F1286" s="111"/>
      <c r="G1286" s="112"/>
      <c r="H1286" s="111"/>
      <c r="I1286" s="111"/>
      <c r="J1286" s="112"/>
      <c r="K1286" s="118"/>
      <c r="L1286" s="119"/>
      <c r="M1286" s="112"/>
      <c r="N1286" s="116"/>
      <c r="O1286" s="117" t="s">
        <v>124</v>
      </c>
      <c r="P1286" s="111"/>
      <c r="Q1286" s="111"/>
      <c r="R1286" s="111"/>
      <c r="S1286" s="111"/>
      <c r="T1286" s="111"/>
      <c r="U1286" s="112"/>
      <c r="V1286" s="111"/>
      <c r="W1286" s="111"/>
      <c r="X1286" s="112"/>
      <c r="Y1286" s="118"/>
      <c r="Z1286" s="119"/>
      <c r="AA1286" s="112"/>
      <c r="AB1286" s="116"/>
      <c r="AD1286" s="64" t="s">
        <v>96</v>
      </c>
    </row>
    <row r="1287" spans="1:37">
      <c r="A1287" s="110" t="s">
        <v>125</v>
      </c>
      <c r="B1287" s="111"/>
      <c r="C1287" s="111"/>
      <c r="D1287" s="111"/>
      <c r="E1287" s="111"/>
      <c r="F1287" s="111"/>
      <c r="G1287" s="112"/>
      <c r="H1287" s="111"/>
      <c r="I1287" s="111"/>
      <c r="J1287" s="112"/>
      <c r="K1287" s="118"/>
      <c r="L1287" s="119"/>
      <c r="M1287" s="112"/>
      <c r="N1287" s="116"/>
      <c r="O1287" s="117" t="s">
        <v>125</v>
      </c>
      <c r="P1287" s="111"/>
      <c r="Q1287" s="111"/>
      <c r="R1287" s="111"/>
      <c r="S1287" s="111"/>
      <c r="T1287" s="111"/>
      <c r="U1287" s="112"/>
      <c r="V1287" s="111"/>
      <c r="W1287" s="111"/>
      <c r="X1287" s="112"/>
      <c r="Y1287" s="118"/>
      <c r="Z1287" s="119"/>
      <c r="AA1287" s="112"/>
      <c r="AB1287" s="116"/>
      <c r="AD1287" s="120"/>
      <c r="AE1287" s="58"/>
      <c r="AF1287" s="58"/>
      <c r="AG1287" s="58"/>
      <c r="AH1287" s="58"/>
      <c r="AI1287" s="58"/>
      <c r="AJ1287" s="58"/>
      <c r="AK1287" s="58"/>
    </row>
    <row r="1288" spans="1:37">
      <c r="A1288" s="110" t="s">
        <v>126</v>
      </c>
      <c r="B1288" s="111"/>
      <c r="C1288" s="111"/>
      <c r="D1288" s="111"/>
      <c r="E1288" s="111"/>
      <c r="F1288" s="111"/>
      <c r="G1288" s="112"/>
      <c r="H1288" s="111"/>
      <c r="I1288" s="111"/>
      <c r="J1288" s="112"/>
      <c r="K1288" s="118"/>
      <c r="L1288" s="119"/>
      <c r="M1288" s="112"/>
      <c r="N1288" s="116"/>
      <c r="O1288" s="117" t="s">
        <v>126</v>
      </c>
      <c r="P1288" s="111"/>
      <c r="Q1288" s="111"/>
      <c r="R1288" s="111"/>
      <c r="S1288" s="111"/>
      <c r="T1288" s="111"/>
      <c r="U1288" s="112"/>
      <c r="V1288" s="111"/>
      <c r="W1288" s="111"/>
      <c r="X1288" s="112"/>
      <c r="Y1288" s="118"/>
      <c r="Z1288" s="119"/>
      <c r="AA1288" s="112"/>
      <c r="AB1288" s="116"/>
      <c r="AD1288" s="64" t="s">
        <v>127</v>
      </c>
    </row>
    <row r="1289" spans="1:37">
      <c r="A1289" s="121" t="s">
        <v>128</v>
      </c>
      <c r="B1289" s="58"/>
      <c r="C1289" s="58"/>
      <c r="D1289" s="58"/>
      <c r="E1289" s="58"/>
      <c r="F1289" s="58"/>
      <c r="G1289" s="72"/>
      <c r="H1289" s="58"/>
      <c r="I1289" s="58"/>
      <c r="J1289" s="72"/>
      <c r="K1289" s="122"/>
      <c r="L1289" s="123"/>
      <c r="M1289" s="72"/>
      <c r="N1289" s="59"/>
      <c r="O1289" s="124" t="s">
        <v>128</v>
      </c>
      <c r="P1289" s="58"/>
      <c r="Q1289" s="58"/>
      <c r="R1289" s="58"/>
      <c r="S1289" s="58"/>
      <c r="T1289" s="58"/>
      <c r="U1289" s="72"/>
      <c r="V1289" s="58"/>
      <c r="W1289" s="58"/>
      <c r="X1289" s="72"/>
      <c r="Y1289" s="122"/>
      <c r="Z1289" s="123"/>
      <c r="AA1289" s="72"/>
      <c r="AB1289" s="59"/>
      <c r="AD1289" s="125"/>
      <c r="AE1289" s="125" t="str">
        <f>Daten!$A$35</f>
        <v>Fredenbeck</v>
      </c>
      <c r="AF1289" s="58"/>
      <c r="AG1289" s="58"/>
      <c r="AH1289" s="58"/>
      <c r="AI1289" s="58"/>
      <c r="AJ1289" s="58"/>
      <c r="AK1289" s="58"/>
    </row>
    <row r="1290" spans="1:37">
      <c r="A1290" s="65" t="s">
        <v>129</v>
      </c>
      <c r="N1290" s="61"/>
      <c r="O1290" s="64" t="s">
        <v>129</v>
      </c>
      <c r="AB1290" s="61"/>
      <c r="AD1290" s="64" t="s">
        <v>130</v>
      </c>
    </row>
    <row r="1291" spans="1:37">
      <c r="A1291" s="57"/>
      <c r="B1291" s="58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9"/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8"/>
      <c r="AB1291" s="59"/>
      <c r="AD1291" s="58"/>
      <c r="AE1291" s="126" t="str">
        <f>Daten!$A$32</f>
        <v>05.05.2017</v>
      </c>
      <c r="AF1291" s="58"/>
      <c r="AG1291" s="58"/>
      <c r="AH1291" s="58"/>
      <c r="AI1291" s="58"/>
      <c r="AJ1291" s="58"/>
      <c r="AK1291" s="58"/>
    </row>
    <row r="1292" spans="1:37" ht="12" customHeight="1">
      <c r="A1292" s="127"/>
    </row>
    <row r="1293" spans="1:37">
      <c r="A1293" s="51" t="s">
        <v>95</v>
      </c>
      <c r="B1293" s="52"/>
      <c r="C1293" s="52"/>
      <c r="D1293" s="52"/>
      <c r="E1293" s="53"/>
      <c r="F1293" s="54" t="s">
        <v>96</v>
      </c>
      <c r="G1293" s="52"/>
      <c r="H1293" s="52"/>
      <c r="I1293" s="52"/>
      <c r="J1293" s="52"/>
      <c r="K1293" s="52"/>
      <c r="L1293" s="52"/>
      <c r="M1293" s="52"/>
      <c r="N1293" s="52"/>
      <c r="O1293" s="52"/>
      <c r="P1293" s="53"/>
      <c r="Q1293" s="54" t="s">
        <v>97</v>
      </c>
      <c r="R1293" s="52"/>
      <c r="S1293" s="52"/>
      <c r="T1293" s="52"/>
      <c r="U1293" s="52"/>
      <c r="V1293" s="52"/>
      <c r="W1293" s="52"/>
      <c r="X1293" s="52"/>
      <c r="Y1293" s="52"/>
      <c r="Z1293" s="52"/>
      <c r="AA1293" s="52"/>
      <c r="AB1293" s="53"/>
      <c r="AC1293" s="55" t="s">
        <v>98</v>
      </c>
    </row>
    <row r="1294" spans="1:37">
      <c r="A1294" s="57"/>
      <c r="B1294" s="58"/>
      <c r="C1294" s="58"/>
      <c r="D1294" s="58"/>
      <c r="E1294" s="59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9"/>
      <c r="Q1294" s="58"/>
      <c r="R1294" s="58" t="str">
        <f ca="1">SamstagNeben!P63</f>
        <v>Gadderbaumer TV</v>
      </c>
      <c r="S1294" s="58"/>
      <c r="T1294" s="58"/>
      <c r="U1294" s="58"/>
      <c r="V1294" s="58"/>
      <c r="W1294" s="58"/>
      <c r="X1294" s="58"/>
      <c r="Y1294" s="58"/>
      <c r="Z1294" s="58"/>
      <c r="AA1294" s="58" t="str">
        <f>SamstagNeben!N63</f>
        <v>F40</v>
      </c>
      <c r="AB1294" s="59"/>
      <c r="AC1294" s="55" t="s">
        <v>99</v>
      </c>
    </row>
    <row r="1295" spans="1:37" ht="15.95" customHeight="1">
      <c r="A1295" s="60" t="s">
        <v>100</v>
      </c>
      <c r="C1295" s="56" t="str">
        <f ca="1">SamstagNeben!I63</f>
        <v>Barmer TG</v>
      </c>
      <c r="M1295" s="61"/>
      <c r="N1295" s="62" t="s">
        <v>101</v>
      </c>
      <c r="O1295" s="63"/>
      <c r="P1295" s="56" t="str">
        <f ca="1">SamstagNeben!M63</f>
        <v>VfL Eintracht Hannover</v>
      </c>
      <c r="AB1295" s="61"/>
    </row>
    <row r="1296" spans="1:37">
      <c r="A1296" s="57"/>
      <c r="B1296" s="58"/>
      <c r="C1296" s="58"/>
      <c r="M1296" s="61"/>
      <c r="N1296" s="62"/>
      <c r="AB1296" s="61"/>
      <c r="AD1296" s="64" t="s">
        <v>37</v>
      </c>
      <c r="AG1296" s="64" t="s">
        <v>102</v>
      </c>
      <c r="AJ1296" s="64" t="s">
        <v>39</v>
      </c>
    </row>
    <row r="1297" spans="1:37">
      <c r="A1297" s="65" t="s">
        <v>100</v>
      </c>
      <c r="C1297" s="66"/>
      <c r="D1297" s="67"/>
      <c r="E1297" s="67"/>
      <c r="F1297" s="67"/>
      <c r="G1297" s="67"/>
      <c r="H1297" s="68"/>
      <c r="I1297" s="67"/>
      <c r="J1297" s="67"/>
      <c r="K1297" s="67"/>
      <c r="L1297" s="67"/>
      <c r="M1297" s="68"/>
      <c r="N1297" s="67"/>
      <c r="O1297" s="67"/>
      <c r="P1297" s="67"/>
      <c r="Q1297" s="67"/>
      <c r="R1297" s="68"/>
      <c r="S1297" s="67"/>
      <c r="T1297" s="67"/>
      <c r="U1297" s="67"/>
      <c r="V1297" s="67"/>
      <c r="W1297" s="68"/>
      <c r="X1297" s="67"/>
      <c r="Y1297" s="67"/>
      <c r="Z1297" s="67"/>
      <c r="AA1297" s="67"/>
      <c r="AB1297" s="68"/>
      <c r="AC1297" s="62"/>
      <c r="AD1297" s="69"/>
      <c r="AE1297" s="53"/>
      <c r="AF1297" s="62"/>
      <c r="AG1297" s="69"/>
      <c r="AH1297" s="53"/>
      <c r="AJ1297" s="69"/>
      <c r="AK1297" s="53"/>
    </row>
    <row r="1298" spans="1:37">
      <c r="A1298" s="70" t="s">
        <v>101</v>
      </c>
      <c r="B1298" s="58"/>
      <c r="C1298" s="71"/>
      <c r="D1298" s="72"/>
      <c r="E1298" s="72"/>
      <c r="F1298" s="72"/>
      <c r="G1298" s="72"/>
      <c r="H1298" s="59"/>
      <c r="I1298" s="72"/>
      <c r="J1298" s="72"/>
      <c r="K1298" s="72"/>
      <c r="L1298" s="72"/>
      <c r="M1298" s="59"/>
      <c r="N1298" s="72"/>
      <c r="O1298" s="72"/>
      <c r="P1298" s="72"/>
      <c r="Q1298" s="72"/>
      <c r="R1298" s="59"/>
      <c r="S1298" s="72"/>
      <c r="T1298" s="72"/>
      <c r="U1298" s="72"/>
      <c r="V1298" s="72"/>
      <c r="W1298" s="59"/>
      <c r="X1298" s="72"/>
      <c r="Y1298" s="72"/>
      <c r="Z1298" s="72"/>
      <c r="AA1298" s="72"/>
      <c r="AB1298" s="59"/>
      <c r="AC1298" s="62"/>
      <c r="AD1298" s="462">
        <f>SamstagNeben!C63</f>
        <v>15</v>
      </c>
      <c r="AE1298" s="463"/>
      <c r="AF1298" s="62"/>
      <c r="AG1298" s="462">
        <f>SamstagNeben!E63</f>
        <v>99</v>
      </c>
      <c r="AH1298" s="463"/>
      <c r="AJ1298" s="462">
        <f>SamstagNeben!F63</f>
        <v>1</v>
      </c>
      <c r="AK1298" s="463"/>
    </row>
    <row r="1299" spans="1:37">
      <c r="A1299" s="65" t="s">
        <v>100</v>
      </c>
      <c r="C1299" s="66"/>
      <c r="D1299" s="67"/>
      <c r="E1299" s="67"/>
      <c r="F1299" s="67"/>
      <c r="G1299" s="67"/>
      <c r="H1299" s="68"/>
      <c r="I1299" s="67"/>
      <c r="J1299" s="67"/>
      <c r="K1299" s="67"/>
      <c r="L1299" s="67"/>
      <c r="M1299" s="68"/>
      <c r="N1299" s="67"/>
      <c r="O1299" s="67"/>
      <c r="P1299" s="67"/>
      <c r="Q1299" s="67"/>
      <c r="R1299" s="68"/>
      <c r="S1299" s="67"/>
      <c r="T1299" s="67"/>
      <c r="U1299" s="67"/>
      <c r="V1299" s="67"/>
      <c r="W1299" s="68"/>
      <c r="X1299" s="67"/>
      <c r="Y1299" s="67"/>
      <c r="Z1299" s="67"/>
      <c r="AA1299" s="67"/>
      <c r="AB1299" s="68"/>
      <c r="AC1299" s="62"/>
      <c r="AD1299" s="57"/>
      <c r="AE1299" s="59"/>
      <c r="AF1299" s="62"/>
      <c r="AG1299" s="57"/>
      <c r="AH1299" s="59"/>
      <c r="AJ1299" s="57"/>
      <c r="AK1299" s="59"/>
    </row>
    <row r="1300" spans="1:37">
      <c r="A1300" s="70" t="s">
        <v>101</v>
      </c>
      <c r="B1300" s="58"/>
      <c r="C1300" s="71"/>
      <c r="D1300" s="72"/>
      <c r="E1300" s="72"/>
      <c r="F1300" s="72"/>
      <c r="G1300" s="72"/>
      <c r="H1300" s="59"/>
      <c r="I1300" s="72"/>
      <c r="J1300" s="72"/>
      <c r="K1300" s="72"/>
      <c r="L1300" s="72"/>
      <c r="M1300" s="59"/>
      <c r="N1300" s="72"/>
      <c r="O1300" s="72"/>
      <c r="P1300" s="72"/>
      <c r="Q1300" s="72"/>
      <c r="R1300" s="59"/>
      <c r="S1300" s="72"/>
      <c r="T1300" s="72"/>
      <c r="U1300" s="72"/>
      <c r="V1300" s="72"/>
      <c r="W1300" s="59"/>
      <c r="X1300" s="72"/>
      <c r="Y1300" s="72"/>
      <c r="Z1300" s="72"/>
      <c r="AA1300" s="72"/>
      <c r="AB1300" s="59"/>
      <c r="AC1300" s="62"/>
      <c r="AD1300" s="62"/>
      <c r="AE1300" s="62"/>
      <c r="AF1300" s="62"/>
      <c r="AG1300" s="62"/>
    </row>
    <row r="1301" spans="1:37">
      <c r="A1301" s="65" t="s">
        <v>100</v>
      </c>
      <c r="C1301" s="66"/>
      <c r="D1301" s="67"/>
      <c r="E1301" s="67"/>
      <c r="F1301" s="67"/>
      <c r="G1301" s="67"/>
      <c r="H1301" s="68"/>
      <c r="I1301" s="67"/>
      <c r="J1301" s="67"/>
      <c r="K1301" s="67"/>
      <c r="L1301" s="67"/>
      <c r="M1301" s="68"/>
      <c r="N1301" s="67"/>
      <c r="O1301" s="67"/>
      <c r="P1301" s="67"/>
      <c r="Q1301" s="67"/>
      <c r="R1301" s="68"/>
      <c r="S1301" s="67"/>
      <c r="T1301" s="67"/>
      <c r="U1301" s="67"/>
      <c r="V1301" s="67"/>
      <c r="W1301" s="68"/>
      <c r="X1301" s="67"/>
      <c r="Y1301" s="67"/>
      <c r="Z1301" s="67"/>
      <c r="AA1301" s="67"/>
      <c r="AB1301" s="68"/>
      <c r="AC1301" s="62"/>
      <c r="AD1301" s="73" t="s">
        <v>103</v>
      </c>
      <c r="AE1301" s="62"/>
      <c r="AF1301" s="62"/>
      <c r="AG1301" s="62"/>
    </row>
    <row r="1302" spans="1:37">
      <c r="A1302" s="70" t="s">
        <v>101</v>
      </c>
      <c r="B1302" s="58"/>
      <c r="C1302" s="71"/>
      <c r="D1302" s="72"/>
      <c r="E1302" s="72"/>
      <c r="F1302" s="72"/>
      <c r="G1302" s="72"/>
      <c r="H1302" s="59"/>
      <c r="I1302" s="72"/>
      <c r="J1302" s="72"/>
      <c r="K1302" s="72"/>
      <c r="L1302" s="72"/>
      <c r="M1302" s="59"/>
      <c r="N1302" s="72"/>
      <c r="O1302" s="72"/>
      <c r="P1302" s="72"/>
      <c r="Q1302" s="72"/>
      <c r="R1302" s="59"/>
      <c r="S1302" s="72"/>
      <c r="T1302" s="72"/>
      <c r="U1302" s="72"/>
      <c r="V1302" s="72"/>
      <c r="W1302" s="59"/>
      <c r="X1302" s="72"/>
      <c r="Y1302" s="72"/>
      <c r="Z1302" s="72"/>
      <c r="AA1302" s="72"/>
      <c r="AB1302" s="59"/>
      <c r="AC1302" s="62"/>
      <c r="AD1302" s="62"/>
      <c r="AE1302" s="62"/>
      <c r="AF1302" s="62"/>
      <c r="AG1302" s="62"/>
    </row>
    <row r="1303" spans="1:37">
      <c r="A1303" s="65" t="s">
        <v>100</v>
      </c>
      <c r="C1303" s="66"/>
      <c r="D1303" s="67"/>
      <c r="E1303" s="67"/>
      <c r="F1303" s="67"/>
      <c r="G1303" s="67"/>
      <c r="H1303" s="68"/>
      <c r="I1303" s="67"/>
      <c r="J1303" s="67"/>
      <c r="K1303" s="67"/>
      <c r="L1303" s="67"/>
      <c r="M1303" s="68"/>
      <c r="N1303" s="67"/>
      <c r="O1303" s="67"/>
      <c r="P1303" s="67"/>
      <c r="Q1303" s="67"/>
      <c r="R1303" s="68"/>
      <c r="S1303" s="67"/>
      <c r="T1303" s="67"/>
      <c r="U1303" s="67"/>
      <c r="V1303" s="67"/>
      <c r="W1303" s="68"/>
      <c r="X1303" s="67"/>
      <c r="Y1303" s="67"/>
      <c r="Z1303" s="67"/>
      <c r="AA1303" s="67"/>
      <c r="AB1303" s="68"/>
      <c r="AC1303" s="62"/>
      <c r="AD1303" s="74" t="str">
        <f>Daten!$A$31</f>
        <v>DM Senioren 2017</v>
      </c>
      <c r="AE1303" s="58"/>
      <c r="AF1303" s="58"/>
      <c r="AG1303" s="58"/>
      <c r="AH1303" s="58"/>
      <c r="AI1303" s="58"/>
      <c r="AJ1303" s="58"/>
      <c r="AK1303" s="58"/>
    </row>
    <row r="1304" spans="1:37">
      <c r="A1304" s="70" t="s">
        <v>101</v>
      </c>
      <c r="B1304" s="58"/>
      <c r="C1304" s="71"/>
      <c r="D1304" s="72"/>
      <c r="E1304" s="72"/>
      <c r="F1304" s="72"/>
      <c r="G1304" s="72"/>
      <c r="H1304" s="59"/>
      <c r="I1304" s="72"/>
      <c r="J1304" s="72"/>
      <c r="K1304" s="72"/>
      <c r="L1304" s="72"/>
      <c r="M1304" s="59"/>
      <c r="N1304" s="72"/>
      <c r="O1304" s="72"/>
      <c r="P1304" s="72"/>
      <c r="Q1304" s="72"/>
      <c r="R1304" s="59"/>
      <c r="S1304" s="72"/>
      <c r="T1304" s="72"/>
      <c r="U1304" s="72"/>
      <c r="V1304" s="72"/>
      <c r="W1304" s="59"/>
      <c r="X1304" s="72"/>
      <c r="Y1304" s="72"/>
      <c r="Z1304" s="72"/>
      <c r="AA1304" s="72"/>
      <c r="AB1304" s="59"/>
      <c r="AC1304" s="62"/>
      <c r="AD1304" s="75" t="str">
        <f>SamstagNeben!G63</f>
        <v>F40</v>
      </c>
      <c r="AE1304" s="76"/>
      <c r="AF1304" s="76"/>
      <c r="AG1304" s="75" t="s">
        <v>34</v>
      </c>
      <c r="AH1304" s="76"/>
      <c r="AI1304" s="76"/>
      <c r="AJ1304" s="76"/>
      <c r="AK1304" s="76"/>
    </row>
    <row r="1305" spans="1:37">
      <c r="A1305" s="65" t="s">
        <v>100</v>
      </c>
      <c r="C1305" s="66"/>
      <c r="D1305" s="67"/>
      <c r="E1305" s="67"/>
      <c r="F1305" s="67"/>
      <c r="G1305" s="67"/>
      <c r="H1305" s="68"/>
      <c r="I1305" s="67"/>
      <c r="J1305" s="67"/>
      <c r="K1305" s="67"/>
      <c r="L1305" s="67"/>
      <c r="M1305" s="68"/>
      <c r="N1305" s="67"/>
      <c r="O1305" s="67"/>
      <c r="P1305" s="67"/>
      <c r="Q1305" s="67"/>
      <c r="R1305" s="68"/>
      <c r="S1305" s="67"/>
      <c r="T1305" s="67"/>
      <c r="U1305" s="67"/>
      <c r="V1305" s="67"/>
      <c r="W1305" s="68"/>
      <c r="X1305" s="67"/>
      <c r="Y1305" s="67"/>
      <c r="Z1305" s="67"/>
      <c r="AA1305" s="67"/>
      <c r="AB1305" s="68"/>
      <c r="AC1305" s="62"/>
      <c r="AD1305" s="77"/>
      <c r="AE1305" s="62"/>
      <c r="AF1305" s="62"/>
      <c r="AG1305" s="62"/>
      <c r="AH1305" s="62"/>
      <c r="AI1305" s="62"/>
      <c r="AJ1305" s="62"/>
      <c r="AK1305" s="62"/>
    </row>
    <row r="1306" spans="1:37">
      <c r="A1306" s="70" t="s">
        <v>101</v>
      </c>
      <c r="B1306" s="58"/>
      <c r="C1306" s="71"/>
      <c r="D1306" s="72"/>
      <c r="E1306" s="72"/>
      <c r="F1306" s="72"/>
      <c r="G1306" s="72"/>
      <c r="H1306" s="59"/>
      <c r="I1306" s="72"/>
      <c r="J1306" s="72"/>
      <c r="K1306" s="72"/>
      <c r="L1306" s="72"/>
      <c r="M1306" s="59"/>
      <c r="N1306" s="72"/>
      <c r="O1306" s="72"/>
      <c r="P1306" s="72"/>
      <c r="Q1306" s="72"/>
      <c r="R1306" s="59"/>
      <c r="S1306" s="72"/>
      <c r="T1306" s="72"/>
      <c r="U1306" s="72"/>
      <c r="V1306" s="72"/>
      <c r="W1306" s="59"/>
      <c r="X1306" s="72"/>
      <c r="Y1306" s="72"/>
      <c r="Z1306" s="72"/>
      <c r="AA1306" s="72"/>
      <c r="AB1306" s="59"/>
      <c r="AC1306" s="62"/>
      <c r="AD1306" s="78" t="s">
        <v>104</v>
      </c>
      <c r="AE1306" s="76"/>
      <c r="AF1306" s="76"/>
      <c r="AG1306" s="76"/>
      <c r="AH1306" s="79"/>
      <c r="AI1306" s="76"/>
      <c r="AJ1306" s="76"/>
      <c r="AK1306" s="80"/>
    </row>
    <row r="1307" spans="1:37">
      <c r="D1307" s="64"/>
      <c r="AD1307" s="81"/>
      <c r="AE1307" s="52"/>
      <c r="AF1307" s="52"/>
      <c r="AG1307" s="52"/>
      <c r="AH1307" s="82"/>
      <c r="AI1307" s="52"/>
      <c r="AJ1307" s="52"/>
      <c r="AK1307" s="53"/>
    </row>
    <row r="1308" spans="1:37">
      <c r="A1308" s="83" t="s">
        <v>105</v>
      </c>
      <c r="B1308" s="76"/>
      <c r="C1308" s="80"/>
      <c r="D1308" s="84"/>
      <c r="E1308" s="84" t="s">
        <v>100</v>
      </c>
      <c r="F1308" s="85" t="s">
        <v>21</v>
      </c>
      <c r="G1308" s="84" t="s">
        <v>101</v>
      </c>
      <c r="H1308" s="86"/>
      <c r="I1308" s="84" t="s">
        <v>106</v>
      </c>
      <c r="J1308" s="84"/>
      <c r="K1308" s="84"/>
      <c r="L1308" s="84"/>
      <c r="M1308" s="86"/>
      <c r="N1308" s="84" t="s">
        <v>107</v>
      </c>
      <c r="O1308" s="84"/>
      <c r="P1308" s="84"/>
      <c r="Q1308" s="84"/>
      <c r="R1308" s="86"/>
      <c r="S1308" s="73"/>
      <c r="T1308" s="73"/>
      <c r="AD1308" s="87" t="s">
        <v>108</v>
      </c>
      <c r="AE1308" s="58"/>
      <c r="AF1308" s="58"/>
      <c r="AG1308" s="58"/>
      <c r="AH1308" s="72"/>
      <c r="AI1308" s="58"/>
      <c r="AJ1308" s="58"/>
      <c r="AK1308" s="59"/>
    </row>
    <row r="1309" spans="1:37">
      <c r="A1309" s="60"/>
      <c r="C1309" s="61"/>
      <c r="H1309" s="61"/>
      <c r="M1309" s="61"/>
      <c r="N1309" s="88"/>
      <c r="O1309" s="89"/>
      <c r="P1309" s="89"/>
      <c r="Q1309" s="89"/>
      <c r="R1309" s="90"/>
      <c r="S1309" s="62"/>
      <c r="T1309" s="56" t="s">
        <v>109</v>
      </c>
      <c r="AD1309" s="91"/>
      <c r="AE1309" s="62"/>
      <c r="AF1309" s="62"/>
      <c r="AG1309" s="62"/>
      <c r="AH1309" s="92"/>
      <c r="AI1309" s="62"/>
      <c r="AJ1309" s="62"/>
      <c r="AK1309" s="61"/>
    </row>
    <row r="1310" spans="1:37">
      <c r="A1310" s="93" t="s">
        <v>110</v>
      </c>
      <c r="B1310" s="58"/>
      <c r="C1310" s="59"/>
      <c r="D1310" s="58"/>
      <c r="E1310" s="58"/>
      <c r="F1310" s="94" t="s">
        <v>21</v>
      </c>
      <c r="G1310" s="58"/>
      <c r="H1310" s="59"/>
      <c r="I1310" s="58"/>
      <c r="J1310" s="58"/>
      <c r="K1310" s="94" t="s">
        <v>21</v>
      </c>
      <c r="L1310" s="58"/>
      <c r="M1310" s="59"/>
      <c r="N1310" s="95"/>
      <c r="O1310" s="95"/>
      <c r="P1310" s="96"/>
      <c r="Q1310" s="97"/>
      <c r="R1310" s="98"/>
      <c r="S1310" s="62"/>
      <c r="T1310" s="62"/>
      <c r="AD1310" s="87" t="s">
        <v>111</v>
      </c>
      <c r="AE1310" s="58"/>
      <c r="AF1310" s="58"/>
      <c r="AG1310" s="58"/>
      <c r="AH1310" s="72"/>
      <c r="AI1310" s="58"/>
      <c r="AJ1310" s="58"/>
      <c r="AK1310" s="59"/>
    </row>
    <row r="1311" spans="1:37">
      <c r="A1311" s="60"/>
      <c r="C1311" s="61"/>
      <c r="H1311" s="61"/>
      <c r="K1311" s="99"/>
      <c r="M1311" s="61"/>
      <c r="N1311" s="62"/>
      <c r="Q1311" s="100"/>
      <c r="R1311" s="61"/>
      <c r="S1311" s="62"/>
      <c r="T1311" s="58"/>
      <c r="U1311" s="58"/>
      <c r="V1311" s="58"/>
      <c r="W1311" s="58"/>
      <c r="X1311" s="58"/>
      <c r="Y1311" s="58"/>
      <c r="Z1311" s="58"/>
      <c r="AA1311" s="58"/>
      <c r="AB1311" s="58"/>
      <c r="AC1311" s="62"/>
      <c r="AD1311" s="91"/>
      <c r="AE1311" s="62"/>
      <c r="AF1311" s="62"/>
      <c r="AG1311" s="62"/>
      <c r="AH1311" s="92"/>
      <c r="AI1311" s="62"/>
      <c r="AJ1311" s="62"/>
      <c r="AK1311" s="61"/>
    </row>
    <row r="1312" spans="1:37">
      <c r="A1312" s="93" t="s">
        <v>112</v>
      </c>
      <c r="B1312" s="58"/>
      <c r="C1312" s="59"/>
      <c r="D1312" s="58"/>
      <c r="E1312" s="58"/>
      <c r="F1312" s="94" t="s">
        <v>21</v>
      </c>
      <c r="G1312" s="58"/>
      <c r="H1312" s="59"/>
      <c r="I1312" s="58"/>
      <c r="J1312" s="58"/>
      <c r="K1312" s="94" t="s">
        <v>21</v>
      </c>
      <c r="L1312" s="58"/>
      <c r="M1312" s="59"/>
      <c r="N1312" s="58"/>
      <c r="O1312" s="58"/>
      <c r="P1312" s="94" t="s">
        <v>21</v>
      </c>
      <c r="Q1312" s="101"/>
      <c r="R1312" s="59"/>
      <c r="S1312" s="62"/>
      <c r="T1312" s="62"/>
      <c r="AD1312" s="87" t="s">
        <v>113</v>
      </c>
      <c r="AE1312" s="58"/>
      <c r="AF1312" s="58"/>
      <c r="AG1312" s="58"/>
      <c r="AH1312" s="72"/>
      <c r="AI1312" s="58"/>
      <c r="AJ1312" s="58"/>
      <c r="AK1312" s="59"/>
    </row>
    <row r="1313" spans="1:37">
      <c r="AD1313" s="91" t="s">
        <v>114</v>
      </c>
      <c r="AE1313" s="62"/>
      <c r="AF1313" s="62"/>
      <c r="AG1313" s="62"/>
      <c r="AH1313" s="92"/>
      <c r="AI1313" s="62"/>
      <c r="AJ1313" s="62"/>
      <c r="AK1313" s="61"/>
    </row>
    <row r="1314" spans="1:37">
      <c r="A1314" s="102"/>
      <c r="B1314" s="76"/>
      <c r="C1314" s="76"/>
      <c r="D1314" s="76"/>
      <c r="E1314" s="76" t="s">
        <v>100</v>
      </c>
      <c r="F1314" s="76"/>
      <c r="G1314" s="76"/>
      <c r="H1314" s="76"/>
      <c r="I1314" s="76"/>
      <c r="J1314" s="76"/>
      <c r="K1314" s="76"/>
      <c r="L1314" s="76"/>
      <c r="M1314" s="76"/>
      <c r="N1314" s="85" t="s">
        <v>40</v>
      </c>
      <c r="O1314" s="76"/>
      <c r="P1314" s="76"/>
      <c r="Q1314" s="76"/>
      <c r="R1314" s="76"/>
      <c r="S1314" s="76"/>
      <c r="T1314" s="76" t="s">
        <v>101</v>
      </c>
      <c r="U1314" s="76"/>
      <c r="V1314" s="76"/>
      <c r="W1314" s="76"/>
      <c r="X1314" s="76"/>
      <c r="Y1314" s="76"/>
      <c r="Z1314" s="76"/>
      <c r="AA1314" s="76"/>
      <c r="AB1314" s="80"/>
      <c r="AD1314" s="87" t="s">
        <v>115</v>
      </c>
      <c r="AE1314" s="58"/>
      <c r="AF1314" s="58"/>
      <c r="AG1314" s="58"/>
      <c r="AH1314" s="72"/>
      <c r="AI1314" s="58"/>
      <c r="AJ1314" s="58"/>
      <c r="AK1314" s="59"/>
    </row>
    <row r="1315" spans="1:37">
      <c r="A1315" s="103" t="s">
        <v>116</v>
      </c>
      <c r="B1315" s="104" t="s">
        <v>117</v>
      </c>
      <c r="C1315" s="104"/>
      <c r="D1315" s="104"/>
      <c r="E1315" s="104"/>
      <c r="F1315" s="104"/>
      <c r="G1315" s="105"/>
      <c r="H1315" s="104" t="s">
        <v>118</v>
      </c>
      <c r="I1315" s="104"/>
      <c r="J1315" s="105"/>
      <c r="K1315" s="106" t="s">
        <v>119</v>
      </c>
      <c r="L1315" s="107" t="s">
        <v>120</v>
      </c>
      <c r="M1315" s="108"/>
      <c r="N1315" s="109" t="s">
        <v>94</v>
      </c>
      <c r="O1315" s="105" t="s">
        <v>116</v>
      </c>
      <c r="P1315" s="104" t="s">
        <v>117</v>
      </c>
      <c r="Q1315" s="104"/>
      <c r="R1315" s="104"/>
      <c r="S1315" s="104"/>
      <c r="T1315" s="104"/>
      <c r="U1315" s="105"/>
      <c r="V1315" s="104" t="s">
        <v>118</v>
      </c>
      <c r="W1315" s="104"/>
      <c r="X1315" s="105"/>
      <c r="Y1315" s="106" t="s">
        <v>119</v>
      </c>
      <c r="Z1315" s="107" t="s">
        <v>120</v>
      </c>
      <c r="AA1315" s="108"/>
      <c r="AB1315" s="109" t="s">
        <v>94</v>
      </c>
    </row>
    <row r="1316" spans="1:37">
      <c r="A1316" s="110" t="s">
        <v>121</v>
      </c>
      <c r="B1316" s="111"/>
      <c r="C1316" s="111"/>
      <c r="D1316" s="111"/>
      <c r="E1316" s="111"/>
      <c r="F1316" s="111"/>
      <c r="G1316" s="112"/>
      <c r="H1316" s="111"/>
      <c r="I1316" s="111"/>
      <c r="J1316" s="112"/>
      <c r="K1316" s="113"/>
      <c r="L1316" s="114"/>
      <c r="M1316" s="115"/>
      <c r="N1316" s="116"/>
      <c r="O1316" s="117" t="s">
        <v>121</v>
      </c>
      <c r="P1316" s="111"/>
      <c r="Q1316" s="111"/>
      <c r="R1316" s="111"/>
      <c r="S1316" s="111"/>
      <c r="T1316" s="111"/>
      <c r="U1316" s="112"/>
      <c r="V1316" s="111"/>
      <c r="W1316" s="111"/>
      <c r="X1316" s="112"/>
      <c r="Y1316" s="113"/>
      <c r="Z1316" s="114"/>
      <c r="AA1316" s="115"/>
      <c r="AB1316" s="116"/>
      <c r="AD1316" s="64" t="s">
        <v>122</v>
      </c>
    </row>
    <row r="1317" spans="1:37">
      <c r="A1317" s="110" t="s">
        <v>123</v>
      </c>
      <c r="B1317" s="111"/>
      <c r="C1317" s="111"/>
      <c r="D1317" s="111"/>
      <c r="E1317" s="111"/>
      <c r="F1317" s="111"/>
      <c r="G1317" s="112"/>
      <c r="H1317" s="111"/>
      <c r="I1317" s="111"/>
      <c r="J1317" s="112"/>
      <c r="K1317" s="118"/>
      <c r="L1317" s="119"/>
      <c r="M1317" s="112"/>
      <c r="N1317" s="116"/>
      <c r="O1317" s="117" t="s">
        <v>123</v>
      </c>
      <c r="P1317" s="111"/>
      <c r="Q1317" s="111"/>
      <c r="R1317" s="111"/>
      <c r="S1317" s="111"/>
      <c r="T1317" s="111"/>
      <c r="U1317" s="112"/>
      <c r="V1317" s="111"/>
      <c r="W1317" s="111"/>
      <c r="X1317" s="112"/>
      <c r="Y1317" s="118"/>
      <c r="Z1317" s="119"/>
      <c r="AA1317" s="112"/>
      <c r="AB1317" s="116"/>
      <c r="AD1317" s="120"/>
      <c r="AE1317" s="58"/>
      <c r="AF1317" s="58"/>
      <c r="AG1317" s="58"/>
      <c r="AH1317" s="58"/>
      <c r="AI1317" s="58"/>
      <c r="AJ1317" s="58"/>
      <c r="AK1317" s="58"/>
    </row>
    <row r="1318" spans="1:37">
      <c r="A1318" s="110" t="s">
        <v>124</v>
      </c>
      <c r="B1318" s="111"/>
      <c r="C1318" s="111"/>
      <c r="D1318" s="111"/>
      <c r="E1318" s="111"/>
      <c r="F1318" s="111"/>
      <c r="G1318" s="112"/>
      <c r="H1318" s="111"/>
      <c r="I1318" s="111"/>
      <c r="J1318" s="112"/>
      <c r="K1318" s="118"/>
      <c r="L1318" s="119"/>
      <c r="M1318" s="112"/>
      <c r="N1318" s="116"/>
      <c r="O1318" s="117" t="s">
        <v>124</v>
      </c>
      <c r="P1318" s="111"/>
      <c r="Q1318" s="111"/>
      <c r="R1318" s="111"/>
      <c r="S1318" s="111"/>
      <c r="T1318" s="111"/>
      <c r="U1318" s="112"/>
      <c r="V1318" s="111"/>
      <c r="W1318" s="111"/>
      <c r="X1318" s="112"/>
      <c r="Y1318" s="118"/>
      <c r="Z1318" s="119"/>
      <c r="AA1318" s="112"/>
      <c r="AB1318" s="116"/>
      <c r="AD1318" s="64" t="s">
        <v>96</v>
      </c>
    </row>
    <row r="1319" spans="1:37">
      <c r="A1319" s="110" t="s">
        <v>125</v>
      </c>
      <c r="B1319" s="111"/>
      <c r="C1319" s="111"/>
      <c r="D1319" s="111"/>
      <c r="E1319" s="111"/>
      <c r="F1319" s="111"/>
      <c r="G1319" s="112"/>
      <c r="H1319" s="111"/>
      <c r="I1319" s="111"/>
      <c r="J1319" s="112"/>
      <c r="K1319" s="118"/>
      <c r="L1319" s="119"/>
      <c r="M1319" s="112"/>
      <c r="N1319" s="116"/>
      <c r="O1319" s="117" t="s">
        <v>125</v>
      </c>
      <c r="P1319" s="111"/>
      <c r="Q1319" s="111"/>
      <c r="R1319" s="111"/>
      <c r="S1319" s="111"/>
      <c r="T1319" s="111"/>
      <c r="U1319" s="112"/>
      <c r="V1319" s="111"/>
      <c r="W1319" s="111"/>
      <c r="X1319" s="112"/>
      <c r="Y1319" s="118"/>
      <c r="Z1319" s="119"/>
      <c r="AA1319" s="112"/>
      <c r="AB1319" s="116"/>
      <c r="AD1319" s="120"/>
      <c r="AE1319" s="58"/>
      <c r="AF1319" s="58"/>
      <c r="AG1319" s="58"/>
      <c r="AH1319" s="58"/>
      <c r="AI1319" s="58"/>
      <c r="AJ1319" s="58"/>
      <c r="AK1319" s="58"/>
    </row>
    <row r="1320" spans="1:37">
      <c r="A1320" s="110" t="s">
        <v>126</v>
      </c>
      <c r="B1320" s="111"/>
      <c r="C1320" s="111"/>
      <c r="D1320" s="111"/>
      <c r="E1320" s="111"/>
      <c r="F1320" s="111"/>
      <c r="G1320" s="112"/>
      <c r="H1320" s="111"/>
      <c r="I1320" s="111"/>
      <c r="J1320" s="112"/>
      <c r="K1320" s="118"/>
      <c r="L1320" s="119"/>
      <c r="M1320" s="112"/>
      <c r="N1320" s="116"/>
      <c r="O1320" s="117" t="s">
        <v>126</v>
      </c>
      <c r="P1320" s="111"/>
      <c r="Q1320" s="111"/>
      <c r="R1320" s="111"/>
      <c r="S1320" s="111"/>
      <c r="T1320" s="111"/>
      <c r="U1320" s="112"/>
      <c r="V1320" s="111"/>
      <c r="W1320" s="111"/>
      <c r="X1320" s="112"/>
      <c r="Y1320" s="118"/>
      <c r="Z1320" s="119"/>
      <c r="AA1320" s="112"/>
      <c r="AB1320" s="116"/>
      <c r="AD1320" s="64" t="s">
        <v>127</v>
      </c>
    </row>
    <row r="1321" spans="1:37">
      <c r="A1321" s="121" t="s">
        <v>128</v>
      </c>
      <c r="B1321" s="58"/>
      <c r="C1321" s="58"/>
      <c r="D1321" s="58"/>
      <c r="E1321" s="58"/>
      <c r="F1321" s="58"/>
      <c r="G1321" s="72"/>
      <c r="H1321" s="58"/>
      <c r="I1321" s="58"/>
      <c r="J1321" s="72"/>
      <c r="K1321" s="122"/>
      <c r="L1321" s="123"/>
      <c r="M1321" s="72"/>
      <c r="N1321" s="59"/>
      <c r="O1321" s="124" t="s">
        <v>128</v>
      </c>
      <c r="P1321" s="58"/>
      <c r="Q1321" s="58"/>
      <c r="R1321" s="58"/>
      <c r="S1321" s="58"/>
      <c r="T1321" s="58"/>
      <c r="U1321" s="72"/>
      <c r="V1321" s="58"/>
      <c r="W1321" s="58"/>
      <c r="X1321" s="72"/>
      <c r="Y1321" s="122"/>
      <c r="Z1321" s="123"/>
      <c r="AA1321" s="72"/>
      <c r="AB1321" s="59"/>
      <c r="AD1321" s="120"/>
      <c r="AE1321" s="125" t="str">
        <f>Daten!$A$35</f>
        <v>Fredenbeck</v>
      </c>
      <c r="AF1321" s="58"/>
      <c r="AG1321" s="58"/>
      <c r="AH1321" s="58"/>
      <c r="AI1321" s="58"/>
      <c r="AJ1321" s="58"/>
      <c r="AK1321" s="58"/>
    </row>
    <row r="1322" spans="1:37">
      <c r="A1322" s="65" t="s">
        <v>129</v>
      </c>
      <c r="N1322" s="61"/>
      <c r="O1322" s="64" t="s">
        <v>129</v>
      </c>
      <c r="AB1322" s="61"/>
      <c r="AD1322" s="64" t="s">
        <v>130</v>
      </c>
    </row>
    <row r="1323" spans="1:37">
      <c r="A1323" s="57"/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9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8"/>
      <c r="AB1323" s="59"/>
      <c r="AD1323" s="58"/>
      <c r="AE1323" s="126" t="str">
        <f>Daten!$A$32</f>
        <v>05.05.2017</v>
      </c>
      <c r="AF1323" s="58"/>
      <c r="AG1323" s="58"/>
      <c r="AH1323" s="58"/>
      <c r="AI1323" s="58"/>
      <c r="AJ1323" s="58"/>
      <c r="AK1323" s="58"/>
    </row>
    <row r="1324" spans="1:37">
      <c r="A1324" s="51" t="s">
        <v>95</v>
      </c>
      <c r="B1324" s="52"/>
      <c r="C1324" s="52"/>
      <c r="D1324" s="52"/>
      <c r="E1324" s="53"/>
      <c r="F1324" s="54" t="s">
        <v>96</v>
      </c>
      <c r="G1324" s="52"/>
      <c r="H1324" s="52"/>
      <c r="I1324" s="52"/>
      <c r="J1324" s="52"/>
      <c r="K1324" s="52"/>
      <c r="L1324" s="52"/>
      <c r="M1324" s="52"/>
      <c r="N1324" s="52"/>
      <c r="O1324" s="52"/>
      <c r="P1324" s="53"/>
      <c r="Q1324" s="54" t="s">
        <v>97</v>
      </c>
      <c r="R1324" s="52"/>
      <c r="S1324" s="52"/>
      <c r="T1324" s="52"/>
      <c r="U1324" s="52"/>
      <c r="V1324" s="52"/>
      <c r="W1324" s="52"/>
      <c r="X1324" s="52"/>
      <c r="Y1324" s="52"/>
      <c r="Z1324" s="52"/>
      <c r="AA1324" s="52"/>
      <c r="AB1324" s="53"/>
      <c r="AC1324" s="55" t="s">
        <v>98</v>
      </c>
    </row>
    <row r="1325" spans="1:37">
      <c r="A1325" s="57"/>
      <c r="B1325" s="58"/>
      <c r="C1325" s="58"/>
      <c r="D1325" s="58"/>
      <c r="E1325" s="59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9"/>
      <c r="Q1325" s="58"/>
      <c r="R1325" s="58" t="str">
        <f ca="1">SamstagNeben!P64</f>
        <v>TV Richterich</v>
      </c>
      <c r="S1325" s="58"/>
      <c r="T1325" s="58"/>
      <c r="U1325" s="58"/>
      <c r="V1325" s="58"/>
      <c r="W1325" s="58"/>
      <c r="X1325" s="58"/>
      <c r="Y1325" s="58"/>
      <c r="Z1325" s="58"/>
      <c r="AA1325" s="58" t="str">
        <f>SamstagNeben!N64</f>
        <v>F30</v>
      </c>
      <c r="AB1325" s="59"/>
      <c r="AC1325" s="55" t="s">
        <v>99</v>
      </c>
    </row>
    <row r="1326" spans="1:37" ht="15.95" customHeight="1">
      <c r="A1326" s="60" t="s">
        <v>100</v>
      </c>
      <c r="C1326" s="56" t="str">
        <f ca="1">SamstagNeben!I64</f>
        <v>TSV Burgdorf</v>
      </c>
      <c r="M1326" s="61"/>
      <c r="N1326" s="62" t="s">
        <v>101</v>
      </c>
      <c r="O1326" s="63"/>
      <c r="P1326" s="56" t="str">
        <f ca="1">SamstagNeben!M64</f>
        <v>TV Sottrum</v>
      </c>
      <c r="AB1326" s="61"/>
    </row>
    <row r="1327" spans="1:37">
      <c r="A1327" s="57"/>
      <c r="B1327" s="58"/>
      <c r="C1327" s="58"/>
      <c r="M1327" s="61"/>
      <c r="N1327" s="62"/>
      <c r="AB1327" s="61"/>
      <c r="AD1327" s="64" t="s">
        <v>37</v>
      </c>
      <c r="AG1327" s="64" t="s">
        <v>102</v>
      </c>
      <c r="AJ1327" s="64" t="s">
        <v>39</v>
      </c>
    </row>
    <row r="1328" spans="1:37">
      <c r="A1328" s="65" t="s">
        <v>100</v>
      </c>
      <c r="C1328" s="66"/>
      <c r="D1328" s="67"/>
      <c r="E1328" s="67"/>
      <c r="F1328" s="67"/>
      <c r="G1328" s="67"/>
      <c r="H1328" s="68"/>
      <c r="I1328" s="67"/>
      <c r="J1328" s="67"/>
      <c r="K1328" s="67"/>
      <c r="L1328" s="67"/>
      <c r="M1328" s="68"/>
      <c r="N1328" s="67"/>
      <c r="O1328" s="67"/>
      <c r="P1328" s="67"/>
      <c r="Q1328" s="67"/>
      <c r="R1328" s="68"/>
      <c r="S1328" s="67"/>
      <c r="T1328" s="67"/>
      <c r="U1328" s="67"/>
      <c r="V1328" s="67"/>
      <c r="W1328" s="68"/>
      <c r="X1328" s="67"/>
      <c r="Y1328" s="67"/>
      <c r="Z1328" s="67"/>
      <c r="AA1328" s="67"/>
      <c r="AB1328" s="68"/>
      <c r="AC1328" s="62"/>
      <c r="AD1328" s="69"/>
      <c r="AE1328" s="53"/>
      <c r="AF1328" s="62"/>
      <c r="AG1328" s="69"/>
      <c r="AH1328" s="53"/>
      <c r="AJ1328" s="69"/>
      <c r="AK1328" s="53"/>
    </row>
    <row r="1329" spans="1:37">
      <c r="A1329" s="70" t="s">
        <v>101</v>
      </c>
      <c r="B1329" s="58"/>
      <c r="C1329" s="71"/>
      <c r="D1329" s="72"/>
      <c r="E1329" s="72"/>
      <c r="F1329" s="72"/>
      <c r="G1329" s="72"/>
      <c r="H1329" s="59"/>
      <c r="I1329" s="72"/>
      <c r="J1329" s="72"/>
      <c r="K1329" s="72"/>
      <c r="L1329" s="72"/>
      <c r="M1329" s="59"/>
      <c r="N1329" s="72"/>
      <c r="O1329" s="72"/>
      <c r="P1329" s="72"/>
      <c r="Q1329" s="72"/>
      <c r="R1329" s="59"/>
      <c r="S1329" s="72"/>
      <c r="T1329" s="72"/>
      <c r="U1329" s="72"/>
      <c r="V1329" s="72"/>
      <c r="W1329" s="59"/>
      <c r="X1329" s="72"/>
      <c r="Y1329" s="72"/>
      <c r="Z1329" s="72"/>
      <c r="AA1329" s="72"/>
      <c r="AB1329" s="59"/>
      <c r="AC1329" s="62"/>
      <c r="AD1329" s="462">
        <f>SamstagNeben!C64</f>
        <v>15</v>
      </c>
      <c r="AE1329" s="463"/>
      <c r="AF1329" s="62"/>
      <c r="AG1329" s="462">
        <f>SamstagNeben!E64</f>
        <v>100</v>
      </c>
      <c r="AH1329" s="463"/>
      <c r="AJ1329" s="462">
        <f>SamstagNeben!F64</f>
        <v>2</v>
      </c>
      <c r="AK1329" s="463"/>
    </row>
    <row r="1330" spans="1:37">
      <c r="A1330" s="65" t="s">
        <v>100</v>
      </c>
      <c r="C1330" s="66"/>
      <c r="D1330" s="67"/>
      <c r="E1330" s="67"/>
      <c r="F1330" s="67"/>
      <c r="G1330" s="67"/>
      <c r="H1330" s="68"/>
      <c r="I1330" s="67"/>
      <c r="J1330" s="67"/>
      <c r="K1330" s="67"/>
      <c r="L1330" s="67"/>
      <c r="M1330" s="68"/>
      <c r="N1330" s="67"/>
      <c r="O1330" s="67"/>
      <c r="P1330" s="67"/>
      <c r="Q1330" s="67"/>
      <c r="R1330" s="68"/>
      <c r="S1330" s="67"/>
      <c r="T1330" s="67"/>
      <c r="U1330" s="67"/>
      <c r="V1330" s="67"/>
      <c r="W1330" s="68"/>
      <c r="X1330" s="67"/>
      <c r="Y1330" s="67"/>
      <c r="Z1330" s="67"/>
      <c r="AA1330" s="67"/>
      <c r="AB1330" s="68"/>
      <c r="AC1330" s="62"/>
      <c r="AD1330" s="57"/>
      <c r="AE1330" s="59"/>
      <c r="AF1330" s="62"/>
      <c r="AG1330" s="57"/>
      <c r="AH1330" s="59"/>
      <c r="AJ1330" s="57"/>
      <c r="AK1330" s="59"/>
    </row>
    <row r="1331" spans="1:37">
      <c r="A1331" s="70" t="s">
        <v>101</v>
      </c>
      <c r="B1331" s="58"/>
      <c r="C1331" s="71"/>
      <c r="D1331" s="72"/>
      <c r="E1331" s="72"/>
      <c r="F1331" s="72"/>
      <c r="G1331" s="72"/>
      <c r="H1331" s="59"/>
      <c r="I1331" s="72"/>
      <c r="J1331" s="72"/>
      <c r="K1331" s="72"/>
      <c r="L1331" s="72"/>
      <c r="M1331" s="59"/>
      <c r="N1331" s="72"/>
      <c r="O1331" s="72"/>
      <c r="P1331" s="72"/>
      <c r="Q1331" s="72"/>
      <c r="R1331" s="59"/>
      <c r="S1331" s="72"/>
      <c r="T1331" s="72"/>
      <c r="U1331" s="72"/>
      <c r="V1331" s="72"/>
      <c r="W1331" s="59"/>
      <c r="X1331" s="72"/>
      <c r="Y1331" s="72"/>
      <c r="Z1331" s="72"/>
      <c r="AA1331" s="72"/>
      <c r="AB1331" s="59"/>
      <c r="AC1331" s="62"/>
      <c r="AD1331" s="62"/>
      <c r="AE1331" s="62"/>
      <c r="AF1331" s="62"/>
      <c r="AG1331" s="62"/>
    </row>
    <row r="1332" spans="1:37">
      <c r="A1332" s="65" t="s">
        <v>100</v>
      </c>
      <c r="C1332" s="66"/>
      <c r="D1332" s="67"/>
      <c r="E1332" s="67"/>
      <c r="F1332" s="67"/>
      <c r="G1332" s="67"/>
      <c r="H1332" s="68"/>
      <c r="I1332" s="67"/>
      <c r="J1332" s="67"/>
      <c r="K1332" s="67"/>
      <c r="L1332" s="67"/>
      <c r="M1332" s="68"/>
      <c r="N1332" s="67"/>
      <c r="O1332" s="67"/>
      <c r="P1332" s="67"/>
      <c r="Q1332" s="67"/>
      <c r="R1332" s="68"/>
      <c r="S1332" s="67"/>
      <c r="T1332" s="67"/>
      <c r="U1332" s="67"/>
      <c r="V1332" s="67"/>
      <c r="W1332" s="68"/>
      <c r="X1332" s="67"/>
      <c r="Y1332" s="67"/>
      <c r="Z1332" s="67"/>
      <c r="AA1332" s="67"/>
      <c r="AB1332" s="68"/>
      <c r="AC1332" s="62"/>
      <c r="AD1332" s="73" t="s">
        <v>103</v>
      </c>
      <c r="AE1332" s="62"/>
      <c r="AF1332" s="62"/>
      <c r="AG1332" s="62"/>
    </row>
    <row r="1333" spans="1:37">
      <c r="A1333" s="70" t="s">
        <v>101</v>
      </c>
      <c r="B1333" s="58"/>
      <c r="C1333" s="71"/>
      <c r="D1333" s="72"/>
      <c r="E1333" s="72"/>
      <c r="F1333" s="72"/>
      <c r="G1333" s="72"/>
      <c r="H1333" s="59"/>
      <c r="I1333" s="72"/>
      <c r="J1333" s="72"/>
      <c r="K1333" s="72"/>
      <c r="L1333" s="72"/>
      <c r="M1333" s="59"/>
      <c r="N1333" s="72"/>
      <c r="O1333" s="72"/>
      <c r="P1333" s="72"/>
      <c r="Q1333" s="72"/>
      <c r="R1333" s="59"/>
      <c r="S1333" s="72"/>
      <c r="T1333" s="72"/>
      <c r="U1333" s="72"/>
      <c r="V1333" s="72"/>
      <c r="W1333" s="59"/>
      <c r="X1333" s="72"/>
      <c r="Y1333" s="72"/>
      <c r="Z1333" s="72"/>
      <c r="AA1333" s="72"/>
      <c r="AB1333" s="59"/>
      <c r="AC1333" s="62"/>
      <c r="AD1333" s="62"/>
      <c r="AE1333" s="62"/>
      <c r="AF1333" s="62"/>
      <c r="AG1333" s="62"/>
    </row>
    <row r="1334" spans="1:37">
      <c r="A1334" s="65" t="s">
        <v>100</v>
      </c>
      <c r="C1334" s="66"/>
      <c r="D1334" s="67"/>
      <c r="E1334" s="67"/>
      <c r="F1334" s="67"/>
      <c r="G1334" s="67"/>
      <c r="H1334" s="68"/>
      <c r="I1334" s="67"/>
      <c r="J1334" s="67"/>
      <c r="K1334" s="67"/>
      <c r="L1334" s="67"/>
      <c r="M1334" s="68"/>
      <c r="N1334" s="67"/>
      <c r="O1334" s="67"/>
      <c r="P1334" s="67"/>
      <c r="Q1334" s="67"/>
      <c r="R1334" s="68"/>
      <c r="S1334" s="67"/>
      <c r="T1334" s="67"/>
      <c r="U1334" s="67"/>
      <c r="V1334" s="67"/>
      <c r="W1334" s="68"/>
      <c r="X1334" s="67"/>
      <c r="Y1334" s="67"/>
      <c r="Z1334" s="67"/>
      <c r="AA1334" s="67"/>
      <c r="AB1334" s="68"/>
      <c r="AC1334" s="62"/>
      <c r="AD1334" s="74" t="str">
        <f>Daten!$A$31</f>
        <v>DM Senioren 2017</v>
      </c>
      <c r="AE1334" s="58"/>
      <c r="AF1334" s="58"/>
      <c r="AG1334" s="58"/>
      <c r="AH1334" s="58"/>
      <c r="AI1334" s="58"/>
      <c r="AJ1334" s="58"/>
      <c r="AK1334" s="58"/>
    </row>
    <row r="1335" spans="1:37">
      <c r="A1335" s="70" t="s">
        <v>101</v>
      </c>
      <c r="B1335" s="58"/>
      <c r="C1335" s="71"/>
      <c r="D1335" s="72"/>
      <c r="E1335" s="72"/>
      <c r="F1335" s="72"/>
      <c r="G1335" s="72"/>
      <c r="H1335" s="59"/>
      <c r="I1335" s="72"/>
      <c r="J1335" s="72"/>
      <c r="K1335" s="72"/>
      <c r="L1335" s="72"/>
      <c r="M1335" s="59"/>
      <c r="N1335" s="72"/>
      <c r="O1335" s="72"/>
      <c r="P1335" s="72"/>
      <c r="Q1335" s="72"/>
      <c r="R1335" s="59"/>
      <c r="S1335" s="72"/>
      <c r="T1335" s="72"/>
      <c r="U1335" s="72"/>
      <c r="V1335" s="72"/>
      <c r="W1335" s="59"/>
      <c r="X1335" s="72"/>
      <c r="Y1335" s="72"/>
      <c r="Z1335" s="72"/>
      <c r="AA1335" s="72"/>
      <c r="AB1335" s="59"/>
      <c r="AC1335" s="62"/>
      <c r="AD1335" s="75" t="str">
        <f>SamstagNeben!G64</f>
        <v>F30</v>
      </c>
      <c r="AE1335" s="76"/>
      <c r="AF1335" s="76"/>
      <c r="AG1335" s="75" t="s">
        <v>34</v>
      </c>
      <c r="AH1335" s="76"/>
      <c r="AI1335" s="76"/>
      <c r="AJ1335" s="76"/>
      <c r="AK1335" s="76"/>
    </row>
    <row r="1336" spans="1:37">
      <c r="A1336" s="65" t="s">
        <v>100</v>
      </c>
      <c r="C1336" s="66"/>
      <c r="D1336" s="67"/>
      <c r="E1336" s="67"/>
      <c r="F1336" s="67"/>
      <c r="G1336" s="67"/>
      <c r="H1336" s="68"/>
      <c r="I1336" s="67"/>
      <c r="J1336" s="67"/>
      <c r="K1336" s="67"/>
      <c r="L1336" s="67"/>
      <c r="M1336" s="68"/>
      <c r="N1336" s="67"/>
      <c r="O1336" s="67"/>
      <c r="P1336" s="67"/>
      <c r="Q1336" s="67"/>
      <c r="R1336" s="68"/>
      <c r="S1336" s="67"/>
      <c r="T1336" s="67"/>
      <c r="U1336" s="67"/>
      <c r="V1336" s="67"/>
      <c r="W1336" s="68"/>
      <c r="X1336" s="67"/>
      <c r="Y1336" s="67"/>
      <c r="Z1336" s="67"/>
      <c r="AA1336" s="67"/>
      <c r="AB1336" s="68"/>
      <c r="AC1336" s="62"/>
      <c r="AD1336" s="77"/>
      <c r="AE1336" s="62"/>
      <c r="AF1336" s="62"/>
      <c r="AG1336" s="62"/>
      <c r="AH1336" s="62"/>
      <c r="AI1336" s="62"/>
      <c r="AJ1336" s="62"/>
      <c r="AK1336" s="62"/>
    </row>
    <row r="1337" spans="1:37">
      <c r="A1337" s="70" t="s">
        <v>101</v>
      </c>
      <c r="B1337" s="58"/>
      <c r="C1337" s="71"/>
      <c r="D1337" s="72"/>
      <c r="E1337" s="72"/>
      <c r="F1337" s="72"/>
      <c r="G1337" s="72"/>
      <c r="H1337" s="59"/>
      <c r="I1337" s="72"/>
      <c r="J1337" s="72"/>
      <c r="K1337" s="72"/>
      <c r="L1337" s="72"/>
      <c r="M1337" s="59"/>
      <c r="N1337" s="72"/>
      <c r="O1337" s="72"/>
      <c r="P1337" s="72"/>
      <c r="Q1337" s="72"/>
      <c r="R1337" s="59"/>
      <c r="S1337" s="72"/>
      <c r="T1337" s="72"/>
      <c r="U1337" s="72"/>
      <c r="V1337" s="72"/>
      <c r="W1337" s="59"/>
      <c r="X1337" s="72"/>
      <c r="Y1337" s="72"/>
      <c r="Z1337" s="72"/>
      <c r="AA1337" s="72"/>
      <c r="AB1337" s="59"/>
      <c r="AC1337" s="62"/>
      <c r="AD1337" s="78" t="s">
        <v>104</v>
      </c>
      <c r="AE1337" s="76"/>
      <c r="AF1337" s="76"/>
      <c r="AG1337" s="76"/>
      <c r="AH1337" s="79"/>
      <c r="AI1337" s="76"/>
      <c r="AJ1337" s="76"/>
      <c r="AK1337" s="80"/>
    </row>
    <row r="1338" spans="1:37">
      <c r="D1338" s="64"/>
      <c r="AD1338" s="81"/>
      <c r="AE1338" s="52"/>
      <c r="AF1338" s="52"/>
      <c r="AG1338" s="52"/>
      <c r="AH1338" s="82"/>
      <c r="AI1338" s="52"/>
      <c r="AJ1338" s="52"/>
      <c r="AK1338" s="53"/>
    </row>
    <row r="1339" spans="1:37">
      <c r="A1339" s="83" t="s">
        <v>105</v>
      </c>
      <c r="B1339" s="76"/>
      <c r="C1339" s="80"/>
      <c r="D1339" s="84"/>
      <c r="E1339" s="84" t="s">
        <v>100</v>
      </c>
      <c r="F1339" s="85" t="s">
        <v>21</v>
      </c>
      <c r="G1339" s="84" t="s">
        <v>101</v>
      </c>
      <c r="H1339" s="86"/>
      <c r="I1339" s="84" t="s">
        <v>106</v>
      </c>
      <c r="J1339" s="84"/>
      <c r="K1339" s="84"/>
      <c r="L1339" s="84"/>
      <c r="M1339" s="86"/>
      <c r="N1339" s="84" t="s">
        <v>107</v>
      </c>
      <c r="O1339" s="84"/>
      <c r="P1339" s="84"/>
      <c r="Q1339" s="84"/>
      <c r="R1339" s="86"/>
      <c r="S1339" s="73"/>
      <c r="T1339" s="73"/>
      <c r="AD1339" s="87" t="s">
        <v>108</v>
      </c>
      <c r="AE1339" s="58"/>
      <c r="AF1339" s="58"/>
      <c r="AG1339" s="58"/>
      <c r="AH1339" s="72"/>
      <c r="AI1339" s="58"/>
      <c r="AJ1339" s="58"/>
      <c r="AK1339" s="59"/>
    </row>
    <row r="1340" spans="1:37">
      <c r="A1340" s="60"/>
      <c r="C1340" s="61"/>
      <c r="H1340" s="61"/>
      <c r="M1340" s="61"/>
      <c r="N1340" s="88"/>
      <c r="O1340" s="89"/>
      <c r="P1340" s="89"/>
      <c r="Q1340" s="89"/>
      <c r="R1340" s="90"/>
      <c r="S1340" s="62"/>
      <c r="T1340" s="56" t="s">
        <v>109</v>
      </c>
      <c r="AD1340" s="91"/>
      <c r="AE1340" s="62"/>
      <c r="AF1340" s="62"/>
      <c r="AG1340" s="62"/>
      <c r="AH1340" s="92"/>
      <c r="AI1340" s="62"/>
      <c r="AJ1340" s="62"/>
      <c r="AK1340" s="61"/>
    </row>
    <row r="1341" spans="1:37">
      <c r="A1341" s="93" t="s">
        <v>110</v>
      </c>
      <c r="B1341" s="58"/>
      <c r="C1341" s="59"/>
      <c r="D1341" s="58"/>
      <c r="E1341" s="58"/>
      <c r="F1341" s="94" t="s">
        <v>21</v>
      </c>
      <c r="G1341" s="58"/>
      <c r="H1341" s="59"/>
      <c r="I1341" s="58"/>
      <c r="J1341" s="58"/>
      <c r="K1341" s="94" t="s">
        <v>21</v>
      </c>
      <c r="L1341" s="58"/>
      <c r="M1341" s="59"/>
      <c r="N1341" s="95"/>
      <c r="O1341" s="95"/>
      <c r="P1341" s="96"/>
      <c r="Q1341" s="97"/>
      <c r="R1341" s="98"/>
      <c r="S1341" s="62"/>
      <c r="T1341" s="62"/>
      <c r="AD1341" s="87" t="s">
        <v>111</v>
      </c>
      <c r="AE1341" s="58"/>
      <c r="AF1341" s="58"/>
      <c r="AG1341" s="58"/>
      <c r="AH1341" s="72"/>
      <c r="AI1341" s="58"/>
      <c r="AJ1341" s="58"/>
      <c r="AK1341" s="59"/>
    </row>
    <row r="1342" spans="1:37">
      <c r="A1342" s="60"/>
      <c r="C1342" s="61"/>
      <c r="H1342" s="61"/>
      <c r="K1342" s="99"/>
      <c r="M1342" s="61"/>
      <c r="N1342" s="62"/>
      <c r="Q1342" s="100"/>
      <c r="R1342" s="61"/>
      <c r="S1342" s="62"/>
      <c r="T1342" s="58"/>
      <c r="U1342" s="58"/>
      <c r="V1342" s="58"/>
      <c r="W1342" s="58"/>
      <c r="X1342" s="58"/>
      <c r="Y1342" s="58"/>
      <c r="Z1342" s="58"/>
      <c r="AA1342" s="58"/>
      <c r="AB1342" s="58"/>
      <c r="AC1342" s="62"/>
      <c r="AD1342" s="91"/>
      <c r="AE1342" s="62"/>
      <c r="AF1342" s="62"/>
      <c r="AG1342" s="62"/>
      <c r="AH1342" s="92"/>
      <c r="AI1342" s="62"/>
      <c r="AJ1342" s="62"/>
      <c r="AK1342" s="61"/>
    </row>
    <row r="1343" spans="1:37">
      <c r="A1343" s="93" t="s">
        <v>112</v>
      </c>
      <c r="B1343" s="58"/>
      <c r="C1343" s="59"/>
      <c r="D1343" s="58"/>
      <c r="E1343" s="58"/>
      <c r="F1343" s="94" t="s">
        <v>21</v>
      </c>
      <c r="G1343" s="58"/>
      <c r="H1343" s="59"/>
      <c r="I1343" s="58"/>
      <c r="J1343" s="58"/>
      <c r="K1343" s="94" t="s">
        <v>21</v>
      </c>
      <c r="L1343" s="58"/>
      <c r="M1343" s="59"/>
      <c r="N1343" s="58"/>
      <c r="O1343" s="58"/>
      <c r="P1343" s="94" t="s">
        <v>21</v>
      </c>
      <c r="Q1343" s="101"/>
      <c r="R1343" s="59"/>
      <c r="S1343" s="62"/>
      <c r="T1343" s="62"/>
      <c r="AD1343" s="87" t="s">
        <v>113</v>
      </c>
      <c r="AE1343" s="58"/>
      <c r="AF1343" s="58"/>
      <c r="AG1343" s="58"/>
      <c r="AH1343" s="72"/>
      <c r="AI1343" s="58"/>
      <c r="AJ1343" s="58"/>
      <c r="AK1343" s="59"/>
    </row>
    <row r="1344" spans="1:37">
      <c r="AD1344" s="91" t="s">
        <v>114</v>
      </c>
      <c r="AE1344" s="62"/>
      <c r="AF1344" s="62"/>
      <c r="AG1344" s="62"/>
      <c r="AH1344" s="92"/>
      <c r="AI1344" s="62"/>
      <c r="AJ1344" s="62"/>
      <c r="AK1344" s="61"/>
    </row>
    <row r="1345" spans="1:37">
      <c r="A1345" s="102"/>
      <c r="B1345" s="76"/>
      <c r="C1345" s="76"/>
      <c r="D1345" s="76"/>
      <c r="E1345" s="76" t="s">
        <v>100</v>
      </c>
      <c r="F1345" s="76"/>
      <c r="G1345" s="76"/>
      <c r="H1345" s="76"/>
      <c r="I1345" s="76"/>
      <c r="J1345" s="76"/>
      <c r="K1345" s="76"/>
      <c r="L1345" s="76"/>
      <c r="M1345" s="76"/>
      <c r="N1345" s="85" t="s">
        <v>40</v>
      </c>
      <c r="O1345" s="76"/>
      <c r="P1345" s="76"/>
      <c r="Q1345" s="76"/>
      <c r="R1345" s="76"/>
      <c r="S1345" s="76"/>
      <c r="T1345" s="76" t="s">
        <v>101</v>
      </c>
      <c r="U1345" s="76"/>
      <c r="V1345" s="76"/>
      <c r="W1345" s="76"/>
      <c r="X1345" s="76"/>
      <c r="Y1345" s="76"/>
      <c r="Z1345" s="76"/>
      <c r="AA1345" s="76"/>
      <c r="AB1345" s="80"/>
      <c r="AD1345" s="87" t="s">
        <v>115</v>
      </c>
      <c r="AE1345" s="58"/>
      <c r="AF1345" s="58"/>
      <c r="AG1345" s="58"/>
      <c r="AH1345" s="72"/>
      <c r="AI1345" s="58"/>
      <c r="AJ1345" s="58"/>
      <c r="AK1345" s="59"/>
    </row>
    <row r="1346" spans="1:37">
      <c r="A1346" s="103" t="s">
        <v>116</v>
      </c>
      <c r="B1346" s="104" t="s">
        <v>117</v>
      </c>
      <c r="C1346" s="104"/>
      <c r="D1346" s="104"/>
      <c r="E1346" s="104"/>
      <c r="F1346" s="104"/>
      <c r="G1346" s="105"/>
      <c r="H1346" s="104" t="s">
        <v>118</v>
      </c>
      <c r="I1346" s="104"/>
      <c r="J1346" s="105"/>
      <c r="K1346" s="106" t="s">
        <v>119</v>
      </c>
      <c r="L1346" s="107" t="s">
        <v>120</v>
      </c>
      <c r="M1346" s="108"/>
      <c r="N1346" s="109" t="s">
        <v>94</v>
      </c>
      <c r="O1346" s="105" t="s">
        <v>116</v>
      </c>
      <c r="P1346" s="104" t="s">
        <v>117</v>
      </c>
      <c r="Q1346" s="104"/>
      <c r="R1346" s="104"/>
      <c r="S1346" s="104"/>
      <c r="T1346" s="104"/>
      <c r="U1346" s="105"/>
      <c r="V1346" s="104" t="s">
        <v>118</v>
      </c>
      <c r="W1346" s="104"/>
      <c r="X1346" s="105"/>
      <c r="Y1346" s="106" t="s">
        <v>119</v>
      </c>
      <c r="Z1346" s="107" t="s">
        <v>120</v>
      </c>
      <c r="AA1346" s="108"/>
      <c r="AB1346" s="109" t="s">
        <v>94</v>
      </c>
    </row>
    <row r="1347" spans="1:37">
      <c r="A1347" s="110" t="s">
        <v>121</v>
      </c>
      <c r="B1347" s="111"/>
      <c r="C1347" s="111"/>
      <c r="D1347" s="111"/>
      <c r="E1347" s="111"/>
      <c r="F1347" s="111"/>
      <c r="G1347" s="112"/>
      <c r="H1347" s="111"/>
      <c r="I1347" s="111"/>
      <c r="J1347" s="112"/>
      <c r="K1347" s="113"/>
      <c r="L1347" s="114"/>
      <c r="M1347" s="115"/>
      <c r="N1347" s="116"/>
      <c r="O1347" s="117" t="s">
        <v>121</v>
      </c>
      <c r="P1347" s="111"/>
      <c r="Q1347" s="111"/>
      <c r="R1347" s="111"/>
      <c r="S1347" s="111"/>
      <c r="T1347" s="111"/>
      <c r="U1347" s="112"/>
      <c r="V1347" s="111"/>
      <c r="W1347" s="111"/>
      <c r="X1347" s="112"/>
      <c r="Y1347" s="113"/>
      <c r="Z1347" s="114"/>
      <c r="AA1347" s="115"/>
      <c r="AB1347" s="116"/>
      <c r="AD1347" s="64" t="s">
        <v>122</v>
      </c>
    </row>
    <row r="1348" spans="1:37">
      <c r="A1348" s="110" t="s">
        <v>123</v>
      </c>
      <c r="B1348" s="111"/>
      <c r="C1348" s="111"/>
      <c r="D1348" s="111"/>
      <c r="E1348" s="111"/>
      <c r="F1348" s="111"/>
      <c r="G1348" s="112"/>
      <c r="H1348" s="111"/>
      <c r="I1348" s="111"/>
      <c r="J1348" s="112"/>
      <c r="K1348" s="118"/>
      <c r="L1348" s="119"/>
      <c r="M1348" s="112"/>
      <c r="N1348" s="116"/>
      <c r="O1348" s="117" t="s">
        <v>123</v>
      </c>
      <c r="P1348" s="111"/>
      <c r="Q1348" s="111"/>
      <c r="R1348" s="111"/>
      <c r="S1348" s="111"/>
      <c r="T1348" s="111"/>
      <c r="U1348" s="112"/>
      <c r="V1348" s="111"/>
      <c r="W1348" s="111"/>
      <c r="X1348" s="112"/>
      <c r="Y1348" s="118"/>
      <c r="Z1348" s="119"/>
      <c r="AA1348" s="112"/>
      <c r="AB1348" s="116"/>
      <c r="AD1348" s="120"/>
      <c r="AE1348" s="58"/>
      <c r="AF1348" s="58"/>
      <c r="AG1348" s="58"/>
      <c r="AH1348" s="58"/>
      <c r="AI1348" s="58"/>
      <c r="AJ1348" s="58"/>
      <c r="AK1348" s="58"/>
    </row>
    <row r="1349" spans="1:37">
      <c r="A1349" s="110" t="s">
        <v>124</v>
      </c>
      <c r="B1349" s="111"/>
      <c r="C1349" s="111"/>
      <c r="D1349" s="111"/>
      <c r="E1349" s="111"/>
      <c r="F1349" s="111"/>
      <c r="G1349" s="112"/>
      <c r="H1349" s="111"/>
      <c r="I1349" s="111"/>
      <c r="J1349" s="112"/>
      <c r="K1349" s="118"/>
      <c r="L1349" s="119"/>
      <c r="M1349" s="112"/>
      <c r="N1349" s="116"/>
      <c r="O1349" s="117" t="s">
        <v>124</v>
      </c>
      <c r="P1349" s="111"/>
      <c r="Q1349" s="111"/>
      <c r="R1349" s="111"/>
      <c r="S1349" s="111"/>
      <c r="T1349" s="111"/>
      <c r="U1349" s="112"/>
      <c r="V1349" s="111"/>
      <c r="W1349" s="111"/>
      <c r="X1349" s="112"/>
      <c r="Y1349" s="118"/>
      <c r="Z1349" s="119"/>
      <c r="AA1349" s="112"/>
      <c r="AB1349" s="116"/>
      <c r="AD1349" s="64" t="s">
        <v>96</v>
      </c>
    </row>
    <row r="1350" spans="1:37">
      <c r="A1350" s="110" t="s">
        <v>125</v>
      </c>
      <c r="B1350" s="111"/>
      <c r="C1350" s="111"/>
      <c r="D1350" s="111"/>
      <c r="E1350" s="111"/>
      <c r="F1350" s="111"/>
      <c r="G1350" s="112"/>
      <c r="H1350" s="111"/>
      <c r="I1350" s="111"/>
      <c r="J1350" s="112"/>
      <c r="K1350" s="118"/>
      <c r="L1350" s="119"/>
      <c r="M1350" s="112"/>
      <c r="N1350" s="116"/>
      <c r="O1350" s="117" t="s">
        <v>125</v>
      </c>
      <c r="P1350" s="111"/>
      <c r="Q1350" s="111"/>
      <c r="R1350" s="111"/>
      <c r="S1350" s="111"/>
      <c r="T1350" s="111"/>
      <c r="U1350" s="112"/>
      <c r="V1350" s="111"/>
      <c r="W1350" s="111"/>
      <c r="X1350" s="112"/>
      <c r="Y1350" s="118"/>
      <c r="Z1350" s="119"/>
      <c r="AA1350" s="112"/>
      <c r="AB1350" s="116"/>
      <c r="AD1350" s="120"/>
      <c r="AE1350" s="58"/>
      <c r="AF1350" s="58"/>
      <c r="AG1350" s="58"/>
      <c r="AH1350" s="58"/>
      <c r="AI1350" s="58"/>
      <c r="AJ1350" s="58"/>
      <c r="AK1350" s="58"/>
    </row>
    <row r="1351" spans="1:37">
      <c r="A1351" s="110" t="s">
        <v>126</v>
      </c>
      <c r="B1351" s="111"/>
      <c r="C1351" s="111"/>
      <c r="D1351" s="111"/>
      <c r="E1351" s="111"/>
      <c r="F1351" s="111"/>
      <c r="G1351" s="112"/>
      <c r="H1351" s="111"/>
      <c r="I1351" s="111"/>
      <c r="J1351" s="112"/>
      <c r="K1351" s="118"/>
      <c r="L1351" s="119"/>
      <c r="M1351" s="112"/>
      <c r="N1351" s="116"/>
      <c r="O1351" s="117" t="s">
        <v>126</v>
      </c>
      <c r="P1351" s="111"/>
      <c r="Q1351" s="111"/>
      <c r="R1351" s="111"/>
      <c r="S1351" s="111"/>
      <c r="T1351" s="111"/>
      <c r="U1351" s="112"/>
      <c r="V1351" s="111"/>
      <c r="W1351" s="111"/>
      <c r="X1351" s="112"/>
      <c r="Y1351" s="118"/>
      <c r="Z1351" s="119"/>
      <c r="AA1351" s="112"/>
      <c r="AB1351" s="116"/>
      <c r="AD1351" s="64" t="s">
        <v>127</v>
      </c>
    </row>
    <row r="1352" spans="1:37">
      <c r="A1352" s="121" t="s">
        <v>128</v>
      </c>
      <c r="B1352" s="58"/>
      <c r="C1352" s="58"/>
      <c r="D1352" s="58"/>
      <c r="E1352" s="58"/>
      <c r="F1352" s="58"/>
      <c r="G1352" s="72"/>
      <c r="H1352" s="58"/>
      <c r="I1352" s="58"/>
      <c r="J1352" s="72"/>
      <c r="K1352" s="122"/>
      <c r="L1352" s="123"/>
      <c r="M1352" s="72"/>
      <c r="N1352" s="59"/>
      <c r="O1352" s="124" t="s">
        <v>128</v>
      </c>
      <c r="P1352" s="58"/>
      <c r="Q1352" s="58"/>
      <c r="R1352" s="58"/>
      <c r="S1352" s="58"/>
      <c r="T1352" s="58"/>
      <c r="U1352" s="72"/>
      <c r="V1352" s="58"/>
      <c r="W1352" s="58"/>
      <c r="X1352" s="72"/>
      <c r="Y1352" s="122"/>
      <c r="Z1352" s="123"/>
      <c r="AA1352" s="72"/>
      <c r="AB1352" s="59"/>
      <c r="AD1352" s="120"/>
      <c r="AE1352" s="125" t="str">
        <f>Daten!$A$35</f>
        <v>Fredenbeck</v>
      </c>
      <c r="AF1352" s="58"/>
      <c r="AG1352" s="58"/>
      <c r="AH1352" s="58"/>
      <c r="AI1352" s="58"/>
      <c r="AJ1352" s="58"/>
      <c r="AK1352" s="58"/>
    </row>
    <row r="1353" spans="1:37">
      <c r="A1353" s="65" t="s">
        <v>129</v>
      </c>
      <c r="N1353" s="61"/>
      <c r="O1353" s="64" t="s">
        <v>129</v>
      </c>
      <c r="AB1353" s="61"/>
      <c r="AD1353" s="64" t="s">
        <v>130</v>
      </c>
    </row>
    <row r="1354" spans="1:37">
      <c r="A1354" s="57"/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9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8"/>
      <c r="AB1354" s="59"/>
      <c r="AD1354" s="58"/>
      <c r="AE1354" s="126" t="str">
        <f>Daten!$A$32</f>
        <v>05.05.2017</v>
      </c>
      <c r="AF1354" s="58"/>
      <c r="AG1354" s="58"/>
      <c r="AH1354" s="58"/>
      <c r="AI1354" s="58"/>
      <c r="AJ1354" s="58"/>
      <c r="AK1354" s="58"/>
    </row>
    <row r="1355" spans="1:37" ht="12" customHeight="1"/>
    <row r="1356" spans="1:37">
      <c r="A1356" s="51" t="s">
        <v>95</v>
      </c>
      <c r="B1356" s="52"/>
      <c r="C1356" s="52"/>
      <c r="D1356" s="52"/>
      <c r="E1356" s="53"/>
      <c r="F1356" s="54" t="s">
        <v>96</v>
      </c>
      <c r="G1356" s="52"/>
      <c r="H1356" s="52"/>
      <c r="I1356" s="52"/>
      <c r="J1356" s="52"/>
      <c r="K1356" s="52"/>
      <c r="L1356" s="52"/>
      <c r="M1356" s="52"/>
      <c r="N1356" s="52"/>
      <c r="O1356" s="52"/>
      <c r="P1356" s="53"/>
      <c r="Q1356" s="54" t="s">
        <v>97</v>
      </c>
      <c r="R1356" s="52"/>
      <c r="S1356" s="52"/>
      <c r="T1356" s="52"/>
      <c r="U1356" s="52"/>
      <c r="V1356" s="52"/>
      <c r="W1356" s="52"/>
      <c r="X1356" s="52"/>
      <c r="Y1356" s="52"/>
      <c r="Z1356" s="52"/>
      <c r="AA1356" s="52"/>
      <c r="AB1356" s="53"/>
      <c r="AC1356" s="55" t="s">
        <v>98</v>
      </c>
    </row>
    <row r="1357" spans="1:37">
      <c r="A1357" s="57"/>
      <c r="B1357" s="58"/>
      <c r="C1357" s="58"/>
      <c r="D1357" s="58"/>
      <c r="E1357" s="59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9"/>
      <c r="Q1357" s="58"/>
      <c r="R1357" s="58" t="e">
        <f ca="1">SamstagNeben!P65</f>
        <v>#N/A</v>
      </c>
      <c r="S1357" s="58"/>
      <c r="T1357" s="58"/>
      <c r="U1357" s="58"/>
      <c r="V1357" s="58"/>
      <c r="W1357" s="58"/>
      <c r="X1357" s="58"/>
      <c r="Y1357" s="58"/>
      <c r="Z1357" s="58"/>
      <c r="AA1357" s="58" t="str">
        <f>SamstagNeben!N65</f>
        <v>M40   s</v>
      </c>
      <c r="AB1357" s="59"/>
      <c r="AC1357" s="55" t="s">
        <v>99</v>
      </c>
    </row>
    <row r="1358" spans="1:37" ht="15.95" customHeight="1">
      <c r="A1358" s="60" t="s">
        <v>100</v>
      </c>
      <c r="C1358" s="56" t="e">
        <f ca="1">SamstagNeben!I65</f>
        <v>#N/A</v>
      </c>
      <c r="M1358" s="61"/>
      <c r="N1358" s="62" t="s">
        <v>101</v>
      </c>
      <c r="O1358" s="63"/>
      <c r="P1358" s="56" t="e">
        <f ca="1">SamstagNeben!M65</f>
        <v>#N/A</v>
      </c>
      <c r="AB1358" s="61"/>
    </row>
    <row r="1359" spans="1:37">
      <c r="A1359" s="57"/>
      <c r="B1359" s="58"/>
      <c r="C1359" s="58"/>
      <c r="M1359" s="61"/>
      <c r="N1359" s="62"/>
      <c r="AB1359" s="61"/>
      <c r="AD1359" s="64" t="s">
        <v>37</v>
      </c>
      <c r="AG1359" s="64" t="s">
        <v>102</v>
      </c>
      <c r="AJ1359" s="64" t="s">
        <v>39</v>
      </c>
    </row>
    <row r="1360" spans="1:37">
      <c r="A1360" s="65" t="s">
        <v>100</v>
      </c>
      <c r="C1360" s="66"/>
      <c r="D1360" s="67"/>
      <c r="E1360" s="67"/>
      <c r="F1360" s="67"/>
      <c r="G1360" s="67"/>
      <c r="H1360" s="68"/>
      <c r="I1360" s="67"/>
      <c r="J1360" s="67"/>
      <c r="K1360" s="67"/>
      <c r="L1360" s="67"/>
      <c r="M1360" s="68"/>
      <c r="N1360" s="67"/>
      <c r="O1360" s="67"/>
      <c r="P1360" s="67"/>
      <c r="Q1360" s="67"/>
      <c r="R1360" s="68"/>
      <c r="S1360" s="67"/>
      <c r="T1360" s="67"/>
      <c r="U1360" s="67"/>
      <c r="V1360" s="67"/>
      <c r="W1360" s="68"/>
      <c r="X1360" s="67"/>
      <c r="Y1360" s="67"/>
      <c r="Z1360" s="67"/>
      <c r="AA1360" s="67"/>
      <c r="AB1360" s="68"/>
      <c r="AC1360" s="62"/>
      <c r="AD1360" s="69"/>
      <c r="AE1360" s="53"/>
      <c r="AF1360" s="62"/>
      <c r="AG1360" s="69"/>
      <c r="AH1360" s="53"/>
      <c r="AJ1360" s="69"/>
      <c r="AK1360" s="53"/>
    </row>
    <row r="1361" spans="1:37">
      <c r="A1361" s="70" t="s">
        <v>101</v>
      </c>
      <c r="B1361" s="58"/>
      <c r="C1361" s="71"/>
      <c r="D1361" s="72"/>
      <c r="E1361" s="72"/>
      <c r="F1361" s="72"/>
      <c r="G1361" s="72"/>
      <c r="H1361" s="59"/>
      <c r="I1361" s="72"/>
      <c r="J1361" s="72"/>
      <c r="K1361" s="72"/>
      <c r="L1361" s="72"/>
      <c r="M1361" s="59"/>
      <c r="N1361" s="72"/>
      <c r="O1361" s="72"/>
      <c r="P1361" s="72"/>
      <c r="Q1361" s="72"/>
      <c r="R1361" s="59"/>
      <c r="S1361" s="72"/>
      <c r="T1361" s="72"/>
      <c r="U1361" s="72"/>
      <c r="V1361" s="72"/>
      <c r="W1361" s="59"/>
      <c r="X1361" s="72"/>
      <c r="Y1361" s="72"/>
      <c r="Z1361" s="72"/>
      <c r="AA1361" s="72"/>
      <c r="AB1361" s="59"/>
      <c r="AC1361" s="62"/>
      <c r="AD1361" s="462">
        <f>SamstagNeben!C65</f>
        <v>11</v>
      </c>
      <c r="AE1361" s="463"/>
      <c r="AF1361" s="62"/>
      <c r="AG1361" s="462">
        <f>SamstagNeben!E65</f>
        <v>101</v>
      </c>
      <c r="AH1361" s="463"/>
      <c r="AJ1361" s="462">
        <f>SamstagNeben!F65</f>
        <v>4</v>
      </c>
      <c r="AK1361" s="463"/>
    </row>
    <row r="1362" spans="1:37">
      <c r="A1362" s="65" t="s">
        <v>100</v>
      </c>
      <c r="C1362" s="66"/>
      <c r="D1362" s="67"/>
      <c r="E1362" s="67"/>
      <c r="F1362" s="67"/>
      <c r="G1362" s="67"/>
      <c r="H1362" s="68"/>
      <c r="I1362" s="67"/>
      <c r="J1362" s="67"/>
      <c r="K1362" s="67"/>
      <c r="L1362" s="67"/>
      <c r="M1362" s="68"/>
      <c r="N1362" s="67"/>
      <c r="O1362" s="67"/>
      <c r="P1362" s="67"/>
      <c r="Q1362" s="67"/>
      <c r="R1362" s="68"/>
      <c r="S1362" s="67"/>
      <c r="T1362" s="67"/>
      <c r="U1362" s="67"/>
      <c r="V1362" s="67"/>
      <c r="W1362" s="68"/>
      <c r="X1362" s="67"/>
      <c r="Y1362" s="67"/>
      <c r="Z1362" s="67"/>
      <c r="AA1362" s="67"/>
      <c r="AB1362" s="68"/>
      <c r="AC1362" s="62"/>
      <c r="AD1362" s="57"/>
      <c r="AE1362" s="59"/>
      <c r="AF1362" s="62"/>
      <c r="AG1362" s="57"/>
      <c r="AH1362" s="59"/>
      <c r="AJ1362" s="57"/>
      <c r="AK1362" s="59"/>
    </row>
    <row r="1363" spans="1:37">
      <c r="A1363" s="70" t="s">
        <v>101</v>
      </c>
      <c r="B1363" s="58"/>
      <c r="C1363" s="71"/>
      <c r="D1363" s="72"/>
      <c r="E1363" s="72"/>
      <c r="F1363" s="72"/>
      <c r="G1363" s="72"/>
      <c r="H1363" s="59"/>
      <c r="I1363" s="72"/>
      <c r="J1363" s="72"/>
      <c r="K1363" s="72"/>
      <c r="L1363" s="72"/>
      <c r="M1363" s="59"/>
      <c r="N1363" s="72"/>
      <c r="O1363" s="72"/>
      <c r="P1363" s="72"/>
      <c r="Q1363" s="72"/>
      <c r="R1363" s="59"/>
      <c r="S1363" s="72"/>
      <c r="T1363" s="72"/>
      <c r="U1363" s="72"/>
      <c r="V1363" s="72"/>
      <c r="W1363" s="59"/>
      <c r="X1363" s="72"/>
      <c r="Y1363" s="72"/>
      <c r="Z1363" s="72"/>
      <c r="AA1363" s="72"/>
      <c r="AB1363" s="59"/>
      <c r="AC1363" s="62"/>
      <c r="AD1363" s="62"/>
      <c r="AE1363" s="62"/>
      <c r="AF1363" s="62"/>
      <c r="AG1363" s="62"/>
    </row>
    <row r="1364" spans="1:37">
      <c r="A1364" s="65" t="s">
        <v>100</v>
      </c>
      <c r="C1364" s="66"/>
      <c r="D1364" s="67"/>
      <c r="E1364" s="67"/>
      <c r="F1364" s="67"/>
      <c r="G1364" s="67"/>
      <c r="H1364" s="68"/>
      <c r="I1364" s="67"/>
      <c r="J1364" s="67"/>
      <c r="K1364" s="67"/>
      <c r="L1364" s="67"/>
      <c r="M1364" s="68"/>
      <c r="N1364" s="67"/>
      <c r="O1364" s="67"/>
      <c r="P1364" s="67"/>
      <c r="Q1364" s="67"/>
      <c r="R1364" s="68"/>
      <c r="S1364" s="67"/>
      <c r="T1364" s="67"/>
      <c r="U1364" s="67"/>
      <c r="V1364" s="67"/>
      <c r="W1364" s="68"/>
      <c r="X1364" s="67"/>
      <c r="Y1364" s="67"/>
      <c r="Z1364" s="67"/>
      <c r="AA1364" s="67"/>
      <c r="AB1364" s="68"/>
      <c r="AC1364" s="62"/>
      <c r="AD1364" s="73" t="s">
        <v>103</v>
      </c>
      <c r="AE1364" s="62"/>
      <c r="AF1364" s="62"/>
      <c r="AG1364" s="62"/>
    </row>
    <row r="1365" spans="1:37">
      <c r="A1365" s="70" t="s">
        <v>101</v>
      </c>
      <c r="B1365" s="58"/>
      <c r="C1365" s="71"/>
      <c r="D1365" s="72"/>
      <c r="E1365" s="72"/>
      <c r="F1365" s="72"/>
      <c r="G1365" s="72"/>
      <c r="H1365" s="59"/>
      <c r="I1365" s="72"/>
      <c r="J1365" s="72"/>
      <c r="K1365" s="72"/>
      <c r="L1365" s="72"/>
      <c r="M1365" s="59"/>
      <c r="N1365" s="72"/>
      <c r="O1365" s="72"/>
      <c r="P1365" s="72"/>
      <c r="Q1365" s="72"/>
      <c r="R1365" s="59"/>
      <c r="S1365" s="72"/>
      <c r="T1365" s="72"/>
      <c r="U1365" s="72"/>
      <c r="V1365" s="72"/>
      <c r="W1365" s="59"/>
      <c r="X1365" s="72"/>
      <c r="Y1365" s="72"/>
      <c r="Z1365" s="72"/>
      <c r="AA1365" s="72"/>
      <c r="AB1365" s="59"/>
      <c r="AC1365" s="62"/>
      <c r="AD1365" s="62"/>
      <c r="AE1365" s="62"/>
      <c r="AF1365" s="62"/>
      <c r="AG1365" s="62"/>
    </row>
    <row r="1366" spans="1:37">
      <c r="A1366" s="65" t="s">
        <v>100</v>
      </c>
      <c r="C1366" s="66"/>
      <c r="D1366" s="67"/>
      <c r="E1366" s="67"/>
      <c r="F1366" s="67"/>
      <c r="G1366" s="67"/>
      <c r="H1366" s="68"/>
      <c r="I1366" s="67"/>
      <c r="J1366" s="67"/>
      <c r="K1366" s="67"/>
      <c r="L1366" s="67"/>
      <c r="M1366" s="68"/>
      <c r="N1366" s="67"/>
      <c r="O1366" s="67"/>
      <c r="P1366" s="67"/>
      <c r="Q1366" s="67"/>
      <c r="R1366" s="68"/>
      <c r="S1366" s="67"/>
      <c r="T1366" s="67"/>
      <c r="U1366" s="67"/>
      <c r="V1366" s="67"/>
      <c r="W1366" s="68"/>
      <c r="X1366" s="67"/>
      <c r="Y1366" s="67"/>
      <c r="Z1366" s="67"/>
      <c r="AA1366" s="67"/>
      <c r="AB1366" s="68"/>
      <c r="AC1366" s="62"/>
      <c r="AD1366" s="74" t="str">
        <f>Daten!$A$31</f>
        <v>DM Senioren 2017</v>
      </c>
      <c r="AE1366" s="58"/>
      <c r="AF1366" s="58"/>
      <c r="AG1366" s="58"/>
      <c r="AH1366" s="58"/>
      <c r="AI1366" s="58"/>
      <c r="AJ1366" s="58"/>
      <c r="AK1366" s="58"/>
    </row>
    <row r="1367" spans="1:37">
      <c r="A1367" s="70" t="s">
        <v>101</v>
      </c>
      <c r="B1367" s="58"/>
      <c r="C1367" s="71"/>
      <c r="D1367" s="72"/>
      <c r="E1367" s="72"/>
      <c r="F1367" s="72"/>
      <c r="G1367" s="72"/>
      <c r="H1367" s="59"/>
      <c r="I1367" s="72"/>
      <c r="J1367" s="72"/>
      <c r="K1367" s="72"/>
      <c r="L1367" s="72"/>
      <c r="M1367" s="59"/>
      <c r="N1367" s="72"/>
      <c r="O1367" s="72"/>
      <c r="P1367" s="72"/>
      <c r="Q1367" s="72"/>
      <c r="R1367" s="59"/>
      <c r="S1367" s="72"/>
      <c r="T1367" s="72"/>
      <c r="U1367" s="72"/>
      <c r="V1367" s="72"/>
      <c r="W1367" s="59"/>
      <c r="X1367" s="72"/>
      <c r="Y1367" s="72"/>
      <c r="Z1367" s="72"/>
      <c r="AA1367" s="72"/>
      <c r="AB1367" s="59"/>
      <c r="AC1367" s="62"/>
      <c r="AD1367" s="75" t="str">
        <f>SamstagNeben!G65</f>
        <v>M40   s</v>
      </c>
      <c r="AE1367" s="76"/>
      <c r="AF1367" s="76"/>
      <c r="AG1367" s="75" t="s">
        <v>34</v>
      </c>
      <c r="AH1367" s="76"/>
      <c r="AI1367" s="76"/>
      <c r="AJ1367" s="76"/>
      <c r="AK1367" s="76"/>
    </row>
    <row r="1368" spans="1:37">
      <c r="A1368" s="65" t="s">
        <v>100</v>
      </c>
      <c r="C1368" s="66"/>
      <c r="D1368" s="67"/>
      <c r="E1368" s="67"/>
      <c r="F1368" s="67"/>
      <c r="G1368" s="67"/>
      <c r="H1368" s="68"/>
      <c r="I1368" s="67"/>
      <c r="J1368" s="67"/>
      <c r="K1368" s="67"/>
      <c r="L1368" s="67"/>
      <c r="M1368" s="68"/>
      <c r="N1368" s="67"/>
      <c r="O1368" s="67"/>
      <c r="P1368" s="67"/>
      <c r="Q1368" s="67"/>
      <c r="R1368" s="68"/>
      <c r="S1368" s="67"/>
      <c r="T1368" s="67"/>
      <c r="U1368" s="67"/>
      <c r="V1368" s="67"/>
      <c r="W1368" s="68"/>
      <c r="X1368" s="67"/>
      <c r="Y1368" s="67"/>
      <c r="Z1368" s="67"/>
      <c r="AA1368" s="67"/>
      <c r="AB1368" s="68"/>
      <c r="AC1368" s="62"/>
      <c r="AD1368" s="77"/>
      <c r="AE1368" s="62"/>
      <c r="AF1368" s="62"/>
      <c r="AG1368" s="62"/>
      <c r="AH1368" s="62"/>
      <c r="AI1368" s="62"/>
      <c r="AJ1368" s="62"/>
      <c r="AK1368" s="62"/>
    </row>
    <row r="1369" spans="1:37">
      <c r="A1369" s="70" t="s">
        <v>101</v>
      </c>
      <c r="B1369" s="58"/>
      <c r="C1369" s="71"/>
      <c r="D1369" s="72"/>
      <c r="E1369" s="72"/>
      <c r="F1369" s="72"/>
      <c r="G1369" s="72"/>
      <c r="H1369" s="59"/>
      <c r="I1369" s="72"/>
      <c r="J1369" s="72"/>
      <c r="K1369" s="72"/>
      <c r="L1369" s="72"/>
      <c r="M1369" s="59"/>
      <c r="N1369" s="72"/>
      <c r="O1369" s="72"/>
      <c r="P1369" s="72"/>
      <c r="Q1369" s="72"/>
      <c r="R1369" s="59"/>
      <c r="S1369" s="72"/>
      <c r="T1369" s="72"/>
      <c r="U1369" s="72"/>
      <c r="V1369" s="72"/>
      <c r="W1369" s="59"/>
      <c r="X1369" s="72"/>
      <c r="Y1369" s="72"/>
      <c r="Z1369" s="72"/>
      <c r="AA1369" s="72"/>
      <c r="AB1369" s="59"/>
      <c r="AC1369" s="62"/>
      <c r="AD1369" s="78" t="s">
        <v>104</v>
      </c>
      <c r="AE1369" s="76"/>
      <c r="AF1369" s="76"/>
      <c r="AG1369" s="76"/>
      <c r="AH1369" s="79"/>
      <c r="AI1369" s="76"/>
      <c r="AJ1369" s="76"/>
      <c r="AK1369" s="80"/>
    </row>
    <row r="1370" spans="1:37">
      <c r="D1370" s="64"/>
      <c r="AD1370" s="81"/>
      <c r="AE1370" s="52"/>
      <c r="AF1370" s="52"/>
      <c r="AG1370" s="52"/>
      <c r="AH1370" s="82"/>
      <c r="AI1370" s="52"/>
      <c r="AJ1370" s="52"/>
      <c r="AK1370" s="53"/>
    </row>
    <row r="1371" spans="1:37">
      <c r="A1371" s="83" t="s">
        <v>105</v>
      </c>
      <c r="B1371" s="76"/>
      <c r="C1371" s="80"/>
      <c r="D1371" s="84"/>
      <c r="E1371" s="84" t="s">
        <v>100</v>
      </c>
      <c r="F1371" s="85" t="s">
        <v>21</v>
      </c>
      <c r="G1371" s="84" t="s">
        <v>101</v>
      </c>
      <c r="H1371" s="86"/>
      <c r="I1371" s="84" t="s">
        <v>106</v>
      </c>
      <c r="J1371" s="84"/>
      <c r="K1371" s="84"/>
      <c r="L1371" s="84"/>
      <c r="M1371" s="86"/>
      <c r="N1371" s="84" t="s">
        <v>107</v>
      </c>
      <c r="O1371" s="84"/>
      <c r="P1371" s="84"/>
      <c r="Q1371" s="84"/>
      <c r="R1371" s="86"/>
      <c r="S1371" s="73"/>
      <c r="T1371" s="73"/>
      <c r="AD1371" s="87" t="s">
        <v>108</v>
      </c>
      <c r="AE1371" s="58"/>
      <c r="AF1371" s="58"/>
      <c r="AG1371" s="58"/>
      <c r="AH1371" s="72"/>
      <c r="AI1371" s="58"/>
      <c r="AJ1371" s="58"/>
      <c r="AK1371" s="59"/>
    </row>
    <row r="1372" spans="1:37">
      <c r="A1372" s="60"/>
      <c r="C1372" s="61"/>
      <c r="H1372" s="61"/>
      <c r="M1372" s="61"/>
      <c r="N1372" s="88"/>
      <c r="O1372" s="89"/>
      <c r="P1372" s="89"/>
      <c r="Q1372" s="89"/>
      <c r="R1372" s="90"/>
      <c r="S1372" s="62"/>
      <c r="T1372" s="56" t="s">
        <v>109</v>
      </c>
      <c r="AD1372" s="91"/>
      <c r="AE1372" s="62"/>
      <c r="AF1372" s="62"/>
      <c r="AG1372" s="62"/>
      <c r="AH1372" s="92"/>
      <c r="AI1372" s="62"/>
      <c r="AJ1372" s="62"/>
      <c r="AK1372" s="61"/>
    </row>
    <row r="1373" spans="1:37">
      <c r="A1373" s="93" t="s">
        <v>110</v>
      </c>
      <c r="B1373" s="58"/>
      <c r="C1373" s="59"/>
      <c r="D1373" s="58"/>
      <c r="E1373" s="58"/>
      <c r="F1373" s="94" t="s">
        <v>21</v>
      </c>
      <c r="G1373" s="58"/>
      <c r="H1373" s="59"/>
      <c r="I1373" s="58"/>
      <c r="J1373" s="58"/>
      <c r="K1373" s="94" t="s">
        <v>21</v>
      </c>
      <c r="L1373" s="58"/>
      <c r="M1373" s="59"/>
      <c r="N1373" s="95"/>
      <c r="O1373" s="95"/>
      <c r="P1373" s="96"/>
      <c r="Q1373" s="97"/>
      <c r="R1373" s="98"/>
      <c r="S1373" s="62"/>
      <c r="T1373" s="62"/>
      <c r="AD1373" s="87" t="s">
        <v>111</v>
      </c>
      <c r="AE1373" s="58"/>
      <c r="AF1373" s="58"/>
      <c r="AG1373" s="58"/>
      <c r="AH1373" s="72"/>
      <c r="AI1373" s="58"/>
      <c r="AJ1373" s="58"/>
      <c r="AK1373" s="59"/>
    </row>
    <row r="1374" spans="1:37">
      <c r="A1374" s="60"/>
      <c r="C1374" s="61"/>
      <c r="H1374" s="61"/>
      <c r="K1374" s="99"/>
      <c r="M1374" s="61"/>
      <c r="N1374" s="62"/>
      <c r="Q1374" s="100"/>
      <c r="R1374" s="61"/>
      <c r="S1374" s="62"/>
      <c r="T1374" s="58"/>
      <c r="U1374" s="58"/>
      <c r="V1374" s="58"/>
      <c r="W1374" s="58"/>
      <c r="X1374" s="58"/>
      <c r="Y1374" s="58"/>
      <c r="Z1374" s="58"/>
      <c r="AA1374" s="58"/>
      <c r="AB1374" s="58"/>
      <c r="AC1374" s="62"/>
      <c r="AD1374" s="91"/>
      <c r="AE1374" s="62"/>
      <c r="AF1374" s="62"/>
      <c r="AG1374" s="62"/>
      <c r="AH1374" s="92"/>
      <c r="AI1374" s="62"/>
      <c r="AJ1374" s="62"/>
      <c r="AK1374" s="61"/>
    </row>
    <row r="1375" spans="1:37">
      <c r="A1375" s="93" t="s">
        <v>112</v>
      </c>
      <c r="B1375" s="58"/>
      <c r="C1375" s="59"/>
      <c r="D1375" s="58"/>
      <c r="E1375" s="58"/>
      <c r="F1375" s="94" t="s">
        <v>21</v>
      </c>
      <c r="G1375" s="58"/>
      <c r="H1375" s="59"/>
      <c r="I1375" s="58"/>
      <c r="J1375" s="58"/>
      <c r="K1375" s="94" t="s">
        <v>21</v>
      </c>
      <c r="L1375" s="58"/>
      <c r="M1375" s="59"/>
      <c r="N1375" s="58"/>
      <c r="O1375" s="58"/>
      <c r="P1375" s="94" t="s">
        <v>21</v>
      </c>
      <c r="Q1375" s="101"/>
      <c r="R1375" s="59"/>
      <c r="S1375" s="62"/>
      <c r="T1375" s="62"/>
      <c r="AD1375" s="87" t="s">
        <v>113</v>
      </c>
      <c r="AE1375" s="58"/>
      <c r="AF1375" s="58"/>
      <c r="AG1375" s="58"/>
      <c r="AH1375" s="72"/>
      <c r="AI1375" s="58"/>
      <c r="AJ1375" s="58"/>
      <c r="AK1375" s="59"/>
    </row>
    <row r="1376" spans="1:37">
      <c r="AD1376" s="91" t="s">
        <v>114</v>
      </c>
      <c r="AE1376" s="62"/>
      <c r="AF1376" s="62"/>
      <c r="AG1376" s="62"/>
      <c r="AH1376" s="92"/>
      <c r="AI1376" s="62"/>
      <c r="AJ1376" s="62"/>
      <c r="AK1376" s="61"/>
    </row>
    <row r="1377" spans="1:37">
      <c r="A1377" s="102"/>
      <c r="B1377" s="76"/>
      <c r="C1377" s="76"/>
      <c r="D1377" s="76"/>
      <c r="E1377" s="76" t="s">
        <v>100</v>
      </c>
      <c r="F1377" s="76"/>
      <c r="G1377" s="76"/>
      <c r="H1377" s="76"/>
      <c r="I1377" s="76"/>
      <c r="J1377" s="76"/>
      <c r="K1377" s="76"/>
      <c r="L1377" s="76"/>
      <c r="M1377" s="76"/>
      <c r="N1377" s="85" t="s">
        <v>40</v>
      </c>
      <c r="O1377" s="76"/>
      <c r="P1377" s="76"/>
      <c r="Q1377" s="76"/>
      <c r="R1377" s="76"/>
      <c r="S1377" s="76"/>
      <c r="T1377" s="76" t="s">
        <v>101</v>
      </c>
      <c r="U1377" s="76"/>
      <c r="V1377" s="76"/>
      <c r="W1377" s="76"/>
      <c r="X1377" s="76"/>
      <c r="Y1377" s="76"/>
      <c r="Z1377" s="76"/>
      <c r="AA1377" s="76"/>
      <c r="AB1377" s="80"/>
      <c r="AD1377" s="87" t="s">
        <v>115</v>
      </c>
      <c r="AE1377" s="58"/>
      <c r="AF1377" s="58"/>
      <c r="AG1377" s="58"/>
      <c r="AH1377" s="72"/>
      <c r="AI1377" s="58"/>
      <c r="AJ1377" s="58"/>
      <c r="AK1377" s="59"/>
    </row>
    <row r="1378" spans="1:37">
      <c r="A1378" s="103" t="s">
        <v>116</v>
      </c>
      <c r="B1378" s="104" t="s">
        <v>117</v>
      </c>
      <c r="C1378" s="104"/>
      <c r="D1378" s="104"/>
      <c r="E1378" s="104"/>
      <c r="F1378" s="104"/>
      <c r="G1378" s="105"/>
      <c r="H1378" s="104" t="s">
        <v>118</v>
      </c>
      <c r="I1378" s="104"/>
      <c r="J1378" s="105"/>
      <c r="K1378" s="106" t="s">
        <v>119</v>
      </c>
      <c r="L1378" s="107" t="s">
        <v>120</v>
      </c>
      <c r="M1378" s="108"/>
      <c r="N1378" s="109" t="s">
        <v>94</v>
      </c>
      <c r="O1378" s="105" t="s">
        <v>116</v>
      </c>
      <c r="P1378" s="104" t="s">
        <v>117</v>
      </c>
      <c r="Q1378" s="104"/>
      <c r="R1378" s="104"/>
      <c r="S1378" s="104"/>
      <c r="T1378" s="104"/>
      <c r="U1378" s="105"/>
      <c r="V1378" s="104" t="s">
        <v>118</v>
      </c>
      <c r="W1378" s="104"/>
      <c r="X1378" s="105"/>
      <c r="Y1378" s="106" t="s">
        <v>119</v>
      </c>
      <c r="Z1378" s="107" t="s">
        <v>120</v>
      </c>
      <c r="AA1378" s="108"/>
      <c r="AB1378" s="109" t="s">
        <v>94</v>
      </c>
    </row>
    <row r="1379" spans="1:37">
      <c r="A1379" s="110" t="s">
        <v>121</v>
      </c>
      <c r="B1379" s="111"/>
      <c r="C1379" s="111"/>
      <c r="D1379" s="111"/>
      <c r="E1379" s="111"/>
      <c r="F1379" s="111"/>
      <c r="G1379" s="112"/>
      <c r="H1379" s="111"/>
      <c r="I1379" s="111"/>
      <c r="J1379" s="112"/>
      <c r="K1379" s="113"/>
      <c r="L1379" s="114"/>
      <c r="M1379" s="115"/>
      <c r="N1379" s="116"/>
      <c r="O1379" s="117" t="s">
        <v>121</v>
      </c>
      <c r="P1379" s="111"/>
      <c r="Q1379" s="111"/>
      <c r="R1379" s="111"/>
      <c r="S1379" s="111"/>
      <c r="T1379" s="111"/>
      <c r="U1379" s="112"/>
      <c r="V1379" s="111"/>
      <c r="W1379" s="111"/>
      <c r="X1379" s="112"/>
      <c r="Y1379" s="113"/>
      <c r="Z1379" s="114"/>
      <c r="AA1379" s="115"/>
      <c r="AB1379" s="116"/>
      <c r="AD1379" s="64" t="s">
        <v>122</v>
      </c>
    </row>
    <row r="1380" spans="1:37">
      <c r="A1380" s="110" t="s">
        <v>123</v>
      </c>
      <c r="B1380" s="111"/>
      <c r="C1380" s="111"/>
      <c r="D1380" s="111"/>
      <c r="E1380" s="111"/>
      <c r="F1380" s="111"/>
      <c r="G1380" s="112"/>
      <c r="H1380" s="111"/>
      <c r="I1380" s="111"/>
      <c r="J1380" s="112"/>
      <c r="K1380" s="118"/>
      <c r="L1380" s="119"/>
      <c r="M1380" s="112"/>
      <c r="N1380" s="116"/>
      <c r="O1380" s="117" t="s">
        <v>123</v>
      </c>
      <c r="P1380" s="111"/>
      <c r="Q1380" s="111"/>
      <c r="R1380" s="111"/>
      <c r="S1380" s="111"/>
      <c r="T1380" s="111"/>
      <c r="U1380" s="112"/>
      <c r="V1380" s="111"/>
      <c r="W1380" s="111"/>
      <c r="X1380" s="112"/>
      <c r="Y1380" s="118"/>
      <c r="Z1380" s="119"/>
      <c r="AA1380" s="112"/>
      <c r="AB1380" s="116"/>
      <c r="AD1380" s="120"/>
      <c r="AE1380" s="58"/>
      <c r="AF1380" s="58"/>
      <c r="AG1380" s="58"/>
      <c r="AH1380" s="58"/>
      <c r="AI1380" s="58"/>
      <c r="AJ1380" s="58"/>
      <c r="AK1380" s="58"/>
    </row>
    <row r="1381" spans="1:37">
      <c r="A1381" s="110" t="s">
        <v>124</v>
      </c>
      <c r="B1381" s="111"/>
      <c r="C1381" s="111"/>
      <c r="D1381" s="111"/>
      <c r="E1381" s="111"/>
      <c r="F1381" s="111"/>
      <c r="G1381" s="112"/>
      <c r="H1381" s="111"/>
      <c r="I1381" s="111"/>
      <c r="J1381" s="112"/>
      <c r="K1381" s="118"/>
      <c r="L1381" s="119"/>
      <c r="M1381" s="112"/>
      <c r="N1381" s="116"/>
      <c r="O1381" s="117" t="s">
        <v>124</v>
      </c>
      <c r="P1381" s="111"/>
      <c r="Q1381" s="111"/>
      <c r="R1381" s="111"/>
      <c r="S1381" s="111"/>
      <c r="T1381" s="111"/>
      <c r="U1381" s="112"/>
      <c r="V1381" s="111"/>
      <c r="W1381" s="111"/>
      <c r="X1381" s="112"/>
      <c r="Y1381" s="118"/>
      <c r="Z1381" s="119"/>
      <c r="AA1381" s="112"/>
      <c r="AB1381" s="116"/>
      <c r="AD1381" s="64" t="s">
        <v>96</v>
      </c>
    </row>
    <row r="1382" spans="1:37">
      <c r="A1382" s="110" t="s">
        <v>125</v>
      </c>
      <c r="B1382" s="111"/>
      <c r="C1382" s="111"/>
      <c r="D1382" s="111"/>
      <c r="E1382" s="111"/>
      <c r="F1382" s="111"/>
      <c r="G1382" s="112"/>
      <c r="H1382" s="111"/>
      <c r="I1382" s="111"/>
      <c r="J1382" s="112"/>
      <c r="K1382" s="118"/>
      <c r="L1382" s="119"/>
      <c r="M1382" s="112"/>
      <c r="N1382" s="116"/>
      <c r="O1382" s="117" t="s">
        <v>125</v>
      </c>
      <c r="P1382" s="111"/>
      <c r="Q1382" s="111"/>
      <c r="R1382" s="111"/>
      <c r="S1382" s="111"/>
      <c r="T1382" s="111"/>
      <c r="U1382" s="112"/>
      <c r="V1382" s="111"/>
      <c r="W1382" s="111"/>
      <c r="X1382" s="112"/>
      <c r="Y1382" s="118"/>
      <c r="Z1382" s="119"/>
      <c r="AA1382" s="112"/>
      <c r="AB1382" s="116"/>
      <c r="AD1382" s="120"/>
      <c r="AE1382" s="58"/>
      <c r="AF1382" s="58"/>
      <c r="AG1382" s="58"/>
      <c r="AH1382" s="58"/>
      <c r="AI1382" s="58"/>
      <c r="AJ1382" s="58"/>
      <c r="AK1382" s="58"/>
    </row>
    <row r="1383" spans="1:37">
      <c r="A1383" s="110" t="s">
        <v>126</v>
      </c>
      <c r="B1383" s="111"/>
      <c r="C1383" s="111"/>
      <c r="D1383" s="111"/>
      <c r="E1383" s="111"/>
      <c r="F1383" s="111"/>
      <c r="G1383" s="112"/>
      <c r="H1383" s="111"/>
      <c r="I1383" s="111"/>
      <c r="J1383" s="112"/>
      <c r="K1383" s="118"/>
      <c r="L1383" s="119"/>
      <c r="M1383" s="112"/>
      <c r="N1383" s="116"/>
      <c r="O1383" s="117" t="s">
        <v>126</v>
      </c>
      <c r="P1383" s="111"/>
      <c r="Q1383" s="111"/>
      <c r="R1383" s="111"/>
      <c r="S1383" s="111"/>
      <c r="T1383" s="111"/>
      <c r="U1383" s="112"/>
      <c r="V1383" s="111"/>
      <c r="W1383" s="111"/>
      <c r="X1383" s="112"/>
      <c r="Y1383" s="118"/>
      <c r="Z1383" s="119"/>
      <c r="AA1383" s="112"/>
      <c r="AB1383" s="116"/>
      <c r="AD1383" s="64" t="s">
        <v>127</v>
      </c>
    </row>
    <row r="1384" spans="1:37">
      <c r="A1384" s="121" t="s">
        <v>128</v>
      </c>
      <c r="B1384" s="58"/>
      <c r="C1384" s="58"/>
      <c r="D1384" s="58"/>
      <c r="E1384" s="58"/>
      <c r="F1384" s="58"/>
      <c r="G1384" s="72"/>
      <c r="H1384" s="58"/>
      <c r="I1384" s="58"/>
      <c r="J1384" s="72"/>
      <c r="K1384" s="122"/>
      <c r="L1384" s="123"/>
      <c r="M1384" s="72"/>
      <c r="N1384" s="59"/>
      <c r="O1384" s="124" t="s">
        <v>128</v>
      </c>
      <c r="P1384" s="58"/>
      <c r="Q1384" s="58"/>
      <c r="R1384" s="58"/>
      <c r="S1384" s="58"/>
      <c r="T1384" s="58"/>
      <c r="U1384" s="72"/>
      <c r="V1384" s="58"/>
      <c r="W1384" s="58"/>
      <c r="X1384" s="72"/>
      <c r="Y1384" s="122"/>
      <c r="Z1384" s="123"/>
      <c r="AA1384" s="72"/>
      <c r="AB1384" s="59"/>
      <c r="AD1384" s="120"/>
      <c r="AE1384" s="125" t="str">
        <f>Daten!$A$35</f>
        <v>Fredenbeck</v>
      </c>
      <c r="AF1384" s="58"/>
      <c r="AG1384" s="58"/>
      <c r="AH1384" s="58"/>
      <c r="AI1384" s="58"/>
      <c r="AJ1384" s="58"/>
      <c r="AK1384" s="58"/>
    </row>
    <row r="1385" spans="1:37">
      <c r="A1385" s="65" t="s">
        <v>129</v>
      </c>
      <c r="N1385" s="61"/>
      <c r="O1385" s="64" t="s">
        <v>129</v>
      </c>
      <c r="AB1385" s="61"/>
      <c r="AD1385" s="64" t="s">
        <v>130</v>
      </c>
    </row>
    <row r="1386" spans="1:37">
      <c r="A1386" s="57"/>
      <c r="B1386" s="58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9"/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8"/>
      <c r="AB1386" s="59"/>
      <c r="AD1386" s="58"/>
      <c r="AE1386" s="126" t="str">
        <f>Daten!$A$32</f>
        <v>05.05.2017</v>
      </c>
      <c r="AF1386" s="58"/>
      <c r="AG1386" s="58"/>
      <c r="AH1386" s="58"/>
      <c r="AI1386" s="58"/>
      <c r="AJ1386" s="58"/>
      <c r="AK1386" s="58"/>
    </row>
    <row r="1387" spans="1:37">
      <c r="A1387" s="51" t="s">
        <v>95</v>
      </c>
      <c r="B1387" s="52"/>
      <c r="C1387" s="52"/>
      <c r="D1387" s="52"/>
      <c r="E1387" s="53"/>
      <c r="F1387" s="54" t="s">
        <v>96</v>
      </c>
      <c r="G1387" s="52"/>
      <c r="H1387" s="52"/>
      <c r="I1387" s="52"/>
      <c r="J1387" s="52"/>
      <c r="K1387" s="52"/>
      <c r="L1387" s="52"/>
      <c r="M1387" s="52"/>
      <c r="N1387" s="52"/>
      <c r="O1387" s="52"/>
      <c r="P1387" s="53"/>
      <c r="Q1387" s="54" t="s">
        <v>97</v>
      </c>
      <c r="R1387" s="52"/>
      <c r="S1387" s="52"/>
      <c r="T1387" s="52"/>
      <c r="U1387" s="52"/>
      <c r="V1387" s="52"/>
      <c r="W1387" s="52"/>
      <c r="X1387" s="52"/>
      <c r="Y1387" s="52"/>
      <c r="Z1387" s="52"/>
      <c r="AA1387" s="52"/>
      <c r="AB1387" s="53"/>
      <c r="AC1387" s="55" t="s">
        <v>98</v>
      </c>
    </row>
    <row r="1388" spans="1:37">
      <c r="A1388" s="57"/>
      <c r="B1388" s="58"/>
      <c r="C1388" s="58"/>
      <c r="D1388" s="58"/>
      <c r="E1388" s="59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9"/>
      <c r="Q1388" s="58"/>
      <c r="R1388" s="58" t="e">
        <f ca="1">SamstagNeben!P66</f>
        <v>#N/A</v>
      </c>
      <c r="S1388" s="58"/>
      <c r="T1388" s="58"/>
      <c r="U1388" s="58"/>
      <c r="V1388" s="58"/>
      <c r="W1388" s="58"/>
      <c r="X1388" s="58"/>
      <c r="Y1388" s="58"/>
      <c r="Z1388" s="58"/>
      <c r="AA1388" s="58" t="str">
        <f>SamstagNeben!N66</f>
        <v>F40</v>
      </c>
      <c r="AB1388" s="59"/>
      <c r="AC1388" s="55" t="s">
        <v>99</v>
      </c>
    </row>
    <row r="1389" spans="1:37" ht="15.95" customHeight="1">
      <c r="A1389" s="60" t="s">
        <v>100</v>
      </c>
      <c r="C1389" s="56" t="e">
        <f ca="1">SamstagNeben!I66</f>
        <v>#N/A</v>
      </c>
      <c r="M1389" s="61"/>
      <c r="N1389" s="62" t="s">
        <v>101</v>
      </c>
      <c r="O1389" s="63"/>
      <c r="P1389" s="56" t="e">
        <f ca="1">SamstagNeben!M66</f>
        <v>#N/A</v>
      </c>
      <c r="AB1389" s="61"/>
    </row>
    <row r="1390" spans="1:37">
      <c r="A1390" s="57"/>
      <c r="B1390" s="58"/>
      <c r="C1390" s="58"/>
      <c r="M1390" s="61"/>
      <c r="N1390" s="62"/>
      <c r="AB1390" s="61"/>
      <c r="AD1390" s="64" t="s">
        <v>37</v>
      </c>
      <c r="AG1390" s="64" t="s">
        <v>102</v>
      </c>
      <c r="AJ1390" s="64" t="s">
        <v>39</v>
      </c>
    </row>
    <row r="1391" spans="1:37">
      <c r="A1391" s="65" t="s">
        <v>100</v>
      </c>
      <c r="C1391" s="66"/>
      <c r="D1391" s="67"/>
      <c r="E1391" s="67"/>
      <c r="F1391" s="67"/>
      <c r="G1391" s="67"/>
      <c r="H1391" s="68"/>
      <c r="I1391" s="67"/>
      <c r="J1391" s="67"/>
      <c r="K1391" s="67"/>
      <c r="L1391" s="67"/>
      <c r="M1391" s="68"/>
      <c r="N1391" s="67"/>
      <c r="O1391" s="67"/>
      <c r="P1391" s="67"/>
      <c r="Q1391" s="67"/>
      <c r="R1391" s="68"/>
      <c r="S1391" s="67"/>
      <c r="T1391" s="67"/>
      <c r="U1391" s="67"/>
      <c r="V1391" s="67"/>
      <c r="W1391" s="68"/>
      <c r="X1391" s="67"/>
      <c r="Y1391" s="67"/>
      <c r="Z1391" s="67"/>
      <c r="AA1391" s="67"/>
      <c r="AB1391" s="68"/>
      <c r="AC1391" s="62"/>
      <c r="AD1391" s="69"/>
      <c r="AE1391" s="53"/>
      <c r="AF1391" s="62"/>
      <c r="AG1391" s="69"/>
      <c r="AH1391" s="53"/>
      <c r="AJ1391" s="69"/>
      <c r="AK1391" s="53"/>
    </row>
    <row r="1392" spans="1:37">
      <c r="A1392" s="70" t="s">
        <v>101</v>
      </c>
      <c r="B1392" s="58"/>
      <c r="C1392" s="71"/>
      <c r="D1392" s="72"/>
      <c r="E1392" s="72"/>
      <c r="F1392" s="72"/>
      <c r="G1392" s="72"/>
      <c r="H1392" s="59"/>
      <c r="I1392" s="72"/>
      <c r="J1392" s="72"/>
      <c r="K1392" s="72"/>
      <c r="L1392" s="72"/>
      <c r="M1392" s="59"/>
      <c r="N1392" s="72"/>
      <c r="O1392" s="72"/>
      <c r="P1392" s="72"/>
      <c r="Q1392" s="72"/>
      <c r="R1392" s="59"/>
      <c r="S1392" s="72"/>
      <c r="T1392" s="72"/>
      <c r="U1392" s="72"/>
      <c r="V1392" s="72"/>
      <c r="W1392" s="59"/>
      <c r="X1392" s="72"/>
      <c r="Y1392" s="72"/>
      <c r="Z1392" s="72"/>
      <c r="AA1392" s="72"/>
      <c r="AB1392" s="59"/>
      <c r="AC1392" s="62"/>
      <c r="AD1392" s="462">
        <f>SamstagNeben!C66</f>
        <v>15</v>
      </c>
      <c r="AE1392" s="463"/>
      <c r="AF1392" s="62"/>
      <c r="AG1392" s="462">
        <f>SamstagNeben!E66</f>
        <v>102</v>
      </c>
      <c r="AH1392" s="463"/>
      <c r="AJ1392" s="462">
        <f>SamstagNeben!F66</f>
        <v>1</v>
      </c>
      <c r="AK1392" s="463"/>
    </row>
    <row r="1393" spans="1:37">
      <c r="A1393" s="65" t="s">
        <v>100</v>
      </c>
      <c r="C1393" s="66"/>
      <c r="D1393" s="67"/>
      <c r="E1393" s="67"/>
      <c r="F1393" s="67"/>
      <c r="G1393" s="67"/>
      <c r="H1393" s="68"/>
      <c r="I1393" s="67"/>
      <c r="J1393" s="67"/>
      <c r="K1393" s="67"/>
      <c r="L1393" s="67"/>
      <c r="M1393" s="68"/>
      <c r="N1393" s="67"/>
      <c r="O1393" s="67"/>
      <c r="P1393" s="67"/>
      <c r="Q1393" s="67"/>
      <c r="R1393" s="68"/>
      <c r="S1393" s="67"/>
      <c r="T1393" s="67"/>
      <c r="U1393" s="67"/>
      <c r="V1393" s="67"/>
      <c r="W1393" s="68"/>
      <c r="X1393" s="67"/>
      <c r="Y1393" s="67"/>
      <c r="Z1393" s="67"/>
      <c r="AA1393" s="67"/>
      <c r="AB1393" s="68"/>
      <c r="AC1393" s="62"/>
      <c r="AD1393" s="57"/>
      <c r="AE1393" s="59"/>
      <c r="AF1393" s="62"/>
      <c r="AG1393" s="57"/>
      <c r="AH1393" s="59"/>
      <c r="AJ1393" s="57"/>
      <c r="AK1393" s="59"/>
    </row>
    <row r="1394" spans="1:37">
      <c r="A1394" s="70" t="s">
        <v>101</v>
      </c>
      <c r="B1394" s="58"/>
      <c r="C1394" s="71"/>
      <c r="D1394" s="72"/>
      <c r="E1394" s="72"/>
      <c r="F1394" s="72"/>
      <c r="G1394" s="72"/>
      <c r="H1394" s="59"/>
      <c r="I1394" s="72"/>
      <c r="J1394" s="72"/>
      <c r="K1394" s="72"/>
      <c r="L1394" s="72"/>
      <c r="M1394" s="59"/>
      <c r="N1394" s="72"/>
      <c r="O1394" s="72"/>
      <c r="P1394" s="72"/>
      <c r="Q1394" s="72"/>
      <c r="R1394" s="59"/>
      <c r="S1394" s="72"/>
      <c r="T1394" s="72"/>
      <c r="U1394" s="72"/>
      <c r="V1394" s="72"/>
      <c r="W1394" s="59"/>
      <c r="X1394" s="72"/>
      <c r="Y1394" s="72"/>
      <c r="Z1394" s="72"/>
      <c r="AA1394" s="72"/>
      <c r="AB1394" s="59"/>
      <c r="AC1394" s="62"/>
      <c r="AD1394" s="62"/>
      <c r="AE1394" s="62"/>
      <c r="AF1394" s="62"/>
      <c r="AG1394" s="62"/>
    </row>
    <row r="1395" spans="1:37">
      <c r="A1395" s="65" t="s">
        <v>100</v>
      </c>
      <c r="C1395" s="66"/>
      <c r="D1395" s="67"/>
      <c r="E1395" s="67"/>
      <c r="F1395" s="67"/>
      <c r="G1395" s="67"/>
      <c r="H1395" s="68"/>
      <c r="I1395" s="67"/>
      <c r="J1395" s="67"/>
      <c r="K1395" s="67"/>
      <c r="L1395" s="67"/>
      <c r="M1395" s="68"/>
      <c r="N1395" s="67"/>
      <c r="O1395" s="67"/>
      <c r="P1395" s="67"/>
      <c r="Q1395" s="67"/>
      <c r="R1395" s="68"/>
      <c r="S1395" s="67"/>
      <c r="T1395" s="67"/>
      <c r="U1395" s="67"/>
      <c r="V1395" s="67"/>
      <c r="W1395" s="68"/>
      <c r="X1395" s="67"/>
      <c r="Y1395" s="67"/>
      <c r="Z1395" s="67"/>
      <c r="AA1395" s="67"/>
      <c r="AB1395" s="68"/>
      <c r="AC1395" s="62"/>
      <c r="AD1395" s="73" t="s">
        <v>103</v>
      </c>
      <c r="AE1395" s="62"/>
      <c r="AF1395" s="62"/>
      <c r="AG1395" s="62"/>
    </row>
    <row r="1396" spans="1:37">
      <c r="A1396" s="70" t="s">
        <v>101</v>
      </c>
      <c r="B1396" s="58"/>
      <c r="C1396" s="71"/>
      <c r="D1396" s="72"/>
      <c r="E1396" s="72"/>
      <c r="F1396" s="72"/>
      <c r="G1396" s="72"/>
      <c r="H1396" s="59"/>
      <c r="I1396" s="72"/>
      <c r="J1396" s="72"/>
      <c r="K1396" s="72"/>
      <c r="L1396" s="72"/>
      <c r="M1396" s="59"/>
      <c r="N1396" s="72"/>
      <c r="O1396" s="72"/>
      <c r="P1396" s="72"/>
      <c r="Q1396" s="72"/>
      <c r="R1396" s="59"/>
      <c r="S1396" s="72"/>
      <c r="T1396" s="72"/>
      <c r="U1396" s="72"/>
      <c r="V1396" s="72"/>
      <c r="W1396" s="59"/>
      <c r="X1396" s="72"/>
      <c r="Y1396" s="72"/>
      <c r="Z1396" s="72"/>
      <c r="AA1396" s="72"/>
      <c r="AB1396" s="59"/>
      <c r="AC1396" s="62"/>
      <c r="AD1396" s="62"/>
      <c r="AE1396" s="62"/>
      <c r="AF1396" s="62"/>
      <c r="AG1396" s="62"/>
    </row>
    <row r="1397" spans="1:37">
      <c r="A1397" s="65" t="s">
        <v>100</v>
      </c>
      <c r="C1397" s="66"/>
      <c r="D1397" s="67"/>
      <c r="E1397" s="67"/>
      <c r="F1397" s="67"/>
      <c r="G1397" s="67"/>
      <c r="H1397" s="68"/>
      <c r="I1397" s="67"/>
      <c r="J1397" s="67"/>
      <c r="K1397" s="67"/>
      <c r="L1397" s="67"/>
      <c r="M1397" s="68"/>
      <c r="N1397" s="67"/>
      <c r="O1397" s="67"/>
      <c r="P1397" s="67"/>
      <c r="Q1397" s="67"/>
      <c r="R1397" s="68"/>
      <c r="S1397" s="67"/>
      <c r="T1397" s="67"/>
      <c r="U1397" s="67"/>
      <c r="V1397" s="67"/>
      <c r="W1397" s="68"/>
      <c r="X1397" s="67"/>
      <c r="Y1397" s="67"/>
      <c r="Z1397" s="67"/>
      <c r="AA1397" s="67"/>
      <c r="AB1397" s="68"/>
      <c r="AC1397" s="62"/>
      <c r="AD1397" s="74" t="str">
        <f>Daten!$A$31</f>
        <v>DM Senioren 2017</v>
      </c>
      <c r="AE1397" s="58"/>
      <c r="AF1397" s="58"/>
      <c r="AG1397" s="58"/>
      <c r="AH1397" s="58"/>
      <c r="AI1397" s="58"/>
      <c r="AJ1397" s="58"/>
      <c r="AK1397" s="58"/>
    </row>
    <row r="1398" spans="1:37">
      <c r="A1398" s="70" t="s">
        <v>101</v>
      </c>
      <c r="B1398" s="58"/>
      <c r="C1398" s="71"/>
      <c r="D1398" s="72"/>
      <c r="E1398" s="72"/>
      <c r="F1398" s="72"/>
      <c r="G1398" s="72"/>
      <c r="H1398" s="59"/>
      <c r="I1398" s="72"/>
      <c r="J1398" s="72"/>
      <c r="K1398" s="72"/>
      <c r="L1398" s="72"/>
      <c r="M1398" s="59"/>
      <c r="N1398" s="72"/>
      <c r="O1398" s="72"/>
      <c r="P1398" s="72"/>
      <c r="Q1398" s="72"/>
      <c r="R1398" s="59"/>
      <c r="S1398" s="72"/>
      <c r="T1398" s="72"/>
      <c r="U1398" s="72"/>
      <c r="V1398" s="72"/>
      <c r="W1398" s="59"/>
      <c r="X1398" s="72"/>
      <c r="Y1398" s="72"/>
      <c r="Z1398" s="72"/>
      <c r="AA1398" s="72"/>
      <c r="AB1398" s="59"/>
      <c r="AC1398" s="62"/>
      <c r="AD1398" s="75" t="str">
        <f>SamstagNeben!G66</f>
        <v>F40</v>
      </c>
      <c r="AE1398" s="76"/>
      <c r="AF1398" s="76"/>
      <c r="AG1398" s="75" t="s">
        <v>34</v>
      </c>
      <c r="AH1398" s="76"/>
      <c r="AI1398" s="76"/>
      <c r="AJ1398" s="76"/>
      <c r="AK1398" s="76"/>
    </row>
    <row r="1399" spans="1:37">
      <c r="A1399" s="65" t="s">
        <v>100</v>
      </c>
      <c r="C1399" s="66"/>
      <c r="D1399" s="67"/>
      <c r="E1399" s="67"/>
      <c r="F1399" s="67"/>
      <c r="G1399" s="67"/>
      <c r="H1399" s="68"/>
      <c r="I1399" s="67"/>
      <c r="J1399" s="67"/>
      <c r="K1399" s="67"/>
      <c r="L1399" s="67"/>
      <c r="M1399" s="68"/>
      <c r="N1399" s="67"/>
      <c r="O1399" s="67"/>
      <c r="P1399" s="67"/>
      <c r="Q1399" s="67"/>
      <c r="R1399" s="68"/>
      <c r="S1399" s="67"/>
      <c r="T1399" s="67"/>
      <c r="U1399" s="67"/>
      <c r="V1399" s="67"/>
      <c r="W1399" s="68"/>
      <c r="X1399" s="67"/>
      <c r="Y1399" s="67"/>
      <c r="Z1399" s="67"/>
      <c r="AA1399" s="67"/>
      <c r="AB1399" s="68"/>
      <c r="AC1399" s="62"/>
      <c r="AD1399" s="77"/>
      <c r="AE1399" s="62"/>
      <c r="AF1399" s="62"/>
      <c r="AG1399" s="62"/>
      <c r="AH1399" s="62"/>
      <c r="AI1399" s="62"/>
      <c r="AJ1399" s="62"/>
      <c r="AK1399" s="62"/>
    </row>
    <row r="1400" spans="1:37">
      <c r="A1400" s="70" t="s">
        <v>101</v>
      </c>
      <c r="B1400" s="58"/>
      <c r="C1400" s="71"/>
      <c r="D1400" s="72"/>
      <c r="E1400" s="72"/>
      <c r="F1400" s="72"/>
      <c r="G1400" s="72"/>
      <c r="H1400" s="59"/>
      <c r="I1400" s="72"/>
      <c r="J1400" s="72"/>
      <c r="K1400" s="72"/>
      <c r="L1400" s="72"/>
      <c r="M1400" s="59"/>
      <c r="N1400" s="72"/>
      <c r="O1400" s="72"/>
      <c r="P1400" s="72"/>
      <c r="Q1400" s="72"/>
      <c r="R1400" s="59"/>
      <c r="S1400" s="72"/>
      <c r="T1400" s="72"/>
      <c r="U1400" s="72"/>
      <c r="V1400" s="72"/>
      <c r="W1400" s="59"/>
      <c r="X1400" s="72"/>
      <c r="Y1400" s="72"/>
      <c r="Z1400" s="72"/>
      <c r="AA1400" s="72"/>
      <c r="AB1400" s="59"/>
      <c r="AC1400" s="62"/>
      <c r="AD1400" s="78" t="s">
        <v>104</v>
      </c>
      <c r="AE1400" s="76"/>
      <c r="AF1400" s="76"/>
      <c r="AG1400" s="76"/>
      <c r="AH1400" s="79"/>
      <c r="AI1400" s="76"/>
      <c r="AJ1400" s="76"/>
      <c r="AK1400" s="80"/>
    </row>
    <row r="1401" spans="1:37">
      <c r="D1401" s="64"/>
      <c r="AD1401" s="81"/>
      <c r="AE1401" s="52"/>
      <c r="AF1401" s="52"/>
      <c r="AG1401" s="52"/>
      <c r="AH1401" s="82"/>
      <c r="AI1401" s="52"/>
      <c r="AJ1401" s="52"/>
      <c r="AK1401" s="53"/>
    </row>
    <row r="1402" spans="1:37">
      <c r="A1402" s="83" t="s">
        <v>105</v>
      </c>
      <c r="B1402" s="76"/>
      <c r="C1402" s="80"/>
      <c r="D1402" s="84"/>
      <c r="E1402" s="84" t="s">
        <v>100</v>
      </c>
      <c r="F1402" s="85" t="s">
        <v>21</v>
      </c>
      <c r="G1402" s="84" t="s">
        <v>101</v>
      </c>
      <c r="H1402" s="86"/>
      <c r="I1402" s="84" t="s">
        <v>106</v>
      </c>
      <c r="J1402" s="84"/>
      <c r="K1402" s="84"/>
      <c r="L1402" s="84"/>
      <c r="M1402" s="86"/>
      <c r="N1402" s="84" t="s">
        <v>107</v>
      </c>
      <c r="O1402" s="84"/>
      <c r="P1402" s="84"/>
      <c r="Q1402" s="84"/>
      <c r="R1402" s="86"/>
      <c r="S1402" s="73"/>
      <c r="T1402" s="73"/>
      <c r="AD1402" s="87" t="s">
        <v>108</v>
      </c>
      <c r="AE1402" s="58"/>
      <c r="AF1402" s="58"/>
      <c r="AG1402" s="58"/>
      <c r="AH1402" s="72"/>
      <c r="AI1402" s="58"/>
      <c r="AJ1402" s="58"/>
      <c r="AK1402" s="59"/>
    </row>
    <row r="1403" spans="1:37">
      <c r="A1403" s="60"/>
      <c r="C1403" s="61"/>
      <c r="H1403" s="61"/>
      <c r="M1403" s="61"/>
      <c r="N1403" s="88"/>
      <c r="O1403" s="89"/>
      <c r="P1403" s="89"/>
      <c r="Q1403" s="89"/>
      <c r="R1403" s="90"/>
      <c r="S1403" s="62"/>
      <c r="T1403" s="56" t="s">
        <v>109</v>
      </c>
      <c r="AD1403" s="91"/>
      <c r="AE1403" s="62"/>
      <c r="AF1403" s="62"/>
      <c r="AG1403" s="62"/>
      <c r="AH1403" s="92"/>
      <c r="AI1403" s="62"/>
      <c r="AJ1403" s="62"/>
      <c r="AK1403" s="61"/>
    </row>
    <row r="1404" spans="1:37">
      <c r="A1404" s="93" t="s">
        <v>110</v>
      </c>
      <c r="B1404" s="58"/>
      <c r="C1404" s="59"/>
      <c r="D1404" s="58"/>
      <c r="E1404" s="58"/>
      <c r="F1404" s="94" t="s">
        <v>21</v>
      </c>
      <c r="G1404" s="58"/>
      <c r="H1404" s="59"/>
      <c r="I1404" s="58"/>
      <c r="J1404" s="58"/>
      <c r="K1404" s="94" t="s">
        <v>21</v>
      </c>
      <c r="L1404" s="58"/>
      <c r="M1404" s="59"/>
      <c r="N1404" s="95"/>
      <c r="O1404" s="95"/>
      <c r="P1404" s="96"/>
      <c r="Q1404" s="97"/>
      <c r="R1404" s="98"/>
      <c r="S1404" s="62"/>
      <c r="T1404" s="62"/>
      <c r="AD1404" s="87" t="s">
        <v>111</v>
      </c>
      <c r="AE1404" s="58"/>
      <c r="AF1404" s="58"/>
      <c r="AG1404" s="58"/>
      <c r="AH1404" s="72"/>
      <c r="AI1404" s="58"/>
      <c r="AJ1404" s="58"/>
      <c r="AK1404" s="59"/>
    </row>
    <row r="1405" spans="1:37">
      <c r="A1405" s="60"/>
      <c r="C1405" s="61"/>
      <c r="H1405" s="61"/>
      <c r="K1405" s="99"/>
      <c r="M1405" s="61"/>
      <c r="N1405" s="62"/>
      <c r="Q1405" s="100"/>
      <c r="R1405" s="61"/>
      <c r="S1405" s="62"/>
      <c r="T1405" s="58"/>
      <c r="U1405" s="58"/>
      <c r="V1405" s="58"/>
      <c r="W1405" s="58"/>
      <c r="X1405" s="58"/>
      <c r="Y1405" s="58"/>
      <c r="Z1405" s="58"/>
      <c r="AA1405" s="58"/>
      <c r="AB1405" s="58"/>
      <c r="AC1405" s="62"/>
      <c r="AD1405" s="91"/>
      <c r="AE1405" s="62"/>
      <c r="AF1405" s="62"/>
      <c r="AG1405" s="62"/>
      <c r="AH1405" s="92"/>
      <c r="AI1405" s="62"/>
      <c r="AJ1405" s="62"/>
      <c r="AK1405" s="61"/>
    </row>
    <row r="1406" spans="1:37">
      <c r="A1406" s="93" t="s">
        <v>112</v>
      </c>
      <c r="B1406" s="58"/>
      <c r="C1406" s="59"/>
      <c r="D1406" s="58"/>
      <c r="E1406" s="58"/>
      <c r="F1406" s="94" t="s">
        <v>21</v>
      </c>
      <c r="G1406" s="58"/>
      <c r="H1406" s="59"/>
      <c r="I1406" s="58"/>
      <c r="J1406" s="58"/>
      <c r="K1406" s="94" t="s">
        <v>21</v>
      </c>
      <c r="L1406" s="58"/>
      <c r="M1406" s="59"/>
      <c r="N1406" s="58"/>
      <c r="O1406" s="58"/>
      <c r="P1406" s="94" t="s">
        <v>21</v>
      </c>
      <c r="Q1406" s="101"/>
      <c r="R1406" s="59"/>
      <c r="S1406" s="62"/>
      <c r="T1406" s="62"/>
      <c r="AD1406" s="87" t="s">
        <v>113</v>
      </c>
      <c r="AE1406" s="58"/>
      <c r="AF1406" s="58"/>
      <c r="AG1406" s="58"/>
      <c r="AH1406" s="72"/>
      <c r="AI1406" s="58"/>
      <c r="AJ1406" s="58"/>
      <c r="AK1406" s="59"/>
    </row>
    <row r="1407" spans="1:37">
      <c r="AD1407" s="91" t="s">
        <v>114</v>
      </c>
      <c r="AE1407" s="62"/>
      <c r="AF1407" s="62"/>
      <c r="AG1407" s="62"/>
      <c r="AH1407" s="92"/>
      <c r="AI1407" s="62"/>
      <c r="AJ1407" s="62"/>
      <c r="AK1407" s="61"/>
    </row>
    <row r="1408" spans="1:37">
      <c r="A1408" s="102"/>
      <c r="B1408" s="76"/>
      <c r="C1408" s="76"/>
      <c r="D1408" s="76"/>
      <c r="E1408" s="76" t="s">
        <v>100</v>
      </c>
      <c r="F1408" s="76"/>
      <c r="G1408" s="76"/>
      <c r="H1408" s="76"/>
      <c r="I1408" s="76"/>
      <c r="J1408" s="76"/>
      <c r="K1408" s="76"/>
      <c r="L1408" s="76"/>
      <c r="M1408" s="76"/>
      <c r="N1408" s="85" t="s">
        <v>40</v>
      </c>
      <c r="O1408" s="76"/>
      <c r="P1408" s="76"/>
      <c r="Q1408" s="76"/>
      <c r="R1408" s="76"/>
      <c r="S1408" s="76"/>
      <c r="T1408" s="76" t="s">
        <v>101</v>
      </c>
      <c r="U1408" s="76"/>
      <c r="V1408" s="76"/>
      <c r="W1408" s="76"/>
      <c r="X1408" s="76"/>
      <c r="Y1408" s="76"/>
      <c r="Z1408" s="76"/>
      <c r="AA1408" s="76"/>
      <c r="AB1408" s="80"/>
      <c r="AD1408" s="87" t="s">
        <v>115</v>
      </c>
      <c r="AE1408" s="58"/>
      <c r="AF1408" s="58"/>
      <c r="AG1408" s="58"/>
      <c r="AH1408" s="72"/>
      <c r="AI1408" s="58"/>
      <c r="AJ1408" s="58"/>
      <c r="AK1408" s="59"/>
    </row>
    <row r="1409" spans="1:37">
      <c r="A1409" s="103" t="s">
        <v>116</v>
      </c>
      <c r="B1409" s="104" t="s">
        <v>117</v>
      </c>
      <c r="C1409" s="104"/>
      <c r="D1409" s="104"/>
      <c r="E1409" s="104"/>
      <c r="F1409" s="104"/>
      <c r="G1409" s="105"/>
      <c r="H1409" s="104" t="s">
        <v>118</v>
      </c>
      <c r="I1409" s="104"/>
      <c r="J1409" s="105"/>
      <c r="K1409" s="106" t="s">
        <v>119</v>
      </c>
      <c r="L1409" s="107" t="s">
        <v>120</v>
      </c>
      <c r="M1409" s="108"/>
      <c r="N1409" s="109" t="s">
        <v>94</v>
      </c>
      <c r="O1409" s="105" t="s">
        <v>116</v>
      </c>
      <c r="P1409" s="104" t="s">
        <v>117</v>
      </c>
      <c r="Q1409" s="104"/>
      <c r="R1409" s="104"/>
      <c r="S1409" s="104"/>
      <c r="T1409" s="104"/>
      <c r="U1409" s="105"/>
      <c r="V1409" s="104" t="s">
        <v>118</v>
      </c>
      <c r="W1409" s="104"/>
      <c r="X1409" s="105"/>
      <c r="Y1409" s="106" t="s">
        <v>119</v>
      </c>
      <c r="Z1409" s="107" t="s">
        <v>120</v>
      </c>
      <c r="AA1409" s="108"/>
      <c r="AB1409" s="109" t="s">
        <v>94</v>
      </c>
    </row>
    <row r="1410" spans="1:37">
      <c r="A1410" s="110" t="s">
        <v>121</v>
      </c>
      <c r="B1410" s="111"/>
      <c r="C1410" s="111"/>
      <c r="D1410" s="111"/>
      <c r="E1410" s="111"/>
      <c r="F1410" s="111"/>
      <c r="G1410" s="112"/>
      <c r="H1410" s="111"/>
      <c r="I1410" s="111"/>
      <c r="J1410" s="112"/>
      <c r="K1410" s="113"/>
      <c r="L1410" s="114"/>
      <c r="M1410" s="115"/>
      <c r="N1410" s="116"/>
      <c r="O1410" s="117" t="s">
        <v>121</v>
      </c>
      <c r="P1410" s="111"/>
      <c r="Q1410" s="111"/>
      <c r="R1410" s="111"/>
      <c r="S1410" s="111"/>
      <c r="T1410" s="111"/>
      <c r="U1410" s="112"/>
      <c r="V1410" s="111"/>
      <c r="W1410" s="111"/>
      <c r="X1410" s="112"/>
      <c r="Y1410" s="113"/>
      <c r="Z1410" s="114"/>
      <c r="AA1410" s="115"/>
      <c r="AB1410" s="116"/>
      <c r="AD1410" s="64" t="s">
        <v>122</v>
      </c>
    </row>
    <row r="1411" spans="1:37">
      <c r="A1411" s="110" t="s">
        <v>123</v>
      </c>
      <c r="B1411" s="111"/>
      <c r="C1411" s="111"/>
      <c r="D1411" s="111"/>
      <c r="E1411" s="111"/>
      <c r="F1411" s="111"/>
      <c r="G1411" s="112"/>
      <c r="H1411" s="111"/>
      <c r="I1411" s="111"/>
      <c r="J1411" s="112"/>
      <c r="K1411" s="118"/>
      <c r="L1411" s="119"/>
      <c r="M1411" s="112"/>
      <c r="N1411" s="116"/>
      <c r="O1411" s="117" t="s">
        <v>123</v>
      </c>
      <c r="P1411" s="111"/>
      <c r="Q1411" s="111"/>
      <c r="R1411" s="111"/>
      <c r="S1411" s="111"/>
      <c r="T1411" s="111"/>
      <c r="U1411" s="112"/>
      <c r="V1411" s="111"/>
      <c r="W1411" s="111"/>
      <c r="X1411" s="112"/>
      <c r="Y1411" s="118"/>
      <c r="Z1411" s="119"/>
      <c r="AA1411" s="112"/>
      <c r="AB1411" s="116"/>
      <c r="AD1411" s="120"/>
      <c r="AE1411" s="58"/>
      <c r="AF1411" s="58"/>
      <c r="AG1411" s="58"/>
      <c r="AH1411" s="58"/>
      <c r="AI1411" s="58"/>
      <c r="AJ1411" s="58"/>
      <c r="AK1411" s="58"/>
    </row>
    <row r="1412" spans="1:37">
      <c r="A1412" s="110" t="s">
        <v>124</v>
      </c>
      <c r="B1412" s="111"/>
      <c r="C1412" s="111"/>
      <c r="D1412" s="111"/>
      <c r="E1412" s="111"/>
      <c r="F1412" s="111"/>
      <c r="G1412" s="112"/>
      <c r="H1412" s="111"/>
      <c r="I1412" s="111"/>
      <c r="J1412" s="112"/>
      <c r="K1412" s="118"/>
      <c r="L1412" s="119"/>
      <c r="M1412" s="112"/>
      <c r="N1412" s="116"/>
      <c r="O1412" s="117" t="s">
        <v>124</v>
      </c>
      <c r="P1412" s="111"/>
      <c r="Q1412" s="111"/>
      <c r="R1412" s="111"/>
      <c r="S1412" s="111"/>
      <c r="T1412" s="111"/>
      <c r="U1412" s="112"/>
      <c r="V1412" s="111"/>
      <c r="W1412" s="111"/>
      <c r="X1412" s="112"/>
      <c r="Y1412" s="118"/>
      <c r="Z1412" s="119"/>
      <c r="AA1412" s="112"/>
      <c r="AB1412" s="116"/>
      <c r="AD1412" s="64" t="s">
        <v>96</v>
      </c>
    </row>
    <row r="1413" spans="1:37">
      <c r="A1413" s="110" t="s">
        <v>125</v>
      </c>
      <c r="B1413" s="111"/>
      <c r="C1413" s="111"/>
      <c r="D1413" s="111"/>
      <c r="E1413" s="111"/>
      <c r="F1413" s="111"/>
      <c r="G1413" s="112"/>
      <c r="H1413" s="111"/>
      <c r="I1413" s="111"/>
      <c r="J1413" s="112"/>
      <c r="K1413" s="118"/>
      <c r="L1413" s="119"/>
      <c r="M1413" s="112"/>
      <c r="N1413" s="116"/>
      <c r="O1413" s="117" t="s">
        <v>125</v>
      </c>
      <c r="P1413" s="111"/>
      <c r="Q1413" s="111"/>
      <c r="R1413" s="111"/>
      <c r="S1413" s="111"/>
      <c r="T1413" s="111"/>
      <c r="U1413" s="112"/>
      <c r="V1413" s="111"/>
      <c r="W1413" s="111"/>
      <c r="X1413" s="112"/>
      <c r="Y1413" s="118"/>
      <c r="Z1413" s="119"/>
      <c r="AA1413" s="112"/>
      <c r="AB1413" s="116"/>
      <c r="AD1413" s="120"/>
      <c r="AE1413" s="58"/>
      <c r="AF1413" s="58"/>
      <c r="AG1413" s="58"/>
      <c r="AH1413" s="58"/>
      <c r="AI1413" s="58"/>
      <c r="AJ1413" s="58"/>
      <c r="AK1413" s="58"/>
    </row>
    <row r="1414" spans="1:37">
      <c r="A1414" s="110" t="s">
        <v>126</v>
      </c>
      <c r="B1414" s="111"/>
      <c r="C1414" s="111"/>
      <c r="D1414" s="111"/>
      <c r="E1414" s="111"/>
      <c r="F1414" s="111"/>
      <c r="G1414" s="112"/>
      <c r="H1414" s="111"/>
      <c r="I1414" s="111"/>
      <c r="J1414" s="112"/>
      <c r="K1414" s="118"/>
      <c r="L1414" s="119"/>
      <c r="M1414" s="112"/>
      <c r="N1414" s="116"/>
      <c r="O1414" s="117" t="s">
        <v>126</v>
      </c>
      <c r="P1414" s="111"/>
      <c r="Q1414" s="111"/>
      <c r="R1414" s="111"/>
      <c r="S1414" s="111"/>
      <c r="T1414" s="111"/>
      <c r="U1414" s="112"/>
      <c r="V1414" s="111"/>
      <c r="W1414" s="111"/>
      <c r="X1414" s="112"/>
      <c r="Y1414" s="118"/>
      <c r="Z1414" s="119"/>
      <c r="AA1414" s="112"/>
      <c r="AB1414" s="116"/>
      <c r="AD1414" s="64" t="s">
        <v>127</v>
      </c>
    </row>
    <row r="1415" spans="1:37">
      <c r="A1415" s="121" t="s">
        <v>128</v>
      </c>
      <c r="B1415" s="58"/>
      <c r="C1415" s="58"/>
      <c r="D1415" s="58"/>
      <c r="E1415" s="58"/>
      <c r="F1415" s="58"/>
      <c r="G1415" s="72"/>
      <c r="H1415" s="58"/>
      <c r="I1415" s="58"/>
      <c r="J1415" s="72"/>
      <c r="K1415" s="122"/>
      <c r="L1415" s="123"/>
      <c r="M1415" s="72"/>
      <c r="N1415" s="59"/>
      <c r="O1415" s="124" t="s">
        <v>128</v>
      </c>
      <c r="P1415" s="58"/>
      <c r="Q1415" s="58"/>
      <c r="R1415" s="58"/>
      <c r="S1415" s="58"/>
      <c r="T1415" s="58"/>
      <c r="U1415" s="72"/>
      <c r="V1415" s="58"/>
      <c r="W1415" s="58"/>
      <c r="X1415" s="72"/>
      <c r="Y1415" s="122"/>
      <c r="Z1415" s="123"/>
      <c r="AA1415" s="72"/>
      <c r="AB1415" s="59"/>
      <c r="AD1415" s="125"/>
      <c r="AE1415" s="125" t="str">
        <f>Daten!$A$35</f>
        <v>Fredenbeck</v>
      </c>
      <c r="AF1415" s="58"/>
      <c r="AG1415" s="58"/>
      <c r="AH1415" s="58"/>
      <c r="AI1415" s="58"/>
      <c r="AJ1415" s="58"/>
      <c r="AK1415" s="58"/>
    </row>
    <row r="1416" spans="1:37">
      <c r="A1416" s="65" t="s">
        <v>129</v>
      </c>
      <c r="N1416" s="61"/>
      <c r="O1416" s="64" t="s">
        <v>129</v>
      </c>
      <c r="AB1416" s="61"/>
      <c r="AD1416" s="64" t="s">
        <v>130</v>
      </c>
    </row>
    <row r="1417" spans="1:37">
      <c r="A1417" s="57"/>
      <c r="B1417" s="58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9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8"/>
      <c r="AB1417" s="59"/>
      <c r="AD1417" s="58"/>
      <c r="AE1417" s="126" t="str">
        <f>Daten!$A$32</f>
        <v>05.05.2017</v>
      </c>
      <c r="AF1417" s="58"/>
      <c r="AG1417" s="58"/>
      <c r="AH1417" s="58"/>
      <c r="AI1417" s="58"/>
      <c r="AJ1417" s="58"/>
      <c r="AK1417" s="58"/>
    </row>
    <row r="1418" spans="1:37" ht="12" customHeight="1">
      <c r="A1418" s="127"/>
    </row>
    <row r="1419" spans="1:37">
      <c r="A1419" s="51" t="s">
        <v>95</v>
      </c>
      <c r="B1419" s="52"/>
      <c r="C1419" s="52"/>
      <c r="D1419" s="52"/>
      <c r="E1419" s="53"/>
      <c r="F1419" s="54" t="s">
        <v>96</v>
      </c>
      <c r="G1419" s="52"/>
      <c r="H1419" s="52"/>
      <c r="I1419" s="52"/>
      <c r="J1419" s="52"/>
      <c r="K1419" s="52"/>
      <c r="L1419" s="52"/>
      <c r="M1419" s="52"/>
      <c r="N1419" s="52"/>
      <c r="O1419" s="52"/>
      <c r="P1419" s="53"/>
      <c r="Q1419" s="54" t="s">
        <v>97</v>
      </c>
      <c r="R1419" s="52"/>
      <c r="S1419" s="52"/>
      <c r="T1419" s="52"/>
      <c r="U1419" s="52"/>
      <c r="V1419" s="52"/>
      <c r="W1419" s="52"/>
      <c r="X1419" s="52"/>
      <c r="Y1419" s="52"/>
      <c r="Z1419" s="52"/>
      <c r="AA1419" s="52"/>
      <c r="AB1419" s="53"/>
      <c r="AC1419" s="55" t="s">
        <v>98</v>
      </c>
    </row>
    <row r="1420" spans="1:37">
      <c r="A1420" s="57"/>
      <c r="B1420" s="58"/>
      <c r="C1420" s="58"/>
      <c r="D1420" s="58"/>
      <c r="E1420" s="59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9"/>
      <c r="Q1420" s="58"/>
      <c r="R1420" s="58" t="e">
        <f ca="1">SamstagNeben!P67</f>
        <v>#N/A</v>
      </c>
      <c r="S1420" s="58"/>
      <c r="T1420" s="58"/>
      <c r="U1420" s="58"/>
      <c r="V1420" s="58"/>
      <c r="W1420" s="58"/>
      <c r="X1420" s="58"/>
      <c r="Y1420" s="58"/>
      <c r="Z1420" s="58"/>
      <c r="AA1420" s="58" t="str">
        <f>SamstagNeben!N67</f>
        <v>F40</v>
      </c>
      <c r="AB1420" s="59"/>
      <c r="AC1420" s="55" t="s">
        <v>99</v>
      </c>
    </row>
    <row r="1421" spans="1:37" ht="15.95" customHeight="1">
      <c r="A1421" s="60" t="s">
        <v>100</v>
      </c>
      <c r="C1421" s="56" t="e">
        <f ca="1">SamstagNeben!I67</f>
        <v>#N/A</v>
      </c>
      <c r="M1421" s="61"/>
      <c r="N1421" s="62" t="s">
        <v>101</v>
      </c>
      <c r="O1421" s="63"/>
      <c r="P1421" s="56" t="e">
        <f ca="1">SamstagNeben!M67</f>
        <v>#N/A</v>
      </c>
      <c r="AB1421" s="61"/>
    </row>
    <row r="1422" spans="1:37">
      <c r="A1422" s="57"/>
      <c r="B1422" s="58"/>
      <c r="C1422" s="58"/>
      <c r="M1422" s="61"/>
      <c r="N1422" s="62"/>
      <c r="AB1422" s="61"/>
      <c r="AD1422" s="64" t="s">
        <v>37</v>
      </c>
      <c r="AG1422" s="64" t="s">
        <v>102</v>
      </c>
      <c r="AJ1422" s="64" t="s">
        <v>39</v>
      </c>
    </row>
    <row r="1423" spans="1:37">
      <c r="A1423" s="65" t="s">
        <v>100</v>
      </c>
      <c r="C1423" s="66"/>
      <c r="D1423" s="67"/>
      <c r="E1423" s="67"/>
      <c r="F1423" s="67"/>
      <c r="G1423" s="67"/>
      <c r="H1423" s="68"/>
      <c r="I1423" s="67"/>
      <c r="J1423" s="67"/>
      <c r="K1423" s="67"/>
      <c r="L1423" s="67"/>
      <c r="M1423" s="68"/>
      <c r="N1423" s="67"/>
      <c r="O1423" s="67"/>
      <c r="P1423" s="67"/>
      <c r="Q1423" s="67"/>
      <c r="R1423" s="68"/>
      <c r="S1423" s="67"/>
      <c r="T1423" s="67"/>
      <c r="U1423" s="67"/>
      <c r="V1423" s="67"/>
      <c r="W1423" s="68"/>
      <c r="X1423" s="67"/>
      <c r="Y1423" s="67"/>
      <c r="Z1423" s="67"/>
      <c r="AA1423" s="67"/>
      <c r="AB1423" s="68"/>
      <c r="AC1423" s="62"/>
      <c r="AD1423" s="69"/>
      <c r="AE1423" s="53"/>
      <c r="AF1423" s="62"/>
      <c r="AG1423" s="69"/>
      <c r="AH1423" s="53"/>
      <c r="AJ1423" s="69"/>
      <c r="AK1423" s="53"/>
    </row>
    <row r="1424" spans="1:37">
      <c r="A1424" s="70" t="s">
        <v>101</v>
      </c>
      <c r="B1424" s="58"/>
      <c r="C1424" s="71"/>
      <c r="D1424" s="72"/>
      <c r="E1424" s="72"/>
      <c r="F1424" s="72"/>
      <c r="G1424" s="72"/>
      <c r="H1424" s="59"/>
      <c r="I1424" s="72"/>
      <c r="J1424" s="72"/>
      <c r="K1424" s="72"/>
      <c r="L1424" s="72"/>
      <c r="M1424" s="59"/>
      <c r="N1424" s="72"/>
      <c r="O1424" s="72"/>
      <c r="P1424" s="72"/>
      <c r="Q1424" s="72"/>
      <c r="R1424" s="59"/>
      <c r="S1424" s="72"/>
      <c r="T1424" s="72"/>
      <c r="U1424" s="72"/>
      <c r="V1424" s="72"/>
      <c r="W1424" s="59"/>
      <c r="X1424" s="72"/>
      <c r="Y1424" s="72"/>
      <c r="Z1424" s="72"/>
      <c r="AA1424" s="72"/>
      <c r="AB1424" s="59"/>
      <c r="AC1424" s="62"/>
      <c r="AD1424" s="462">
        <f>SamstagNeben!C67</f>
        <v>12</v>
      </c>
      <c r="AE1424" s="463"/>
      <c r="AF1424" s="62"/>
      <c r="AG1424" s="462">
        <f>SamstagNeben!E67</f>
        <v>103</v>
      </c>
      <c r="AH1424" s="463"/>
      <c r="AJ1424" s="462">
        <f>SamstagNeben!F67</f>
        <v>2</v>
      </c>
      <c r="AK1424" s="463"/>
    </row>
    <row r="1425" spans="1:37">
      <c r="A1425" s="65" t="s">
        <v>100</v>
      </c>
      <c r="C1425" s="66"/>
      <c r="D1425" s="67"/>
      <c r="E1425" s="67"/>
      <c r="F1425" s="67"/>
      <c r="G1425" s="67"/>
      <c r="H1425" s="68"/>
      <c r="I1425" s="67"/>
      <c r="J1425" s="67"/>
      <c r="K1425" s="67"/>
      <c r="L1425" s="67"/>
      <c r="M1425" s="68"/>
      <c r="N1425" s="67"/>
      <c r="O1425" s="67"/>
      <c r="P1425" s="67"/>
      <c r="Q1425" s="67"/>
      <c r="R1425" s="68"/>
      <c r="S1425" s="67"/>
      <c r="T1425" s="67"/>
      <c r="U1425" s="67"/>
      <c r="V1425" s="67"/>
      <c r="W1425" s="68"/>
      <c r="X1425" s="67"/>
      <c r="Y1425" s="67"/>
      <c r="Z1425" s="67"/>
      <c r="AA1425" s="67"/>
      <c r="AB1425" s="68"/>
      <c r="AC1425" s="62"/>
      <c r="AD1425" s="57"/>
      <c r="AE1425" s="59"/>
      <c r="AF1425" s="62"/>
      <c r="AG1425" s="57"/>
      <c r="AH1425" s="59"/>
      <c r="AJ1425" s="57"/>
      <c r="AK1425" s="59"/>
    </row>
    <row r="1426" spans="1:37">
      <c r="A1426" s="70" t="s">
        <v>101</v>
      </c>
      <c r="B1426" s="58"/>
      <c r="C1426" s="71"/>
      <c r="D1426" s="72"/>
      <c r="E1426" s="72"/>
      <c r="F1426" s="72"/>
      <c r="G1426" s="72"/>
      <c r="H1426" s="59"/>
      <c r="I1426" s="72"/>
      <c r="J1426" s="72"/>
      <c r="K1426" s="72"/>
      <c r="L1426" s="72"/>
      <c r="M1426" s="59"/>
      <c r="N1426" s="72"/>
      <c r="O1426" s="72"/>
      <c r="P1426" s="72"/>
      <c r="Q1426" s="72"/>
      <c r="R1426" s="59"/>
      <c r="S1426" s="72"/>
      <c r="T1426" s="72"/>
      <c r="U1426" s="72"/>
      <c r="V1426" s="72"/>
      <c r="W1426" s="59"/>
      <c r="X1426" s="72"/>
      <c r="Y1426" s="72"/>
      <c r="Z1426" s="72"/>
      <c r="AA1426" s="72"/>
      <c r="AB1426" s="59"/>
      <c r="AC1426" s="62"/>
      <c r="AD1426" s="62"/>
      <c r="AE1426" s="62"/>
      <c r="AF1426" s="62"/>
      <c r="AG1426" s="62"/>
    </row>
    <row r="1427" spans="1:37">
      <c r="A1427" s="65" t="s">
        <v>100</v>
      </c>
      <c r="C1427" s="66"/>
      <c r="D1427" s="67"/>
      <c r="E1427" s="67"/>
      <c r="F1427" s="67"/>
      <c r="G1427" s="67"/>
      <c r="H1427" s="68"/>
      <c r="I1427" s="67"/>
      <c r="J1427" s="67"/>
      <c r="K1427" s="67"/>
      <c r="L1427" s="67"/>
      <c r="M1427" s="68"/>
      <c r="N1427" s="67"/>
      <c r="O1427" s="67"/>
      <c r="P1427" s="67"/>
      <c r="Q1427" s="67"/>
      <c r="R1427" s="68"/>
      <c r="S1427" s="67"/>
      <c r="T1427" s="67"/>
      <c r="U1427" s="67"/>
      <c r="V1427" s="67"/>
      <c r="W1427" s="68"/>
      <c r="X1427" s="67"/>
      <c r="Y1427" s="67"/>
      <c r="Z1427" s="67"/>
      <c r="AA1427" s="67"/>
      <c r="AB1427" s="68"/>
      <c r="AC1427" s="62"/>
      <c r="AD1427" s="73" t="s">
        <v>103</v>
      </c>
      <c r="AE1427" s="62"/>
      <c r="AF1427" s="62"/>
      <c r="AG1427" s="62"/>
    </row>
    <row r="1428" spans="1:37">
      <c r="A1428" s="70" t="s">
        <v>101</v>
      </c>
      <c r="B1428" s="58"/>
      <c r="C1428" s="71"/>
      <c r="D1428" s="72"/>
      <c r="E1428" s="72"/>
      <c r="F1428" s="72"/>
      <c r="G1428" s="72"/>
      <c r="H1428" s="59"/>
      <c r="I1428" s="72"/>
      <c r="J1428" s="72"/>
      <c r="K1428" s="72"/>
      <c r="L1428" s="72"/>
      <c r="M1428" s="59"/>
      <c r="N1428" s="72"/>
      <c r="O1428" s="72"/>
      <c r="P1428" s="72"/>
      <c r="Q1428" s="72"/>
      <c r="R1428" s="59"/>
      <c r="S1428" s="72"/>
      <c r="T1428" s="72"/>
      <c r="U1428" s="72"/>
      <c r="V1428" s="72"/>
      <c r="W1428" s="59"/>
      <c r="X1428" s="72"/>
      <c r="Y1428" s="72"/>
      <c r="Z1428" s="72"/>
      <c r="AA1428" s="72"/>
      <c r="AB1428" s="59"/>
      <c r="AC1428" s="62"/>
      <c r="AD1428" s="62"/>
      <c r="AE1428" s="62"/>
      <c r="AF1428" s="62"/>
      <c r="AG1428" s="62"/>
    </row>
    <row r="1429" spans="1:37">
      <c r="A1429" s="65" t="s">
        <v>100</v>
      </c>
      <c r="C1429" s="66"/>
      <c r="D1429" s="67"/>
      <c r="E1429" s="67"/>
      <c r="F1429" s="67"/>
      <c r="G1429" s="67"/>
      <c r="H1429" s="68"/>
      <c r="I1429" s="67"/>
      <c r="J1429" s="67"/>
      <c r="K1429" s="67"/>
      <c r="L1429" s="67"/>
      <c r="M1429" s="68"/>
      <c r="N1429" s="67"/>
      <c r="O1429" s="67"/>
      <c r="P1429" s="67"/>
      <c r="Q1429" s="67"/>
      <c r="R1429" s="68"/>
      <c r="S1429" s="67"/>
      <c r="T1429" s="67"/>
      <c r="U1429" s="67"/>
      <c r="V1429" s="67"/>
      <c r="W1429" s="68"/>
      <c r="X1429" s="67"/>
      <c r="Y1429" s="67"/>
      <c r="Z1429" s="67"/>
      <c r="AA1429" s="67"/>
      <c r="AB1429" s="68"/>
      <c r="AC1429" s="62"/>
      <c r="AD1429" s="74" t="str">
        <f>Daten!$A$31</f>
        <v>DM Senioren 2017</v>
      </c>
      <c r="AE1429" s="58"/>
      <c r="AF1429" s="58"/>
      <c r="AG1429" s="58"/>
      <c r="AH1429" s="58"/>
      <c r="AI1429" s="58"/>
      <c r="AJ1429" s="58"/>
      <c r="AK1429" s="58"/>
    </row>
    <row r="1430" spans="1:37">
      <c r="A1430" s="70" t="s">
        <v>101</v>
      </c>
      <c r="B1430" s="58"/>
      <c r="C1430" s="71"/>
      <c r="D1430" s="72"/>
      <c r="E1430" s="72"/>
      <c r="F1430" s="72"/>
      <c r="G1430" s="72"/>
      <c r="H1430" s="59"/>
      <c r="I1430" s="72"/>
      <c r="J1430" s="72"/>
      <c r="K1430" s="72"/>
      <c r="L1430" s="72"/>
      <c r="M1430" s="59"/>
      <c r="N1430" s="72"/>
      <c r="O1430" s="72"/>
      <c r="P1430" s="72"/>
      <c r="Q1430" s="72"/>
      <c r="R1430" s="59"/>
      <c r="S1430" s="72"/>
      <c r="T1430" s="72"/>
      <c r="U1430" s="72"/>
      <c r="V1430" s="72"/>
      <c r="W1430" s="59"/>
      <c r="X1430" s="72"/>
      <c r="Y1430" s="72"/>
      <c r="Z1430" s="72"/>
      <c r="AA1430" s="72"/>
      <c r="AB1430" s="59"/>
      <c r="AC1430" s="62"/>
      <c r="AD1430" s="75" t="str">
        <f>SamstagNeben!G67</f>
        <v>F40</v>
      </c>
      <c r="AE1430" s="76"/>
      <c r="AF1430" s="76"/>
      <c r="AG1430" s="75" t="s">
        <v>34</v>
      </c>
      <c r="AH1430" s="76"/>
      <c r="AI1430" s="76"/>
      <c r="AJ1430" s="76"/>
      <c r="AK1430" s="76"/>
    </row>
    <row r="1431" spans="1:37">
      <c r="A1431" s="65" t="s">
        <v>100</v>
      </c>
      <c r="C1431" s="66"/>
      <c r="D1431" s="67"/>
      <c r="E1431" s="67"/>
      <c r="F1431" s="67"/>
      <c r="G1431" s="67"/>
      <c r="H1431" s="68"/>
      <c r="I1431" s="67"/>
      <c r="J1431" s="67"/>
      <c r="K1431" s="67"/>
      <c r="L1431" s="67"/>
      <c r="M1431" s="68"/>
      <c r="N1431" s="67"/>
      <c r="O1431" s="67"/>
      <c r="P1431" s="67"/>
      <c r="Q1431" s="67"/>
      <c r="R1431" s="68"/>
      <c r="S1431" s="67"/>
      <c r="T1431" s="67"/>
      <c r="U1431" s="67"/>
      <c r="V1431" s="67"/>
      <c r="W1431" s="68"/>
      <c r="X1431" s="67"/>
      <c r="Y1431" s="67"/>
      <c r="Z1431" s="67"/>
      <c r="AA1431" s="67"/>
      <c r="AB1431" s="68"/>
      <c r="AC1431" s="62"/>
      <c r="AD1431" s="77"/>
      <c r="AE1431" s="62"/>
      <c r="AF1431" s="62"/>
      <c r="AG1431" s="62"/>
      <c r="AH1431" s="62"/>
      <c r="AI1431" s="62"/>
      <c r="AJ1431" s="62"/>
      <c r="AK1431" s="62"/>
    </row>
    <row r="1432" spans="1:37">
      <c r="A1432" s="70" t="s">
        <v>101</v>
      </c>
      <c r="B1432" s="58"/>
      <c r="C1432" s="71"/>
      <c r="D1432" s="72"/>
      <c r="E1432" s="72"/>
      <c r="F1432" s="72"/>
      <c r="G1432" s="72"/>
      <c r="H1432" s="59"/>
      <c r="I1432" s="72"/>
      <c r="J1432" s="72"/>
      <c r="K1432" s="72"/>
      <c r="L1432" s="72"/>
      <c r="M1432" s="59"/>
      <c r="N1432" s="72"/>
      <c r="O1432" s="72"/>
      <c r="P1432" s="72"/>
      <c r="Q1432" s="72"/>
      <c r="R1432" s="59"/>
      <c r="S1432" s="72"/>
      <c r="T1432" s="72"/>
      <c r="U1432" s="72"/>
      <c r="V1432" s="72"/>
      <c r="W1432" s="59"/>
      <c r="X1432" s="72"/>
      <c r="Y1432" s="72"/>
      <c r="Z1432" s="72"/>
      <c r="AA1432" s="72"/>
      <c r="AB1432" s="59"/>
      <c r="AC1432" s="62"/>
      <c r="AD1432" s="78" t="s">
        <v>104</v>
      </c>
      <c r="AE1432" s="76"/>
      <c r="AF1432" s="76"/>
      <c r="AG1432" s="76"/>
      <c r="AH1432" s="79"/>
      <c r="AI1432" s="76"/>
      <c r="AJ1432" s="76"/>
      <c r="AK1432" s="80"/>
    </row>
    <row r="1433" spans="1:37">
      <c r="D1433" s="64"/>
      <c r="AD1433" s="81"/>
      <c r="AE1433" s="52"/>
      <c r="AF1433" s="52"/>
      <c r="AG1433" s="52"/>
      <c r="AH1433" s="82"/>
      <c r="AI1433" s="52"/>
      <c r="AJ1433" s="52"/>
      <c r="AK1433" s="53"/>
    </row>
    <row r="1434" spans="1:37">
      <c r="A1434" s="83" t="s">
        <v>105</v>
      </c>
      <c r="B1434" s="76"/>
      <c r="C1434" s="80"/>
      <c r="D1434" s="84"/>
      <c r="E1434" s="84" t="s">
        <v>100</v>
      </c>
      <c r="F1434" s="85" t="s">
        <v>21</v>
      </c>
      <c r="G1434" s="84" t="s">
        <v>101</v>
      </c>
      <c r="H1434" s="86"/>
      <c r="I1434" s="84" t="s">
        <v>106</v>
      </c>
      <c r="J1434" s="84"/>
      <c r="K1434" s="84"/>
      <c r="L1434" s="84"/>
      <c r="M1434" s="86"/>
      <c r="N1434" s="84" t="s">
        <v>107</v>
      </c>
      <c r="O1434" s="84"/>
      <c r="P1434" s="84"/>
      <c r="Q1434" s="84"/>
      <c r="R1434" s="86"/>
      <c r="S1434" s="73"/>
      <c r="T1434" s="73"/>
      <c r="AD1434" s="87" t="s">
        <v>108</v>
      </c>
      <c r="AE1434" s="58"/>
      <c r="AF1434" s="58"/>
      <c r="AG1434" s="58"/>
      <c r="AH1434" s="72"/>
      <c r="AI1434" s="58"/>
      <c r="AJ1434" s="58"/>
      <c r="AK1434" s="59"/>
    </row>
    <row r="1435" spans="1:37">
      <c r="A1435" s="60"/>
      <c r="C1435" s="61"/>
      <c r="H1435" s="61"/>
      <c r="M1435" s="61"/>
      <c r="N1435" s="88"/>
      <c r="O1435" s="89"/>
      <c r="P1435" s="89"/>
      <c r="Q1435" s="89"/>
      <c r="R1435" s="90"/>
      <c r="S1435" s="62"/>
      <c r="T1435" s="56" t="s">
        <v>109</v>
      </c>
      <c r="AD1435" s="91"/>
      <c r="AE1435" s="62"/>
      <c r="AF1435" s="62"/>
      <c r="AG1435" s="62"/>
      <c r="AH1435" s="92"/>
      <c r="AI1435" s="62"/>
      <c r="AJ1435" s="62"/>
      <c r="AK1435" s="61"/>
    </row>
    <row r="1436" spans="1:37">
      <c r="A1436" s="93" t="s">
        <v>110</v>
      </c>
      <c r="B1436" s="58"/>
      <c r="C1436" s="59"/>
      <c r="D1436" s="58"/>
      <c r="E1436" s="58"/>
      <c r="F1436" s="94" t="s">
        <v>21</v>
      </c>
      <c r="G1436" s="58"/>
      <c r="H1436" s="59"/>
      <c r="I1436" s="58"/>
      <c r="J1436" s="58"/>
      <c r="K1436" s="94" t="s">
        <v>21</v>
      </c>
      <c r="L1436" s="58"/>
      <c r="M1436" s="59"/>
      <c r="N1436" s="95"/>
      <c r="O1436" s="95"/>
      <c r="P1436" s="96"/>
      <c r="Q1436" s="97"/>
      <c r="R1436" s="98"/>
      <c r="S1436" s="62"/>
      <c r="T1436" s="62"/>
      <c r="AD1436" s="87" t="s">
        <v>111</v>
      </c>
      <c r="AE1436" s="58"/>
      <c r="AF1436" s="58"/>
      <c r="AG1436" s="58"/>
      <c r="AH1436" s="72"/>
      <c r="AI1436" s="58"/>
      <c r="AJ1436" s="58"/>
      <c r="AK1436" s="59"/>
    </row>
    <row r="1437" spans="1:37">
      <c r="A1437" s="60"/>
      <c r="C1437" s="61"/>
      <c r="H1437" s="61"/>
      <c r="K1437" s="99"/>
      <c r="M1437" s="61"/>
      <c r="N1437" s="62"/>
      <c r="Q1437" s="100"/>
      <c r="R1437" s="61"/>
      <c r="S1437" s="62"/>
      <c r="T1437" s="58"/>
      <c r="U1437" s="58"/>
      <c r="V1437" s="58"/>
      <c r="W1437" s="58"/>
      <c r="X1437" s="58"/>
      <c r="Y1437" s="58"/>
      <c r="Z1437" s="58"/>
      <c r="AA1437" s="58"/>
      <c r="AB1437" s="58"/>
      <c r="AC1437" s="62"/>
      <c r="AD1437" s="91"/>
      <c r="AE1437" s="62"/>
      <c r="AF1437" s="62"/>
      <c r="AG1437" s="62"/>
      <c r="AH1437" s="92"/>
      <c r="AI1437" s="62"/>
      <c r="AJ1437" s="62"/>
      <c r="AK1437" s="61"/>
    </row>
    <row r="1438" spans="1:37">
      <c r="A1438" s="93" t="s">
        <v>112</v>
      </c>
      <c r="B1438" s="58"/>
      <c r="C1438" s="59"/>
      <c r="D1438" s="58"/>
      <c r="E1438" s="58"/>
      <c r="F1438" s="94" t="s">
        <v>21</v>
      </c>
      <c r="G1438" s="58"/>
      <c r="H1438" s="59"/>
      <c r="I1438" s="58"/>
      <c r="J1438" s="58"/>
      <c r="K1438" s="94" t="s">
        <v>21</v>
      </c>
      <c r="L1438" s="58"/>
      <c r="M1438" s="59"/>
      <c r="N1438" s="58"/>
      <c r="O1438" s="58"/>
      <c r="P1438" s="94" t="s">
        <v>21</v>
      </c>
      <c r="Q1438" s="101"/>
      <c r="R1438" s="59"/>
      <c r="S1438" s="62"/>
      <c r="T1438" s="62"/>
      <c r="AD1438" s="87" t="s">
        <v>113</v>
      </c>
      <c r="AE1438" s="58"/>
      <c r="AF1438" s="58"/>
      <c r="AG1438" s="58"/>
      <c r="AH1438" s="72"/>
      <c r="AI1438" s="58"/>
      <c r="AJ1438" s="58"/>
      <c r="AK1438" s="59"/>
    </row>
    <row r="1439" spans="1:37">
      <c r="AD1439" s="91" t="s">
        <v>114</v>
      </c>
      <c r="AE1439" s="62"/>
      <c r="AF1439" s="62"/>
      <c r="AG1439" s="62"/>
      <c r="AH1439" s="92"/>
      <c r="AI1439" s="62"/>
      <c r="AJ1439" s="62"/>
      <c r="AK1439" s="61"/>
    </row>
    <row r="1440" spans="1:37">
      <c r="A1440" s="102"/>
      <c r="B1440" s="76"/>
      <c r="C1440" s="76"/>
      <c r="D1440" s="76"/>
      <c r="E1440" s="76" t="s">
        <v>100</v>
      </c>
      <c r="F1440" s="76"/>
      <c r="G1440" s="76"/>
      <c r="H1440" s="76"/>
      <c r="I1440" s="76"/>
      <c r="J1440" s="76"/>
      <c r="K1440" s="76"/>
      <c r="L1440" s="76"/>
      <c r="M1440" s="76"/>
      <c r="N1440" s="85" t="s">
        <v>40</v>
      </c>
      <c r="O1440" s="76"/>
      <c r="P1440" s="76"/>
      <c r="Q1440" s="76"/>
      <c r="R1440" s="76"/>
      <c r="S1440" s="76"/>
      <c r="T1440" s="76" t="s">
        <v>101</v>
      </c>
      <c r="U1440" s="76"/>
      <c r="V1440" s="76"/>
      <c r="W1440" s="76"/>
      <c r="X1440" s="76"/>
      <c r="Y1440" s="76"/>
      <c r="Z1440" s="76"/>
      <c r="AA1440" s="76"/>
      <c r="AB1440" s="80"/>
      <c r="AD1440" s="87" t="s">
        <v>115</v>
      </c>
      <c r="AE1440" s="58"/>
      <c r="AF1440" s="58"/>
      <c r="AG1440" s="58"/>
      <c r="AH1440" s="72"/>
      <c r="AI1440" s="58"/>
      <c r="AJ1440" s="58"/>
      <c r="AK1440" s="59"/>
    </row>
    <row r="1441" spans="1:37">
      <c r="A1441" s="103" t="s">
        <v>116</v>
      </c>
      <c r="B1441" s="104" t="s">
        <v>117</v>
      </c>
      <c r="C1441" s="104"/>
      <c r="D1441" s="104"/>
      <c r="E1441" s="104"/>
      <c r="F1441" s="104"/>
      <c r="G1441" s="105"/>
      <c r="H1441" s="104" t="s">
        <v>118</v>
      </c>
      <c r="I1441" s="104"/>
      <c r="J1441" s="105"/>
      <c r="K1441" s="106" t="s">
        <v>119</v>
      </c>
      <c r="L1441" s="107" t="s">
        <v>120</v>
      </c>
      <c r="M1441" s="108"/>
      <c r="N1441" s="109" t="s">
        <v>94</v>
      </c>
      <c r="O1441" s="105" t="s">
        <v>116</v>
      </c>
      <c r="P1441" s="104" t="s">
        <v>117</v>
      </c>
      <c r="Q1441" s="104"/>
      <c r="R1441" s="104"/>
      <c r="S1441" s="104"/>
      <c r="T1441" s="104"/>
      <c r="U1441" s="105"/>
      <c r="V1441" s="104" t="s">
        <v>118</v>
      </c>
      <c r="W1441" s="104"/>
      <c r="X1441" s="105"/>
      <c r="Y1441" s="106" t="s">
        <v>119</v>
      </c>
      <c r="Z1441" s="107" t="s">
        <v>120</v>
      </c>
      <c r="AA1441" s="108"/>
      <c r="AB1441" s="109" t="s">
        <v>94</v>
      </c>
    </row>
    <row r="1442" spans="1:37">
      <c r="A1442" s="110" t="s">
        <v>121</v>
      </c>
      <c r="B1442" s="111"/>
      <c r="C1442" s="111"/>
      <c r="D1442" s="111"/>
      <c r="E1442" s="111"/>
      <c r="F1442" s="111"/>
      <c r="G1442" s="112"/>
      <c r="H1442" s="111"/>
      <c r="I1442" s="111"/>
      <c r="J1442" s="112"/>
      <c r="K1442" s="113"/>
      <c r="L1442" s="114"/>
      <c r="M1442" s="115"/>
      <c r="N1442" s="116"/>
      <c r="O1442" s="117" t="s">
        <v>121</v>
      </c>
      <c r="P1442" s="111"/>
      <c r="Q1442" s="111"/>
      <c r="R1442" s="111"/>
      <c r="S1442" s="111"/>
      <c r="T1442" s="111"/>
      <c r="U1442" s="112"/>
      <c r="V1442" s="111"/>
      <c r="W1442" s="111"/>
      <c r="X1442" s="112"/>
      <c r="Y1442" s="113"/>
      <c r="Z1442" s="114"/>
      <c r="AA1442" s="115"/>
      <c r="AB1442" s="116"/>
      <c r="AD1442" s="64" t="s">
        <v>122</v>
      </c>
    </row>
    <row r="1443" spans="1:37">
      <c r="A1443" s="110" t="s">
        <v>123</v>
      </c>
      <c r="B1443" s="111"/>
      <c r="C1443" s="111"/>
      <c r="D1443" s="111"/>
      <c r="E1443" s="111"/>
      <c r="F1443" s="111"/>
      <c r="G1443" s="112"/>
      <c r="H1443" s="111"/>
      <c r="I1443" s="111"/>
      <c r="J1443" s="112"/>
      <c r="K1443" s="118"/>
      <c r="L1443" s="119"/>
      <c r="M1443" s="112"/>
      <c r="N1443" s="116"/>
      <c r="O1443" s="117" t="s">
        <v>123</v>
      </c>
      <c r="P1443" s="111"/>
      <c r="Q1443" s="111"/>
      <c r="R1443" s="111"/>
      <c r="S1443" s="111"/>
      <c r="T1443" s="111"/>
      <c r="U1443" s="112"/>
      <c r="V1443" s="111"/>
      <c r="W1443" s="111"/>
      <c r="X1443" s="112"/>
      <c r="Y1443" s="118"/>
      <c r="Z1443" s="119"/>
      <c r="AA1443" s="112"/>
      <c r="AB1443" s="116"/>
      <c r="AD1443" s="120"/>
      <c r="AE1443" s="58"/>
      <c r="AF1443" s="58"/>
      <c r="AG1443" s="58"/>
      <c r="AH1443" s="58"/>
      <c r="AI1443" s="58"/>
      <c r="AJ1443" s="58"/>
      <c r="AK1443" s="58"/>
    </row>
    <row r="1444" spans="1:37">
      <c r="A1444" s="110" t="s">
        <v>124</v>
      </c>
      <c r="B1444" s="111"/>
      <c r="C1444" s="111"/>
      <c r="D1444" s="111"/>
      <c r="E1444" s="111"/>
      <c r="F1444" s="111"/>
      <c r="G1444" s="112"/>
      <c r="H1444" s="111"/>
      <c r="I1444" s="111"/>
      <c r="J1444" s="112"/>
      <c r="K1444" s="118"/>
      <c r="L1444" s="119"/>
      <c r="M1444" s="112"/>
      <c r="N1444" s="116"/>
      <c r="O1444" s="117" t="s">
        <v>124</v>
      </c>
      <c r="P1444" s="111"/>
      <c r="Q1444" s="111"/>
      <c r="R1444" s="111"/>
      <c r="S1444" s="111"/>
      <c r="T1444" s="111"/>
      <c r="U1444" s="112"/>
      <c r="V1444" s="111"/>
      <c r="W1444" s="111"/>
      <c r="X1444" s="112"/>
      <c r="Y1444" s="118"/>
      <c r="Z1444" s="119"/>
      <c r="AA1444" s="112"/>
      <c r="AB1444" s="116"/>
      <c r="AD1444" s="64" t="s">
        <v>96</v>
      </c>
    </row>
    <row r="1445" spans="1:37">
      <c r="A1445" s="110" t="s">
        <v>125</v>
      </c>
      <c r="B1445" s="111"/>
      <c r="C1445" s="111"/>
      <c r="D1445" s="111"/>
      <c r="E1445" s="111"/>
      <c r="F1445" s="111"/>
      <c r="G1445" s="112"/>
      <c r="H1445" s="111"/>
      <c r="I1445" s="111"/>
      <c r="J1445" s="112"/>
      <c r="K1445" s="118"/>
      <c r="L1445" s="119"/>
      <c r="M1445" s="112"/>
      <c r="N1445" s="116"/>
      <c r="O1445" s="117" t="s">
        <v>125</v>
      </c>
      <c r="P1445" s="111"/>
      <c r="Q1445" s="111"/>
      <c r="R1445" s="111"/>
      <c r="S1445" s="111"/>
      <c r="T1445" s="111"/>
      <c r="U1445" s="112"/>
      <c r="V1445" s="111"/>
      <c r="W1445" s="111"/>
      <c r="X1445" s="112"/>
      <c r="Y1445" s="118"/>
      <c r="Z1445" s="119"/>
      <c r="AA1445" s="112"/>
      <c r="AB1445" s="116"/>
      <c r="AD1445" s="120"/>
      <c r="AE1445" s="58"/>
      <c r="AF1445" s="58"/>
      <c r="AG1445" s="58"/>
      <c r="AH1445" s="58"/>
      <c r="AI1445" s="58"/>
      <c r="AJ1445" s="58"/>
      <c r="AK1445" s="58"/>
    </row>
    <row r="1446" spans="1:37">
      <c r="A1446" s="110" t="s">
        <v>126</v>
      </c>
      <c r="B1446" s="111"/>
      <c r="C1446" s="111"/>
      <c r="D1446" s="111"/>
      <c r="E1446" s="111"/>
      <c r="F1446" s="111"/>
      <c r="G1446" s="112"/>
      <c r="H1446" s="111"/>
      <c r="I1446" s="111"/>
      <c r="J1446" s="112"/>
      <c r="K1446" s="118"/>
      <c r="L1446" s="119"/>
      <c r="M1446" s="112"/>
      <c r="N1446" s="116"/>
      <c r="O1446" s="117" t="s">
        <v>126</v>
      </c>
      <c r="P1446" s="111"/>
      <c r="Q1446" s="111"/>
      <c r="R1446" s="111"/>
      <c r="S1446" s="111"/>
      <c r="T1446" s="111"/>
      <c r="U1446" s="112"/>
      <c r="V1446" s="111"/>
      <c r="W1446" s="111"/>
      <c r="X1446" s="112"/>
      <c r="Y1446" s="118"/>
      <c r="Z1446" s="119"/>
      <c r="AA1446" s="112"/>
      <c r="AB1446" s="116"/>
      <c r="AD1446" s="64" t="s">
        <v>127</v>
      </c>
    </row>
    <row r="1447" spans="1:37">
      <c r="A1447" s="121" t="s">
        <v>128</v>
      </c>
      <c r="B1447" s="58"/>
      <c r="C1447" s="58"/>
      <c r="D1447" s="58"/>
      <c r="E1447" s="58"/>
      <c r="F1447" s="58"/>
      <c r="G1447" s="72"/>
      <c r="H1447" s="58"/>
      <c r="I1447" s="58"/>
      <c r="J1447" s="72"/>
      <c r="K1447" s="122"/>
      <c r="L1447" s="123"/>
      <c r="M1447" s="72"/>
      <c r="N1447" s="59"/>
      <c r="O1447" s="124" t="s">
        <v>128</v>
      </c>
      <c r="P1447" s="58"/>
      <c r="Q1447" s="58"/>
      <c r="R1447" s="58"/>
      <c r="S1447" s="58"/>
      <c r="T1447" s="58"/>
      <c r="U1447" s="72"/>
      <c r="V1447" s="58"/>
      <c r="W1447" s="58"/>
      <c r="X1447" s="72"/>
      <c r="Y1447" s="122"/>
      <c r="Z1447" s="123"/>
      <c r="AA1447" s="72"/>
      <c r="AB1447" s="59"/>
      <c r="AD1447" s="120"/>
      <c r="AE1447" s="125" t="str">
        <f>Daten!$A$35</f>
        <v>Fredenbeck</v>
      </c>
      <c r="AF1447" s="58"/>
      <c r="AG1447" s="58"/>
      <c r="AH1447" s="58"/>
      <c r="AI1447" s="58"/>
      <c r="AJ1447" s="58"/>
      <c r="AK1447" s="58"/>
    </row>
    <row r="1448" spans="1:37">
      <c r="A1448" s="65" t="s">
        <v>129</v>
      </c>
      <c r="N1448" s="61"/>
      <c r="O1448" s="64" t="s">
        <v>129</v>
      </c>
      <c r="AB1448" s="61"/>
      <c r="AD1448" s="64" t="s">
        <v>130</v>
      </c>
    </row>
    <row r="1449" spans="1:37">
      <c r="A1449" s="57"/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9"/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8"/>
      <c r="AB1449" s="59"/>
      <c r="AD1449" s="58"/>
      <c r="AE1449" s="126" t="str">
        <f>Daten!$A$32</f>
        <v>05.05.2017</v>
      </c>
      <c r="AF1449" s="58"/>
      <c r="AG1449" s="58"/>
      <c r="AH1449" s="58"/>
      <c r="AI1449" s="58"/>
      <c r="AJ1449" s="58"/>
      <c r="AK1449" s="58"/>
    </row>
    <row r="1450" spans="1:37">
      <c r="A1450" s="51" t="s">
        <v>95</v>
      </c>
      <c r="B1450" s="52"/>
      <c r="C1450" s="52"/>
      <c r="D1450" s="52"/>
      <c r="E1450" s="53"/>
      <c r="F1450" s="54" t="s">
        <v>96</v>
      </c>
      <c r="G1450" s="52"/>
      <c r="H1450" s="52"/>
      <c r="I1450" s="52"/>
      <c r="J1450" s="52"/>
      <c r="K1450" s="52"/>
      <c r="L1450" s="52"/>
      <c r="M1450" s="52"/>
      <c r="N1450" s="52"/>
      <c r="O1450" s="52"/>
      <c r="P1450" s="53"/>
      <c r="Q1450" s="54" t="s">
        <v>97</v>
      </c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3"/>
      <c r="AC1450" s="55" t="s">
        <v>98</v>
      </c>
    </row>
    <row r="1451" spans="1:37">
      <c r="A1451" s="57"/>
      <c r="B1451" s="58"/>
      <c r="C1451" s="58"/>
      <c r="D1451" s="58"/>
      <c r="E1451" s="59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9"/>
      <c r="Q1451" s="58"/>
      <c r="R1451" s="58" t="e">
        <f ca="1">SamstagNeben!P68</f>
        <v>#N/A</v>
      </c>
      <c r="S1451" s="58"/>
      <c r="T1451" s="58"/>
      <c r="U1451" s="58"/>
      <c r="V1451" s="58"/>
      <c r="W1451" s="58"/>
      <c r="X1451" s="58"/>
      <c r="Y1451" s="58"/>
      <c r="Z1451" s="58"/>
      <c r="AA1451" s="58" t="str">
        <f>SamstagNeben!N68</f>
        <v>F30</v>
      </c>
      <c r="AB1451" s="59"/>
      <c r="AC1451" s="55" t="s">
        <v>99</v>
      </c>
    </row>
    <row r="1452" spans="1:37" ht="15.95" customHeight="1">
      <c r="A1452" s="60" t="s">
        <v>100</v>
      </c>
      <c r="C1452" s="56" t="e">
        <f ca="1">SamstagNeben!I68</f>
        <v>#N/A</v>
      </c>
      <c r="M1452" s="61"/>
      <c r="N1452" s="62" t="s">
        <v>101</v>
      </c>
      <c r="O1452" s="63"/>
      <c r="P1452" s="56" t="e">
        <f ca="1">SamstagNeben!M68</f>
        <v>#N/A</v>
      </c>
      <c r="AB1452" s="61"/>
    </row>
    <row r="1453" spans="1:37">
      <c r="A1453" s="57"/>
      <c r="B1453" s="58"/>
      <c r="C1453" s="58"/>
      <c r="M1453" s="61"/>
      <c r="N1453" s="62"/>
      <c r="AB1453" s="61"/>
      <c r="AD1453" s="64" t="s">
        <v>37</v>
      </c>
      <c r="AG1453" s="64" t="s">
        <v>102</v>
      </c>
      <c r="AJ1453" s="64" t="s">
        <v>39</v>
      </c>
    </row>
    <row r="1454" spans="1:37">
      <c r="A1454" s="65" t="s">
        <v>100</v>
      </c>
      <c r="C1454" s="66"/>
      <c r="D1454" s="67"/>
      <c r="E1454" s="67"/>
      <c r="F1454" s="67"/>
      <c r="G1454" s="67"/>
      <c r="H1454" s="68"/>
      <c r="I1454" s="67"/>
      <c r="J1454" s="67"/>
      <c r="K1454" s="67"/>
      <c r="L1454" s="67"/>
      <c r="M1454" s="68"/>
      <c r="N1454" s="67"/>
      <c r="O1454" s="67"/>
      <c r="P1454" s="67"/>
      <c r="Q1454" s="67"/>
      <c r="R1454" s="68"/>
      <c r="S1454" s="67"/>
      <c r="T1454" s="67"/>
      <c r="U1454" s="67"/>
      <c r="V1454" s="67"/>
      <c r="W1454" s="68"/>
      <c r="X1454" s="67"/>
      <c r="Y1454" s="67"/>
      <c r="Z1454" s="67"/>
      <c r="AA1454" s="67"/>
      <c r="AB1454" s="68"/>
      <c r="AC1454" s="62"/>
      <c r="AD1454" s="69"/>
      <c r="AE1454" s="53"/>
      <c r="AF1454" s="62"/>
      <c r="AG1454" s="69"/>
      <c r="AH1454" s="53"/>
      <c r="AJ1454" s="69"/>
      <c r="AK1454" s="53"/>
    </row>
    <row r="1455" spans="1:37">
      <c r="A1455" s="70" t="s">
        <v>101</v>
      </c>
      <c r="B1455" s="58"/>
      <c r="C1455" s="71"/>
      <c r="D1455" s="72"/>
      <c r="E1455" s="72"/>
      <c r="F1455" s="72"/>
      <c r="G1455" s="72"/>
      <c r="H1455" s="59"/>
      <c r="I1455" s="72"/>
      <c r="J1455" s="72"/>
      <c r="K1455" s="72"/>
      <c r="L1455" s="72"/>
      <c r="M1455" s="59"/>
      <c r="N1455" s="72"/>
      <c r="O1455" s="72"/>
      <c r="P1455" s="72"/>
      <c r="Q1455" s="72"/>
      <c r="R1455" s="59"/>
      <c r="S1455" s="72"/>
      <c r="T1455" s="72"/>
      <c r="U1455" s="72"/>
      <c r="V1455" s="72"/>
      <c r="W1455" s="59"/>
      <c r="X1455" s="72"/>
      <c r="Y1455" s="72"/>
      <c r="Z1455" s="72"/>
      <c r="AA1455" s="72"/>
      <c r="AB1455" s="59"/>
      <c r="AC1455" s="62"/>
      <c r="AD1455" s="462">
        <f>SamstagNeben!C68</f>
        <v>12</v>
      </c>
      <c r="AE1455" s="463"/>
      <c r="AF1455" s="62"/>
      <c r="AG1455" s="462">
        <f>SamstagNeben!E68</f>
        <v>104</v>
      </c>
      <c r="AH1455" s="463"/>
      <c r="AJ1455" s="462">
        <f>SamstagNeben!F68</f>
        <v>3</v>
      </c>
      <c r="AK1455" s="463"/>
    </row>
    <row r="1456" spans="1:37">
      <c r="A1456" s="65" t="s">
        <v>100</v>
      </c>
      <c r="C1456" s="66"/>
      <c r="D1456" s="67"/>
      <c r="E1456" s="67"/>
      <c r="F1456" s="67"/>
      <c r="G1456" s="67"/>
      <c r="H1456" s="68"/>
      <c r="I1456" s="67"/>
      <c r="J1456" s="67"/>
      <c r="K1456" s="67"/>
      <c r="L1456" s="67"/>
      <c r="M1456" s="68"/>
      <c r="N1456" s="67"/>
      <c r="O1456" s="67"/>
      <c r="P1456" s="67"/>
      <c r="Q1456" s="67"/>
      <c r="R1456" s="68"/>
      <c r="S1456" s="67"/>
      <c r="T1456" s="67"/>
      <c r="U1456" s="67"/>
      <c r="V1456" s="67"/>
      <c r="W1456" s="68"/>
      <c r="X1456" s="67"/>
      <c r="Y1456" s="67"/>
      <c r="Z1456" s="67"/>
      <c r="AA1456" s="67"/>
      <c r="AB1456" s="68"/>
      <c r="AC1456" s="62"/>
      <c r="AD1456" s="57"/>
      <c r="AE1456" s="59"/>
      <c r="AF1456" s="62"/>
      <c r="AG1456" s="57"/>
      <c r="AH1456" s="59"/>
      <c r="AJ1456" s="57"/>
      <c r="AK1456" s="59"/>
    </row>
    <row r="1457" spans="1:37">
      <c r="A1457" s="70" t="s">
        <v>101</v>
      </c>
      <c r="B1457" s="58"/>
      <c r="C1457" s="71"/>
      <c r="D1457" s="72"/>
      <c r="E1457" s="72"/>
      <c r="F1457" s="72"/>
      <c r="G1457" s="72"/>
      <c r="H1457" s="59"/>
      <c r="I1457" s="72"/>
      <c r="J1457" s="72"/>
      <c r="K1457" s="72"/>
      <c r="L1457" s="72"/>
      <c r="M1457" s="59"/>
      <c r="N1457" s="72"/>
      <c r="O1457" s="72"/>
      <c r="P1457" s="72"/>
      <c r="Q1457" s="72"/>
      <c r="R1457" s="59"/>
      <c r="S1457" s="72"/>
      <c r="T1457" s="72"/>
      <c r="U1457" s="72"/>
      <c r="V1457" s="72"/>
      <c r="W1457" s="59"/>
      <c r="X1457" s="72"/>
      <c r="Y1457" s="72"/>
      <c r="Z1457" s="72"/>
      <c r="AA1457" s="72"/>
      <c r="AB1457" s="59"/>
      <c r="AC1457" s="62"/>
      <c r="AD1457" s="62"/>
      <c r="AE1457" s="62"/>
      <c r="AF1457" s="62"/>
      <c r="AG1457" s="62"/>
    </row>
    <row r="1458" spans="1:37">
      <c r="A1458" s="65" t="s">
        <v>100</v>
      </c>
      <c r="C1458" s="66"/>
      <c r="D1458" s="67"/>
      <c r="E1458" s="67"/>
      <c r="F1458" s="67"/>
      <c r="G1458" s="67"/>
      <c r="H1458" s="68"/>
      <c r="I1458" s="67"/>
      <c r="J1458" s="67"/>
      <c r="K1458" s="67"/>
      <c r="L1458" s="67"/>
      <c r="M1458" s="68"/>
      <c r="N1458" s="67"/>
      <c r="O1458" s="67"/>
      <c r="P1458" s="67"/>
      <c r="Q1458" s="67"/>
      <c r="R1458" s="68"/>
      <c r="S1458" s="67"/>
      <c r="T1458" s="67"/>
      <c r="U1458" s="67"/>
      <c r="V1458" s="67"/>
      <c r="W1458" s="68"/>
      <c r="X1458" s="67"/>
      <c r="Y1458" s="67"/>
      <c r="Z1458" s="67"/>
      <c r="AA1458" s="67"/>
      <c r="AB1458" s="68"/>
      <c r="AC1458" s="62"/>
      <c r="AD1458" s="73" t="s">
        <v>103</v>
      </c>
      <c r="AE1458" s="62"/>
      <c r="AF1458" s="62"/>
      <c r="AG1458" s="62"/>
    </row>
    <row r="1459" spans="1:37">
      <c r="A1459" s="70" t="s">
        <v>101</v>
      </c>
      <c r="B1459" s="58"/>
      <c r="C1459" s="71"/>
      <c r="D1459" s="72"/>
      <c r="E1459" s="72"/>
      <c r="F1459" s="72"/>
      <c r="G1459" s="72"/>
      <c r="H1459" s="59"/>
      <c r="I1459" s="72"/>
      <c r="J1459" s="72"/>
      <c r="K1459" s="72"/>
      <c r="L1459" s="72"/>
      <c r="M1459" s="59"/>
      <c r="N1459" s="72"/>
      <c r="O1459" s="72"/>
      <c r="P1459" s="72"/>
      <c r="Q1459" s="72"/>
      <c r="R1459" s="59"/>
      <c r="S1459" s="72"/>
      <c r="T1459" s="72"/>
      <c r="U1459" s="72"/>
      <c r="V1459" s="72"/>
      <c r="W1459" s="59"/>
      <c r="X1459" s="72"/>
      <c r="Y1459" s="72"/>
      <c r="Z1459" s="72"/>
      <c r="AA1459" s="72"/>
      <c r="AB1459" s="59"/>
      <c r="AC1459" s="62"/>
      <c r="AD1459" s="62"/>
      <c r="AE1459" s="62"/>
      <c r="AF1459" s="62"/>
      <c r="AG1459" s="62"/>
    </row>
    <row r="1460" spans="1:37">
      <c r="A1460" s="65" t="s">
        <v>100</v>
      </c>
      <c r="C1460" s="66"/>
      <c r="D1460" s="67"/>
      <c r="E1460" s="67"/>
      <c r="F1460" s="67"/>
      <c r="G1460" s="67"/>
      <c r="H1460" s="68"/>
      <c r="I1460" s="67"/>
      <c r="J1460" s="67"/>
      <c r="K1460" s="67"/>
      <c r="L1460" s="67"/>
      <c r="M1460" s="68"/>
      <c r="N1460" s="67"/>
      <c r="O1460" s="67"/>
      <c r="P1460" s="67"/>
      <c r="Q1460" s="67"/>
      <c r="R1460" s="68"/>
      <c r="S1460" s="67"/>
      <c r="T1460" s="67"/>
      <c r="U1460" s="67"/>
      <c r="V1460" s="67"/>
      <c r="W1460" s="68"/>
      <c r="X1460" s="67"/>
      <c r="Y1460" s="67"/>
      <c r="Z1460" s="67"/>
      <c r="AA1460" s="67"/>
      <c r="AB1460" s="68"/>
      <c r="AC1460" s="62"/>
      <c r="AD1460" s="74" t="str">
        <f>Daten!$A$31</f>
        <v>DM Senioren 2017</v>
      </c>
      <c r="AE1460" s="58"/>
      <c r="AF1460" s="58"/>
      <c r="AG1460" s="58"/>
      <c r="AH1460" s="58"/>
      <c r="AI1460" s="58"/>
      <c r="AJ1460" s="58"/>
      <c r="AK1460" s="58"/>
    </row>
    <row r="1461" spans="1:37">
      <c r="A1461" s="70" t="s">
        <v>101</v>
      </c>
      <c r="B1461" s="58"/>
      <c r="C1461" s="71"/>
      <c r="D1461" s="72"/>
      <c r="E1461" s="72"/>
      <c r="F1461" s="72"/>
      <c r="G1461" s="72"/>
      <c r="H1461" s="59"/>
      <c r="I1461" s="72"/>
      <c r="J1461" s="72"/>
      <c r="K1461" s="72"/>
      <c r="L1461" s="72"/>
      <c r="M1461" s="59"/>
      <c r="N1461" s="72"/>
      <c r="O1461" s="72"/>
      <c r="P1461" s="72"/>
      <c r="Q1461" s="72"/>
      <c r="R1461" s="59"/>
      <c r="S1461" s="72"/>
      <c r="T1461" s="72"/>
      <c r="U1461" s="72"/>
      <c r="V1461" s="72"/>
      <c r="W1461" s="59"/>
      <c r="X1461" s="72"/>
      <c r="Y1461" s="72"/>
      <c r="Z1461" s="72"/>
      <c r="AA1461" s="72"/>
      <c r="AB1461" s="59"/>
      <c r="AC1461" s="62"/>
      <c r="AD1461" s="75" t="str">
        <f>SamstagNeben!G68</f>
        <v>F30</v>
      </c>
      <c r="AE1461" s="76"/>
      <c r="AF1461" s="76"/>
      <c r="AG1461" s="75" t="s">
        <v>34</v>
      </c>
      <c r="AH1461" s="76"/>
      <c r="AI1461" s="76"/>
      <c r="AJ1461" s="76"/>
      <c r="AK1461" s="76"/>
    </row>
    <row r="1462" spans="1:37">
      <c r="A1462" s="65" t="s">
        <v>100</v>
      </c>
      <c r="C1462" s="66"/>
      <c r="D1462" s="67"/>
      <c r="E1462" s="67"/>
      <c r="F1462" s="67"/>
      <c r="G1462" s="67"/>
      <c r="H1462" s="68"/>
      <c r="I1462" s="67"/>
      <c r="J1462" s="67"/>
      <c r="K1462" s="67"/>
      <c r="L1462" s="67"/>
      <c r="M1462" s="68"/>
      <c r="N1462" s="67"/>
      <c r="O1462" s="67"/>
      <c r="P1462" s="67"/>
      <c r="Q1462" s="67"/>
      <c r="R1462" s="68"/>
      <c r="S1462" s="67"/>
      <c r="T1462" s="67"/>
      <c r="U1462" s="67"/>
      <c r="V1462" s="67"/>
      <c r="W1462" s="68"/>
      <c r="X1462" s="67"/>
      <c r="Y1462" s="67"/>
      <c r="Z1462" s="67"/>
      <c r="AA1462" s="67"/>
      <c r="AB1462" s="68"/>
      <c r="AC1462" s="62"/>
      <c r="AD1462" s="77"/>
      <c r="AE1462" s="62"/>
      <c r="AF1462" s="62"/>
      <c r="AG1462" s="62"/>
      <c r="AH1462" s="62"/>
      <c r="AI1462" s="62"/>
      <c r="AJ1462" s="62"/>
      <c r="AK1462" s="62"/>
    </row>
    <row r="1463" spans="1:37">
      <c r="A1463" s="70" t="s">
        <v>101</v>
      </c>
      <c r="B1463" s="58"/>
      <c r="C1463" s="71"/>
      <c r="D1463" s="72"/>
      <c r="E1463" s="72"/>
      <c r="F1463" s="72"/>
      <c r="G1463" s="72"/>
      <c r="H1463" s="59"/>
      <c r="I1463" s="72"/>
      <c r="J1463" s="72"/>
      <c r="K1463" s="72"/>
      <c r="L1463" s="72"/>
      <c r="M1463" s="59"/>
      <c r="N1463" s="72"/>
      <c r="O1463" s="72"/>
      <c r="P1463" s="72"/>
      <c r="Q1463" s="72"/>
      <c r="R1463" s="59"/>
      <c r="S1463" s="72"/>
      <c r="T1463" s="72"/>
      <c r="U1463" s="72"/>
      <c r="V1463" s="72"/>
      <c r="W1463" s="59"/>
      <c r="X1463" s="72"/>
      <c r="Y1463" s="72"/>
      <c r="Z1463" s="72"/>
      <c r="AA1463" s="72"/>
      <c r="AB1463" s="59"/>
      <c r="AC1463" s="62"/>
      <c r="AD1463" s="78" t="s">
        <v>104</v>
      </c>
      <c r="AE1463" s="76"/>
      <c r="AF1463" s="76"/>
      <c r="AG1463" s="76"/>
      <c r="AH1463" s="79"/>
      <c r="AI1463" s="76"/>
      <c r="AJ1463" s="76"/>
      <c r="AK1463" s="80"/>
    </row>
    <row r="1464" spans="1:37">
      <c r="D1464" s="64"/>
      <c r="AD1464" s="81"/>
      <c r="AE1464" s="52"/>
      <c r="AF1464" s="52"/>
      <c r="AG1464" s="52"/>
      <c r="AH1464" s="82"/>
      <c r="AI1464" s="52"/>
      <c r="AJ1464" s="52"/>
      <c r="AK1464" s="53"/>
    </row>
    <row r="1465" spans="1:37">
      <c r="A1465" s="83" t="s">
        <v>105</v>
      </c>
      <c r="B1465" s="76"/>
      <c r="C1465" s="80"/>
      <c r="D1465" s="84"/>
      <c r="E1465" s="84" t="s">
        <v>100</v>
      </c>
      <c r="F1465" s="85" t="s">
        <v>21</v>
      </c>
      <c r="G1465" s="84" t="s">
        <v>101</v>
      </c>
      <c r="H1465" s="86"/>
      <c r="I1465" s="84" t="s">
        <v>106</v>
      </c>
      <c r="J1465" s="84"/>
      <c r="K1465" s="84"/>
      <c r="L1465" s="84"/>
      <c r="M1465" s="86"/>
      <c r="N1465" s="84" t="s">
        <v>107</v>
      </c>
      <c r="O1465" s="84"/>
      <c r="P1465" s="84"/>
      <c r="Q1465" s="84"/>
      <c r="R1465" s="86"/>
      <c r="S1465" s="73"/>
      <c r="T1465" s="73"/>
      <c r="AD1465" s="87" t="s">
        <v>108</v>
      </c>
      <c r="AE1465" s="58"/>
      <c r="AF1465" s="58"/>
      <c r="AG1465" s="58"/>
      <c r="AH1465" s="72"/>
      <c r="AI1465" s="58"/>
      <c r="AJ1465" s="58"/>
      <c r="AK1465" s="59"/>
    </row>
    <row r="1466" spans="1:37">
      <c r="A1466" s="60"/>
      <c r="C1466" s="61"/>
      <c r="H1466" s="61"/>
      <c r="M1466" s="61"/>
      <c r="N1466" s="88"/>
      <c r="O1466" s="89"/>
      <c r="P1466" s="89"/>
      <c r="Q1466" s="89"/>
      <c r="R1466" s="90"/>
      <c r="S1466" s="62"/>
      <c r="T1466" s="56" t="s">
        <v>109</v>
      </c>
      <c r="AD1466" s="91"/>
      <c r="AE1466" s="62"/>
      <c r="AF1466" s="62"/>
      <c r="AG1466" s="62"/>
      <c r="AH1466" s="92"/>
      <c r="AI1466" s="62"/>
      <c r="AJ1466" s="62"/>
      <c r="AK1466" s="61"/>
    </row>
    <row r="1467" spans="1:37">
      <c r="A1467" s="93" t="s">
        <v>110</v>
      </c>
      <c r="B1467" s="58"/>
      <c r="C1467" s="59"/>
      <c r="D1467" s="58"/>
      <c r="E1467" s="58"/>
      <c r="F1467" s="94" t="s">
        <v>21</v>
      </c>
      <c r="G1467" s="58"/>
      <c r="H1467" s="59"/>
      <c r="I1467" s="58"/>
      <c r="J1467" s="58"/>
      <c r="K1467" s="94" t="s">
        <v>21</v>
      </c>
      <c r="L1467" s="58"/>
      <c r="M1467" s="59"/>
      <c r="N1467" s="95"/>
      <c r="O1467" s="95"/>
      <c r="P1467" s="96"/>
      <c r="Q1467" s="97"/>
      <c r="R1467" s="98"/>
      <c r="S1467" s="62"/>
      <c r="T1467" s="62"/>
      <c r="AD1467" s="87" t="s">
        <v>111</v>
      </c>
      <c r="AE1467" s="58"/>
      <c r="AF1467" s="58"/>
      <c r="AG1467" s="58"/>
      <c r="AH1467" s="72"/>
      <c r="AI1467" s="58"/>
      <c r="AJ1467" s="58"/>
      <c r="AK1467" s="59"/>
    </row>
    <row r="1468" spans="1:37">
      <c r="A1468" s="60"/>
      <c r="C1468" s="61"/>
      <c r="H1468" s="61"/>
      <c r="K1468" s="99"/>
      <c r="M1468" s="61"/>
      <c r="N1468" s="62"/>
      <c r="Q1468" s="100"/>
      <c r="R1468" s="61"/>
      <c r="S1468" s="62"/>
      <c r="T1468" s="58"/>
      <c r="U1468" s="58"/>
      <c r="V1468" s="58"/>
      <c r="W1468" s="58"/>
      <c r="X1468" s="58"/>
      <c r="Y1468" s="58"/>
      <c r="Z1468" s="58"/>
      <c r="AA1468" s="58"/>
      <c r="AB1468" s="58"/>
      <c r="AC1468" s="62"/>
      <c r="AD1468" s="91"/>
      <c r="AE1468" s="62"/>
      <c r="AF1468" s="62"/>
      <c r="AG1468" s="62"/>
      <c r="AH1468" s="92"/>
      <c r="AI1468" s="62"/>
      <c r="AJ1468" s="62"/>
      <c r="AK1468" s="61"/>
    </row>
    <row r="1469" spans="1:37">
      <c r="A1469" s="93" t="s">
        <v>112</v>
      </c>
      <c r="B1469" s="58"/>
      <c r="C1469" s="59"/>
      <c r="D1469" s="58"/>
      <c r="E1469" s="58"/>
      <c r="F1469" s="94" t="s">
        <v>21</v>
      </c>
      <c r="G1469" s="58"/>
      <c r="H1469" s="59"/>
      <c r="I1469" s="58"/>
      <c r="J1469" s="58"/>
      <c r="K1469" s="94" t="s">
        <v>21</v>
      </c>
      <c r="L1469" s="58"/>
      <c r="M1469" s="59"/>
      <c r="N1469" s="58"/>
      <c r="O1469" s="58"/>
      <c r="P1469" s="94" t="s">
        <v>21</v>
      </c>
      <c r="Q1469" s="101"/>
      <c r="R1469" s="59"/>
      <c r="S1469" s="62"/>
      <c r="T1469" s="62"/>
      <c r="AD1469" s="87" t="s">
        <v>113</v>
      </c>
      <c r="AE1469" s="58"/>
      <c r="AF1469" s="58"/>
      <c r="AG1469" s="58"/>
      <c r="AH1469" s="72"/>
      <c r="AI1469" s="58"/>
      <c r="AJ1469" s="58"/>
      <c r="AK1469" s="59"/>
    </row>
    <row r="1470" spans="1:37">
      <c r="AD1470" s="91" t="s">
        <v>114</v>
      </c>
      <c r="AE1470" s="62"/>
      <c r="AF1470" s="62"/>
      <c r="AG1470" s="62"/>
      <c r="AH1470" s="92"/>
      <c r="AI1470" s="62"/>
      <c r="AJ1470" s="62"/>
      <c r="AK1470" s="61"/>
    </row>
    <row r="1471" spans="1:37">
      <c r="A1471" s="102"/>
      <c r="B1471" s="76"/>
      <c r="C1471" s="76"/>
      <c r="D1471" s="76"/>
      <c r="E1471" s="76" t="s">
        <v>100</v>
      </c>
      <c r="F1471" s="76"/>
      <c r="G1471" s="76"/>
      <c r="H1471" s="76"/>
      <c r="I1471" s="76"/>
      <c r="J1471" s="76"/>
      <c r="K1471" s="76"/>
      <c r="L1471" s="76"/>
      <c r="M1471" s="76"/>
      <c r="N1471" s="85" t="s">
        <v>40</v>
      </c>
      <c r="O1471" s="76"/>
      <c r="P1471" s="76"/>
      <c r="Q1471" s="76"/>
      <c r="R1471" s="76"/>
      <c r="S1471" s="76"/>
      <c r="T1471" s="76" t="s">
        <v>101</v>
      </c>
      <c r="U1471" s="76"/>
      <c r="V1471" s="76"/>
      <c r="W1471" s="76"/>
      <c r="X1471" s="76"/>
      <c r="Y1471" s="76"/>
      <c r="Z1471" s="76"/>
      <c r="AA1471" s="76"/>
      <c r="AB1471" s="80"/>
      <c r="AD1471" s="87" t="s">
        <v>115</v>
      </c>
      <c r="AE1471" s="58"/>
      <c r="AF1471" s="58"/>
      <c r="AG1471" s="58"/>
      <c r="AH1471" s="72"/>
      <c r="AI1471" s="58"/>
      <c r="AJ1471" s="58"/>
      <c r="AK1471" s="59"/>
    </row>
    <row r="1472" spans="1:37">
      <c r="A1472" s="103" t="s">
        <v>116</v>
      </c>
      <c r="B1472" s="104" t="s">
        <v>117</v>
      </c>
      <c r="C1472" s="104"/>
      <c r="D1472" s="104"/>
      <c r="E1472" s="104"/>
      <c r="F1472" s="104"/>
      <c r="G1472" s="105"/>
      <c r="H1472" s="104" t="s">
        <v>118</v>
      </c>
      <c r="I1472" s="104"/>
      <c r="J1472" s="105"/>
      <c r="K1472" s="106" t="s">
        <v>119</v>
      </c>
      <c r="L1472" s="107" t="s">
        <v>120</v>
      </c>
      <c r="M1472" s="108"/>
      <c r="N1472" s="109" t="s">
        <v>94</v>
      </c>
      <c r="O1472" s="105" t="s">
        <v>116</v>
      </c>
      <c r="P1472" s="104" t="s">
        <v>117</v>
      </c>
      <c r="Q1472" s="104"/>
      <c r="R1472" s="104"/>
      <c r="S1472" s="104"/>
      <c r="T1472" s="104"/>
      <c r="U1472" s="105"/>
      <c r="V1472" s="104" t="s">
        <v>118</v>
      </c>
      <c r="W1472" s="104"/>
      <c r="X1472" s="105"/>
      <c r="Y1472" s="106" t="s">
        <v>119</v>
      </c>
      <c r="Z1472" s="107" t="s">
        <v>120</v>
      </c>
      <c r="AA1472" s="108"/>
      <c r="AB1472" s="109" t="s">
        <v>94</v>
      </c>
    </row>
    <row r="1473" spans="1:37">
      <c r="A1473" s="110" t="s">
        <v>121</v>
      </c>
      <c r="B1473" s="111"/>
      <c r="C1473" s="111"/>
      <c r="D1473" s="111"/>
      <c r="E1473" s="111"/>
      <c r="F1473" s="111"/>
      <c r="G1473" s="112"/>
      <c r="H1473" s="111"/>
      <c r="I1473" s="111"/>
      <c r="J1473" s="112"/>
      <c r="K1473" s="113"/>
      <c r="L1473" s="114"/>
      <c r="M1473" s="115"/>
      <c r="N1473" s="116"/>
      <c r="O1473" s="117" t="s">
        <v>121</v>
      </c>
      <c r="P1473" s="111"/>
      <c r="Q1473" s="111"/>
      <c r="R1473" s="111"/>
      <c r="S1473" s="111"/>
      <c r="T1473" s="111"/>
      <c r="U1473" s="112"/>
      <c r="V1473" s="111"/>
      <c r="W1473" s="111"/>
      <c r="X1473" s="112"/>
      <c r="Y1473" s="113"/>
      <c r="Z1473" s="114"/>
      <c r="AA1473" s="115"/>
      <c r="AB1473" s="116"/>
      <c r="AD1473" s="64" t="s">
        <v>122</v>
      </c>
    </row>
    <row r="1474" spans="1:37">
      <c r="A1474" s="110" t="s">
        <v>123</v>
      </c>
      <c r="B1474" s="111"/>
      <c r="C1474" s="111"/>
      <c r="D1474" s="111"/>
      <c r="E1474" s="111"/>
      <c r="F1474" s="111"/>
      <c r="G1474" s="112"/>
      <c r="H1474" s="111"/>
      <c r="I1474" s="111"/>
      <c r="J1474" s="112"/>
      <c r="K1474" s="118"/>
      <c r="L1474" s="119"/>
      <c r="M1474" s="112"/>
      <c r="N1474" s="116"/>
      <c r="O1474" s="117" t="s">
        <v>123</v>
      </c>
      <c r="P1474" s="111"/>
      <c r="Q1474" s="111"/>
      <c r="R1474" s="111"/>
      <c r="S1474" s="111"/>
      <c r="T1474" s="111"/>
      <c r="U1474" s="112"/>
      <c r="V1474" s="111"/>
      <c r="W1474" s="111"/>
      <c r="X1474" s="112"/>
      <c r="Y1474" s="118"/>
      <c r="Z1474" s="119"/>
      <c r="AA1474" s="112"/>
      <c r="AB1474" s="116"/>
      <c r="AD1474" s="120"/>
      <c r="AE1474" s="58"/>
      <c r="AF1474" s="58"/>
      <c r="AG1474" s="58"/>
      <c r="AH1474" s="58"/>
      <c r="AI1474" s="58"/>
      <c r="AJ1474" s="58"/>
      <c r="AK1474" s="58"/>
    </row>
    <row r="1475" spans="1:37">
      <c r="A1475" s="110" t="s">
        <v>124</v>
      </c>
      <c r="B1475" s="111"/>
      <c r="C1475" s="111"/>
      <c r="D1475" s="111"/>
      <c r="E1475" s="111"/>
      <c r="F1475" s="111"/>
      <c r="G1475" s="112"/>
      <c r="H1475" s="111"/>
      <c r="I1475" s="111"/>
      <c r="J1475" s="112"/>
      <c r="K1475" s="118"/>
      <c r="L1475" s="119"/>
      <c r="M1475" s="112"/>
      <c r="N1475" s="116"/>
      <c r="O1475" s="117" t="s">
        <v>124</v>
      </c>
      <c r="P1475" s="111"/>
      <c r="Q1475" s="111"/>
      <c r="R1475" s="111"/>
      <c r="S1475" s="111"/>
      <c r="T1475" s="111"/>
      <c r="U1475" s="112"/>
      <c r="V1475" s="111"/>
      <c r="W1475" s="111"/>
      <c r="X1475" s="112"/>
      <c r="Y1475" s="118"/>
      <c r="Z1475" s="119"/>
      <c r="AA1475" s="112"/>
      <c r="AB1475" s="116"/>
      <c r="AD1475" s="64" t="s">
        <v>96</v>
      </c>
    </row>
    <row r="1476" spans="1:37">
      <c r="A1476" s="110" t="s">
        <v>125</v>
      </c>
      <c r="B1476" s="111"/>
      <c r="C1476" s="111"/>
      <c r="D1476" s="111"/>
      <c r="E1476" s="111"/>
      <c r="F1476" s="111"/>
      <c r="G1476" s="112"/>
      <c r="H1476" s="111"/>
      <c r="I1476" s="111"/>
      <c r="J1476" s="112"/>
      <c r="K1476" s="118"/>
      <c r="L1476" s="119"/>
      <c r="M1476" s="112"/>
      <c r="N1476" s="116"/>
      <c r="O1476" s="117" t="s">
        <v>125</v>
      </c>
      <c r="P1476" s="111"/>
      <c r="Q1476" s="111"/>
      <c r="R1476" s="111"/>
      <c r="S1476" s="111"/>
      <c r="T1476" s="111"/>
      <c r="U1476" s="112"/>
      <c r="V1476" s="111"/>
      <c r="W1476" s="111"/>
      <c r="X1476" s="112"/>
      <c r="Y1476" s="118"/>
      <c r="Z1476" s="119"/>
      <c r="AA1476" s="112"/>
      <c r="AB1476" s="116"/>
      <c r="AD1476" s="120"/>
      <c r="AE1476" s="58"/>
      <c r="AF1476" s="58"/>
      <c r="AG1476" s="58"/>
      <c r="AH1476" s="58"/>
      <c r="AI1476" s="58"/>
      <c r="AJ1476" s="58"/>
      <c r="AK1476" s="58"/>
    </row>
    <row r="1477" spans="1:37">
      <c r="A1477" s="110" t="s">
        <v>126</v>
      </c>
      <c r="B1477" s="111"/>
      <c r="C1477" s="111"/>
      <c r="D1477" s="111"/>
      <c r="E1477" s="111"/>
      <c r="F1477" s="111"/>
      <c r="G1477" s="112"/>
      <c r="H1477" s="111"/>
      <c r="I1477" s="111"/>
      <c r="J1477" s="112"/>
      <c r="K1477" s="118"/>
      <c r="L1477" s="119"/>
      <c r="M1477" s="112"/>
      <c r="N1477" s="116"/>
      <c r="O1477" s="117" t="s">
        <v>126</v>
      </c>
      <c r="P1477" s="111"/>
      <c r="Q1477" s="111"/>
      <c r="R1477" s="111"/>
      <c r="S1477" s="111"/>
      <c r="T1477" s="111"/>
      <c r="U1477" s="112"/>
      <c r="V1477" s="111"/>
      <c r="W1477" s="111"/>
      <c r="X1477" s="112"/>
      <c r="Y1477" s="118"/>
      <c r="Z1477" s="119"/>
      <c r="AA1477" s="112"/>
      <c r="AB1477" s="116"/>
      <c r="AD1477" s="64" t="s">
        <v>127</v>
      </c>
    </row>
    <row r="1478" spans="1:37">
      <c r="A1478" s="121" t="s">
        <v>128</v>
      </c>
      <c r="B1478" s="58"/>
      <c r="C1478" s="58"/>
      <c r="D1478" s="58"/>
      <c r="E1478" s="58"/>
      <c r="F1478" s="58"/>
      <c r="G1478" s="72"/>
      <c r="H1478" s="58"/>
      <c r="I1478" s="58"/>
      <c r="J1478" s="72"/>
      <c r="K1478" s="122"/>
      <c r="L1478" s="123"/>
      <c r="M1478" s="72"/>
      <c r="N1478" s="59"/>
      <c r="O1478" s="124" t="s">
        <v>128</v>
      </c>
      <c r="P1478" s="58"/>
      <c r="Q1478" s="58"/>
      <c r="R1478" s="58"/>
      <c r="S1478" s="58"/>
      <c r="T1478" s="58"/>
      <c r="U1478" s="72"/>
      <c r="V1478" s="58"/>
      <c r="W1478" s="58"/>
      <c r="X1478" s="72"/>
      <c r="Y1478" s="122"/>
      <c r="Z1478" s="123"/>
      <c r="AA1478" s="72"/>
      <c r="AB1478" s="59"/>
      <c r="AD1478" s="120"/>
      <c r="AE1478" s="125" t="str">
        <f>Daten!$A$35</f>
        <v>Fredenbeck</v>
      </c>
      <c r="AF1478" s="58"/>
      <c r="AG1478" s="58"/>
      <c r="AH1478" s="58"/>
      <c r="AI1478" s="58"/>
      <c r="AJ1478" s="58"/>
      <c r="AK1478" s="58"/>
    </row>
    <row r="1479" spans="1:37">
      <c r="A1479" s="65" t="s">
        <v>129</v>
      </c>
      <c r="N1479" s="61"/>
      <c r="O1479" s="64" t="s">
        <v>129</v>
      </c>
      <c r="AB1479" s="61"/>
      <c r="AD1479" s="64" t="s">
        <v>130</v>
      </c>
    </row>
    <row r="1480" spans="1:37">
      <c r="A1480" s="57"/>
      <c r="B1480" s="58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9"/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8"/>
      <c r="AB1480" s="59"/>
      <c r="AD1480" s="58"/>
      <c r="AE1480" s="126" t="str">
        <f>Daten!$A$32</f>
        <v>05.05.2017</v>
      </c>
      <c r="AF1480" s="58"/>
      <c r="AG1480" s="58"/>
      <c r="AH1480" s="58"/>
      <c r="AI1480" s="58"/>
      <c r="AJ1480" s="58"/>
      <c r="AK1480" s="58"/>
    </row>
    <row r="1481" spans="1:37" ht="12" customHeight="1"/>
    <row r="1482" spans="1:37">
      <c r="A1482" s="51" t="s">
        <v>95</v>
      </c>
      <c r="B1482" s="52"/>
      <c r="C1482" s="52"/>
      <c r="D1482" s="52"/>
      <c r="E1482" s="53"/>
      <c r="F1482" s="54" t="s">
        <v>96</v>
      </c>
      <c r="G1482" s="52"/>
      <c r="H1482" s="52"/>
      <c r="I1482" s="52"/>
      <c r="J1482" s="52"/>
      <c r="K1482" s="52"/>
      <c r="L1482" s="52"/>
      <c r="M1482" s="52"/>
      <c r="N1482" s="52"/>
      <c r="O1482" s="52"/>
      <c r="P1482" s="53"/>
      <c r="Q1482" s="54" t="s">
        <v>97</v>
      </c>
      <c r="R1482" s="52"/>
      <c r="S1482" s="52"/>
      <c r="T1482" s="52"/>
      <c r="U1482" s="52"/>
      <c r="V1482" s="52"/>
      <c r="W1482" s="52"/>
      <c r="X1482" s="52"/>
      <c r="Y1482" s="52"/>
      <c r="Z1482" s="52"/>
      <c r="AA1482" s="52"/>
      <c r="AB1482" s="53"/>
      <c r="AC1482" s="55" t="s">
        <v>98</v>
      </c>
    </row>
    <row r="1483" spans="1:37">
      <c r="A1483" s="57"/>
      <c r="B1483" s="58"/>
      <c r="C1483" s="58"/>
      <c r="D1483" s="58"/>
      <c r="E1483" s="59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9"/>
      <c r="Q1483" s="58"/>
      <c r="R1483" s="58" t="e">
        <f ca="1">SamstagNeben!P69</f>
        <v>#N/A</v>
      </c>
      <c r="S1483" s="58"/>
      <c r="T1483" s="58"/>
      <c r="U1483" s="58"/>
      <c r="V1483" s="58"/>
      <c r="W1483" s="58"/>
      <c r="X1483" s="58"/>
      <c r="Y1483" s="58"/>
      <c r="Z1483" s="58"/>
      <c r="AA1483" s="58">
        <f>SamstagNeben!N69</f>
        <v>0</v>
      </c>
      <c r="AB1483" s="59"/>
      <c r="AC1483" s="55" t="s">
        <v>99</v>
      </c>
    </row>
    <row r="1484" spans="1:37" ht="15.95" customHeight="1">
      <c r="A1484" s="60" t="s">
        <v>100</v>
      </c>
      <c r="C1484" s="56" t="e">
        <f ca="1">SamstagNeben!I69</f>
        <v>#N/A</v>
      </c>
      <c r="M1484" s="61"/>
      <c r="N1484" s="62" t="s">
        <v>101</v>
      </c>
      <c r="O1484" s="63"/>
      <c r="P1484" s="56" t="e">
        <f ca="1">SamstagNeben!M69</f>
        <v>#N/A</v>
      </c>
      <c r="AB1484" s="61"/>
    </row>
    <row r="1485" spans="1:37">
      <c r="A1485" s="57"/>
      <c r="B1485" s="58"/>
      <c r="C1485" s="58"/>
      <c r="M1485" s="61"/>
      <c r="N1485" s="62"/>
      <c r="AB1485" s="61"/>
      <c r="AD1485" s="64" t="s">
        <v>37</v>
      </c>
      <c r="AG1485" s="64" t="s">
        <v>102</v>
      </c>
      <c r="AJ1485" s="64" t="s">
        <v>39</v>
      </c>
    </row>
    <row r="1486" spans="1:37">
      <c r="A1486" s="65" t="s">
        <v>100</v>
      </c>
      <c r="C1486" s="66"/>
      <c r="D1486" s="67"/>
      <c r="E1486" s="67"/>
      <c r="F1486" s="67"/>
      <c r="G1486" s="67"/>
      <c r="H1486" s="68"/>
      <c r="I1486" s="67"/>
      <c r="J1486" s="67"/>
      <c r="K1486" s="67"/>
      <c r="L1486" s="67"/>
      <c r="M1486" s="68"/>
      <c r="N1486" s="67"/>
      <c r="O1486" s="67"/>
      <c r="P1486" s="67"/>
      <c r="Q1486" s="67"/>
      <c r="R1486" s="68"/>
      <c r="S1486" s="67"/>
      <c r="T1486" s="67"/>
      <c r="U1486" s="67"/>
      <c r="V1486" s="67"/>
      <c r="W1486" s="68"/>
      <c r="X1486" s="67"/>
      <c r="Y1486" s="67"/>
      <c r="Z1486" s="67"/>
      <c r="AA1486" s="67"/>
      <c r="AB1486" s="68"/>
      <c r="AC1486" s="62"/>
      <c r="AD1486" s="69"/>
      <c r="AE1486" s="53"/>
      <c r="AF1486" s="62"/>
      <c r="AG1486" s="69"/>
      <c r="AH1486" s="53"/>
      <c r="AJ1486" s="69"/>
      <c r="AK1486" s="53"/>
    </row>
    <row r="1487" spans="1:37">
      <c r="A1487" s="70" t="s">
        <v>101</v>
      </c>
      <c r="B1487" s="58"/>
      <c r="C1487" s="71"/>
      <c r="D1487" s="72"/>
      <c r="E1487" s="72"/>
      <c r="F1487" s="72"/>
      <c r="G1487" s="72"/>
      <c r="H1487" s="59"/>
      <c r="I1487" s="72"/>
      <c r="J1487" s="72"/>
      <c r="K1487" s="72"/>
      <c r="L1487" s="72"/>
      <c r="M1487" s="59"/>
      <c r="N1487" s="72"/>
      <c r="O1487" s="72"/>
      <c r="P1487" s="72"/>
      <c r="Q1487" s="72"/>
      <c r="R1487" s="59"/>
      <c r="S1487" s="72"/>
      <c r="T1487" s="72"/>
      <c r="U1487" s="72"/>
      <c r="V1487" s="72"/>
      <c r="W1487" s="59"/>
      <c r="X1487" s="72"/>
      <c r="Y1487" s="72"/>
      <c r="Z1487" s="72"/>
      <c r="AA1487" s="72"/>
      <c r="AB1487" s="59"/>
      <c r="AC1487" s="62"/>
      <c r="AD1487" s="462">
        <f>SamstagNeben!C69</f>
        <v>12</v>
      </c>
      <c r="AE1487" s="463"/>
      <c r="AF1487" s="62"/>
      <c r="AG1487" s="462">
        <f>SamstagNeben!E69</f>
        <v>0</v>
      </c>
      <c r="AH1487" s="463"/>
      <c r="AJ1487" s="462">
        <f>SamstagNeben!F69</f>
        <v>4</v>
      </c>
      <c r="AK1487" s="463"/>
    </row>
    <row r="1488" spans="1:37">
      <c r="A1488" s="65" t="s">
        <v>100</v>
      </c>
      <c r="C1488" s="66"/>
      <c r="D1488" s="67"/>
      <c r="E1488" s="67"/>
      <c r="F1488" s="67"/>
      <c r="G1488" s="67"/>
      <c r="H1488" s="68"/>
      <c r="I1488" s="67"/>
      <c r="J1488" s="67"/>
      <c r="K1488" s="67"/>
      <c r="L1488" s="67"/>
      <c r="M1488" s="68"/>
      <c r="N1488" s="67"/>
      <c r="O1488" s="67"/>
      <c r="P1488" s="67"/>
      <c r="Q1488" s="67"/>
      <c r="R1488" s="68"/>
      <c r="S1488" s="67"/>
      <c r="T1488" s="67"/>
      <c r="U1488" s="67"/>
      <c r="V1488" s="67"/>
      <c r="W1488" s="68"/>
      <c r="X1488" s="67"/>
      <c r="Y1488" s="67"/>
      <c r="Z1488" s="67"/>
      <c r="AA1488" s="67"/>
      <c r="AB1488" s="68"/>
      <c r="AC1488" s="62"/>
      <c r="AD1488" s="57"/>
      <c r="AE1488" s="59"/>
      <c r="AF1488" s="62"/>
      <c r="AG1488" s="57"/>
      <c r="AH1488" s="59"/>
      <c r="AJ1488" s="57"/>
      <c r="AK1488" s="59"/>
    </row>
    <row r="1489" spans="1:37">
      <c r="A1489" s="70" t="s">
        <v>101</v>
      </c>
      <c r="B1489" s="58"/>
      <c r="C1489" s="71"/>
      <c r="D1489" s="72"/>
      <c r="E1489" s="72"/>
      <c r="F1489" s="72"/>
      <c r="G1489" s="72"/>
      <c r="H1489" s="59"/>
      <c r="I1489" s="72"/>
      <c r="J1489" s="72"/>
      <c r="K1489" s="72"/>
      <c r="L1489" s="72"/>
      <c r="M1489" s="59"/>
      <c r="N1489" s="72"/>
      <c r="O1489" s="72"/>
      <c r="P1489" s="72"/>
      <c r="Q1489" s="72"/>
      <c r="R1489" s="59"/>
      <c r="S1489" s="72"/>
      <c r="T1489" s="72"/>
      <c r="U1489" s="72"/>
      <c r="V1489" s="72"/>
      <c r="W1489" s="59"/>
      <c r="X1489" s="72"/>
      <c r="Y1489" s="72"/>
      <c r="Z1489" s="72"/>
      <c r="AA1489" s="72"/>
      <c r="AB1489" s="59"/>
      <c r="AC1489" s="62"/>
      <c r="AD1489" s="62"/>
      <c r="AE1489" s="62"/>
      <c r="AF1489" s="62"/>
      <c r="AG1489" s="62"/>
    </row>
    <row r="1490" spans="1:37">
      <c r="A1490" s="65" t="s">
        <v>100</v>
      </c>
      <c r="C1490" s="66"/>
      <c r="D1490" s="67"/>
      <c r="E1490" s="67"/>
      <c r="F1490" s="67"/>
      <c r="G1490" s="67"/>
      <c r="H1490" s="68"/>
      <c r="I1490" s="67"/>
      <c r="J1490" s="67"/>
      <c r="K1490" s="67"/>
      <c r="L1490" s="67"/>
      <c r="M1490" s="68"/>
      <c r="N1490" s="67"/>
      <c r="O1490" s="67"/>
      <c r="P1490" s="67"/>
      <c r="Q1490" s="67"/>
      <c r="R1490" s="68"/>
      <c r="S1490" s="67"/>
      <c r="T1490" s="67"/>
      <c r="U1490" s="67"/>
      <c r="V1490" s="67"/>
      <c r="W1490" s="68"/>
      <c r="X1490" s="67"/>
      <c r="Y1490" s="67"/>
      <c r="Z1490" s="67"/>
      <c r="AA1490" s="67"/>
      <c r="AB1490" s="68"/>
      <c r="AC1490" s="62"/>
      <c r="AD1490" s="73" t="s">
        <v>103</v>
      </c>
      <c r="AE1490" s="62"/>
      <c r="AF1490" s="62"/>
      <c r="AG1490" s="62"/>
    </row>
    <row r="1491" spans="1:37">
      <c r="A1491" s="70" t="s">
        <v>101</v>
      </c>
      <c r="B1491" s="58"/>
      <c r="C1491" s="71"/>
      <c r="D1491" s="72"/>
      <c r="E1491" s="72"/>
      <c r="F1491" s="72"/>
      <c r="G1491" s="72"/>
      <c r="H1491" s="59"/>
      <c r="I1491" s="72"/>
      <c r="J1491" s="72"/>
      <c r="K1491" s="72"/>
      <c r="L1491" s="72"/>
      <c r="M1491" s="59"/>
      <c r="N1491" s="72"/>
      <c r="O1491" s="72"/>
      <c r="P1491" s="72"/>
      <c r="Q1491" s="72"/>
      <c r="R1491" s="59"/>
      <c r="S1491" s="72"/>
      <c r="T1491" s="72"/>
      <c r="U1491" s="72"/>
      <c r="V1491" s="72"/>
      <c r="W1491" s="59"/>
      <c r="X1491" s="72"/>
      <c r="Y1491" s="72"/>
      <c r="Z1491" s="72"/>
      <c r="AA1491" s="72"/>
      <c r="AB1491" s="59"/>
      <c r="AC1491" s="62"/>
      <c r="AD1491" s="62"/>
      <c r="AE1491" s="62"/>
      <c r="AF1491" s="62"/>
      <c r="AG1491" s="62"/>
    </row>
    <row r="1492" spans="1:37">
      <c r="A1492" s="65" t="s">
        <v>100</v>
      </c>
      <c r="C1492" s="66"/>
      <c r="D1492" s="67"/>
      <c r="E1492" s="67"/>
      <c r="F1492" s="67"/>
      <c r="G1492" s="67"/>
      <c r="H1492" s="68"/>
      <c r="I1492" s="67"/>
      <c r="J1492" s="67"/>
      <c r="K1492" s="67"/>
      <c r="L1492" s="67"/>
      <c r="M1492" s="68"/>
      <c r="N1492" s="67"/>
      <c r="O1492" s="67"/>
      <c r="P1492" s="67"/>
      <c r="Q1492" s="67"/>
      <c r="R1492" s="68"/>
      <c r="S1492" s="67"/>
      <c r="T1492" s="67"/>
      <c r="U1492" s="67"/>
      <c r="V1492" s="67"/>
      <c r="W1492" s="68"/>
      <c r="X1492" s="67"/>
      <c r="Y1492" s="67"/>
      <c r="Z1492" s="67"/>
      <c r="AA1492" s="67"/>
      <c r="AB1492" s="68"/>
      <c r="AC1492" s="62"/>
      <c r="AD1492" s="74" t="str">
        <f>Daten!$A$31</f>
        <v>DM Senioren 2017</v>
      </c>
      <c r="AE1492" s="58"/>
      <c r="AF1492" s="58"/>
      <c r="AG1492" s="58"/>
      <c r="AH1492" s="58"/>
      <c r="AI1492" s="58"/>
      <c r="AJ1492" s="58"/>
      <c r="AK1492" s="58"/>
    </row>
    <row r="1493" spans="1:37">
      <c r="A1493" s="70" t="s">
        <v>101</v>
      </c>
      <c r="B1493" s="58"/>
      <c r="C1493" s="71"/>
      <c r="D1493" s="72"/>
      <c r="E1493" s="72"/>
      <c r="F1493" s="72"/>
      <c r="G1493" s="72"/>
      <c r="H1493" s="59"/>
      <c r="I1493" s="72"/>
      <c r="J1493" s="72"/>
      <c r="K1493" s="72"/>
      <c r="L1493" s="72"/>
      <c r="M1493" s="59"/>
      <c r="N1493" s="72"/>
      <c r="O1493" s="72"/>
      <c r="P1493" s="72"/>
      <c r="Q1493" s="72"/>
      <c r="R1493" s="59"/>
      <c r="S1493" s="72"/>
      <c r="T1493" s="72"/>
      <c r="U1493" s="72"/>
      <c r="V1493" s="72"/>
      <c r="W1493" s="59"/>
      <c r="X1493" s="72"/>
      <c r="Y1493" s="72"/>
      <c r="Z1493" s="72"/>
      <c r="AA1493" s="72"/>
      <c r="AB1493" s="59"/>
      <c r="AC1493" s="62"/>
      <c r="AD1493" s="75">
        <f>SamstagNeben!G69</f>
        <v>0</v>
      </c>
      <c r="AE1493" s="76"/>
      <c r="AF1493" s="76"/>
      <c r="AG1493" s="75" t="s">
        <v>34</v>
      </c>
      <c r="AH1493" s="76"/>
      <c r="AI1493" s="76"/>
      <c r="AJ1493" s="76"/>
      <c r="AK1493" s="76"/>
    </row>
    <row r="1494" spans="1:37">
      <c r="A1494" s="65" t="s">
        <v>100</v>
      </c>
      <c r="C1494" s="66"/>
      <c r="D1494" s="67"/>
      <c r="E1494" s="67"/>
      <c r="F1494" s="67"/>
      <c r="G1494" s="67"/>
      <c r="H1494" s="68"/>
      <c r="I1494" s="67"/>
      <c r="J1494" s="67"/>
      <c r="K1494" s="67"/>
      <c r="L1494" s="67"/>
      <c r="M1494" s="68"/>
      <c r="N1494" s="67"/>
      <c r="O1494" s="67"/>
      <c r="P1494" s="67"/>
      <c r="Q1494" s="67"/>
      <c r="R1494" s="68"/>
      <c r="S1494" s="67"/>
      <c r="T1494" s="67"/>
      <c r="U1494" s="67"/>
      <c r="V1494" s="67"/>
      <c r="W1494" s="68"/>
      <c r="X1494" s="67"/>
      <c r="Y1494" s="67"/>
      <c r="Z1494" s="67"/>
      <c r="AA1494" s="67"/>
      <c r="AB1494" s="68"/>
      <c r="AC1494" s="62"/>
      <c r="AD1494" s="77"/>
      <c r="AE1494" s="62"/>
      <c r="AF1494" s="62"/>
      <c r="AG1494" s="62"/>
      <c r="AH1494" s="62"/>
      <c r="AI1494" s="62"/>
      <c r="AJ1494" s="62"/>
      <c r="AK1494" s="62"/>
    </row>
    <row r="1495" spans="1:37">
      <c r="A1495" s="70" t="s">
        <v>101</v>
      </c>
      <c r="B1495" s="58"/>
      <c r="C1495" s="71"/>
      <c r="D1495" s="72"/>
      <c r="E1495" s="72"/>
      <c r="F1495" s="72"/>
      <c r="G1495" s="72"/>
      <c r="H1495" s="59"/>
      <c r="I1495" s="72"/>
      <c r="J1495" s="72"/>
      <c r="K1495" s="72"/>
      <c r="L1495" s="72"/>
      <c r="M1495" s="59"/>
      <c r="N1495" s="72"/>
      <c r="O1495" s="72"/>
      <c r="P1495" s="72"/>
      <c r="Q1495" s="72"/>
      <c r="R1495" s="59"/>
      <c r="S1495" s="72"/>
      <c r="T1495" s="72"/>
      <c r="U1495" s="72"/>
      <c r="V1495" s="72"/>
      <c r="W1495" s="59"/>
      <c r="X1495" s="72"/>
      <c r="Y1495" s="72"/>
      <c r="Z1495" s="72"/>
      <c r="AA1495" s="72"/>
      <c r="AB1495" s="59"/>
      <c r="AC1495" s="62"/>
      <c r="AD1495" s="78" t="s">
        <v>104</v>
      </c>
      <c r="AE1495" s="76"/>
      <c r="AF1495" s="76"/>
      <c r="AG1495" s="76"/>
      <c r="AH1495" s="79"/>
      <c r="AI1495" s="76"/>
      <c r="AJ1495" s="76"/>
      <c r="AK1495" s="80"/>
    </row>
    <row r="1496" spans="1:37">
      <c r="D1496" s="64"/>
      <c r="AD1496" s="81"/>
      <c r="AE1496" s="52"/>
      <c r="AF1496" s="52"/>
      <c r="AG1496" s="52"/>
      <c r="AH1496" s="82"/>
      <c r="AI1496" s="52"/>
      <c r="AJ1496" s="52"/>
      <c r="AK1496" s="53"/>
    </row>
    <row r="1497" spans="1:37">
      <c r="A1497" s="83" t="s">
        <v>105</v>
      </c>
      <c r="B1497" s="76"/>
      <c r="C1497" s="80"/>
      <c r="D1497" s="84"/>
      <c r="E1497" s="84" t="s">
        <v>100</v>
      </c>
      <c r="F1497" s="85" t="s">
        <v>21</v>
      </c>
      <c r="G1497" s="84" t="s">
        <v>101</v>
      </c>
      <c r="H1497" s="86"/>
      <c r="I1497" s="84" t="s">
        <v>106</v>
      </c>
      <c r="J1497" s="84"/>
      <c r="K1497" s="84"/>
      <c r="L1497" s="84"/>
      <c r="M1497" s="86"/>
      <c r="N1497" s="84" t="s">
        <v>107</v>
      </c>
      <c r="O1497" s="84"/>
      <c r="P1497" s="84"/>
      <c r="Q1497" s="84"/>
      <c r="R1497" s="86"/>
      <c r="S1497" s="73"/>
      <c r="T1497" s="73"/>
      <c r="AD1497" s="87" t="s">
        <v>108</v>
      </c>
      <c r="AE1497" s="58"/>
      <c r="AF1497" s="58"/>
      <c r="AG1497" s="58"/>
      <c r="AH1497" s="72"/>
      <c r="AI1497" s="58"/>
      <c r="AJ1497" s="58"/>
      <c r="AK1497" s="59"/>
    </row>
    <row r="1498" spans="1:37">
      <c r="A1498" s="60"/>
      <c r="C1498" s="61"/>
      <c r="H1498" s="61"/>
      <c r="M1498" s="61"/>
      <c r="N1498" s="88"/>
      <c r="O1498" s="89"/>
      <c r="P1498" s="89"/>
      <c r="Q1498" s="89"/>
      <c r="R1498" s="90"/>
      <c r="S1498" s="62"/>
      <c r="T1498" s="56" t="s">
        <v>109</v>
      </c>
      <c r="AD1498" s="91"/>
      <c r="AE1498" s="62"/>
      <c r="AF1498" s="62"/>
      <c r="AG1498" s="62"/>
      <c r="AH1498" s="92"/>
      <c r="AI1498" s="62"/>
      <c r="AJ1498" s="62"/>
      <c r="AK1498" s="61"/>
    </row>
    <row r="1499" spans="1:37">
      <c r="A1499" s="93" t="s">
        <v>110</v>
      </c>
      <c r="B1499" s="58"/>
      <c r="C1499" s="59"/>
      <c r="D1499" s="58"/>
      <c r="E1499" s="58"/>
      <c r="F1499" s="94" t="s">
        <v>21</v>
      </c>
      <c r="G1499" s="58"/>
      <c r="H1499" s="59"/>
      <c r="I1499" s="58"/>
      <c r="J1499" s="58"/>
      <c r="K1499" s="94" t="s">
        <v>21</v>
      </c>
      <c r="L1499" s="58"/>
      <c r="M1499" s="59"/>
      <c r="N1499" s="95"/>
      <c r="O1499" s="95"/>
      <c r="P1499" s="96"/>
      <c r="Q1499" s="97"/>
      <c r="R1499" s="98"/>
      <c r="S1499" s="62"/>
      <c r="T1499" s="62"/>
      <c r="AD1499" s="87" t="s">
        <v>111</v>
      </c>
      <c r="AE1499" s="58"/>
      <c r="AF1499" s="58"/>
      <c r="AG1499" s="58"/>
      <c r="AH1499" s="72"/>
      <c r="AI1499" s="58"/>
      <c r="AJ1499" s="58"/>
      <c r="AK1499" s="59"/>
    </row>
    <row r="1500" spans="1:37">
      <c r="A1500" s="60"/>
      <c r="C1500" s="61"/>
      <c r="H1500" s="61"/>
      <c r="K1500" s="99"/>
      <c r="M1500" s="61"/>
      <c r="N1500" s="62"/>
      <c r="Q1500" s="100"/>
      <c r="R1500" s="61"/>
      <c r="S1500" s="62"/>
      <c r="T1500" s="58"/>
      <c r="U1500" s="58"/>
      <c r="V1500" s="58"/>
      <c r="W1500" s="58"/>
      <c r="X1500" s="58"/>
      <c r="Y1500" s="58"/>
      <c r="Z1500" s="58"/>
      <c r="AA1500" s="58"/>
      <c r="AB1500" s="58"/>
      <c r="AC1500" s="62"/>
      <c r="AD1500" s="91"/>
      <c r="AE1500" s="62"/>
      <c r="AF1500" s="62"/>
      <c r="AG1500" s="62"/>
      <c r="AH1500" s="92"/>
      <c r="AI1500" s="62"/>
      <c r="AJ1500" s="62"/>
      <c r="AK1500" s="61"/>
    </row>
    <row r="1501" spans="1:37">
      <c r="A1501" s="93" t="s">
        <v>112</v>
      </c>
      <c r="B1501" s="58"/>
      <c r="C1501" s="59"/>
      <c r="D1501" s="58"/>
      <c r="E1501" s="58"/>
      <c r="F1501" s="94" t="s">
        <v>21</v>
      </c>
      <c r="G1501" s="58"/>
      <c r="H1501" s="59"/>
      <c r="I1501" s="58"/>
      <c r="J1501" s="58"/>
      <c r="K1501" s="94" t="s">
        <v>21</v>
      </c>
      <c r="L1501" s="58"/>
      <c r="M1501" s="59"/>
      <c r="N1501" s="58"/>
      <c r="O1501" s="58"/>
      <c r="P1501" s="94" t="s">
        <v>21</v>
      </c>
      <c r="Q1501" s="101"/>
      <c r="R1501" s="59"/>
      <c r="S1501" s="62"/>
      <c r="T1501" s="62"/>
      <c r="AD1501" s="87" t="s">
        <v>113</v>
      </c>
      <c r="AE1501" s="58"/>
      <c r="AF1501" s="58"/>
      <c r="AG1501" s="58"/>
      <c r="AH1501" s="72"/>
      <c r="AI1501" s="58"/>
      <c r="AJ1501" s="58"/>
      <c r="AK1501" s="59"/>
    </row>
    <row r="1502" spans="1:37">
      <c r="AD1502" s="91" t="s">
        <v>114</v>
      </c>
      <c r="AE1502" s="62"/>
      <c r="AF1502" s="62"/>
      <c r="AG1502" s="62"/>
      <c r="AH1502" s="92"/>
      <c r="AI1502" s="62"/>
      <c r="AJ1502" s="62"/>
      <c r="AK1502" s="61"/>
    </row>
    <row r="1503" spans="1:37">
      <c r="A1503" s="102"/>
      <c r="B1503" s="76"/>
      <c r="C1503" s="76"/>
      <c r="D1503" s="76"/>
      <c r="E1503" s="76" t="s">
        <v>100</v>
      </c>
      <c r="F1503" s="76"/>
      <c r="G1503" s="76"/>
      <c r="H1503" s="76"/>
      <c r="I1503" s="76"/>
      <c r="J1503" s="76"/>
      <c r="K1503" s="76"/>
      <c r="L1503" s="76"/>
      <c r="M1503" s="76"/>
      <c r="N1503" s="85" t="s">
        <v>40</v>
      </c>
      <c r="O1503" s="76"/>
      <c r="P1503" s="76"/>
      <c r="Q1503" s="76"/>
      <c r="R1503" s="76"/>
      <c r="S1503" s="76"/>
      <c r="T1503" s="76" t="s">
        <v>101</v>
      </c>
      <c r="U1503" s="76"/>
      <c r="V1503" s="76"/>
      <c r="W1503" s="76"/>
      <c r="X1503" s="76"/>
      <c r="Y1503" s="76"/>
      <c r="Z1503" s="76"/>
      <c r="AA1503" s="76"/>
      <c r="AB1503" s="80"/>
      <c r="AD1503" s="87" t="s">
        <v>115</v>
      </c>
      <c r="AE1503" s="58"/>
      <c r="AF1503" s="58"/>
      <c r="AG1503" s="58"/>
      <c r="AH1503" s="72"/>
      <c r="AI1503" s="58"/>
      <c r="AJ1503" s="58"/>
      <c r="AK1503" s="59"/>
    </row>
    <row r="1504" spans="1:37">
      <c r="A1504" s="103" t="s">
        <v>116</v>
      </c>
      <c r="B1504" s="104" t="s">
        <v>117</v>
      </c>
      <c r="C1504" s="104"/>
      <c r="D1504" s="104"/>
      <c r="E1504" s="104"/>
      <c r="F1504" s="104"/>
      <c r="G1504" s="105"/>
      <c r="H1504" s="104" t="s">
        <v>118</v>
      </c>
      <c r="I1504" s="104"/>
      <c r="J1504" s="105"/>
      <c r="K1504" s="106" t="s">
        <v>119</v>
      </c>
      <c r="L1504" s="107" t="s">
        <v>120</v>
      </c>
      <c r="M1504" s="108"/>
      <c r="N1504" s="109" t="s">
        <v>94</v>
      </c>
      <c r="O1504" s="105" t="s">
        <v>116</v>
      </c>
      <c r="P1504" s="104" t="s">
        <v>117</v>
      </c>
      <c r="Q1504" s="104"/>
      <c r="R1504" s="104"/>
      <c r="S1504" s="104"/>
      <c r="T1504" s="104"/>
      <c r="U1504" s="105"/>
      <c r="V1504" s="104" t="s">
        <v>118</v>
      </c>
      <c r="W1504" s="104"/>
      <c r="X1504" s="105"/>
      <c r="Y1504" s="106" t="s">
        <v>119</v>
      </c>
      <c r="Z1504" s="107" t="s">
        <v>120</v>
      </c>
      <c r="AA1504" s="108"/>
      <c r="AB1504" s="109" t="s">
        <v>94</v>
      </c>
    </row>
    <row r="1505" spans="1:37">
      <c r="A1505" s="110" t="s">
        <v>121</v>
      </c>
      <c r="B1505" s="111"/>
      <c r="C1505" s="111"/>
      <c r="D1505" s="111"/>
      <c r="E1505" s="111"/>
      <c r="F1505" s="111"/>
      <c r="G1505" s="112"/>
      <c r="H1505" s="111"/>
      <c r="I1505" s="111"/>
      <c r="J1505" s="112"/>
      <c r="K1505" s="113"/>
      <c r="L1505" s="114"/>
      <c r="M1505" s="115"/>
      <c r="N1505" s="116"/>
      <c r="O1505" s="117" t="s">
        <v>121</v>
      </c>
      <c r="P1505" s="111"/>
      <c r="Q1505" s="111"/>
      <c r="R1505" s="111"/>
      <c r="S1505" s="111"/>
      <c r="T1505" s="111"/>
      <c r="U1505" s="112"/>
      <c r="V1505" s="111"/>
      <c r="W1505" s="111"/>
      <c r="X1505" s="112"/>
      <c r="Y1505" s="113"/>
      <c r="Z1505" s="114"/>
      <c r="AA1505" s="115"/>
      <c r="AB1505" s="116"/>
      <c r="AD1505" s="64" t="s">
        <v>122</v>
      </c>
    </row>
    <row r="1506" spans="1:37">
      <c r="A1506" s="110" t="s">
        <v>123</v>
      </c>
      <c r="B1506" s="111"/>
      <c r="C1506" s="111"/>
      <c r="D1506" s="111"/>
      <c r="E1506" s="111"/>
      <c r="F1506" s="111"/>
      <c r="G1506" s="112"/>
      <c r="H1506" s="111"/>
      <c r="I1506" s="111"/>
      <c r="J1506" s="112"/>
      <c r="K1506" s="118"/>
      <c r="L1506" s="119"/>
      <c r="M1506" s="112"/>
      <c r="N1506" s="116"/>
      <c r="O1506" s="117" t="s">
        <v>123</v>
      </c>
      <c r="P1506" s="111"/>
      <c r="Q1506" s="111"/>
      <c r="R1506" s="111"/>
      <c r="S1506" s="111"/>
      <c r="T1506" s="111"/>
      <c r="U1506" s="112"/>
      <c r="V1506" s="111"/>
      <c r="W1506" s="111"/>
      <c r="X1506" s="112"/>
      <c r="Y1506" s="118"/>
      <c r="Z1506" s="119"/>
      <c r="AA1506" s="112"/>
      <c r="AB1506" s="116"/>
      <c r="AD1506" s="120"/>
      <c r="AE1506" s="58"/>
      <c r="AF1506" s="58"/>
      <c r="AG1506" s="58"/>
      <c r="AH1506" s="58"/>
      <c r="AI1506" s="58"/>
      <c r="AJ1506" s="58"/>
      <c r="AK1506" s="58"/>
    </row>
    <row r="1507" spans="1:37">
      <c r="A1507" s="110" t="s">
        <v>124</v>
      </c>
      <c r="B1507" s="111"/>
      <c r="C1507" s="111"/>
      <c r="D1507" s="111"/>
      <c r="E1507" s="111"/>
      <c r="F1507" s="111"/>
      <c r="G1507" s="112"/>
      <c r="H1507" s="111"/>
      <c r="I1507" s="111"/>
      <c r="J1507" s="112"/>
      <c r="K1507" s="118"/>
      <c r="L1507" s="119"/>
      <c r="M1507" s="112"/>
      <c r="N1507" s="116"/>
      <c r="O1507" s="117" t="s">
        <v>124</v>
      </c>
      <c r="P1507" s="111"/>
      <c r="Q1507" s="111"/>
      <c r="R1507" s="111"/>
      <c r="S1507" s="111"/>
      <c r="T1507" s="111"/>
      <c r="U1507" s="112"/>
      <c r="V1507" s="111"/>
      <c r="W1507" s="111"/>
      <c r="X1507" s="112"/>
      <c r="Y1507" s="118"/>
      <c r="Z1507" s="119"/>
      <c r="AA1507" s="112"/>
      <c r="AB1507" s="116"/>
      <c r="AD1507" s="64" t="s">
        <v>96</v>
      </c>
    </row>
    <row r="1508" spans="1:37">
      <c r="A1508" s="110" t="s">
        <v>125</v>
      </c>
      <c r="B1508" s="111"/>
      <c r="C1508" s="111"/>
      <c r="D1508" s="111"/>
      <c r="E1508" s="111"/>
      <c r="F1508" s="111"/>
      <c r="G1508" s="112"/>
      <c r="H1508" s="111"/>
      <c r="I1508" s="111"/>
      <c r="J1508" s="112"/>
      <c r="K1508" s="118"/>
      <c r="L1508" s="119"/>
      <c r="M1508" s="112"/>
      <c r="N1508" s="116"/>
      <c r="O1508" s="117" t="s">
        <v>125</v>
      </c>
      <c r="P1508" s="111"/>
      <c r="Q1508" s="111"/>
      <c r="R1508" s="111"/>
      <c r="S1508" s="111"/>
      <c r="T1508" s="111"/>
      <c r="U1508" s="112"/>
      <c r="V1508" s="111"/>
      <c r="W1508" s="111"/>
      <c r="X1508" s="112"/>
      <c r="Y1508" s="118"/>
      <c r="Z1508" s="119"/>
      <c r="AA1508" s="112"/>
      <c r="AB1508" s="116"/>
      <c r="AD1508" s="120"/>
      <c r="AE1508" s="58"/>
      <c r="AF1508" s="58"/>
      <c r="AG1508" s="58"/>
      <c r="AH1508" s="58"/>
      <c r="AI1508" s="58"/>
      <c r="AJ1508" s="58"/>
      <c r="AK1508" s="58"/>
    </row>
    <row r="1509" spans="1:37">
      <c r="A1509" s="110" t="s">
        <v>126</v>
      </c>
      <c r="B1509" s="111"/>
      <c r="C1509" s="111"/>
      <c r="D1509" s="111"/>
      <c r="E1509" s="111"/>
      <c r="F1509" s="111"/>
      <c r="G1509" s="112"/>
      <c r="H1509" s="111"/>
      <c r="I1509" s="111"/>
      <c r="J1509" s="112"/>
      <c r="K1509" s="118"/>
      <c r="L1509" s="119"/>
      <c r="M1509" s="112"/>
      <c r="N1509" s="116"/>
      <c r="O1509" s="117" t="s">
        <v>126</v>
      </c>
      <c r="P1509" s="111"/>
      <c r="Q1509" s="111"/>
      <c r="R1509" s="111"/>
      <c r="S1509" s="111"/>
      <c r="T1509" s="111"/>
      <c r="U1509" s="112"/>
      <c r="V1509" s="111"/>
      <c r="W1509" s="111"/>
      <c r="X1509" s="112"/>
      <c r="Y1509" s="118"/>
      <c r="Z1509" s="119"/>
      <c r="AA1509" s="112"/>
      <c r="AB1509" s="116"/>
      <c r="AD1509" s="64" t="s">
        <v>127</v>
      </c>
    </row>
    <row r="1510" spans="1:37">
      <c r="A1510" s="121" t="s">
        <v>128</v>
      </c>
      <c r="B1510" s="58"/>
      <c r="C1510" s="58"/>
      <c r="D1510" s="58"/>
      <c r="E1510" s="58"/>
      <c r="F1510" s="58"/>
      <c r="G1510" s="72"/>
      <c r="H1510" s="58"/>
      <c r="I1510" s="58"/>
      <c r="J1510" s="72"/>
      <c r="K1510" s="122"/>
      <c r="L1510" s="123"/>
      <c r="M1510" s="72"/>
      <c r="N1510" s="59"/>
      <c r="O1510" s="124" t="s">
        <v>128</v>
      </c>
      <c r="P1510" s="58"/>
      <c r="Q1510" s="58"/>
      <c r="R1510" s="58"/>
      <c r="S1510" s="58"/>
      <c r="T1510" s="58"/>
      <c r="U1510" s="72"/>
      <c r="V1510" s="58"/>
      <c r="W1510" s="58"/>
      <c r="X1510" s="72"/>
      <c r="Y1510" s="122"/>
      <c r="Z1510" s="123"/>
      <c r="AA1510" s="72"/>
      <c r="AB1510" s="59"/>
      <c r="AD1510" s="120"/>
      <c r="AE1510" s="125" t="str">
        <f>Daten!$A$35</f>
        <v>Fredenbeck</v>
      </c>
      <c r="AF1510" s="58"/>
      <c r="AG1510" s="58"/>
      <c r="AH1510" s="58"/>
      <c r="AI1510" s="58"/>
      <c r="AJ1510" s="58"/>
      <c r="AK1510" s="58"/>
    </row>
    <row r="1511" spans="1:37">
      <c r="A1511" s="65" t="s">
        <v>129</v>
      </c>
      <c r="N1511" s="61"/>
      <c r="O1511" s="64" t="s">
        <v>129</v>
      </c>
      <c r="AB1511" s="61"/>
      <c r="AD1511" s="64" t="s">
        <v>130</v>
      </c>
    </row>
    <row r="1512" spans="1:37">
      <c r="A1512" s="57"/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9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8"/>
      <c r="AB1512" s="59"/>
      <c r="AD1512" s="58"/>
      <c r="AE1512" s="126" t="str">
        <f>Daten!$A$32</f>
        <v>05.05.2017</v>
      </c>
      <c r="AF1512" s="58"/>
      <c r="AG1512" s="58"/>
      <c r="AH1512" s="58"/>
      <c r="AI1512" s="58"/>
      <c r="AJ1512" s="58"/>
      <c r="AK1512" s="58"/>
    </row>
    <row r="1513" spans="1:37">
      <c r="A1513" s="51" t="s">
        <v>95</v>
      </c>
      <c r="B1513" s="52"/>
      <c r="C1513" s="52"/>
      <c r="D1513" s="52"/>
      <c r="E1513" s="53"/>
      <c r="F1513" s="54" t="s">
        <v>96</v>
      </c>
      <c r="G1513" s="52"/>
      <c r="H1513" s="52"/>
      <c r="I1513" s="52"/>
      <c r="J1513" s="52"/>
      <c r="K1513" s="52"/>
      <c r="L1513" s="52"/>
      <c r="M1513" s="52"/>
      <c r="N1513" s="52"/>
      <c r="O1513" s="52"/>
      <c r="P1513" s="53"/>
      <c r="Q1513" s="54" t="s">
        <v>97</v>
      </c>
      <c r="R1513" s="52"/>
      <c r="S1513" s="52"/>
      <c r="T1513" s="52"/>
      <c r="U1513" s="52"/>
      <c r="V1513" s="52"/>
      <c r="W1513" s="52"/>
      <c r="X1513" s="52"/>
      <c r="Y1513" s="52"/>
      <c r="Z1513" s="52"/>
      <c r="AA1513" s="52"/>
      <c r="AB1513" s="53"/>
      <c r="AC1513" s="55" t="s">
        <v>98</v>
      </c>
    </row>
    <row r="1514" spans="1:37">
      <c r="A1514" s="57"/>
      <c r="B1514" s="58"/>
      <c r="C1514" s="58"/>
      <c r="D1514" s="58"/>
      <c r="E1514" s="59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9"/>
      <c r="Q1514" s="58"/>
      <c r="R1514" s="58" t="e">
        <f ca="1">SamstagNeben!P70</f>
        <v>#N/A</v>
      </c>
      <c r="S1514" s="58"/>
      <c r="T1514" s="58"/>
      <c r="U1514" s="58"/>
      <c r="V1514" s="58"/>
      <c r="W1514" s="58"/>
      <c r="X1514" s="58"/>
      <c r="Y1514" s="58"/>
      <c r="Z1514" s="58"/>
      <c r="AA1514" s="58" t="str">
        <f>SamstagNeben!N70</f>
        <v>M50</v>
      </c>
      <c r="AB1514" s="59"/>
      <c r="AC1514" s="55" t="s">
        <v>99</v>
      </c>
    </row>
    <row r="1515" spans="1:37" ht="15.95" customHeight="1">
      <c r="A1515" s="60" t="s">
        <v>100</v>
      </c>
      <c r="C1515" s="56" t="e">
        <f ca="1">SamstagNeben!I70</f>
        <v>#N/A</v>
      </c>
      <c r="M1515" s="61"/>
      <c r="N1515" s="62" t="s">
        <v>101</v>
      </c>
      <c r="O1515" s="63"/>
      <c r="P1515" s="56" t="e">
        <f ca="1">SamstagNeben!M70</f>
        <v>#N/A</v>
      </c>
      <c r="AB1515" s="61"/>
    </row>
    <row r="1516" spans="1:37">
      <c r="A1516" s="57"/>
      <c r="B1516" s="58"/>
      <c r="C1516" s="58"/>
      <c r="M1516" s="61"/>
      <c r="N1516" s="62"/>
      <c r="AB1516" s="61"/>
      <c r="AD1516" s="64" t="s">
        <v>37</v>
      </c>
      <c r="AG1516" s="64" t="s">
        <v>102</v>
      </c>
      <c r="AJ1516" s="64" t="s">
        <v>39</v>
      </c>
    </row>
    <row r="1517" spans="1:37">
      <c r="A1517" s="65" t="s">
        <v>100</v>
      </c>
      <c r="C1517" s="66"/>
      <c r="D1517" s="67"/>
      <c r="E1517" s="67"/>
      <c r="F1517" s="67"/>
      <c r="G1517" s="67"/>
      <c r="H1517" s="68"/>
      <c r="I1517" s="67"/>
      <c r="J1517" s="67"/>
      <c r="K1517" s="67"/>
      <c r="L1517" s="67"/>
      <c r="M1517" s="68"/>
      <c r="N1517" s="67"/>
      <c r="O1517" s="67"/>
      <c r="P1517" s="67"/>
      <c r="Q1517" s="67"/>
      <c r="R1517" s="68"/>
      <c r="S1517" s="67"/>
      <c r="T1517" s="67"/>
      <c r="U1517" s="67"/>
      <c r="V1517" s="67"/>
      <c r="W1517" s="68"/>
      <c r="X1517" s="67"/>
      <c r="Y1517" s="67"/>
      <c r="Z1517" s="67"/>
      <c r="AA1517" s="67"/>
      <c r="AB1517" s="68"/>
      <c r="AC1517" s="62"/>
      <c r="AD1517" s="69"/>
      <c r="AE1517" s="53"/>
      <c r="AF1517" s="62"/>
      <c r="AG1517" s="69"/>
      <c r="AH1517" s="53"/>
      <c r="AJ1517" s="69"/>
      <c r="AK1517" s="53"/>
    </row>
    <row r="1518" spans="1:37">
      <c r="A1518" s="70" t="s">
        <v>101</v>
      </c>
      <c r="B1518" s="58"/>
      <c r="C1518" s="71"/>
      <c r="D1518" s="72"/>
      <c r="E1518" s="72"/>
      <c r="F1518" s="72"/>
      <c r="G1518" s="72"/>
      <c r="H1518" s="59"/>
      <c r="I1518" s="72"/>
      <c r="J1518" s="72"/>
      <c r="K1518" s="72"/>
      <c r="L1518" s="72"/>
      <c r="M1518" s="59"/>
      <c r="N1518" s="72"/>
      <c r="O1518" s="72"/>
      <c r="P1518" s="72"/>
      <c r="Q1518" s="72"/>
      <c r="R1518" s="59"/>
      <c r="S1518" s="72"/>
      <c r="T1518" s="72"/>
      <c r="U1518" s="72"/>
      <c r="V1518" s="72"/>
      <c r="W1518" s="59"/>
      <c r="X1518" s="72"/>
      <c r="Y1518" s="72"/>
      <c r="Z1518" s="72"/>
      <c r="AA1518" s="72"/>
      <c r="AB1518" s="59"/>
      <c r="AC1518" s="62"/>
      <c r="AD1518" s="462">
        <f>SamstagNeben!C70</f>
        <v>16</v>
      </c>
      <c r="AE1518" s="463"/>
      <c r="AF1518" s="62"/>
      <c r="AG1518" s="462">
        <f>SamstagNeben!E70</f>
        <v>105</v>
      </c>
      <c r="AH1518" s="463"/>
      <c r="AJ1518" s="462">
        <f>SamstagNeben!F70</f>
        <v>1</v>
      </c>
      <c r="AK1518" s="463"/>
    </row>
    <row r="1519" spans="1:37">
      <c r="A1519" s="65" t="s">
        <v>100</v>
      </c>
      <c r="C1519" s="66"/>
      <c r="D1519" s="67"/>
      <c r="E1519" s="67"/>
      <c r="F1519" s="67"/>
      <c r="G1519" s="67"/>
      <c r="H1519" s="68"/>
      <c r="I1519" s="67"/>
      <c r="J1519" s="67"/>
      <c r="K1519" s="67"/>
      <c r="L1519" s="67"/>
      <c r="M1519" s="68"/>
      <c r="N1519" s="67"/>
      <c r="O1519" s="67"/>
      <c r="P1519" s="67"/>
      <c r="Q1519" s="67"/>
      <c r="R1519" s="68"/>
      <c r="S1519" s="67"/>
      <c r="T1519" s="67"/>
      <c r="U1519" s="67"/>
      <c r="V1519" s="67"/>
      <c r="W1519" s="68"/>
      <c r="X1519" s="67"/>
      <c r="Y1519" s="67"/>
      <c r="Z1519" s="67"/>
      <c r="AA1519" s="67"/>
      <c r="AB1519" s="68"/>
      <c r="AC1519" s="62"/>
      <c r="AD1519" s="57"/>
      <c r="AE1519" s="59"/>
      <c r="AF1519" s="62"/>
      <c r="AG1519" s="57"/>
      <c r="AH1519" s="59"/>
      <c r="AJ1519" s="57"/>
      <c r="AK1519" s="59"/>
    </row>
    <row r="1520" spans="1:37">
      <c r="A1520" s="70" t="s">
        <v>101</v>
      </c>
      <c r="B1520" s="58"/>
      <c r="C1520" s="71"/>
      <c r="D1520" s="72"/>
      <c r="E1520" s="72"/>
      <c r="F1520" s="72"/>
      <c r="G1520" s="72"/>
      <c r="H1520" s="59"/>
      <c r="I1520" s="72"/>
      <c r="J1520" s="72"/>
      <c r="K1520" s="72"/>
      <c r="L1520" s="72"/>
      <c r="M1520" s="59"/>
      <c r="N1520" s="72"/>
      <c r="O1520" s="72"/>
      <c r="P1520" s="72"/>
      <c r="Q1520" s="72"/>
      <c r="R1520" s="59"/>
      <c r="S1520" s="72"/>
      <c r="T1520" s="72"/>
      <c r="U1520" s="72"/>
      <c r="V1520" s="72"/>
      <c r="W1520" s="59"/>
      <c r="X1520" s="72"/>
      <c r="Y1520" s="72"/>
      <c r="Z1520" s="72"/>
      <c r="AA1520" s="72"/>
      <c r="AB1520" s="59"/>
      <c r="AC1520" s="62"/>
      <c r="AD1520" s="62"/>
      <c r="AE1520" s="62"/>
      <c r="AF1520" s="62"/>
      <c r="AG1520" s="62"/>
    </row>
    <row r="1521" spans="1:37">
      <c r="A1521" s="65" t="s">
        <v>100</v>
      </c>
      <c r="C1521" s="66"/>
      <c r="D1521" s="67"/>
      <c r="E1521" s="67"/>
      <c r="F1521" s="67"/>
      <c r="G1521" s="67"/>
      <c r="H1521" s="68"/>
      <c r="I1521" s="67"/>
      <c r="J1521" s="67"/>
      <c r="K1521" s="67"/>
      <c r="L1521" s="67"/>
      <c r="M1521" s="68"/>
      <c r="N1521" s="67"/>
      <c r="O1521" s="67"/>
      <c r="P1521" s="67"/>
      <c r="Q1521" s="67"/>
      <c r="R1521" s="68"/>
      <c r="S1521" s="67"/>
      <c r="T1521" s="67"/>
      <c r="U1521" s="67"/>
      <c r="V1521" s="67"/>
      <c r="W1521" s="68"/>
      <c r="X1521" s="67"/>
      <c r="Y1521" s="67"/>
      <c r="Z1521" s="67"/>
      <c r="AA1521" s="67"/>
      <c r="AB1521" s="68"/>
      <c r="AC1521" s="62"/>
      <c r="AD1521" s="73" t="s">
        <v>103</v>
      </c>
      <c r="AE1521" s="62"/>
      <c r="AF1521" s="62"/>
      <c r="AG1521" s="62"/>
    </row>
    <row r="1522" spans="1:37">
      <c r="A1522" s="70" t="s">
        <v>101</v>
      </c>
      <c r="B1522" s="58"/>
      <c r="C1522" s="71"/>
      <c r="D1522" s="72"/>
      <c r="E1522" s="72"/>
      <c r="F1522" s="72"/>
      <c r="G1522" s="72"/>
      <c r="H1522" s="59"/>
      <c r="I1522" s="72"/>
      <c r="J1522" s="72"/>
      <c r="K1522" s="72"/>
      <c r="L1522" s="72"/>
      <c r="M1522" s="59"/>
      <c r="N1522" s="72"/>
      <c r="O1522" s="72"/>
      <c r="P1522" s="72"/>
      <c r="Q1522" s="72"/>
      <c r="R1522" s="59"/>
      <c r="S1522" s="72"/>
      <c r="T1522" s="72"/>
      <c r="U1522" s="72"/>
      <c r="V1522" s="72"/>
      <c r="W1522" s="59"/>
      <c r="X1522" s="72"/>
      <c r="Y1522" s="72"/>
      <c r="Z1522" s="72"/>
      <c r="AA1522" s="72"/>
      <c r="AB1522" s="59"/>
      <c r="AC1522" s="62"/>
      <c r="AD1522" s="62"/>
      <c r="AE1522" s="62"/>
      <c r="AF1522" s="62"/>
      <c r="AG1522" s="62"/>
    </row>
    <row r="1523" spans="1:37">
      <c r="A1523" s="65" t="s">
        <v>100</v>
      </c>
      <c r="C1523" s="66"/>
      <c r="D1523" s="67"/>
      <c r="E1523" s="67"/>
      <c r="F1523" s="67"/>
      <c r="G1523" s="67"/>
      <c r="H1523" s="68"/>
      <c r="I1523" s="67"/>
      <c r="J1523" s="67"/>
      <c r="K1523" s="67"/>
      <c r="L1523" s="67"/>
      <c r="M1523" s="68"/>
      <c r="N1523" s="67"/>
      <c r="O1523" s="67"/>
      <c r="P1523" s="67"/>
      <c r="Q1523" s="67"/>
      <c r="R1523" s="68"/>
      <c r="S1523" s="67"/>
      <c r="T1523" s="67"/>
      <c r="U1523" s="67"/>
      <c r="V1523" s="67"/>
      <c r="W1523" s="68"/>
      <c r="X1523" s="67"/>
      <c r="Y1523" s="67"/>
      <c r="Z1523" s="67"/>
      <c r="AA1523" s="67"/>
      <c r="AB1523" s="68"/>
      <c r="AC1523" s="62"/>
      <c r="AD1523" s="74" t="str">
        <f>Daten!$A$31</f>
        <v>DM Senioren 2017</v>
      </c>
      <c r="AE1523" s="58"/>
      <c r="AF1523" s="58"/>
      <c r="AG1523" s="58"/>
      <c r="AH1523" s="58"/>
      <c r="AI1523" s="58"/>
      <c r="AJ1523" s="58"/>
      <c r="AK1523" s="58"/>
    </row>
    <row r="1524" spans="1:37">
      <c r="A1524" s="70" t="s">
        <v>101</v>
      </c>
      <c r="B1524" s="58"/>
      <c r="C1524" s="71"/>
      <c r="D1524" s="72"/>
      <c r="E1524" s="72"/>
      <c r="F1524" s="72"/>
      <c r="G1524" s="72"/>
      <c r="H1524" s="59"/>
      <c r="I1524" s="72"/>
      <c r="J1524" s="72"/>
      <c r="K1524" s="72"/>
      <c r="L1524" s="72"/>
      <c r="M1524" s="59"/>
      <c r="N1524" s="72"/>
      <c r="O1524" s="72"/>
      <c r="P1524" s="72"/>
      <c r="Q1524" s="72"/>
      <c r="R1524" s="59"/>
      <c r="S1524" s="72"/>
      <c r="T1524" s="72"/>
      <c r="U1524" s="72"/>
      <c r="V1524" s="72"/>
      <c r="W1524" s="59"/>
      <c r="X1524" s="72"/>
      <c r="Y1524" s="72"/>
      <c r="Z1524" s="72"/>
      <c r="AA1524" s="72"/>
      <c r="AB1524" s="59"/>
      <c r="AC1524" s="62"/>
      <c r="AD1524" s="75" t="str">
        <f>SamstagNeben!G70</f>
        <v>M50</v>
      </c>
      <c r="AE1524" s="76"/>
      <c r="AF1524" s="76"/>
      <c r="AG1524" s="75" t="s">
        <v>34</v>
      </c>
      <c r="AH1524" s="76"/>
      <c r="AI1524" s="76"/>
      <c r="AJ1524" s="76"/>
      <c r="AK1524" s="76"/>
    </row>
    <row r="1525" spans="1:37">
      <c r="A1525" s="65" t="s">
        <v>100</v>
      </c>
      <c r="C1525" s="66"/>
      <c r="D1525" s="67"/>
      <c r="E1525" s="67"/>
      <c r="F1525" s="67"/>
      <c r="G1525" s="67"/>
      <c r="H1525" s="68"/>
      <c r="I1525" s="67"/>
      <c r="J1525" s="67"/>
      <c r="K1525" s="67"/>
      <c r="L1525" s="67"/>
      <c r="M1525" s="68"/>
      <c r="N1525" s="67"/>
      <c r="O1525" s="67"/>
      <c r="P1525" s="67"/>
      <c r="Q1525" s="67"/>
      <c r="R1525" s="68"/>
      <c r="S1525" s="67"/>
      <c r="T1525" s="67"/>
      <c r="U1525" s="67"/>
      <c r="V1525" s="67"/>
      <c r="W1525" s="68"/>
      <c r="X1525" s="67"/>
      <c r="Y1525" s="67"/>
      <c r="Z1525" s="67"/>
      <c r="AA1525" s="67"/>
      <c r="AB1525" s="68"/>
      <c r="AC1525" s="62"/>
      <c r="AD1525" s="77"/>
      <c r="AE1525" s="62"/>
      <c r="AF1525" s="62"/>
      <c r="AG1525" s="62"/>
      <c r="AH1525" s="62"/>
      <c r="AI1525" s="62"/>
      <c r="AJ1525" s="62"/>
      <c r="AK1525" s="62"/>
    </row>
    <row r="1526" spans="1:37">
      <c r="A1526" s="70" t="s">
        <v>101</v>
      </c>
      <c r="B1526" s="58"/>
      <c r="C1526" s="71"/>
      <c r="D1526" s="72"/>
      <c r="E1526" s="72"/>
      <c r="F1526" s="72"/>
      <c r="G1526" s="72"/>
      <c r="H1526" s="59"/>
      <c r="I1526" s="72"/>
      <c r="J1526" s="72"/>
      <c r="K1526" s="72"/>
      <c r="L1526" s="72"/>
      <c r="M1526" s="59"/>
      <c r="N1526" s="72"/>
      <c r="O1526" s="72"/>
      <c r="P1526" s="72"/>
      <c r="Q1526" s="72"/>
      <c r="R1526" s="59"/>
      <c r="S1526" s="72"/>
      <c r="T1526" s="72"/>
      <c r="U1526" s="72"/>
      <c r="V1526" s="72"/>
      <c r="W1526" s="59"/>
      <c r="X1526" s="72"/>
      <c r="Y1526" s="72"/>
      <c r="Z1526" s="72"/>
      <c r="AA1526" s="72"/>
      <c r="AB1526" s="59"/>
      <c r="AC1526" s="62"/>
      <c r="AD1526" s="78" t="s">
        <v>104</v>
      </c>
      <c r="AE1526" s="76"/>
      <c r="AF1526" s="76"/>
      <c r="AG1526" s="76"/>
      <c r="AH1526" s="79"/>
      <c r="AI1526" s="76"/>
      <c r="AJ1526" s="76"/>
      <c r="AK1526" s="80"/>
    </row>
    <row r="1527" spans="1:37">
      <c r="D1527" s="64"/>
      <c r="AD1527" s="81"/>
      <c r="AE1527" s="52"/>
      <c r="AF1527" s="52"/>
      <c r="AG1527" s="52"/>
      <c r="AH1527" s="82"/>
      <c r="AI1527" s="52"/>
      <c r="AJ1527" s="52"/>
      <c r="AK1527" s="53"/>
    </row>
    <row r="1528" spans="1:37">
      <c r="A1528" s="83" t="s">
        <v>105</v>
      </c>
      <c r="B1528" s="76"/>
      <c r="C1528" s="80"/>
      <c r="D1528" s="84"/>
      <c r="E1528" s="84" t="s">
        <v>100</v>
      </c>
      <c r="F1528" s="85" t="s">
        <v>21</v>
      </c>
      <c r="G1528" s="84" t="s">
        <v>101</v>
      </c>
      <c r="H1528" s="86"/>
      <c r="I1528" s="84" t="s">
        <v>106</v>
      </c>
      <c r="J1528" s="84"/>
      <c r="K1528" s="84"/>
      <c r="L1528" s="84"/>
      <c r="M1528" s="86"/>
      <c r="N1528" s="84" t="s">
        <v>107</v>
      </c>
      <c r="O1528" s="84"/>
      <c r="P1528" s="84"/>
      <c r="Q1528" s="84"/>
      <c r="R1528" s="86"/>
      <c r="S1528" s="73"/>
      <c r="T1528" s="73"/>
      <c r="AD1528" s="87" t="s">
        <v>108</v>
      </c>
      <c r="AE1528" s="58"/>
      <c r="AF1528" s="58"/>
      <c r="AG1528" s="58"/>
      <c r="AH1528" s="72"/>
      <c r="AI1528" s="58"/>
      <c r="AJ1528" s="58"/>
      <c r="AK1528" s="59"/>
    </row>
    <row r="1529" spans="1:37">
      <c r="A1529" s="60"/>
      <c r="C1529" s="61"/>
      <c r="H1529" s="61"/>
      <c r="M1529" s="61"/>
      <c r="N1529" s="88"/>
      <c r="O1529" s="89"/>
      <c r="P1529" s="89"/>
      <c r="Q1529" s="89"/>
      <c r="R1529" s="90"/>
      <c r="S1529" s="62"/>
      <c r="T1529" s="56" t="s">
        <v>109</v>
      </c>
      <c r="AD1529" s="91"/>
      <c r="AE1529" s="62"/>
      <c r="AF1529" s="62"/>
      <c r="AG1529" s="62"/>
      <c r="AH1529" s="92"/>
      <c r="AI1529" s="62"/>
      <c r="AJ1529" s="62"/>
      <c r="AK1529" s="61"/>
    </row>
    <row r="1530" spans="1:37">
      <c r="A1530" s="93" t="s">
        <v>110</v>
      </c>
      <c r="B1530" s="58"/>
      <c r="C1530" s="59"/>
      <c r="D1530" s="58"/>
      <c r="E1530" s="58"/>
      <c r="F1530" s="94" t="s">
        <v>21</v>
      </c>
      <c r="G1530" s="58"/>
      <c r="H1530" s="59"/>
      <c r="I1530" s="58"/>
      <c r="J1530" s="58"/>
      <c r="K1530" s="94" t="s">
        <v>21</v>
      </c>
      <c r="L1530" s="58"/>
      <c r="M1530" s="59"/>
      <c r="N1530" s="95"/>
      <c r="O1530" s="95"/>
      <c r="P1530" s="96"/>
      <c r="Q1530" s="97"/>
      <c r="R1530" s="98"/>
      <c r="S1530" s="62"/>
      <c r="T1530" s="62"/>
      <c r="AD1530" s="87" t="s">
        <v>111</v>
      </c>
      <c r="AE1530" s="58"/>
      <c r="AF1530" s="58"/>
      <c r="AG1530" s="58"/>
      <c r="AH1530" s="72"/>
      <c r="AI1530" s="58"/>
      <c r="AJ1530" s="58"/>
      <c r="AK1530" s="59"/>
    </row>
    <row r="1531" spans="1:37">
      <c r="A1531" s="60"/>
      <c r="C1531" s="61"/>
      <c r="H1531" s="61"/>
      <c r="K1531" s="99"/>
      <c r="M1531" s="61"/>
      <c r="N1531" s="62"/>
      <c r="Q1531" s="100"/>
      <c r="R1531" s="61"/>
      <c r="S1531" s="62"/>
      <c r="T1531" s="58"/>
      <c r="U1531" s="58"/>
      <c r="V1531" s="58"/>
      <c r="W1531" s="58"/>
      <c r="X1531" s="58"/>
      <c r="Y1531" s="58"/>
      <c r="Z1531" s="58"/>
      <c r="AA1531" s="58"/>
      <c r="AB1531" s="58"/>
      <c r="AC1531" s="62"/>
      <c r="AD1531" s="91"/>
      <c r="AE1531" s="62"/>
      <c r="AF1531" s="62"/>
      <c r="AG1531" s="62"/>
      <c r="AH1531" s="92"/>
      <c r="AI1531" s="62"/>
      <c r="AJ1531" s="62"/>
      <c r="AK1531" s="61"/>
    </row>
    <row r="1532" spans="1:37">
      <c r="A1532" s="93" t="s">
        <v>112</v>
      </c>
      <c r="B1532" s="58"/>
      <c r="C1532" s="59"/>
      <c r="D1532" s="58"/>
      <c r="E1532" s="58"/>
      <c r="F1532" s="94" t="s">
        <v>21</v>
      </c>
      <c r="G1532" s="58"/>
      <c r="H1532" s="59"/>
      <c r="I1532" s="58"/>
      <c r="J1532" s="58"/>
      <c r="K1532" s="94" t="s">
        <v>21</v>
      </c>
      <c r="L1532" s="58"/>
      <c r="M1532" s="59"/>
      <c r="N1532" s="58"/>
      <c r="O1532" s="58"/>
      <c r="P1532" s="94" t="s">
        <v>21</v>
      </c>
      <c r="Q1532" s="101"/>
      <c r="R1532" s="59"/>
      <c r="S1532" s="62"/>
      <c r="T1532" s="62"/>
      <c r="AD1532" s="87" t="s">
        <v>113</v>
      </c>
      <c r="AE1532" s="58"/>
      <c r="AF1532" s="58"/>
      <c r="AG1532" s="58"/>
      <c r="AH1532" s="72"/>
      <c r="AI1532" s="58"/>
      <c r="AJ1532" s="58"/>
      <c r="AK1532" s="59"/>
    </row>
    <row r="1533" spans="1:37">
      <c r="AD1533" s="91" t="s">
        <v>114</v>
      </c>
      <c r="AE1533" s="62"/>
      <c r="AF1533" s="62"/>
      <c r="AG1533" s="62"/>
      <c r="AH1533" s="92"/>
      <c r="AI1533" s="62"/>
      <c r="AJ1533" s="62"/>
      <c r="AK1533" s="61"/>
    </row>
    <row r="1534" spans="1:37">
      <c r="A1534" s="102"/>
      <c r="B1534" s="76"/>
      <c r="C1534" s="76"/>
      <c r="D1534" s="76"/>
      <c r="E1534" s="76" t="s">
        <v>100</v>
      </c>
      <c r="F1534" s="76"/>
      <c r="G1534" s="76"/>
      <c r="H1534" s="76"/>
      <c r="I1534" s="76"/>
      <c r="J1534" s="76"/>
      <c r="K1534" s="76"/>
      <c r="L1534" s="76"/>
      <c r="M1534" s="76"/>
      <c r="N1534" s="85" t="s">
        <v>40</v>
      </c>
      <c r="O1534" s="76"/>
      <c r="P1534" s="76"/>
      <c r="Q1534" s="76"/>
      <c r="R1534" s="76"/>
      <c r="S1534" s="76"/>
      <c r="T1534" s="76" t="s">
        <v>101</v>
      </c>
      <c r="U1534" s="76"/>
      <c r="V1534" s="76"/>
      <c r="W1534" s="76"/>
      <c r="X1534" s="76"/>
      <c r="Y1534" s="76"/>
      <c r="Z1534" s="76"/>
      <c r="AA1534" s="76"/>
      <c r="AB1534" s="80"/>
      <c r="AD1534" s="87" t="s">
        <v>115</v>
      </c>
      <c r="AE1534" s="58"/>
      <c r="AF1534" s="58"/>
      <c r="AG1534" s="58"/>
      <c r="AH1534" s="72"/>
      <c r="AI1534" s="58"/>
      <c r="AJ1534" s="58"/>
      <c r="AK1534" s="59"/>
    </row>
    <row r="1535" spans="1:37">
      <c r="A1535" s="103" t="s">
        <v>116</v>
      </c>
      <c r="B1535" s="104" t="s">
        <v>117</v>
      </c>
      <c r="C1535" s="104"/>
      <c r="D1535" s="104"/>
      <c r="E1535" s="104"/>
      <c r="F1535" s="104"/>
      <c r="G1535" s="105"/>
      <c r="H1535" s="104" t="s">
        <v>118</v>
      </c>
      <c r="I1535" s="104"/>
      <c r="J1535" s="105"/>
      <c r="K1535" s="106" t="s">
        <v>119</v>
      </c>
      <c r="L1535" s="107" t="s">
        <v>120</v>
      </c>
      <c r="M1535" s="108"/>
      <c r="N1535" s="109" t="s">
        <v>94</v>
      </c>
      <c r="O1535" s="105" t="s">
        <v>116</v>
      </c>
      <c r="P1535" s="104" t="s">
        <v>117</v>
      </c>
      <c r="Q1535" s="104"/>
      <c r="R1535" s="104"/>
      <c r="S1535" s="104"/>
      <c r="T1535" s="104"/>
      <c r="U1535" s="105"/>
      <c r="V1535" s="104" t="s">
        <v>118</v>
      </c>
      <c r="W1535" s="104"/>
      <c r="X1535" s="105"/>
      <c r="Y1535" s="106" t="s">
        <v>119</v>
      </c>
      <c r="Z1535" s="107" t="s">
        <v>120</v>
      </c>
      <c r="AA1535" s="108"/>
      <c r="AB1535" s="109" t="s">
        <v>94</v>
      </c>
    </row>
    <row r="1536" spans="1:37">
      <c r="A1536" s="110" t="s">
        <v>121</v>
      </c>
      <c r="B1536" s="111"/>
      <c r="C1536" s="111"/>
      <c r="D1536" s="111"/>
      <c r="E1536" s="111"/>
      <c r="F1536" s="111"/>
      <c r="G1536" s="112"/>
      <c r="H1536" s="111"/>
      <c r="I1536" s="111"/>
      <c r="J1536" s="112"/>
      <c r="K1536" s="113"/>
      <c r="L1536" s="114"/>
      <c r="M1536" s="115"/>
      <c r="N1536" s="116"/>
      <c r="O1536" s="117" t="s">
        <v>121</v>
      </c>
      <c r="P1536" s="111"/>
      <c r="Q1536" s="111"/>
      <c r="R1536" s="111"/>
      <c r="S1536" s="111"/>
      <c r="T1536" s="111"/>
      <c r="U1536" s="112"/>
      <c r="V1536" s="111"/>
      <c r="W1536" s="111"/>
      <c r="X1536" s="112"/>
      <c r="Y1536" s="113"/>
      <c r="Z1536" s="114"/>
      <c r="AA1536" s="115"/>
      <c r="AB1536" s="116"/>
      <c r="AD1536" s="64" t="s">
        <v>122</v>
      </c>
    </row>
    <row r="1537" spans="1:37">
      <c r="A1537" s="110" t="s">
        <v>123</v>
      </c>
      <c r="B1537" s="111"/>
      <c r="C1537" s="111"/>
      <c r="D1537" s="111"/>
      <c r="E1537" s="111"/>
      <c r="F1537" s="111"/>
      <c r="G1537" s="112"/>
      <c r="H1537" s="111"/>
      <c r="I1537" s="111"/>
      <c r="J1537" s="112"/>
      <c r="K1537" s="118"/>
      <c r="L1537" s="119"/>
      <c r="M1537" s="112"/>
      <c r="N1537" s="116"/>
      <c r="O1537" s="117" t="s">
        <v>123</v>
      </c>
      <c r="P1537" s="111"/>
      <c r="Q1537" s="111"/>
      <c r="R1537" s="111"/>
      <c r="S1537" s="111"/>
      <c r="T1537" s="111"/>
      <c r="U1537" s="112"/>
      <c r="V1537" s="111"/>
      <c r="W1537" s="111"/>
      <c r="X1537" s="112"/>
      <c r="Y1537" s="118"/>
      <c r="Z1537" s="119"/>
      <c r="AA1537" s="112"/>
      <c r="AB1537" s="116"/>
      <c r="AD1537" s="120"/>
      <c r="AE1537" s="58"/>
      <c r="AF1537" s="58"/>
      <c r="AG1537" s="58"/>
      <c r="AH1537" s="58"/>
      <c r="AI1537" s="58"/>
      <c r="AJ1537" s="58"/>
      <c r="AK1537" s="58"/>
    </row>
    <row r="1538" spans="1:37">
      <c r="A1538" s="110" t="s">
        <v>124</v>
      </c>
      <c r="B1538" s="111"/>
      <c r="C1538" s="111"/>
      <c r="D1538" s="111"/>
      <c r="E1538" s="111"/>
      <c r="F1538" s="111"/>
      <c r="G1538" s="112"/>
      <c r="H1538" s="111"/>
      <c r="I1538" s="111"/>
      <c r="J1538" s="112"/>
      <c r="K1538" s="118"/>
      <c r="L1538" s="119"/>
      <c r="M1538" s="112"/>
      <c r="N1538" s="116"/>
      <c r="O1538" s="117" t="s">
        <v>124</v>
      </c>
      <c r="P1538" s="111"/>
      <c r="Q1538" s="111"/>
      <c r="R1538" s="111"/>
      <c r="S1538" s="111"/>
      <c r="T1538" s="111"/>
      <c r="U1538" s="112"/>
      <c r="V1538" s="111"/>
      <c r="W1538" s="111"/>
      <c r="X1538" s="112"/>
      <c r="Y1538" s="118"/>
      <c r="Z1538" s="119"/>
      <c r="AA1538" s="112"/>
      <c r="AB1538" s="116"/>
      <c r="AD1538" s="64" t="s">
        <v>96</v>
      </c>
    </row>
    <row r="1539" spans="1:37">
      <c r="A1539" s="110" t="s">
        <v>125</v>
      </c>
      <c r="B1539" s="111"/>
      <c r="C1539" s="111"/>
      <c r="D1539" s="111"/>
      <c r="E1539" s="111"/>
      <c r="F1539" s="111"/>
      <c r="G1539" s="112"/>
      <c r="H1539" s="111"/>
      <c r="I1539" s="111"/>
      <c r="J1539" s="112"/>
      <c r="K1539" s="118"/>
      <c r="L1539" s="119"/>
      <c r="M1539" s="112"/>
      <c r="N1539" s="116"/>
      <c r="O1539" s="117" t="s">
        <v>125</v>
      </c>
      <c r="P1539" s="111"/>
      <c r="Q1539" s="111"/>
      <c r="R1539" s="111"/>
      <c r="S1539" s="111"/>
      <c r="T1539" s="111"/>
      <c r="U1539" s="112"/>
      <c r="V1539" s="111"/>
      <c r="W1539" s="111"/>
      <c r="X1539" s="112"/>
      <c r="Y1539" s="118"/>
      <c r="Z1539" s="119"/>
      <c r="AA1539" s="112"/>
      <c r="AB1539" s="116"/>
      <c r="AD1539" s="120"/>
      <c r="AE1539" s="58"/>
      <c r="AF1539" s="58"/>
      <c r="AG1539" s="58"/>
      <c r="AH1539" s="58"/>
      <c r="AI1539" s="58"/>
      <c r="AJ1539" s="58"/>
      <c r="AK1539" s="58"/>
    </row>
    <row r="1540" spans="1:37">
      <c r="A1540" s="110" t="s">
        <v>126</v>
      </c>
      <c r="B1540" s="111"/>
      <c r="C1540" s="111"/>
      <c r="D1540" s="111"/>
      <c r="E1540" s="111"/>
      <c r="F1540" s="111"/>
      <c r="G1540" s="112"/>
      <c r="H1540" s="111"/>
      <c r="I1540" s="111"/>
      <c r="J1540" s="112"/>
      <c r="K1540" s="118"/>
      <c r="L1540" s="119"/>
      <c r="M1540" s="112"/>
      <c r="N1540" s="116"/>
      <c r="O1540" s="117" t="s">
        <v>126</v>
      </c>
      <c r="P1540" s="111"/>
      <c r="Q1540" s="111"/>
      <c r="R1540" s="111"/>
      <c r="S1540" s="111"/>
      <c r="T1540" s="111"/>
      <c r="U1540" s="112"/>
      <c r="V1540" s="111"/>
      <c r="W1540" s="111"/>
      <c r="X1540" s="112"/>
      <c r="Y1540" s="118"/>
      <c r="Z1540" s="119"/>
      <c r="AA1540" s="112"/>
      <c r="AB1540" s="116"/>
      <c r="AD1540" s="64" t="s">
        <v>127</v>
      </c>
    </row>
    <row r="1541" spans="1:37">
      <c r="A1541" s="121" t="s">
        <v>128</v>
      </c>
      <c r="B1541" s="58"/>
      <c r="C1541" s="58"/>
      <c r="D1541" s="58"/>
      <c r="E1541" s="58"/>
      <c r="F1541" s="58"/>
      <c r="G1541" s="72"/>
      <c r="H1541" s="58"/>
      <c r="I1541" s="58"/>
      <c r="J1541" s="72"/>
      <c r="K1541" s="122"/>
      <c r="L1541" s="123"/>
      <c r="M1541" s="72"/>
      <c r="N1541" s="59"/>
      <c r="O1541" s="124" t="s">
        <v>128</v>
      </c>
      <c r="P1541" s="58"/>
      <c r="Q1541" s="58"/>
      <c r="R1541" s="58"/>
      <c r="S1541" s="58"/>
      <c r="T1541" s="58"/>
      <c r="U1541" s="72"/>
      <c r="V1541" s="58"/>
      <c r="W1541" s="58"/>
      <c r="X1541" s="72"/>
      <c r="Y1541" s="122"/>
      <c r="Z1541" s="123"/>
      <c r="AA1541" s="72"/>
      <c r="AB1541" s="59"/>
      <c r="AD1541" s="125"/>
      <c r="AE1541" s="125" t="str">
        <f>Daten!$A$35</f>
        <v>Fredenbeck</v>
      </c>
      <c r="AF1541" s="58"/>
      <c r="AG1541" s="58"/>
      <c r="AH1541" s="58"/>
      <c r="AI1541" s="58"/>
      <c r="AJ1541" s="58"/>
      <c r="AK1541" s="58"/>
    </row>
    <row r="1542" spans="1:37">
      <c r="A1542" s="65" t="s">
        <v>129</v>
      </c>
      <c r="N1542" s="61"/>
      <c r="O1542" s="64" t="s">
        <v>129</v>
      </c>
      <c r="AB1542" s="61"/>
      <c r="AD1542" s="64" t="s">
        <v>130</v>
      </c>
    </row>
    <row r="1543" spans="1:37">
      <c r="A1543" s="57"/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9"/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8"/>
      <c r="AB1543" s="59"/>
      <c r="AD1543" s="58"/>
      <c r="AE1543" s="126" t="str">
        <f>Daten!$A$32</f>
        <v>05.05.2017</v>
      </c>
      <c r="AF1543" s="58"/>
      <c r="AG1543" s="58"/>
      <c r="AH1543" s="58"/>
      <c r="AI1543" s="58"/>
      <c r="AJ1543" s="58"/>
      <c r="AK1543" s="58"/>
    </row>
    <row r="1544" spans="1:37" ht="12" customHeight="1">
      <c r="A1544" s="127"/>
    </row>
    <row r="1545" spans="1:37">
      <c r="A1545" s="51" t="s">
        <v>95</v>
      </c>
      <c r="B1545" s="52"/>
      <c r="C1545" s="52"/>
      <c r="D1545" s="52"/>
      <c r="E1545" s="53"/>
      <c r="F1545" s="54" t="s">
        <v>96</v>
      </c>
      <c r="G1545" s="52"/>
      <c r="H1545" s="52"/>
      <c r="I1545" s="52"/>
      <c r="J1545" s="52"/>
      <c r="K1545" s="52"/>
      <c r="L1545" s="52"/>
      <c r="M1545" s="52"/>
      <c r="N1545" s="52"/>
      <c r="O1545" s="52"/>
      <c r="P1545" s="53"/>
      <c r="Q1545" s="54" t="s">
        <v>97</v>
      </c>
      <c r="R1545" s="52"/>
      <c r="S1545" s="52"/>
      <c r="T1545" s="52"/>
      <c r="U1545" s="52"/>
      <c r="V1545" s="52"/>
      <c r="W1545" s="52"/>
      <c r="X1545" s="52"/>
      <c r="Y1545" s="52"/>
      <c r="Z1545" s="52"/>
      <c r="AA1545" s="52"/>
      <c r="AB1545" s="53"/>
      <c r="AC1545" s="55" t="s">
        <v>98</v>
      </c>
    </row>
    <row r="1546" spans="1:37">
      <c r="A1546" s="57"/>
      <c r="B1546" s="58"/>
      <c r="C1546" s="58"/>
      <c r="D1546" s="58"/>
      <c r="E1546" s="59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9"/>
      <c r="Q1546" s="58"/>
      <c r="R1546" s="58" t="e">
        <f ca="1">SamstagNeben!P71</f>
        <v>#N/A</v>
      </c>
      <c r="S1546" s="58"/>
      <c r="T1546" s="58"/>
      <c r="U1546" s="58"/>
      <c r="V1546" s="58"/>
      <c r="W1546" s="58"/>
      <c r="X1546" s="58"/>
      <c r="Y1546" s="58"/>
      <c r="Z1546" s="58"/>
      <c r="AA1546" s="58" t="str">
        <f>SamstagNeben!N71</f>
        <v>M50</v>
      </c>
      <c r="AB1546" s="59"/>
      <c r="AC1546" s="55" t="s">
        <v>99</v>
      </c>
    </row>
    <row r="1547" spans="1:37" ht="15.95" customHeight="1">
      <c r="A1547" s="60" t="s">
        <v>100</v>
      </c>
      <c r="C1547" s="56" t="e">
        <f ca="1">SamstagNeben!I71</f>
        <v>#N/A</v>
      </c>
      <c r="M1547" s="61"/>
      <c r="N1547" s="62" t="s">
        <v>101</v>
      </c>
      <c r="O1547" s="63"/>
      <c r="P1547" s="56" t="e">
        <f ca="1">SamstagNeben!M71</f>
        <v>#N/A</v>
      </c>
      <c r="AB1547" s="61"/>
    </row>
    <row r="1548" spans="1:37">
      <c r="A1548" s="57"/>
      <c r="B1548" s="58"/>
      <c r="C1548" s="58"/>
      <c r="M1548" s="61"/>
      <c r="N1548" s="62"/>
      <c r="AB1548" s="61"/>
      <c r="AD1548" s="64" t="s">
        <v>37</v>
      </c>
      <c r="AG1548" s="64" t="s">
        <v>102</v>
      </c>
      <c r="AJ1548" s="64" t="s">
        <v>39</v>
      </c>
    </row>
    <row r="1549" spans="1:37">
      <c r="A1549" s="65" t="s">
        <v>100</v>
      </c>
      <c r="C1549" s="66"/>
      <c r="D1549" s="67"/>
      <c r="E1549" s="67"/>
      <c r="F1549" s="67"/>
      <c r="G1549" s="67"/>
      <c r="H1549" s="68"/>
      <c r="I1549" s="67"/>
      <c r="J1549" s="67"/>
      <c r="K1549" s="67"/>
      <c r="L1549" s="67"/>
      <c r="M1549" s="68"/>
      <c r="N1549" s="67"/>
      <c r="O1549" s="67"/>
      <c r="P1549" s="67"/>
      <c r="Q1549" s="67"/>
      <c r="R1549" s="68"/>
      <c r="S1549" s="67"/>
      <c r="T1549" s="67"/>
      <c r="U1549" s="67"/>
      <c r="V1549" s="67"/>
      <c r="W1549" s="68"/>
      <c r="X1549" s="67"/>
      <c r="Y1549" s="67"/>
      <c r="Z1549" s="67"/>
      <c r="AA1549" s="67"/>
      <c r="AB1549" s="68"/>
      <c r="AC1549" s="62"/>
      <c r="AD1549" s="69"/>
      <c r="AE1549" s="53"/>
      <c r="AF1549" s="62"/>
      <c r="AG1549" s="69"/>
      <c r="AH1549" s="53"/>
      <c r="AJ1549" s="69"/>
      <c r="AK1549" s="53"/>
    </row>
    <row r="1550" spans="1:37">
      <c r="A1550" s="70" t="s">
        <v>101</v>
      </c>
      <c r="B1550" s="58"/>
      <c r="C1550" s="71"/>
      <c r="D1550" s="72"/>
      <c r="E1550" s="72"/>
      <c r="F1550" s="72"/>
      <c r="G1550" s="72"/>
      <c r="H1550" s="59"/>
      <c r="I1550" s="72"/>
      <c r="J1550" s="72"/>
      <c r="K1550" s="72"/>
      <c r="L1550" s="72"/>
      <c r="M1550" s="59"/>
      <c r="N1550" s="72"/>
      <c r="O1550" s="72"/>
      <c r="P1550" s="72"/>
      <c r="Q1550" s="72"/>
      <c r="R1550" s="59"/>
      <c r="S1550" s="72"/>
      <c r="T1550" s="72"/>
      <c r="U1550" s="72"/>
      <c r="V1550" s="72"/>
      <c r="W1550" s="59"/>
      <c r="X1550" s="72"/>
      <c r="Y1550" s="72"/>
      <c r="Z1550" s="72"/>
      <c r="AA1550" s="72"/>
      <c r="AB1550" s="59"/>
      <c r="AC1550" s="62"/>
      <c r="AD1550" s="462">
        <f>SamstagNeben!C71</f>
        <v>13</v>
      </c>
      <c r="AE1550" s="463"/>
      <c r="AF1550" s="62"/>
      <c r="AG1550" s="462">
        <f>SamstagNeben!E71</f>
        <v>106</v>
      </c>
      <c r="AH1550" s="463"/>
      <c r="AJ1550" s="462">
        <f>SamstagNeben!F71</f>
        <v>2</v>
      </c>
      <c r="AK1550" s="463"/>
    </row>
    <row r="1551" spans="1:37">
      <c r="A1551" s="65" t="s">
        <v>100</v>
      </c>
      <c r="C1551" s="66"/>
      <c r="D1551" s="67"/>
      <c r="E1551" s="67"/>
      <c r="F1551" s="67"/>
      <c r="G1551" s="67"/>
      <c r="H1551" s="68"/>
      <c r="I1551" s="67"/>
      <c r="J1551" s="67"/>
      <c r="K1551" s="67"/>
      <c r="L1551" s="67"/>
      <c r="M1551" s="68"/>
      <c r="N1551" s="67"/>
      <c r="O1551" s="67"/>
      <c r="P1551" s="67"/>
      <c r="Q1551" s="67"/>
      <c r="R1551" s="68"/>
      <c r="S1551" s="67"/>
      <c r="T1551" s="67"/>
      <c r="U1551" s="67"/>
      <c r="V1551" s="67"/>
      <c r="W1551" s="68"/>
      <c r="X1551" s="67"/>
      <c r="Y1551" s="67"/>
      <c r="Z1551" s="67"/>
      <c r="AA1551" s="67"/>
      <c r="AB1551" s="68"/>
      <c r="AC1551" s="62"/>
      <c r="AD1551" s="57"/>
      <c r="AE1551" s="59"/>
      <c r="AF1551" s="62"/>
      <c r="AG1551" s="57"/>
      <c r="AH1551" s="59"/>
      <c r="AJ1551" s="57"/>
      <c r="AK1551" s="59"/>
    </row>
    <row r="1552" spans="1:37">
      <c r="A1552" s="70" t="s">
        <v>101</v>
      </c>
      <c r="B1552" s="58"/>
      <c r="C1552" s="71"/>
      <c r="D1552" s="72"/>
      <c r="E1552" s="72"/>
      <c r="F1552" s="72"/>
      <c r="G1552" s="72"/>
      <c r="H1552" s="59"/>
      <c r="I1552" s="72"/>
      <c r="J1552" s="72"/>
      <c r="K1552" s="72"/>
      <c r="L1552" s="72"/>
      <c r="M1552" s="59"/>
      <c r="N1552" s="72"/>
      <c r="O1552" s="72"/>
      <c r="P1552" s="72"/>
      <c r="Q1552" s="72"/>
      <c r="R1552" s="59"/>
      <c r="S1552" s="72"/>
      <c r="T1552" s="72"/>
      <c r="U1552" s="72"/>
      <c r="V1552" s="72"/>
      <c r="W1552" s="59"/>
      <c r="X1552" s="72"/>
      <c r="Y1552" s="72"/>
      <c r="Z1552" s="72"/>
      <c r="AA1552" s="72"/>
      <c r="AB1552" s="59"/>
      <c r="AC1552" s="62"/>
      <c r="AD1552" s="62"/>
      <c r="AE1552" s="62"/>
      <c r="AF1552" s="62"/>
      <c r="AG1552" s="62"/>
    </row>
    <row r="1553" spans="1:37">
      <c r="A1553" s="65" t="s">
        <v>100</v>
      </c>
      <c r="C1553" s="66"/>
      <c r="D1553" s="67"/>
      <c r="E1553" s="67"/>
      <c r="F1553" s="67"/>
      <c r="G1553" s="67"/>
      <c r="H1553" s="68"/>
      <c r="I1553" s="67"/>
      <c r="J1553" s="67"/>
      <c r="K1553" s="67"/>
      <c r="L1553" s="67"/>
      <c r="M1553" s="68"/>
      <c r="N1553" s="67"/>
      <c r="O1553" s="67"/>
      <c r="P1553" s="67"/>
      <c r="Q1553" s="67"/>
      <c r="R1553" s="68"/>
      <c r="S1553" s="67"/>
      <c r="T1553" s="67"/>
      <c r="U1553" s="67"/>
      <c r="V1553" s="67"/>
      <c r="W1553" s="68"/>
      <c r="X1553" s="67"/>
      <c r="Y1553" s="67"/>
      <c r="Z1553" s="67"/>
      <c r="AA1553" s="67"/>
      <c r="AB1553" s="68"/>
      <c r="AC1553" s="62"/>
      <c r="AD1553" s="73" t="s">
        <v>103</v>
      </c>
      <c r="AE1553" s="62"/>
      <c r="AF1553" s="62"/>
      <c r="AG1553" s="62"/>
    </row>
    <row r="1554" spans="1:37">
      <c r="A1554" s="70" t="s">
        <v>101</v>
      </c>
      <c r="B1554" s="58"/>
      <c r="C1554" s="71"/>
      <c r="D1554" s="72"/>
      <c r="E1554" s="72"/>
      <c r="F1554" s="72"/>
      <c r="G1554" s="72"/>
      <c r="H1554" s="59"/>
      <c r="I1554" s="72"/>
      <c r="J1554" s="72"/>
      <c r="K1554" s="72"/>
      <c r="L1554" s="72"/>
      <c r="M1554" s="59"/>
      <c r="N1554" s="72"/>
      <c r="O1554" s="72"/>
      <c r="P1554" s="72"/>
      <c r="Q1554" s="72"/>
      <c r="R1554" s="59"/>
      <c r="S1554" s="72"/>
      <c r="T1554" s="72"/>
      <c r="U1554" s="72"/>
      <c r="V1554" s="72"/>
      <c r="W1554" s="59"/>
      <c r="X1554" s="72"/>
      <c r="Y1554" s="72"/>
      <c r="Z1554" s="72"/>
      <c r="AA1554" s="72"/>
      <c r="AB1554" s="59"/>
      <c r="AC1554" s="62"/>
      <c r="AD1554" s="62"/>
      <c r="AE1554" s="62"/>
      <c r="AF1554" s="62"/>
      <c r="AG1554" s="62"/>
    </row>
    <row r="1555" spans="1:37">
      <c r="A1555" s="65" t="s">
        <v>100</v>
      </c>
      <c r="C1555" s="66"/>
      <c r="D1555" s="67"/>
      <c r="E1555" s="67"/>
      <c r="F1555" s="67"/>
      <c r="G1555" s="67"/>
      <c r="H1555" s="68"/>
      <c r="I1555" s="67"/>
      <c r="J1555" s="67"/>
      <c r="K1555" s="67"/>
      <c r="L1555" s="67"/>
      <c r="M1555" s="68"/>
      <c r="N1555" s="67"/>
      <c r="O1555" s="67"/>
      <c r="P1555" s="67"/>
      <c r="Q1555" s="67"/>
      <c r="R1555" s="68"/>
      <c r="S1555" s="67"/>
      <c r="T1555" s="67"/>
      <c r="U1555" s="67"/>
      <c r="V1555" s="67"/>
      <c r="W1555" s="68"/>
      <c r="X1555" s="67"/>
      <c r="Y1555" s="67"/>
      <c r="Z1555" s="67"/>
      <c r="AA1555" s="67"/>
      <c r="AB1555" s="68"/>
      <c r="AC1555" s="62"/>
      <c r="AD1555" s="74" t="str">
        <f>Daten!$A$31</f>
        <v>DM Senioren 2017</v>
      </c>
      <c r="AE1555" s="58"/>
      <c r="AF1555" s="58"/>
      <c r="AG1555" s="58"/>
      <c r="AH1555" s="58"/>
      <c r="AI1555" s="58"/>
      <c r="AJ1555" s="58"/>
      <c r="AK1555" s="58"/>
    </row>
    <row r="1556" spans="1:37">
      <c r="A1556" s="70" t="s">
        <v>101</v>
      </c>
      <c r="B1556" s="58"/>
      <c r="C1556" s="71"/>
      <c r="D1556" s="72"/>
      <c r="E1556" s="72"/>
      <c r="F1556" s="72"/>
      <c r="G1556" s="72"/>
      <c r="H1556" s="59"/>
      <c r="I1556" s="72"/>
      <c r="J1556" s="72"/>
      <c r="K1556" s="72"/>
      <c r="L1556" s="72"/>
      <c r="M1556" s="59"/>
      <c r="N1556" s="72"/>
      <c r="O1556" s="72"/>
      <c r="P1556" s="72"/>
      <c r="Q1556" s="72"/>
      <c r="R1556" s="59"/>
      <c r="S1556" s="72"/>
      <c r="T1556" s="72"/>
      <c r="U1556" s="72"/>
      <c r="V1556" s="72"/>
      <c r="W1556" s="59"/>
      <c r="X1556" s="72"/>
      <c r="Y1556" s="72"/>
      <c r="Z1556" s="72"/>
      <c r="AA1556" s="72"/>
      <c r="AB1556" s="59"/>
      <c r="AC1556" s="62"/>
      <c r="AD1556" s="75" t="str">
        <f>SamstagNeben!G71</f>
        <v>M50</v>
      </c>
      <c r="AE1556" s="76"/>
      <c r="AF1556" s="76"/>
      <c r="AG1556" s="75" t="s">
        <v>34</v>
      </c>
      <c r="AH1556" s="76"/>
      <c r="AI1556" s="76"/>
      <c r="AJ1556" s="76"/>
      <c r="AK1556" s="76"/>
    </row>
    <row r="1557" spans="1:37">
      <c r="A1557" s="65" t="s">
        <v>100</v>
      </c>
      <c r="C1557" s="66"/>
      <c r="D1557" s="67"/>
      <c r="E1557" s="67"/>
      <c r="F1557" s="67"/>
      <c r="G1557" s="67"/>
      <c r="H1557" s="68"/>
      <c r="I1557" s="67"/>
      <c r="J1557" s="67"/>
      <c r="K1557" s="67"/>
      <c r="L1557" s="67"/>
      <c r="M1557" s="68"/>
      <c r="N1557" s="67"/>
      <c r="O1557" s="67"/>
      <c r="P1557" s="67"/>
      <c r="Q1557" s="67"/>
      <c r="R1557" s="68"/>
      <c r="S1557" s="67"/>
      <c r="T1557" s="67"/>
      <c r="U1557" s="67"/>
      <c r="V1557" s="67"/>
      <c r="W1557" s="68"/>
      <c r="X1557" s="67"/>
      <c r="Y1557" s="67"/>
      <c r="Z1557" s="67"/>
      <c r="AA1557" s="67"/>
      <c r="AB1557" s="68"/>
      <c r="AC1557" s="62"/>
      <c r="AD1557" s="77"/>
      <c r="AE1557" s="62"/>
      <c r="AF1557" s="62"/>
      <c r="AG1557" s="62"/>
      <c r="AH1557" s="62"/>
      <c r="AI1557" s="62"/>
      <c r="AJ1557" s="62"/>
      <c r="AK1557" s="62"/>
    </row>
    <row r="1558" spans="1:37">
      <c r="A1558" s="70" t="s">
        <v>101</v>
      </c>
      <c r="B1558" s="58"/>
      <c r="C1558" s="71"/>
      <c r="D1558" s="72"/>
      <c r="E1558" s="72"/>
      <c r="F1558" s="72"/>
      <c r="G1558" s="72"/>
      <c r="H1558" s="59"/>
      <c r="I1558" s="72"/>
      <c r="J1558" s="72"/>
      <c r="K1558" s="72"/>
      <c r="L1558" s="72"/>
      <c r="M1558" s="59"/>
      <c r="N1558" s="72"/>
      <c r="O1558" s="72"/>
      <c r="P1558" s="72"/>
      <c r="Q1558" s="72"/>
      <c r="R1558" s="59"/>
      <c r="S1558" s="72"/>
      <c r="T1558" s="72"/>
      <c r="U1558" s="72"/>
      <c r="V1558" s="72"/>
      <c r="W1558" s="59"/>
      <c r="X1558" s="72"/>
      <c r="Y1558" s="72"/>
      <c r="Z1558" s="72"/>
      <c r="AA1558" s="72"/>
      <c r="AB1558" s="59"/>
      <c r="AC1558" s="62"/>
      <c r="AD1558" s="78" t="s">
        <v>104</v>
      </c>
      <c r="AE1558" s="76"/>
      <c r="AF1558" s="76"/>
      <c r="AG1558" s="76"/>
      <c r="AH1558" s="79"/>
      <c r="AI1558" s="76"/>
      <c r="AJ1558" s="76"/>
      <c r="AK1558" s="80"/>
    </row>
    <row r="1559" spans="1:37">
      <c r="D1559" s="64"/>
      <c r="AD1559" s="81"/>
      <c r="AE1559" s="52"/>
      <c r="AF1559" s="52"/>
      <c r="AG1559" s="52"/>
      <c r="AH1559" s="82"/>
      <c r="AI1559" s="52"/>
      <c r="AJ1559" s="52"/>
      <c r="AK1559" s="53"/>
    </row>
    <row r="1560" spans="1:37">
      <c r="A1560" s="83" t="s">
        <v>105</v>
      </c>
      <c r="B1560" s="76"/>
      <c r="C1560" s="80"/>
      <c r="D1560" s="84"/>
      <c r="E1560" s="84" t="s">
        <v>100</v>
      </c>
      <c r="F1560" s="85" t="s">
        <v>21</v>
      </c>
      <c r="G1560" s="84" t="s">
        <v>101</v>
      </c>
      <c r="H1560" s="86"/>
      <c r="I1560" s="84" t="s">
        <v>106</v>
      </c>
      <c r="J1560" s="84"/>
      <c r="K1560" s="84"/>
      <c r="L1560" s="84"/>
      <c r="M1560" s="86"/>
      <c r="N1560" s="84" t="s">
        <v>107</v>
      </c>
      <c r="O1560" s="84"/>
      <c r="P1560" s="84"/>
      <c r="Q1560" s="84"/>
      <c r="R1560" s="86"/>
      <c r="S1560" s="73"/>
      <c r="T1560" s="73"/>
      <c r="AD1560" s="87" t="s">
        <v>108</v>
      </c>
      <c r="AE1560" s="58"/>
      <c r="AF1560" s="58"/>
      <c r="AG1560" s="58"/>
      <c r="AH1560" s="72"/>
      <c r="AI1560" s="58"/>
      <c r="AJ1560" s="58"/>
      <c r="AK1560" s="59"/>
    </row>
    <row r="1561" spans="1:37">
      <c r="A1561" s="60"/>
      <c r="C1561" s="61"/>
      <c r="H1561" s="61"/>
      <c r="M1561" s="61"/>
      <c r="N1561" s="88"/>
      <c r="O1561" s="89"/>
      <c r="P1561" s="89"/>
      <c r="Q1561" s="89"/>
      <c r="R1561" s="90"/>
      <c r="S1561" s="62"/>
      <c r="T1561" s="56" t="s">
        <v>109</v>
      </c>
      <c r="AD1561" s="91"/>
      <c r="AE1561" s="62"/>
      <c r="AF1561" s="62"/>
      <c r="AG1561" s="62"/>
      <c r="AH1561" s="92"/>
      <c r="AI1561" s="62"/>
      <c r="AJ1561" s="62"/>
      <c r="AK1561" s="61"/>
    </row>
    <row r="1562" spans="1:37">
      <c r="A1562" s="93" t="s">
        <v>110</v>
      </c>
      <c r="B1562" s="58"/>
      <c r="C1562" s="59"/>
      <c r="D1562" s="58"/>
      <c r="E1562" s="58"/>
      <c r="F1562" s="94" t="s">
        <v>21</v>
      </c>
      <c r="G1562" s="58"/>
      <c r="H1562" s="59"/>
      <c r="I1562" s="58"/>
      <c r="J1562" s="58"/>
      <c r="K1562" s="94" t="s">
        <v>21</v>
      </c>
      <c r="L1562" s="58"/>
      <c r="M1562" s="59"/>
      <c r="N1562" s="95"/>
      <c r="O1562" s="95"/>
      <c r="P1562" s="96"/>
      <c r="Q1562" s="97"/>
      <c r="R1562" s="98"/>
      <c r="S1562" s="62"/>
      <c r="T1562" s="62"/>
      <c r="AD1562" s="87" t="s">
        <v>111</v>
      </c>
      <c r="AE1562" s="58"/>
      <c r="AF1562" s="58"/>
      <c r="AG1562" s="58"/>
      <c r="AH1562" s="72"/>
      <c r="AI1562" s="58"/>
      <c r="AJ1562" s="58"/>
      <c r="AK1562" s="59"/>
    </row>
    <row r="1563" spans="1:37">
      <c r="A1563" s="60"/>
      <c r="C1563" s="61"/>
      <c r="H1563" s="61"/>
      <c r="K1563" s="99"/>
      <c r="M1563" s="61"/>
      <c r="N1563" s="62"/>
      <c r="Q1563" s="100"/>
      <c r="R1563" s="61"/>
      <c r="S1563" s="62"/>
      <c r="T1563" s="58"/>
      <c r="U1563" s="58"/>
      <c r="V1563" s="58"/>
      <c r="W1563" s="58"/>
      <c r="X1563" s="58"/>
      <c r="Y1563" s="58"/>
      <c r="Z1563" s="58"/>
      <c r="AA1563" s="58"/>
      <c r="AB1563" s="58"/>
      <c r="AC1563" s="62"/>
      <c r="AD1563" s="91"/>
      <c r="AE1563" s="62"/>
      <c r="AF1563" s="62"/>
      <c r="AG1563" s="62"/>
      <c r="AH1563" s="92"/>
      <c r="AI1563" s="62"/>
      <c r="AJ1563" s="62"/>
      <c r="AK1563" s="61"/>
    </row>
    <row r="1564" spans="1:37">
      <c r="A1564" s="93" t="s">
        <v>112</v>
      </c>
      <c r="B1564" s="58"/>
      <c r="C1564" s="59"/>
      <c r="D1564" s="58"/>
      <c r="E1564" s="58"/>
      <c r="F1564" s="94" t="s">
        <v>21</v>
      </c>
      <c r="G1564" s="58"/>
      <c r="H1564" s="59"/>
      <c r="I1564" s="58"/>
      <c r="J1564" s="58"/>
      <c r="K1564" s="94" t="s">
        <v>21</v>
      </c>
      <c r="L1564" s="58"/>
      <c r="M1564" s="59"/>
      <c r="N1564" s="58"/>
      <c r="O1564" s="58"/>
      <c r="P1564" s="94" t="s">
        <v>21</v>
      </c>
      <c r="Q1564" s="101"/>
      <c r="R1564" s="59"/>
      <c r="S1564" s="62"/>
      <c r="T1564" s="62"/>
      <c r="AD1564" s="87" t="s">
        <v>113</v>
      </c>
      <c r="AE1564" s="58"/>
      <c r="AF1564" s="58"/>
      <c r="AG1564" s="58"/>
      <c r="AH1564" s="72"/>
      <c r="AI1564" s="58"/>
      <c r="AJ1564" s="58"/>
      <c r="AK1564" s="59"/>
    </row>
    <row r="1565" spans="1:37">
      <c r="AD1565" s="91" t="s">
        <v>114</v>
      </c>
      <c r="AE1565" s="62"/>
      <c r="AF1565" s="62"/>
      <c r="AG1565" s="62"/>
      <c r="AH1565" s="92"/>
      <c r="AI1565" s="62"/>
      <c r="AJ1565" s="62"/>
      <c r="AK1565" s="61"/>
    </row>
    <row r="1566" spans="1:37">
      <c r="A1566" s="102"/>
      <c r="B1566" s="76"/>
      <c r="C1566" s="76"/>
      <c r="D1566" s="76"/>
      <c r="E1566" s="76" t="s">
        <v>100</v>
      </c>
      <c r="F1566" s="76"/>
      <c r="G1566" s="76"/>
      <c r="H1566" s="76"/>
      <c r="I1566" s="76"/>
      <c r="J1566" s="76"/>
      <c r="K1566" s="76"/>
      <c r="L1566" s="76"/>
      <c r="M1566" s="76"/>
      <c r="N1566" s="85" t="s">
        <v>40</v>
      </c>
      <c r="O1566" s="76"/>
      <c r="P1566" s="76"/>
      <c r="Q1566" s="76"/>
      <c r="R1566" s="76"/>
      <c r="S1566" s="76"/>
      <c r="T1566" s="76" t="s">
        <v>101</v>
      </c>
      <c r="U1566" s="76"/>
      <c r="V1566" s="76"/>
      <c r="W1566" s="76"/>
      <c r="X1566" s="76"/>
      <c r="Y1566" s="76"/>
      <c r="Z1566" s="76"/>
      <c r="AA1566" s="76"/>
      <c r="AB1566" s="80"/>
      <c r="AD1566" s="87" t="s">
        <v>115</v>
      </c>
      <c r="AE1566" s="58"/>
      <c r="AF1566" s="58"/>
      <c r="AG1566" s="58"/>
      <c r="AH1566" s="72"/>
      <c r="AI1566" s="58"/>
      <c r="AJ1566" s="58"/>
      <c r="AK1566" s="59"/>
    </row>
    <row r="1567" spans="1:37">
      <c r="A1567" s="103" t="s">
        <v>116</v>
      </c>
      <c r="B1567" s="104" t="s">
        <v>117</v>
      </c>
      <c r="C1567" s="104"/>
      <c r="D1567" s="104"/>
      <c r="E1567" s="104"/>
      <c r="F1567" s="104"/>
      <c r="G1567" s="105"/>
      <c r="H1567" s="104" t="s">
        <v>118</v>
      </c>
      <c r="I1567" s="104"/>
      <c r="J1567" s="105"/>
      <c r="K1567" s="106" t="s">
        <v>119</v>
      </c>
      <c r="L1567" s="107" t="s">
        <v>120</v>
      </c>
      <c r="M1567" s="108"/>
      <c r="N1567" s="109" t="s">
        <v>94</v>
      </c>
      <c r="O1567" s="105" t="s">
        <v>116</v>
      </c>
      <c r="P1567" s="104" t="s">
        <v>117</v>
      </c>
      <c r="Q1567" s="104"/>
      <c r="R1567" s="104"/>
      <c r="S1567" s="104"/>
      <c r="T1567" s="104"/>
      <c r="U1567" s="105"/>
      <c r="V1567" s="104" t="s">
        <v>118</v>
      </c>
      <c r="W1567" s="104"/>
      <c r="X1567" s="105"/>
      <c r="Y1567" s="106" t="s">
        <v>119</v>
      </c>
      <c r="Z1567" s="107" t="s">
        <v>120</v>
      </c>
      <c r="AA1567" s="108"/>
      <c r="AB1567" s="109" t="s">
        <v>94</v>
      </c>
    </row>
    <row r="1568" spans="1:37">
      <c r="A1568" s="110" t="s">
        <v>121</v>
      </c>
      <c r="B1568" s="111"/>
      <c r="C1568" s="111"/>
      <c r="D1568" s="111"/>
      <c r="E1568" s="111"/>
      <c r="F1568" s="111"/>
      <c r="G1568" s="112"/>
      <c r="H1568" s="111"/>
      <c r="I1568" s="111"/>
      <c r="J1568" s="112"/>
      <c r="K1568" s="113"/>
      <c r="L1568" s="114"/>
      <c r="M1568" s="115"/>
      <c r="N1568" s="116"/>
      <c r="O1568" s="117" t="s">
        <v>121</v>
      </c>
      <c r="P1568" s="111"/>
      <c r="Q1568" s="111"/>
      <c r="R1568" s="111"/>
      <c r="S1568" s="111"/>
      <c r="T1568" s="111"/>
      <c r="U1568" s="112"/>
      <c r="V1568" s="111"/>
      <c r="W1568" s="111"/>
      <c r="X1568" s="112"/>
      <c r="Y1568" s="113"/>
      <c r="Z1568" s="114"/>
      <c r="AA1568" s="115"/>
      <c r="AB1568" s="116"/>
      <c r="AD1568" s="64" t="s">
        <v>122</v>
      </c>
    </row>
    <row r="1569" spans="1:37">
      <c r="A1569" s="110" t="s">
        <v>123</v>
      </c>
      <c r="B1569" s="111"/>
      <c r="C1569" s="111"/>
      <c r="D1569" s="111"/>
      <c r="E1569" s="111"/>
      <c r="F1569" s="111"/>
      <c r="G1569" s="112"/>
      <c r="H1569" s="111"/>
      <c r="I1569" s="111"/>
      <c r="J1569" s="112"/>
      <c r="K1569" s="118"/>
      <c r="L1569" s="119"/>
      <c r="M1569" s="112"/>
      <c r="N1569" s="116"/>
      <c r="O1569" s="117" t="s">
        <v>123</v>
      </c>
      <c r="P1569" s="111"/>
      <c r="Q1569" s="111"/>
      <c r="R1569" s="111"/>
      <c r="S1569" s="111"/>
      <c r="T1569" s="111"/>
      <c r="U1569" s="112"/>
      <c r="V1569" s="111"/>
      <c r="W1569" s="111"/>
      <c r="X1569" s="112"/>
      <c r="Y1569" s="118"/>
      <c r="Z1569" s="119"/>
      <c r="AA1569" s="112"/>
      <c r="AB1569" s="116"/>
      <c r="AD1569" s="120"/>
      <c r="AE1569" s="58"/>
      <c r="AF1569" s="58"/>
      <c r="AG1569" s="58"/>
      <c r="AH1569" s="58"/>
      <c r="AI1569" s="58"/>
      <c r="AJ1569" s="58"/>
      <c r="AK1569" s="58"/>
    </row>
    <row r="1570" spans="1:37">
      <c r="A1570" s="110" t="s">
        <v>124</v>
      </c>
      <c r="B1570" s="111"/>
      <c r="C1570" s="111"/>
      <c r="D1570" s="111"/>
      <c r="E1570" s="111"/>
      <c r="F1570" s="111"/>
      <c r="G1570" s="112"/>
      <c r="H1570" s="111"/>
      <c r="I1570" s="111"/>
      <c r="J1570" s="112"/>
      <c r="K1570" s="118"/>
      <c r="L1570" s="119"/>
      <c r="M1570" s="112"/>
      <c r="N1570" s="116"/>
      <c r="O1570" s="117" t="s">
        <v>124</v>
      </c>
      <c r="P1570" s="111"/>
      <c r="Q1570" s="111"/>
      <c r="R1570" s="111"/>
      <c r="S1570" s="111"/>
      <c r="T1570" s="111"/>
      <c r="U1570" s="112"/>
      <c r="V1570" s="111"/>
      <c r="W1570" s="111"/>
      <c r="X1570" s="112"/>
      <c r="Y1570" s="118"/>
      <c r="Z1570" s="119"/>
      <c r="AA1570" s="112"/>
      <c r="AB1570" s="116"/>
      <c r="AD1570" s="64" t="s">
        <v>96</v>
      </c>
    </row>
    <row r="1571" spans="1:37">
      <c r="A1571" s="110" t="s">
        <v>125</v>
      </c>
      <c r="B1571" s="111"/>
      <c r="C1571" s="111"/>
      <c r="D1571" s="111"/>
      <c r="E1571" s="111"/>
      <c r="F1571" s="111"/>
      <c r="G1571" s="112"/>
      <c r="H1571" s="111"/>
      <c r="I1571" s="111"/>
      <c r="J1571" s="112"/>
      <c r="K1571" s="118"/>
      <c r="L1571" s="119"/>
      <c r="M1571" s="112"/>
      <c r="N1571" s="116"/>
      <c r="O1571" s="117" t="s">
        <v>125</v>
      </c>
      <c r="P1571" s="111"/>
      <c r="Q1571" s="111"/>
      <c r="R1571" s="111"/>
      <c r="S1571" s="111"/>
      <c r="T1571" s="111"/>
      <c r="U1571" s="112"/>
      <c r="V1571" s="111"/>
      <c r="W1571" s="111"/>
      <c r="X1571" s="112"/>
      <c r="Y1571" s="118"/>
      <c r="Z1571" s="119"/>
      <c r="AA1571" s="112"/>
      <c r="AB1571" s="116"/>
      <c r="AD1571" s="120"/>
      <c r="AE1571" s="58"/>
      <c r="AF1571" s="58"/>
      <c r="AG1571" s="58"/>
      <c r="AH1571" s="58"/>
      <c r="AI1571" s="58"/>
      <c r="AJ1571" s="58"/>
      <c r="AK1571" s="58"/>
    </row>
    <row r="1572" spans="1:37">
      <c r="A1572" s="110" t="s">
        <v>126</v>
      </c>
      <c r="B1572" s="111"/>
      <c r="C1572" s="111"/>
      <c r="D1572" s="111"/>
      <c r="E1572" s="111"/>
      <c r="F1572" s="111"/>
      <c r="G1572" s="112"/>
      <c r="H1572" s="111"/>
      <c r="I1572" s="111"/>
      <c r="J1572" s="112"/>
      <c r="K1572" s="118"/>
      <c r="L1572" s="119"/>
      <c r="M1572" s="112"/>
      <c r="N1572" s="116"/>
      <c r="O1572" s="117" t="s">
        <v>126</v>
      </c>
      <c r="P1572" s="111"/>
      <c r="Q1572" s="111"/>
      <c r="R1572" s="111"/>
      <c r="S1572" s="111"/>
      <c r="T1572" s="111"/>
      <c r="U1572" s="112"/>
      <c r="V1572" s="111"/>
      <c r="W1572" s="111"/>
      <c r="X1572" s="112"/>
      <c r="Y1572" s="118"/>
      <c r="Z1572" s="119"/>
      <c r="AA1572" s="112"/>
      <c r="AB1572" s="116"/>
      <c r="AD1572" s="64" t="s">
        <v>127</v>
      </c>
    </row>
    <row r="1573" spans="1:37">
      <c r="A1573" s="121" t="s">
        <v>128</v>
      </c>
      <c r="B1573" s="58"/>
      <c r="C1573" s="58"/>
      <c r="D1573" s="58"/>
      <c r="E1573" s="58"/>
      <c r="F1573" s="58"/>
      <c r="G1573" s="72"/>
      <c r="H1573" s="58"/>
      <c r="I1573" s="58"/>
      <c r="J1573" s="72"/>
      <c r="K1573" s="122"/>
      <c r="L1573" s="123"/>
      <c r="M1573" s="72"/>
      <c r="N1573" s="59"/>
      <c r="O1573" s="124" t="s">
        <v>128</v>
      </c>
      <c r="P1573" s="58"/>
      <c r="Q1573" s="58"/>
      <c r="R1573" s="58"/>
      <c r="S1573" s="58"/>
      <c r="T1573" s="58"/>
      <c r="U1573" s="72"/>
      <c r="V1573" s="58"/>
      <c r="W1573" s="58"/>
      <c r="X1573" s="72"/>
      <c r="Y1573" s="122"/>
      <c r="Z1573" s="123"/>
      <c r="AA1573" s="72"/>
      <c r="AB1573" s="59"/>
      <c r="AD1573" s="120"/>
      <c r="AE1573" s="125" t="str">
        <f>Daten!$A$35</f>
        <v>Fredenbeck</v>
      </c>
      <c r="AF1573" s="58"/>
      <c r="AG1573" s="58"/>
      <c r="AH1573" s="58"/>
      <c r="AI1573" s="58"/>
      <c r="AJ1573" s="58"/>
      <c r="AK1573" s="58"/>
    </row>
    <row r="1574" spans="1:37">
      <c r="A1574" s="65" t="s">
        <v>129</v>
      </c>
      <c r="N1574" s="61"/>
      <c r="O1574" s="64" t="s">
        <v>129</v>
      </c>
      <c r="AB1574" s="61"/>
      <c r="AD1574" s="64" t="s">
        <v>130</v>
      </c>
    </row>
    <row r="1575" spans="1:37">
      <c r="A1575" s="57"/>
      <c r="B1575" s="58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9"/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8"/>
      <c r="AB1575" s="59"/>
      <c r="AD1575" s="58"/>
      <c r="AE1575" s="126" t="str">
        <f>Daten!$A$32</f>
        <v>05.05.2017</v>
      </c>
      <c r="AF1575" s="58"/>
      <c r="AG1575" s="58"/>
      <c r="AH1575" s="58"/>
      <c r="AI1575" s="58"/>
      <c r="AJ1575" s="58"/>
      <c r="AK1575" s="58"/>
    </row>
    <row r="1576" spans="1:37">
      <c r="A1576" s="51" t="s">
        <v>95</v>
      </c>
      <c r="B1576" s="52"/>
      <c r="C1576" s="52"/>
      <c r="D1576" s="52"/>
      <c r="E1576" s="53"/>
      <c r="F1576" s="54" t="s">
        <v>96</v>
      </c>
      <c r="G1576" s="52"/>
      <c r="H1576" s="52"/>
      <c r="I1576" s="52"/>
      <c r="J1576" s="52"/>
      <c r="K1576" s="52"/>
      <c r="L1576" s="52"/>
      <c r="M1576" s="52"/>
      <c r="N1576" s="52"/>
      <c r="O1576" s="52"/>
      <c r="P1576" s="53"/>
      <c r="Q1576" s="54" t="s">
        <v>97</v>
      </c>
      <c r="R1576" s="52"/>
      <c r="S1576" s="52"/>
      <c r="T1576" s="52"/>
      <c r="U1576" s="52"/>
      <c r="V1576" s="52"/>
      <c r="W1576" s="52"/>
      <c r="X1576" s="52"/>
      <c r="Y1576" s="52"/>
      <c r="Z1576" s="52"/>
      <c r="AA1576" s="52"/>
      <c r="AB1576" s="53"/>
      <c r="AC1576" s="55" t="s">
        <v>98</v>
      </c>
    </row>
    <row r="1577" spans="1:37">
      <c r="A1577" s="57"/>
      <c r="B1577" s="58"/>
      <c r="C1577" s="58"/>
      <c r="D1577" s="58"/>
      <c r="E1577" s="59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9"/>
      <c r="Q1577" s="58"/>
      <c r="R1577" s="58" t="e">
        <f ca="1">SamstagNeben!P72</f>
        <v>#N/A</v>
      </c>
      <c r="S1577" s="58"/>
      <c r="T1577" s="58"/>
      <c r="U1577" s="58"/>
      <c r="V1577" s="58"/>
      <c r="W1577" s="58"/>
      <c r="X1577" s="58"/>
      <c r="Y1577" s="58"/>
      <c r="Z1577" s="58"/>
      <c r="AA1577" s="58" t="str">
        <f>SamstagNeben!N72</f>
        <v>F30</v>
      </c>
      <c r="AB1577" s="59"/>
      <c r="AC1577" s="55" t="s">
        <v>99</v>
      </c>
    </row>
    <row r="1578" spans="1:37" ht="15.95" customHeight="1">
      <c r="A1578" s="60" t="s">
        <v>100</v>
      </c>
      <c r="C1578" s="56" t="e">
        <f ca="1">SamstagNeben!I72</f>
        <v>#N/A</v>
      </c>
      <c r="M1578" s="61"/>
      <c r="N1578" s="62" t="s">
        <v>101</v>
      </c>
      <c r="O1578" s="63"/>
      <c r="P1578" s="56" t="e">
        <f ca="1">SamstagNeben!M72</f>
        <v>#N/A</v>
      </c>
      <c r="AB1578" s="61"/>
    </row>
    <row r="1579" spans="1:37">
      <c r="A1579" s="57"/>
      <c r="B1579" s="58"/>
      <c r="C1579" s="58"/>
      <c r="M1579" s="61"/>
      <c r="N1579" s="62"/>
      <c r="AB1579" s="61"/>
      <c r="AD1579" s="64" t="s">
        <v>37</v>
      </c>
      <c r="AG1579" s="64" t="s">
        <v>102</v>
      </c>
      <c r="AJ1579" s="64" t="s">
        <v>39</v>
      </c>
    </row>
    <row r="1580" spans="1:37">
      <c r="A1580" s="65" t="s">
        <v>100</v>
      </c>
      <c r="C1580" s="66"/>
      <c r="D1580" s="67"/>
      <c r="E1580" s="67"/>
      <c r="F1580" s="67"/>
      <c r="G1580" s="67"/>
      <c r="H1580" s="68"/>
      <c r="I1580" s="67"/>
      <c r="J1580" s="67"/>
      <c r="K1580" s="67"/>
      <c r="L1580" s="67"/>
      <c r="M1580" s="68"/>
      <c r="N1580" s="67"/>
      <c r="O1580" s="67"/>
      <c r="P1580" s="67"/>
      <c r="Q1580" s="67"/>
      <c r="R1580" s="68"/>
      <c r="S1580" s="67"/>
      <c r="T1580" s="67"/>
      <c r="U1580" s="67"/>
      <c r="V1580" s="67"/>
      <c r="W1580" s="68"/>
      <c r="X1580" s="67"/>
      <c r="Y1580" s="67"/>
      <c r="Z1580" s="67"/>
      <c r="AA1580" s="67"/>
      <c r="AB1580" s="68"/>
      <c r="AC1580" s="62"/>
      <c r="AD1580" s="69"/>
      <c r="AE1580" s="53"/>
      <c r="AF1580" s="62"/>
      <c r="AG1580" s="69"/>
      <c r="AH1580" s="53"/>
      <c r="AJ1580" s="69"/>
      <c r="AK1580" s="53"/>
    </row>
    <row r="1581" spans="1:37">
      <c r="A1581" s="70" t="s">
        <v>101</v>
      </c>
      <c r="B1581" s="58"/>
      <c r="C1581" s="71"/>
      <c r="D1581" s="72"/>
      <c r="E1581" s="72"/>
      <c r="F1581" s="72"/>
      <c r="G1581" s="72"/>
      <c r="H1581" s="59"/>
      <c r="I1581" s="72"/>
      <c r="J1581" s="72"/>
      <c r="K1581" s="72"/>
      <c r="L1581" s="72"/>
      <c r="M1581" s="59"/>
      <c r="N1581" s="72"/>
      <c r="O1581" s="72"/>
      <c r="P1581" s="72"/>
      <c r="Q1581" s="72"/>
      <c r="R1581" s="59"/>
      <c r="S1581" s="72"/>
      <c r="T1581" s="72"/>
      <c r="U1581" s="72"/>
      <c r="V1581" s="72"/>
      <c r="W1581" s="59"/>
      <c r="X1581" s="72"/>
      <c r="Y1581" s="72"/>
      <c r="Z1581" s="72"/>
      <c r="AA1581" s="72"/>
      <c r="AB1581" s="59"/>
      <c r="AC1581" s="62"/>
      <c r="AD1581" s="462">
        <f>SamstagNeben!C72</f>
        <v>13</v>
      </c>
      <c r="AE1581" s="463"/>
      <c r="AF1581" s="62"/>
      <c r="AG1581" s="462">
        <f>SamstagNeben!E72</f>
        <v>107</v>
      </c>
      <c r="AH1581" s="463"/>
      <c r="AJ1581" s="462">
        <f>SamstagNeben!F72</f>
        <v>3</v>
      </c>
      <c r="AK1581" s="463"/>
    </row>
    <row r="1582" spans="1:37">
      <c r="A1582" s="65" t="s">
        <v>100</v>
      </c>
      <c r="C1582" s="66"/>
      <c r="D1582" s="67"/>
      <c r="E1582" s="67"/>
      <c r="F1582" s="67"/>
      <c r="G1582" s="67"/>
      <c r="H1582" s="68"/>
      <c r="I1582" s="67"/>
      <c r="J1582" s="67"/>
      <c r="K1582" s="67"/>
      <c r="L1582" s="67"/>
      <c r="M1582" s="68"/>
      <c r="N1582" s="67"/>
      <c r="O1582" s="67"/>
      <c r="P1582" s="67"/>
      <c r="Q1582" s="67"/>
      <c r="R1582" s="68"/>
      <c r="S1582" s="67"/>
      <c r="T1582" s="67"/>
      <c r="U1582" s="67"/>
      <c r="V1582" s="67"/>
      <c r="W1582" s="68"/>
      <c r="X1582" s="67"/>
      <c r="Y1582" s="67"/>
      <c r="Z1582" s="67"/>
      <c r="AA1582" s="67"/>
      <c r="AB1582" s="68"/>
      <c r="AC1582" s="62"/>
      <c r="AD1582" s="57"/>
      <c r="AE1582" s="59"/>
      <c r="AF1582" s="62"/>
      <c r="AG1582" s="57"/>
      <c r="AH1582" s="59"/>
      <c r="AJ1582" s="57"/>
      <c r="AK1582" s="59"/>
    </row>
    <row r="1583" spans="1:37">
      <c r="A1583" s="70" t="s">
        <v>101</v>
      </c>
      <c r="B1583" s="58"/>
      <c r="C1583" s="71"/>
      <c r="D1583" s="72"/>
      <c r="E1583" s="72"/>
      <c r="F1583" s="72"/>
      <c r="G1583" s="72"/>
      <c r="H1583" s="59"/>
      <c r="I1583" s="72"/>
      <c r="J1583" s="72"/>
      <c r="K1583" s="72"/>
      <c r="L1583" s="72"/>
      <c r="M1583" s="59"/>
      <c r="N1583" s="72"/>
      <c r="O1583" s="72"/>
      <c r="P1583" s="72"/>
      <c r="Q1583" s="72"/>
      <c r="R1583" s="59"/>
      <c r="S1583" s="72"/>
      <c r="T1583" s="72"/>
      <c r="U1583" s="72"/>
      <c r="V1583" s="72"/>
      <c r="W1583" s="59"/>
      <c r="X1583" s="72"/>
      <c r="Y1583" s="72"/>
      <c r="Z1583" s="72"/>
      <c r="AA1583" s="72"/>
      <c r="AB1583" s="59"/>
      <c r="AC1583" s="62"/>
      <c r="AD1583" s="62"/>
      <c r="AE1583" s="62"/>
      <c r="AF1583" s="62"/>
      <c r="AG1583" s="62"/>
    </row>
    <row r="1584" spans="1:37">
      <c r="A1584" s="65" t="s">
        <v>100</v>
      </c>
      <c r="C1584" s="66"/>
      <c r="D1584" s="67"/>
      <c r="E1584" s="67"/>
      <c r="F1584" s="67"/>
      <c r="G1584" s="67"/>
      <c r="H1584" s="68"/>
      <c r="I1584" s="67"/>
      <c r="J1584" s="67"/>
      <c r="K1584" s="67"/>
      <c r="L1584" s="67"/>
      <c r="M1584" s="68"/>
      <c r="N1584" s="67"/>
      <c r="O1584" s="67"/>
      <c r="P1584" s="67"/>
      <c r="Q1584" s="67"/>
      <c r="R1584" s="68"/>
      <c r="S1584" s="67"/>
      <c r="T1584" s="67"/>
      <c r="U1584" s="67"/>
      <c r="V1584" s="67"/>
      <c r="W1584" s="68"/>
      <c r="X1584" s="67"/>
      <c r="Y1584" s="67"/>
      <c r="Z1584" s="67"/>
      <c r="AA1584" s="67"/>
      <c r="AB1584" s="68"/>
      <c r="AC1584" s="62"/>
      <c r="AD1584" s="73" t="s">
        <v>103</v>
      </c>
      <c r="AE1584" s="62"/>
      <c r="AF1584" s="62"/>
      <c r="AG1584" s="62"/>
    </row>
    <row r="1585" spans="1:37">
      <c r="A1585" s="70" t="s">
        <v>101</v>
      </c>
      <c r="B1585" s="58"/>
      <c r="C1585" s="71"/>
      <c r="D1585" s="72"/>
      <c r="E1585" s="72"/>
      <c r="F1585" s="72"/>
      <c r="G1585" s="72"/>
      <c r="H1585" s="59"/>
      <c r="I1585" s="72"/>
      <c r="J1585" s="72"/>
      <c r="K1585" s="72"/>
      <c r="L1585" s="72"/>
      <c r="M1585" s="59"/>
      <c r="N1585" s="72"/>
      <c r="O1585" s="72"/>
      <c r="P1585" s="72"/>
      <c r="Q1585" s="72"/>
      <c r="R1585" s="59"/>
      <c r="S1585" s="72"/>
      <c r="T1585" s="72"/>
      <c r="U1585" s="72"/>
      <c r="V1585" s="72"/>
      <c r="W1585" s="59"/>
      <c r="X1585" s="72"/>
      <c r="Y1585" s="72"/>
      <c r="Z1585" s="72"/>
      <c r="AA1585" s="72"/>
      <c r="AB1585" s="59"/>
      <c r="AC1585" s="62"/>
      <c r="AD1585" s="62"/>
      <c r="AE1585" s="62"/>
      <c r="AF1585" s="62"/>
      <c r="AG1585" s="62"/>
    </row>
    <row r="1586" spans="1:37">
      <c r="A1586" s="65" t="s">
        <v>100</v>
      </c>
      <c r="C1586" s="66"/>
      <c r="D1586" s="67"/>
      <c r="E1586" s="67"/>
      <c r="F1586" s="67"/>
      <c r="G1586" s="67"/>
      <c r="H1586" s="68"/>
      <c r="I1586" s="67"/>
      <c r="J1586" s="67"/>
      <c r="K1586" s="67"/>
      <c r="L1586" s="67"/>
      <c r="M1586" s="68"/>
      <c r="N1586" s="67"/>
      <c r="O1586" s="67"/>
      <c r="P1586" s="67"/>
      <c r="Q1586" s="67"/>
      <c r="R1586" s="68"/>
      <c r="S1586" s="67"/>
      <c r="T1586" s="67"/>
      <c r="U1586" s="67"/>
      <c r="V1586" s="67"/>
      <c r="W1586" s="68"/>
      <c r="X1586" s="67"/>
      <c r="Y1586" s="67"/>
      <c r="Z1586" s="67"/>
      <c r="AA1586" s="67"/>
      <c r="AB1586" s="68"/>
      <c r="AC1586" s="62"/>
      <c r="AD1586" s="74" t="str">
        <f>Daten!$A$31</f>
        <v>DM Senioren 2017</v>
      </c>
      <c r="AE1586" s="58"/>
      <c r="AF1586" s="58"/>
      <c r="AG1586" s="58"/>
      <c r="AH1586" s="58"/>
      <c r="AI1586" s="58"/>
      <c r="AJ1586" s="58"/>
      <c r="AK1586" s="58"/>
    </row>
    <row r="1587" spans="1:37">
      <c r="A1587" s="70" t="s">
        <v>101</v>
      </c>
      <c r="B1587" s="58"/>
      <c r="C1587" s="71"/>
      <c r="D1587" s="72"/>
      <c r="E1587" s="72"/>
      <c r="F1587" s="72"/>
      <c r="G1587" s="72"/>
      <c r="H1587" s="59"/>
      <c r="I1587" s="72"/>
      <c r="J1587" s="72"/>
      <c r="K1587" s="72"/>
      <c r="L1587" s="72"/>
      <c r="M1587" s="59"/>
      <c r="N1587" s="72"/>
      <c r="O1587" s="72"/>
      <c r="P1587" s="72"/>
      <c r="Q1587" s="72"/>
      <c r="R1587" s="59"/>
      <c r="S1587" s="72"/>
      <c r="T1587" s="72"/>
      <c r="U1587" s="72"/>
      <c r="V1587" s="72"/>
      <c r="W1587" s="59"/>
      <c r="X1587" s="72"/>
      <c r="Y1587" s="72"/>
      <c r="Z1587" s="72"/>
      <c r="AA1587" s="72"/>
      <c r="AB1587" s="59"/>
      <c r="AC1587" s="62"/>
      <c r="AD1587" s="75" t="str">
        <f>SamstagNeben!G72</f>
        <v>F30</v>
      </c>
      <c r="AE1587" s="76"/>
      <c r="AF1587" s="76"/>
      <c r="AG1587" s="75" t="s">
        <v>34</v>
      </c>
      <c r="AH1587" s="76"/>
      <c r="AI1587" s="76"/>
      <c r="AJ1587" s="76"/>
      <c r="AK1587" s="76"/>
    </row>
    <row r="1588" spans="1:37">
      <c r="A1588" s="65" t="s">
        <v>100</v>
      </c>
      <c r="C1588" s="66"/>
      <c r="D1588" s="67"/>
      <c r="E1588" s="67"/>
      <c r="F1588" s="67"/>
      <c r="G1588" s="67"/>
      <c r="H1588" s="68"/>
      <c r="I1588" s="67"/>
      <c r="J1588" s="67"/>
      <c r="K1588" s="67"/>
      <c r="L1588" s="67"/>
      <c r="M1588" s="68"/>
      <c r="N1588" s="67"/>
      <c r="O1588" s="67"/>
      <c r="P1588" s="67"/>
      <c r="Q1588" s="67"/>
      <c r="R1588" s="68"/>
      <c r="S1588" s="67"/>
      <c r="T1588" s="67"/>
      <c r="U1588" s="67"/>
      <c r="V1588" s="67"/>
      <c r="W1588" s="68"/>
      <c r="X1588" s="67"/>
      <c r="Y1588" s="67"/>
      <c r="Z1588" s="67"/>
      <c r="AA1588" s="67"/>
      <c r="AB1588" s="68"/>
      <c r="AC1588" s="62"/>
      <c r="AD1588" s="77"/>
      <c r="AE1588" s="62"/>
      <c r="AF1588" s="62"/>
      <c r="AG1588" s="62"/>
      <c r="AH1588" s="62"/>
      <c r="AI1588" s="62"/>
      <c r="AJ1588" s="62"/>
      <c r="AK1588" s="62"/>
    </row>
    <row r="1589" spans="1:37">
      <c r="A1589" s="70" t="s">
        <v>101</v>
      </c>
      <c r="B1589" s="58"/>
      <c r="C1589" s="71"/>
      <c r="D1589" s="72"/>
      <c r="E1589" s="72"/>
      <c r="F1589" s="72"/>
      <c r="G1589" s="72"/>
      <c r="H1589" s="59"/>
      <c r="I1589" s="72"/>
      <c r="J1589" s="72"/>
      <c r="K1589" s="72"/>
      <c r="L1589" s="72"/>
      <c r="M1589" s="59"/>
      <c r="N1589" s="72"/>
      <c r="O1589" s="72"/>
      <c r="P1589" s="72"/>
      <c r="Q1589" s="72"/>
      <c r="R1589" s="59"/>
      <c r="S1589" s="72"/>
      <c r="T1589" s="72"/>
      <c r="U1589" s="72"/>
      <c r="V1589" s="72"/>
      <c r="W1589" s="59"/>
      <c r="X1589" s="72"/>
      <c r="Y1589" s="72"/>
      <c r="Z1589" s="72"/>
      <c r="AA1589" s="72"/>
      <c r="AB1589" s="59"/>
      <c r="AC1589" s="62"/>
      <c r="AD1589" s="78" t="s">
        <v>104</v>
      </c>
      <c r="AE1589" s="76"/>
      <c r="AF1589" s="76"/>
      <c r="AG1589" s="76"/>
      <c r="AH1589" s="79"/>
      <c r="AI1589" s="76"/>
      <c r="AJ1589" s="76"/>
      <c r="AK1589" s="80"/>
    </row>
    <row r="1590" spans="1:37">
      <c r="D1590" s="64"/>
      <c r="AD1590" s="81"/>
      <c r="AE1590" s="52"/>
      <c r="AF1590" s="52"/>
      <c r="AG1590" s="52"/>
      <c r="AH1590" s="82"/>
      <c r="AI1590" s="52"/>
      <c r="AJ1590" s="52"/>
      <c r="AK1590" s="53"/>
    </row>
    <row r="1591" spans="1:37">
      <c r="A1591" s="83" t="s">
        <v>105</v>
      </c>
      <c r="B1591" s="76"/>
      <c r="C1591" s="80"/>
      <c r="D1591" s="84"/>
      <c r="E1591" s="84" t="s">
        <v>100</v>
      </c>
      <c r="F1591" s="85" t="s">
        <v>21</v>
      </c>
      <c r="G1591" s="84" t="s">
        <v>101</v>
      </c>
      <c r="H1591" s="86"/>
      <c r="I1591" s="84" t="s">
        <v>106</v>
      </c>
      <c r="J1591" s="84"/>
      <c r="K1591" s="84"/>
      <c r="L1591" s="84"/>
      <c r="M1591" s="86"/>
      <c r="N1591" s="84" t="s">
        <v>107</v>
      </c>
      <c r="O1591" s="84"/>
      <c r="P1591" s="84"/>
      <c r="Q1591" s="84"/>
      <c r="R1591" s="86"/>
      <c r="S1591" s="73"/>
      <c r="T1591" s="73"/>
      <c r="AD1591" s="87" t="s">
        <v>108</v>
      </c>
      <c r="AE1591" s="58"/>
      <c r="AF1591" s="58"/>
      <c r="AG1591" s="58"/>
      <c r="AH1591" s="72"/>
      <c r="AI1591" s="58"/>
      <c r="AJ1591" s="58"/>
      <c r="AK1591" s="59"/>
    </row>
    <row r="1592" spans="1:37">
      <c r="A1592" s="60"/>
      <c r="C1592" s="61"/>
      <c r="H1592" s="61"/>
      <c r="M1592" s="61"/>
      <c r="N1592" s="88"/>
      <c r="O1592" s="89"/>
      <c r="P1592" s="89"/>
      <c r="Q1592" s="89"/>
      <c r="R1592" s="90"/>
      <c r="S1592" s="62"/>
      <c r="T1592" s="56" t="s">
        <v>109</v>
      </c>
      <c r="AD1592" s="91"/>
      <c r="AE1592" s="62"/>
      <c r="AF1592" s="62"/>
      <c r="AG1592" s="62"/>
      <c r="AH1592" s="92"/>
      <c r="AI1592" s="62"/>
      <c r="AJ1592" s="62"/>
      <c r="AK1592" s="61"/>
    </row>
    <row r="1593" spans="1:37">
      <c r="A1593" s="93" t="s">
        <v>110</v>
      </c>
      <c r="B1593" s="58"/>
      <c r="C1593" s="59"/>
      <c r="D1593" s="58"/>
      <c r="E1593" s="58"/>
      <c r="F1593" s="94" t="s">
        <v>21</v>
      </c>
      <c r="G1593" s="58"/>
      <c r="H1593" s="59"/>
      <c r="I1593" s="58"/>
      <c r="J1593" s="58"/>
      <c r="K1593" s="94" t="s">
        <v>21</v>
      </c>
      <c r="L1593" s="58"/>
      <c r="M1593" s="59"/>
      <c r="N1593" s="95"/>
      <c r="O1593" s="95"/>
      <c r="P1593" s="96"/>
      <c r="Q1593" s="97"/>
      <c r="R1593" s="98"/>
      <c r="S1593" s="62"/>
      <c r="T1593" s="62"/>
      <c r="AD1593" s="87" t="s">
        <v>111</v>
      </c>
      <c r="AE1593" s="58"/>
      <c r="AF1593" s="58"/>
      <c r="AG1593" s="58"/>
      <c r="AH1593" s="72"/>
      <c r="AI1593" s="58"/>
      <c r="AJ1593" s="58"/>
      <c r="AK1593" s="59"/>
    </row>
    <row r="1594" spans="1:37">
      <c r="A1594" s="60"/>
      <c r="C1594" s="61"/>
      <c r="H1594" s="61"/>
      <c r="K1594" s="99"/>
      <c r="M1594" s="61"/>
      <c r="N1594" s="62"/>
      <c r="Q1594" s="100"/>
      <c r="R1594" s="61"/>
      <c r="S1594" s="62"/>
      <c r="T1594" s="58"/>
      <c r="U1594" s="58"/>
      <c r="V1594" s="58"/>
      <c r="W1594" s="58"/>
      <c r="X1594" s="58"/>
      <c r="Y1594" s="58"/>
      <c r="Z1594" s="58"/>
      <c r="AA1594" s="58"/>
      <c r="AB1594" s="58"/>
      <c r="AC1594" s="62"/>
      <c r="AD1594" s="91"/>
      <c r="AE1594" s="62"/>
      <c r="AF1594" s="62"/>
      <c r="AG1594" s="62"/>
      <c r="AH1594" s="92"/>
      <c r="AI1594" s="62"/>
      <c r="AJ1594" s="62"/>
      <c r="AK1594" s="61"/>
    </row>
    <row r="1595" spans="1:37">
      <c r="A1595" s="93" t="s">
        <v>112</v>
      </c>
      <c r="B1595" s="58"/>
      <c r="C1595" s="59"/>
      <c r="D1595" s="58"/>
      <c r="E1595" s="58"/>
      <c r="F1595" s="94" t="s">
        <v>21</v>
      </c>
      <c r="G1595" s="58"/>
      <c r="H1595" s="59"/>
      <c r="I1595" s="58"/>
      <c r="J1595" s="58"/>
      <c r="K1595" s="94" t="s">
        <v>21</v>
      </c>
      <c r="L1595" s="58"/>
      <c r="M1595" s="59"/>
      <c r="N1595" s="58"/>
      <c r="O1595" s="58"/>
      <c r="P1595" s="94" t="s">
        <v>21</v>
      </c>
      <c r="Q1595" s="101"/>
      <c r="R1595" s="59"/>
      <c r="S1595" s="62"/>
      <c r="T1595" s="62"/>
      <c r="AD1595" s="87" t="s">
        <v>113</v>
      </c>
      <c r="AE1595" s="58"/>
      <c r="AF1595" s="58"/>
      <c r="AG1595" s="58"/>
      <c r="AH1595" s="72"/>
      <c r="AI1595" s="58"/>
      <c r="AJ1595" s="58"/>
      <c r="AK1595" s="59"/>
    </row>
    <row r="1596" spans="1:37">
      <c r="AD1596" s="91" t="s">
        <v>114</v>
      </c>
      <c r="AE1596" s="62"/>
      <c r="AF1596" s="62"/>
      <c r="AG1596" s="62"/>
      <c r="AH1596" s="92"/>
      <c r="AI1596" s="62"/>
      <c r="AJ1596" s="62"/>
      <c r="AK1596" s="61"/>
    </row>
    <row r="1597" spans="1:37">
      <c r="A1597" s="102"/>
      <c r="B1597" s="76"/>
      <c r="C1597" s="76"/>
      <c r="D1597" s="76"/>
      <c r="E1597" s="76" t="s">
        <v>100</v>
      </c>
      <c r="F1597" s="76"/>
      <c r="G1597" s="76"/>
      <c r="H1597" s="76"/>
      <c r="I1597" s="76"/>
      <c r="J1597" s="76"/>
      <c r="K1597" s="76"/>
      <c r="L1597" s="76"/>
      <c r="M1597" s="76"/>
      <c r="N1597" s="85" t="s">
        <v>40</v>
      </c>
      <c r="O1597" s="76"/>
      <c r="P1597" s="76"/>
      <c r="Q1597" s="76"/>
      <c r="R1597" s="76"/>
      <c r="S1597" s="76"/>
      <c r="T1597" s="76" t="s">
        <v>101</v>
      </c>
      <c r="U1597" s="76"/>
      <c r="V1597" s="76"/>
      <c r="W1597" s="76"/>
      <c r="X1597" s="76"/>
      <c r="Y1597" s="76"/>
      <c r="Z1597" s="76"/>
      <c r="AA1597" s="76"/>
      <c r="AB1597" s="80"/>
      <c r="AD1597" s="87" t="s">
        <v>115</v>
      </c>
      <c r="AE1597" s="58"/>
      <c r="AF1597" s="58"/>
      <c r="AG1597" s="58"/>
      <c r="AH1597" s="72"/>
      <c r="AI1597" s="58"/>
      <c r="AJ1597" s="58"/>
      <c r="AK1597" s="59"/>
    </row>
    <row r="1598" spans="1:37">
      <c r="A1598" s="103" t="s">
        <v>116</v>
      </c>
      <c r="B1598" s="104" t="s">
        <v>117</v>
      </c>
      <c r="C1598" s="104"/>
      <c r="D1598" s="104"/>
      <c r="E1598" s="104"/>
      <c r="F1598" s="104"/>
      <c r="G1598" s="105"/>
      <c r="H1598" s="104" t="s">
        <v>118</v>
      </c>
      <c r="I1598" s="104"/>
      <c r="J1598" s="105"/>
      <c r="K1598" s="106" t="s">
        <v>119</v>
      </c>
      <c r="L1598" s="107" t="s">
        <v>120</v>
      </c>
      <c r="M1598" s="108"/>
      <c r="N1598" s="109" t="s">
        <v>94</v>
      </c>
      <c r="O1598" s="105" t="s">
        <v>116</v>
      </c>
      <c r="P1598" s="104" t="s">
        <v>117</v>
      </c>
      <c r="Q1598" s="104"/>
      <c r="R1598" s="104"/>
      <c r="S1598" s="104"/>
      <c r="T1598" s="104"/>
      <c r="U1598" s="105"/>
      <c r="V1598" s="104" t="s">
        <v>118</v>
      </c>
      <c r="W1598" s="104"/>
      <c r="X1598" s="105"/>
      <c r="Y1598" s="106" t="s">
        <v>119</v>
      </c>
      <c r="Z1598" s="107" t="s">
        <v>120</v>
      </c>
      <c r="AA1598" s="108"/>
      <c r="AB1598" s="109" t="s">
        <v>94</v>
      </c>
    </row>
    <row r="1599" spans="1:37">
      <c r="A1599" s="110" t="s">
        <v>121</v>
      </c>
      <c r="B1599" s="111"/>
      <c r="C1599" s="111"/>
      <c r="D1599" s="111"/>
      <c r="E1599" s="111"/>
      <c r="F1599" s="111"/>
      <c r="G1599" s="112"/>
      <c r="H1599" s="111"/>
      <c r="I1599" s="111"/>
      <c r="J1599" s="112"/>
      <c r="K1599" s="113"/>
      <c r="L1599" s="114"/>
      <c r="M1599" s="115"/>
      <c r="N1599" s="116"/>
      <c r="O1599" s="117" t="s">
        <v>121</v>
      </c>
      <c r="P1599" s="111"/>
      <c r="Q1599" s="111"/>
      <c r="R1599" s="111"/>
      <c r="S1599" s="111"/>
      <c r="T1599" s="111"/>
      <c r="U1599" s="112"/>
      <c r="V1599" s="111"/>
      <c r="W1599" s="111"/>
      <c r="X1599" s="112"/>
      <c r="Y1599" s="113"/>
      <c r="Z1599" s="114"/>
      <c r="AA1599" s="115"/>
      <c r="AB1599" s="116"/>
      <c r="AD1599" s="64" t="s">
        <v>122</v>
      </c>
    </row>
    <row r="1600" spans="1:37">
      <c r="A1600" s="110" t="s">
        <v>123</v>
      </c>
      <c r="B1600" s="111"/>
      <c r="C1600" s="111"/>
      <c r="D1600" s="111"/>
      <c r="E1600" s="111"/>
      <c r="F1600" s="111"/>
      <c r="G1600" s="112"/>
      <c r="H1600" s="111"/>
      <c r="I1600" s="111"/>
      <c r="J1600" s="112"/>
      <c r="K1600" s="118"/>
      <c r="L1600" s="119"/>
      <c r="M1600" s="112"/>
      <c r="N1600" s="116"/>
      <c r="O1600" s="117" t="s">
        <v>123</v>
      </c>
      <c r="P1600" s="111"/>
      <c r="Q1600" s="111"/>
      <c r="R1600" s="111"/>
      <c r="S1600" s="111"/>
      <c r="T1600" s="111"/>
      <c r="U1600" s="112"/>
      <c r="V1600" s="111"/>
      <c r="W1600" s="111"/>
      <c r="X1600" s="112"/>
      <c r="Y1600" s="118"/>
      <c r="Z1600" s="119"/>
      <c r="AA1600" s="112"/>
      <c r="AB1600" s="116"/>
      <c r="AD1600" s="120"/>
      <c r="AE1600" s="58"/>
      <c r="AF1600" s="58"/>
      <c r="AG1600" s="58"/>
      <c r="AH1600" s="58"/>
      <c r="AI1600" s="58"/>
      <c r="AJ1600" s="58"/>
      <c r="AK1600" s="58"/>
    </row>
    <row r="1601" spans="1:37">
      <c r="A1601" s="110" t="s">
        <v>124</v>
      </c>
      <c r="B1601" s="111"/>
      <c r="C1601" s="111"/>
      <c r="D1601" s="111"/>
      <c r="E1601" s="111"/>
      <c r="F1601" s="111"/>
      <c r="G1601" s="112"/>
      <c r="H1601" s="111"/>
      <c r="I1601" s="111"/>
      <c r="J1601" s="112"/>
      <c r="K1601" s="118"/>
      <c r="L1601" s="119"/>
      <c r="M1601" s="112"/>
      <c r="N1601" s="116"/>
      <c r="O1601" s="117" t="s">
        <v>124</v>
      </c>
      <c r="P1601" s="111"/>
      <c r="Q1601" s="111"/>
      <c r="R1601" s="111"/>
      <c r="S1601" s="111"/>
      <c r="T1601" s="111"/>
      <c r="U1601" s="112"/>
      <c r="V1601" s="111"/>
      <c r="W1601" s="111"/>
      <c r="X1601" s="112"/>
      <c r="Y1601" s="118"/>
      <c r="Z1601" s="119"/>
      <c r="AA1601" s="112"/>
      <c r="AB1601" s="116"/>
      <c r="AD1601" s="64" t="s">
        <v>96</v>
      </c>
    </row>
    <row r="1602" spans="1:37">
      <c r="A1602" s="110" t="s">
        <v>125</v>
      </c>
      <c r="B1602" s="111"/>
      <c r="C1602" s="111"/>
      <c r="D1602" s="111"/>
      <c r="E1602" s="111"/>
      <c r="F1602" s="111"/>
      <c r="G1602" s="112"/>
      <c r="H1602" s="111"/>
      <c r="I1602" s="111"/>
      <c r="J1602" s="112"/>
      <c r="K1602" s="118"/>
      <c r="L1602" s="119"/>
      <c r="M1602" s="112"/>
      <c r="N1602" s="116"/>
      <c r="O1602" s="117" t="s">
        <v>125</v>
      </c>
      <c r="P1602" s="111"/>
      <c r="Q1602" s="111"/>
      <c r="R1602" s="111"/>
      <c r="S1602" s="111"/>
      <c r="T1602" s="111"/>
      <c r="U1602" s="112"/>
      <c r="V1602" s="111"/>
      <c r="W1602" s="111"/>
      <c r="X1602" s="112"/>
      <c r="Y1602" s="118"/>
      <c r="Z1602" s="119"/>
      <c r="AA1602" s="112"/>
      <c r="AB1602" s="116"/>
      <c r="AD1602" s="120"/>
      <c r="AE1602" s="58"/>
      <c r="AF1602" s="58"/>
      <c r="AG1602" s="58"/>
      <c r="AH1602" s="58"/>
      <c r="AI1602" s="58"/>
      <c r="AJ1602" s="58"/>
      <c r="AK1602" s="58"/>
    </row>
    <row r="1603" spans="1:37">
      <c r="A1603" s="110" t="s">
        <v>126</v>
      </c>
      <c r="B1603" s="111"/>
      <c r="C1603" s="111"/>
      <c r="D1603" s="111"/>
      <c r="E1603" s="111"/>
      <c r="F1603" s="111"/>
      <c r="G1603" s="112"/>
      <c r="H1603" s="111"/>
      <c r="I1603" s="111"/>
      <c r="J1603" s="112"/>
      <c r="K1603" s="118"/>
      <c r="L1603" s="119"/>
      <c r="M1603" s="112"/>
      <c r="N1603" s="116"/>
      <c r="O1603" s="117" t="s">
        <v>126</v>
      </c>
      <c r="P1603" s="111"/>
      <c r="Q1603" s="111"/>
      <c r="R1603" s="111"/>
      <c r="S1603" s="111"/>
      <c r="T1603" s="111"/>
      <c r="U1603" s="112"/>
      <c r="V1603" s="111"/>
      <c r="W1603" s="111"/>
      <c r="X1603" s="112"/>
      <c r="Y1603" s="118"/>
      <c r="Z1603" s="119"/>
      <c r="AA1603" s="112"/>
      <c r="AB1603" s="116"/>
      <c r="AD1603" s="64" t="s">
        <v>127</v>
      </c>
    </row>
    <row r="1604" spans="1:37">
      <c r="A1604" s="121" t="s">
        <v>128</v>
      </c>
      <c r="B1604" s="58"/>
      <c r="C1604" s="58"/>
      <c r="D1604" s="58"/>
      <c r="E1604" s="58"/>
      <c r="F1604" s="58"/>
      <c r="G1604" s="72"/>
      <c r="H1604" s="58"/>
      <c r="I1604" s="58"/>
      <c r="J1604" s="72"/>
      <c r="K1604" s="122"/>
      <c r="L1604" s="123"/>
      <c r="M1604" s="72"/>
      <c r="N1604" s="59"/>
      <c r="O1604" s="124" t="s">
        <v>128</v>
      </c>
      <c r="P1604" s="58"/>
      <c r="Q1604" s="58"/>
      <c r="R1604" s="58"/>
      <c r="S1604" s="58"/>
      <c r="T1604" s="58"/>
      <c r="U1604" s="72"/>
      <c r="V1604" s="58"/>
      <c r="W1604" s="58"/>
      <c r="X1604" s="72"/>
      <c r="Y1604" s="122"/>
      <c r="Z1604" s="123"/>
      <c r="AA1604" s="72"/>
      <c r="AB1604" s="59"/>
      <c r="AD1604" s="120"/>
      <c r="AE1604" s="125" t="str">
        <f>Daten!$A$35</f>
        <v>Fredenbeck</v>
      </c>
      <c r="AF1604" s="58"/>
      <c r="AG1604" s="58"/>
      <c r="AH1604" s="58"/>
      <c r="AI1604" s="58"/>
      <c r="AJ1604" s="58"/>
      <c r="AK1604" s="58"/>
    </row>
    <row r="1605" spans="1:37">
      <c r="A1605" s="65" t="s">
        <v>129</v>
      </c>
      <c r="N1605" s="61"/>
      <c r="O1605" s="64" t="s">
        <v>129</v>
      </c>
      <c r="AB1605" s="61"/>
      <c r="AD1605" s="64" t="s">
        <v>130</v>
      </c>
    </row>
    <row r="1606" spans="1:37">
      <c r="A1606" s="57"/>
      <c r="B1606" s="58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9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8"/>
      <c r="AB1606" s="59"/>
      <c r="AD1606" s="58"/>
      <c r="AE1606" s="126" t="str">
        <f>Daten!$A$32</f>
        <v>05.05.2017</v>
      </c>
      <c r="AF1606" s="58"/>
      <c r="AG1606" s="58"/>
      <c r="AH1606" s="58"/>
      <c r="AI1606" s="58"/>
      <c r="AJ1606" s="58"/>
      <c r="AK1606" s="58"/>
    </row>
    <row r="1607" spans="1:37" ht="12" customHeight="1"/>
    <row r="1608" spans="1:37">
      <c r="A1608" s="51" t="s">
        <v>95</v>
      </c>
      <c r="B1608" s="52"/>
      <c r="C1608" s="52"/>
      <c r="D1608" s="52"/>
      <c r="E1608" s="53"/>
      <c r="F1608" s="54" t="s">
        <v>96</v>
      </c>
      <c r="G1608" s="52"/>
      <c r="H1608" s="52"/>
      <c r="I1608" s="52"/>
      <c r="J1608" s="52"/>
      <c r="K1608" s="52"/>
      <c r="L1608" s="52"/>
      <c r="M1608" s="52"/>
      <c r="N1608" s="52"/>
      <c r="O1608" s="52"/>
      <c r="P1608" s="53"/>
      <c r="Q1608" s="54" t="s">
        <v>97</v>
      </c>
      <c r="R1608" s="52"/>
      <c r="S1608" s="52"/>
      <c r="T1608" s="52"/>
      <c r="U1608" s="52"/>
      <c r="V1608" s="52"/>
      <c r="W1608" s="52"/>
      <c r="X1608" s="52"/>
      <c r="Y1608" s="52"/>
      <c r="Z1608" s="52"/>
      <c r="AA1608" s="52"/>
      <c r="AB1608" s="53"/>
      <c r="AC1608" s="55" t="s">
        <v>98</v>
      </c>
    </row>
    <row r="1609" spans="1:37">
      <c r="A1609" s="57"/>
      <c r="B1609" s="58"/>
      <c r="C1609" s="58"/>
      <c r="D1609" s="58"/>
      <c r="E1609" s="59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9"/>
      <c r="Q1609" s="58"/>
      <c r="R1609" s="58" t="e">
        <f ca="1">SamstagNeben!P73</f>
        <v>#N/A</v>
      </c>
      <c r="S1609" s="58"/>
      <c r="T1609" s="58"/>
      <c r="U1609" s="58"/>
      <c r="V1609" s="58"/>
      <c r="W1609" s="58"/>
      <c r="X1609" s="58"/>
      <c r="Y1609" s="58"/>
      <c r="Z1609" s="58"/>
      <c r="AA1609" s="58" t="str">
        <f>SamstagNeben!N73</f>
        <v>F40</v>
      </c>
      <c r="AB1609" s="59"/>
      <c r="AC1609" s="55" t="s">
        <v>99</v>
      </c>
    </row>
    <row r="1610" spans="1:37" ht="15.95" customHeight="1">
      <c r="A1610" s="60" t="s">
        <v>100</v>
      </c>
      <c r="C1610" s="56" t="e">
        <f ca="1">SamstagNeben!I73</f>
        <v>#N/A</v>
      </c>
      <c r="M1610" s="61"/>
      <c r="N1610" s="62" t="s">
        <v>101</v>
      </c>
      <c r="O1610" s="63"/>
      <c r="P1610" s="56" t="e">
        <f ca="1">SamstagNeben!M73</f>
        <v>#N/A</v>
      </c>
      <c r="AB1610" s="61"/>
    </row>
    <row r="1611" spans="1:37">
      <c r="A1611" s="57"/>
      <c r="B1611" s="58"/>
      <c r="C1611" s="58"/>
      <c r="M1611" s="61"/>
      <c r="N1611" s="62"/>
      <c r="AB1611" s="61"/>
      <c r="AD1611" s="64" t="s">
        <v>37</v>
      </c>
      <c r="AG1611" s="64" t="s">
        <v>102</v>
      </c>
      <c r="AJ1611" s="64" t="s">
        <v>39</v>
      </c>
    </row>
    <row r="1612" spans="1:37">
      <c r="A1612" s="65" t="s">
        <v>100</v>
      </c>
      <c r="C1612" s="66"/>
      <c r="D1612" s="67"/>
      <c r="E1612" s="67"/>
      <c r="F1612" s="67"/>
      <c r="G1612" s="67"/>
      <c r="H1612" s="68"/>
      <c r="I1612" s="67"/>
      <c r="J1612" s="67"/>
      <c r="K1612" s="67"/>
      <c r="L1612" s="67"/>
      <c r="M1612" s="68"/>
      <c r="N1612" s="67"/>
      <c r="O1612" s="67"/>
      <c r="P1612" s="67"/>
      <c r="Q1612" s="67"/>
      <c r="R1612" s="68"/>
      <c r="S1612" s="67"/>
      <c r="T1612" s="67"/>
      <c r="U1612" s="67"/>
      <c r="V1612" s="67"/>
      <c r="W1612" s="68"/>
      <c r="X1612" s="67"/>
      <c r="Y1612" s="67"/>
      <c r="Z1612" s="67"/>
      <c r="AA1612" s="67"/>
      <c r="AB1612" s="68"/>
      <c r="AC1612" s="62"/>
      <c r="AD1612" s="69"/>
      <c r="AE1612" s="53"/>
      <c r="AF1612" s="62"/>
      <c r="AG1612" s="69"/>
      <c r="AH1612" s="53"/>
      <c r="AJ1612" s="69"/>
      <c r="AK1612" s="53"/>
    </row>
    <row r="1613" spans="1:37">
      <c r="A1613" s="70" t="s">
        <v>101</v>
      </c>
      <c r="B1613" s="58"/>
      <c r="C1613" s="71"/>
      <c r="D1613" s="72"/>
      <c r="E1613" s="72"/>
      <c r="F1613" s="72"/>
      <c r="G1613" s="72"/>
      <c r="H1613" s="59"/>
      <c r="I1613" s="72"/>
      <c r="J1613" s="72"/>
      <c r="K1613" s="72"/>
      <c r="L1613" s="72"/>
      <c r="M1613" s="59"/>
      <c r="N1613" s="72"/>
      <c r="O1613" s="72"/>
      <c r="P1613" s="72"/>
      <c r="Q1613" s="72"/>
      <c r="R1613" s="59"/>
      <c r="S1613" s="72"/>
      <c r="T1613" s="72"/>
      <c r="U1613" s="72"/>
      <c r="V1613" s="72"/>
      <c r="W1613" s="59"/>
      <c r="X1613" s="72"/>
      <c r="Y1613" s="72"/>
      <c r="Z1613" s="72"/>
      <c r="AA1613" s="72"/>
      <c r="AB1613" s="59"/>
      <c r="AC1613" s="62"/>
      <c r="AD1613" s="462">
        <f>SamstagNeben!C73</f>
        <v>13</v>
      </c>
      <c r="AE1613" s="463"/>
      <c r="AF1613" s="62"/>
      <c r="AG1613" s="462">
        <f>SamstagNeben!E73</f>
        <v>108</v>
      </c>
      <c r="AH1613" s="463"/>
      <c r="AJ1613" s="462">
        <f>SamstagNeben!F73</f>
        <v>4</v>
      </c>
      <c r="AK1613" s="463"/>
    </row>
    <row r="1614" spans="1:37">
      <c r="A1614" s="65" t="s">
        <v>100</v>
      </c>
      <c r="C1614" s="66"/>
      <c r="D1614" s="67"/>
      <c r="E1614" s="67"/>
      <c r="F1614" s="67"/>
      <c r="G1614" s="67"/>
      <c r="H1614" s="68"/>
      <c r="I1614" s="67"/>
      <c r="J1614" s="67"/>
      <c r="K1614" s="67"/>
      <c r="L1614" s="67"/>
      <c r="M1614" s="68"/>
      <c r="N1614" s="67"/>
      <c r="O1614" s="67"/>
      <c r="P1614" s="67"/>
      <c r="Q1614" s="67"/>
      <c r="R1614" s="68"/>
      <c r="S1614" s="67"/>
      <c r="T1614" s="67"/>
      <c r="U1614" s="67"/>
      <c r="V1614" s="67"/>
      <c r="W1614" s="68"/>
      <c r="X1614" s="67"/>
      <c r="Y1614" s="67"/>
      <c r="Z1614" s="67"/>
      <c r="AA1614" s="67"/>
      <c r="AB1614" s="68"/>
      <c r="AC1614" s="62"/>
      <c r="AD1614" s="57"/>
      <c r="AE1614" s="59"/>
      <c r="AF1614" s="62"/>
      <c r="AG1614" s="57"/>
      <c r="AH1614" s="59"/>
      <c r="AJ1614" s="57"/>
      <c r="AK1614" s="59"/>
    </row>
    <row r="1615" spans="1:37">
      <c r="A1615" s="70" t="s">
        <v>101</v>
      </c>
      <c r="B1615" s="58"/>
      <c r="C1615" s="71"/>
      <c r="D1615" s="72"/>
      <c r="E1615" s="72"/>
      <c r="F1615" s="72"/>
      <c r="G1615" s="72"/>
      <c r="H1615" s="59"/>
      <c r="I1615" s="72"/>
      <c r="J1615" s="72"/>
      <c r="K1615" s="72"/>
      <c r="L1615" s="72"/>
      <c r="M1615" s="59"/>
      <c r="N1615" s="72"/>
      <c r="O1615" s="72"/>
      <c r="P1615" s="72"/>
      <c r="Q1615" s="72"/>
      <c r="R1615" s="59"/>
      <c r="S1615" s="72"/>
      <c r="T1615" s="72"/>
      <c r="U1615" s="72"/>
      <c r="V1615" s="72"/>
      <c r="W1615" s="59"/>
      <c r="X1615" s="72"/>
      <c r="Y1615" s="72"/>
      <c r="Z1615" s="72"/>
      <c r="AA1615" s="72"/>
      <c r="AB1615" s="59"/>
      <c r="AC1615" s="62"/>
      <c r="AD1615" s="62"/>
      <c r="AE1615" s="62"/>
      <c r="AF1615" s="62"/>
      <c r="AG1615" s="62"/>
    </row>
    <row r="1616" spans="1:37">
      <c r="A1616" s="65" t="s">
        <v>100</v>
      </c>
      <c r="C1616" s="66"/>
      <c r="D1616" s="67"/>
      <c r="E1616" s="67"/>
      <c r="F1616" s="67"/>
      <c r="G1616" s="67"/>
      <c r="H1616" s="68"/>
      <c r="I1616" s="67"/>
      <c r="J1616" s="67"/>
      <c r="K1616" s="67"/>
      <c r="L1616" s="67"/>
      <c r="M1616" s="68"/>
      <c r="N1616" s="67"/>
      <c r="O1616" s="67"/>
      <c r="P1616" s="67"/>
      <c r="Q1616" s="67"/>
      <c r="R1616" s="68"/>
      <c r="S1616" s="67"/>
      <c r="T1616" s="67"/>
      <c r="U1616" s="67"/>
      <c r="V1616" s="67"/>
      <c r="W1616" s="68"/>
      <c r="X1616" s="67"/>
      <c r="Y1616" s="67"/>
      <c r="Z1616" s="67"/>
      <c r="AA1616" s="67"/>
      <c r="AB1616" s="68"/>
      <c r="AC1616" s="62"/>
      <c r="AD1616" s="73" t="s">
        <v>103</v>
      </c>
      <c r="AE1616" s="62"/>
      <c r="AF1616" s="62"/>
      <c r="AG1616" s="62"/>
    </row>
    <row r="1617" spans="1:37">
      <c r="A1617" s="70" t="s">
        <v>101</v>
      </c>
      <c r="B1617" s="58"/>
      <c r="C1617" s="71"/>
      <c r="D1617" s="72"/>
      <c r="E1617" s="72"/>
      <c r="F1617" s="72"/>
      <c r="G1617" s="72"/>
      <c r="H1617" s="59"/>
      <c r="I1617" s="72"/>
      <c r="J1617" s="72"/>
      <c r="K1617" s="72"/>
      <c r="L1617" s="72"/>
      <c r="M1617" s="59"/>
      <c r="N1617" s="72"/>
      <c r="O1617" s="72"/>
      <c r="P1617" s="72"/>
      <c r="Q1617" s="72"/>
      <c r="R1617" s="59"/>
      <c r="S1617" s="72"/>
      <c r="T1617" s="72"/>
      <c r="U1617" s="72"/>
      <c r="V1617" s="72"/>
      <c r="W1617" s="59"/>
      <c r="X1617" s="72"/>
      <c r="Y1617" s="72"/>
      <c r="Z1617" s="72"/>
      <c r="AA1617" s="72"/>
      <c r="AB1617" s="59"/>
      <c r="AC1617" s="62"/>
      <c r="AD1617" s="62"/>
      <c r="AE1617" s="62"/>
      <c r="AF1617" s="62"/>
      <c r="AG1617" s="62"/>
    </row>
    <row r="1618" spans="1:37">
      <c r="A1618" s="65" t="s">
        <v>100</v>
      </c>
      <c r="C1618" s="66"/>
      <c r="D1618" s="67"/>
      <c r="E1618" s="67"/>
      <c r="F1618" s="67"/>
      <c r="G1618" s="67"/>
      <c r="H1618" s="68"/>
      <c r="I1618" s="67"/>
      <c r="J1618" s="67"/>
      <c r="K1618" s="67"/>
      <c r="L1618" s="67"/>
      <c r="M1618" s="68"/>
      <c r="N1618" s="67"/>
      <c r="O1618" s="67"/>
      <c r="P1618" s="67"/>
      <c r="Q1618" s="67"/>
      <c r="R1618" s="68"/>
      <c r="S1618" s="67"/>
      <c r="T1618" s="67"/>
      <c r="U1618" s="67"/>
      <c r="V1618" s="67"/>
      <c r="W1618" s="68"/>
      <c r="X1618" s="67"/>
      <c r="Y1618" s="67"/>
      <c r="Z1618" s="67"/>
      <c r="AA1618" s="67"/>
      <c r="AB1618" s="68"/>
      <c r="AC1618" s="62"/>
      <c r="AD1618" s="74" t="str">
        <f>Daten!$A$31</f>
        <v>DM Senioren 2017</v>
      </c>
      <c r="AE1618" s="58"/>
      <c r="AF1618" s="58"/>
      <c r="AG1618" s="58"/>
      <c r="AH1618" s="58"/>
      <c r="AI1618" s="58"/>
      <c r="AJ1618" s="58"/>
      <c r="AK1618" s="58"/>
    </row>
    <row r="1619" spans="1:37">
      <c r="A1619" s="70" t="s">
        <v>101</v>
      </c>
      <c r="B1619" s="58"/>
      <c r="C1619" s="71"/>
      <c r="D1619" s="72"/>
      <c r="E1619" s="72"/>
      <c r="F1619" s="72"/>
      <c r="G1619" s="72"/>
      <c r="H1619" s="59"/>
      <c r="I1619" s="72"/>
      <c r="J1619" s="72"/>
      <c r="K1619" s="72"/>
      <c r="L1619" s="72"/>
      <c r="M1619" s="59"/>
      <c r="N1619" s="72"/>
      <c r="O1619" s="72"/>
      <c r="P1619" s="72"/>
      <c r="Q1619" s="72"/>
      <c r="R1619" s="59"/>
      <c r="S1619" s="72"/>
      <c r="T1619" s="72"/>
      <c r="U1619" s="72"/>
      <c r="V1619" s="72"/>
      <c r="W1619" s="59"/>
      <c r="X1619" s="72"/>
      <c r="Y1619" s="72"/>
      <c r="Z1619" s="72"/>
      <c r="AA1619" s="72"/>
      <c r="AB1619" s="59"/>
      <c r="AC1619" s="62"/>
      <c r="AD1619" s="75" t="str">
        <f>SamstagNeben!G73</f>
        <v>F40</v>
      </c>
      <c r="AE1619" s="76"/>
      <c r="AF1619" s="76"/>
      <c r="AG1619" s="75" t="s">
        <v>34</v>
      </c>
      <c r="AH1619" s="76"/>
      <c r="AI1619" s="76"/>
      <c r="AJ1619" s="76"/>
      <c r="AK1619" s="76"/>
    </row>
    <row r="1620" spans="1:37">
      <c r="A1620" s="65" t="s">
        <v>100</v>
      </c>
      <c r="C1620" s="66"/>
      <c r="D1620" s="67"/>
      <c r="E1620" s="67"/>
      <c r="F1620" s="67"/>
      <c r="G1620" s="67"/>
      <c r="H1620" s="68"/>
      <c r="I1620" s="67"/>
      <c r="J1620" s="67"/>
      <c r="K1620" s="67"/>
      <c r="L1620" s="67"/>
      <c r="M1620" s="68"/>
      <c r="N1620" s="67"/>
      <c r="O1620" s="67"/>
      <c r="P1620" s="67"/>
      <c r="Q1620" s="67"/>
      <c r="R1620" s="68"/>
      <c r="S1620" s="67"/>
      <c r="T1620" s="67"/>
      <c r="U1620" s="67"/>
      <c r="V1620" s="67"/>
      <c r="W1620" s="68"/>
      <c r="X1620" s="67"/>
      <c r="Y1620" s="67"/>
      <c r="Z1620" s="67"/>
      <c r="AA1620" s="67"/>
      <c r="AB1620" s="68"/>
      <c r="AC1620" s="62"/>
      <c r="AD1620" s="77"/>
      <c r="AE1620" s="62"/>
      <c r="AF1620" s="62"/>
      <c r="AG1620" s="62"/>
      <c r="AH1620" s="62"/>
      <c r="AI1620" s="62"/>
      <c r="AJ1620" s="62"/>
      <c r="AK1620" s="62"/>
    </row>
    <row r="1621" spans="1:37">
      <c r="A1621" s="70" t="s">
        <v>101</v>
      </c>
      <c r="B1621" s="58"/>
      <c r="C1621" s="71"/>
      <c r="D1621" s="72"/>
      <c r="E1621" s="72"/>
      <c r="F1621" s="72"/>
      <c r="G1621" s="72"/>
      <c r="H1621" s="59"/>
      <c r="I1621" s="72"/>
      <c r="J1621" s="72"/>
      <c r="K1621" s="72"/>
      <c r="L1621" s="72"/>
      <c r="M1621" s="59"/>
      <c r="N1621" s="72"/>
      <c r="O1621" s="72"/>
      <c r="P1621" s="72"/>
      <c r="Q1621" s="72"/>
      <c r="R1621" s="59"/>
      <c r="S1621" s="72"/>
      <c r="T1621" s="72"/>
      <c r="U1621" s="72"/>
      <c r="V1621" s="72"/>
      <c r="W1621" s="59"/>
      <c r="X1621" s="72"/>
      <c r="Y1621" s="72"/>
      <c r="Z1621" s="72"/>
      <c r="AA1621" s="72"/>
      <c r="AB1621" s="59"/>
      <c r="AC1621" s="62"/>
      <c r="AD1621" s="78" t="s">
        <v>104</v>
      </c>
      <c r="AE1621" s="76"/>
      <c r="AF1621" s="76"/>
      <c r="AG1621" s="76"/>
      <c r="AH1621" s="79"/>
      <c r="AI1621" s="76"/>
      <c r="AJ1621" s="76"/>
      <c r="AK1621" s="80"/>
    </row>
    <row r="1622" spans="1:37">
      <c r="D1622" s="64"/>
      <c r="AD1622" s="81"/>
      <c r="AE1622" s="52"/>
      <c r="AF1622" s="52"/>
      <c r="AG1622" s="52"/>
      <c r="AH1622" s="82"/>
      <c r="AI1622" s="52"/>
      <c r="AJ1622" s="52"/>
      <c r="AK1622" s="53"/>
    </row>
    <row r="1623" spans="1:37">
      <c r="A1623" s="83" t="s">
        <v>105</v>
      </c>
      <c r="B1623" s="76"/>
      <c r="C1623" s="80"/>
      <c r="D1623" s="84"/>
      <c r="E1623" s="84" t="s">
        <v>100</v>
      </c>
      <c r="F1623" s="85" t="s">
        <v>21</v>
      </c>
      <c r="G1623" s="84" t="s">
        <v>101</v>
      </c>
      <c r="H1623" s="86"/>
      <c r="I1623" s="84" t="s">
        <v>106</v>
      </c>
      <c r="J1623" s="84"/>
      <c r="K1623" s="84"/>
      <c r="L1623" s="84"/>
      <c r="M1623" s="86"/>
      <c r="N1623" s="84" t="s">
        <v>107</v>
      </c>
      <c r="O1623" s="84"/>
      <c r="P1623" s="84"/>
      <c r="Q1623" s="84"/>
      <c r="R1623" s="86"/>
      <c r="S1623" s="73"/>
      <c r="T1623" s="73"/>
      <c r="AD1623" s="87" t="s">
        <v>108</v>
      </c>
      <c r="AE1623" s="58"/>
      <c r="AF1623" s="58"/>
      <c r="AG1623" s="58"/>
      <c r="AH1623" s="72"/>
      <c r="AI1623" s="58"/>
      <c r="AJ1623" s="58"/>
      <c r="AK1623" s="59"/>
    </row>
    <row r="1624" spans="1:37">
      <c r="A1624" s="60"/>
      <c r="C1624" s="61"/>
      <c r="H1624" s="61"/>
      <c r="M1624" s="61"/>
      <c r="N1624" s="88"/>
      <c r="O1624" s="89"/>
      <c r="P1624" s="89"/>
      <c r="Q1624" s="89"/>
      <c r="R1624" s="90"/>
      <c r="S1624" s="62"/>
      <c r="T1624" s="56" t="s">
        <v>109</v>
      </c>
      <c r="AD1624" s="91"/>
      <c r="AE1624" s="62"/>
      <c r="AF1624" s="62"/>
      <c r="AG1624" s="62"/>
      <c r="AH1624" s="92"/>
      <c r="AI1624" s="62"/>
      <c r="AJ1624" s="62"/>
      <c r="AK1624" s="61"/>
    </row>
    <row r="1625" spans="1:37">
      <c r="A1625" s="93" t="s">
        <v>110</v>
      </c>
      <c r="B1625" s="58"/>
      <c r="C1625" s="59"/>
      <c r="D1625" s="58"/>
      <c r="E1625" s="58"/>
      <c r="F1625" s="94" t="s">
        <v>21</v>
      </c>
      <c r="G1625" s="58"/>
      <c r="H1625" s="59"/>
      <c r="I1625" s="58"/>
      <c r="J1625" s="58"/>
      <c r="K1625" s="94" t="s">
        <v>21</v>
      </c>
      <c r="L1625" s="58"/>
      <c r="M1625" s="59"/>
      <c r="N1625" s="95"/>
      <c r="O1625" s="95"/>
      <c r="P1625" s="96"/>
      <c r="Q1625" s="97"/>
      <c r="R1625" s="98"/>
      <c r="S1625" s="62"/>
      <c r="T1625" s="62"/>
      <c r="AD1625" s="87" t="s">
        <v>111</v>
      </c>
      <c r="AE1625" s="58"/>
      <c r="AF1625" s="58"/>
      <c r="AG1625" s="58"/>
      <c r="AH1625" s="72"/>
      <c r="AI1625" s="58"/>
      <c r="AJ1625" s="58"/>
      <c r="AK1625" s="59"/>
    </row>
    <row r="1626" spans="1:37">
      <c r="A1626" s="60"/>
      <c r="C1626" s="61"/>
      <c r="H1626" s="61"/>
      <c r="K1626" s="99"/>
      <c r="M1626" s="61"/>
      <c r="N1626" s="62"/>
      <c r="Q1626" s="100"/>
      <c r="R1626" s="61"/>
      <c r="S1626" s="62"/>
      <c r="T1626" s="58"/>
      <c r="U1626" s="58"/>
      <c r="V1626" s="58"/>
      <c r="W1626" s="58"/>
      <c r="X1626" s="58"/>
      <c r="Y1626" s="58"/>
      <c r="Z1626" s="58"/>
      <c r="AA1626" s="58"/>
      <c r="AB1626" s="58"/>
      <c r="AC1626" s="62"/>
      <c r="AD1626" s="91"/>
      <c r="AE1626" s="62"/>
      <c r="AF1626" s="62"/>
      <c r="AG1626" s="62"/>
      <c r="AH1626" s="92"/>
      <c r="AI1626" s="62"/>
      <c r="AJ1626" s="62"/>
      <c r="AK1626" s="61"/>
    </row>
    <row r="1627" spans="1:37">
      <c r="A1627" s="93" t="s">
        <v>112</v>
      </c>
      <c r="B1627" s="58"/>
      <c r="C1627" s="59"/>
      <c r="D1627" s="58"/>
      <c r="E1627" s="58"/>
      <c r="F1627" s="94" t="s">
        <v>21</v>
      </c>
      <c r="G1627" s="58"/>
      <c r="H1627" s="59"/>
      <c r="I1627" s="58"/>
      <c r="J1627" s="58"/>
      <c r="K1627" s="94" t="s">
        <v>21</v>
      </c>
      <c r="L1627" s="58"/>
      <c r="M1627" s="59"/>
      <c r="N1627" s="58"/>
      <c r="O1627" s="58"/>
      <c r="P1627" s="94" t="s">
        <v>21</v>
      </c>
      <c r="Q1627" s="101"/>
      <c r="R1627" s="59"/>
      <c r="S1627" s="62"/>
      <c r="T1627" s="62"/>
      <c r="AD1627" s="87" t="s">
        <v>113</v>
      </c>
      <c r="AE1627" s="58"/>
      <c r="AF1627" s="58"/>
      <c r="AG1627" s="58"/>
      <c r="AH1627" s="72"/>
      <c r="AI1627" s="58"/>
      <c r="AJ1627" s="58"/>
      <c r="AK1627" s="59"/>
    </row>
    <row r="1628" spans="1:37">
      <c r="AD1628" s="91" t="s">
        <v>114</v>
      </c>
      <c r="AE1628" s="62"/>
      <c r="AF1628" s="62"/>
      <c r="AG1628" s="62"/>
      <c r="AH1628" s="92"/>
      <c r="AI1628" s="62"/>
      <c r="AJ1628" s="62"/>
      <c r="AK1628" s="61"/>
    </row>
    <row r="1629" spans="1:37">
      <c r="A1629" s="102"/>
      <c r="B1629" s="76"/>
      <c r="C1629" s="76"/>
      <c r="D1629" s="76"/>
      <c r="E1629" s="76" t="s">
        <v>100</v>
      </c>
      <c r="F1629" s="76"/>
      <c r="G1629" s="76"/>
      <c r="H1629" s="76"/>
      <c r="I1629" s="76"/>
      <c r="J1629" s="76"/>
      <c r="K1629" s="76"/>
      <c r="L1629" s="76"/>
      <c r="M1629" s="76"/>
      <c r="N1629" s="85" t="s">
        <v>40</v>
      </c>
      <c r="O1629" s="76"/>
      <c r="P1629" s="76"/>
      <c r="Q1629" s="76"/>
      <c r="R1629" s="76"/>
      <c r="S1629" s="76"/>
      <c r="T1629" s="76" t="s">
        <v>101</v>
      </c>
      <c r="U1629" s="76"/>
      <c r="V1629" s="76"/>
      <c r="W1629" s="76"/>
      <c r="X1629" s="76"/>
      <c r="Y1629" s="76"/>
      <c r="Z1629" s="76"/>
      <c r="AA1629" s="76"/>
      <c r="AB1629" s="80"/>
      <c r="AD1629" s="87" t="s">
        <v>115</v>
      </c>
      <c r="AE1629" s="58"/>
      <c r="AF1629" s="58"/>
      <c r="AG1629" s="58"/>
      <c r="AH1629" s="72"/>
      <c r="AI1629" s="58"/>
      <c r="AJ1629" s="58"/>
      <c r="AK1629" s="59"/>
    </row>
    <row r="1630" spans="1:37">
      <c r="A1630" s="103" t="s">
        <v>116</v>
      </c>
      <c r="B1630" s="104" t="s">
        <v>117</v>
      </c>
      <c r="C1630" s="104"/>
      <c r="D1630" s="104"/>
      <c r="E1630" s="104"/>
      <c r="F1630" s="104"/>
      <c r="G1630" s="105"/>
      <c r="H1630" s="104" t="s">
        <v>118</v>
      </c>
      <c r="I1630" s="104"/>
      <c r="J1630" s="105"/>
      <c r="K1630" s="106" t="s">
        <v>119</v>
      </c>
      <c r="L1630" s="107" t="s">
        <v>120</v>
      </c>
      <c r="M1630" s="108"/>
      <c r="N1630" s="109" t="s">
        <v>94</v>
      </c>
      <c r="O1630" s="105" t="s">
        <v>116</v>
      </c>
      <c r="P1630" s="104" t="s">
        <v>117</v>
      </c>
      <c r="Q1630" s="104"/>
      <c r="R1630" s="104"/>
      <c r="S1630" s="104"/>
      <c r="T1630" s="104"/>
      <c r="U1630" s="105"/>
      <c r="V1630" s="104" t="s">
        <v>118</v>
      </c>
      <c r="W1630" s="104"/>
      <c r="X1630" s="105"/>
      <c r="Y1630" s="106" t="s">
        <v>119</v>
      </c>
      <c r="Z1630" s="107" t="s">
        <v>120</v>
      </c>
      <c r="AA1630" s="108"/>
      <c r="AB1630" s="109" t="s">
        <v>94</v>
      </c>
    </row>
    <row r="1631" spans="1:37">
      <c r="A1631" s="110" t="s">
        <v>121</v>
      </c>
      <c r="B1631" s="111"/>
      <c r="C1631" s="111"/>
      <c r="D1631" s="111"/>
      <c r="E1631" s="111"/>
      <c r="F1631" s="111"/>
      <c r="G1631" s="112"/>
      <c r="H1631" s="111"/>
      <c r="I1631" s="111"/>
      <c r="J1631" s="112"/>
      <c r="K1631" s="113"/>
      <c r="L1631" s="114"/>
      <c r="M1631" s="115"/>
      <c r="N1631" s="116"/>
      <c r="O1631" s="117" t="s">
        <v>121</v>
      </c>
      <c r="P1631" s="111"/>
      <c r="Q1631" s="111"/>
      <c r="R1631" s="111"/>
      <c r="S1631" s="111"/>
      <c r="T1631" s="111"/>
      <c r="U1631" s="112"/>
      <c r="V1631" s="111"/>
      <c r="W1631" s="111"/>
      <c r="X1631" s="112"/>
      <c r="Y1631" s="113"/>
      <c r="Z1631" s="114"/>
      <c r="AA1631" s="115"/>
      <c r="AB1631" s="116"/>
      <c r="AD1631" s="64" t="s">
        <v>122</v>
      </c>
    </row>
    <row r="1632" spans="1:37">
      <c r="A1632" s="110" t="s">
        <v>123</v>
      </c>
      <c r="B1632" s="111"/>
      <c r="C1632" s="111"/>
      <c r="D1632" s="111"/>
      <c r="E1632" s="111"/>
      <c r="F1632" s="111"/>
      <c r="G1632" s="112"/>
      <c r="H1632" s="111"/>
      <c r="I1632" s="111"/>
      <c r="J1632" s="112"/>
      <c r="K1632" s="118"/>
      <c r="L1632" s="119"/>
      <c r="M1632" s="112"/>
      <c r="N1632" s="116"/>
      <c r="O1632" s="117" t="s">
        <v>123</v>
      </c>
      <c r="P1632" s="111"/>
      <c r="Q1632" s="111"/>
      <c r="R1632" s="111"/>
      <c r="S1632" s="111"/>
      <c r="T1632" s="111"/>
      <c r="U1632" s="112"/>
      <c r="V1632" s="111"/>
      <c r="W1632" s="111"/>
      <c r="X1632" s="112"/>
      <c r="Y1632" s="118"/>
      <c r="Z1632" s="119"/>
      <c r="AA1632" s="112"/>
      <c r="AB1632" s="116"/>
      <c r="AD1632" s="120"/>
      <c r="AE1632" s="58"/>
      <c r="AF1632" s="58"/>
      <c r="AG1632" s="58"/>
      <c r="AH1632" s="58"/>
      <c r="AI1632" s="58"/>
      <c r="AJ1632" s="58"/>
      <c r="AK1632" s="58"/>
    </row>
    <row r="1633" spans="1:37">
      <c r="A1633" s="110" t="s">
        <v>124</v>
      </c>
      <c r="B1633" s="111"/>
      <c r="C1633" s="111"/>
      <c r="D1633" s="111"/>
      <c r="E1633" s="111"/>
      <c r="F1633" s="111"/>
      <c r="G1633" s="112"/>
      <c r="H1633" s="111"/>
      <c r="I1633" s="111"/>
      <c r="J1633" s="112"/>
      <c r="K1633" s="118"/>
      <c r="L1633" s="119"/>
      <c r="M1633" s="112"/>
      <c r="N1633" s="116"/>
      <c r="O1633" s="117" t="s">
        <v>124</v>
      </c>
      <c r="P1633" s="111"/>
      <c r="Q1633" s="111"/>
      <c r="R1633" s="111"/>
      <c r="S1633" s="111"/>
      <c r="T1633" s="111"/>
      <c r="U1633" s="112"/>
      <c r="V1633" s="111"/>
      <c r="W1633" s="111"/>
      <c r="X1633" s="112"/>
      <c r="Y1633" s="118"/>
      <c r="Z1633" s="119"/>
      <c r="AA1633" s="112"/>
      <c r="AB1633" s="116"/>
      <c r="AD1633" s="64" t="s">
        <v>96</v>
      </c>
    </row>
    <row r="1634" spans="1:37">
      <c r="A1634" s="110" t="s">
        <v>125</v>
      </c>
      <c r="B1634" s="111"/>
      <c r="C1634" s="111"/>
      <c r="D1634" s="111"/>
      <c r="E1634" s="111"/>
      <c r="F1634" s="111"/>
      <c r="G1634" s="112"/>
      <c r="H1634" s="111"/>
      <c r="I1634" s="111"/>
      <c r="J1634" s="112"/>
      <c r="K1634" s="118"/>
      <c r="L1634" s="119"/>
      <c r="M1634" s="112"/>
      <c r="N1634" s="116"/>
      <c r="O1634" s="117" t="s">
        <v>125</v>
      </c>
      <c r="P1634" s="111"/>
      <c r="Q1634" s="111"/>
      <c r="R1634" s="111"/>
      <c r="S1634" s="111"/>
      <c r="T1634" s="111"/>
      <c r="U1634" s="112"/>
      <c r="V1634" s="111"/>
      <c r="W1634" s="111"/>
      <c r="X1634" s="112"/>
      <c r="Y1634" s="118"/>
      <c r="Z1634" s="119"/>
      <c r="AA1634" s="112"/>
      <c r="AB1634" s="116"/>
      <c r="AD1634" s="120"/>
      <c r="AE1634" s="58"/>
      <c r="AF1634" s="58"/>
      <c r="AG1634" s="58"/>
      <c r="AH1634" s="58"/>
      <c r="AI1634" s="58"/>
      <c r="AJ1634" s="58"/>
      <c r="AK1634" s="58"/>
    </row>
    <row r="1635" spans="1:37">
      <c r="A1635" s="110" t="s">
        <v>126</v>
      </c>
      <c r="B1635" s="111"/>
      <c r="C1635" s="111"/>
      <c r="D1635" s="111"/>
      <c r="E1635" s="111"/>
      <c r="F1635" s="111"/>
      <c r="G1635" s="112"/>
      <c r="H1635" s="111"/>
      <c r="I1635" s="111"/>
      <c r="J1635" s="112"/>
      <c r="K1635" s="118"/>
      <c r="L1635" s="119"/>
      <c r="M1635" s="112"/>
      <c r="N1635" s="116"/>
      <c r="O1635" s="117" t="s">
        <v>126</v>
      </c>
      <c r="P1635" s="111"/>
      <c r="Q1635" s="111"/>
      <c r="R1635" s="111"/>
      <c r="S1635" s="111"/>
      <c r="T1635" s="111"/>
      <c r="U1635" s="112"/>
      <c r="V1635" s="111"/>
      <c r="W1635" s="111"/>
      <c r="X1635" s="112"/>
      <c r="Y1635" s="118"/>
      <c r="Z1635" s="119"/>
      <c r="AA1635" s="112"/>
      <c r="AB1635" s="116"/>
      <c r="AD1635" s="64" t="s">
        <v>127</v>
      </c>
    </row>
    <row r="1636" spans="1:37">
      <c r="A1636" s="121" t="s">
        <v>128</v>
      </c>
      <c r="B1636" s="58"/>
      <c r="C1636" s="58"/>
      <c r="D1636" s="58"/>
      <c r="E1636" s="58"/>
      <c r="F1636" s="58"/>
      <c r="G1636" s="72"/>
      <c r="H1636" s="58"/>
      <c r="I1636" s="58"/>
      <c r="J1636" s="72"/>
      <c r="K1636" s="122"/>
      <c r="L1636" s="123"/>
      <c r="M1636" s="72"/>
      <c r="N1636" s="59"/>
      <c r="O1636" s="124" t="s">
        <v>128</v>
      </c>
      <c r="P1636" s="58"/>
      <c r="Q1636" s="58"/>
      <c r="R1636" s="58"/>
      <c r="S1636" s="58"/>
      <c r="T1636" s="58"/>
      <c r="U1636" s="72"/>
      <c r="V1636" s="58"/>
      <c r="W1636" s="58"/>
      <c r="X1636" s="72"/>
      <c r="Y1636" s="122"/>
      <c r="Z1636" s="123"/>
      <c r="AA1636" s="72"/>
      <c r="AB1636" s="59"/>
      <c r="AD1636" s="120"/>
      <c r="AE1636" s="125" t="str">
        <f>Daten!$A$35</f>
        <v>Fredenbeck</v>
      </c>
      <c r="AF1636" s="58"/>
      <c r="AG1636" s="58"/>
      <c r="AH1636" s="58"/>
      <c r="AI1636" s="58"/>
      <c r="AJ1636" s="58"/>
      <c r="AK1636" s="58"/>
    </row>
    <row r="1637" spans="1:37">
      <c r="A1637" s="65" t="s">
        <v>129</v>
      </c>
      <c r="N1637" s="61"/>
      <c r="O1637" s="64" t="s">
        <v>129</v>
      </c>
      <c r="AB1637" s="61"/>
      <c r="AD1637" s="64" t="s">
        <v>130</v>
      </c>
    </row>
    <row r="1638" spans="1:37">
      <c r="A1638" s="57"/>
      <c r="B1638" s="58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9"/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8"/>
      <c r="AB1638" s="59"/>
      <c r="AD1638" s="58"/>
      <c r="AE1638" s="126" t="str">
        <f>Daten!$A$32</f>
        <v>05.05.2017</v>
      </c>
      <c r="AF1638" s="58"/>
      <c r="AG1638" s="58"/>
      <c r="AH1638" s="58"/>
      <c r="AI1638" s="58"/>
      <c r="AJ1638" s="58"/>
      <c r="AK1638" s="58"/>
    </row>
    <row r="1639" spans="1:37">
      <c r="A1639" s="51" t="s">
        <v>95</v>
      </c>
      <c r="B1639" s="52"/>
      <c r="C1639" s="52"/>
      <c r="D1639" s="52"/>
      <c r="E1639" s="53"/>
      <c r="F1639" s="54" t="s">
        <v>96</v>
      </c>
      <c r="G1639" s="52"/>
      <c r="H1639" s="52"/>
      <c r="I1639" s="52"/>
      <c r="J1639" s="52"/>
      <c r="K1639" s="52"/>
      <c r="L1639" s="52"/>
      <c r="M1639" s="52"/>
      <c r="N1639" s="52"/>
      <c r="O1639" s="52"/>
      <c r="P1639" s="53"/>
      <c r="Q1639" s="54" t="s">
        <v>97</v>
      </c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3"/>
      <c r="AC1639" s="55" t="s">
        <v>98</v>
      </c>
    </row>
    <row r="1640" spans="1:37">
      <c r="A1640" s="57"/>
      <c r="B1640" s="58"/>
      <c r="C1640" s="58"/>
      <c r="D1640" s="58"/>
      <c r="E1640" s="59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9"/>
      <c r="Q1640" s="58"/>
      <c r="R1640" s="58" t="e">
        <f ca="1">SamstagNeben!P74</f>
        <v>#N/A</v>
      </c>
      <c r="S1640" s="58"/>
      <c r="T1640" s="58"/>
      <c r="U1640" s="58"/>
      <c r="V1640" s="58"/>
      <c r="W1640" s="58"/>
      <c r="X1640" s="58"/>
      <c r="Y1640" s="58"/>
      <c r="Z1640" s="58"/>
      <c r="AA1640" s="58" t="str">
        <f>SamstagNeben!N74</f>
        <v>M50</v>
      </c>
      <c r="AB1640" s="59"/>
      <c r="AC1640" s="55" t="s">
        <v>99</v>
      </c>
    </row>
    <row r="1641" spans="1:37" ht="15.95" customHeight="1">
      <c r="A1641" s="60" t="s">
        <v>100</v>
      </c>
      <c r="C1641" s="56" t="e">
        <f ca="1">SamstagNeben!I74</f>
        <v>#N/A</v>
      </c>
      <c r="M1641" s="61"/>
      <c r="N1641" s="62" t="s">
        <v>101</v>
      </c>
      <c r="O1641" s="63"/>
      <c r="P1641" s="56" t="e">
        <f ca="1">SamstagNeben!M74</f>
        <v>#N/A</v>
      </c>
      <c r="AB1641" s="61"/>
    </row>
    <row r="1642" spans="1:37">
      <c r="A1642" s="57"/>
      <c r="B1642" s="58"/>
      <c r="C1642" s="58"/>
      <c r="M1642" s="61"/>
      <c r="N1642" s="62"/>
      <c r="AB1642" s="61"/>
      <c r="AD1642" s="64" t="s">
        <v>37</v>
      </c>
      <c r="AG1642" s="64" t="s">
        <v>102</v>
      </c>
      <c r="AJ1642" s="64" t="s">
        <v>39</v>
      </c>
    </row>
    <row r="1643" spans="1:37">
      <c r="A1643" s="65" t="s">
        <v>100</v>
      </c>
      <c r="C1643" s="66"/>
      <c r="D1643" s="67"/>
      <c r="E1643" s="67"/>
      <c r="F1643" s="67"/>
      <c r="G1643" s="67"/>
      <c r="H1643" s="68"/>
      <c r="I1643" s="67"/>
      <c r="J1643" s="67"/>
      <c r="K1643" s="67"/>
      <c r="L1643" s="67"/>
      <c r="M1643" s="68"/>
      <c r="N1643" s="67"/>
      <c r="O1643" s="67"/>
      <c r="P1643" s="67"/>
      <c r="Q1643" s="67"/>
      <c r="R1643" s="68"/>
      <c r="S1643" s="67"/>
      <c r="T1643" s="67"/>
      <c r="U1643" s="67"/>
      <c r="V1643" s="67"/>
      <c r="W1643" s="68"/>
      <c r="X1643" s="67"/>
      <c r="Y1643" s="67"/>
      <c r="Z1643" s="67"/>
      <c r="AA1643" s="67"/>
      <c r="AB1643" s="68"/>
      <c r="AC1643" s="62"/>
      <c r="AD1643" s="69"/>
      <c r="AE1643" s="53"/>
      <c r="AF1643" s="62"/>
      <c r="AG1643" s="69"/>
      <c r="AH1643" s="53"/>
      <c r="AJ1643" s="69"/>
      <c r="AK1643" s="53"/>
    </row>
    <row r="1644" spans="1:37">
      <c r="A1644" s="70" t="s">
        <v>101</v>
      </c>
      <c r="B1644" s="58"/>
      <c r="C1644" s="71"/>
      <c r="D1644" s="72"/>
      <c r="E1644" s="72"/>
      <c r="F1644" s="72"/>
      <c r="G1644" s="72"/>
      <c r="H1644" s="59"/>
      <c r="I1644" s="72"/>
      <c r="J1644" s="72"/>
      <c r="K1644" s="72"/>
      <c r="L1644" s="72"/>
      <c r="M1644" s="59"/>
      <c r="N1644" s="72"/>
      <c r="O1644" s="72"/>
      <c r="P1644" s="72"/>
      <c r="Q1644" s="72"/>
      <c r="R1644" s="59"/>
      <c r="S1644" s="72"/>
      <c r="T1644" s="72"/>
      <c r="U1644" s="72"/>
      <c r="V1644" s="72"/>
      <c r="W1644" s="59"/>
      <c r="X1644" s="72"/>
      <c r="Y1644" s="72"/>
      <c r="Z1644" s="72"/>
      <c r="AA1644" s="72"/>
      <c r="AB1644" s="59"/>
      <c r="AC1644" s="62"/>
      <c r="AD1644" s="462">
        <f>SamstagNeben!C74</f>
        <v>17</v>
      </c>
      <c r="AE1644" s="463"/>
      <c r="AF1644" s="62"/>
      <c r="AG1644" s="462">
        <f>SamstagNeben!E74</f>
        <v>109</v>
      </c>
      <c r="AH1644" s="463"/>
      <c r="AJ1644" s="462">
        <f>SamstagNeben!F74</f>
        <v>1</v>
      </c>
      <c r="AK1644" s="463"/>
    </row>
    <row r="1645" spans="1:37">
      <c r="A1645" s="65" t="s">
        <v>100</v>
      </c>
      <c r="C1645" s="66"/>
      <c r="D1645" s="67"/>
      <c r="E1645" s="67"/>
      <c r="F1645" s="67"/>
      <c r="G1645" s="67"/>
      <c r="H1645" s="68"/>
      <c r="I1645" s="67"/>
      <c r="J1645" s="67"/>
      <c r="K1645" s="67"/>
      <c r="L1645" s="67"/>
      <c r="M1645" s="68"/>
      <c r="N1645" s="67"/>
      <c r="O1645" s="67"/>
      <c r="P1645" s="67"/>
      <c r="Q1645" s="67"/>
      <c r="R1645" s="68"/>
      <c r="S1645" s="67"/>
      <c r="T1645" s="67"/>
      <c r="U1645" s="67"/>
      <c r="V1645" s="67"/>
      <c r="W1645" s="68"/>
      <c r="X1645" s="67"/>
      <c r="Y1645" s="67"/>
      <c r="Z1645" s="67"/>
      <c r="AA1645" s="67"/>
      <c r="AB1645" s="68"/>
      <c r="AC1645" s="62"/>
      <c r="AD1645" s="57"/>
      <c r="AE1645" s="59"/>
      <c r="AF1645" s="62"/>
      <c r="AG1645" s="57"/>
      <c r="AH1645" s="59"/>
      <c r="AJ1645" s="57"/>
      <c r="AK1645" s="59"/>
    </row>
    <row r="1646" spans="1:37">
      <c r="A1646" s="70" t="s">
        <v>101</v>
      </c>
      <c r="B1646" s="58"/>
      <c r="C1646" s="71"/>
      <c r="D1646" s="72"/>
      <c r="E1646" s="72"/>
      <c r="F1646" s="72"/>
      <c r="G1646" s="72"/>
      <c r="H1646" s="59"/>
      <c r="I1646" s="72"/>
      <c r="J1646" s="72"/>
      <c r="K1646" s="72"/>
      <c r="L1646" s="72"/>
      <c r="M1646" s="59"/>
      <c r="N1646" s="72"/>
      <c r="O1646" s="72"/>
      <c r="P1646" s="72"/>
      <c r="Q1646" s="72"/>
      <c r="R1646" s="59"/>
      <c r="S1646" s="72"/>
      <c r="T1646" s="72"/>
      <c r="U1646" s="72"/>
      <c r="V1646" s="72"/>
      <c r="W1646" s="59"/>
      <c r="X1646" s="72"/>
      <c r="Y1646" s="72"/>
      <c r="Z1646" s="72"/>
      <c r="AA1646" s="72"/>
      <c r="AB1646" s="59"/>
      <c r="AC1646" s="62"/>
      <c r="AD1646" s="62"/>
      <c r="AE1646" s="62"/>
      <c r="AF1646" s="62"/>
      <c r="AG1646" s="62"/>
    </row>
    <row r="1647" spans="1:37">
      <c r="A1647" s="65" t="s">
        <v>100</v>
      </c>
      <c r="C1647" s="66"/>
      <c r="D1647" s="67"/>
      <c r="E1647" s="67"/>
      <c r="F1647" s="67"/>
      <c r="G1647" s="67"/>
      <c r="H1647" s="68"/>
      <c r="I1647" s="67"/>
      <c r="J1647" s="67"/>
      <c r="K1647" s="67"/>
      <c r="L1647" s="67"/>
      <c r="M1647" s="68"/>
      <c r="N1647" s="67"/>
      <c r="O1647" s="67"/>
      <c r="P1647" s="67"/>
      <c r="Q1647" s="67"/>
      <c r="R1647" s="68"/>
      <c r="S1647" s="67"/>
      <c r="T1647" s="67"/>
      <c r="U1647" s="67"/>
      <c r="V1647" s="67"/>
      <c r="W1647" s="68"/>
      <c r="X1647" s="67"/>
      <c r="Y1647" s="67"/>
      <c r="Z1647" s="67"/>
      <c r="AA1647" s="67"/>
      <c r="AB1647" s="68"/>
      <c r="AC1647" s="62"/>
      <c r="AD1647" s="73" t="s">
        <v>103</v>
      </c>
      <c r="AE1647" s="62"/>
      <c r="AF1647" s="62"/>
      <c r="AG1647" s="62"/>
    </row>
    <row r="1648" spans="1:37">
      <c r="A1648" s="70" t="s">
        <v>101</v>
      </c>
      <c r="B1648" s="58"/>
      <c r="C1648" s="71"/>
      <c r="D1648" s="72"/>
      <c r="E1648" s="72"/>
      <c r="F1648" s="72"/>
      <c r="G1648" s="72"/>
      <c r="H1648" s="59"/>
      <c r="I1648" s="72"/>
      <c r="J1648" s="72"/>
      <c r="K1648" s="72"/>
      <c r="L1648" s="72"/>
      <c r="M1648" s="59"/>
      <c r="N1648" s="72"/>
      <c r="O1648" s="72"/>
      <c r="P1648" s="72"/>
      <c r="Q1648" s="72"/>
      <c r="R1648" s="59"/>
      <c r="S1648" s="72"/>
      <c r="T1648" s="72"/>
      <c r="U1648" s="72"/>
      <c r="V1648" s="72"/>
      <c r="W1648" s="59"/>
      <c r="X1648" s="72"/>
      <c r="Y1648" s="72"/>
      <c r="Z1648" s="72"/>
      <c r="AA1648" s="72"/>
      <c r="AB1648" s="59"/>
      <c r="AC1648" s="62"/>
      <c r="AD1648" s="62"/>
      <c r="AE1648" s="62"/>
      <c r="AF1648" s="62"/>
      <c r="AG1648" s="62"/>
    </row>
    <row r="1649" spans="1:37">
      <c r="A1649" s="65" t="s">
        <v>100</v>
      </c>
      <c r="C1649" s="66"/>
      <c r="D1649" s="67"/>
      <c r="E1649" s="67"/>
      <c r="F1649" s="67"/>
      <c r="G1649" s="67"/>
      <c r="H1649" s="68"/>
      <c r="I1649" s="67"/>
      <c r="J1649" s="67"/>
      <c r="K1649" s="67"/>
      <c r="L1649" s="67"/>
      <c r="M1649" s="68"/>
      <c r="N1649" s="67"/>
      <c r="O1649" s="67"/>
      <c r="P1649" s="67"/>
      <c r="Q1649" s="67"/>
      <c r="R1649" s="68"/>
      <c r="S1649" s="67"/>
      <c r="T1649" s="67"/>
      <c r="U1649" s="67"/>
      <c r="V1649" s="67"/>
      <c r="W1649" s="68"/>
      <c r="X1649" s="67"/>
      <c r="Y1649" s="67"/>
      <c r="Z1649" s="67"/>
      <c r="AA1649" s="67"/>
      <c r="AB1649" s="68"/>
      <c r="AC1649" s="62"/>
      <c r="AD1649" s="74" t="str">
        <f>Daten!$A$31</f>
        <v>DM Senioren 2017</v>
      </c>
      <c r="AE1649" s="58"/>
      <c r="AF1649" s="58"/>
      <c r="AG1649" s="58"/>
      <c r="AH1649" s="58"/>
      <c r="AI1649" s="58"/>
      <c r="AJ1649" s="58"/>
      <c r="AK1649" s="58"/>
    </row>
    <row r="1650" spans="1:37">
      <c r="A1650" s="70" t="s">
        <v>101</v>
      </c>
      <c r="B1650" s="58"/>
      <c r="C1650" s="71"/>
      <c r="D1650" s="72"/>
      <c r="E1650" s="72"/>
      <c r="F1650" s="72"/>
      <c r="G1650" s="72"/>
      <c r="H1650" s="59"/>
      <c r="I1650" s="72"/>
      <c r="J1650" s="72"/>
      <c r="K1650" s="72"/>
      <c r="L1650" s="72"/>
      <c r="M1650" s="59"/>
      <c r="N1650" s="72"/>
      <c r="O1650" s="72"/>
      <c r="P1650" s="72"/>
      <c r="Q1650" s="72"/>
      <c r="R1650" s="59"/>
      <c r="S1650" s="72"/>
      <c r="T1650" s="72"/>
      <c r="U1650" s="72"/>
      <c r="V1650" s="72"/>
      <c r="W1650" s="59"/>
      <c r="X1650" s="72"/>
      <c r="Y1650" s="72"/>
      <c r="Z1650" s="72"/>
      <c r="AA1650" s="72"/>
      <c r="AB1650" s="59"/>
      <c r="AC1650" s="62"/>
      <c r="AD1650" s="75" t="str">
        <f>SamstagNeben!G74</f>
        <v>M50</v>
      </c>
      <c r="AE1650" s="76"/>
      <c r="AF1650" s="76"/>
      <c r="AG1650" s="75" t="s">
        <v>34</v>
      </c>
      <c r="AH1650" s="76"/>
      <c r="AI1650" s="76"/>
      <c r="AJ1650" s="76"/>
      <c r="AK1650" s="76"/>
    </row>
    <row r="1651" spans="1:37">
      <c r="A1651" s="65" t="s">
        <v>100</v>
      </c>
      <c r="C1651" s="66"/>
      <c r="D1651" s="67"/>
      <c r="E1651" s="67"/>
      <c r="F1651" s="67"/>
      <c r="G1651" s="67"/>
      <c r="H1651" s="68"/>
      <c r="I1651" s="67"/>
      <c r="J1651" s="67"/>
      <c r="K1651" s="67"/>
      <c r="L1651" s="67"/>
      <c r="M1651" s="68"/>
      <c r="N1651" s="67"/>
      <c r="O1651" s="67"/>
      <c r="P1651" s="67"/>
      <c r="Q1651" s="67"/>
      <c r="R1651" s="68"/>
      <c r="S1651" s="67"/>
      <c r="T1651" s="67"/>
      <c r="U1651" s="67"/>
      <c r="V1651" s="67"/>
      <c r="W1651" s="68"/>
      <c r="X1651" s="67"/>
      <c r="Y1651" s="67"/>
      <c r="Z1651" s="67"/>
      <c r="AA1651" s="67"/>
      <c r="AB1651" s="68"/>
      <c r="AC1651" s="62"/>
      <c r="AD1651" s="77"/>
      <c r="AE1651" s="62"/>
      <c r="AF1651" s="62"/>
      <c r="AG1651" s="62"/>
      <c r="AH1651" s="62"/>
      <c r="AI1651" s="62"/>
      <c r="AJ1651" s="62"/>
      <c r="AK1651" s="62"/>
    </row>
    <row r="1652" spans="1:37">
      <c r="A1652" s="70" t="s">
        <v>101</v>
      </c>
      <c r="B1652" s="58"/>
      <c r="C1652" s="71"/>
      <c r="D1652" s="72"/>
      <c r="E1652" s="72"/>
      <c r="F1652" s="72"/>
      <c r="G1652" s="72"/>
      <c r="H1652" s="59"/>
      <c r="I1652" s="72"/>
      <c r="J1652" s="72"/>
      <c r="K1652" s="72"/>
      <c r="L1652" s="72"/>
      <c r="M1652" s="59"/>
      <c r="N1652" s="72"/>
      <c r="O1652" s="72"/>
      <c r="P1652" s="72"/>
      <c r="Q1652" s="72"/>
      <c r="R1652" s="59"/>
      <c r="S1652" s="72"/>
      <c r="T1652" s="72"/>
      <c r="U1652" s="72"/>
      <c r="V1652" s="72"/>
      <c r="W1652" s="59"/>
      <c r="X1652" s="72"/>
      <c r="Y1652" s="72"/>
      <c r="Z1652" s="72"/>
      <c r="AA1652" s="72"/>
      <c r="AB1652" s="59"/>
      <c r="AC1652" s="62"/>
      <c r="AD1652" s="78" t="s">
        <v>104</v>
      </c>
      <c r="AE1652" s="76"/>
      <c r="AF1652" s="76"/>
      <c r="AG1652" s="76"/>
      <c r="AH1652" s="79"/>
      <c r="AI1652" s="76"/>
      <c r="AJ1652" s="76"/>
      <c r="AK1652" s="80"/>
    </row>
    <row r="1653" spans="1:37">
      <c r="D1653" s="64"/>
      <c r="AD1653" s="81"/>
      <c r="AE1653" s="52"/>
      <c r="AF1653" s="52"/>
      <c r="AG1653" s="52"/>
      <c r="AH1653" s="82"/>
      <c r="AI1653" s="52"/>
      <c r="AJ1653" s="52"/>
      <c r="AK1653" s="53"/>
    </row>
    <row r="1654" spans="1:37">
      <c r="A1654" s="83" t="s">
        <v>105</v>
      </c>
      <c r="B1654" s="76"/>
      <c r="C1654" s="80"/>
      <c r="D1654" s="84"/>
      <c r="E1654" s="84" t="s">
        <v>100</v>
      </c>
      <c r="F1654" s="85" t="s">
        <v>21</v>
      </c>
      <c r="G1654" s="84" t="s">
        <v>101</v>
      </c>
      <c r="H1654" s="86"/>
      <c r="I1654" s="84" t="s">
        <v>106</v>
      </c>
      <c r="J1654" s="84"/>
      <c r="K1654" s="84"/>
      <c r="L1654" s="84"/>
      <c r="M1654" s="86"/>
      <c r="N1654" s="84" t="s">
        <v>107</v>
      </c>
      <c r="O1654" s="84"/>
      <c r="P1654" s="84"/>
      <c r="Q1654" s="84"/>
      <c r="R1654" s="86"/>
      <c r="S1654" s="73"/>
      <c r="T1654" s="73"/>
      <c r="AD1654" s="87" t="s">
        <v>108</v>
      </c>
      <c r="AE1654" s="58"/>
      <c r="AF1654" s="58"/>
      <c r="AG1654" s="58"/>
      <c r="AH1654" s="72"/>
      <c r="AI1654" s="58"/>
      <c r="AJ1654" s="58"/>
      <c r="AK1654" s="59"/>
    </row>
    <row r="1655" spans="1:37">
      <c r="A1655" s="60"/>
      <c r="C1655" s="61"/>
      <c r="H1655" s="61"/>
      <c r="M1655" s="61"/>
      <c r="N1655" s="88"/>
      <c r="O1655" s="89"/>
      <c r="P1655" s="89"/>
      <c r="Q1655" s="89"/>
      <c r="R1655" s="90"/>
      <c r="S1655" s="62"/>
      <c r="T1655" s="56" t="s">
        <v>109</v>
      </c>
      <c r="AD1655" s="91"/>
      <c r="AE1655" s="62"/>
      <c r="AF1655" s="62"/>
      <c r="AG1655" s="62"/>
      <c r="AH1655" s="92"/>
      <c r="AI1655" s="62"/>
      <c r="AJ1655" s="62"/>
      <c r="AK1655" s="61"/>
    </row>
    <row r="1656" spans="1:37">
      <c r="A1656" s="93" t="s">
        <v>110</v>
      </c>
      <c r="B1656" s="58"/>
      <c r="C1656" s="59"/>
      <c r="D1656" s="58"/>
      <c r="E1656" s="58"/>
      <c r="F1656" s="94" t="s">
        <v>21</v>
      </c>
      <c r="G1656" s="58"/>
      <c r="H1656" s="59"/>
      <c r="I1656" s="58"/>
      <c r="J1656" s="58"/>
      <c r="K1656" s="94" t="s">
        <v>21</v>
      </c>
      <c r="L1656" s="58"/>
      <c r="M1656" s="59"/>
      <c r="N1656" s="95"/>
      <c r="O1656" s="95"/>
      <c r="P1656" s="96"/>
      <c r="Q1656" s="97"/>
      <c r="R1656" s="98"/>
      <c r="S1656" s="62"/>
      <c r="T1656" s="62"/>
      <c r="AD1656" s="87" t="s">
        <v>111</v>
      </c>
      <c r="AE1656" s="58"/>
      <c r="AF1656" s="58"/>
      <c r="AG1656" s="58"/>
      <c r="AH1656" s="72"/>
      <c r="AI1656" s="58"/>
      <c r="AJ1656" s="58"/>
      <c r="AK1656" s="59"/>
    </row>
    <row r="1657" spans="1:37">
      <c r="A1657" s="60"/>
      <c r="C1657" s="61"/>
      <c r="H1657" s="61"/>
      <c r="K1657" s="99"/>
      <c r="M1657" s="61"/>
      <c r="N1657" s="62"/>
      <c r="Q1657" s="100"/>
      <c r="R1657" s="61"/>
      <c r="S1657" s="62"/>
      <c r="T1657" s="58"/>
      <c r="U1657" s="58"/>
      <c r="V1657" s="58"/>
      <c r="W1657" s="58"/>
      <c r="X1657" s="58"/>
      <c r="Y1657" s="58"/>
      <c r="Z1657" s="58"/>
      <c r="AA1657" s="58"/>
      <c r="AB1657" s="58"/>
      <c r="AC1657" s="62"/>
      <c r="AD1657" s="91"/>
      <c r="AE1657" s="62"/>
      <c r="AF1657" s="62"/>
      <c r="AG1657" s="62"/>
      <c r="AH1657" s="92"/>
      <c r="AI1657" s="62"/>
      <c r="AJ1657" s="62"/>
      <c r="AK1657" s="61"/>
    </row>
    <row r="1658" spans="1:37">
      <c r="A1658" s="93" t="s">
        <v>112</v>
      </c>
      <c r="B1658" s="58"/>
      <c r="C1658" s="59"/>
      <c r="D1658" s="58"/>
      <c r="E1658" s="58"/>
      <c r="F1658" s="94" t="s">
        <v>21</v>
      </c>
      <c r="G1658" s="58"/>
      <c r="H1658" s="59"/>
      <c r="I1658" s="58"/>
      <c r="J1658" s="58"/>
      <c r="K1658" s="94" t="s">
        <v>21</v>
      </c>
      <c r="L1658" s="58"/>
      <c r="M1658" s="59"/>
      <c r="N1658" s="58"/>
      <c r="O1658" s="58"/>
      <c r="P1658" s="94" t="s">
        <v>21</v>
      </c>
      <c r="Q1658" s="101"/>
      <c r="R1658" s="59"/>
      <c r="S1658" s="62"/>
      <c r="T1658" s="62"/>
      <c r="AD1658" s="87" t="s">
        <v>113</v>
      </c>
      <c r="AE1658" s="58"/>
      <c r="AF1658" s="58"/>
      <c r="AG1658" s="58"/>
      <c r="AH1658" s="72"/>
      <c r="AI1658" s="58"/>
      <c r="AJ1658" s="58"/>
      <c r="AK1658" s="59"/>
    </row>
    <row r="1659" spans="1:37">
      <c r="AD1659" s="91" t="s">
        <v>114</v>
      </c>
      <c r="AE1659" s="62"/>
      <c r="AF1659" s="62"/>
      <c r="AG1659" s="62"/>
      <c r="AH1659" s="92"/>
      <c r="AI1659" s="62"/>
      <c r="AJ1659" s="62"/>
      <c r="AK1659" s="61"/>
    </row>
    <row r="1660" spans="1:37">
      <c r="A1660" s="102"/>
      <c r="B1660" s="76"/>
      <c r="C1660" s="76"/>
      <c r="D1660" s="76"/>
      <c r="E1660" s="76" t="s">
        <v>100</v>
      </c>
      <c r="F1660" s="76"/>
      <c r="G1660" s="76"/>
      <c r="H1660" s="76"/>
      <c r="I1660" s="76"/>
      <c r="J1660" s="76"/>
      <c r="K1660" s="76"/>
      <c r="L1660" s="76"/>
      <c r="M1660" s="76"/>
      <c r="N1660" s="85" t="s">
        <v>40</v>
      </c>
      <c r="O1660" s="76"/>
      <c r="P1660" s="76"/>
      <c r="Q1660" s="76"/>
      <c r="R1660" s="76"/>
      <c r="S1660" s="76"/>
      <c r="T1660" s="76" t="s">
        <v>101</v>
      </c>
      <c r="U1660" s="76"/>
      <c r="V1660" s="76"/>
      <c r="W1660" s="76"/>
      <c r="X1660" s="76"/>
      <c r="Y1660" s="76"/>
      <c r="Z1660" s="76"/>
      <c r="AA1660" s="76"/>
      <c r="AB1660" s="80"/>
      <c r="AD1660" s="87" t="s">
        <v>115</v>
      </c>
      <c r="AE1660" s="58"/>
      <c r="AF1660" s="58"/>
      <c r="AG1660" s="58"/>
      <c r="AH1660" s="72"/>
      <c r="AI1660" s="58"/>
      <c r="AJ1660" s="58"/>
      <c r="AK1660" s="59"/>
    </row>
    <row r="1661" spans="1:37">
      <c r="A1661" s="103" t="s">
        <v>116</v>
      </c>
      <c r="B1661" s="104" t="s">
        <v>117</v>
      </c>
      <c r="C1661" s="104"/>
      <c r="D1661" s="104"/>
      <c r="E1661" s="104"/>
      <c r="F1661" s="104"/>
      <c r="G1661" s="105"/>
      <c r="H1661" s="104" t="s">
        <v>118</v>
      </c>
      <c r="I1661" s="104"/>
      <c r="J1661" s="105"/>
      <c r="K1661" s="106" t="s">
        <v>119</v>
      </c>
      <c r="L1661" s="107" t="s">
        <v>120</v>
      </c>
      <c r="M1661" s="108"/>
      <c r="N1661" s="109" t="s">
        <v>94</v>
      </c>
      <c r="O1661" s="105" t="s">
        <v>116</v>
      </c>
      <c r="P1661" s="104" t="s">
        <v>117</v>
      </c>
      <c r="Q1661" s="104"/>
      <c r="R1661" s="104"/>
      <c r="S1661" s="104"/>
      <c r="T1661" s="104"/>
      <c r="U1661" s="105"/>
      <c r="V1661" s="104" t="s">
        <v>118</v>
      </c>
      <c r="W1661" s="104"/>
      <c r="X1661" s="105"/>
      <c r="Y1661" s="106" t="s">
        <v>119</v>
      </c>
      <c r="Z1661" s="107" t="s">
        <v>120</v>
      </c>
      <c r="AA1661" s="108"/>
      <c r="AB1661" s="109" t="s">
        <v>94</v>
      </c>
    </row>
    <row r="1662" spans="1:37">
      <c r="A1662" s="110" t="s">
        <v>121</v>
      </c>
      <c r="B1662" s="111"/>
      <c r="C1662" s="111"/>
      <c r="D1662" s="111"/>
      <c r="E1662" s="111"/>
      <c r="F1662" s="111"/>
      <c r="G1662" s="112"/>
      <c r="H1662" s="111"/>
      <c r="I1662" s="111"/>
      <c r="J1662" s="112"/>
      <c r="K1662" s="113"/>
      <c r="L1662" s="114"/>
      <c r="M1662" s="115"/>
      <c r="N1662" s="116"/>
      <c r="O1662" s="117" t="s">
        <v>121</v>
      </c>
      <c r="P1662" s="111"/>
      <c r="Q1662" s="111"/>
      <c r="R1662" s="111"/>
      <c r="S1662" s="111"/>
      <c r="T1662" s="111"/>
      <c r="U1662" s="112"/>
      <c r="V1662" s="111"/>
      <c r="W1662" s="111"/>
      <c r="X1662" s="112"/>
      <c r="Y1662" s="113"/>
      <c r="Z1662" s="114"/>
      <c r="AA1662" s="115"/>
      <c r="AB1662" s="116"/>
      <c r="AD1662" s="64" t="s">
        <v>122</v>
      </c>
    </row>
    <row r="1663" spans="1:37">
      <c r="A1663" s="110" t="s">
        <v>123</v>
      </c>
      <c r="B1663" s="111"/>
      <c r="C1663" s="111"/>
      <c r="D1663" s="111"/>
      <c r="E1663" s="111"/>
      <c r="F1663" s="111"/>
      <c r="G1663" s="112"/>
      <c r="H1663" s="111"/>
      <c r="I1663" s="111"/>
      <c r="J1663" s="112"/>
      <c r="K1663" s="118"/>
      <c r="L1663" s="119"/>
      <c r="M1663" s="112"/>
      <c r="N1663" s="116"/>
      <c r="O1663" s="117" t="s">
        <v>123</v>
      </c>
      <c r="P1663" s="111"/>
      <c r="Q1663" s="111"/>
      <c r="R1663" s="111"/>
      <c r="S1663" s="111"/>
      <c r="T1663" s="111"/>
      <c r="U1663" s="112"/>
      <c r="V1663" s="111"/>
      <c r="W1663" s="111"/>
      <c r="X1663" s="112"/>
      <c r="Y1663" s="118"/>
      <c r="Z1663" s="119"/>
      <c r="AA1663" s="112"/>
      <c r="AB1663" s="116"/>
      <c r="AD1663" s="120"/>
      <c r="AE1663" s="58"/>
      <c r="AF1663" s="58"/>
      <c r="AG1663" s="58"/>
      <c r="AH1663" s="58"/>
      <c r="AI1663" s="58"/>
      <c r="AJ1663" s="58"/>
      <c r="AK1663" s="58"/>
    </row>
    <row r="1664" spans="1:37">
      <c r="A1664" s="110" t="s">
        <v>124</v>
      </c>
      <c r="B1664" s="111"/>
      <c r="C1664" s="111"/>
      <c r="D1664" s="111"/>
      <c r="E1664" s="111"/>
      <c r="F1664" s="111"/>
      <c r="G1664" s="112"/>
      <c r="H1664" s="111"/>
      <c r="I1664" s="111"/>
      <c r="J1664" s="112"/>
      <c r="K1664" s="118"/>
      <c r="L1664" s="119"/>
      <c r="M1664" s="112"/>
      <c r="N1664" s="116"/>
      <c r="O1664" s="117" t="s">
        <v>124</v>
      </c>
      <c r="P1664" s="111"/>
      <c r="Q1664" s="111"/>
      <c r="R1664" s="111"/>
      <c r="S1664" s="111"/>
      <c r="T1664" s="111"/>
      <c r="U1664" s="112"/>
      <c r="V1664" s="111"/>
      <c r="W1664" s="111"/>
      <c r="X1664" s="112"/>
      <c r="Y1664" s="118"/>
      <c r="Z1664" s="119"/>
      <c r="AA1664" s="112"/>
      <c r="AB1664" s="116"/>
      <c r="AD1664" s="64" t="s">
        <v>96</v>
      </c>
    </row>
    <row r="1665" spans="1:37">
      <c r="A1665" s="110" t="s">
        <v>125</v>
      </c>
      <c r="B1665" s="111"/>
      <c r="C1665" s="111"/>
      <c r="D1665" s="111"/>
      <c r="E1665" s="111"/>
      <c r="F1665" s="111"/>
      <c r="G1665" s="112"/>
      <c r="H1665" s="111"/>
      <c r="I1665" s="111"/>
      <c r="J1665" s="112"/>
      <c r="K1665" s="118"/>
      <c r="L1665" s="119"/>
      <c r="M1665" s="112"/>
      <c r="N1665" s="116"/>
      <c r="O1665" s="117" t="s">
        <v>125</v>
      </c>
      <c r="P1665" s="111"/>
      <c r="Q1665" s="111"/>
      <c r="R1665" s="111"/>
      <c r="S1665" s="111"/>
      <c r="T1665" s="111"/>
      <c r="U1665" s="112"/>
      <c r="V1665" s="111"/>
      <c r="W1665" s="111"/>
      <c r="X1665" s="112"/>
      <c r="Y1665" s="118"/>
      <c r="Z1665" s="119"/>
      <c r="AA1665" s="112"/>
      <c r="AB1665" s="116"/>
      <c r="AD1665" s="120"/>
      <c r="AE1665" s="58"/>
      <c r="AF1665" s="58"/>
      <c r="AG1665" s="58"/>
      <c r="AH1665" s="58"/>
      <c r="AI1665" s="58"/>
      <c r="AJ1665" s="58"/>
      <c r="AK1665" s="58"/>
    </row>
    <row r="1666" spans="1:37">
      <c r="A1666" s="110" t="s">
        <v>126</v>
      </c>
      <c r="B1666" s="111"/>
      <c r="C1666" s="111"/>
      <c r="D1666" s="111"/>
      <c r="E1666" s="111"/>
      <c r="F1666" s="111"/>
      <c r="G1666" s="112"/>
      <c r="H1666" s="111"/>
      <c r="I1666" s="111"/>
      <c r="J1666" s="112"/>
      <c r="K1666" s="118"/>
      <c r="L1666" s="119"/>
      <c r="M1666" s="112"/>
      <c r="N1666" s="116"/>
      <c r="O1666" s="117" t="s">
        <v>126</v>
      </c>
      <c r="P1666" s="111"/>
      <c r="Q1666" s="111"/>
      <c r="R1666" s="111"/>
      <c r="S1666" s="111"/>
      <c r="T1666" s="111"/>
      <c r="U1666" s="112"/>
      <c r="V1666" s="111"/>
      <c r="W1666" s="111"/>
      <c r="X1666" s="112"/>
      <c r="Y1666" s="118"/>
      <c r="Z1666" s="119"/>
      <c r="AA1666" s="112"/>
      <c r="AB1666" s="116"/>
      <c r="AD1666" s="64" t="s">
        <v>127</v>
      </c>
    </row>
    <row r="1667" spans="1:37">
      <c r="A1667" s="121" t="s">
        <v>128</v>
      </c>
      <c r="B1667" s="58"/>
      <c r="C1667" s="58"/>
      <c r="D1667" s="58"/>
      <c r="E1667" s="58"/>
      <c r="F1667" s="58"/>
      <c r="G1667" s="72"/>
      <c r="H1667" s="58"/>
      <c r="I1667" s="58"/>
      <c r="J1667" s="72"/>
      <c r="K1667" s="122"/>
      <c r="L1667" s="123"/>
      <c r="M1667" s="72"/>
      <c r="N1667" s="59"/>
      <c r="O1667" s="124" t="s">
        <v>128</v>
      </c>
      <c r="P1667" s="58"/>
      <c r="Q1667" s="58"/>
      <c r="R1667" s="58"/>
      <c r="S1667" s="58"/>
      <c r="T1667" s="58"/>
      <c r="U1667" s="72"/>
      <c r="V1667" s="58"/>
      <c r="W1667" s="58"/>
      <c r="X1667" s="72"/>
      <c r="Y1667" s="122"/>
      <c r="Z1667" s="123"/>
      <c r="AA1667" s="72"/>
      <c r="AB1667" s="59"/>
      <c r="AD1667" s="125"/>
      <c r="AE1667" s="125" t="str">
        <f>Daten!$A$35</f>
        <v>Fredenbeck</v>
      </c>
      <c r="AF1667" s="58"/>
      <c r="AG1667" s="58"/>
      <c r="AH1667" s="58"/>
      <c r="AI1667" s="58"/>
      <c r="AJ1667" s="58"/>
      <c r="AK1667" s="58"/>
    </row>
    <row r="1668" spans="1:37">
      <c r="A1668" s="65" t="s">
        <v>129</v>
      </c>
      <c r="N1668" s="61"/>
      <c r="O1668" s="64" t="s">
        <v>129</v>
      </c>
      <c r="AB1668" s="61"/>
      <c r="AD1668" s="64" t="s">
        <v>130</v>
      </c>
    </row>
    <row r="1669" spans="1:37">
      <c r="A1669" s="57"/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9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8"/>
      <c r="AB1669" s="59"/>
      <c r="AD1669" s="58"/>
      <c r="AE1669" s="126" t="str">
        <f>Daten!$A$32</f>
        <v>05.05.2017</v>
      </c>
      <c r="AF1669" s="58"/>
      <c r="AG1669" s="58"/>
      <c r="AH1669" s="58"/>
      <c r="AI1669" s="58"/>
      <c r="AJ1669" s="58"/>
      <c r="AK1669" s="58"/>
    </row>
    <row r="1670" spans="1:37" ht="12" customHeight="1">
      <c r="A1670" s="127"/>
    </row>
    <row r="1671" spans="1:37">
      <c r="A1671" s="51" t="s">
        <v>95</v>
      </c>
      <c r="B1671" s="52"/>
      <c r="C1671" s="52"/>
      <c r="D1671" s="52"/>
      <c r="E1671" s="53"/>
      <c r="F1671" s="54" t="s">
        <v>96</v>
      </c>
      <c r="G1671" s="52"/>
      <c r="H1671" s="52"/>
      <c r="I1671" s="52"/>
      <c r="J1671" s="52"/>
      <c r="K1671" s="52"/>
      <c r="L1671" s="52"/>
      <c r="M1671" s="52"/>
      <c r="N1671" s="52"/>
      <c r="O1671" s="52"/>
      <c r="P1671" s="53"/>
      <c r="Q1671" s="54" t="s">
        <v>97</v>
      </c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3"/>
      <c r="AC1671" s="55" t="s">
        <v>98</v>
      </c>
    </row>
    <row r="1672" spans="1:37">
      <c r="A1672" s="57"/>
      <c r="B1672" s="58"/>
      <c r="C1672" s="58"/>
      <c r="D1672" s="58"/>
      <c r="E1672" s="59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9"/>
      <c r="Q1672" s="58"/>
      <c r="R1672" s="58" t="e">
        <f ca="1">SamstagNeben!P75</f>
        <v>#N/A</v>
      </c>
      <c r="S1672" s="58"/>
      <c r="T1672" s="58"/>
      <c r="U1672" s="58"/>
      <c r="V1672" s="58"/>
      <c r="W1672" s="58"/>
      <c r="X1672" s="58"/>
      <c r="Y1672" s="58"/>
      <c r="Z1672" s="58"/>
      <c r="AA1672" s="58" t="str">
        <f>SamstagNeben!N75</f>
        <v>M50</v>
      </c>
      <c r="AB1672" s="59"/>
      <c r="AC1672" s="55" t="s">
        <v>99</v>
      </c>
    </row>
    <row r="1673" spans="1:37" ht="15.95" customHeight="1">
      <c r="A1673" s="60" t="s">
        <v>100</v>
      </c>
      <c r="C1673" s="56" t="e">
        <f ca="1">SamstagNeben!I75</f>
        <v>#N/A</v>
      </c>
      <c r="M1673" s="61"/>
      <c r="N1673" s="62" t="s">
        <v>101</v>
      </c>
      <c r="O1673" s="63"/>
      <c r="P1673" s="56" t="e">
        <f ca="1">SamstagNeben!M75</f>
        <v>#N/A</v>
      </c>
      <c r="AB1673" s="61"/>
    </row>
    <row r="1674" spans="1:37">
      <c r="A1674" s="57"/>
      <c r="B1674" s="58"/>
      <c r="C1674" s="58"/>
      <c r="M1674" s="61"/>
      <c r="N1674" s="62"/>
      <c r="AB1674" s="61"/>
      <c r="AD1674" s="64" t="s">
        <v>37</v>
      </c>
      <c r="AG1674" s="64" t="s">
        <v>102</v>
      </c>
      <c r="AJ1674" s="64" t="s">
        <v>39</v>
      </c>
    </row>
    <row r="1675" spans="1:37">
      <c r="A1675" s="65" t="s">
        <v>100</v>
      </c>
      <c r="C1675" s="66"/>
      <c r="D1675" s="67"/>
      <c r="E1675" s="67"/>
      <c r="F1675" s="67"/>
      <c r="G1675" s="67"/>
      <c r="H1675" s="68"/>
      <c r="I1675" s="67"/>
      <c r="J1675" s="67"/>
      <c r="K1675" s="67"/>
      <c r="L1675" s="67"/>
      <c r="M1675" s="68"/>
      <c r="N1675" s="67"/>
      <c r="O1675" s="67"/>
      <c r="P1675" s="67"/>
      <c r="Q1675" s="67"/>
      <c r="R1675" s="68"/>
      <c r="S1675" s="67"/>
      <c r="T1675" s="67"/>
      <c r="U1675" s="67"/>
      <c r="V1675" s="67"/>
      <c r="W1675" s="68"/>
      <c r="X1675" s="67"/>
      <c r="Y1675" s="67"/>
      <c r="Z1675" s="67"/>
      <c r="AA1675" s="67"/>
      <c r="AB1675" s="68"/>
      <c r="AC1675" s="62"/>
      <c r="AD1675" s="69"/>
      <c r="AE1675" s="53"/>
      <c r="AF1675" s="62"/>
      <c r="AG1675" s="69"/>
      <c r="AH1675" s="53"/>
      <c r="AJ1675" s="69"/>
      <c r="AK1675" s="53"/>
    </row>
    <row r="1676" spans="1:37">
      <c r="A1676" s="70" t="s">
        <v>101</v>
      </c>
      <c r="B1676" s="58"/>
      <c r="C1676" s="71"/>
      <c r="D1676" s="72"/>
      <c r="E1676" s="72"/>
      <c r="F1676" s="72"/>
      <c r="G1676" s="72"/>
      <c r="H1676" s="59"/>
      <c r="I1676" s="72"/>
      <c r="J1676" s="72"/>
      <c r="K1676" s="72"/>
      <c r="L1676" s="72"/>
      <c r="M1676" s="59"/>
      <c r="N1676" s="72"/>
      <c r="O1676" s="72"/>
      <c r="P1676" s="72"/>
      <c r="Q1676" s="72"/>
      <c r="R1676" s="59"/>
      <c r="S1676" s="72"/>
      <c r="T1676" s="72"/>
      <c r="U1676" s="72"/>
      <c r="V1676" s="72"/>
      <c r="W1676" s="59"/>
      <c r="X1676" s="72"/>
      <c r="Y1676" s="72"/>
      <c r="Z1676" s="72"/>
      <c r="AA1676" s="72"/>
      <c r="AB1676" s="59"/>
      <c r="AC1676" s="62"/>
      <c r="AD1676" s="462">
        <f>SamstagNeben!C75</f>
        <v>14</v>
      </c>
      <c r="AE1676" s="463"/>
      <c r="AF1676" s="62"/>
      <c r="AG1676" s="462">
        <f>SamstagNeben!E75</f>
        <v>110</v>
      </c>
      <c r="AH1676" s="463"/>
      <c r="AJ1676" s="462">
        <f>SamstagNeben!F75</f>
        <v>2</v>
      </c>
      <c r="AK1676" s="463"/>
    </row>
    <row r="1677" spans="1:37">
      <c r="A1677" s="65" t="s">
        <v>100</v>
      </c>
      <c r="C1677" s="66"/>
      <c r="D1677" s="67"/>
      <c r="E1677" s="67"/>
      <c r="F1677" s="67"/>
      <c r="G1677" s="67"/>
      <c r="H1677" s="68"/>
      <c r="I1677" s="67"/>
      <c r="J1677" s="67"/>
      <c r="K1677" s="67"/>
      <c r="L1677" s="67"/>
      <c r="M1677" s="68"/>
      <c r="N1677" s="67"/>
      <c r="O1677" s="67"/>
      <c r="P1677" s="67"/>
      <c r="Q1677" s="67"/>
      <c r="R1677" s="68"/>
      <c r="S1677" s="67"/>
      <c r="T1677" s="67"/>
      <c r="U1677" s="67"/>
      <c r="V1677" s="67"/>
      <c r="W1677" s="68"/>
      <c r="X1677" s="67"/>
      <c r="Y1677" s="67"/>
      <c r="Z1677" s="67"/>
      <c r="AA1677" s="67"/>
      <c r="AB1677" s="68"/>
      <c r="AC1677" s="62"/>
      <c r="AD1677" s="57"/>
      <c r="AE1677" s="59"/>
      <c r="AF1677" s="62"/>
      <c r="AG1677" s="57"/>
      <c r="AH1677" s="59"/>
      <c r="AJ1677" s="57"/>
      <c r="AK1677" s="59"/>
    </row>
    <row r="1678" spans="1:37">
      <c r="A1678" s="70" t="s">
        <v>101</v>
      </c>
      <c r="B1678" s="58"/>
      <c r="C1678" s="71"/>
      <c r="D1678" s="72"/>
      <c r="E1678" s="72"/>
      <c r="F1678" s="72"/>
      <c r="G1678" s="72"/>
      <c r="H1678" s="59"/>
      <c r="I1678" s="72"/>
      <c r="J1678" s="72"/>
      <c r="K1678" s="72"/>
      <c r="L1678" s="72"/>
      <c r="M1678" s="59"/>
      <c r="N1678" s="72"/>
      <c r="O1678" s="72"/>
      <c r="P1678" s="72"/>
      <c r="Q1678" s="72"/>
      <c r="R1678" s="59"/>
      <c r="S1678" s="72"/>
      <c r="T1678" s="72"/>
      <c r="U1678" s="72"/>
      <c r="V1678" s="72"/>
      <c r="W1678" s="59"/>
      <c r="X1678" s="72"/>
      <c r="Y1678" s="72"/>
      <c r="Z1678" s="72"/>
      <c r="AA1678" s="72"/>
      <c r="AB1678" s="59"/>
      <c r="AC1678" s="62"/>
      <c r="AD1678" s="62"/>
      <c r="AE1678" s="62"/>
      <c r="AF1678" s="62"/>
      <c r="AG1678" s="62"/>
    </row>
    <row r="1679" spans="1:37">
      <c r="A1679" s="65" t="s">
        <v>100</v>
      </c>
      <c r="C1679" s="66"/>
      <c r="D1679" s="67"/>
      <c r="E1679" s="67"/>
      <c r="F1679" s="67"/>
      <c r="G1679" s="67"/>
      <c r="H1679" s="68"/>
      <c r="I1679" s="67"/>
      <c r="J1679" s="67"/>
      <c r="K1679" s="67"/>
      <c r="L1679" s="67"/>
      <c r="M1679" s="68"/>
      <c r="N1679" s="67"/>
      <c r="O1679" s="67"/>
      <c r="P1679" s="67"/>
      <c r="Q1679" s="67"/>
      <c r="R1679" s="68"/>
      <c r="S1679" s="67"/>
      <c r="T1679" s="67"/>
      <c r="U1679" s="67"/>
      <c r="V1679" s="67"/>
      <c r="W1679" s="68"/>
      <c r="X1679" s="67"/>
      <c r="Y1679" s="67"/>
      <c r="Z1679" s="67"/>
      <c r="AA1679" s="67"/>
      <c r="AB1679" s="68"/>
      <c r="AC1679" s="62"/>
      <c r="AD1679" s="73" t="s">
        <v>103</v>
      </c>
      <c r="AE1679" s="62"/>
      <c r="AF1679" s="62"/>
      <c r="AG1679" s="62"/>
    </row>
    <row r="1680" spans="1:37">
      <c r="A1680" s="70" t="s">
        <v>101</v>
      </c>
      <c r="B1680" s="58"/>
      <c r="C1680" s="71"/>
      <c r="D1680" s="72"/>
      <c r="E1680" s="72"/>
      <c r="F1680" s="72"/>
      <c r="G1680" s="72"/>
      <c r="H1680" s="59"/>
      <c r="I1680" s="72"/>
      <c r="J1680" s="72"/>
      <c r="K1680" s="72"/>
      <c r="L1680" s="72"/>
      <c r="M1680" s="59"/>
      <c r="N1680" s="72"/>
      <c r="O1680" s="72"/>
      <c r="P1680" s="72"/>
      <c r="Q1680" s="72"/>
      <c r="R1680" s="59"/>
      <c r="S1680" s="72"/>
      <c r="T1680" s="72"/>
      <c r="U1680" s="72"/>
      <c r="V1680" s="72"/>
      <c r="W1680" s="59"/>
      <c r="X1680" s="72"/>
      <c r="Y1680" s="72"/>
      <c r="Z1680" s="72"/>
      <c r="AA1680" s="72"/>
      <c r="AB1680" s="59"/>
      <c r="AC1680" s="62"/>
      <c r="AD1680" s="62"/>
      <c r="AE1680" s="62"/>
      <c r="AF1680" s="62"/>
      <c r="AG1680" s="62"/>
    </row>
    <row r="1681" spans="1:37">
      <c r="A1681" s="65" t="s">
        <v>100</v>
      </c>
      <c r="C1681" s="66"/>
      <c r="D1681" s="67"/>
      <c r="E1681" s="67"/>
      <c r="F1681" s="67"/>
      <c r="G1681" s="67"/>
      <c r="H1681" s="68"/>
      <c r="I1681" s="67"/>
      <c r="J1681" s="67"/>
      <c r="K1681" s="67"/>
      <c r="L1681" s="67"/>
      <c r="M1681" s="68"/>
      <c r="N1681" s="67"/>
      <c r="O1681" s="67"/>
      <c r="P1681" s="67"/>
      <c r="Q1681" s="67"/>
      <c r="R1681" s="68"/>
      <c r="S1681" s="67"/>
      <c r="T1681" s="67"/>
      <c r="U1681" s="67"/>
      <c r="V1681" s="67"/>
      <c r="W1681" s="68"/>
      <c r="X1681" s="67"/>
      <c r="Y1681" s="67"/>
      <c r="Z1681" s="67"/>
      <c r="AA1681" s="67"/>
      <c r="AB1681" s="68"/>
      <c r="AC1681" s="62"/>
      <c r="AD1681" s="74" t="str">
        <f>Daten!$A$31</f>
        <v>DM Senioren 2017</v>
      </c>
      <c r="AE1681" s="58"/>
      <c r="AF1681" s="58"/>
      <c r="AG1681" s="58"/>
      <c r="AH1681" s="58"/>
      <c r="AI1681" s="58"/>
      <c r="AJ1681" s="58"/>
      <c r="AK1681" s="58"/>
    </row>
    <row r="1682" spans="1:37">
      <c r="A1682" s="70" t="s">
        <v>101</v>
      </c>
      <c r="B1682" s="58"/>
      <c r="C1682" s="71"/>
      <c r="D1682" s="72"/>
      <c r="E1682" s="72"/>
      <c r="F1682" s="72"/>
      <c r="G1682" s="72"/>
      <c r="H1682" s="59"/>
      <c r="I1682" s="72"/>
      <c r="J1682" s="72"/>
      <c r="K1682" s="72"/>
      <c r="L1682" s="72"/>
      <c r="M1682" s="59"/>
      <c r="N1682" s="72"/>
      <c r="O1682" s="72"/>
      <c r="P1682" s="72"/>
      <c r="Q1682" s="72"/>
      <c r="R1682" s="59"/>
      <c r="S1682" s="72"/>
      <c r="T1682" s="72"/>
      <c r="U1682" s="72"/>
      <c r="V1682" s="72"/>
      <c r="W1682" s="59"/>
      <c r="X1682" s="72"/>
      <c r="Y1682" s="72"/>
      <c r="Z1682" s="72"/>
      <c r="AA1682" s="72"/>
      <c r="AB1682" s="59"/>
      <c r="AC1682" s="62"/>
      <c r="AD1682" s="75" t="str">
        <f>SamstagNeben!G75</f>
        <v>M50</v>
      </c>
      <c r="AE1682" s="76"/>
      <c r="AF1682" s="76"/>
      <c r="AG1682" s="75" t="s">
        <v>34</v>
      </c>
      <c r="AH1682" s="76"/>
      <c r="AI1682" s="76"/>
      <c r="AJ1682" s="76"/>
      <c r="AK1682" s="76"/>
    </row>
    <row r="1683" spans="1:37">
      <c r="A1683" s="65" t="s">
        <v>100</v>
      </c>
      <c r="C1683" s="66"/>
      <c r="D1683" s="67"/>
      <c r="E1683" s="67"/>
      <c r="F1683" s="67"/>
      <c r="G1683" s="67"/>
      <c r="H1683" s="68"/>
      <c r="I1683" s="67"/>
      <c r="J1683" s="67"/>
      <c r="K1683" s="67"/>
      <c r="L1683" s="67"/>
      <c r="M1683" s="68"/>
      <c r="N1683" s="67"/>
      <c r="O1683" s="67"/>
      <c r="P1683" s="67"/>
      <c r="Q1683" s="67"/>
      <c r="R1683" s="68"/>
      <c r="S1683" s="67"/>
      <c r="T1683" s="67"/>
      <c r="U1683" s="67"/>
      <c r="V1683" s="67"/>
      <c r="W1683" s="68"/>
      <c r="X1683" s="67"/>
      <c r="Y1683" s="67"/>
      <c r="Z1683" s="67"/>
      <c r="AA1683" s="67"/>
      <c r="AB1683" s="68"/>
      <c r="AC1683" s="62"/>
      <c r="AD1683" s="77"/>
      <c r="AE1683" s="62"/>
      <c r="AF1683" s="62"/>
      <c r="AG1683" s="62"/>
      <c r="AH1683" s="62"/>
      <c r="AI1683" s="62"/>
      <c r="AJ1683" s="62"/>
      <c r="AK1683" s="62"/>
    </row>
    <row r="1684" spans="1:37">
      <c r="A1684" s="70" t="s">
        <v>101</v>
      </c>
      <c r="B1684" s="58"/>
      <c r="C1684" s="71"/>
      <c r="D1684" s="72"/>
      <c r="E1684" s="72"/>
      <c r="F1684" s="72"/>
      <c r="G1684" s="72"/>
      <c r="H1684" s="59"/>
      <c r="I1684" s="72"/>
      <c r="J1684" s="72"/>
      <c r="K1684" s="72"/>
      <c r="L1684" s="72"/>
      <c r="M1684" s="59"/>
      <c r="N1684" s="72"/>
      <c r="O1684" s="72"/>
      <c r="P1684" s="72"/>
      <c r="Q1684" s="72"/>
      <c r="R1684" s="59"/>
      <c r="S1684" s="72"/>
      <c r="T1684" s="72"/>
      <c r="U1684" s="72"/>
      <c r="V1684" s="72"/>
      <c r="W1684" s="59"/>
      <c r="X1684" s="72"/>
      <c r="Y1684" s="72"/>
      <c r="Z1684" s="72"/>
      <c r="AA1684" s="72"/>
      <c r="AB1684" s="59"/>
      <c r="AC1684" s="62"/>
      <c r="AD1684" s="78" t="s">
        <v>104</v>
      </c>
      <c r="AE1684" s="76"/>
      <c r="AF1684" s="76"/>
      <c r="AG1684" s="76"/>
      <c r="AH1684" s="79"/>
      <c r="AI1684" s="76"/>
      <c r="AJ1684" s="76"/>
      <c r="AK1684" s="80"/>
    </row>
    <row r="1685" spans="1:37">
      <c r="D1685" s="64"/>
      <c r="AD1685" s="81"/>
      <c r="AE1685" s="52"/>
      <c r="AF1685" s="52"/>
      <c r="AG1685" s="52"/>
      <c r="AH1685" s="82"/>
      <c r="AI1685" s="52"/>
      <c r="AJ1685" s="52"/>
      <c r="AK1685" s="53"/>
    </row>
    <row r="1686" spans="1:37">
      <c r="A1686" s="83" t="s">
        <v>105</v>
      </c>
      <c r="B1686" s="76"/>
      <c r="C1686" s="80"/>
      <c r="D1686" s="84"/>
      <c r="E1686" s="84" t="s">
        <v>100</v>
      </c>
      <c r="F1686" s="85" t="s">
        <v>21</v>
      </c>
      <c r="G1686" s="84" t="s">
        <v>101</v>
      </c>
      <c r="H1686" s="86"/>
      <c r="I1686" s="84" t="s">
        <v>106</v>
      </c>
      <c r="J1686" s="84"/>
      <c r="K1686" s="84"/>
      <c r="L1686" s="84"/>
      <c r="M1686" s="86"/>
      <c r="N1686" s="84" t="s">
        <v>107</v>
      </c>
      <c r="O1686" s="84"/>
      <c r="P1686" s="84"/>
      <c r="Q1686" s="84"/>
      <c r="R1686" s="86"/>
      <c r="S1686" s="73"/>
      <c r="T1686" s="73"/>
      <c r="AD1686" s="87" t="s">
        <v>108</v>
      </c>
      <c r="AE1686" s="58"/>
      <c r="AF1686" s="58"/>
      <c r="AG1686" s="58"/>
      <c r="AH1686" s="72"/>
      <c r="AI1686" s="58"/>
      <c r="AJ1686" s="58"/>
      <c r="AK1686" s="59"/>
    </row>
    <row r="1687" spans="1:37">
      <c r="A1687" s="60"/>
      <c r="C1687" s="61"/>
      <c r="H1687" s="61"/>
      <c r="M1687" s="61"/>
      <c r="N1687" s="88"/>
      <c r="O1687" s="89"/>
      <c r="P1687" s="89"/>
      <c r="Q1687" s="89"/>
      <c r="R1687" s="90"/>
      <c r="S1687" s="62"/>
      <c r="T1687" s="56" t="s">
        <v>109</v>
      </c>
      <c r="AD1687" s="91"/>
      <c r="AE1687" s="62"/>
      <c r="AF1687" s="62"/>
      <c r="AG1687" s="62"/>
      <c r="AH1687" s="92"/>
      <c r="AI1687" s="62"/>
      <c r="AJ1687" s="62"/>
      <c r="AK1687" s="61"/>
    </row>
    <row r="1688" spans="1:37">
      <c r="A1688" s="93" t="s">
        <v>110</v>
      </c>
      <c r="B1688" s="58"/>
      <c r="C1688" s="59"/>
      <c r="D1688" s="58"/>
      <c r="E1688" s="58"/>
      <c r="F1688" s="94" t="s">
        <v>21</v>
      </c>
      <c r="G1688" s="58"/>
      <c r="H1688" s="59"/>
      <c r="I1688" s="58"/>
      <c r="J1688" s="58"/>
      <c r="K1688" s="94" t="s">
        <v>21</v>
      </c>
      <c r="L1688" s="58"/>
      <c r="M1688" s="59"/>
      <c r="N1688" s="95"/>
      <c r="O1688" s="95"/>
      <c r="P1688" s="96"/>
      <c r="Q1688" s="97"/>
      <c r="R1688" s="98"/>
      <c r="S1688" s="62"/>
      <c r="T1688" s="62"/>
      <c r="AD1688" s="87" t="s">
        <v>111</v>
      </c>
      <c r="AE1688" s="58"/>
      <c r="AF1688" s="58"/>
      <c r="AG1688" s="58"/>
      <c r="AH1688" s="72"/>
      <c r="AI1688" s="58"/>
      <c r="AJ1688" s="58"/>
      <c r="AK1688" s="59"/>
    </row>
    <row r="1689" spans="1:37">
      <c r="A1689" s="60"/>
      <c r="C1689" s="61"/>
      <c r="H1689" s="61"/>
      <c r="K1689" s="99"/>
      <c r="M1689" s="61"/>
      <c r="N1689" s="62"/>
      <c r="Q1689" s="100"/>
      <c r="R1689" s="61"/>
      <c r="S1689" s="62"/>
      <c r="T1689" s="58"/>
      <c r="U1689" s="58"/>
      <c r="V1689" s="58"/>
      <c r="W1689" s="58"/>
      <c r="X1689" s="58"/>
      <c r="Y1689" s="58"/>
      <c r="Z1689" s="58"/>
      <c r="AA1689" s="58"/>
      <c r="AB1689" s="58"/>
      <c r="AC1689" s="62"/>
      <c r="AD1689" s="91"/>
      <c r="AE1689" s="62"/>
      <c r="AF1689" s="62"/>
      <c r="AG1689" s="62"/>
      <c r="AH1689" s="92"/>
      <c r="AI1689" s="62"/>
      <c r="AJ1689" s="62"/>
      <c r="AK1689" s="61"/>
    </row>
    <row r="1690" spans="1:37">
      <c r="A1690" s="93" t="s">
        <v>112</v>
      </c>
      <c r="B1690" s="58"/>
      <c r="C1690" s="59"/>
      <c r="D1690" s="58"/>
      <c r="E1690" s="58"/>
      <c r="F1690" s="94" t="s">
        <v>21</v>
      </c>
      <c r="G1690" s="58"/>
      <c r="H1690" s="59"/>
      <c r="I1690" s="58"/>
      <c r="J1690" s="58"/>
      <c r="K1690" s="94" t="s">
        <v>21</v>
      </c>
      <c r="L1690" s="58"/>
      <c r="M1690" s="59"/>
      <c r="N1690" s="58"/>
      <c r="O1690" s="58"/>
      <c r="P1690" s="94" t="s">
        <v>21</v>
      </c>
      <c r="Q1690" s="101"/>
      <c r="R1690" s="59"/>
      <c r="S1690" s="62"/>
      <c r="T1690" s="62"/>
      <c r="AD1690" s="87" t="s">
        <v>113</v>
      </c>
      <c r="AE1690" s="58"/>
      <c r="AF1690" s="58"/>
      <c r="AG1690" s="58"/>
      <c r="AH1690" s="72"/>
      <c r="AI1690" s="58"/>
      <c r="AJ1690" s="58"/>
      <c r="AK1690" s="59"/>
    </row>
    <row r="1691" spans="1:37">
      <c r="AD1691" s="91" t="s">
        <v>114</v>
      </c>
      <c r="AE1691" s="62"/>
      <c r="AF1691" s="62"/>
      <c r="AG1691" s="62"/>
      <c r="AH1691" s="92"/>
      <c r="AI1691" s="62"/>
      <c r="AJ1691" s="62"/>
      <c r="AK1691" s="61"/>
    </row>
    <row r="1692" spans="1:37">
      <c r="A1692" s="102"/>
      <c r="B1692" s="76"/>
      <c r="C1692" s="76"/>
      <c r="D1692" s="76"/>
      <c r="E1692" s="76" t="s">
        <v>100</v>
      </c>
      <c r="F1692" s="76"/>
      <c r="G1692" s="76"/>
      <c r="H1692" s="76"/>
      <c r="I1692" s="76"/>
      <c r="J1692" s="76"/>
      <c r="K1692" s="76"/>
      <c r="L1692" s="76"/>
      <c r="M1692" s="76"/>
      <c r="N1692" s="85" t="s">
        <v>40</v>
      </c>
      <c r="O1692" s="76"/>
      <c r="P1692" s="76"/>
      <c r="Q1692" s="76"/>
      <c r="R1692" s="76"/>
      <c r="S1692" s="76"/>
      <c r="T1692" s="76" t="s">
        <v>101</v>
      </c>
      <c r="U1692" s="76"/>
      <c r="V1692" s="76"/>
      <c r="W1692" s="76"/>
      <c r="X1692" s="76"/>
      <c r="Y1692" s="76"/>
      <c r="Z1692" s="76"/>
      <c r="AA1692" s="76"/>
      <c r="AB1692" s="80"/>
      <c r="AD1692" s="87" t="s">
        <v>115</v>
      </c>
      <c r="AE1692" s="58"/>
      <c r="AF1692" s="58"/>
      <c r="AG1692" s="58"/>
      <c r="AH1692" s="72"/>
      <c r="AI1692" s="58"/>
      <c r="AJ1692" s="58"/>
      <c r="AK1692" s="59"/>
    </row>
    <row r="1693" spans="1:37">
      <c r="A1693" s="103" t="s">
        <v>116</v>
      </c>
      <c r="B1693" s="104" t="s">
        <v>117</v>
      </c>
      <c r="C1693" s="104"/>
      <c r="D1693" s="104"/>
      <c r="E1693" s="104"/>
      <c r="F1693" s="104"/>
      <c r="G1693" s="105"/>
      <c r="H1693" s="104" t="s">
        <v>118</v>
      </c>
      <c r="I1693" s="104"/>
      <c r="J1693" s="105"/>
      <c r="K1693" s="106" t="s">
        <v>119</v>
      </c>
      <c r="L1693" s="107" t="s">
        <v>120</v>
      </c>
      <c r="M1693" s="108"/>
      <c r="N1693" s="109" t="s">
        <v>94</v>
      </c>
      <c r="O1693" s="105" t="s">
        <v>116</v>
      </c>
      <c r="P1693" s="104" t="s">
        <v>117</v>
      </c>
      <c r="Q1693" s="104"/>
      <c r="R1693" s="104"/>
      <c r="S1693" s="104"/>
      <c r="T1693" s="104"/>
      <c r="U1693" s="105"/>
      <c r="V1693" s="104" t="s">
        <v>118</v>
      </c>
      <c r="W1693" s="104"/>
      <c r="X1693" s="105"/>
      <c r="Y1693" s="106" t="s">
        <v>119</v>
      </c>
      <c r="Z1693" s="107" t="s">
        <v>120</v>
      </c>
      <c r="AA1693" s="108"/>
      <c r="AB1693" s="109" t="s">
        <v>94</v>
      </c>
    </row>
    <row r="1694" spans="1:37">
      <c r="A1694" s="110" t="s">
        <v>121</v>
      </c>
      <c r="B1694" s="111"/>
      <c r="C1694" s="111"/>
      <c r="D1694" s="111"/>
      <c r="E1694" s="111"/>
      <c r="F1694" s="111"/>
      <c r="G1694" s="112"/>
      <c r="H1694" s="111"/>
      <c r="I1694" s="111"/>
      <c r="J1694" s="112"/>
      <c r="K1694" s="113"/>
      <c r="L1694" s="114"/>
      <c r="M1694" s="115"/>
      <c r="N1694" s="116"/>
      <c r="O1694" s="117" t="s">
        <v>121</v>
      </c>
      <c r="P1694" s="111"/>
      <c r="Q1694" s="111"/>
      <c r="R1694" s="111"/>
      <c r="S1694" s="111"/>
      <c r="T1694" s="111"/>
      <c r="U1694" s="112"/>
      <c r="V1694" s="111"/>
      <c r="W1694" s="111"/>
      <c r="X1694" s="112"/>
      <c r="Y1694" s="113"/>
      <c r="Z1694" s="114"/>
      <c r="AA1694" s="115"/>
      <c r="AB1694" s="116"/>
      <c r="AD1694" s="64" t="s">
        <v>122</v>
      </c>
    </row>
    <row r="1695" spans="1:37">
      <c r="A1695" s="110" t="s">
        <v>123</v>
      </c>
      <c r="B1695" s="111"/>
      <c r="C1695" s="111"/>
      <c r="D1695" s="111"/>
      <c r="E1695" s="111"/>
      <c r="F1695" s="111"/>
      <c r="G1695" s="112"/>
      <c r="H1695" s="111"/>
      <c r="I1695" s="111"/>
      <c r="J1695" s="112"/>
      <c r="K1695" s="118"/>
      <c r="L1695" s="119"/>
      <c r="M1695" s="112"/>
      <c r="N1695" s="116"/>
      <c r="O1695" s="117" t="s">
        <v>123</v>
      </c>
      <c r="P1695" s="111"/>
      <c r="Q1695" s="111"/>
      <c r="R1695" s="111"/>
      <c r="S1695" s="111"/>
      <c r="T1695" s="111"/>
      <c r="U1695" s="112"/>
      <c r="V1695" s="111"/>
      <c r="W1695" s="111"/>
      <c r="X1695" s="112"/>
      <c r="Y1695" s="118"/>
      <c r="Z1695" s="119"/>
      <c r="AA1695" s="112"/>
      <c r="AB1695" s="116"/>
      <c r="AD1695" s="120"/>
      <c r="AE1695" s="58"/>
      <c r="AF1695" s="58"/>
      <c r="AG1695" s="58"/>
      <c r="AH1695" s="58"/>
      <c r="AI1695" s="58"/>
      <c r="AJ1695" s="58"/>
      <c r="AK1695" s="58"/>
    </row>
    <row r="1696" spans="1:37">
      <c r="A1696" s="110" t="s">
        <v>124</v>
      </c>
      <c r="B1696" s="111"/>
      <c r="C1696" s="111"/>
      <c r="D1696" s="111"/>
      <c r="E1696" s="111"/>
      <c r="F1696" s="111"/>
      <c r="G1696" s="112"/>
      <c r="H1696" s="111"/>
      <c r="I1696" s="111"/>
      <c r="J1696" s="112"/>
      <c r="K1696" s="118"/>
      <c r="L1696" s="119"/>
      <c r="M1696" s="112"/>
      <c r="N1696" s="116"/>
      <c r="O1696" s="117" t="s">
        <v>124</v>
      </c>
      <c r="P1696" s="111"/>
      <c r="Q1696" s="111"/>
      <c r="R1696" s="111"/>
      <c r="S1696" s="111"/>
      <c r="T1696" s="111"/>
      <c r="U1696" s="112"/>
      <c r="V1696" s="111"/>
      <c r="W1696" s="111"/>
      <c r="X1696" s="112"/>
      <c r="Y1696" s="118"/>
      <c r="Z1696" s="119"/>
      <c r="AA1696" s="112"/>
      <c r="AB1696" s="116"/>
      <c r="AD1696" s="64" t="s">
        <v>96</v>
      </c>
    </row>
    <row r="1697" spans="1:37">
      <c r="A1697" s="110" t="s">
        <v>125</v>
      </c>
      <c r="B1697" s="111"/>
      <c r="C1697" s="111"/>
      <c r="D1697" s="111"/>
      <c r="E1697" s="111"/>
      <c r="F1697" s="111"/>
      <c r="G1697" s="112"/>
      <c r="H1697" s="111"/>
      <c r="I1697" s="111"/>
      <c r="J1697" s="112"/>
      <c r="K1697" s="118"/>
      <c r="L1697" s="119"/>
      <c r="M1697" s="112"/>
      <c r="N1697" s="116"/>
      <c r="O1697" s="117" t="s">
        <v>125</v>
      </c>
      <c r="P1697" s="111"/>
      <c r="Q1697" s="111"/>
      <c r="R1697" s="111"/>
      <c r="S1697" s="111"/>
      <c r="T1697" s="111"/>
      <c r="U1697" s="112"/>
      <c r="V1697" s="111"/>
      <c r="W1697" s="111"/>
      <c r="X1697" s="112"/>
      <c r="Y1697" s="118"/>
      <c r="Z1697" s="119"/>
      <c r="AA1697" s="112"/>
      <c r="AB1697" s="116"/>
      <c r="AD1697" s="120"/>
      <c r="AE1697" s="58"/>
      <c r="AF1697" s="58"/>
      <c r="AG1697" s="58"/>
      <c r="AH1697" s="58"/>
      <c r="AI1697" s="58"/>
      <c r="AJ1697" s="58"/>
      <c r="AK1697" s="58"/>
    </row>
    <row r="1698" spans="1:37">
      <c r="A1698" s="110" t="s">
        <v>126</v>
      </c>
      <c r="B1698" s="111"/>
      <c r="C1698" s="111"/>
      <c r="D1698" s="111"/>
      <c r="E1698" s="111"/>
      <c r="F1698" s="111"/>
      <c r="G1698" s="112"/>
      <c r="H1698" s="111"/>
      <c r="I1698" s="111"/>
      <c r="J1698" s="112"/>
      <c r="K1698" s="118"/>
      <c r="L1698" s="119"/>
      <c r="M1698" s="112"/>
      <c r="N1698" s="116"/>
      <c r="O1698" s="117" t="s">
        <v>126</v>
      </c>
      <c r="P1698" s="111"/>
      <c r="Q1698" s="111"/>
      <c r="R1698" s="111"/>
      <c r="S1698" s="111"/>
      <c r="T1698" s="111"/>
      <c r="U1698" s="112"/>
      <c r="V1698" s="111"/>
      <c r="W1698" s="111"/>
      <c r="X1698" s="112"/>
      <c r="Y1698" s="118"/>
      <c r="Z1698" s="119"/>
      <c r="AA1698" s="112"/>
      <c r="AB1698" s="116"/>
      <c r="AD1698" s="64" t="s">
        <v>127</v>
      </c>
    </row>
    <row r="1699" spans="1:37">
      <c r="A1699" s="121" t="s">
        <v>128</v>
      </c>
      <c r="B1699" s="58"/>
      <c r="C1699" s="58"/>
      <c r="D1699" s="58"/>
      <c r="E1699" s="58"/>
      <c r="F1699" s="58"/>
      <c r="G1699" s="72"/>
      <c r="H1699" s="58"/>
      <c r="I1699" s="58"/>
      <c r="J1699" s="72"/>
      <c r="K1699" s="122"/>
      <c r="L1699" s="123"/>
      <c r="M1699" s="72"/>
      <c r="N1699" s="59"/>
      <c r="O1699" s="124" t="s">
        <v>128</v>
      </c>
      <c r="P1699" s="58"/>
      <c r="Q1699" s="58"/>
      <c r="R1699" s="58"/>
      <c r="S1699" s="58"/>
      <c r="T1699" s="58"/>
      <c r="U1699" s="72"/>
      <c r="V1699" s="58"/>
      <c r="W1699" s="58"/>
      <c r="X1699" s="72"/>
      <c r="Y1699" s="122"/>
      <c r="Z1699" s="123"/>
      <c r="AA1699" s="72"/>
      <c r="AB1699" s="59"/>
      <c r="AD1699" s="120"/>
      <c r="AE1699" s="125" t="str">
        <f>Daten!$A$35</f>
        <v>Fredenbeck</v>
      </c>
      <c r="AF1699" s="58"/>
      <c r="AG1699" s="58"/>
      <c r="AH1699" s="58"/>
      <c r="AI1699" s="58"/>
      <c r="AJ1699" s="58"/>
      <c r="AK1699" s="58"/>
    </row>
    <row r="1700" spans="1:37">
      <c r="A1700" s="65" t="s">
        <v>129</v>
      </c>
      <c r="N1700" s="61"/>
      <c r="O1700" s="64" t="s">
        <v>129</v>
      </c>
      <c r="AB1700" s="61"/>
      <c r="AD1700" s="64" t="s">
        <v>130</v>
      </c>
    </row>
    <row r="1701" spans="1:37">
      <c r="A1701" s="57"/>
      <c r="B1701" s="58"/>
      <c r="C1701" s="58"/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9"/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8"/>
      <c r="AB1701" s="59"/>
      <c r="AD1701" s="58"/>
      <c r="AE1701" s="126" t="str">
        <f>Daten!$A$32</f>
        <v>05.05.2017</v>
      </c>
      <c r="AF1701" s="58"/>
      <c r="AG1701" s="58"/>
      <c r="AH1701" s="58"/>
      <c r="AI1701" s="58"/>
      <c r="AJ1701" s="58"/>
      <c r="AK1701" s="58"/>
    </row>
    <row r="1702" spans="1:37">
      <c r="A1702" s="51" t="s">
        <v>95</v>
      </c>
      <c r="B1702" s="52"/>
      <c r="C1702" s="52"/>
      <c r="D1702" s="52"/>
      <c r="E1702" s="53"/>
      <c r="F1702" s="54" t="s">
        <v>96</v>
      </c>
      <c r="G1702" s="52"/>
      <c r="H1702" s="52"/>
      <c r="I1702" s="52"/>
      <c r="J1702" s="52"/>
      <c r="K1702" s="52"/>
      <c r="L1702" s="52"/>
      <c r="M1702" s="52"/>
      <c r="N1702" s="52"/>
      <c r="O1702" s="52"/>
      <c r="P1702" s="53"/>
      <c r="Q1702" s="54" t="s">
        <v>97</v>
      </c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3"/>
      <c r="AC1702" s="55" t="s">
        <v>98</v>
      </c>
    </row>
    <row r="1703" spans="1:37">
      <c r="A1703" s="57"/>
      <c r="B1703" s="58"/>
      <c r="C1703" s="58"/>
      <c r="D1703" s="58"/>
      <c r="E1703" s="59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9"/>
      <c r="Q1703" s="58"/>
      <c r="R1703" s="58" t="e">
        <f ca="1">SamstagNeben!P76</f>
        <v>#N/A</v>
      </c>
      <c r="S1703" s="58"/>
      <c r="T1703" s="58"/>
      <c r="U1703" s="58"/>
      <c r="V1703" s="58"/>
      <c r="W1703" s="58"/>
      <c r="X1703" s="58"/>
      <c r="Y1703" s="58"/>
      <c r="Z1703" s="58"/>
      <c r="AA1703" s="58" t="str">
        <f>SamstagNeben!N76</f>
        <v>F30</v>
      </c>
      <c r="AB1703" s="59"/>
      <c r="AC1703" s="55" t="s">
        <v>99</v>
      </c>
    </row>
    <row r="1704" spans="1:37" ht="15.95" customHeight="1">
      <c r="A1704" s="60" t="s">
        <v>100</v>
      </c>
      <c r="C1704" s="56" t="e">
        <f ca="1">SamstagNeben!I76</f>
        <v>#N/A</v>
      </c>
      <c r="M1704" s="61"/>
      <c r="N1704" s="62" t="s">
        <v>101</v>
      </c>
      <c r="O1704" s="63"/>
      <c r="P1704" s="56" t="e">
        <f ca="1">SamstagNeben!M76</f>
        <v>#N/A</v>
      </c>
      <c r="AB1704" s="61"/>
    </row>
    <row r="1705" spans="1:37">
      <c r="A1705" s="57"/>
      <c r="B1705" s="58"/>
      <c r="C1705" s="58"/>
      <c r="M1705" s="61"/>
      <c r="N1705" s="62"/>
      <c r="AB1705" s="61"/>
      <c r="AD1705" s="64" t="s">
        <v>37</v>
      </c>
      <c r="AG1705" s="64" t="s">
        <v>102</v>
      </c>
      <c r="AJ1705" s="64" t="s">
        <v>39</v>
      </c>
    </row>
    <row r="1706" spans="1:37">
      <c r="A1706" s="65" t="s">
        <v>100</v>
      </c>
      <c r="C1706" s="66"/>
      <c r="D1706" s="67"/>
      <c r="E1706" s="67"/>
      <c r="F1706" s="67"/>
      <c r="G1706" s="67"/>
      <c r="H1706" s="68"/>
      <c r="I1706" s="67"/>
      <c r="J1706" s="67"/>
      <c r="K1706" s="67"/>
      <c r="L1706" s="67"/>
      <c r="M1706" s="68"/>
      <c r="N1706" s="67"/>
      <c r="O1706" s="67"/>
      <c r="P1706" s="67"/>
      <c r="Q1706" s="67"/>
      <c r="R1706" s="68"/>
      <c r="S1706" s="67"/>
      <c r="T1706" s="67"/>
      <c r="U1706" s="67"/>
      <c r="V1706" s="67"/>
      <c r="W1706" s="68"/>
      <c r="X1706" s="67"/>
      <c r="Y1706" s="67"/>
      <c r="Z1706" s="67"/>
      <c r="AA1706" s="67"/>
      <c r="AB1706" s="68"/>
      <c r="AC1706" s="62"/>
      <c r="AD1706" s="69"/>
      <c r="AE1706" s="53"/>
      <c r="AF1706" s="62"/>
      <c r="AG1706" s="69"/>
      <c r="AH1706" s="53"/>
      <c r="AJ1706" s="69"/>
      <c r="AK1706" s="53"/>
    </row>
    <row r="1707" spans="1:37">
      <c r="A1707" s="70" t="s">
        <v>101</v>
      </c>
      <c r="B1707" s="58"/>
      <c r="C1707" s="71"/>
      <c r="D1707" s="72"/>
      <c r="E1707" s="72"/>
      <c r="F1707" s="72"/>
      <c r="G1707" s="72"/>
      <c r="H1707" s="59"/>
      <c r="I1707" s="72"/>
      <c r="J1707" s="72"/>
      <c r="K1707" s="72"/>
      <c r="L1707" s="72"/>
      <c r="M1707" s="59"/>
      <c r="N1707" s="72"/>
      <c r="O1707" s="72"/>
      <c r="P1707" s="72"/>
      <c r="Q1707" s="72"/>
      <c r="R1707" s="59"/>
      <c r="S1707" s="72"/>
      <c r="T1707" s="72"/>
      <c r="U1707" s="72"/>
      <c r="V1707" s="72"/>
      <c r="W1707" s="59"/>
      <c r="X1707" s="72"/>
      <c r="Y1707" s="72"/>
      <c r="Z1707" s="72"/>
      <c r="AA1707" s="72"/>
      <c r="AB1707" s="59"/>
      <c r="AC1707" s="62"/>
      <c r="AD1707" s="462">
        <f>SamstagNeben!C76</f>
        <v>14</v>
      </c>
      <c r="AE1707" s="463"/>
      <c r="AF1707" s="62"/>
      <c r="AG1707" s="462">
        <f>SamstagNeben!E76</f>
        <v>111</v>
      </c>
      <c r="AH1707" s="463"/>
      <c r="AJ1707" s="462">
        <f>SamstagNeben!F76</f>
        <v>3</v>
      </c>
      <c r="AK1707" s="463"/>
    </row>
    <row r="1708" spans="1:37">
      <c r="A1708" s="65" t="s">
        <v>100</v>
      </c>
      <c r="C1708" s="66"/>
      <c r="D1708" s="67"/>
      <c r="E1708" s="67"/>
      <c r="F1708" s="67"/>
      <c r="G1708" s="67"/>
      <c r="H1708" s="68"/>
      <c r="I1708" s="67"/>
      <c r="J1708" s="67"/>
      <c r="K1708" s="67"/>
      <c r="L1708" s="67"/>
      <c r="M1708" s="68"/>
      <c r="N1708" s="67"/>
      <c r="O1708" s="67"/>
      <c r="P1708" s="67"/>
      <c r="Q1708" s="67"/>
      <c r="R1708" s="68"/>
      <c r="S1708" s="67"/>
      <c r="T1708" s="67"/>
      <c r="U1708" s="67"/>
      <c r="V1708" s="67"/>
      <c r="W1708" s="68"/>
      <c r="X1708" s="67"/>
      <c r="Y1708" s="67"/>
      <c r="Z1708" s="67"/>
      <c r="AA1708" s="67"/>
      <c r="AB1708" s="68"/>
      <c r="AC1708" s="62"/>
      <c r="AD1708" s="57"/>
      <c r="AE1708" s="59"/>
      <c r="AF1708" s="62"/>
      <c r="AG1708" s="57"/>
      <c r="AH1708" s="59"/>
      <c r="AJ1708" s="57"/>
      <c r="AK1708" s="59"/>
    </row>
    <row r="1709" spans="1:37">
      <c r="A1709" s="70" t="s">
        <v>101</v>
      </c>
      <c r="B1709" s="58"/>
      <c r="C1709" s="71"/>
      <c r="D1709" s="72"/>
      <c r="E1709" s="72"/>
      <c r="F1709" s="72"/>
      <c r="G1709" s="72"/>
      <c r="H1709" s="59"/>
      <c r="I1709" s="72"/>
      <c r="J1709" s="72"/>
      <c r="K1709" s="72"/>
      <c r="L1709" s="72"/>
      <c r="M1709" s="59"/>
      <c r="N1709" s="72"/>
      <c r="O1709" s="72"/>
      <c r="P1709" s="72"/>
      <c r="Q1709" s="72"/>
      <c r="R1709" s="59"/>
      <c r="S1709" s="72"/>
      <c r="T1709" s="72"/>
      <c r="U1709" s="72"/>
      <c r="V1709" s="72"/>
      <c r="W1709" s="59"/>
      <c r="X1709" s="72"/>
      <c r="Y1709" s="72"/>
      <c r="Z1709" s="72"/>
      <c r="AA1709" s="72"/>
      <c r="AB1709" s="59"/>
      <c r="AC1709" s="62"/>
      <c r="AD1709" s="62"/>
      <c r="AE1709" s="62"/>
      <c r="AF1709" s="62"/>
      <c r="AG1709" s="62"/>
    </row>
    <row r="1710" spans="1:37">
      <c r="A1710" s="65" t="s">
        <v>100</v>
      </c>
      <c r="C1710" s="66"/>
      <c r="D1710" s="67"/>
      <c r="E1710" s="67"/>
      <c r="F1710" s="67"/>
      <c r="G1710" s="67"/>
      <c r="H1710" s="68"/>
      <c r="I1710" s="67"/>
      <c r="J1710" s="67"/>
      <c r="K1710" s="67"/>
      <c r="L1710" s="67"/>
      <c r="M1710" s="68"/>
      <c r="N1710" s="67"/>
      <c r="O1710" s="67"/>
      <c r="P1710" s="67"/>
      <c r="Q1710" s="67"/>
      <c r="R1710" s="68"/>
      <c r="S1710" s="67"/>
      <c r="T1710" s="67"/>
      <c r="U1710" s="67"/>
      <c r="V1710" s="67"/>
      <c r="W1710" s="68"/>
      <c r="X1710" s="67"/>
      <c r="Y1710" s="67"/>
      <c r="Z1710" s="67"/>
      <c r="AA1710" s="67"/>
      <c r="AB1710" s="68"/>
      <c r="AC1710" s="62"/>
      <c r="AD1710" s="73" t="s">
        <v>103</v>
      </c>
      <c r="AE1710" s="62"/>
      <c r="AF1710" s="62"/>
      <c r="AG1710" s="62"/>
    </row>
    <row r="1711" spans="1:37">
      <c r="A1711" s="70" t="s">
        <v>101</v>
      </c>
      <c r="B1711" s="58"/>
      <c r="C1711" s="71"/>
      <c r="D1711" s="72"/>
      <c r="E1711" s="72"/>
      <c r="F1711" s="72"/>
      <c r="G1711" s="72"/>
      <c r="H1711" s="59"/>
      <c r="I1711" s="72"/>
      <c r="J1711" s="72"/>
      <c r="K1711" s="72"/>
      <c r="L1711" s="72"/>
      <c r="M1711" s="59"/>
      <c r="N1711" s="72"/>
      <c r="O1711" s="72"/>
      <c r="P1711" s="72"/>
      <c r="Q1711" s="72"/>
      <c r="R1711" s="59"/>
      <c r="S1711" s="72"/>
      <c r="T1711" s="72"/>
      <c r="U1711" s="72"/>
      <c r="V1711" s="72"/>
      <c r="W1711" s="59"/>
      <c r="X1711" s="72"/>
      <c r="Y1711" s="72"/>
      <c r="Z1711" s="72"/>
      <c r="AA1711" s="72"/>
      <c r="AB1711" s="59"/>
      <c r="AC1711" s="62"/>
      <c r="AD1711" s="62"/>
      <c r="AE1711" s="62"/>
      <c r="AF1711" s="62"/>
      <c r="AG1711" s="62"/>
    </row>
    <row r="1712" spans="1:37">
      <c r="A1712" s="65" t="s">
        <v>100</v>
      </c>
      <c r="C1712" s="66"/>
      <c r="D1712" s="67"/>
      <c r="E1712" s="67"/>
      <c r="F1712" s="67"/>
      <c r="G1712" s="67"/>
      <c r="H1712" s="68"/>
      <c r="I1712" s="67"/>
      <c r="J1712" s="67"/>
      <c r="K1712" s="67"/>
      <c r="L1712" s="67"/>
      <c r="M1712" s="68"/>
      <c r="N1712" s="67"/>
      <c r="O1712" s="67"/>
      <c r="P1712" s="67"/>
      <c r="Q1712" s="67"/>
      <c r="R1712" s="68"/>
      <c r="S1712" s="67"/>
      <c r="T1712" s="67"/>
      <c r="U1712" s="67"/>
      <c r="V1712" s="67"/>
      <c r="W1712" s="68"/>
      <c r="X1712" s="67"/>
      <c r="Y1712" s="67"/>
      <c r="Z1712" s="67"/>
      <c r="AA1712" s="67"/>
      <c r="AB1712" s="68"/>
      <c r="AC1712" s="62"/>
      <c r="AD1712" s="74" t="str">
        <f>Daten!$A$31</f>
        <v>DM Senioren 2017</v>
      </c>
      <c r="AE1712" s="58"/>
      <c r="AF1712" s="58"/>
      <c r="AG1712" s="58"/>
      <c r="AH1712" s="58"/>
      <c r="AI1712" s="58"/>
      <c r="AJ1712" s="58"/>
      <c r="AK1712" s="58"/>
    </row>
    <row r="1713" spans="1:37">
      <c r="A1713" s="70" t="s">
        <v>101</v>
      </c>
      <c r="B1713" s="58"/>
      <c r="C1713" s="71"/>
      <c r="D1713" s="72"/>
      <c r="E1713" s="72"/>
      <c r="F1713" s="72"/>
      <c r="G1713" s="72"/>
      <c r="H1713" s="59"/>
      <c r="I1713" s="72"/>
      <c r="J1713" s="72"/>
      <c r="K1713" s="72"/>
      <c r="L1713" s="72"/>
      <c r="M1713" s="59"/>
      <c r="N1713" s="72"/>
      <c r="O1713" s="72"/>
      <c r="P1713" s="72"/>
      <c r="Q1713" s="72"/>
      <c r="R1713" s="59"/>
      <c r="S1713" s="72"/>
      <c r="T1713" s="72"/>
      <c r="U1713" s="72"/>
      <c r="V1713" s="72"/>
      <c r="W1713" s="59"/>
      <c r="X1713" s="72"/>
      <c r="Y1713" s="72"/>
      <c r="Z1713" s="72"/>
      <c r="AA1713" s="72"/>
      <c r="AB1713" s="59"/>
      <c r="AC1713" s="62"/>
      <c r="AD1713" s="75" t="str">
        <f>SamstagNeben!G76</f>
        <v>F30</v>
      </c>
      <c r="AE1713" s="76"/>
      <c r="AF1713" s="76"/>
      <c r="AG1713" s="75" t="s">
        <v>34</v>
      </c>
      <c r="AH1713" s="76"/>
      <c r="AI1713" s="76"/>
      <c r="AJ1713" s="76"/>
      <c r="AK1713" s="76"/>
    </row>
    <row r="1714" spans="1:37">
      <c r="A1714" s="65" t="s">
        <v>100</v>
      </c>
      <c r="C1714" s="66"/>
      <c r="D1714" s="67"/>
      <c r="E1714" s="67"/>
      <c r="F1714" s="67"/>
      <c r="G1714" s="67"/>
      <c r="H1714" s="68"/>
      <c r="I1714" s="67"/>
      <c r="J1714" s="67"/>
      <c r="K1714" s="67"/>
      <c r="L1714" s="67"/>
      <c r="M1714" s="68"/>
      <c r="N1714" s="67"/>
      <c r="O1714" s="67"/>
      <c r="P1714" s="67"/>
      <c r="Q1714" s="67"/>
      <c r="R1714" s="68"/>
      <c r="S1714" s="67"/>
      <c r="T1714" s="67"/>
      <c r="U1714" s="67"/>
      <c r="V1714" s="67"/>
      <c r="W1714" s="68"/>
      <c r="X1714" s="67"/>
      <c r="Y1714" s="67"/>
      <c r="Z1714" s="67"/>
      <c r="AA1714" s="67"/>
      <c r="AB1714" s="68"/>
      <c r="AC1714" s="62"/>
      <c r="AD1714" s="77"/>
      <c r="AE1714" s="62"/>
      <c r="AF1714" s="62"/>
      <c r="AG1714" s="62"/>
      <c r="AH1714" s="62"/>
      <c r="AI1714" s="62"/>
      <c r="AJ1714" s="62"/>
      <c r="AK1714" s="62"/>
    </row>
    <row r="1715" spans="1:37">
      <c r="A1715" s="70" t="s">
        <v>101</v>
      </c>
      <c r="B1715" s="58"/>
      <c r="C1715" s="71"/>
      <c r="D1715" s="72"/>
      <c r="E1715" s="72"/>
      <c r="F1715" s="72"/>
      <c r="G1715" s="72"/>
      <c r="H1715" s="59"/>
      <c r="I1715" s="72"/>
      <c r="J1715" s="72"/>
      <c r="K1715" s="72"/>
      <c r="L1715" s="72"/>
      <c r="M1715" s="59"/>
      <c r="N1715" s="72"/>
      <c r="O1715" s="72"/>
      <c r="P1715" s="72"/>
      <c r="Q1715" s="72"/>
      <c r="R1715" s="59"/>
      <c r="S1715" s="72"/>
      <c r="T1715" s="72"/>
      <c r="U1715" s="72"/>
      <c r="V1715" s="72"/>
      <c r="W1715" s="59"/>
      <c r="X1715" s="72"/>
      <c r="Y1715" s="72"/>
      <c r="Z1715" s="72"/>
      <c r="AA1715" s="72"/>
      <c r="AB1715" s="59"/>
      <c r="AC1715" s="62"/>
      <c r="AD1715" s="78" t="s">
        <v>104</v>
      </c>
      <c r="AE1715" s="76"/>
      <c r="AF1715" s="76"/>
      <c r="AG1715" s="76"/>
      <c r="AH1715" s="79"/>
      <c r="AI1715" s="76"/>
      <c r="AJ1715" s="76"/>
      <c r="AK1715" s="80"/>
    </row>
    <row r="1716" spans="1:37">
      <c r="D1716" s="64"/>
      <c r="AD1716" s="81"/>
      <c r="AE1716" s="52"/>
      <c r="AF1716" s="52"/>
      <c r="AG1716" s="52"/>
      <c r="AH1716" s="82"/>
      <c r="AI1716" s="52"/>
      <c r="AJ1716" s="52"/>
      <c r="AK1716" s="53"/>
    </row>
    <row r="1717" spans="1:37">
      <c r="A1717" s="83" t="s">
        <v>105</v>
      </c>
      <c r="B1717" s="76"/>
      <c r="C1717" s="80"/>
      <c r="D1717" s="84"/>
      <c r="E1717" s="84" t="s">
        <v>100</v>
      </c>
      <c r="F1717" s="85" t="s">
        <v>21</v>
      </c>
      <c r="G1717" s="84" t="s">
        <v>101</v>
      </c>
      <c r="H1717" s="86"/>
      <c r="I1717" s="84" t="s">
        <v>106</v>
      </c>
      <c r="J1717" s="84"/>
      <c r="K1717" s="84"/>
      <c r="L1717" s="84"/>
      <c r="M1717" s="86"/>
      <c r="N1717" s="84" t="s">
        <v>107</v>
      </c>
      <c r="O1717" s="84"/>
      <c r="P1717" s="84"/>
      <c r="Q1717" s="84"/>
      <c r="R1717" s="86"/>
      <c r="S1717" s="73"/>
      <c r="T1717" s="73"/>
      <c r="AD1717" s="87" t="s">
        <v>108</v>
      </c>
      <c r="AE1717" s="58"/>
      <c r="AF1717" s="58"/>
      <c r="AG1717" s="58"/>
      <c r="AH1717" s="72"/>
      <c r="AI1717" s="58"/>
      <c r="AJ1717" s="58"/>
      <c r="AK1717" s="59"/>
    </row>
    <row r="1718" spans="1:37">
      <c r="A1718" s="60"/>
      <c r="C1718" s="61"/>
      <c r="H1718" s="61"/>
      <c r="M1718" s="61"/>
      <c r="N1718" s="88"/>
      <c r="O1718" s="89"/>
      <c r="P1718" s="89"/>
      <c r="Q1718" s="89"/>
      <c r="R1718" s="90"/>
      <c r="S1718" s="62"/>
      <c r="T1718" s="56" t="s">
        <v>109</v>
      </c>
      <c r="AD1718" s="91"/>
      <c r="AE1718" s="62"/>
      <c r="AF1718" s="62"/>
      <c r="AG1718" s="62"/>
      <c r="AH1718" s="92"/>
      <c r="AI1718" s="62"/>
      <c r="AJ1718" s="62"/>
      <c r="AK1718" s="61"/>
    </row>
    <row r="1719" spans="1:37">
      <c r="A1719" s="93" t="s">
        <v>110</v>
      </c>
      <c r="B1719" s="58"/>
      <c r="C1719" s="59"/>
      <c r="D1719" s="58"/>
      <c r="E1719" s="58"/>
      <c r="F1719" s="94" t="s">
        <v>21</v>
      </c>
      <c r="G1719" s="58"/>
      <c r="H1719" s="59"/>
      <c r="I1719" s="58"/>
      <c r="J1719" s="58"/>
      <c r="K1719" s="94" t="s">
        <v>21</v>
      </c>
      <c r="L1719" s="58"/>
      <c r="M1719" s="59"/>
      <c r="N1719" s="95"/>
      <c r="O1719" s="95"/>
      <c r="P1719" s="96"/>
      <c r="Q1719" s="97"/>
      <c r="R1719" s="98"/>
      <c r="S1719" s="62"/>
      <c r="T1719" s="62"/>
      <c r="AD1719" s="87" t="s">
        <v>111</v>
      </c>
      <c r="AE1719" s="58"/>
      <c r="AF1719" s="58"/>
      <c r="AG1719" s="58"/>
      <c r="AH1719" s="72"/>
      <c r="AI1719" s="58"/>
      <c r="AJ1719" s="58"/>
      <c r="AK1719" s="59"/>
    </row>
    <row r="1720" spans="1:37">
      <c r="A1720" s="60"/>
      <c r="C1720" s="61"/>
      <c r="H1720" s="61"/>
      <c r="K1720" s="99"/>
      <c r="M1720" s="61"/>
      <c r="N1720" s="62"/>
      <c r="Q1720" s="100"/>
      <c r="R1720" s="61"/>
      <c r="S1720" s="62"/>
      <c r="T1720" s="58"/>
      <c r="U1720" s="58"/>
      <c r="V1720" s="58"/>
      <c r="W1720" s="58"/>
      <c r="X1720" s="58"/>
      <c r="Y1720" s="58"/>
      <c r="Z1720" s="58"/>
      <c r="AA1720" s="58"/>
      <c r="AB1720" s="58"/>
      <c r="AC1720" s="62"/>
      <c r="AD1720" s="91"/>
      <c r="AE1720" s="62"/>
      <c r="AF1720" s="62"/>
      <c r="AG1720" s="62"/>
      <c r="AH1720" s="92"/>
      <c r="AI1720" s="62"/>
      <c r="AJ1720" s="62"/>
      <c r="AK1720" s="61"/>
    </row>
    <row r="1721" spans="1:37">
      <c r="A1721" s="93" t="s">
        <v>112</v>
      </c>
      <c r="B1721" s="58"/>
      <c r="C1721" s="59"/>
      <c r="D1721" s="58"/>
      <c r="E1721" s="58"/>
      <c r="F1721" s="94" t="s">
        <v>21</v>
      </c>
      <c r="G1721" s="58"/>
      <c r="H1721" s="59"/>
      <c r="I1721" s="58"/>
      <c r="J1721" s="58"/>
      <c r="K1721" s="94" t="s">
        <v>21</v>
      </c>
      <c r="L1721" s="58"/>
      <c r="M1721" s="59"/>
      <c r="N1721" s="58"/>
      <c r="O1721" s="58"/>
      <c r="P1721" s="94" t="s">
        <v>21</v>
      </c>
      <c r="Q1721" s="101"/>
      <c r="R1721" s="59"/>
      <c r="S1721" s="62"/>
      <c r="T1721" s="62"/>
      <c r="AD1721" s="87" t="s">
        <v>113</v>
      </c>
      <c r="AE1721" s="58"/>
      <c r="AF1721" s="58"/>
      <c r="AG1721" s="58"/>
      <c r="AH1721" s="72"/>
      <c r="AI1721" s="58"/>
      <c r="AJ1721" s="58"/>
      <c r="AK1721" s="59"/>
    </row>
    <row r="1722" spans="1:37">
      <c r="AD1722" s="91" t="s">
        <v>114</v>
      </c>
      <c r="AE1722" s="62"/>
      <c r="AF1722" s="62"/>
      <c r="AG1722" s="62"/>
      <c r="AH1722" s="92"/>
      <c r="AI1722" s="62"/>
      <c r="AJ1722" s="62"/>
      <c r="AK1722" s="61"/>
    </row>
    <row r="1723" spans="1:37">
      <c r="A1723" s="102"/>
      <c r="B1723" s="76"/>
      <c r="C1723" s="76"/>
      <c r="D1723" s="76"/>
      <c r="E1723" s="76" t="s">
        <v>100</v>
      </c>
      <c r="F1723" s="76"/>
      <c r="G1723" s="76"/>
      <c r="H1723" s="76"/>
      <c r="I1723" s="76"/>
      <c r="J1723" s="76"/>
      <c r="K1723" s="76"/>
      <c r="L1723" s="76"/>
      <c r="M1723" s="76"/>
      <c r="N1723" s="85" t="s">
        <v>40</v>
      </c>
      <c r="O1723" s="76"/>
      <c r="P1723" s="76"/>
      <c r="Q1723" s="76"/>
      <c r="R1723" s="76"/>
      <c r="S1723" s="76"/>
      <c r="T1723" s="76" t="s">
        <v>101</v>
      </c>
      <c r="U1723" s="76"/>
      <c r="V1723" s="76"/>
      <c r="W1723" s="76"/>
      <c r="X1723" s="76"/>
      <c r="Y1723" s="76"/>
      <c r="Z1723" s="76"/>
      <c r="AA1723" s="76"/>
      <c r="AB1723" s="80"/>
      <c r="AD1723" s="87" t="s">
        <v>115</v>
      </c>
      <c r="AE1723" s="58"/>
      <c r="AF1723" s="58"/>
      <c r="AG1723" s="58"/>
      <c r="AH1723" s="72"/>
      <c r="AI1723" s="58"/>
      <c r="AJ1723" s="58"/>
      <c r="AK1723" s="59"/>
    </row>
    <row r="1724" spans="1:37">
      <c r="A1724" s="103" t="s">
        <v>116</v>
      </c>
      <c r="B1724" s="104" t="s">
        <v>117</v>
      </c>
      <c r="C1724" s="104"/>
      <c r="D1724" s="104"/>
      <c r="E1724" s="104"/>
      <c r="F1724" s="104"/>
      <c r="G1724" s="105"/>
      <c r="H1724" s="104" t="s">
        <v>118</v>
      </c>
      <c r="I1724" s="104"/>
      <c r="J1724" s="105"/>
      <c r="K1724" s="106" t="s">
        <v>119</v>
      </c>
      <c r="L1724" s="107" t="s">
        <v>120</v>
      </c>
      <c r="M1724" s="108"/>
      <c r="N1724" s="109" t="s">
        <v>94</v>
      </c>
      <c r="O1724" s="105" t="s">
        <v>116</v>
      </c>
      <c r="P1724" s="104" t="s">
        <v>117</v>
      </c>
      <c r="Q1724" s="104"/>
      <c r="R1724" s="104"/>
      <c r="S1724" s="104"/>
      <c r="T1724" s="104"/>
      <c r="U1724" s="105"/>
      <c r="V1724" s="104" t="s">
        <v>118</v>
      </c>
      <c r="W1724" s="104"/>
      <c r="X1724" s="105"/>
      <c r="Y1724" s="106" t="s">
        <v>119</v>
      </c>
      <c r="Z1724" s="107" t="s">
        <v>120</v>
      </c>
      <c r="AA1724" s="108"/>
      <c r="AB1724" s="109" t="s">
        <v>94</v>
      </c>
    </row>
    <row r="1725" spans="1:37">
      <c r="A1725" s="110" t="s">
        <v>121</v>
      </c>
      <c r="B1725" s="111"/>
      <c r="C1725" s="111"/>
      <c r="D1725" s="111"/>
      <c r="E1725" s="111"/>
      <c r="F1725" s="111"/>
      <c r="G1725" s="112"/>
      <c r="H1725" s="111"/>
      <c r="I1725" s="111"/>
      <c r="J1725" s="112"/>
      <c r="K1725" s="113"/>
      <c r="L1725" s="114"/>
      <c r="M1725" s="115"/>
      <c r="N1725" s="116"/>
      <c r="O1725" s="117" t="s">
        <v>121</v>
      </c>
      <c r="P1725" s="111"/>
      <c r="Q1725" s="111"/>
      <c r="R1725" s="111"/>
      <c r="S1725" s="111"/>
      <c r="T1725" s="111"/>
      <c r="U1725" s="112"/>
      <c r="V1725" s="111"/>
      <c r="W1725" s="111"/>
      <c r="X1725" s="112"/>
      <c r="Y1725" s="113"/>
      <c r="Z1725" s="114"/>
      <c r="AA1725" s="115"/>
      <c r="AB1725" s="116"/>
      <c r="AD1725" s="64" t="s">
        <v>122</v>
      </c>
    </row>
    <row r="1726" spans="1:37">
      <c r="A1726" s="110" t="s">
        <v>123</v>
      </c>
      <c r="B1726" s="111"/>
      <c r="C1726" s="111"/>
      <c r="D1726" s="111"/>
      <c r="E1726" s="111"/>
      <c r="F1726" s="111"/>
      <c r="G1726" s="112"/>
      <c r="H1726" s="111"/>
      <c r="I1726" s="111"/>
      <c r="J1726" s="112"/>
      <c r="K1726" s="118"/>
      <c r="L1726" s="119"/>
      <c r="M1726" s="112"/>
      <c r="N1726" s="116"/>
      <c r="O1726" s="117" t="s">
        <v>123</v>
      </c>
      <c r="P1726" s="111"/>
      <c r="Q1726" s="111"/>
      <c r="R1726" s="111"/>
      <c r="S1726" s="111"/>
      <c r="T1726" s="111"/>
      <c r="U1726" s="112"/>
      <c r="V1726" s="111"/>
      <c r="W1726" s="111"/>
      <c r="X1726" s="112"/>
      <c r="Y1726" s="118"/>
      <c r="Z1726" s="119"/>
      <c r="AA1726" s="112"/>
      <c r="AB1726" s="116"/>
      <c r="AD1726" s="120"/>
      <c r="AE1726" s="58"/>
      <c r="AF1726" s="58"/>
      <c r="AG1726" s="58"/>
      <c r="AH1726" s="58"/>
      <c r="AI1726" s="58"/>
      <c r="AJ1726" s="58"/>
      <c r="AK1726" s="58"/>
    </row>
    <row r="1727" spans="1:37">
      <c r="A1727" s="110" t="s">
        <v>124</v>
      </c>
      <c r="B1727" s="111"/>
      <c r="C1727" s="111"/>
      <c r="D1727" s="111"/>
      <c r="E1727" s="111"/>
      <c r="F1727" s="111"/>
      <c r="G1727" s="112"/>
      <c r="H1727" s="111"/>
      <c r="I1727" s="111"/>
      <c r="J1727" s="112"/>
      <c r="K1727" s="118"/>
      <c r="L1727" s="119"/>
      <c r="M1727" s="112"/>
      <c r="N1727" s="116"/>
      <c r="O1727" s="117" t="s">
        <v>124</v>
      </c>
      <c r="P1727" s="111"/>
      <c r="Q1727" s="111"/>
      <c r="R1727" s="111"/>
      <c r="S1727" s="111"/>
      <c r="T1727" s="111"/>
      <c r="U1727" s="112"/>
      <c r="V1727" s="111"/>
      <c r="W1727" s="111"/>
      <c r="X1727" s="112"/>
      <c r="Y1727" s="118"/>
      <c r="Z1727" s="119"/>
      <c r="AA1727" s="112"/>
      <c r="AB1727" s="116"/>
      <c r="AD1727" s="64" t="s">
        <v>96</v>
      </c>
    </row>
    <row r="1728" spans="1:37">
      <c r="A1728" s="110" t="s">
        <v>125</v>
      </c>
      <c r="B1728" s="111"/>
      <c r="C1728" s="111"/>
      <c r="D1728" s="111"/>
      <c r="E1728" s="111"/>
      <c r="F1728" s="111"/>
      <c r="G1728" s="112"/>
      <c r="H1728" s="111"/>
      <c r="I1728" s="111"/>
      <c r="J1728" s="112"/>
      <c r="K1728" s="118"/>
      <c r="L1728" s="119"/>
      <c r="M1728" s="112"/>
      <c r="N1728" s="116"/>
      <c r="O1728" s="117" t="s">
        <v>125</v>
      </c>
      <c r="P1728" s="111"/>
      <c r="Q1728" s="111"/>
      <c r="R1728" s="111"/>
      <c r="S1728" s="111"/>
      <c r="T1728" s="111"/>
      <c r="U1728" s="112"/>
      <c r="V1728" s="111"/>
      <c r="W1728" s="111"/>
      <c r="X1728" s="112"/>
      <c r="Y1728" s="118"/>
      <c r="Z1728" s="119"/>
      <c r="AA1728" s="112"/>
      <c r="AB1728" s="116"/>
      <c r="AD1728" s="120"/>
      <c r="AE1728" s="58"/>
      <c r="AF1728" s="58"/>
      <c r="AG1728" s="58"/>
      <c r="AH1728" s="58"/>
      <c r="AI1728" s="58"/>
      <c r="AJ1728" s="58"/>
      <c r="AK1728" s="58"/>
    </row>
    <row r="1729" spans="1:37">
      <c r="A1729" s="110" t="s">
        <v>126</v>
      </c>
      <c r="B1729" s="111"/>
      <c r="C1729" s="111"/>
      <c r="D1729" s="111"/>
      <c r="E1729" s="111"/>
      <c r="F1729" s="111"/>
      <c r="G1729" s="112"/>
      <c r="H1729" s="111"/>
      <c r="I1729" s="111"/>
      <c r="J1729" s="112"/>
      <c r="K1729" s="118"/>
      <c r="L1729" s="119"/>
      <c r="M1729" s="112"/>
      <c r="N1729" s="116"/>
      <c r="O1729" s="117" t="s">
        <v>126</v>
      </c>
      <c r="P1729" s="111"/>
      <c r="Q1729" s="111"/>
      <c r="R1729" s="111"/>
      <c r="S1729" s="111"/>
      <c r="T1729" s="111"/>
      <c r="U1729" s="112"/>
      <c r="V1729" s="111"/>
      <c r="W1729" s="111"/>
      <c r="X1729" s="112"/>
      <c r="Y1729" s="118"/>
      <c r="Z1729" s="119"/>
      <c r="AA1729" s="112"/>
      <c r="AB1729" s="116"/>
      <c r="AD1729" s="64" t="s">
        <v>127</v>
      </c>
    </row>
    <row r="1730" spans="1:37">
      <c r="A1730" s="121" t="s">
        <v>128</v>
      </c>
      <c r="B1730" s="58"/>
      <c r="C1730" s="58"/>
      <c r="D1730" s="58"/>
      <c r="E1730" s="58"/>
      <c r="F1730" s="58"/>
      <c r="G1730" s="72"/>
      <c r="H1730" s="58"/>
      <c r="I1730" s="58"/>
      <c r="J1730" s="72"/>
      <c r="K1730" s="122"/>
      <c r="L1730" s="123"/>
      <c r="M1730" s="72"/>
      <c r="N1730" s="59"/>
      <c r="O1730" s="124" t="s">
        <v>128</v>
      </c>
      <c r="P1730" s="58"/>
      <c r="Q1730" s="58"/>
      <c r="R1730" s="58"/>
      <c r="S1730" s="58"/>
      <c r="T1730" s="58"/>
      <c r="U1730" s="72"/>
      <c r="V1730" s="58"/>
      <c r="W1730" s="58"/>
      <c r="X1730" s="72"/>
      <c r="Y1730" s="122"/>
      <c r="Z1730" s="123"/>
      <c r="AA1730" s="72"/>
      <c r="AB1730" s="59"/>
      <c r="AD1730" s="120"/>
      <c r="AE1730" s="125" t="str">
        <f>Daten!$A$35</f>
        <v>Fredenbeck</v>
      </c>
      <c r="AF1730" s="58"/>
      <c r="AG1730" s="58"/>
      <c r="AH1730" s="58"/>
      <c r="AI1730" s="58"/>
      <c r="AJ1730" s="58"/>
      <c r="AK1730" s="58"/>
    </row>
    <row r="1731" spans="1:37">
      <c r="A1731" s="65" t="s">
        <v>129</v>
      </c>
      <c r="N1731" s="61"/>
      <c r="O1731" s="64" t="s">
        <v>129</v>
      </c>
      <c r="AB1731" s="61"/>
      <c r="AD1731" s="64" t="s">
        <v>130</v>
      </c>
    </row>
    <row r="1732" spans="1:37">
      <c r="A1732" s="57"/>
      <c r="B1732" s="58"/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9"/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8"/>
      <c r="AB1732" s="59"/>
      <c r="AD1732" s="58"/>
      <c r="AE1732" s="126" t="str">
        <f>Daten!$A$32</f>
        <v>05.05.2017</v>
      </c>
      <c r="AF1732" s="58"/>
      <c r="AG1732" s="58"/>
      <c r="AH1732" s="58"/>
      <c r="AI1732" s="58"/>
      <c r="AJ1732" s="58"/>
      <c r="AK1732" s="58"/>
    </row>
    <row r="1733" spans="1:37" ht="12" customHeight="1"/>
    <row r="1734" spans="1:37">
      <c r="A1734" s="51" t="s">
        <v>95</v>
      </c>
      <c r="B1734" s="52"/>
      <c r="C1734" s="52"/>
      <c r="D1734" s="52"/>
      <c r="E1734" s="53"/>
      <c r="F1734" s="54" t="s">
        <v>96</v>
      </c>
      <c r="G1734" s="52"/>
      <c r="H1734" s="52"/>
      <c r="I1734" s="52"/>
      <c r="J1734" s="52"/>
      <c r="K1734" s="52"/>
      <c r="L1734" s="52"/>
      <c r="M1734" s="52"/>
      <c r="N1734" s="52"/>
      <c r="O1734" s="52"/>
      <c r="P1734" s="53"/>
      <c r="Q1734" s="54" t="s">
        <v>97</v>
      </c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3"/>
      <c r="AC1734" s="55" t="s">
        <v>98</v>
      </c>
    </row>
    <row r="1735" spans="1:37">
      <c r="A1735" s="57"/>
      <c r="B1735" s="58"/>
      <c r="C1735" s="58"/>
      <c r="D1735" s="58"/>
      <c r="E1735" s="59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9"/>
      <c r="Q1735" s="58"/>
      <c r="R1735" s="58" t="e">
        <f ca="1">SamstagNeben!P77</f>
        <v>#N/A</v>
      </c>
      <c r="S1735" s="58"/>
      <c r="T1735" s="58"/>
      <c r="U1735" s="58"/>
      <c r="V1735" s="58"/>
      <c r="W1735" s="58"/>
      <c r="X1735" s="58"/>
      <c r="Y1735" s="58"/>
      <c r="Z1735" s="58"/>
      <c r="AA1735" s="58" t="str">
        <f>SamstagNeben!N77</f>
        <v>F40</v>
      </c>
      <c r="AB1735" s="59"/>
      <c r="AC1735" s="55" t="s">
        <v>99</v>
      </c>
    </row>
    <row r="1736" spans="1:37" ht="15.95" customHeight="1">
      <c r="A1736" s="60" t="s">
        <v>100</v>
      </c>
      <c r="C1736" s="56" t="e">
        <f ca="1">SamstagNeben!I77</f>
        <v>#N/A</v>
      </c>
      <c r="M1736" s="61"/>
      <c r="N1736" s="62" t="s">
        <v>101</v>
      </c>
      <c r="O1736" s="63"/>
      <c r="P1736" s="56" t="e">
        <f ca="1">SamstagNeben!M77</f>
        <v>#N/A</v>
      </c>
      <c r="AB1736" s="61"/>
    </row>
    <row r="1737" spans="1:37">
      <c r="A1737" s="57"/>
      <c r="B1737" s="58"/>
      <c r="C1737" s="58"/>
      <c r="M1737" s="61"/>
      <c r="N1737" s="62"/>
      <c r="AB1737" s="61"/>
      <c r="AD1737" s="64" t="s">
        <v>37</v>
      </c>
      <c r="AG1737" s="64" t="s">
        <v>102</v>
      </c>
      <c r="AJ1737" s="64" t="s">
        <v>39</v>
      </c>
    </row>
    <row r="1738" spans="1:37">
      <c r="A1738" s="65" t="s">
        <v>100</v>
      </c>
      <c r="C1738" s="66"/>
      <c r="D1738" s="67"/>
      <c r="E1738" s="67"/>
      <c r="F1738" s="67"/>
      <c r="G1738" s="67"/>
      <c r="H1738" s="68"/>
      <c r="I1738" s="67"/>
      <c r="J1738" s="67"/>
      <c r="K1738" s="67"/>
      <c r="L1738" s="67"/>
      <c r="M1738" s="68"/>
      <c r="N1738" s="67"/>
      <c r="O1738" s="67"/>
      <c r="P1738" s="67"/>
      <c r="Q1738" s="67"/>
      <c r="R1738" s="68"/>
      <c r="S1738" s="67"/>
      <c r="T1738" s="67"/>
      <c r="U1738" s="67"/>
      <c r="V1738" s="67"/>
      <c r="W1738" s="68"/>
      <c r="X1738" s="67"/>
      <c r="Y1738" s="67"/>
      <c r="Z1738" s="67"/>
      <c r="AA1738" s="67"/>
      <c r="AB1738" s="68"/>
      <c r="AC1738" s="62"/>
      <c r="AD1738" s="69"/>
      <c r="AE1738" s="53"/>
      <c r="AF1738" s="62"/>
      <c r="AG1738" s="69"/>
      <c r="AH1738" s="53"/>
      <c r="AJ1738" s="69"/>
      <c r="AK1738" s="53"/>
    </row>
    <row r="1739" spans="1:37">
      <c r="A1739" s="70" t="s">
        <v>101</v>
      </c>
      <c r="B1739" s="58"/>
      <c r="C1739" s="71"/>
      <c r="D1739" s="72"/>
      <c r="E1739" s="72"/>
      <c r="F1739" s="72"/>
      <c r="G1739" s="72"/>
      <c r="H1739" s="59"/>
      <c r="I1739" s="72"/>
      <c r="J1739" s="72"/>
      <c r="K1739" s="72"/>
      <c r="L1739" s="72"/>
      <c r="M1739" s="59"/>
      <c r="N1739" s="72"/>
      <c r="O1739" s="72"/>
      <c r="P1739" s="72"/>
      <c r="Q1739" s="72"/>
      <c r="R1739" s="59"/>
      <c r="S1739" s="72"/>
      <c r="T1739" s="72"/>
      <c r="U1739" s="72"/>
      <c r="V1739" s="72"/>
      <c r="W1739" s="59"/>
      <c r="X1739" s="72"/>
      <c r="Y1739" s="72"/>
      <c r="Z1739" s="72"/>
      <c r="AA1739" s="72"/>
      <c r="AB1739" s="59"/>
      <c r="AC1739" s="62"/>
      <c r="AD1739" s="462">
        <f>SamstagNeben!C77</f>
        <v>14</v>
      </c>
      <c r="AE1739" s="463"/>
      <c r="AF1739" s="62"/>
      <c r="AG1739" s="462">
        <f>SamstagNeben!E77</f>
        <v>112</v>
      </c>
      <c r="AH1739" s="463"/>
      <c r="AJ1739" s="462">
        <f>SamstagNeben!F77</f>
        <v>4</v>
      </c>
      <c r="AK1739" s="463"/>
    </row>
    <row r="1740" spans="1:37">
      <c r="A1740" s="65" t="s">
        <v>100</v>
      </c>
      <c r="C1740" s="66"/>
      <c r="D1740" s="67"/>
      <c r="E1740" s="67"/>
      <c r="F1740" s="67"/>
      <c r="G1740" s="67"/>
      <c r="H1740" s="68"/>
      <c r="I1740" s="67"/>
      <c r="J1740" s="67"/>
      <c r="K1740" s="67"/>
      <c r="L1740" s="67"/>
      <c r="M1740" s="68"/>
      <c r="N1740" s="67"/>
      <c r="O1740" s="67"/>
      <c r="P1740" s="67"/>
      <c r="Q1740" s="67"/>
      <c r="R1740" s="68"/>
      <c r="S1740" s="67"/>
      <c r="T1740" s="67"/>
      <c r="U1740" s="67"/>
      <c r="V1740" s="67"/>
      <c r="W1740" s="68"/>
      <c r="X1740" s="67"/>
      <c r="Y1740" s="67"/>
      <c r="Z1740" s="67"/>
      <c r="AA1740" s="67"/>
      <c r="AB1740" s="68"/>
      <c r="AC1740" s="62"/>
      <c r="AD1740" s="57"/>
      <c r="AE1740" s="59"/>
      <c r="AF1740" s="62"/>
      <c r="AG1740" s="57"/>
      <c r="AH1740" s="59"/>
      <c r="AJ1740" s="57"/>
      <c r="AK1740" s="59"/>
    </row>
    <row r="1741" spans="1:37">
      <c r="A1741" s="70" t="s">
        <v>101</v>
      </c>
      <c r="B1741" s="58"/>
      <c r="C1741" s="71"/>
      <c r="D1741" s="72"/>
      <c r="E1741" s="72"/>
      <c r="F1741" s="72"/>
      <c r="G1741" s="72"/>
      <c r="H1741" s="59"/>
      <c r="I1741" s="72"/>
      <c r="J1741" s="72"/>
      <c r="K1741" s="72"/>
      <c r="L1741" s="72"/>
      <c r="M1741" s="59"/>
      <c r="N1741" s="72"/>
      <c r="O1741" s="72"/>
      <c r="P1741" s="72"/>
      <c r="Q1741" s="72"/>
      <c r="R1741" s="59"/>
      <c r="S1741" s="72"/>
      <c r="T1741" s="72"/>
      <c r="U1741" s="72"/>
      <c r="V1741" s="72"/>
      <c r="W1741" s="59"/>
      <c r="X1741" s="72"/>
      <c r="Y1741" s="72"/>
      <c r="Z1741" s="72"/>
      <c r="AA1741" s="72"/>
      <c r="AB1741" s="59"/>
      <c r="AC1741" s="62"/>
      <c r="AD1741" s="62"/>
      <c r="AE1741" s="62"/>
      <c r="AF1741" s="62"/>
      <c r="AG1741" s="62"/>
    </row>
    <row r="1742" spans="1:37">
      <c r="A1742" s="65" t="s">
        <v>100</v>
      </c>
      <c r="C1742" s="66"/>
      <c r="D1742" s="67"/>
      <c r="E1742" s="67"/>
      <c r="F1742" s="67"/>
      <c r="G1742" s="67"/>
      <c r="H1742" s="68"/>
      <c r="I1742" s="67"/>
      <c r="J1742" s="67"/>
      <c r="K1742" s="67"/>
      <c r="L1742" s="67"/>
      <c r="M1742" s="68"/>
      <c r="N1742" s="67"/>
      <c r="O1742" s="67"/>
      <c r="P1742" s="67"/>
      <c r="Q1742" s="67"/>
      <c r="R1742" s="68"/>
      <c r="S1742" s="67"/>
      <c r="T1742" s="67"/>
      <c r="U1742" s="67"/>
      <c r="V1742" s="67"/>
      <c r="W1742" s="68"/>
      <c r="X1742" s="67"/>
      <c r="Y1742" s="67"/>
      <c r="Z1742" s="67"/>
      <c r="AA1742" s="67"/>
      <c r="AB1742" s="68"/>
      <c r="AC1742" s="62"/>
      <c r="AD1742" s="73" t="s">
        <v>103</v>
      </c>
      <c r="AE1742" s="62"/>
      <c r="AF1742" s="62"/>
      <c r="AG1742" s="62"/>
    </row>
    <row r="1743" spans="1:37">
      <c r="A1743" s="70" t="s">
        <v>101</v>
      </c>
      <c r="B1743" s="58"/>
      <c r="C1743" s="71"/>
      <c r="D1743" s="72"/>
      <c r="E1743" s="72"/>
      <c r="F1743" s="72"/>
      <c r="G1743" s="72"/>
      <c r="H1743" s="59"/>
      <c r="I1743" s="72"/>
      <c r="J1743" s="72"/>
      <c r="K1743" s="72"/>
      <c r="L1743" s="72"/>
      <c r="M1743" s="59"/>
      <c r="N1743" s="72"/>
      <c r="O1743" s="72"/>
      <c r="P1743" s="72"/>
      <c r="Q1743" s="72"/>
      <c r="R1743" s="59"/>
      <c r="S1743" s="72"/>
      <c r="T1743" s="72"/>
      <c r="U1743" s="72"/>
      <c r="V1743" s="72"/>
      <c r="W1743" s="59"/>
      <c r="X1743" s="72"/>
      <c r="Y1743" s="72"/>
      <c r="Z1743" s="72"/>
      <c r="AA1743" s="72"/>
      <c r="AB1743" s="59"/>
      <c r="AC1743" s="62"/>
      <c r="AD1743" s="62"/>
      <c r="AE1743" s="62"/>
      <c r="AF1743" s="62"/>
      <c r="AG1743" s="62"/>
    </row>
    <row r="1744" spans="1:37">
      <c r="A1744" s="65" t="s">
        <v>100</v>
      </c>
      <c r="C1744" s="66"/>
      <c r="D1744" s="67"/>
      <c r="E1744" s="67"/>
      <c r="F1744" s="67"/>
      <c r="G1744" s="67"/>
      <c r="H1744" s="68"/>
      <c r="I1744" s="67"/>
      <c r="J1744" s="67"/>
      <c r="K1744" s="67"/>
      <c r="L1744" s="67"/>
      <c r="M1744" s="68"/>
      <c r="N1744" s="67"/>
      <c r="O1744" s="67"/>
      <c r="P1744" s="67"/>
      <c r="Q1744" s="67"/>
      <c r="R1744" s="68"/>
      <c r="S1744" s="67"/>
      <c r="T1744" s="67"/>
      <c r="U1744" s="67"/>
      <c r="V1744" s="67"/>
      <c r="W1744" s="68"/>
      <c r="X1744" s="67"/>
      <c r="Y1744" s="67"/>
      <c r="Z1744" s="67"/>
      <c r="AA1744" s="67"/>
      <c r="AB1744" s="68"/>
      <c r="AC1744" s="62"/>
      <c r="AD1744" s="74" t="str">
        <f>Daten!$A$31</f>
        <v>DM Senioren 2017</v>
      </c>
      <c r="AE1744" s="58"/>
      <c r="AF1744" s="58"/>
      <c r="AG1744" s="58"/>
      <c r="AH1744" s="58"/>
      <c r="AI1744" s="58"/>
      <c r="AJ1744" s="58"/>
      <c r="AK1744" s="58"/>
    </row>
    <row r="1745" spans="1:37">
      <c r="A1745" s="70" t="s">
        <v>101</v>
      </c>
      <c r="B1745" s="58"/>
      <c r="C1745" s="71"/>
      <c r="D1745" s="72"/>
      <c r="E1745" s="72"/>
      <c r="F1745" s="72"/>
      <c r="G1745" s="72"/>
      <c r="H1745" s="59"/>
      <c r="I1745" s="72"/>
      <c r="J1745" s="72"/>
      <c r="K1745" s="72"/>
      <c r="L1745" s="72"/>
      <c r="M1745" s="59"/>
      <c r="N1745" s="72"/>
      <c r="O1745" s="72"/>
      <c r="P1745" s="72"/>
      <c r="Q1745" s="72"/>
      <c r="R1745" s="59"/>
      <c r="S1745" s="72"/>
      <c r="T1745" s="72"/>
      <c r="U1745" s="72"/>
      <c r="V1745" s="72"/>
      <c r="W1745" s="59"/>
      <c r="X1745" s="72"/>
      <c r="Y1745" s="72"/>
      <c r="Z1745" s="72"/>
      <c r="AA1745" s="72"/>
      <c r="AB1745" s="59"/>
      <c r="AC1745" s="62"/>
      <c r="AD1745" s="75" t="str">
        <f>SamstagNeben!G77</f>
        <v>F40</v>
      </c>
      <c r="AE1745" s="76"/>
      <c r="AF1745" s="76"/>
      <c r="AG1745" s="75" t="s">
        <v>34</v>
      </c>
      <c r="AH1745" s="76"/>
      <c r="AI1745" s="76"/>
      <c r="AJ1745" s="76"/>
      <c r="AK1745" s="76"/>
    </row>
    <row r="1746" spans="1:37">
      <c r="A1746" s="65" t="s">
        <v>100</v>
      </c>
      <c r="C1746" s="66"/>
      <c r="D1746" s="67"/>
      <c r="E1746" s="67"/>
      <c r="F1746" s="67"/>
      <c r="G1746" s="67"/>
      <c r="H1746" s="68"/>
      <c r="I1746" s="67"/>
      <c r="J1746" s="67"/>
      <c r="K1746" s="67"/>
      <c r="L1746" s="67"/>
      <c r="M1746" s="68"/>
      <c r="N1746" s="67"/>
      <c r="O1746" s="67"/>
      <c r="P1746" s="67"/>
      <c r="Q1746" s="67"/>
      <c r="R1746" s="68"/>
      <c r="S1746" s="67"/>
      <c r="T1746" s="67"/>
      <c r="U1746" s="67"/>
      <c r="V1746" s="67"/>
      <c r="W1746" s="68"/>
      <c r="X1746" s="67"/>
      <c r="Y1746" s="67"/>
      <c r="Z1746" s="67"/>
      <c r="AA1746" s="67"/>
      <c r="AB1746" s="68"/>
      <c r="AC1746" s="62"/>
      <c r="AD1746" s="77"/>
      <c r="AE1746" s="62"/>
      <c r="AF1746" s="62"/>
      <c r="AG1746" s="62"/>
      <c r="AH1746" s="62"/>
      <c r="AI1746" s="62"/>
      <c r="AJ1746" s="62"/>
      <c r="AK1746" s="62"/>
    </row>
    <row r="1747" spans="1:37">
      <c r="A1747" s="70" t="s">
        <v>101</v>
      </c>
      <c r="B1747" s="58"/>
      <c r="C1747" s="71"/>
      <c r="D1747" s="72"/>
      <c r="E1747" s="72"/>
      <c r="F1747" s="72"/>
      <c r="G1747" s="72"/>
      <c r="H1747" s="59"/>
      <c r="I1747" s="72"/>
      <c r="J1747" s="72"/>
      <c r="K1747" s="72"/>
      <c r="L1747" s="72"/>
      <c r="M1747" s="59"/>
      <c r="N1747" s="72"/>
      <c r="O1747" s="72"/>
      <c r="P1747" s="72"/>
      <c r="Q1747" s="72"/>
      <c r="R1747" s="59"/>
      <c r="S1747" s="72"/>
      <c r="T1747" s="72"/>
      <c r="U1747" s="72"/>
      <c r="V1747" s="72"/>
      <c r="W1747" s="59"/>
      <c r="X1747" s="72"/>
      <c r="Y1747" s="72"/>
      <c r="Z1747" s="72"/>
      <c r="AA1747" s="72"/>
      <c r="AB1747" s="59"/>
      <c r="AC1747" s="62"/>
      <c r="AD1747" s="78" t="s">
        <v>104</v>
      </c>
      <c r="AE1747" s="76"/>
      <c r="AF1747" s="76"/>
      <c r="AG1747" s="76"/>
      <c r="AH1747" s="79"/>
      <c r="AI1747" s="76"/>
      <c r="AJ1747" s="76"/>
      <c r="AK1747" s="80"/>
    </row>
    <row r="1748" spans="1:37">
      <c r="D1748" s="64"/>
      <c r="AD1748" s="81"/>
      <c r="AE1748" s="52"/>
      <c r="AF1748" s="52"/>
      <c r="AG1748" s="52"/>
      <c r="AH1748" s="82"/>
      <c r="AI1748" s="52"/>
      <c r="AJ1748" s="52"/>
      <c r="AK1748" s="53"/>
    </row>
    <row r="1749" spans="1:37">
      <c r="A1749" s="83" t="s">
        <v>105</v>
      </c>
      <c r="B1749" s="76"/>
      <c r="C1749" s="80"/>
      <c r="D1749" s="84"/>
      <c r="E1749" s="84" t="s">
        <v>100</v>
      </c>
      <c r="F1749" s="85" t="s">
        <v>21</v>
      </c>
      <c r="G1749" s="84" t="s">
        <v>101</v>
      </c>
      <c r="H1749" s="86"/>
      <c r="I1749" s="84" t="s">
        <v>106</v>
      </c>
      <c r="J1749" s="84"/>
      <c r="K1749" s="84"/>
      <c r="L1749" s="84"/>
      <c r="M1749" s="86"/>
      <c r="N1749" s="84" t="s">
        <v>107</v>
      </c>
      <c r="O1749" s="84"/>
      <c r="P1749" s="84"/>
      <c r="Q1749" s="84"/>
      <c r="R1749" s="86"/>
      <c r="S1749" s="73"/>
      <c r="T1749" s="73"/>
      <c r="AD1749" s="87" t="s">
        <v>108</v>
      </c>
      <c r="AE1749" s="58"/>
      <c r="AF1749" s="58"/>
      <c r="AG1749" s="58"/>
      <c r="AH1749" s="72"/>
      <c r="AI1749" s="58"/>
      <c r="AJ1749" s="58"/>
      <c r="AK1749" s="59"/>
    </row>
    <row r="1750" spans="1:37">
      <c r="A1750" s="60"/>
      <c r="C1750" s="61"/>
      <c r="H1750" s="61"/>
      <c r="M1750" s="61"/>
      <c r="N1750" s="88"/>
      <c r="O1750" s="89"/>
      <c r="P1750" s="89"/>
      <c r="Q1750" s="89"/>
      <c r="R1750" s="90"/>
      <c r="S1750" s="62"/>
      <c r="T1750" s="56" t="s">
        <v>109</v>
      </c>
      <c r="AD1750" s="91"/>
      <c r="AE1750" s="62"/>
      <c r="AF1750" s="62"/>
      <c r="AG1750" s="62"/>
      <c r="AH1750" s="92"/>
      <c r="AI1750" s="62"/>
      <c r="AJ1750" s="62"/>
      <c r="AK1750" s="61"/>
    </row>
    <row r="1751" spans="1:37">
      <c r="A1751" s="93" t="s">
        <v>110</v>
      </c>
      <c r="B1751" s="58"/>
      <c r="C1751" s="59"/>
      <c r="D1751" s="58"/>
      <c r="E1751" s="58"/>
      <c r="F1751" s="94" t="s">
        <v>21</v>
      </c>
      <c r="G1751" s="58"/>
      <c r="H1751" s="59"/>
      <c r="I1751" s="58"/>
      <c r="J1751" s="58"/>
      <c r="K1751" s="94" t="s">
        <v>21</v>
      </c>
      <c r="L1751" s="58"/>
      <c r="M1751" s="59"/>
      <c r="N1751" s="95"/>
      <c r="O1751" s="95"/>
      <c r="P1751" s="96"/>
      <c r="Q1751" s="97"/>
      <c r="R1751" s="98"/>
      <c r="S1751" s="62"/>
      <c r="T1751" s="62"/>
      <c r="AD1751" s="87" t="s">
        <v>111</v>
      </c>
      <c r="AE1751" s="58"/>
      <c r="AF1751" s="58"/>
      <c r="AG1751" s="58"/>
      <c r="AH1751" s="72"/>
      <c r="AI1751" s="58"/>
      <c r="AJ1751" s="58"/>
      <c r="AK1751" s="59"/>
    </row>
    <row r="1752" spans="1:37">
      <c r="A1752" s="60"/>
      <c r="C1752" s="61"/>
      <c r="H1752" s="61"/>
      <c r="K1752" s="99"/>
      <c r="M1752" s="61"/>
      <c r="N1752" s="62"/>
      <c r="Q1752" s="100"/>
      <c r="R1752" s="61"/>
      <c r="S1752" s="62"/>
      <c r="T1752" s="58"/>
      <c r="U1752" s="58"/>
      <c r="V1752" s="58"/>
      <c r="W1752" s="58"/>
      <c r="X1752" s="58"/>
      <c r="Y1752" s="58"/>
      <c r="Z1752" s="58"/>
      <c r="AA1752" s="58"/>
      <c r="AB1752" s="58"/>
      <c r="AC1752" s="62"/>
      <c r="AD1752" s="91"/>
      <c r="AE1752" s="62"/>
      <c r="AF1752" s="62"/>
      <c r="AG1752" s="62"/>
      <c r="AH1752" s="92"/>
      <c r="AI1752" s="62"/>
      <c r="AJ1752" s="62"/>
      <c r="AK1752" s="61"/>
    </row>
    <row r="1753" spans="1:37">
      <c r="A1753" s="93" t="s">
        <v>112</v>
      </c>
      <c r="B1753" s="58"/>
      <c r="C1753" s="59"/>
      <c r="D1753" s="58"/>
      <c r="E1753" s="58"/>
      <c r="F1753" s="94" t="s">
        <v>21</v>
      </c>
      <c r="G1753" s="58"/>
      <c r="H1753" s="59"/>
      <c r="I1753" s="58"/>
      <c r="J1753" s="58"/>
      <c r="K1753" s="94" t="s">
        <v>21</v>
      </c>
      <c r="L1753" s="58"/>
      <c r="M1753" s="59"/>
      <c r="N1753" s="58"/>
      <c r="O1753" s="58"/>
      <c r="P1753" s="94" t="s">
        <v>21</v>
      </c>
      <c r="Q1753" s="101"/>
      <c r="R1753" s="59"/>
      <c r="S1753" s="62"/>
      <c r="T1753" s="62"/>
      <c r="AD1753" s="87" t="s">
        <v>113</v>
      </c>
      <c r="AE1753" s="58"/>
      <c r="AF1753" s="58"/>
      <c r="AG1753" s="58"/>
      <c r="AH1753" s="72"/>
      <c r="AI1753" s="58"/>
      <c r="AJ1753" s="58"/>
      <c r="AK1753" s="59"/>
    </row>
    <row r="1754" spans="1:37">
      <c r="AD1754" s="91" t="s">
        <v>114</v>
      </c>
      <c r="AE1754" s="62"/>
      <c r="AF1754" s="62"/>
      <c r="AG1754" s="62"/>
      <c r="AH1754" s="92"/>
      <c r="AI1754" s="62"/>
      <c r="AJ1754" s="62"/>
      <c r="AK1754" s="61"/>
    </row>
    <row r="1755" spans="1:37">
      <c r="A1755" s="102"/>
      <c r="B1755" s="76"/>
      <c r="C1755" s="76"/>
      <c r="D1755" s="76"/>
      <c r="E1755" s="76" t="s">
        <v>100</v>
      </c>
      <c r="F1755" s="76"/>
      <c r="G1755" s="76"/>
      <c r="H1755" s="76"/>
      <c r="I1755" s="76"/>
      <c r="J1755" s="76"/>
      <c r="K1755" s="76"/>
      <c r="L1755" s="76"/>
      <c r="M1755" s="76"/>
      <c r="N1755" s="85" t="s">
        <v>40</v>
      </c>
      <c r="O1755" s="76"/>
      <c r="P1755" s="76"/>
      <c r="Q1755" s="76"/>
      <c r="R1755" s="76"/>
      <c r="S1755" s="76"/>
      <c r="T1755" s="76" t="s">
        <v>101</v>
      </c>
      <c r="U1755" s="76"/>
      <c r="V1755" s="76"/>
      <c r="W1755" s="76"/>
      <c r="X1755" s="76"/>
      <c r="Y1755" s="76"/>
      <c r="Z1755" s="76"/>
      <c r="AA1755" s="76"/>
      <c r="AB1755" s="80"/>
      <c r="AD1755" s="87" t="s">
        <v>115</v>
      </c>
      <c r="AE1755" s="58"/>
      <c r="AF1755" s="58"/>
      <c r="AG1755" s="58"/>
      <c r="AH1755" s="72"/>
      <c r="AI1755" s="58"/>
      <c r="AJ1755" s="58"/>
      <c r="AK1755" s="59"/>
    </row>
    <row r="1756" spans="1:37">
      <c r="A1756" s="103" t="s">
        <v>116</v>
      </c>
      <c r="B1756" s="104" t="s">
        <v>117</v>
      </c>
      <c r="C1756" s="104"/>
      <c r="D1756" s="104"/>
      <c r="E1756" s="104"/>
      <c r="F1756" s="104"/>
      <c r="G1756" s="105"/>
      <c r="H1756" s="104" t="s">
        <v>118</v>
      </c>
      <c r="I1756" s="104"/>
      <c r="J1756" s="105"/>
      <c r="K1756" s="106" t="s">
        <v>119</v>
      </c>
      <c r="L1756" s="107" t="s">
        <v>120</v>
      </c>
      <c r="M1756" s="108"/>
      <c r="N1756" s="109" t="s">
        <v>94</v>
      </c>
      <c r="O1756" s="105" t="s">
        <v>116</v>
      </c>
      <c r="P1756" s="104" t="s">
        <v>117</v>
      </c>
      <c r="Q1756" s="104"/>
      <c r="R1756" s="104"/>
      <c r="S1756" s="104"/>
      <c r="T1756" s="104"/>
      <c r="U1756" s="105"/>
      <c r="V1756" s="104" t="s">
        <v>118</v>
      </c>
      <c r="W1756" s="104"/>
      <c r="X1756" s="105"/>
      <c r="Y1756" s="106" t="s">
        <v>119</v>
      </c>
      <c r="Z1756" s="107" t="s">
        <v>120</v>
      </c>
      <c r="AA1756" s="108"/>
      <c r="AB1756" s="109" t="s">
        <v>94</v>
      </c>
    </row>
    <row r="1757" spans="1:37">
      <c r="A1757" s="110" t="s">
        <v>121</v>
      </c>
      <c r="B1757" s="111"/>
      <c r="C1757" s="111"/>
      <c r="D1757" s="111"/>
      <c r="E1757" s="111"/>
      <c r="F1757" s="111"/>
      <c r="G1757" s="112"/>
      <c r="H1757" s="111"/>
      <c r="I1757" s="111"/>
      <c r="J1757" s="112"/>
      <c r="K1757" s="113"/>
      <c r="L1757" s="114"/>
      <c r="M1757" s="115"/>
      <c r="N1757" s="116"/>
      <c r="O1757" s="117" t="s">
        <v>121</v>
      </c>
      <c r="P1757" s="111"/>
      <c r="Q1757" s="111"/>
      <c r="R1757" s="111"/>
      <c r="S1757" s="111"/>
      <c r="T1757" s="111"/>
      <c r="U1757" s="112"/>
      <c r="V1757" s="111"/>
      <c r="W1757" s="111"/>
      <c r="X1757" s="112"/>
      <c r="Y1757" s="113"/>
      <c r="Z1757" s="114"/>
      <c r="AA1757" s="115"/>
      <c r="AB1757" s="116"/>
      <c r="AD1757" s="64" t="s">
        <v>122</v>
      </c>
    </row>
    <row r="1758" spans="1:37">
      <c r="A1758" s="110" t="s">
        <v>123</v>
      </c>
      <c r="B1758" s="111"/>
      <c r="C1758" s="111"/>
      <c r="D1758" s="111"/>
      <c r="E1758" s="111"/>
      <c r="F1758" s="111"/>
      <c r="G1758" s="112"/>
      <c r="H1758" s="111"/>
      <c r="I1758" s="111"/>
      <c r="J1758" s="112"/>
      <c r="K1758" s="118"/>
      <c r="L1758" s="119"/>
      <c r="M1758" s="112"/>
      <c r="N1758" s="116"/>
      <c r="O1758" s="117" t="s">
        <v>123</v>
      </c>
      <c r="P1758" s="111"/>
      <c r="Q1758" s="111"/>
      <c r="R1758" s="111"/>
      <c r="S1758" s="111"/>
      <c r="T1758" s="111"/>
      <c r="U1758" s="112"/>
      <c r="V1758" s="111"/>
      <c r="W1758" s="111"/>
      <c r="X1758" s="112"/>
      <c r="Y1758" s="118"/>
      <c r="Z1758" s="119"/>
      <c r="AA1758" s="112"/>
      <c r="AB1758" s="116"/>
      <c r="AD1758" s="120"/>
      <c r="AE1758" s="58"/>
      <c r="AF1758" s="58"/>
      <c r="AG1758" s="58"/>
      <c r="AH1758" s="58"/>
      <c r="AI1758" s="58"/>
      <c r="AJ1758" s="58"/>
      <c r="AK1758" s="58"/>
    </row>
    <row r="1759" spans="1:37">
      <c r="A1759" s="110" t="s">
        <v>124</v>
      </c>
      <c r="B1759" s="111"/>
      <c r="C1759" s="111"/>
      <c r="D1759" s="111"/>
      <c r="E1759" s="111"/>
      <c r="F1759" s="111"/>
      <c r="G1759" s="112"/>
      <c r="H1759" s="111"/>
      <c r="I1759" s="111"/>
      <c r="J1759" s="112"/>
      <c r="K1759" s="118"/>
      <c r="L1759" s="119"/>
      <c r="M1759" s="112"/>
      <c r="N1759" s="116"/>
      <c r="O1759" s="117" t="s">
        <v>124</v>
      </c>
      <c r="P1759" s="111"/>
      <c r="Q1759" s="111"/>
      <c r="R1759" s="111"/>
      <c r="S1759" s="111"/>
      <c r="T1759" s="111"/>
      <c r="U1759" s="112"/>
      <c r="V1759" s="111"/>
      <c r="W1759" s="111"/>
      <c r="X1759" s="112"/>
      <c r="Y1759" s="118"/>
      <c r="Z1759" s="119"/>
      <c r="AA1759" s="112"/>
      <c r="AB1759" s="116"/>
      <c r="AD1759" s="64" t="s">
        <v>96</v>
      </c>
    </row>
    <row r="1760" spans="1:37">
      <c r="A1760" s="110" t="s">
        <v>125</v>
      </c>
      <c r="B1760" s="111"/>
      <c r="C1760" s="111"/>
      <c r="D1760" s="111"/>
      <c r="E1760" s="111"/>
      <c r="F1760" s="111"/>
      <c r="G1760" s="112"/>
      <c r="H1760" s="111"/>
      <c r="I1760" s="111"/>
      <c r="J1760" s="112"/>
      <c r="K1760" s="118"/>
      <c r="L1760" s="119"/>
      <c r="M1760" s="112"/>
      <c r="N1760" s="116"/>
      <c r="O1760" s="117" t="s">
        <v>125</v>
      </c>
      <c r="P1760" s="111"/>
      <c r="Q1760" s="111"/>
      <c r="R1760" s="111"/>
      <c r="S1760" s="111"/>
      <c r="T1760" s="111"/>
      <c r="U1760" s="112"/>
      <c r="V1760" s="111"/>
      <c r="W1760" s="111"/>
      <c r="X1760" s="112"/>
      <c r="Y1760" s="118"/>
      <c r="Z1760" s="119"/>
      <c r="AA1760" s="112"/>
      <c r="AB1760" s="116"/>
      <c r="AD1760" s="120"/>
      <c r="AE1760" s="58"/>
      <c r="AF1760" s="58"/>
      <c r="AG1760" s="58"/>
      <c r="AH1760" s="58"/>
      <c r="AI1760" s="58"/>
      <c r="AJ1760" s="58"/>
      <c r="AK1760" s="58"/>
    </row>
    <row r="1761" spans="1:37">
      <c r="A1761" s="110" t="s">
        <v>126</v>
      </c>
      <c r="B1761" s="111"/>
      <c r="C1761" s="111"/>
      <c r="D1761" s="111"/>
      <c r="E1761" s="111"/>
      <c r="F1761" s="111"/>
      <c r="G1761" s="112"/>
      <c r="H1761" s="111"/>
      <c r="I1761" s="111"/>
      <c r="J1761" s="112"/>
      <c r="K1761" s="118"/>
      <c r="L1761" s="119"/>
      <c r="M1761" s="112"/>
      <c r="N1761" s="116"/>
      <c r="O1761" s="117" t="s">
        <v>126</v>
      </c>
      <c r="P1761" s="111"/>
      <c r="Q1761" s="111"/>
      <c r="R1761" s="111"/>
      <c r="S1761" s="111"/>
      <c r="T1761" s="111"/>
      <c r="U1761" s="112"/>
      <c r="V1761" s="111"/>
      <c r="W1761" s="111"/>
      <c r="X1761" s="112"/>
      <c r="Y1761" s="118"/>
      <c r="Z1761" s="119"/>
      <c r="AA1761" s="112"/>
      <c r="AB1761" s="116"/>
      <c r="AD1761" s="64" t="s">
        <v>127</v>
      </c>
    </row>
    <row r="1762" spans="1:37">
      <c r="A1762" s="121" t="s">
        <v>128</v>
      </c>
      <c r="B1762" s="58"/>
      <c r="C1762" s="58"/>
      <c r="D1762" s="58"/>
      <c r="E1762" s="58"/>
      <c r="F1762" s="58"/>
      <c r="G1762" s="72"/>
      <c r="H1762" s="58"/>
      <c r="I1762" s="58"/>
      <c r="J1762" s="72"/>
      <c r="K1762" s="122"/>
      <c r="L1762" s="123"/>
      <c r="M1762" s="72"/>
      <c r="N1762" s="59"/>
      <c r="O1762" s="124" t="s">
        <v>128</v>
      </c>
      <c r="P1762" s="58"/>
      <c r="Q1762" s="58"/>
      <c r="R1762" s="58"/>
      <c r="S1762" s="58"/>
      <c r="T1762" s="58"/>
      <c r="U1762" s="72"/>
      <c r="V1762" s="58"/>
      <c r="W1762" s="58"/>
      <c r="X1762" s="72"/>
      <c r="Y1762" s="122"/>
      <c r="Z1762" s="123"/>
      <c r="AA1762" s="72"/>
      <c r="AB1762" s="59"/>
      <c r="AD1762" s="120"/>
      <c r="AE1762" s="125" t="str">
        <f>Daten!$A$35</f>
        <v>Fredenbeck</v>
      </c>
      <c r="AF1762" s="58"/>
      <c r="AG1762" s="58"/>
      <c r="AH1762" s="58"/>
      <c r="AI1762" s="58"/>
      <c r="AJ1762" s="58"/>
      <c r="AK1762" s="58"/>
    </row>
    <row r="1763" spans="1:37">
      <c r="A1763" s="65" t="s">
        <v>129</v>
      </c>
      <c r="N1763" s="61"/>
      <c r="O1763" s="64" t="s">
        <v>129</v>
      </c>
      <c r="AB1763" s="61"/>
      <c r="AD1763" s="64" t="s">
        <v>130</v>
      </c>
    </row>
    <row r="1764" spans="1:37">
      <c r="A1764" s="57"/>
      <c r="B1764" s="58"/>
      <c r="C1764" s="58"/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9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8"/>
      <c r="AB1764" s="59"/>
      <c r="AD1764" s="58"/>
      <c r="AE1764" s="126" t="str">
        <f>Daten!$A$32</f>
        <v>05.05.2017</v>
      </c>
      <c r="AF1764" s="58"/>
      <c r="AG1764" s="58"/>
      <c r="AH1764" s="58"/>
      <c r="AI1764" s="58"/>
      <c r="AJ1764" s="58"/>
      <c r="AK1764" s="58"/>
    </row>
    <row r="1765" spans="1:37">
      <c r="A1765" s="51" t="s">
        <v>95</v>
      </c>
      <c r="B1765" s="52"/>
      <c r="C1765" s="52"/>
      <c r="D1765" s="52"/>
      <c r="E1765" s="53"/>
      <c r="F1765" s="54" t="s">
        <v>96</v>
      </c>
      <c r="G1765" s="52"/>
      <c r="H1765" s="52"/>
      <c r="I1765" s="52"/>
      <c r="J1765" s="52"/>
      <c r="K1765" s="52"/>
      <c r="L1765" s="52"/>
      <c r="M1765" s="52"/>
      <c r="N1765" s="52"/>
      <c r="O1765" s="52"/>
      <c r="P1765" s="53"/>
      <c r="Q1765" s="54" t="s">
        <v>97</v>
      </c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3"/>
      <c r="AC1765" s="55" t="s">
        <v>98</v>
      </c>
    </row>
    <row r="1766" spans="1:37">
      <c r="A1766" s="57"/>
      <c r="B1766" s="58"/>
      <c r="C1766" s="58"/>
      <c r="D1766" s="58"/>
      <c r="E1766" s="59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9"/>
      <c r="Q1766" s="58"/>
      <c r="R1766" s="58" t="e">
        <f ca="1">SamstagNeben!P78</f>
        <v>#N/A</v>
      </c>
      <c r="S1766" s="58"/>
      <c r="T1766" s="58"/>
      <c r="U1766" s="58"/>
      <c r="V1766" s="58"/>
      <c r="W1766" s="58"/>
      <c r="X1766" s="58"/>
      <c r="Y1766" s="58"/>
      <c r="Z1766" s="58"/>
      <c r="AA1766" s="58" t="str">
        <f>SamstagNeben!N78</f>
        <v>M50</v>
      </c>
      <c r="AB1766" s="59"/>
      <c r="AC1766" s="55" t="s">
        <v>99</v>
      </c>
    </row>
    <row r="1767" spans="1:37" ht="15.95" customHeight="1">
      <c r="A1767" s="60" t="s">
        <v>100</v>
      </c>
      <c r="C1767" s="56" t="e">
        <f ca="1">SamstagNeben!I78</f>
        <v>#N/A</v>
      </c>
      <c r="M1767" s="61"/>
      <c r="N1767" s="62" t="s">
        <v>101</v>
      </c>
      <c r="O1767" s="63"/>
      <c r="P1767" s="56" t="e">
        <f ca="1">SamstagNeben!M78</f>
        <v>#N/A</v>
      </c>
      <c r="AB1767" s="61"/>
    </row>
    <row r="1768" spans="1:37">
      <c r="A1768" s="57"/>
      <c r="B1768" s="58"/>
      <c r="C1768" s="58"/>
      <c r="M1768" s="61"/>
      <c r="N1768" s="62"/>
      <c r="AB1768" s="61"/>
      <c r="AD1768" s="64" t="s">
        <v>37</v>
      </c>
      <c r="AG1768" s="64" t="s">
        <v>102</v>
      </c>
      <c r="AJ1768" s="64" t="s">
        <v>39</v>
      </c>
    </row>
    <row r="1769" spans="1:37">
      <c r="A1769" s="65" t="s">
        <v>100</v>
      </c>
      <c r="C1769" s="66"/>
      <c r="D1769" s="67"/>
      <c r="E1769" s="67"/>
      <c r="F1769" s="67"/>
      <c r="G1769" s="67"/>
      <c r="H1769" s="68"/>
      <c r="I1769" s="67"/>
      <c r="J1769" s="67"/>
      <c r="K1769" s="67"/>
      <c r="L1769" s="67"/>
      <c r="M1769" s="68"/>
      <c r="N1769" s="67"/>
      <c r="O1769" s="67"/>
      <c r="P1769" s="67"/>
      <c r="Q1769" s="67"/>
      <c r="R1769" s="68"/>
      <c r="S1769" s="67"/>
      <c r="T1769" s="67"/>
      <c r="U1769" s="67"/>
      <c r="V1769" s="67"/>
      <c r="W1769" s="68"/>
      <c r="X1769" s="67"/>
      <c r="Y1769" s="67"/>
      <c r="Z1769" s="67"/>
      <c r="AA1769" s="67"/>
      <c r="AB1769" s="68"/>
      <c r="AC1769" s="62"/>
      <c r="AD1769" s="69"/>
      <c r="AE1769" s="53"/>
      <c r="AF1769" s="62"/>
      <c r="AG1769" s="69"/>
      <c r="AH1769" s="53"/>
      <c r="AJ1769" s="69"/>
      <c r="AK1769" s="53"/>
    </row>
    <row r="1770" spans="1:37">
      <c r="A1770" s="70" t="s">
        <v>101</v>
      </c>
      <c r="B1770" s="58"/>
      <c r="C1770" s="71"/>
      <c r="D1770" s="72"/>
      <c r="E1770" s="72"/>
      <c r="F1770" s="72"/>
      <c r="G1770" s="72"/>
      <c r="H1770" s="59"/>
      <c r="I1770" s="72"/>
      <c r="J1770" s="72"/>
      <c r="K1770" s="72"/>
      <c r="L1770" s="72"/>
      <c r="M1770" s="59"/>
      <c r="N1770" s="72"/>
      <c r="O1770" s="72"/>
      <c r="P1770" s="72"/>
      <c r="Q1770" s="72"/>
      <c r="R1770" s="59"/>
      <c r="S1770" s="72"/>
      <c r="T1770" s="72"/>
      <c r="U1770" s="72"/>
      <c r="V1770" s="72"/>
      <c r="W1770" s="59"/>
      <c r="X1770" s="72"/>
      <c r="Y1770" s="72"/>
      <c r="Z1770" s="72"/>
      <c r="AA1770" s="72"/>
      <c r="AB1770" s="59"/>
      <c r="AC1770" s="62"/>
      <c r="AD1770" s="462">
        <f>SamstagNeben!C78</f>
        <v>18</v>
      </c>
      <c r="AE1770" s="463"/>
      <c r="AF1770" s="62"/>
      <c r="AG1770" s="462">
        <f>SamstagNeben!E78</f>
        <v>113</v>
      </c>
      <c r="AH1770" s="463"/>
      <c r="AJ1770" s="462">
        <f>SamstagNeben!F78</f>
        <v>1</v>
      </c>
      <c r="AK1770" s="463"/>
    </row>
    <row r="1771" spans="1:37">
      <c r="A1771" s="65" t="s">
        <v>100</v>
      </c>
      <c r="C1771" s="66"/>
      <c r="D1771" s="67"/>
      <c r="E1771" s="67"/>
      <c r="F1771" s="67"/>
      <c r="G1771" s="67"/>
      <c r="H1771" s="68"/>
      <c r="I1771" s="67"/>
      <c r="J1771" s="67"/>
      <c r="K1771" s="67"/>
      <c r="L1771" s="67"/>
      <c r="M1771" s="68"/>
      <c r="N1771" s="67"/>
      <c r="O1771" s="67"/>
      <c r="P1771" s="67"/>
      <c r="Q1771" s="67"/>
      <c r="R1771" s="68"/>
      <c r="S1771" s="67"/>
      <c r="T1771" s="67"/>
      <c r="U1771" s="67"/>
      <c r="V1771" s="67"/>
      <c r="W1771" s="68"/>
      <c r="X1771" s="67"/>
      <c r="Y1771" s="67"/>
      <c r="Z1771" s="67"/>
      <c r="AA1771" s="67"/>
      <c r="AB1771" s="68"/>
      <c r="AC1771" s="62"/>
      <c r="AD1771" s="57"/>
      <c r="AE1771" s="59"/>
      <c r="AF1771" s="62"/>
      <c r="AG1771" s="57"/>
      <c r="AH1771" s="59"/>
      <c r="AJ1771" s="57"/>
      <c r="AK1771" s="59"/>
    </row>
    <row r="1772" spans="1:37">
      <c r="A1772" s="70" t="s">
        <v>101</v>
      </c>
      <c r="B1772" s="58"/>
      <c r="C1772" s="71"/>
      <c r="D1772" s="72"/>
      <c r="E1772" s="72"/>
      <c r="F1772" s="72"/>
      <c r="G1772" s="72"/>
      <c r="H1772" s="59"/>
      <c r="I1772" s="72"/>
      <c r="J1772" s="72"/>
      <c r="K1772" s="72"/>
      <c r="L1772" s="72"/>
      <c r="M1772" s="59"/>
      <c r="N1772" s="72"/>
      <c r="O1772" s="72"/>
      <c r="P1772" s="72"/>
      <c r="Q1772" s="72"/>
      <c r="R1772" s="59"/>
      <c r="S1772" s="72"/>
      <c r="T1772" s="72"/>
      <c r="U1772" s="72"/>
      <c r="V1772" s="72"/>
      <c r="W1772" s="59"/>
      <c r="X1772" s="72"/>
      <c r="Y1772" s="72"/>
      <c r="Z1772" s="72"/>
      <c r="AA1772" s="72"/>
      <c r="AB1772" s="59"/>
      <c r="AC1772" s="62"/>
      <c r="AD1772" s="62"/>
      <c r="AE1772" s="62"/>
      <c r="AF1772" s="62"/>
      <c r="AG1772" s="62"/>
    </row>
    <row r="1773" spans="1:37">
      <c r="A1773" s="65" t="s">
        <v>100</v>
      </c>
      <c r="C1773" s="66"/>
      <c r="D1773" s="67"/>
      <c r="E1773" s="67"/>
      <c r="F1773" s="67"/>
      <c r="G1773" s="67"/>
      <c r="H1773" s="68"/>
      <c r="I1773" s="67"/>
      <c r="J1773" s="67"/>
      <c r="K1773" s="67"/>
      <c r="L1773" s="67"/>
      <c r="M1773" s="68"/>
      <c r="N1773" s="67"/>
      <c r="O1773" s="67"/>
      <c r="P1773" s="67"/>
      <c r="Q1773" s="67"/>
      <c r="R1773" s="68"/>
      <c r="S1773" s="67"/>
      <c r="T1773" s="67"/>
      <c r="U1773" s="67"/>
      <c r="V1773" s="67"/>
      <c r="W1773" s="68"/>
      <c r="X1773" s="67"/>
      <c r="Y1773" s="67"/>
      <c r="Z1773" s="67"/>
      <c r="AA1773" s="67"/>
      <c r="AB1773" s="68"/>
      <c r="AC1773" s="62"/>
      <c r="AD1773" s="73" t="s">
        <v>103</v>
      </c>
      <c r="AE1773" s="62"/>
      <c r="AF1773" s="62"/>
      <c r="AG1773" s="62"/>
    </row>
    <row r="1774" spans="1:37">
      <c r="A1774" s="70" t="s">
        <v>101</v>
      </c>
      <c r="B1774" s="58"/>
      <c r="C1774" s="71"/>
      <c r="D1774" s="72"/>
      <c r="E1774" s="72"/>
      <c r="F1774" s="72"/>
      <c r="G1774" s="72"/>
      <c r="H1774" s="59"/>
      <c r="I1774" s="72"/>
      <c r="J1774" s="72"/>
      <c r="K1774" s="72"/>
      <c r="L1774" s="72"/>
      <c r="M1774" s="59"/>
      <c r="N1774" s="72"/>
      <c r="O1774" s="72"/>
      <c r="P1774" s="72"/>
      <c r="Q1774" s="72"/>
      <c r="R1774" s="59"/>
      <c r="S1774" s="72"/>
      <c r="T1774" s="72"/>
      <c r="U1774" s="72"/>
      <c r="V1774" s="72"/>
      <c r="W1774" s="59"/>
      <c r="X1774" s="72"/>
      <c r="Y1774" s="72"/>
      <c r="Z1774" s="72"/>
      <c r="AA1774" s="72"/>
      <c r="AB1774" s="59"/>
      <c r="AC1774" s="62"/>
      <c r="AD1774" s="62"/>
      <c r="AE1774" s="62"/>
      <c r="AF1774" s="62"/>
      <c r="AG1774" s="62"/>
    </row>
    <row r="1775" spans="1:37">
      <c r="A1775" s="65" t="s">
        <v>100</v>
      </c>
      <c r="C1775" s="66"/>
      <c r="D1775" s="67"/>
      <c r="E1775" s="67"/>
      <c r="F1775" s="67"/>
      <c r="G1775" s="67"/>
      <c r="H1775" s="68"/>
      <c r="I1775" s="67"/>
      <c r="J1775" s="67"/>
      <c r="K1775" s="67"/>
      <c r="L1775" s="67"/>
      <c r="M1775" s="68"/>
      <c r="N1775" s="67"/>
      <c r="O1775" s="67"/>
      <c r="P1775" s="67"/>
      <c r="Q1775" s="67"/>
      <c r="R1775" s="68"/>
      <c r="S1775" s="67"/>
      <c r="T1775" s="67"/>
      <c r="U1775" s="67"/>
      <c r="V1775" s="67"/>
      <c r="W1775" s="68"/>
      <c r="X1775" s="67"/>
      <c r="Y1775" s="67"/>
      <c r="Z1775" s="67"/>
      <c r="AA1775" s="67"/>
      <c r="AB1775" s="68"/>
      <c r="AC1775" s="62"/>
      <c r="AD1775" s="74" t="str">
        <f>Daten!$A$31</f>
        <v>DM Senioren 2017</v>
      </c>
      <c r="AE1775" s="58"/>
      <c r="AF1775" s="58"/>
      <c r="AG1775" s="58"/>
      <c r="AH1775" s="58"/>
      <c r="AI1775" s="58"/>
      <c r="AJ1775" s="58"/>
      <c r="AK1775" s="58"/>
    </row>
    <row r="1776" spans="1:37">
      <c r="A1776" s="70" t="s">
        <v>101</v>
      </c>
      <c r="B1776" s="58"/>
      <c r="C1776" s="71"/>
      <c r="D1776" s="72"/>
      <c r="E1776" s="72"/>
      <c r="F1776" s="72"/>
      <c r="G1776" s="72"/>
      <c r="H1776" s="59"/>
      <c r="I1776" s="72"/>
      <c r="J1776" s="72"/>
      <c r="K1776" s="72"/>
      <c r="L1776" s="72"/>
      <c r="M1776" s="59"/>
      <c r="N1776" s="72"/>
      <c r="O1776" s="72"/>
      <c r="P1776" s="72"/>
      <c r="Q1776" s="72"/>
      <c r="R1776" s="59"/>
      <c r="S1776" s="72"/>
      <c r="T1776" s="72"/>
      <c r="U1776" s="72"/>
      <c r="V1776" s="72"/>
      <c r="W1776" s="59"/>
      <c r="X1776" s="72"/>
      <c r="Y1776" s="72"/>
      <c r="Z1776" s="72"/>
      <c r="AA1776" s="72"/>
      <c r="AB1776" s="59"/>
      <c r="AC1776" s="62"/>
      <c r="AD1776" s="75" t="str">
        <f>SamstagNeben!G78</f>
        <v>M50</v>
      </c>
      <c r="AE1776" s="76"/>
      <c r="AF1776" s="76"/>
      <c r="AG1776" s="75" t="s">
        <v>34</v>
      </c>
      <c r="AH1776" s="76"/>
      <c r="AI1776" s="76"/>
      <c r="AJ1776" s="76"/>
      <c r="AK1776" s="76"/>
    </row>
    <row r="1777" spans="1:37">
      <c r="A1777" s="65" t="s">
        <v>100</v>
      </c>
      <c r="C1777" s="66"/>
      <c r="D1777" s="67"/>
      <c r="E1777" s="67"/>
      <c r="F1777" s="67"/>
      <c r="G1777" s="67"/>
      <c r="H1777" s="68"/>
      <c r="I1777" s="67"/>
      <c r="J1777" s="67"/>
      <c r="K1777" s="67"/>
      <c r="L1777" s="67"/>
      <c r="M1777" s="68"/>
      <c r="N1777" s="67"/>
      <c r="O1777" s="67"/>
      <c r="P1777" s="67"/>
      <c r="Q1777" s="67"/>
      <c r="R1777" s="68"/>
      <c r="S1777" s="67"/>
      <c r="T1777" s="67"/>
      <c r="U1777" s="67"/>
      <c r="V1777" s="67"/>
      <c r="W1777" s="68"/>
      <c r="X1777" s="67"/>
      <c r="Y1777" s="67"/>
      <c r="Z1777" s="67"/>
      <c r="AA1777" s="67"/>
      <c r="AB1777" s="68"/>
      <c r="AC1777" s="62"/>
      <c r="AD1777" s="77"/>
      <c r="AE1777" s="62"/>
      <c r="AF1777" s="62"/>
      <c r="AG1777" s="62"/>
      <c r="AH1777" s="62"/>
      <c r="AI1777" s="62"/>
      <c r="AJ1777" s="62"/>
      <c r="AK1777" s="62"/>
    </row>
    <row r="1778" spans="1:37">
      <c r="A1778" s="70" t="s">
        <v>101</v>
      </c>
      <c r="B1778" s="58"/>
      <c r="C1778" s="71"/>
      <c r="D1778" s="72"/>
      <c r="E1778" s="72"/>
      <c r="F1778" s="72"/>
      <c r="G1778" s="72"/>
      <c r="H1778" s="59"/>
      <c r="I1778" s="72"/>
      <c r="J1778" s="72"/>
      <c r="K1778" s="72"/>
      <c r="L1778" s="72"/>
      <c r="M1778" s="59"/>
      <c r="N1778" s="72"/>
      <c r="O1778" s="72"/>
      <c r="P1778" s="72"/>
      <c r="Q1778" s="72"/>
      <c r="R1778" s="59"/>
      <c r="S1778" s="72"/>
      <c r="T1778" s="72"/>
      <c r="U1778" s="72"/>
      <c r="V1778" s="72"/>
      <c r="W1778" s="59"/>
      <c r="X1778" s="72"/>
      <c r="Y1778" s="72"/>
      <c r="Z1778" s="72"/>
      <c r="AA1778" s="72"/>
      <c r="AB1778" s="59"/>
      <c r="AC1778" s="62"/>
      <c r="AD1778" s="78" t="s">
        <v>104</v>
      </c>
      <c r="AE1778" s="76"/>
      <c r="AF1778" s="76"/>
      <c r="AG1778" s="76"/>
      <c r="AH1778" s="79"/>
      <c r="AI1778" s="76"/>
      <c r="AJ1778" s="76"/>
      <c r="AK1778" s="80"/>
    </row>
    <row r="1779" spans="1:37">
      <c r="D1779" s="64"/>
      <c r="AD1779" s="81"/>
      <c r="AE1779" s="52"/>
      <c r="AF1779" s="52"/>
      <c r="AG1779" s="52"/>
      <c r="AH1779" s="82"/>
      <c r="AI1779" s="52"/>
      <c r="AJ1779" s="52"/>
      <c r="AK1779" s="53"/>
    </row>
    <row r="1780" spans="1:37">
      <c r="A1780" s="83" t="s">
        <v>105</v>
      </c>
      <c r="B1780" s="76"/>
      <c r="C1780" s="80"/>
      <c r="D1780" s="84"/>
      <c r="E1780" s="84" t="s">
        <v>100</v>
      </c>
      <c r="F1780" s="85" t="s">
        <v>21</v>
      </c>
      <c r="G1780" s="84" t="s">
        <v>101</v>
      </c>
      <c r="H1780" s="86"/>
      <c r="I1780" s="84" t="s">
        <v>106</v>
      </c>
      <c r="J1780" s="84"/>
      <c r="K1780" s="84"/>
      <c r="L1780" s="84"/>
      <c r="M1780" s="86"/>
      <c r="N1780" s="84" t="s">
        <v>107</v>
      </c>
      <c r="O1780" s="84"/>
      <c r="P1780" s="84"/>
      <c r="Q1780" s="84"/>
      <c r="R1780" s="86"/>
      <c r="S1780" s="73"/>
      <c r="T1780" s="73"/>
      <c r="AD1780" s="87" t="s">
        <v>108</v>
      </c>
      <c r="AE1780" s="58"/>
      <c r="AF1780" s="58"/>
      <c r="AG1780" s="58"/>
      <c r="AH1780" s="72"/>
      <c r="AI1780" s="58"/>
      <c r="AJ1780" s="58"/>
      <c r="AK1780" s="59"/>
    </row>
    <row r="1781" spans="1:37">
      <c r="A1781" s="60"/>
      <c r="C1781" s="61"/>
      <c r="H1781" s="61"/>
      <c r="M1781" s="61"/>
      <c r="N1781" s="88"/>
      <c r="O1781" s="89"/>
      <c r="P1781" s="89"/>
      <c r="Q1781" s="89"/>
      <c r="R1781" s="90"/>
      <c r="S1781" s="62"/>
      <c r="T1781" s="56" t="s">
        <v>109</v>
      </c>
      <c r="AD1781" s="91"/>
      <c r="AE1781" s="62"/>
      <c r="AF1781" s="62"/>
      <c r="AG1781" s="62"/>
      <c r="AH1781" s="92"/>
      <c r="AI1781" s="62"/>
      <c r="AJ1781" s="62"/>
      <c r="AK1781" s="61"/>
    </row>
    <row r="1782" spans="1:37">
      <c r="A1782" s="93" t="s">
        <v>110</v>
      </c>
      <c r="B1782" s="58"/>
      <c r="C1782" s="59"/>
      <c r="D1782" s="58"/>
      <c r="E1782" s="58"/>
      <c r="F1782" s="94" t="s">
        <v>21</v>
      </c>
      <c r="G1782" s="58"/>
      <c r="H1782" s="59"/>
      <c r="I1782" s="58"/>
      <c r="J1782" s="58"/>
      <c r="K1782" s="94" t="s">
        <v>21</v>
      </c>
      <c r="L1782" s="58"/>
      <c r="M1782" s="59"/>
      <c r="N1782" s="95"/>
      <c r="O1782" s="95"/>
      <c r="P1782" s="96"/>
      <c r="Q1782" s="97"/>
      <c r="R1782" s="98"/>
      <c r="S1782" s="62"/>
      <c r="T1782" s="62"/>
      <c r="AD1782" s="87" t="s">
        <v>111</v>
      </c>
      <c r="AE1782" s="58"/>
      <c r="AF1782" s="58"/>
      <c r="AG1782" s="58"/>
      <c r="AH1782" s="72"/>
      <c r="AI1782" s="58"/>
      <c r="AJ1782" s="58"/>
      <c r="AK1782" s="59"/>
    </row>
    <row r="1783" spans="1:37">
      <c r="A1783" s="60"/>
      <c r="C1783" s="61"/>
      <c r="H1783" s="61"/>
      <c r="K1783" s="99"/>
      <c r="M1783" s="61"/>
      <c r="N1783" s="62"/>
      <c r="Q1783" s="100"/>
      <c r="R1783" s="61"/>
      <c r="S1783" s="62"/>
      <c r="T1783" s="58"/>
      <c r="U1783" s="58"/>
      <c r="V1783" s="58"/>
      <c r="W1783" s="58"/>
      <c r="X1783" s="58"/>
      <c r="Y1783" s="58"/>
      <c r="Z1783" s="58"/>
      <c r="AA1783" s="58"/>
      <c r="AB1783" s="58"/>
      <c r="AC1783" s="62"/>
      <c r="AD1783" s="91"/>
      <c r="AE1783" s="62"/>
      <c r="AF1783" s="62"/>
      <c r="AG1783" s="62"/>
      <c r="AH1783" s="92"/>
      <c r="AI1783" s="62"/>
      <c r="AJ1783" s="62"/>
      <c r="AK1783" s="61"/>
    </row>
    <row r="1784" spans="1:37">
      <c r="A1784" s="93" t="s">
        <v>112</v>
      </c>
      <c r="B1784" s="58"/>
      <c r="C1784" s="59"/>
      <c r="D1784" s="58"/>
      <c r="E1784" s="58"/>
      <c r="F1784" s="94" t="s">
        <v>21</v>
      </c>
      <c r="G1784" s="58"/>
      <c r="H1784" s="59"/>
      <c r="I1784" s="58"/>
      <c r="J1784" s="58"/>
      <c r="K1784" s="94" t="s">
        <v>21</v>
      </c>
      <c r="L1784" s="58"/>
      <c r="M1784" s="59"/>
      <c r="N1784" s="58"/>
      <c r="O1784" s="58"/>
      <c r="P1784" s="94" t="s">
        <v>21</v>
      </c>
      <c r="Q1784" s="101"/>
      <c r="R1784" s="59"/>
      <c r="S1784" s="62"/>
      <c r="T1784" s="62"/>
      <c r="AD1784" s="87" t="s">
        <v>113</v>
      </c>
      <c r="AE1784" s="58"/>
      <c r="AF1784" s="58"/>
      <c r="AG1784" s="58"/>
      <c r="AH1784" s="72"/>
      <c r="AI1784" s="58"/>
      <c r="AJ1784" s="58"/>
      <c r="AK1784" s="59"/>
    </row>
    <row r="1785" spans="1:37">
      <c r="AD1785" s="91" t="s">
        <v>114</v>
      </c>
      <c r="AE1785" s="62"/>
      <c r="AF1785" s="62"/>
      <c r="AG1785" s="62"/>
      <c r="AH1785" s="92"/>
      <c r="AI1785" s="62"/>
      <c r="AJ1785" s="62"/>
      <c r="AK1785" s="61"/>
    </row>
    <row r="1786" spans="1:37">
      <c r="A1786" s="102"/>
      <c r="B1786" s="76"/>
      <c r="C1786" s="76"/>
      <c r="D1786" s="76"/>
      <c r="E1786" s="76" t="s">
        <v>100</v>
      </c>
      <c r="F1786" s="76"/>
      <c r="G1786" s="76"/>
      <c r="H1786" s="76"/>
      <c r="I1786" s="76"/>
      <c r="J1786" s="76"/>
      <c r="K1786" s="76"/>
      <c r="L1786" s="76"/>
      <c r="M1786" s="76"/>
      <c r="N1786" s="85" t="s">
        <v>40</v>
      </c>
      <c r="O1786" s="76"/>
      <c r="P1786" s="76"/>
      <c r="Q1786" s="76"/>
      <c r="R1786" s="76"/>
      <c r="S1786" s="76"/>
      <c r="T1786" s="76" t="s">
        <v>101</v>
      </c>
      <c r="U1786" s="76"/>
      <c r="V1786" s="76"/>
      <c r="W1786" s="76"/>
      <c r="X1786" s="76"/>
      <c r="Y1786" s="76"/>
      <c r="Z1786" s="76"/>
      <c r="AA1786" s="76"/>
      <c r="AB1786" s="80"/>
      <c r="AD1786" s="87" t="s">
        <v>115</v>
      </c>
      <c r="AE1786" s="58"/>
      <c r="AF1786" s="58"/>
      <c r="AG1786" s="58"/>
      <c r="AH1786" s="72"/>
      <c r="AI1786" s="58"/>
      <c r="AJ1786" s="58"/>
      <c r="AK1786" s="59"/>
    </row>
    <row r="1787" spans="1:37">
      <c r="A1787" s="103" t="s">
        <v>116</v>
      </c>
      <c r="B1787" s="104" t="s">
        <v>117</v>
      </c>
      <c r="C1787" s="104"/>
      <c r="D1787" s="104"/>
      <c r="E1787" s="104"/>
      <c r="F1787" s="104"/>
      <c r="G1787" s="105"/>
      <c r="H1787" s="104" t="s">
        <v>118</v>
      </c>
      <c r="I1787" s="104"/>
      <c r="J1787" s="105"/>
      <c r="K1787" s="106" t="s">
        <v>119</v>
      </c>
      <c r="L1787" s="107" t="s">
        <v>120</v>
      </c>
      <c r="M1787" s="108"/>
      <c r="N1787" s="109" t="s">
        <v>94</v>
      </c>
      <c r="O1787" s="105" t="s">
        <v>116</v>
      </c>
      <c r="P1787" s="104" t="s">
        <v>117</v>
      </c>
      <c r="Q1787" s="104"/>
      <c r="R1787" s="104"/>
      <c r="S1787" s="104"/>
      <c r="T1787" s="104"/>
      <c r="U1787" s="105"/>
      <c r="V1787" s="104" t="s">
        <v>118</v>
      </c>
      <c r="W1787" s="104"/>
      <c r="X1787" s="105"/>
      <c r="Y1787" s="106" t="s">
        <v>119</v>
      </c>
      <c r="Z1787" s="107" t="s">
        <v>120</v>
      </c>
      <c r="AA1787" s="108"/>
      <c r="AB1787" s="109" t="s">
        <v>94</v>
      </c>
    </row>
    <row r="1788" spans="1:37">
      <c r="A1788" s="110" t="s">
        <v>121</v>
      </c>
      <c r="B1788" s="111"/>
      <c r="C1788" s="111"/>
      <c r="D1788" s="111"/>
      <c r="E1788" s="111"/>
      <c r="F1788" s="111"/>
      <c r="G1788" s="112"/>
      <c r="H1788" s="111"/>
      <c r="I1788" s="111"/>
      <c r="J1788" s="112"/>
      <c r="K1788" s="113"/>
      <c r="L1788" s="114"/>
      <c r="M1788" s="115"/>
      <c r="N1788" s="116"/>
      <c r="O1788" s="117" t="s">
        <v>121</v>
      </c>
      <c r="P1788" s="111"/>
      <c r="Q1788" s="111"/>
      <c r="R1788" s="111"/>
      <c r="S1788" s="111"/>
      <c r="T1788" s="111"/>
      <c r="U1788" s="112"/>
      <c r="V1788" s="111"/>
      <c r="W1788" s="111"/>
      <c r="X1788" s="112"/>
      <c r="Y1788" s="113"/>
      <c r="Z1788" s="114"/>
      <c r="AA1788" s="115"/>
      <c r="AB1788" s="116"/>
      <c r="AD1788" s="64" t="s">
        <v>122</v>
      </c>
    </row>
    <row r="1789" spans="1:37">
      <c r="A1789" s="110" t="s">
        <v>123</v>
      </c>
      <c r="B1789" s="111"/>
      <c r="C1789" s="111"/>
      <c r="D1789" s="111"/>
      <c r="E1789" s="111"/>
      <c r="F1789" s="111"/>
      <c r="G1789" s="112"/>
      <c r="H1789" s="111"/>
      <c r="I1789" s="111"/>
      <c r="J1789" s="112"/>
      <c r="K1789" s="118"/>
      <c r="L1789" s="119"/>
      <c r="M1789" s="112"/>
      <c r="N1789" s="116"/>
      <c r="O1789" s="117" t="s">
        <v>123</v>
      </c>
      <c r="P1789" s="111"/>
      <c r="Q1789" s="111"/>
      <c r="R1789" s="111"/>
      <c r="S1789" s="111"/>
      <c r="T1789" s="111"/>
      <c r="U1789" s="112"/>
      <c r="V1789" s="111"/>
      <c r="W1789" s="111"/>
      <c r="X1789" s="112"/>
      <c r="Y1789" s="118"/>
      <c r="Z1789" s="119"/>
      <c r="AA1789" s="112"/>
      <c r="AB1789" s="116"/>
      <c r="AD1789" s="120"/>
      <c r="AE1789" s="58"/>
      <c r="AF1789" s="58"/>
      <c r="AG1789" s="58"/>
      <c r="AH1789" s="58"/>
      <c r="AI1789" s="58"/>
      <c r="AJ1789" s="58"/>
      <c r="AK1789" s="58"/>
    </row>
    <row r="1790" spans="1:37">
      <c r="A1790" s="110" t="s">
        <v>124</v>
      </c>
      <c r="B1790" s="111"/>
      <c r="C1790" s="111"/>
      <c r="D1790" s="111"/>
      <c r="E1790" s="111"/>
      <c r="F1790" s="111"/>
      <c r="G1790" s="112"/>
      <c r="H1790" s="111"/>
      <c r="I1790" s="111"/>
      <c r="J1790" s="112"/>
      <c r="K1790" s="118"/>
      <c r="L1790" s="119"/>
      <c r="M1790" s="112"/>
      <c r="N1790" s="116"/>
      <c r="O1790" s="117" t="s">
        <v>124</v>
      </c>
      <c r="P1790" s="111"/>
      <c r="Q1790" s="111"/>
      <c r="R1790" s="111"/>
      <c r="S1790" s="111"/>
      <c r="T1790" s="111"/>
      <c r="U1790" s="112"/>
      <c r="V1790" s="111"/>
      <c r="W1790" s="111"/>
      <c r="X1790" s="112"/>
      <c r="Y1790" s="118"/>
      <c r="Z1790" s="119"/>
      <c r="AA1790" s="112"/>
      <c r="AB1790" s="116"/>
      <c r="AD1790" s="64" t="s">
        <v>96</v>
      </c>
    </row>
    <row r="1791" spans="1:37">
      <c r="A1791" s="110" t="s">
        <v>125</v>
      </c>
      <c r="B1791" s="111"/>
      <c r="C1791" s="111"/>
      <c r="D1791" s="111"/>
      <c r="E1791" s="111"/>
      <c r="F1791" s="111"/>
      <c r="G1791" s="112"/>
      <c r="H1791" s="111"/>
      <c r="I1791" s="111"/>
      <c r="J1791" s="112"/>
      <c r="K1791" s="118"/>
      <c r="L1791" s="119"/>
      <c r="M1791" s="112"/>
      <c r="N1791" s="116"/>
      <c r="O1791" s="117" t="s">
        <v>125</v>
      </c>
      <c r="P1791" s="111"/>
      <c r="Q1791" s="111"/>
      <c r="R1791" s="111"/>
      <c r="S1791" s="111"/>
      <c r="T1791" s="111"/>
      <c r="U1791" s="112"/>
      <c r="V1791" s="111"/>
      <c r="W1791" s="111"/>
      <c r="X1791" s="112"/>
      <c r="Y1791" s="118"/>
      <c r="Z1791" s="119"/>
      <c r="AA1791" s="112"/>
      <c r="AB1791" s="116"/>
      <c r="AD1791" s="120"/>
      <c r="AE1791" s="58"/>
      <c r="AF1791" s="58"/>
      <c r="AG1791" s="58"/>
      <c r="AH1791" s="58"/>
      <c r="AI1791" s="58"/>
      <c r="AJ1791" s="58"/>
      <c r="AK1791" s="58"/>
    </row>
    <row r="1792" spans="1:37">
      <c r="A1792" s="110" t="s">
        <v>126</v>
      </c>
      <c r="B1792" s="111"/>
      <c r="C1792" s="111"/>
      <c r="D1792" s="111"/>
      <c r="E1792" s="111"/>
      <c r="F1792" s="111"/>
      <c r="G1792" s="112"/>
      <c r="H1792" s="111"/>
      <c r="I1792" s="111"/>
      <c r="J1792" s="112"/>
      <c r="K1792" s="118"/>
      <c r="L1792" s="119"/>
      <c r="M1792" s="112"/>
      <c r="N1792" s="116"/>
      <c r="O1792" s="117" t="s">
        <v>126</v>
      </c>
      <c r="P1792" s="111"/>
      <c r="Q1792" s="111"/>
      <c r="R1792" s="111"/>
      <c r="S1792" s="111"/>
      <c r="T1792" s="111"/>
      <c r="U1792" s="112"/>
      <c r="V1792" s="111"/>
      <c r="W1792" s="111"/>
      <c r="X1792" s="112"/>
      <c r="Y1792" s="118"/>
      <c r="Z1792" s="119"/>
      <c r="AA1792" s="112"/>
      <c r="AB1792" s="116"/>
      <c r="AD1792" s="64" t="s">
        <v>127</v>
      </c>
    </row>
    <row r="1793" spans="1:37">
      <c r="A1793" s="121" t="s">
        <v>128</v>
      </c>
      <c r="B1793" s="58"/>
      <c r="C1793" s="58"/>
      <c r="D1793" s="58"/>
      <c r="E1793" s="58"/>
      <c r="F1793" s="58"/>
      <c r="G1793" s="72"/>
      <c r="H1793" s="58"/>
      <c r="I1793" s="58"/>
      <c r="J1793" s="72"/>
      <c r="K1793" s="122"/>
      <c r="L1793" s="123"/>
      <c r="M1793" s="72"/>
      <c r="N1793" s="59"/>
      <c r="O1793" s="124" t="s">
        <v>128</v>
      </c>
      <c r="P1793" s="58"/>
      <c r="Q1793" s="58"/>
      <c r="R1793" s="58"/>
      <c r="S1793" s="58"/>
      <c r="T1793" s="58"/>
      <c r="U1793" s="72"/>
      <c r="V1793" s="58"/>
      <c r="W1793" s="58"/>
      <c r="X1793" s="72"/>
      <c r="Y1793" s="122"/>
      <c r="Z1793" s="123"/>
      <c r="AA1793" s="72"/>
      <c r="AB1793" s="59"/>
      <c r="AD1793" s="125"/>
      <c r="AE1793" s="125" t="str">
        <f>Daten!$A$35</f>
        <v>Fredenbeck</v>
      </c>
      <c r="AF1793" s="58"/>
      <c r="AG1793" s="58"/>
      <c r="AH1793" s="58"/>
      <c r="AI1793" s="58"/>
      <c r="AJ1793" s="58"/>
      <c r="AK1793" s="58"/>
    </row>
    <row r="1794" spans="1:37">
      <c r="A1794" s="65" t="s">
        <v>129</v>
      </c>
      <c r="N1794" s="61"/>
      <c r="O1794" s="64" t="s">
        <v>129</v>
      </c>
      <c r="AB1794" s="61"/>
      <c r="AD1794" s="64" t="s">
        <v>130</v>
      </c>
    </row>
    <row r="1795" spans="1:37">
      <c r="A1795" s="57"/>
      <c r="B1795" s="58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9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8"/>
      <c r="AB1795" s="59"/>
      <c r="AD1795" s="58"/>
      <c r="AE1795" s="126" t="str">
        <f>Daten!$A$32</f>
        <v>05.05.2017</v>
      </c>
      <c r="AF1795" s="58"/>
      <c r="AG1795" s="58"/>
      <c r="AH1795" s="58"/>
      <c r="AI1795" s="58"/>
      <c r="AJ1795" s="58"/>
      <c r="AK1795" s="58"/>
    </row>
    <row r="1796" spans="1:37" ht="12" customHeight="1">
      <c r="A1796" s="127"/>
    </row>
    <row r="1797" spans="1:37">
      <c r="A1797" s="51" t="s">
        <v>95</v>
      </c>
      <c r="B1797" s="52"/>
      <c r="C1797" s="52"/>
      <c r="D1797" s="52"/>
      <c r="E1797" s="53"/>
      <c r="F1797" s="54" t="s">
        <v>96</v>
      </c>
      <c r="G1797" s="52"/>
      <c r="H1797" s="52"/>
      <c r="I1797" s="52"/>
      <c r="J1797" s="52"/>
      <c r="K1797" s="52"/>
      <c r="L1797" s="52"/>
      <c r="M1797" s="52"/>
      <c r="N1797" s="52"/>
      <c r="O1797" s="52"/>
      <c r="P1797" s="53"/>
      <c r="Q1797" s="54" t="s">
        <v>97</v>
      </c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3"/>
      <c r="AC1797" s="55" t="s">
        <v>98</v>
      </c>
    </row>
    <row r="1798" spans="1:37">
      <c r="A1798" s="57"/>
      <c r="B1798" s="58"/>
      <c r="C1798" s="58"/>
      <c r="D1798" s="58"/>
      <c r="E1798" s="59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9"/>
      <c r="Q1798" s="58"/>
      <c r="R1798" s="58" t="e">
        <f ca="1">SamstagNeben!P79</f>
        <v>#N/A</v>
      </c>
      <c r="S1798" s="58"/>
      <c r="T1798" s="58"/>
      <c r="U1798" s="58"/>
      <c r="V1798" s="58"/>
      <c r="W1798" s="58"/>
      <c r="X1798" s="58"/>
      <c r="Y1798" s="58"/>
      <c r="Z1798" s="58"/>
      <c r="AA1798" s="58" t="str">
        <f>SamstagNeben!N79</f>
        <v>M50</v>
      </c>
      <c r="AB1798" s="59"/>
      <c r="AC1798" s="55" t="s">
        <v>99</v>
      </c>
    </row>
    <row r="1799" spans="1:37" ht="15.95" customHeight="1">
      <c r="A1799" s="60" t="s">
        <v>100</v>
      </c>
      <c r="C1799" s="56" t="e">
        <f ca="1">SamstagNeben!I79</f>
        <v>#N/A</v>
      </c>
      <c r="M1799" s="61"/>
      <c r="N1799" s="62" t="s">
        <v>101</v>
      </c>
      <c r="O1799" s="63"/>
      <c r="P1799" s="56" t="e">
        <f ca="1">SamstagNeben!M79</f>
        <v>#N/A</v>
      </c>
      <c r="AB1799" s="61"/>
    </row>
    <row r="1800" spans="1:37">
      <c r="A1800" s="57"/>
      <c r="B1800" s="58"/>
      <c r="C1800" s="58"/>
      <c r="M1800" s="61"/>
      <c r="N1800" s="62"/>
      <c r="AB1800" s="61"/>
      <c r="AD1800" s="64" t="s">
        <v>37</v>
      </c>
      <c r="AG1800" s="64" t="s">
        <v>102</v>
      </c>
      <c r="AJ1800" s="64" t="s">
        <v>39</v>
      </c>
    </row>
    <row r="1801" spans="1:37">
      <c r="A1801" s="65" t="s">
        <v>100</v>
      </c>
      <c r="C1801" s="66"/>
      <c r="D1801" s="67"/>
      <c r="E1801" s="67"/>
      <c r="F1801" s="67"/>
      <c r="G1801" s="67"/>
      <c r="H1801" s="68"/>
      <c r="I1801" s="67"/>
      <c r="J1801" s="67"/>
      <c r="K1801" s="67"/>
      <c r="L1801" s="67"/>
      <c r="M1801" s="68"/>
      <c r="N1801" s="67"/>
      <c r="O1801" s="67"/>
      <c r="P1801" s="67"/>
      <c r="Q1801" s="67"/>
      <c r="R1801" s="68"/>
      <c r="S1801" s="67"/>
      <c r="T1801" s="67"/>
      <c r="U1801" s="67"/>
      <c r="V1801" s="67"/>
      <c r="W1801" s="68"/>
      <c r="X1801" s="67"/>
      <c r="Y1801" s="67"/>
      <c r="Z1801" s="67"/>
      <c r="AA1801" s="67"/>
      <c r="AB1801" s="68"/>
      <c r="AC1801" s="62"/>
      <c r="AD1801" s="69"/>
      <c r="AE1801" s="53"/>
      <c r="AF1801" s="62"/>
      <c r="AG1801" s="69"/>
      <c r="AH1801" s="53"/>
      <c r="AJ1801" s="69"/>
      <c r="AK1801" s="53"/>
    </row>
    <row r="1802" spans="1:37">
      <c r="A1802" s="70" t="s">
        <v>101</v>
      </c>
      <c r="B1802" s="58"/>
      <c r="C1802" s="71"/>
      <c r="D1802" s="72"/>
      <c r="E1802" s="72"/>
      <c r="F1802" s="72"/>
      <c r="G1802" s="72"/>
      <c r="H1802" s="59"/>
      <c r="I1802" s="72"/>
      <c r="J1802" s="72"/>
      <c r="K1802" s="72"/>
      <c r="L1802" s="72"/>
      <c r="M1802" s="59"/>
      <c r="N1802" s="72"/>
      <c r="O1802" s="72"/>
      <c r="P1802" s="72"/>
      <c r="Q1802" s="72"/>
      <c r="R1802" s="59"/>
      <c r="S1802" s="72"/>
      <c r="T1802" s="72"/>
      <c r="U1802" s="72"/>
      <c r="V1802" s="72"/>
      <c r="W1802" s="59"/>
      <c r="X1802" s="72"/>
      <c r="Y1802" s="72"/>
      <c r="Z1802" s="72"/>
      <c r="AA1802" s="72"/>
      <c r="AB1802" s="59"/>
      <c r="AC1802" s="62"/>
      <c r="AD1802" s="462">
        <f>SamstagNeben!C79</f>
        <v>15</v>
      </c>
      <c r="AE1802" s="463"/>
      <c r="AF1802" s="62"/>
      <c r="AG1802" s="462">
        <f>SamstagNeben!E79</f>
        <v>114</v>
      </c>
      <c r="AH1802" s="463"/>
      <c r="AJ1802" s="462">
        <f>SamstagNeben!F79</f>
        <v>2</v>
      </c>
      <c r="AK1802" s="463"/>
    </row>
    <row r="1803" spans="1:37">
      <c r="A1803" s="65" t="s">
        <v>100</v>
      </c>
      <c r="C1803" s="66"/>
      <c r="D1803" s="67"/>
      <c r="E1803" s="67"/>
      <c r="F1803" s="67"/>
      <c r="G1803" s="67"/>
      <c r="H1803" s="68"/>
      <c r="I1803" s="67"/>
      <c r="J1803" s="67"/>
      <c r="K1803" s="67"/>
      <c r="L1803" s="67"/>
      <c r="M1803" s="68"/>
      <c r="N1803" s="67"/>
      <c r="O1803" s="67"/>
      <c r="P1803" s="67"/>
      <c r="Q1803" s="67"/>
      <c r="R1803" s="68"/>
      <c r="S1803" s="67"/>
      <c r="T1803" s="67"/>
      <c r="U1803" s="67"/>
      <c r="V1803" s="67"/>
      <c r="W1803" s="68"/>
      <c r="X1803" s="67"/>
      <c r="Y1803" s="67"/>
      <c r="Z1803" s="67"/>
      <c r="AA1803" s="67"/>
      <c r="AB1803" s="68"/>
      <c r="AC1803" s="62"/>
      <c r="AD1803" s="57"/>
      <c r="AE1803" s="59"/>
      <c r="AF1803" s="62"/>
      <c r="AG1803" s="57"/>
      <c r="AH1803" s="59"/>
      <c r="AJ1803" s="57"/>
      <c r="AK1803" s="59"/>
    </row>
    <row r="1804" spans="1:37">
      <c r="A1804" s="70" t="s">
        <v>101</v>
      </c>
      <c r="B1804" s="58"/>
      <c r="C1804" s="71"/>
      <c r="D1804" s="72"/>
      <c r="E1804" s="72"/>
      <c r="F1804" s="72"/>
      <c r="G1804" s="72"/>
      <c r="H1804" s="59"/>
      <c r="I1804" s="72"/>
      <c r="J1804" s="72"/>
      <c r="K1804" s="72"/>
      <c r="L1804" s="72"/>
      <c r="M1804" s="59"/>
      <c r="N1804" s="72"/>
      <c r="O1804" s="72"/>
      <c r="P1804" s="72"/>
      <c r="Q1804" s="72"/>
      <c r="R1804" s="59"/>
      <c r="S1804" s="72"/>
      <c r="T1804" s="72"/>
      <c r="U1804" s="72"/>
      <c r="V1804" s="72"/>
      <c r="W1804" s="59"/>
      <c r="X1804" s="72"/>
      <c r="Y1804" s="72"/>
      <c r="Z1804" s="72"/>
      <c r="AA1804" s="72"/>
      <c r="AB1804" s="59"/>
      <c r="AC1804" s="62"/>
      <c r="AD1804" s="62"/>
      <c r="AE1804" s="62"/>
      <c r="AF1804" s="62"/>
      <c r="AG1804" s="62"/>
    </row>
    <row r="1805" spans="1:37">
      <c r="A1805" s="65" t="s">
        <v>100</v>
      </c>
      <c r="C1805" s="66"/>
      <c r="D1805" s="67"/>
      <c r="E1805" s="67"/>
      <c r="F1805" s="67"/>
      <c r="G1805" s="67"/>
      <c r="H1805" s="68"/>
      <c r="I1805" s="67"/>
      <c r="J1805" s="67"/>
      <c r="K1805" s="67"/>
      <c r="L1805" s="67"/>
      <c r="M1805" s="68"/>
      <c r="N1805" s="67"/>
      <c r="O1805" s="67"/>
      <c r="P1805" s="67"/>
      <c r="Q1805" s="67"/>
      <c r="R1805" s="68"/>
      <c r="S1805" s="67"/>
      <c r="T1805" s="67"/>
      <c r="U1805" s="67"/>
      <c r="V1805" s="67"/>
      <c r="W1805" s="68"/>
      <c r="X1805" s="67"/>
      <c r="Y1805" s="67"/>
      <c r="Z1805" s="67"/>
      <c r="AA1805" s="67"/>
      <c r="AB1805" s="68"/>
      <c r="AC1805" s="62"/>
      <c r="AD1805" s="73" t="s">
        <v>103</v>
      </c>
      <c r="AE1805" s="62"/>
      <c r="AF1805" s="62"/>
      <c r="AG1805" s="62"/>
    </row>
    <row r="1806" spans="1:37">
      <c r="A1806" s="70" t="s">
        <v>101</v>
      </c>
      <c r="B1806" s="58"/>
      <c r="C1806" s="71"/>
      <c r="D1806" s="72"/>
      <c r="E1806" s="72"/>
      <c r="F1806" s="72"/>
      <c r="G1806" s="72"/>
      <c r="H1806" s="59"/>
      <c r="I1806" s="72"/>
      <c r="J1806" s="72"/>
      <c r="K1806" s="72"/>
      <c r="L1806" s="72"/>
      <c r="M1806" s="59"/>
      <c r="N1806" s="72"/>
      <c r="O1806" s="72"/>
      <c r="P1806" s="72"/>
      <c r="Q1806" s="72"/>
      <c r="R1806" s="59"/>
      <c r="S1806" s="72"/>
      <c r="T1806" s="72"/>
      <c r="U1806" s="72"/>
      <c r="V1806" s="72"/>
      <c r="W1806" s="59"/>
      <c r="X1806" s="72"/>
      <c r="Y1806" s="72"/>
      <c r="Z1806" s="72"/>
      <c r="AA1806" s="72"/>
      <c r="AB1806" s="59"/>
      <c r="AC1806" s="62"/>
      <c r="AD1806" s="62"/>
      <c r="AE1806" s="62"/>
      <c r="AF1806" s="62"/>
      <c r="AG1806" s="62"/>
    </row>
    <row r="1807" spans="1:37">
      <c r="A1807" s="65" t="s">
        <v>100</v>
      </c>
      <c r="C1807" s="66"/>
      <c r="D1807" s="67"/>
      <c r="E1807" s="67"/>
      <c r="F1807" s="67"/>
      <c r="G1807" s="67"/>
      <c r="H1807" s="68"/>
      <c r="I1807" s="67"/>
      <c r="J1807" s="67"/>
      <c r="K1807" s="67"/>
      <c r="L1807" s="67"/>
      <c r="M1807" s="68"/>
      <c r="N1807" s="67"/>
      <c r="O1807" s="67"/>
      <c r="P1807" s="67"/>
      <c r="Q1807" s="67"/>
      <c r="R1807" s="68"/>
      <c r="S1807" s="67"/>
      <c r="T1807" s="67"/>
      <c r="U1807" s="67"/>
      <c r="V1807" s="67"/>
      <c r="W1807" s="68"/>
      <c r="X1807" s="67"/>
      <c r="Y1807" s="67"/>
      <c r="Z1807" s="67"/>
      <c r="AA1807" s="67"/>
      <c r="AB1807" s="68"/>
      <c r="AC1807" s="62"/>
      <c r="AD1807" s="74" t="str">
        <f>Daten!$A$31</f>
        <v>DM Senioren 2017</v>
      </c>
      <c r="AE1807" s="58"/>
      <c r="AF1807" s="58"/>
      <c r="AG1807" s="58"/>
      <c r="AH1807" s="58"/>
      <c r="AI1807" s="58"/>
      <c r="AJ1807" s="58"/>
      <c r="AK1807" s="58"/>
    </row>
    <row r="1808" spans="1:37">
      <c r="A1808" s="70" t="s">
        <v>101</v>
      </c>
      <c r="B1808" s="58"/>
      <c r="C1808" s="71"/>
      <c r="D1808" s="72"/>
      <c r="E1808" s="72"/>
      <c r="F1808" s="72"/>
      <c r="G1808" s="72"/>
      <c r="H1808" s="59"/>
      <c r="I1808" s="72"/>
      <c r="J1808" s="72"/>
      <c r="K1808" s="72"/>
      <c r="L1808" s="72"/>
      <c r="M1808" s="59"/>
      <c r="N1808" s="72"/>
      <c r="O1808" s="72"/>
      <c r="P1808" s="72"/>
      <c r="Q1808" s="72"/>
      <c r="R1808" s="59"/>
      <c r="S1808" s="72"/>
      <c r="T1808" s="72"/>
      <c r="U1808" s="72"/>
      <c r="V1808" s="72"/>
      <c r="W1808" s="59"/>
      <c r="X1808" s="72"/>
      <c r="Y1808" s="72"/>
      <c r="Z1808" s="72"/>
      <c r="AA1808" s="72"/>
      <c r="AB1808" s="59"/>
      <c r="AC1808" s="62"/>
      <c r="AD1808" s="75" t="str">
        <f>SamstagNeben!G79</f>
        <v>M50</v>
      </c>
      <c r="AE1808" s="76"/>
      <c r="AF1808" s="76"/>
      <c r="AG1808" s="75" t="s">
        <v>34</v>
      </c>
      <c r="AH1808" s="76"/>
      <c r="AI1808" s="76"/>
      <c r="AJ1808" s="76"/>
      <c r="AK1808" s="76"/>
    </row>
    <row r="1809" spans="1:37">
      <c r="A1809" s="65" t="s">
        <v>100</v>
      </c>
      <c r="C1809" s="66"/>
      <c r="D1809" s="67"/>
      <c r="E1809" s="67"/>
      <c r="F1809" s="67"/>
      <c r="G1809" s="67"/>
      <c r="H1809" s="68"/>
      <c r="I1809" s="67"/>
      <c r="J1809" s="67"/>
      <c r="K1809" s="67"/>
      <c r="L1809" s="67"/>
      <c r="M1809" s="68"/>
      <c r="N1809" s="67"/>
      <c r="O1809" s="67"/>
      <c r="P1809" s="67"/>
      <c r="Q1809" s="67"/>
      <c r="R1809" s="68"/>
      <c r="S1809" s="67"/>
      <c r="T1809" s="67"/>
      <c r="U1809" s="67"/>
      <c r="V1809" s="67"/>
      <c r="W1809" s="68"/>
      <c r="X1809" s="67"/>
      <c r="Y1809" s="67"/>
      <c r="Z1809" s="67"/>
      <c r="AA1809" s="67"/>
      <c r="AB1809" s="68"/>
      <c r="AC1809" s="62"/>
      <c r="AD1809" s="77"/>
      <c r="AE1809" s="62"/>
      <c r="AF1809" s="62"/>
      <c r="AG1809" s="62"/>
      <c r="AH1809" s="62"/>
      <c r="AI1809" s="62"/>
      <c r="AJ1809" s="62"/>
      <c r="AK1809" s="62"/>
    </row>
    <row r="1810" spans="1:37">
      <c r="A1810" s="70" t="s">
        <v>101</v>
      </c>
      <c r="B1810" s="58"/>
      <c r="C1810" s="71"/>
      <c r="D1810" s="72"/>
      <c r="E1810" s="72"/>
      <c r="F1810" s="72"/>
      <c r="G1810" s="72"/>
      <c r="H1810" s="59"/>
      <c r="I1810" s="72"/>
      <c r="J1810" s="72"/>
      <c r="K1810" s="72"/>
      <c r="L1810" s="72"/>
      <c r="M1810" s="59"/>
      <c r="N1810" s="72"/>
      <c r="O1810" s="72"/>
      <c r="P1810" s="72"/>
      <c r="Q1810" s="72"/>
      <c r="R1810" s="59"/>
      <c r="S1810" s="72"/>
      <c r="T1810" s="72"/>
      <c r="U1810" s="72"/>
      <c r="V1810" s="72"/>
      <c r="W1810" s="59"/>
      <c r="X1810" s="72"/>
      <c r="Y1810" s="72"/>
      <c r="Z1810" s="72"/>
      <c r="AA1810" s="72"/>
      <c r="AB1810" s="59"/>
      <c r="AC1810" s="62"/>
      <c r="AD1810" s="78" t="s">
        <v>104</v>
      </c>
      <c r="AE1810" s="76"/>
      <c r="AF1810" s="76"/>
      <c r="AG1810" s="76"/>
      <c r="AH1810" s="79"/>
      <c r="AI1810" s="76"/>
      <c r="AJ1810" s="76"/>
      <c r="AK1810" s="80"/>
    </row>
    <row r="1811" spans="1:37">
      <c r="D1811" s="64"/>
      <c r="AD1811" s="81"/>
      <c r="AE1811" s="52"/>
      <c r="AF1811" s="52"/>
      <c r="AG1811" s="52"/>
      <c r="AH1811" s="82"/>
      <c r="AI1811" s="52"/>
      <c r="AJ1811" s="52"/>
      <c r="AK1811" s="53"/>
    </row>
    <row r="1812" spans="1:37">
      <c r="A1812" s="83" t="s">
        <v>105</v>
      </c>
      <c r="B1812" s="76"/>
      <c r="C1812" s="80"/>
      <c r="D1812" s="84"/>
      <c r="E1812" s="84" t="s">
        <v>100</v>
      </c>
      <c r="F1812" s="85" t="s">
        <v>21</v>
      </c>
      <c r="G1812" s="84" t="s">
        <v>101</v>
      </c>
      <c r="H1812" s="86"/>
      <c r="I1812" s="84" t="s">
        <v>106</v>
      </c>
      <c r="J1812" s="84"/>
      <c r="K1812" s="84"/>
      <c r="L1812" s="84"/>
      <c r="M1812" s="86"/>
      <c r="N1812" s="84" t="s">
        <v>107</v>
      </c>
      <c r="O1812" s="84"/>
      <c r="P1812" s="84"/>
      <c r="Q1812" s="84"/>
      <c r="R1812" s="86"/>
      <c r="S1812" s="73"/>
      <c r="T1812" s="73"/>
      <c r="AD1812" s="87" t="s">
        <v>108</v>
      </c>
      <c r="AE1812" s="58"/>
      <c r="AF1812" s="58"/>
      <c r="AG1812" s="58"/>
      <c r="AH1812" s="72"/>
      <c r="AI1812" s="58"/>
      <c r="AJ1812" s="58"/>
      <c r="AK1812" s="59"/>
    </row>
    <row r="1813" spans="1:37">
      <c r="A1813" s="60"/>
      <c r="C1813" s="61"/>
      <c r="H1813" s="61"/>
      <c r="M1813" s="61"/>
      <c r="N1813" s="88"/>
      <c r="O1813" s="89"/>
      <c r="P1813" s="89"/>
      <c r="Q1813" s="89"/>
      <c r="R1813" s="90"/>
      <c r="S1813" s="62"/>
      <c r="T1813" s="56" t="s">
        <v>109</v>
      </c>
      <c r="AD1813" s="91"/>
      <c r="AE1813" s="62"/>
      <c r="AF1813" s="62"/>
      <c r="AG1813" s="62"/>
      <c r="AH1813" s="92"/>
      <c r="AI1813" s="62"/>
      <c r="AJ1813" s="62"/>
      <c r="AK1813" s="61"/>
    </row>
    <row r="1814" spans="1:37">
      <c r="A1814" s="93" t="s">
        <v>110</v>
      </c>
      <c r="B1814" s="58"/>
      <c r="C1814" s="59"/>
      <c r="D1814" s="58"/>
      <c r="E1814" s="58"/>
      <c r="F1814" s="94" t="s">
        <v>21</v>
      </c>
      <c r="G1814" s="58"/>
      <c r="H1814" s="59"/>
      <c r="I1814" s="58"/>
      <c r="J1814" s="58"/>
      <c r="K1814" s="94" t="s">
        <v>21</v>
      </c>
      <c r="L1814" s="58"/>
      <c r="M1814" s="59"/>
      <c r="N1814" s="95"/>
      <c r="O1814" s="95"/>
      <c r="P1814" s="96"/>
      <c r="Q1814" s="97"/>
      <c r="R1814" s="98"/>
      <c r="S1814" s="62"/>
      <c r="T1814" s="62"/>
      <c r="AD1814" s="87" t="s">
        <v>111</v>
      </c>
      <c r="AE1814" s="58"/>
      <c r="AF1814" s="58"/>
      <c r="AG1814" s="58"/>
      <c r="AH1814" s="72"/>
      <c r="AI1814" s="58"/>
      <c r="AJ1814" s="58"/>
      <c r="AK1814" s="59"/>
    </row>
    <row r="1815" spans="1:37">
      <c r="A1815" s="60"/>
      <c r="C1815" s="61"/>
      <c r="H1815" s="61"/>
      <c r="K1815" s="99"/>
      <c r="M1815" s="61"/>
      <c r="N1815" s="62"/>
      <c r="Q1815" s="100"/>
      <c r="R1815" s="61"/>
      <c r="S1815" s="62"/>
      <c r="T1815" s="58"/>
      <c r="U1815" s="58"/>
      <c r="V1815" s="58"/>
      <c r="W1815" s="58"/>
      <c r="X1815" s="58"/>
      <c r="Y1815" s="58"/>
      <c r="Z1815" s="58"/>
      <c r="AA1815" s="58"/>
      <c r="AB1815" s="58"/>
      <c r="AC1815" s="62"/>
      <c r="AD1815" s="91"/>
      <c r="AE1815" s="62"/>
      <c r="AF1815" s="62"/>
      <c r="AG1815" s="62"/>
      <c r="AH1815" s="92"/>
      <c r="AI1815" s="62"/>
      <c r="AJ1815" s="62"/>
      <c r="AK1815" s="61"/>
    </row>
    <row r="1816" spans="1:37">
      <c r="A1816" s="93" t="s">
        <v>112</v>
      </c>
      <c r="B1816" s="58"/>
      <c r="C1816" s="59"/>
      <c r="D1816" s="58"/>
      <c r="E1816" s="58"/>
      <c r="F1816" s="94" t="s">
        <v>21</v>
      </c>
      <c r="G1816" s="58"/>
      <c r="H1816" s="59"/>
      <c r="I1816" s="58"/>
      <c r="J1816" s="58"/>
      <c r="K1816" s="94" t="s">
        <v>21</v>
      </c>
      <c r="L1816" s="58"/>
      <c r="M1816" s="59"/>
      <c r="N1816" s="58"/>
      <c r="O1816" s="58"/>
      <c r="P1816" s="94" t="s">
        <v>21</v>
      </c>
      <c r="Q1816" s="101"/>
      <c r="R1816" s="59"/>
      <c r="S1816" s="62"/>
      <c r="T1816" s="62"/>
      <c r="AD1816" s="87" t="s">
        <v>113</v>
      </c>
      <c r="AE1816" s="58"/>
      <c r="AF1816" s="58"/>
      <c r="AG1816" s="58"/>
      <c r="AH1816" s="72"/>
      <c r="AI1816" s="58"/>
      <c r="AJ1816" s="58"/>
      <c r="AK1816" s="59"/>
    </row>
    <row r="1817" spans="1:37">
      <c r="AD1817" s="91" t="s">
        <v>114</v>
      </c>
      <c r="AE1817" s="62"/>
      <c r="AF1817" s="62"/>
      <c r="AG1817" s="62"/>
      <c r="AH1817" s="92"/>
      <c r="AI1817" s="62"/>
      <c r="AJ1817" s="62"/>
      <c r="AK1817" s="61"/>
    </row>
    <row r="1818" spans="1:37">
      <c r="A1818" s="102"/>
      <c r="B1818" s="76"/>
      <c r="C1818" s="76"/>
      <c r="D1818" s="76"/>
      <c r="E1818" s="76" t="s">
        <v>100</v>
      </c>
      <c r="F1818" s="76"/>
      <c r="G1818" s="76"/>
      <c r="H1818" s="76"/>
      <c r="I1818" s="76"/>
      <c r="J1818" s="76"/>
      <c r="K1818" s="76"/>
      <c r="L1818" s="76"/>
      <c r="M1818" s="76"/>
      <c r="N1818" s="85" t="s">
        <v>40</v>
      </c>
      <c r="O1818" s="76"/>
      <c r="P1818" s="76"/>
      <c r="Q1818" s="76"/>
      <c r="R1818" s="76"/>
      <c r="S1818" s="76"/>
      <c r="T1818" s="76" t="s">
        <v>101</v>
      </c>
      <c r="U1818" s="76"/>
      <c r="V1818" s="76"/>
      <c r="W1818" s="76"/>
      <c r="X1818" s="76"/>
      <c r="Y1818" s="76"/>
      <c r="Z1818" s="76"/>
      <c r="AA1818" s="76"/>
      <c r="AB1818" s="80"/>
      <c r="AD1818" s="87" t="s">
        <v>115</v>
      </c>
      <c r="AE1818" s="58"/>
      <c r="AF1818" s="58"/>
      <c r="AG1818" s="58"/>
      <c r="AH1818" s="72"/>
      <c r="AI1818" s="58"/>
      <c r="AJ1818" s="58"/>
      <c r="AK1818" s="59"/>
    </row>
    <row r="1819" spans="1:37">
      <c r="A1819" s="103" t="s">
        <v>116</v>
      </c>
      <c r="B1819" s="104" t="s">
        <v>117</v>
      </c>
      <c r="C1819" s="104"/>
      <c r="D1819" s="104"/>
      <c r="E1819" s="104"/>
      <c r="F1819" s="104"/>
      <c r="G1819" s="105"/>
      <c r="H1819" s="104" t="s">
        <v>118</v>
      </c>
      <c r="I1819" s="104"/>
      <c r="J1819" s="105"/>
      <c r="K1819" s="106" t="s">
        <v>119</v>
      </c>
      <c r="L1819" s="107" t="s">
        <v>120</v>
      </c>
      <c r="M1819" s="108"/>
      <c r="N1819" s="109" t="s">
        <v>94</v>
      </c>
      <c r="O1819" s="105" t="s">
        <v>116</v>
      </c>
      <c r="P1819" s="104" t="s">
        <v>117</v>
      </c>
      <c r="Q1819" s="104"/>
      <c r="R1819" s="104"/>
      <c r="S1819" s="104"/>
      <c r="T1819" s="104"/>
      <c r="U1819" s="105"/>
      <c r="V1819" s="104" t="s">
        <v>118</v>
      </c>
      <c r="W1819" s="104"/>
      <c r="X1819" s="105"/>
      <c r="Y1819" s="106" t="s">
        <v>119</v>
      </c>
      <c r="Z1819" s="107" t="s">
        <v>120</v>
      </c>
      <c r="AA1819" s="108"/>
      <c r="AB1819" s="109" t="s">
        <v>94</v>
      </c>
    </row>
    <row r="1820" spans="1:37">
      <c r="A1820" s="110" t="s">
        <v>121</v>
      </c>
      <c r="B1820" s="111"/>
      <c r="C1820" s="111"/>
      <c r="D1820" s="111"/>
      <c r="E1820" s="111"/>
      <c r="F1820" s="111"/>
      <c r="G1820" s="112"/>
      <c r="H1820" s="111"/>
      <c r="I1820" s="111"/>
      <c r="J1820" s="112"/>
      <c r="K1820" s="113"/>
      <c r="L1820" s="114"/>
      <c r="M1820" s="115"/>
      <c r="N1820" s="116"/>
      <c r="O1820" s="117" t="s">
        <v>121</v>
      </c>
      <c r="P1820" s="111"/>
      <c r="Q1820" s="111"/>
      <c r="R1820" s="111"/>
      <c r="S1820" s="111"/>
      <c r="T1820" s="111"/>
      <c r="U1820" s="112"/>
      <c r="V1820" s="111"/>
      <c r="W1820" s="111"/>
      <c r="X1820" s="112"/>
      <c r="Y1820" s="113"/>
      <c r="Z1820" s="114"/>
      <c r="AA1820" s="115"/>
      <c r="AB1820" s="116"/>
      <c r="AD1820" s="64" t="s">
        <v>122</v>
      </c>
    </row>
    <row r="1821" spans="1:37">
      <c r="A1821" s="110" t="s">
        <v>123</v>
      </c>
      <c r="B1821" s="111"/>
      <c r="C1821" s="111"/>
      <c r="D1821" s="111"/>
      <c r="E1821" s="111"/>
      <c r="F1821" s="111"/>
      <c r="G1821" s="112"/>
      <c r="H1821" s="111"/>
      <c r="I1821" s="111"/>
      <c r="J1821" s="112"/>
      <c r="K1821" s="118"/>
      <c r="L1821" s="119"/>
      <c r="M1821" s="112"/>
      <c r="N1821" s="116"/>
      <c r="O1821" s="117" t="s">
        <v>123</v>
      </c>
      <c r="P1821" s="111"/>
      <c r="Q1821" s="111"/>
      <c r="R1821" s="111"/>
      <c r="S1821" s="111"/>
      <c r="T1821" s="111"/>
      <c r="U1821" s="112"/>
      <c r="V1821" s="111"/>
      <c r="W1821" s="111"/>
      <c r="X1821" s="112"/>
      <c r="Y1821" s="118"/>
      <c r="Z1821" s="119"/>
      <c r="AA1821" s="112"/>
      <c r="AB1821" s="116"/>
      <c r="AD1821" s="120"/>
      <c r="AE1821" s="58"/>
      <c r="AF1821" s="58"/>
      <c r="AG1821" s="58"/>
      <c r="AH1821" s="58"/>
      <c r="AI1821" s="58"/>
      <c r="AJ1821" s="58"/>
      <c r="AK1821" s="58"/>
    </row>
    <row r="1822" spans="1:37">
      <c r="A1822" s="110" t="s">
        <v>124</v>
      </c>
      <c r="B1822" s="111"/>
      <c r="C1822" s="111"/>
      <c r="D1822" s="111"/>
      <c r="E1822" s="111"/>
      <c r="F1822" s="111"/>
      <c r="G1822" s="112"/>
      <c r="H1822" s="111"/>
      <c r="I1822" s="111"/>
      <c r="J1822" s="112"/>
      <c r="K1822" s="118"/>
      <c r="L1822" s="119"/>
      <c r="M1822" s="112"/>
      <c r="N1822" s="116"/>
      <c r="O1822" s="117" t="s">
        <v>124</v>
      </c>
      <c r="P1822" s="111"/>
      <c r="Q1822" s="111"/>
      <c r="R1822" s="111"/>
      <c r="S1822" s="111"/>
      <c r="T1822" s="111"/>
      <c r="U1822" s="112"/>
      <c r="V1822" s="111"/>
      <c r="W1822" s="111"/>
      <c r="X1822" s="112"/>
      <c r="Y1822" s="118"/>
      <c r="Z1822" s="119"/>
      <c r="AA1822" s="112"/>
      <c r="AB1822" s="116"/>
      <c r="AD1822" s="64" t="s">
        <v>96</v>
      </c>
    </row>
    <row r="1823" spans="1:37">
      <c r="A1823" s="110" t="s">
        <v>125</v>
      </c>
      <c r="B1823" s="111"/>
      <c r="C1823" s="111"/>
      <c r="D1823" s="111"/>
      <c r="E1823" s="111"/>
      <c r="F1823" s="111"/>
      <c r="G1823" s="112"/>
      <c r="H1823" s="111"/>
      <c r="I1823" s="111"/>
      <c r="J1823" s="112"/>
      <c r="K1823" s="118"/>
      <c r="L1823" s="119"/>
      <c r="M1823" s="112"/>
      <c r="N1823" s="116"/>
      <c r="O1823" s="117" t="s">
        <v>125</v>
      </c>
      <c r="P1823" s="111"/>
      <c r="Q1823" s="111"/>
      <c r="R1823" s="111"/>
      <c r="S1823" s="111"/>
      <c r="T1823" s="111"/>
      <c r="U1823" s="112"/>
      <c r="V1823" s="111"/>
      <c r="W1823" s="111"/>
      <c r="X1823" s="112"/>
      <c r="Y1823" s="118"/>
      <c r="Z1823" s="119"/>
      <c r="AA1823" s="112"/>
      <c r="AB1823" s="116"/>
      <c r="AD1823" s="120"/>
      <c r="AE1823" s="58"/>
      <c r="AF1823" s="58"/>
      <c r="AG1823" s="58"/>
      <c r="AH1823" s="58"/>
      <c r="AI1823" s="58"/>
      <c r="AJ1823" s="58"/>
      <c r="AK1823" s="58"/>
    </row>
    <row r="1824" spans="1:37">
      <c r="A1824" s="110" t="s">
        <v>126</v>
      </c>
      <c r="B1824" s="111"/>
      <c r="C1824" s="111"/>
      <c r="D1824" s="111"/>
      <c r="E1824" s="111"/>
      <c r="F1824" s="111"/>
      <c r="G1824" s="112"/>
      <c r="H1824" s="111"/>
      <c r="I1824" s="111"/>
      <c r="J1824" s="112"/>
      <c r="K1824" s="118"/>
      <c r="L1824" s="119"/>
      <c r="M1824" s="112"/>
      <c r="N1824" s="116"/>
      <c r="O1824" s="117" t="s">
        <v>126</v>
      </c>
      <c r="P1824" s="111"/>
      <c r="Q1824" s="111"/>
      <c r="R1824" s="111"/>
      <c r="S1824" s="111"/>
      <c r="T1824" s="111"/>
      <c r="U1824" s="112"/>
      <c r="V1824" s="111"/>
      <c r="W1824" s="111"/>
      <c r="X1824" s="112"/>
      <c r="Y1824" s="118"/>
      <c r="Z1824" s="119"/>
      <c r="AA1824" s="112"/>
      <c r="AB1824" s="116"/>
      <c r="AD1824" s="64" t="s">
        <v>127</v>
      </c>
    </row>
    <row r="1825" spans="1:37">
      <c r="A1825" s="121" t="s">
        <v>128</v>
      </c>
      <c r="B1825" s="58"/>
      <c r="C1825" s="58"/>
      <c r="D1825" s="58"/>
      <c r="E1825" s="58"/>
      <c r="F1825" s="58"/>
      <c r="G1825" s="72"/>
      <c r="H1825" s="58"/>
      <c r="I1825" s="58"/>
      <c r="J1825" s="72"/>
      <c r="K1825" s="122"/>
      <c r="L1825" s="123"/>
      <c r="M1825" s="72"/>
      <c r="N1825" s="59"/>
      <c r="O1825" s="124" t="s">
        <v>128</v>
      </c>
      <c r="P1825" s="58"/>
      <c r="Q1825" s="58"/>
      <c r="R1825" s="58"/>
      <c r="S1825" s="58"/>
      <c r="T1825" s="58"/>
      <c r="U1825" s="72"/>
      <c r="V1825" s="58"/>
      <c r="W1825" s="58"/>
      <c r="X1825" s="72"/>
      <c r="Y1825" s="122"/>
      <c r="Z1825" s="123"/>
      <c r="AA1825" s="72"/>
      <c r="AB1825" s="59"/>
      <c r="AD1825" s="120"/>
      <c r="AE1825" s="125" t="str">
        <f>Daten!$A$35</f>
        <v>Fredenbeck</v>
      </c>
      <c r="AF1825" s="58"/>
      <c r="AG1825" s="58"/>
      <c r="AH1825" s="58"/>
      <c r="AI1825" s="58"/>
      <c r="AJ1825" s="58"/>
      <c r="AK1825" s="58"/>
    </row>
    <row r="1826" spans="1:37">
      <c r="A1826" s="65" t="s">
        <v>129</v>
      </c>
      <c r="N1826" s="61"/>
      <c r="O1826" s="64" t="s">
        <v>129</v>
      </c>
      <c r="AB1826" s="61"/>
      <c r="AD1826" s="64" t="s">
        <v>130</v>
      </c>
    </row>
    <row r="1827" spans="1:37">
      <c r="A1827" s="57"/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9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8"/>
      <c r="AB1827" s="59"/>
      <c r="AD1827" s="58"/>
      <c r="AE1827" s="126" t="str">
        <f>Daten!$A$32</f>
        <v>05.05.2017</v>
      </c>
      <c r="AF1827" s="58"/>
      <c r="AG1827" s="58"/>
      <c r="AH1827" s="58"/>
      <c r="AI1827" s="58"/>
      <c r="AJ1827" s="58"/>
      <c r="AK1827" s="58"/>
    </row>
    <row r="1828" spans="1:37">
      <c r="A1828" s="51" t="s">
        <v>95</v>
      </c>
      <c r="B1828" s="52"/>
      <c r="C1828" s="52"/>
      <c r="D1828" s="52"/>
      <c r="E1828" s="53"/>
      <c r="F1828" s="54" t="s">
        <v>96</v>
      </c>
      <c r="G1828" s="52"/>
      <c r="H1828" s="52"/>
      <c r="I1828" s="52"/>
      <c r="J1828" s="52"/>
      <c r="K1828" s="52"/>
      <c r="L1828" s="52"/>
      <c r="M1828" s="52"/>
      <c r="N1828" s="52"/>
      <c r="O1828" s="52"/>
      <c r="P1828" s="53"/>
      <c r="Q1828" s="54" t="s">
        <v>97</v>
      </c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3"/>
      <c r="AC1828" s="55" t="s">
        <v>98</v>
      </c>
    </row>
    <row r="1829" spans="1:37">
      <c r="A1829" s="57"/>
      <c r="B1829" s="58"/>
      <c r="C1829" s="58"/>
      <c r="D1829" s="58"/>
      <c r="E1829" s="59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9"/>
      <c r="Q1829" s="58"/>
      <c r="R1829" s="58" t="e">
        <f ca="1">SamstagNeben!P80</f>
        <v>#N/A</v>
      </c>
      <c r="S1829" s="58"/>
      <c r="T1829" s="58"/>
      <c r="U1829" s="58"/>
      <c r="V1829" s="58"/>
      <c r="W1829" s="58"/>
      <c r="X1829" s="58"/>
      <c r="Y1829" s="58"/>
      <c r="Z1829" s="58"/>
      <c r="AA1829" s="58" t="str">
        <f>SamstagNeben!N80</f>
        <v>F30</v>
      </c>
      <c r="AB1829" s="59"/>
      <c r="AC1829" s="55" t="s">
        <v>99</v>
      </c>
    </row>
    <row r="1830" spans="1:37" ht="15.95" customHeight="1">
      <c r="A1830" s="60" t="s">
        <v>100</v>
      </c>
      <c r="C1830" s="56" t="e">
        <f ca="1">SamstagNeben!I80</f>
        <v>#N/A</v>
      </c>
      <c r="M1830" s="61"/>
      <c r="N1830" s="62" t="s">
        <v>101</v>
      </c>
      <c r="O1830" s="63"/>
      <c r="P1830" s="56" t="e">
        <f ca="1">SamstagNeben!M80</f>
        <v>#N/A</v>
      </c>
      <c r="AB1830" s="61"/>
    </row>
    <row r="1831" spans="1:37">
      <c r="A1831" s="57"/>
      <c r="B1831" s="58"/>
      <c r="C1831" s="58"/>
      <c r="M1831" s="61"/>
      <c r="N1831" s="62"/>
      <c r="AB1831" s="61"/>
      <c r="AD1831" s="64" t="s">
        <v>37</v>
      </c>
      <c r="AG1831" s="64" t="s">
        <v>102</v>
      </c>
      <c r="AJ1831" s="64" t="s">
        <v>39</v>
      </c>
    </row>
    <row r="1832" spans="1:37">
      <c r="A1832" s="65" t="s">
        <v>100</v>
      </c>
      <c r="C1832" s="66"/>
      <c r="D1832" s="67"/>
      <c r="E1832" s="67"/>
      <c r="F1832" s="67"/>
      <c r="G1832" s="67"/>
      <c r="H1832" s="68"/>
      <c r="I1832" s="67"/>
      <c r="J1832" s="67"/>
      <c r="K1832" s="67"/>
      <c r="L1832" s="67"/>
      <c r="M1832" s="68"/>
      <c r="N1832" s="67"/>
      <c r="O1832" s="67"/>
      <c r="P1832" s="67"/>
      <c r="Q1832" s="67"/>
      <c r="R1832" s="68"/>
      <c r="S1832" s="67"/>
      <c r="T1832" s="67"/>
      <c r="U1832" s="67"/>
      <c r="V1832" s="67"/>
      <c r="W1832" s="68"/>
      <c r="X1832" s="67"/>
      <c r="Y1832" s="67"/>
      <c r="Z1832" s="67"/>
      <c r="AA1832" s="67"/>
      <c r="AB1832" s="68"/>
      <c r="AC1832" s="62"/>
      <c r="AD1832" s="69"/>
      <c r="AE1832" s="53"/>
      <c r="AF1832" s="62"/>
      <c r="AG1832" s="69"/>
      <c r="AH1832" s="53"/>
      <c r="AJ1832" s="69"/>
      <c r="AK1832" s="53"/>
    </row>
    <row r="1833" spans="1:37">
      <c r="A1833" s="70" t="s">
        <v>101</v>
      </c>
      <c r="B1833" s="58"/>
      <c r="C1833" s="71"/>
      <c r="D1833" s="72"/>
      <c r="E1833" s="72"/>
      <c r="F1833" s="72"/>
      <c r="G1833" s="72"/>
      <c r="H1833" s="59"/>
      <c r="I1833" s="72"/>
      <c r="J1833" s="72"/>
      <c r="K1833" s="72"/>
      <c r="L1833" s="72"/>
      <c r="M1833" s="59"/>
      <c r="N1833" s="72"/>
      <c r="O1833" s="72"/>
      <c r="P1833" s="72"/>
      <c r="Q1833" s="72"/>
      <c r="R1833" s="59"/>
      <c r="S1833" s="72"/>
      <c r="T1833" s="72"/>
      <c r="U1833" s="72"/>
      <c r="V1833" s="72"/>
      <c r="W1833" s="59"/>
      <c r="X1833" s="72"/>
      <c r="Y1833" s="72"/>
      <c r="Z1833" s="72"/>
      <c r="AA1833" s="72"/>
      <c r="AB1833" s="59"/>
      <c r="AC1833" s="62"/>
      <c r="AD1833" s="462">
        <f>SamstagNeben!C80</f>
        <v>15</v>
      </c>
      <c r="AE1833" s="463"/>
      <c r="AF1833" s="62"/>
      <c r="AG1833" s="462">
        <f>SamstagNeben!E80</f>
        <v>115</v>
      </c>
      <c r="AH1833" s="463"/>
      <c r="AJ1833" s="462">
        <f>SamstagNeben!F80</f>
        <v>3</v>
      </c>
      <c r="AK1833" s="463"/>
    </row>
    <row r="1834" spans="1:37">
      <c r="A1834" s="65" t="s">
        <v>100</v>
      </c>
      <c r="C1834" s="66"/>
      <c r="D1834" s="67"/>
      <c r="E1834" s="67"/>
      <c r="F1834" s="67"/>
      <c r="G1834" s="67"/>
      <c r="H1834" s="68"/>
      <c r="I1834" s="67"/>
      <c r="J1834" s="67"/>
      <c r="K1834" s="67"/>
      <c r="L1834" s="67"/>
      <c r="M1834" s="68"/>
      <c r="N1834" s="67"/>
      <c r="O1834" s="67"/>
      <c r="P1834" s="67"/>
      <c r="Q1834" s="67"/>
      <c r="R1834" s="68"/>
      <c r="S1834" s="67"/>
      <c r="T1834" s="67"/>
      <c r="U1834" s="67"/>
      <c r="V1834" s="67"/>
      <c r="W1834" s="68"/>
      <c r="X1834" s="67"/>
      <c r="Y1834" s="67"/>
      <c r="Z1834" s="67"/>
      <c r="AA1834" s="67"/>
      <c r="AB1834" s="68"/>
      <c r="AC1834" s="62"/>
      <c r="AD1834" s="57"/>
      <c r="AE1834" s="59"/>
      <c r="AF1834" s="62"/>
      <c r="AG1834" s="57"/>
      <c r="AH1834" s="59"/>
      <c r="AJ1834" s="57"/>
      <c r="AK1834" s="59"/>
    </row>
    <row r="1835" spans="1:37">
      <c r="A1835" s="70" t="s">
        <v>101</v>
      </c>
      <c r="B1835" s="58"/>
      <c r="C1835" s="71"/>
      <c r="D1835" s="72"/>
      <c r="E1835" s="72"/>
      <c r="F1835" s="72"/>
      <c r="G1835" s="72"/>
      <c r="H1835" s="59"/>
      <c r="I1835" s="72"/>
      <c r="J1835" s="72"/>
      <c r="K1835" s="72"/>
      <c r="L1835" s="72"/>
      <c r="M1835" s="59"/>
      <c r="N1835" s="72"/>
      <c r="O1835" s="72"/>
      <c r="P1835" s="72"/>
      <c r="Q1835" s="72"/>
      <c r="R1835" s="59"/>
      <c r="S1835" s="72"/>
      <c r="T1835" s="72"/>
      <c r="U1835" s="72"/>
      <c r="V1835" s="72"/>
      <c r="W1835" s="59"/>
      <c r="X1835" s="72"/>
      <c r="Y1835" s="72"/>
      <c r="Z1835" s="72"/>
      <c r="AA1835" s="72"/>
      <c r="AB1835" s="59"/>
      <c r="AC1835" s="62"/>
      <c r="AD1835" s="62"/>
      <c r="AE1835" s="62"/>
      <c r="AF1835" s="62"/>
      <c r="AG1835" s="62"/>
    </row>
    <row r="1836" spans="1:37">
      <c r="A1836" s="65" t="s">
        <v>100</v>
      </c>
      <c r="C1836" s="66"/>
      <c r="D1836" s="67"/>
      <c r="E1836" s="67"/>
      <c r="F1836" s="67"/>
      <c r="G1836" s="67"/>
      <c r="H1836" s="68"/>
      <c r="I1836" s="67"/>
      <c r="J1836" s="67"/>
      <c r="K1836" s="67"/>
      <c r="L1836" s="67"/>
      <c r="M1836" s="68"/>
      <c r="N1836" s="67"/>
      <c r="O1836" s="67"/>
      <c r="P1836" s="67"/>
      <c r="Q1836" s="67"/>
      <c r="R1836" s="68"/>
      <c r="S1836" s="67"/>
      <c r="T1836" s="67"/>
      <c r="U1836" s="67"/>
      <c r="V1836" s="67"/>
      <c r="W1836" s="68"/>
      <c r="X1836" s="67"/>
      <c r="Y1836" s="67"/>
      <c r="Z1836" s="67"/>
      <c r="AA1836" s="67"/>
      <c r="AB1836" s="68"/>
      <c r="AC1836" s="62"/>
      <c r="AD1836" s="73" t="s">
        <v>103</v>
      </c>
      <c r="AE1836" s="62"/>
      <c r="AF1836" s="62"/>
      <c r="AG1836" s="62"/>
    </row>
    <row r="1837" spans="1:37">
      <c r="A1837" s="70" t="s">
        <v>101</v>
      </c>
      <c r="B1837" s="58"/>
      <c r="C1837" s="71"/>
      <c r="D1837" s="72"/>
      <c r="E1837" s="72"/>
      <c r="F1837" s="72"/>
      <c r="G1837" s="72"/>
      <c r="H1837" s="59"/>
      <c r="I1837" s="72"/>
      <c r="J1837" s="72"/>
      <c r="K1837" s="72"/>
      <c r="L1837" s="72"/>
      <c r="M1837" s="59"/>
      <c r="N1837" s="72"/>
      <c r="O1837" s="72"/>
      <c r="P1837" s="72"/>
      <c r="Q1837" s="72"/>
      <c r="R1837" s="59"/>
      <c r="S1837" s="72"/>
      <c r="T1837" s="72"/>
      <c r="U1837" s="72"/>
      <c r="V1837" s="72"/>
      <c r="W1837" s="59"/>
      <c r="X1837" s="72"/>
      <c r="Y1837" s="72"/>
      <c r="Z1837" s="72"/>
      <c r="AA1837" s="72"/>
      <c r="AB1837" s="59"/>
      <c r="AC1837" s="62"/>
      <c r="AD1837" s="62"/>
      <c r="AE1837" s="62"/>
      <c r="AF1837" s="62"/>
      <c r="AG1837" s="62"/>
    </row>
    <row r="1838" spans="1:37">
      <c r="A1838" s="65" t="s">
        <v>100</v>
      </c>
      <c r="C1838" s="66"/>
      <c r="D1838" s="67"/>
      <c r="E1838" s="67"/>
      <c r="F1838" s="67"/>
      <c r="G1838" s="67"/>
      <c r="H1838" s="68"/>
      <c r="I1838" s="67"/>
      <c r="J1838" s="67"/>
      <c r="K1838" s="67"/>
      <c r="L1838" s="67"/>
      <c r="M1838" s="68"/>
      <c r="N1838" s="67"/>
      <c r="O1838" s="67"/>
      <c r="P1838" s="67"/>
      <c r="Q1838" s="67"/>
      <c r="R1838" s="68"/>
      <c r="S1838" s="67"/>
      <c r="T1838" s="67"/>
      <c r="U1838" s="67"/>
      <c r="V1838" s="67"/>
      <c r="W1838" s="68"/>
      <c r="X1838" s="67"/>
      <c r="Y1838" s="67"/>
      <c r="Z1838" s="67"/>
      <c r="AA1838" s="67"/>
      <c r="AB1838" s="68"/>
      <c r="AC1838" s="62"/>
      <c r="AD1838" s="74" t="str">
        <f>Daten!$A$31</f>
        <v>DM Senioren 2017</v>
      </c>
      <c r="AE1838" s="58"/>
      <c r="AF1838" s="58"/>
      <c r="AG1838" s="58"/>
      <c r="AH1838" s="58"/>
      <c r="AI1838" s="58"/>
      <c r="AJ1838" s="58"/>
      <c r="AK1838" s="58"/>
    </row>
    <row r="1839" spans="1:37">
      <c r="A1839" s="70" t="s">
        <v>101</v>
      </c>
      <c r="B1839" s="58"/>
      <c r="C1839" s="71"/>
      <c r="D1839" s="72"/>
      <c r="E1839" s="72"/>
      <c r="F1839" s="72"/>
      <c r="G1839" s="72"/>
      <c r="H1839" s="59"/>
      <c r="I1839" s="72"/>
      <c r="J1839" s="72"/>
      <c r="K1839" s="72"/>
      <c r="L1839" s="72"/>
      <c r="M1839" s="59"/>
      <c r="N1839" s="72"/>
      <c r="O1839" s="72"/>
      <c r="P1839" s="72"/>
      <c r="Q1839" s="72"/>
      <c r="R1839" s="59"/>
      <c r="S1839" s="72"/>
      <c r="T1839" s="72"/>
      <c r="U1839" s="72"/>
      <c r="V1839" s="72"/>
      <c r="W1839" s="59"/>
      <c r="X1839" s="72"/>
      <c r="Y1839" s="72"/>
      <c r="Z1839" s="72"/>
      <c r="AA1839" s="72"/>
      <c r="AB1839" s="59"/>
      <c r="AC1839" s="62"/>
      <c r="AD1839" s="75" t="str">
        <f>SamstagNeben!G80</f>
        <v>F30</v>
      </c>
      <c r="AE1839" s="76"/>
      <c r="AF1839" s="76"/>
      <c r="AG1839" s="75" t="s">
        <v>34</v>
      </c>
      <c r="AH1839" s="76"/>
      <c r="AI1839" s="76"/>
      <c r="AJ1839" s="76"/>
      <c r="AK1839" s="76"/>
    </row>
    <row r="1840" spans="1:37">
      <c r="A1840" s="65" t="s">
        <v>100</v>
      </c>
      <c r="C1840" s="66"/>
      <c r="D1840" s="67"/>
      <c r="E1840" s="67"/>
      <c r="F1840" s="67"/>
      <c r="G1840" s="67"/>
      <c r="H1840" s="68"/>
      <c r="I1840" s="67"/>
      <c r="J1840" s="67"/>
      <c r="K1840" s="67"/>
      <c r="L1840" s="67"/>
      <c r="M1840" s="68"/>
      <c r="N1840" s="67"/>
      <c r="O1840" s="67"/>
      <c r="P1840" s="67"/>
      <c r="Q1840" s="67"/>
      <c r="R1840" s="68"/>
      <c r="S1840" s="67"/>
      <c r="T1840" s="67"/>
      <c r="U1840" s="67"/>
      <c r="V1840" s="67"/>
      <c r="W1840" s="68"/>
      <c r="X1840" s="67"/>
      <c r="Y1840" s="67"/>
      <c r="Z1840" s="67"/>
      <c r="AA1840" s="67"/>
      <c r="AB1840" s="68"/>
      <c r="AC1840" s="62"/>
      <c r="AD1840" s="77"/>
      <c r="AE1840" s="62"/>
      <c r="AF1840" s="62"/>
      <c r="AG1840" s="62"/>
      <c r="AH1840" s="62"/>
      <c r="AI1840" s="62"/>
      <c r="AJ1840" s="62"/>
      <c r="AK1840" s="62"/>
    </row>
    <row r="1841" spans="1:37">
      <c r="A1841" s="70" t="s">
        <v>101</v>
      </c>
      <c r="B1841" s="58"/>
      <c r="C1841" s="71"/>
      <c r="D1841" s="72"/>
      <c r="E1841" s="72"/>
      <c r="F1841" s="72"/>
      <c r="G1841" s="72"/>
      <c r="H1841" s="59"/>
      <c r="I1841" s="72"/>
      <c r="J1841" s="72"/>
      <c r="K1841" s="72"/>
      <c r="L1841" s="72"/>
      <c r="M1841" s="59"/>
      <c r="N1841" s="72"/>
      <c r="O1841" s="72"/>
      <c r="P1841" s="72"/>
      <c r="Q1841" s="72"/>
      <c r="R1841" s="59"/>
      <c r="S1841" s="72"/>
      <c r="T1841" s="72"/>
      <c r="U1841" s="72"/>
      <c r="V1841" s="72"/>
      <c r="W1841" s="59"/>
      <c r="X1841" s="72"/>
      <c r="Y1841" s="72"/>
      <c r="Z1841" s="72"/>
      <c r="AA1841" s="72"/>
      <c r="AB1841" s="59"/>
      <c r="AC1841" s="62"/>
      <c r="AD1841" s="78" t="s">
        <v>104</v>
      </c>
      <c r="AE1841" s="76"/>
      <c r="AF1841" s="76"/>
      <c r="AG1841" s="76"/>
      <c r="AH1841" s="79"/>
      <c r="AI1841" s="76"/>
      <c r="AJ1841" s="76"/>
      <c r="AK1841" s="80"/>
    </row>
    <row r="1842" spans="1:37">
      <c r="D1842" s="64"/>
      <c r="AD1842" s="81"/>
      <c r="AE1842" s="52"/>
      <c r="AF1842" s="52"/>
      <c r="AG1842" s="52"/>
      <c r="AH1842" s="82"/>
      <c r="AI1842" s="52"/>
      <c r="AJ1842" s="52"/>
      <c r="AK1842" s="53"/>
    </row>
    <row r="1843" spans="1:37">
      <c r="A1843" s="83" t="s">
        <v>105</v>
      </c>
      <c r="B1843" s="76"/>
      <c r="C1843" s="80"/>
      <c r="D1843" s="84"/>
      <c r="E1843" s="84" t="s">
        <v>100</v>
      </c>
      <c r="F1843" s="85" t="s">
        <v>21</v>
      </c>
      <c r="G1843" s="84" t="s">
        <v>101</v>
      </c>
      <c r="H1843" s="86"/>
      <c r="I1843" s="84" t="s">
        <v>106</v>
      </c>
      <c r="J1843" s="84"/>
      <c r="K1843" s="84"/>
      <c r="L1843" s="84"/>
      <c r="M1843" s="86"/>
      <c r="N1843" s="84" t="s">
        <v>107</v>
      </c>
      <c r="O1843" s="84"/>
      <c r="P1843" s="84"/>
      <c r="Q1843" s="84"/>
      <c r="R1843" s="86"/>
      <c r="S1843" s="73"/>
      <c r="T1843" s="73"/>
      <c r="AD1843" s="87" t="s">
        <v>108</v>
      </c>
      <c r="AE1843" s="58"/>
      <c r="AF1843" s="58"/>
      <c r="AG1843" s="58"/>
      <c r="AH1843" s="72"/>
      <c r="AI1843" s="58"/>
      <c r="AJ1843" s="58"/>
      <c r="AK1843" s="59"/>
    </row>
    <row r="1844" spans="1:37">
      <c r="A1844" s="60"/>
      <c r="C1844" s="61"/>
      <c r="H1844" s="61"/>
      <c r="M1844" s="61"/>
      <c r="N1844" s="88"/>
      <c r="O1844" s="89"/>
      <c r="P1844" s="89"/>
      <c r="Q1844" s="89"/>
      <c r="R1844" s="90"/>
      <c r="S1844" s="62"/>
      <c r="T1844" s="56" t="s">
        <v>109</v>
      </c>
      <c r="AD1844" s="91"/>
      <c r="AE1844" s="62"/>
      <c r="AF1844" s="62"/>
      <c r="AG1844" s="62"/>
      <c r="AH1844" s="92"/>
      <c r="AI1844" s="62"/>
      <c r="AJ1844" s="62"/>
      <c r="AK1844" s="61"/>
    </row>
    <row r="1845" spans="1:37">
      <c r="A1845" s="93" t="s">
        <v>110</v>
      </c>
      <c r="B1845" s="58"/>
      <c r="C1845" s="59"/>
      <c r="D1845" s="58"/>
      <c r="E1845" s="58"/>
      <c r="F1845" s="94" t="s">
        <v>21</v>
      </c>
      <c r="G1845" s="58"/>
      <c r="H1845" s="59"/>
      <c r="I1845" s="58"/>
      <c r="J1845" s="58"/>
      <c r="K1845" s="94" t="s">
        <v>21</v>
      </c>
      <c r="L1845" s="58"/>
      <c r="M1845" s="59"/>
      <c r="N1845" s="95"/>
      <c r="O1845" s="95"/>
      <c r="P1845" s="96"/>
      <c r="Q1845" s="97"/>
      <c r="R1845" s="98"/>
      <c r="S1845" s="62"/>
      <c r="T1845" s="62"/>
      <c r="AD1845" s="87" t="s">
        <v>111</v>
      </c>
      <c r="AE1845" s="58"/>
      <c r="AF1845" s="58"/>
      <c r="AG1845" s="58"/>
      <c r="AH1845" s="72"/>
      <c r="AI1845" s="58"/>
      <c r="AJ1845" s="58"/>
      <c r="AK1845" s="59"/>
    </row>
    <row r="1846" spans="1:37">
      <c r="A1846" s="60"/>
      <c r="C1846" s="61"/>
      <c r="H1846" s="61"/>
      <c r="K1846" s="99"/>
      <c r="M1846" s="61"/>
      <c r="N1846" s="62"/>
      <c r="Q1846" s="100"/>
      <c r="R1846" s="61"/>
      <c r="S1846" s="62"/>
      <c r="T1846" s="58"/>
      <c r="U1846" s="58"/>
      <c r="V1846" s="58"/>
      <c r="W1846" s="58"/>
      <c r="X1846" s="58"/>
      <c r="Y1846" s="58"/>
      <c r="Z1846" s="58"/>
      <c r="AA1846" s="58"/>
      <c r="AB1846" s="58"/>
      <c r="AC1846" s="62"/>
      <c r="AD1846" s="91"/>
      <c r="AE1846" s="62"/>
      <c r="AF1846" s="62"/>
      <c r="AG1846" s="62"/>
      <c r="AH1846" s="92"/>
      <c r="AI1846" s="62"/>
      <c r="AJ1846" s="62"/>
      <c r="AK1846" s="61"/>
    </row>
    <row r="1847" spans="1:37">
      <c r="A1847" s="93" t="s">
        <v>112</v>
      </c>
      <c r="B1847" s="58"/>
      <c r="C1847" s="59"/>
      <c r="D1847" s="58"/>
      <c r="E1847" s="58"/>
      <c r="F1847" s="94" t="s">
        <v>21</v>
      </c>
      <c r="G1847" s="58"/>
      <c r="H1847" s="59"/>
      <c r="I1847" s="58"/>
      <c r="J1847" s="58"/>
      <c r="K1847" s="94" t="s">
        <v>21</v>
      </c>
      <c r="L1847" s="58"/>
      <c r="M1847" s="59"/>
      <c r="N1847" s="58"/>
      <c r="O1847" s="58"/>
      <c r="P1847" s="94" t="s">
        <v>21</v>
      </c>
      <c r="Q1847" s="101"/>
      <c r="R1847" s="59"/>
      <c r="S1847" s="62"/>
      <c r="T1847" s="62"/>
      <c r="AD1847" s="87" t="s">
        <v>113</v>
      </c>
      <c r="AE1847" s="58"/>
      <c r="AF1847" s="58"/>
      <c r="AG1847" s="58"/>
      <c r="AH1847" s="72"/>
      <c r="AI1847" s="58"/>
      <c r="AJ1847" s="58"/>
      <c r="AK1847" s="59"/>
    </row>
    <row r="1848" spans="1:37">
      <c r="AD1848" s="91" t="s">
        <v>114</v>
      </c>
      <c r="AE1848" s="62"/>
      <c r="AF1848" s="62"/>
      <c r="AG1848" s="62"/>
      <c r="AH1848" s="92"/>
      <c r="AI1848" s="62"/>
      <c r="AJ1848" s="62"/>
      <c r="AK1848" s="61"/>
    </row>
    <row r="1849" spans="1:37">
      <c r="A1849" s="102"/>
      <c r="B1849" s="76"/>
      <c r="C1849" s="76"/>
      <c r="D1849" s="76"/>
      <c r="E1849" s="76" t="s">
        <v>100</v>
      </c>
      <c r="F1849" s="76"/>
      <c r="G1849" s="76"/>
      <c r="H1849" s="76"/>
      <c r="I1849" s="76"/>
      <c r="J1849" s="76"/>
      <c r="K1849" s="76"/>
      <c r="L1849" s="76"/>
      <c r="M1849" s="76"/>
      <c r="N1849" s="85" t="s">
        <v>40</v>
      </c>
      <c r="O1849" s="76"/>
      <c r="P1849" s="76"/>
      <c r="Q1849" s="76"/>
      <c r="R1849" s="76"/>
      <c r="S1849" s="76"/>
      <c r="T1849" s="76" t="s">
        <v>101</v>
      </c>
      <c r="U1849" s="76"/>
      <c r="V1849" s="76"/>
      <c r="W1849" s="76"/>
      <c r="X1849" s="76"/>
      <c r="Y1849" s="76"/>
      <c r="Z1849" s="76"/>
      <c r="AA1849" s="76"/>
      <c r="AB1849" s="80"/>
      <c r="AD1849" s="87" t="s">
        <v>115</v>
      </c>
      <c r="AE1849" s="58"/>
      <c r="AF1849" s="58"/>
      <c r="AG1849" s="58"/>
      <c r="AH1849" s="72"/>
      <c r="AI1849" s="58"/>
      <c r="AJ1849" s="58"/>
      <c r="AK1849" s="59"/>
    </row>
    <row r="1850" spans="1:37">
      <c r="A1850" s="103" t="s">
        <v>116</v>
      </c>
      <c r="B1850" s="104" t="s">
        <v>117</v>
      </c>
      <c r="C1850" s="104"/>
      <c r="D1850" s="104"/>
      <c r="E1850" s="104"/>
      <c r="F1850" s="104"/>
      <c r="G1850" s="105"/>
      <c r="H1850" s="104" t="s">
        <v>118</v>
      </c>
      <c r="I1850" s="104"/>
      <c r="J1850" s="105"/>
      <c r="K1850" s="106" t="s">
        <v>119</v>
      </c>
      <c r="L1850" s="107" t="s">
        <v>120</v>
      </c>
      <c r="M1850" s="108"/>
      <c r="N1850" s="109" t="s">
        <v>94</v>
      </c>
      <c r="O1850" s="105" t="s">
        <v>116</v>
      </c>
      <c r="P1850" s="104" t="s">
        <v>117</v>
      </c>
      <c r="Q1850" s="104"/>
      <c r="R1850" s="104"/>
      <c r="S1850" s="104"/>
      <c r="T1850" s="104"/>
      <c r="U1850" s="105"/>
      <c r="V1850" s="104" t="s">
        <v>118</v>
      </c>
      <c r="W1850" s="104"/>
      <c r="X1850" s="105"/>
      <c r="Y1850" s="106" t="s">
        <v>119</v>
      </c>
      <c r="Z1850" s="107" t="s">
        <v>120</v>
      </c>
      <c r="AA1850" s="108"/>
      <c r="AB1850" s="109" t="s">
        <v>94</v>
      </c>
    </row>
    <row r="1851" spans="1:37">
      <c r="A1851" s="110" t="s">
        <v>121</v>
      </c>
      <c r="B1851" s="111"/>
      <c r="C1851" s="111"/>
      <c r="D1851" s="111"/>
      <c r="E1851" s="111"/>
      <c r="F1851" s="111"/>
      <c r="G1851" s="112"/>
      <c r="H1851" s="111"/>
      <c r="I1851" s="111"/>
      <c r="J1851" s="112"/>
      <c r="K1851" s="113"/>
      <c r="L1851" s="114"/>
      <c r="M1851" s="115"/>
      <c r="N1851" s="116"/>
      <c r="O1851" s="117" t="s">
        <v>121</v>
      </c>
      <c r="P1851" s="111"/>
      <c r="Q1851" s="111"/>
      <c r="R1851" s="111"/>
      <c r="S1851" s="111"/>
      <c r="T1851" s="111"/>
      <c r="U1851" s="112"/>
      <c r="V1851" s="111"/>
      <c r="W1851" s="111"/>
      <c r="X1851" s="112"/>
      <c r="Y1851" s="113"/>
      <c r="Z1851" s="114"/>
      <c r="AA1851" s="115"/>
      <c r="AB1851" s="116"/>
      <c r="AD1851" s="64" t="s">
        <v>122</v>
      </c>
    </row>
    <row r="1852" spans="1:37">
      <c r="A1852" s="110" t="s">
        <v>123</v>
      </c>
      <c r="B1852" s="111"/>
      <c r="C1852" s="111"/>
      <c r="D1852" s="111"/>
      <c r="E1852" s="111"/>
      <c r="F1852" s="111"/>
      <c r="G1852" s="112"/>
      <c r="H1852" s="111"/>
      <c r="I1852" s="111"/>
      <c r="J1852" s="112"/>
      <c r="K1852" s="118"/>
      <c r="L1852" s="119"/>
      <c r="M1852" s="112"/>
      <c r="N1852" s="116"/>
      <c r="O1852" s="117" t="s">
        <v>123</v>
      </c>
      <c r="P1852" s="111"/>
      <c r="Q1852" s="111"/>
      <c r="R1852" s="111"/>
      <c r="S1852" s="111"/>
      <c r="T1852" s="111"/>
      <c r="U1852" s="112"/>
      <c r="V1852" s="111"/>
      <c r="W1852" s="111"/>
      <c r="X1852" s="112"/>
      <c r="Y1852" s="118"/>
      <c r="Z1852" s="119"/>
      <c r="AA1852" s="112"/>
      <c r="AB1852" s="116"/>
      <c r="AD1852" s="120"/>
      <c r="AE1852" s="58"/>
      <c r="AF1852" s="58"/>
      <c r="AG1852" s="58"/>
      <c r="AH1852" s="58"/>
      <c r="AI1852" s="58"/>
      <c r="AJ1852" s="58"/>
      <c r="AK1852" s="58"/>
    </row>
    <row r="1853" spans="1:37">
      <c r="A1853" s="110" t="s">
        <v>124</v>
      </c>
      <c r="B1853" s="111"/>
      <c r="C1853" s="111"/>
      <c r="D1853" s="111"/>
      <c r="E1853" s="111"/>
      <c r="F1853" s="111"/>
      <c r="G1853" s="112"/>
      <c r="H1853" s="111"/>
      <c r="I1853" s="111"/>
      <c r="J1853" s="112"/>
      <c r="K1853" s="118"/>
      <c r="L1853" s="119"/>
      <c r="M1853" s="112"/>
      <c r="N1853" s="116"/>
      <c r="O1853" s="117" t="s">
        <v>124</v>
      </c>
      <c r="P1853" s="111"/>
      <c r="Q1853" s="111"/>
      <c r="R1853" s="111"/>
      <c r="S1853" s="111"/>
      <c r="T1853" s="111"/>
      <c r="U1853" s="112"/>
      <c r="V1853" s="111"/>
      <c r="W1853" s="111"/>
      <c r="X1853" s="112"/>
      <c r="Y1853" s="118"/>
      <c r="Z1853" s="119"/>
      <c r="AA1853" s="112"/>
      <c r="AB1853" s="116"/>
      <c r="AD1853" s="64" t="s">
        <v>96</v>
      </c>
    </row>
    <row r="1854" spans="1:37">
      <c r="A1854" s="110" t="s">
        <v>125</v>
      </c>
      <c r="B1854" s="111"/>
      <c r="C1854" s="111"/>
      <c r="D1854" s="111"/>
      <c r="E1854" s="111"/>
      <c r="F1854" s="111"/>
      <c r="G1854" s="112"/>
      <c r="H1854" s="111"/>
      <c r="I1854" s="111"/>
      <c r="J1854" s="112"/>
      <c r="K1854" s="118"/>
      <c r="L1854" s="119"/>
      <c r="M1854" s="112"/>
      <c r="N1854" s="116"/>
      <c r="O1854" s="117" t="s">
        <v>125</v>
      </c>
      <c r="P1854" s="111"/>
      <c r="Q1854" s="111"/>
      <c r="R1854" s="111"/>
      <c r="S1854" s="111"/>
      <c r="T1854" s="111"/>
      <c r="U1854" s="112"/>
      <c r="V1854" s="111"/>
      <c r="W1854" s="111"/>
      <c r="X1854" s="112"/>
      <c r="Y1854" s="118"/>
      <c r="Z1854" s="119"/>
      <c r="AA1854" s="112"/>
      <c r="AB1854" s="116"/>
      <c r="AD1854" s="120"/>
      <c r="AE1854" s="58"/>
      <c r="AF1854" s="58"/>
      <c r="AG1854" s="58"/>
      <c r="AH1854" s="58"/>
      <c r="AI1854" s="58"/>
      <c r="AJ1854" s="58"/>
      <c r="AK1854" s="58"/>
    </row>
    <row r="1855" spans="1:37">
      <c r="A1855" s="110" t="s">
        <v>126</v>
      </c>
      <c r="B1855" s="111"/>
      <c r="C1855" s="111"/>
      <c r="D1855" s="111"/>
      <c r="E1855" s="111"/>
      <c r="F1855" s="111"/>
      <c r="G1855" s="112"/>
      <c r="H1855" s="111"/>
      <c r="I1855" s="111"/>
      <c r="J1855" s="112"/>
      <c r="K1855" s="118"/>
      <c r="L1855" s="119"/>
      <c r="M1855" s="112"/>
      <c r="N1855" s="116"/>
      <c r="O1855" s="117" t="s">
        <v>126</v>
      </c>
      <c r="P1855" s="111"/>
      <c r="Q1855" s="111"/>
      <c r="R1855" s="111"/>
      <c r="S1855" s="111"/>
      <c r="T1855" s="111"/>
      <c r="U1855" s="112"/>
      <c r="V1855" s="111"/>
      <c r="W1855" s="111"/>
      <c r="X1855" s="112"/>
      <c r="Y1855" s="118"/>
      <c r="Z1855" s="119"/>
      <c r="AA1855" s="112"/>
      <c r="AB1855" s="116"/>
      <c r="AD1855" s="64" t="s">
        <v>127</v>
      </c>
    </row>
    <row r="1856" spans="1:37">
      <c r="A1856" s="121" t="s">
        <v>128</v>
      </c>
      <c r="B1856" s="58"/>
      <c r="C1856" s="58"/>
      <c r="D1856" s="58"/>
      <c r="E1856" s="58"/>
      <c r="F1856" s="58"/>
      <c r="G1856" s="72"/>
      <c r="H1856" s="58"/>
      <c r="I1856" s="58"/>
      <c r="J1856" s="72"/>
      <c r="K1856" s="122"/>
      <c r="L1856" s="123"/>
      <c r="M1856" s="72"/>
      <c r="N1856" s="59"/>
      <c r="O1856" s="124" t="s">
        <v>128</v>
      </c>
      <c r="P1856" s="58"/>
      <c r="Q1856" s="58"/>
      <c r="R1856" s="58"/>
      <c r="S1856" s="58"/>
      <c r="T1856" s="58"/>
      <c r="U1856" s="72"/>
      <c r="V1856" s="58"/>
      <c r="W1856" s="58"/>
      <c r="X1856" s="72"/>
      <c r="Y1856" s="122"/>
      <c r="Z1856" s="123"/>
      <c r="AA1856" s="72"/>
      <c r="AB1856" s="59"/>
      <c r="AD1856" s="120"/>
      <c r="AE1856" s="125" t="str">
        <f>Daten!$A$35</f>
        <v>Fredenbeck</v>
      </c>
      <c r="AF1856" s="58"/>
      <c r="AG1856" s="58"/>
      <c r="AH1856" s="58"/>
      <c r="AI1856" s="58"/>
      <c r="AJ1856" s="58"/>
      <c r="AK1856" s="58"/>
    </row>
    <row r="1857" spans="1:37">
      <c r="A1857" s="65" t="s">
        <v>129</v>
      </c>
      <c r="N1857" s="61"/>
      <c r="O1857" s="64" t="s">
        <v>129</v>
      </c>
      <c r="AB1857" s="61"/>
      <c r="AD1857" s="64" t="s">
        <v>130</v>
      </c>
    </row>
    <row r="1858" spans="1:37">
      <c r="A1858" s="57"/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9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8"/>
      <c r="AB1858" s="59"/>
      <c r="AD1858" s="58"/>
      <c r="AE1858" s="126" t="str">
        <f>Daten!$A$32</f>
        <v>05.05.2017</v>
      </c>
      <c r="AF1858" s="58"/>
      <c r="AG1858" s="58"/>
      <c r="AH1858" s="58"/>
      <c r="AI1858" s="58"/>
      <c r="AJ1858" s="58"/>
      <c r="AK1858" s="58"/>
    </row>
    <row r="1859" spans="1:37" ht="12" customHeight="1"/>
    <row r="1860" spans="1:37">
      <c r="A1860" s="51" t="s">
        <v>95</v>
      </c>
      <c r="B1860" s="52"/>
      <c r="C1860" s="52"/>
      <c r="D1860" s="52"/>
      <c r="E1860" s="53"/>
      <c r="F1860" s="54" t="s">
        <v>96</v>
      </c>
      <c r="G1860" s="52"/>
      <c r="H1860" s="52"/>
      <c r="I1860" s="52"/>
      <c r="J1860" s="52"/>
      <c r="K1860" s="52"/>
      <c r="L1860" s="52"/>
      <c r="M1860" s="52"/>
      <c r="N1860" s="52"/>
      <c r="O1860" s="52"/>
      <c r="P1860" s="53"/>
      <c r="Q1860" s="54" t="s">
        <v>97</v>
      </c>
      <c r="R1860" s="52"/>
      <c r="S1860" s="52"/>
      <c r="T1860" s="52"/>
      <c r="U1860" s="52"/>
      <c r="V1860" s="52"/>
      <c r="W1860" s="52"/>
      <c r="X1860" s="52"/>
      <c r="Y1860" s="52"/>
      <c r="Z1860" s="52"/>
      <c r="AA1860" s="52"/>
      <c r="AB1860" s="53"/>
      <c r="AC1860" s="55" t="s">
        <v>98</v>
      </c>
    </row>
    <row r="1861" spans="1:37">
      <c r="A1861" s="57"/>
      <c r="B1861" s="58"/>
      <c r="C1861" s="58"/>
      <c r="D1861" s="58"/>
      <c r="E1861" s="59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9"/>
      <c r="Q1861" s="58"/>
      <c r="R1861" s="58" t="e">
        <f ca="1">SamstagNeben!P81</f>
        <v>#N/A</v>
      </c>
      <c r="S1861" s="58"/>
      <c r="T1861" s="58"/>
      <c r="U1861" s="58"/>
      <c r="V1861" s="58"/>
      <c r="W1861" s="58"/>
      <c r="X1861" s="58"/>
      <c r="Y1861" s="58"/>
      <c r="Z1861" s="58"/>
      <c r="AA1861" s="58" t="str">
        <f>SamstagNeben!N81</f>
        <v>F40</v>
      </c>
      <c r="AB1861" s="59"/>
      <c r="AC1861" s="55" t="s">
        <v>99</v>
      </c>
    </row>
    <row r="1862" spans="1:37" ht="15.95" customHeight="1">
      <c r="A1862" s="60" t="s">
        <v>100</v>
      </c>
      <c r="C1862" s="56" t="e">
        <f ca="1">SamstagNeben!I81</f>
        <v>#N/A</v>
      </c>
      <c r="M1862" s="61"/>
      <c r="N1862" s="62" t="s">
        <v>101</v>
      </c>
      <c r="O1862" s="63"/>
      <c r="P1862" s="56" t="e">
        <f ca="1">SamstagNeben!M81</f>
        <v>#N/A</v>
      </c>
      <c r="AB1862" s="61"/>
    </row>
    <row r="1863" spans="1:37">
      <c r="A1863" s="57"/>
      <c r="B1863" s="58"/>
      <c r="C1863" s="58"/>
      <c r="M1863" s="61"/>
      <c r="N1863" s="62"/>
      <c r="AB1863" s="61"/>
      <c r="AD1863" s="64" t="s">
        <v>37</v>
      </c>
      <c r="AG1863" s="64" t="s">
        <v>102</v>
      </c>
      <c r="AJ1863" s="64" t="s">
        <v>39</v>
      </c>
    </row>
    <row r="1864" spans="1:37">
      <c r="A1864" s="65" t="s">
        <v>100</v>
      </c>
      <c r="C1864" s="66"/>
      <c r="D1864" s="67"/>
      <c r="E1864" s="67"/>
      <c r="F1864" s="67"/>
      <c r="G1864" s="67"/>
      <c r="H1864" s="68"/>
      <c r="I1864" s="67"/>
      <c r="J1864" s="67"/>
      <c r="K1864" s="67"/>
      <c r="L1864" s="67"/>
      <c r="M1864" s="68"/>
      <c r="N1864" s="67"/>
      <c r="O1864" s="67"/>
      <c r="P1864" s="67"/>
      <c r="Q1864" s="67"/>
      <c r="R1864" s="68"/>
      <c r="S1864" s="67"/>
      <c r="T1864" s="67"/>
      <c r="U1864" s="67"/>
      <c r="V1864" s="67"/>
      <c r="W1864" s="68"/>
      <c r="X1864" s="67"/>
      <c r="Y1864" s="67"/>
      <c r="Z1864" s="67"/>
      <c r="AA1864" s="67"/>
      <c r="AB1864" s="68"/>
      <c r="AC1864" s="62"/>
      <c r="AD1864" s="69"/>
      <c r="AE1864" s="53"/>
      <c r="AF1864" s="62"/>
      <c r="AG1864" s="69"/>
      <c r="AH1864" s="53"/>
      <c r="AJ1864" s="69"/>
      <c r="AK1864" s="53"/>
    </row>
    <row r="1865" spans="1:37">
      <c r="A1865" s="70" t="s">
        <v>101</v>
      </c>
      <c r="B1865" s="58"/>
      <c r="C1865" s="71"/>
      <c r="D1865" s="72"/>
      <c r="E1865" s="72"/>
      <c r="F1865" s="72"/>
      <c r="G1865" s="72"/>
      <c r="H1865" s="59"/>
      <c r="I1865" s="72"/>
      <c r="J1865" s="72"/>
      <c r="K1865" s="72"/>
      <c r="L1865" s="72"/>
      <c r="M1865" s="59"/>
      <c r="N1865" s="72"/>
      <c r="O1865" s="72"/>
      <c r="P1865" s="72"/>
      <c r="Q1865" s="72"/>
      <c r="R1865" s="59"/>
      <c r="S1865" s="72"/>
      <c r="T1865" s="72"/>
      <c r="U1865" s="72"/>
      <c r="V1865" s="72"/>
      <c r="W1865" s="59"/>
      <c r="X1865" s="72"/>
      <c r="Y1865" s="72"/>
      <c r="Z1865" s="72"/>
      <c r="AA1865" s="72"/>
      <c r="AB1865" s="59"/>
      <c r="AC1865" s="62"/>
      <c r="AD1865" s="462">
        <f>SamstagNeben!C81</f>
        <v>15</v>
      </c>
      <c r="AE1865" s="463"/>
      <c r="AF1865" s="62"/>
      <c r="AG1865" s="462">
        <f>SamstagNeben!E81</f>
        <v>116</v>
      </c>
      <c r="AH1865" s="463"/>
      <c r="AJ1865" s="462">
        <f>SamstagNeben!F81</f>
        <v>4</v>
      </c>
      <c r="AK1865" s="463"/>
    </row>
    <row r="1866" spans="1:37">
      <c r="A1866" s="65" t="s">
        <v>100</v>
      </c>
      <c r="C1866" s="66"/>
      <c r="D1866" s="67"/>
      <c r="E1866" s="67"/>
      <c r="F1866" s="67"/>
      <c r="G1866" s="67"/>
      <c r="H1866" s="68"/>
      <c r="I1866" s="67"/>
      <c r="J1866" s="67"/>
      <c r="K1866" s="67"/>
      <c r="L1866" s="67"/>
      <c r="M1866" s="68"/>
      <c r="N1866" s="67"/>
      <c r="O1866" s="67"/>
      <c r="P1866" s="67"/>
      <c r="Q1866" s="67"/>
      <c r="R1866" s="68"/>
      <c r="S1866" s="67"/>
      <c r="T1866" s="67"/>
      <c r="U1866" s="67"/>
      <c r="V1866" s="67"/>
      <c r="W1866" s="68"/>
      <c r="X1866" s="67"/>
      <c r="Y1866" s="67"/>
      <c r="Z1866" s="67"/>
      <c r="AA1866" s="67"/>
      <c r="AB1866" s="68"/>
      <c r="AC1866" s="62"/>
      <c r="AD1866" s="57"/>
      <c r="AE1866" s="59"/>
      <c r="AF1866" s="62"/>
      <c r="AG1866" s="57"/>
      <c r="AH1866" s="59"/>
      <c r="AJ1866" s="57"/>
      <c r="AK1866" s="59"/>
    </row>
    <row r="1867" spans="1:37">
      <c r="A1867" s="70" t="s">
        <v>101</v>
      </c>
      <c r="B1867" s="58"/>
      <c r="C1867" s="71"/>
      <c r="D1867" s="72"/>
      <c r="E1867" s="72"/>
      <c r="F1867" s="72"/>
      <c r="G1867" s="72"/>
      <c r="H1867" s="59"/>
      <c r="I1867" s="72"/>
      <c r="J1867" s="72"/>
      <c r="K1867" s="72"/>
      <c r="L1867" s="72"/>
      <c r="M1867" s="59"/>
      <c r="N1867" s="72"/>
      <c r="O1867" s="72"/>
      <c r="P1867" s="72"/>
      <c r="Q1867" s="72"/>
      <c r="R1867" s="59"/>
      <c r="S1867" s="72"/>
      <c r="T1867" s="72"/>
      <c r="U1867" s="72"/>
      <c r="V1867" s="72"/>
      <c r="W1867" s="59"/>
      <c r="X1867" s="72"/>
      <c r="Y1867" s="72"/>
      <c r="Z1867" s="72"/>
      <c r="AA1867" s="72"/>
      <c r="AB1867" s="59"/>
      <c r="AC1867" s="62"/>
      <c r="AD1867" s="62"/>
      <c r="AE1867" s="62"/>
      <c r="AF1867" s="62"/>
      <c r="AG1867" s="62"/>
    </row>
    <row r="1868" spans="1:37">
      <c r="A1868" s="65" t="s">
        <v>100</v>
      </c>
      <c r="C1868" s="66"/>
      <c r="D1868" s="67"/>
      <c r="E1868" s="67"/>
      <c r="F1868" s="67"/>
      <c r="G1868" s="67"/>
      <c r="H1868" s="68"/>
      <c r="I1868" s="67"/>
      <c r="J1868" s="67"/>
      <c r="K1868" s="67"/>
      <c r="L1868" s="67"/>
      <c r="M1868" s="68"/>
      <c r="N1868" s="67"/>
      <c r="O1868" s="67"/>
      <c r="P1868" s="67"/>
      <c r="Q1868" s="67"/>
      <c r="R1868" s="68"/>
      <c r="S1868" s="67"/>
      <c r="T1868" s="67"/>
      <c r="U1868" s="67"/>
      <c r="V1868" s="67"/>
      <c r="W1868" s="68"/>
      <c r="X1868" s="67"/>
      <c r="Y1868" s="67"/>
      <c r="Z1868" s="67"/>
      <c r="AA1868" s="67"/>
      <c r="AB1868" s="68"/>
      <c r="AC1868" s="62"/>
      <c r="AD1868" s="73" t="s">
        <v>103</v>
      </c>
      <c r="AE1868" s="62"/>
      <c r="AF1868" s="62"/>
      <c r="AG1868" s="62"/>
    </row>
    <row r="1869" spans="1:37">
      <c r="A1869" s="70" t="s">
        <v>101</v>
      </c>
      <c r="B1869" s="58"/>
      <c r="C1869" s="71"/>
      <c r="D1869" s="72"/>
      <c r="E1869" s="72"/>
      <c r="F1869" s="72"/>
      <c r="G1869" s="72"/>
      <c r="H1869" s="59"/>
      <c r="I1869" s="72"/>
      <c r="J1869" s="72"/>
      <c r="K1869" s="72"/>
      <c r="L1869" s="72"/>
      <c r="M1869" s="59"/>
      <c r="N1869" s="72"/>
      <c r="O1869" s="72"/>
      <c r="P1869" s="72"/>
      <c r="Q1869" s="72"/>
      <c r="R1869" s="59"/>
      <c r="S1869" s="72"/>
      <c r="T1869" s="72"/>
      <c r="U1869" s="72"/>
      <c r="V1869" s="72"/>
      <c r="W1869" s="59"/>
      <c r="X1869" s="72"/>
      <c r="Y1869" s="72"/>
      <c r="Z1869" s="72"/>
      <c r="AA1869" s="72"/>
      <c r="AB1869" s="59"/>
      <c r="AC1869" s="62"/>
      <c r="AD1869" s="62"/>
      <c r="AE1869" s="62"/>
      <c r="AF1869" s="62"/>
      <c r="AG1869" s="62"/>
    </row>
    <row r="1870" spans="1:37">
      <c r="A1870" s="65" t="s">
        <v>100</v>
      </c>
      <c r="C1870" s="66"/>
      <c r="D1870" s="67"/>
      <c r="E1870" s="67"/>
      <c r="F1870" s="67"/>
      <c r="G1870" s="67"/>
      <c r="H1870" s="68"/>
      <c r="I1870" s="67"/>
      <c r="J1870" s="67"/>
      <c r="K1870" s="67"/>
      <c r="L1870" s="67"/>
      <c r="M1870" s="68"/>
      <c r="N1870" s="67"/>
      <c r="O1870" s="67"/>
      <c r="P1870" s="67"/>
      <c r="Q1870" s="67"/>
      <c r="R1870" s="68"/>
      <c r="S1870" s="67"/>
      <c r="T1870" s="67"/>
      <c r="U1870" s="67"/>
      <c r="V1870" s="67"/>
      <c r="W1870" s="68"/>
      <c r="X1870" s="67"/>
      <c r="Y1870" s="67"/>
      <c r="Z1870" s="67"/>
      <c r="AA1870" s="67"/>
      <c r="AB1870" s="68"/>
      <c r="AC1870" s="62"/>
      <c r="AD1870" s="74" t="str">
        <f>Daten!$A$31</f>
        <v>DM Senioren 2017</v>
      </c>
      <c r="AE1870" s="58"/>
      <c r="AF1870" s="58"/>
      <c r="AG1870" s="58"/>
      <c r="AH1870" s="58"/>
      <c r="AI1870" s="58"/>
      <c r="AJ1870" s="58"/>
      <c r="AK1870" s="58"/>
    </row>
    <row r="1871" spans="1:37">
      <c r="A1871" s="70" t="s">
        <v>101</v>
      </c>
      <c r="B1871" s="58"/>
      <c r="C1871" s="71"/>
      <c r="D1871" s="72"/>
      <c r="E1871" s="72"/>
      <c r="F1871" s="72"/>
      <c r="G1871" s="72"/>
      <c r="H1871" s="59"/>
      <c r="I1871" s="72"/>
      <c r="J1871" s="72"/>
      <c r="K1871" s="72"/>
      <c r="L1871" s="72"/>
      <c r="M1871" s="59"/>
      <c r="N1871" s="72"/>
      <c r="O1871" s="72"/>
      <c r="P1871" s="72"/>
      <c r="Q1871" s="72"/>
      <c r="R1871" s="59"/>
      <c r="S1871" s="72"/>
      <c r="T1871" s="72"/>
      <c r="U1871" s="72"/>
      <c r="V1871" s="72"/>
      <c r="W1871" s="59"/>
      <c r="X1871" s="72"/>
      <c r="Y1871" s="72"/>
      <c r="Z1871" s="72"/>
      <c r="AA1871" s="72"/>
      <c r="AB1871" s="59"/>
      <c r="AC1871" s="62"/>
      <c r="AD1871" s="75" t="str">
        <f>SamstagNeben!G81</f>
        <v>F40</v>
      </c>
      <c r="AE1871" s="76"/>
      <c r="AF1871" s="76"/>
      <c r="AG1871" s="75" t="s">
        <v>34</v>
      </c>
      <c r="AH1871" s="76"/>
      <c r="AI1871" s="76"/>
      <c r="AJ1871" s="76"/>
      <c r="AK1871" s="76"/>
    </row>
    <row r="1872" spans="1:37">
      <c r="A1872" s="65" t="s">
        <v>100</v>
      </c>
      <c r="C1872" s="66"/>
      <c r="D1872" s="67"/>
      <c r="E1872" s="67"/>
      <c r="F1872" s="67"/>
      <c r="G1872" s="67"/>
      <c r="H1872" s="68"/>
      <c r="I1872" s="67"/>
      <c r="J1872" s="67"/>
      <c r="K1872" s="67"/>
      <c r="L1872" s="67"/>
      <c r="M1872" s="68"/>
      <c r="N1872" s="67"/>
      <c r="O1872" s="67"/>
      <c r="P1872" s="67"/>
      <c r="Q1872" s="67"/>
      <c r="R1872" s="68"/>
      <c r="S1872" s="67"/>
      <c r="T1872" s="67"/>
      <c r="U1872" s="67"/>
      <c r="V1872" s="67"/>
      <c r="W1872" s="68"/>
      <c r="X1872" s="67"/>
      <c r="Y1872" s="67"/>
      <c r="Z1872" s="67"/>
      <c r="AA1872" s="67"/>
      <c r="AB1872" s="68"/>
      <c r="AC1872" s="62"/>
      <c r="AD1872" s="77"/>
      <c r="AE1872" s="62"/>
      <c r="AF1872" s="62"/>
      <c r="AG1872" s="62"/>
      <c r="AH1872" s="62"/>
      <c r="AI1872" s="62"/>
      <c r="AJ1872" s="62"/>
      <c r="AK1872" s="62"/>
    </row>
    <row r="1873" spans="1:37">
      <c r="A1873" s="70" t="s">
        <v>101</v>
      </c>
      <c r="B1873" s="58"/>
      <c r="C1873" s="71"/>
      <c r="D1873" s="72"/>
      <c r="E1873" s="72"/>
      <c r="F1873" s="72"/>
      <c r="G1873" s="72"/>
      <c r="H1873" s="59"/>
      <c r="I1873" s="72"/>
      <c r="J1873" s="72"/>
      <c r="K1873" s="72"/>
      <c r="L1873" s="72"/>
      <c r="M1873" s="59"/>
      <c r="N1873" s="72"/>
      <c r="O1873" s="72"/>
      <c r="P1873" s="72"/>
      <c r="Q1873" s="72"/>
      <c r="R1873" s="59"/>
      <c r="S1873" s="72"/>
      <c r="T1873" s="72"/>
      <c r="U1873" s="72"/>
      <c r="V1873" s="72"/>
      <c r="W1873" s="59"/>
      <c r="X1873" s="72"/>
      <c r="Y1873" s="72"/>
      <c r="Z1873" s="72"/>
      <c r="AA1873" s="72"/>
      <c r="AB1873" s="59"/>
      <c r="AC1873" s="62"/>
      <c r="AD1873" s="78" t="s">
        <v>104</v>
      </c>
      <c r="AE1873" s="76"/>
      <c r="AF1873" s="76"/>
      <c r="AG1873" s="76"/>
      <c r="AH1873" s="79"/>
      <c r="AI1873" s="76"/>
      <c r="AJ1873" s="76"/>
      <c r="AK1873" s="80"/>
    </row>
    <row r="1874" spans="1:37">
      <c r="D1874" s="64"/>
      <c r="AD1874" s="81"/>
      <c r="AE1874" s="52"/>
      <c r="AF1874" s="52"/>
      <c r="AG1874" s="52"/>
      <c r="AH1874" s="82"/>
      <c r="AI1874" s="52"/>
      <c r="AJ1874" s="52"/>
      <c r="AK1874" s="53"/>
    </row>
    <row r="1875" spans="1:37">
      <c r="A1875" s="83" t="s">
        <v>105</v>
      </c>
      <c r="B1875" s="76"/>
      <c r="C1875" s="80"/>
      <c r="D1875" s="84"/>
      <c r="E1875" s="84" t="s">
        <v>100</v>
      </c>
      <c r="F1875" s="85" t="s">
        <v>21</v>
      </c>
      <c r="G1875" s="84" t="s">
        <v>101</v>
      </c>
      <c r="H1875" s="86"/>
      <c r="I1875" s="84" t="s">
        <v>106</v>
      </c>
      <c r="J1875" s="84"/>
      <c r="K1875" s="84"/>
      <c r="L1875" s="84"/>
      <c r="M1875" s="86"/>
      <c r="N1875" s="84" t="s">
        <v>107</v>
      </c>
      <c r="O1875" s="84"/>
      <c r="P1875" s="84"/>
      <c r="Q1875" s="84"/>
      <c r="R1875" s="86"/>
      <c r="S1875" s="73"/>
      <c r="T1875" s="73"/>
      <c r="AD1875" s="87" t="s">
        <v>108</v>
      </c>
      <c r="AE1875" s="58"/>
      <c r="AF1875" s="58"/>
      <c r="AG1875" s="58"/>
      <c r="AH1875" s="72"/>
      <c r="AI1875" s="58"/>
      <c r="AJ1875" s="58"/>
      <c r="AK1875" s="59"/>
    </row>
    <row r="1876" spans="1:37">
      <c r="A1876" s="60"/>
      <c r="C1876" s="61"/>
      <c r="H1876" s="61"/>
      <c r="M1876" s="61"/>
      <c r="N1876" s="88"/>
      <c r="O1876" s="89"/>
      <c r="P1876" s="89"/>
      <c r="Q1876" s="89"/>
      <c r="R1876" s="90"/>
      <c r="S1876" s="62"/>
      <c r="T1876" s="56" t="s">
        <v>109</v>
      </c>
      <c r="AD1876" s="91"/>
      <c r="AE1876" s="62"/>
      <c r="AF1876" s="62"/>
      <c r="AG1876" s="62"/>
      <c r="AH1876" s="92"/>
      <c r="AI1876" s="62"/>
      <c r="AJ1876" s="62"/>
      <c r="AK1876" s="61"/>
    </row>
    <row r="1877" spans="1:37">
      <c r="A1877" s="93" t="s">
        <v>110</v>
      </c>
      <c r="B1877" s="58"/>
      <c r="C1877" s="59"/>
      <c r="D1877" s="58"/>
      <c r="E1877" s="58"/>
      <c r="F1877" s="94" t="s">
        <v>21</v>
      </c>
      <c r="G1877" s="58"/>
      <c r="H1877" s="59"/>
      <c r="I1877" s="58"/>
      <c r="J1877" s="58"/>
      <c r="K1877" s="94" t="s">
        <v>21</v>
      </c>
      <c r="L1877" s="58"/>
      <c r="M1877" s="59"/>
      <c r="N1877" s="95"/>
      <c r="O1877" s="95"/>
      <c r="P1877" s="96"/>
      <c r="Q1877" s="97"/>
      <c r="R1877" s="98"/>
      <c r="S1877" s="62"/>
      <c r="T1877" s="62"/>
      <c r="AD1877" s="87" t="s">
        <v>111</v>
      </c>
      <c r="AE1877" s="58"/>
      <c r="AF1877" s="58"/>
      <c r="AG1877" s="58"/>
      <c r="AH1877" s="72"/>
      <c r="AI1877" s="58"/>
      <c r="AJ1877" s="58"/>
      <c r="AK1877" s="59"/>
    </row>
    <row r="1878" spans="1:37">
      <c r="A1878" s="60"/>
      <c r="C1878" s="61"/>
      <c r="H1878" s="61"/>
      <c r="K1878" s="99"/>
      <c r="M1878" s="61"/>
      <c r="N1878" s="62"/>
      <c r="Q1878" s="100"/>
      <c r="R1878" s="61"/>
      <c r="S1878" s="62"/>
      <c r="T1878" s="58"/>
      <c r="U1878" s="58"/>
      <c r="V1878" s="58"/>
      <c r="W1878" s="58"/>
      <c r="X1878" s="58"/>
      <c r="Y1878" s="58"/>
      <c r="Z1878" s="58"/>
      <c r="AA1878" s="58"/>
      <c r="AB1878" s="58"/>
      <c r="AC1878" s="62"/>
      <c r="AD1878" s="91"/>
      <c r="AE1878" s="62"/>
      <c r="AF1878" s="62"/>
      <c r="AG1878" s="62"/>
      <c r="AH1878" s="92"/>
      <c r="AI1878" s="62"/>
      <c r="AJ1878" s="62"/>
      <c r="AK1878" s="61"/>
    </row>
    <row r="1879" spans="1:37">
      <c r="A1879" s="93" t="s">
        <v>112</v>
      </c>
      <c r="B1879" s="58"/>
      <c r="C1879" s="59"/>
      <c r="D1879" s="58"/>
      <c r="E1879" s="58"/>
      <c r="F1879" s="94" t="s">
        <v>21</v>
      </c>
      <c r="G1879" s="58"/>
      <c r="H1879" s="59"/>
      <c r="I1879" s="58"/>
      <c r="J1879" s="58"/>
      <c r="K1879" s="94" t="s">
        <v>21</v>
      </c>
      <c r="L1879" s="58"/>
      <c r="M1879" s="59"/>
      <c r="N1879" s="58"/>
      <c r="O1879" s="58"/>
      <c r="P1879" s="94" t="s">
        <v>21</v>
      </c>
      <c r="Q1879" s="101"/>
      <c r="R1879" s="59"/>
      <c r="S1879" s="62"/>
      <c r="T1879" s="62"/>
      <c r="AD1879" s="87" t="s">
        <v>113</v>
      </c>
      <c r="AE1879" s="58"/>
      <c r="AF1879" s="58"/>
      <c r="AG1879" s="58"/>
      <c r="AH1879" s="72"/>
      <c r="AI1879" s="58"/>
      <c r="AJ1879" s="58"/>
      <c r="AK1879" s="59"/>
    </row>
    <row r="1880" spans="1:37">
      <c r="AD1880" s="91" t="s">
        <v>114</v>
      </c>
      <c r="AE1880" s="62"/>
      <c r="AF1880" s="62"/>
      <c r="AG1880" s="62"/>
      <c r="AH1880" s="92"/>
      <c r="AI1880" s="62"/>
      <c r="AJ1880" s="62"/>
      <c r="AK1880" s="61"/>
    </row>
    <row r="1881" spans="1:37">
      <c r="A1881" s="102"/>
      <c r="B1881" s="76"/>
      <c r="C1881" s="76"/>
      <c r="D1881" s="76"/>
      <c r="E1881" s="76" t="s">
        <v>100</v>
      </c>
      <c r="F1881" s="76"/>
      <c r="G1881" s="76"/>
      <c r="H1881" s="76"/>
      <c r="I1881" s="76"/>
      <c r="J1881" s="76"/>
      <c r="K1881" s="76"/>
      <c r="L1881" s="76"/>
      <c r="M1881" s="76"/>
      <c r="N1881" s="85" t="s">
        <v>40</v>
      </c>
      <c r="O1881" s="76"/>
      <c r="P1881" s="76"/>
      <c r="Q1881" s="76"/>
      <c r="R1881" s="76"/>
      <c r="S1881" s="76"/>
      <c r="T1881" s="76" t="s">
        <v>101</v>
      </c>
      <c r="U1881" s="76"/>
      <c r="V1881" s="76"/>
      <c r="W1881" s="76"/>
      <c r="X1881" s="76"/>
      <c r="Y1881" s="76"/>
      <c r="Z1881" s="76"/>
      <c r="AA1881" s="76"/>
      <c r="AB1881" s="80"/>
      <c r="AD1881" s="87" t="s">
        <v>115</v>
      </c>
      <c r="AE1881" s="58"/>
      <c r="AF1881" s="58"/>
      <c r="AG1881" s="58"/>
      <c r="AH1881" s="72"/>
      <c r="AI1881" s="58"/>
      <c r="AJ1881" s="58"/>
      <c r="AK1881" s="59"/>
    </row>
    <row r="1882" spans="1:37">
      <c r="A1882" s="103" t="s">
        <v>116</v>
      </c>
      <c r="B1882" s="104" t="s">
        <v>117</v>
      </c>
      <c r="C1882" s="104"/>
      <c r="D1882" s="104"/>
      <c r="E1882" s="104"/>
      <c r="F1882" s="104"/>
      <c r="G1882" s="105"/>
      <c r="H1882" s="104" t="s">
        <v>118</v>
      </c>
      <c r="I1882" s="104"/>
      <c r="J1882" s="105"/>
      <c r="K1882" s="106" t="s">
        <v>119</v>
      </c>
      <c r="L1882" s="107" t="s">
        <v>120</v>
      </c>
      <c r="M1882" s="108"/>
      <c r="N1882" s="109" t="s">
        <v>94</v>
      </c>
      <c r="O1882" s="105" t="s">
        <v>116</v>
      </c>
      <c r="P1882" s="104" t="s">
        <v>117</v>
      </c>
      <c r="Q1882" s="104"/>
      <c r="R1882" s="104"/>
      <c r="S1882" s="104"/>
      <c r="T1882" s="104"/>
      <c r="U1882" s="105"/>
      <c r="V1882" s="104" t="s">
        <v>118</v>
      </c>
      <c r="W1882" s="104"/>
      <c r="X1882" s="105"/>
      <c r="Y1882" s="106" t="s">
        <v>119</v>
      </c>
      <c r="Z1882" s="107" t="s">
        <v>120</v>
      </c>
      <c r="AA1882" s="108"/>
      <c r="AB1882" s="109" t="s">
        <v>94</v>
      </c>
    </row>
    <row r="1883" spans="1:37">
      <c r="A1883" s="110" t="s">
        <v>121</v>
      </c>
      <c r="B1883" s="111"/>
      <c r="C1883" s="111"/>
      <c r="D1883" s="111"/>
      <c r="E1883" s="111"/>
      <c r="F1883" s="111"/>
      <c r="G1883" s="112"/>
      <c r="H1883" s="111"/>
      <c r="I1883" s="111"/>
      <c r="J1883" s="112"/>
      <c r="K1883" s="113"/>
      <c r="L1883" s="114"/>
      <c r="M1883" s="115"/>
      <c r="N1883" s="116"/>
      <c r="O1883" s="117" t="s">
        <v>121</v>
      </c>
      <c r="P1883" s="111"/>
      <c r="Q1883" s="111"/>
      <c r="R1883" s="111"/>
      <c r="S1883" s="111"/>
      <c r="T1883" s="111"/>
      <c r="U1883" s="112"/>
      <c r="V1883" s="111"/>
      <c r="W1883" s="111"/>
      <c r="X1883" s="112"/>
      <c r="Y1883" s="113"/>
      <c r="Z1883" s="114"/>
      <c r="AA1883" s="115"/>
      <c r="AB1883" s="116"/>
      <c r="AD1883" s="64" t="s">
        <v>122</v>
      </c>
    </row>
    <row r="1884" spans="1:37">
      <c r="A1884" s="110" t="s">
        <v>123</v>
      </c>
      <c r="B1884" s="111"/>
      <c r="C1884" s="111"/>
      <c r="D1884" s="111"/>
      <c r="E1884" s="111"/>
      <c r="F1884" s="111"/>
      <c r="G1884" s="112"/>
      <c r="H1884" s="111"/>
      <c r="I1884" s="111"/>
      <c r="J1884" s="112"/>
      <c r="K1884" s="118"/>
      <c r="L1884" s="119"/>
      <c r="M1884" s="112"/>
      <c r="N1884" s="116"/>
      <c r="O1884" s="117" t="s">
        <v>123</v>
      </c>
      <c r="P1884" s="111"/>
      <c r="Q1884" s="111"/>
      <c r="R1884" s="111"/>
      <c r="S1884" s="111"/>
      <c r="T1884" s="111"/>
      <c r="U1884" s="112"/>
      <c r="V1884" s="111"/>
      <c r="W1884" s="111"/>
      <c r="X1884" s="112"/>
      <c r="Y1884" s="118"/>
      <c r="Z1884" s="119"/>
      <c r="AA1884" s="112"/>
      <c r="AB1884" s="116"/>
      <c r="AD1884" s="120"/>
      <c r="AE1884" s="58"/>
      <c r="AF1884" s="58"/>
      <c r="AG1884" s="58"/>
      <c r="AH1884" s="58"/>
      <c r="AI1884" s="58"/>
      <c r="AJ1884" s="58"/>
      <c r="AK1884" s="58"/>
    </row>
    <row r="1885" spans="1:37">
      <c r="A1885" s="110" t="s">
        <v>124</v>
      </c>
      <c r="B1885" s="111"/>
      <c r="C1885" s="111"/>
      <c r="D1885" s="111"/>
      <c r="E1885" s="111"/>
      <c r="F1885" s="111"/>
      <c r="G1885" s="112"/>
      <c r="H1885" s="111"/>
      <c r="I1885" s="111"/>
      <c r="J1885" s="112"/>
      <c r="K1885" s="118"/>
      <c r="L1885" s="119"/>
      <c r="M1885" s="112"/>
      <c r="N1885" s="116"/>
      <c r="O1885" s="117" t="s">
        <v>124</v>
      </c>
      <c r="P1885" s="111"/>
      <c r="Q1885" s="111"/>
      <c r="R1885" s="111"/>
      <c r="S1885" s="111"/>
      <c r="T1885" s="111"/>
      <c r="U1885" s="112"/>
      <c r="V1885" s="111"/>
      <c r="W1885" s="111"/>
      <c r="X1885" s="112"/>
      <c r="Y1885" s="118"/>
      <c r="Z1885" s="119"/>
      <c r="AA1885" s="112"/>
      <c r="AB1885" s="116"/>
      <c r="AD1885" s="64" t="s">
        <v>96</v>
      </c>
    </row>
    <row r="1886" spans="1:37">
      <c r="A1886" s="110" t="s">
        <v>125</v>
      </c>
      <c r="B1886" s="111"/>
      <c r="C1886" s="111"/>
      <c r="D1886" s="111"/>
      <c r="E1886" s="111"/>
      <c r="F1886" s="111"/>
      <c r="G1886" s="112"/>
      <c r="H1886" s="111"/>
      <c r="I1886" s="111"/>
      <c r="J1886" s="112"/>
      <c r="K1886" s="118"/>
      <c r="L1886" s="119"/>
      <c r="M1886" s="112"/>
      <c r="N1886" s="116"/>
      <c r="O1886" s="117" t="s">
        <v>125</v>
      </c>
      <c r="P1886" s="111"/>
      <c r="Q1886" s="111"/>
      <c r="R1886" s="111"/>
      <c r="S1886" s="111"/>
      <c r="T1886" s="111"/>
      <c r="U1886" s="112"/>
      <c r="V1886" s="111"/>
      <c r="W1886" s="111"/>
      <c r="X1886" s="112"/>
      <c r="Y1886" s="118"/>
      <c r="Z1886" s="119"/>
      <c r="AA1886" s="112"/>
      <c r="AB1886" s="116"/>
      <c r="AD1886" s="120"/>
      <c r="AE1886" s="58"/>
      <c r="AF1886" s="58"/>
      <c r="AG1886" s="58"/>
      <c r="AH1886" s="58"/>
      <c r="AI1886" s="58"/>
      <c r="AJ1886" s="58"/>
      <c r="AK1886" s="58"/>
    </row>
    <row r="1887" spans="1:37">
      <c r="A1887" s="110" t="s">
        <v>126</v>
      </c>
      <c r="B1887" s="111"/>
      <c r="C1887" s="111"/>
      <c r="D1887" s="111"/>
      <c r="E1887" s="111"/>
      <c r="F1887" s="111"/>
      <c r="G1887" s="112"/>
      <c r="H1887" s="111"/>
      <c r="I1887" s="111"/>
      <c r="J1887" s="112"/>
      <c r="K1887" s="118"/>
      <c r="L1887" s="119"/>
      <c r="M1887" s="112"/>
      <c r="N1887" s="116"/>
      <c r="O1887" s="117" t="s">
        <v>126</v>
      </c>
      <c r="P1887" s="111"/>
      <c r="Q1887" s="111"/>
      <c r="R1887" s="111"/>
      <c r="S1887" s="111"/>
      <c r="T1887" s="111"/>
      <c r="U1887" s="112"/>
      <c r="V1887" s="111"/>
      <c r="W1887" s="111"/>
      <c r="X1887" s="112"/>
      <c r="Y1887" s="118"/>
      <c r="Z1887" s="119"/>
      <c r="AA1887" s="112"/>
      <c r="AB1887" s="116"/>
      <c r="AD1887" s="64" t="s">
        <v>127</v>
      </c>
    </row>
    <row r="1888" spans="1:37">
      <c r="A1888" s="121" t="s">
        <v>128</v>
      </c>
      <c r="B1888" s="58"/>
      <c r="C1888" s="58"/>
      <c r="D1888" s="58"/>
      <c r="E1888" s="58"/>
      <c r="F1888" s="58"/>
      <c r="G1888" s="72"/>
      <c r="H1888" s="58"/>
      <c r="I1888" s="58"/>
      <c r="J1888" s="72"/>
      <c r="K1888" s="122"/>
      <c r="L1888" s="123"/>
      <c r="M1888" s="72"/>
      <c r="N1888" s="59"/>
      <c r="O1888" s="124" t="s">
        <v>128</v>
      </c>
      <c r="P1888" s="58"/>
      <c r="Q1888" s="58"/>
      <c r="R1888" s="58"/>
      <c r="S1888" s="58"/>
      <c r="T1888" s="58"/>
      <c r="U1888" s="72"/>
      <c r="V1888" s="58"/>
      <c r="W1888" s="58"/>
      <c r="X1888" s="72"/>
      <c r="Y1888" s="122"/>
      <c r="Z1888" s="123"/>
      <c r="AA1888" s="72"/>
      <c r="AB1888" s="59"/>
      <c r="AD1888" s="120"/>
      <c r="AE1888" s="125" t="str">
        <f>Daten!$A$35</f>
        <v>Fredenbeck</v>
      </c>
      <c r="AF1888" s="58"/>
      <c r="AG1888" s="58"/>
      <c r="AH1888" s="58"/>
      <c r="AI1888" s="58"/>
      <c r="AJ1888" s="58"/>
      <c r="AK1888" s="58"/>
    </row>
    <row r="1889" spans="1:37">
      <c r="A1889" s="65" t="s">
        <v>129</v>
      </c>
      <c r="N1889" s="61"/>
      <c r="O1889" s="64" t="s">
        <v>129</v>
      </c>
      <c r="AB1889" s="61"/>
      <c r="AD1889" s="64" t="s">
        <v>130</v>
      </c>
    </row>
    <row r="1890" spans="1:37">
      <c r="A1890" s="57"/>
      <c r="B1890" s="58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9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8"/>
      <c r="AB1890" s="59"/>
      <c r="AD1890" s="58"/>
      <c r="AE1890" s="126" t="str">
        <f>Daten!$A$32</f>
        <v>05.05.2017</v>
      </c>
      <c r="AF1890" s="58"/>
      <c r="AG1890" s="58"/>
      <c r="AH1890" s="58"/>
      <c r="AI1890" s="58"/>
      <c r="AJ1890" s="58"/>
      <c r="AK1890" s="58"/>
    </row>
    <row r="1891" spans="1:37">
      <c r="A1891" s="51" t="s">
        <v>95</v>
      </c>
      <c r="B1891" s="52"/>
      <c r="C1891" s="52"/>
      <c r="D1891" s="52"/>
      <c r="E1891" s="53"/>
      <c r="F1891" s="54" t="s">
        <v>96</v>
      </c>
      <c r="G1891" s="52"/>
      <c r="H1891" s="52"/>
      <c r="I1891" s="52"/>
      <c r="J1891" s="52"/>
      <c r="K1891" s="52"/>
      <c r="L1891" s="52"/>
      <c r="M1891" s="52"/>
      <c r="N1891" s="52"/>
      <c r="O1891" s="52"/>
      <c r="P1891" s="53"/>
      <c r="Q1891" s="54" t="s">
        <v>97</v>
      </c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3"/>
      <c r="AC1891" s="55" t="s">
        <v>98</v>
      </c>
    </row>
    <row r="1892" spans="1:37">
      <c r="A1892" s="57"/>
      <c r="B1892" s="58"/>
      <c r="C1892" s="58"/>
      <c r="D1892" s="58"/>
      <c r="E1892" s="59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9"/>
      <c r="Q1892" s="58"/>
      <c r="R1892" s="58" t="e">
        <f ca="1">SamstagNeben!P82</f>
        <v>#N/A</v>
      </c>
      <c r="S1892" s="58"/>
      <c r="T1892" s="58"/>
      <c r="U1892" s="58"/>
      <c r="V1892" s="58"/>
      <c r="W1892" s="58"/>
      <c r="X1892" s="58"/>
      <c r="Y1892" s="58"/>
      <c r="Z1892" s="58"/>
      <c r="AA1892" s="58" t="str">
        <f>SamstagNeben!N82</f>
        <v>M50</v>
      </c>
      <c r="AB1892" s="59"/>
      <c r="AC1892" s="55" t="s">
        <v>99</v>
      </c>
    </row>
    <row r="1893" spans="1:37" ht="15.95" customHeight="1">
      <c r="A1893" s="60" t="s">
        <v>100</v>
      </c>
      <c r="C1893" s="56" t="e">
        <f ca="1">SamstagNeben!I82</f>
        <v>#N/A</v>
      </c>
      <c r="M1893" s="61"/>
      <c r="N1893" s="62" t="s">
        <v>101</v>
      </c>
      <c r="O1893" s="63"/>
      <c r="P1893" s="56" t="e">
        <f ca="1">SamstagNeben!M82</f>
        <v>#N/A</v>
      </c>
      <c r="AB1893" s="61"/>
    </row>
    <row r="1894" spans="1:37">
      <c r="A1894" s="57"/>
      <c r="B1894" s="58"/>
      <c r="C1894" s="58"/>
      <c r="M1894" s="61"/>
      <c r="N1894" s="62"/>
      <c r="AB1894" s="61"/>
      <c r="AD1894" s="64" t="s">
        <v>37</v>
      </c>
      <c r="AG1894" s="64" t="s">
        <v>102</v>
      </c>
      <c r="AJ1894" s="64" t="s">
        <v>39</v>
      </c>
    </row>
    <row r="1895" spans="1:37">
      <c r="A1895" s="65" t="s">
        <v>100</v>
      </c>
      <c r="C1895" s="66"/>
      <c r="D1895" s="67"/>
      <c r="E1895" s="67"/>
      <c r="F1895" s="67"/>
      <c r="G1895" s="67"/>
      <c r="H1895" s="68"/>
      <c r="I1895" s="67"/>
      <c r="J1895" s="67"/>
      <c r="K1895" s="67"/>
      <c r="L1895" s="67"/>
      <c r="M1895" s="68"/>
      <c r="N1895" s="67"/>
      <c r="O1895" s="67"/>
      <c r="P1895" s="67"/>
      <c r="Q1895" s="67"/>
      <c r="R1895" s="68"/>
      <c r="S1895" s="67"/>
      <c r="T1895" s="67"/>
      <c r="U1895" s="67"/>
      <c r="V1895" s="67"/>
      <c r="W1895" s="68"/>
      <c r="X1895" s="67"/>
      <c r="Y1895" s="67"/>
      <c r="Z1895" s="67"/>
      <c r="AA1895" s="67"/>
      <c r="AB1895" s="68"/>
      <c r="AC1895" s="62"/>
      <c r="AD1895" s="69"/>
      <c r="AE1895" s="53"/>
      <c r="AF1895" s="62"/>
      <c r="AG1895" s="69"/>
      <c r="AH1895" s="53"/>
      <c r="AJ1895" s="69"/>
      <c r="AK1895" s="53"/>
    </row>
    <row r="1896" spans="1:37">
      <c r="A1896" s="70" t="s">
        <v>101</v>
      </c>
      <c r="B1896" s="58"/>
      <c r="C1896" s="71"/>
      <c r="D1896" s="72"/>
      <c r="E1896" s="72"/>
      <c r="F1896" s="72"/>
      <c r="G1896" s="72"/>
      <c r="H1896" s="59"/>
      <c r="I1896" s="72"/>
      <c r="J1896" s="72"/>
      <c r="K1896" s="72"/>
      <c r="L1896" s="72"/>
      <c r="M1896" s="59"/>
      <c r="N1896" s="72"/>
      <c r="O1896" s="72"/>
      <c r="P1896" s="72"/>
      <c r="Q1896" s="72"/>
      <c r="R1896" s="59"/>
      <c r="S1896" s="72"/>
      <c r="T1896" s="72"/>
      <c r="U1896" s="72"/>
      <c r="V1896" s="72"/>
      <c r="W1896" s="59"/>
      <c r="X1896" s="72"/>
      <c r="Y1896" s="72"/>
      <c r="Z1896" s="72"/>
      <c r="AA1896" s="72"/>
      <c r="AB1896" s="59"/>
      <c r="AC1896" s="62"/>
      <c r="AD1896" s="462">
        <f>SamstagNeben!C82</f>
        <v>19</v>
      </c>
      <c r="AE1896" s="463"/>
      <c r="AF1896" s="62"/>
      <c r="AG1896" s="462">
        <f>SamstagNeben!E82</f>
        <v>117</v>
      </c>
      <c r="AH1896" s="463"/>
      <c r="AJ1896" s="462">
        <f>SamstagNeben!F82</f>
        <v>1</v>
      </c>
      <c r="AK1896" s="463"/>
    </row>
    <row r="1897" spans="1:37">
      <c r="A1897" s="65" t="s">
        <v>100</v>
      </c>
      <c r="C1897" s="66"/>
      <c r="D1897" s="67"/>
      <c r="E1897" s="67"/>
      <c r="F1897" s="67"/>
      <c r="G1897" s="67"/>
      <c r="H1897" s="68"/>
      <c r="I1897" s="67"/>
      <c r="J1897" s="67"/>
      <c r="K1897" s="67"/>
      <c r="L1897" s="67"/>
      <c r="M1897" s="68"/>
      <c r="N1897" s="67"/>
      <c r="O1897" s="67"/>
      <c r="P1897" s="67"/>
      <c r="Q1897" s="67"/>
      <c r="R1897" s="68"/>
      <c r="S1897" s="67"/>
      <c r="T1897" s="67"/>
      <c r="U1897" s="67"/>
      <c r="V1897" s="67"/>
      <c r="W1897" s="68"/>
      <c r="X1897" s="67"/>
      <c r="Y1897" s="67"/>
      <c r="Z1897" s="67"/>
      <c r="AA1897" s="67"/>
      <c r="AB1897" s="68"/>
      <c r="AC1897" s="62"/>
      <c r="AD1897" s="57"/>
      <c r="AE1897" s="59"/>
      <c r="AF1897" s="62"/>
      <c r="AG1897" s="57"/>
      <c r="AH1897" s="59"/>
      <c r="AJ1897" s="57"/>
      <c r="AK1897" s="59"/>
    </row>
    <row r="1898" spans="1:37">
      <c r="A1898" s="70" t="s">
        <v>101</v>
      </c>
      <c r="B1898" s="58"/>
      <c r="C1898" s="71"/>
      <c r="D1898" s="72"/>
      <c r="E1898" s="72"/>
      <c r="F1898" s="72"/>
      <c r="G1898" s="72"/>
      <c r="H1898" s="59"/>
      <c r="I1898" s="72"/>
      <c r="J1898" s="72"/>
      <c r="K1898" s="72"/>
      <c r="L1898" s="72"/>
      <c r="M1898" s="59"/>
      <c r="N1898" s="72"/>
      <c r="O1898" s="72"/>
      <c r="P1898" s="72"/>
      <c r="Q1898" s="72"/>
      <c r="R1898" s="59"/>
      <c r="S1898" s="72"/>
      <c r="T1898" s="72"/>
      <c r="U1898" s="72"/>
      <c r="V1898" s="72"/>
      <c r="W1898" s="59"/>
      <c r="X1898" s="72"/>
      <c r="Y1898" s="72"/>
      <c r="Z1898" s="72"/>
      <c r="AA1898" s="72"/>
      <c r="AB1898" s="59"/>
      <c r="AC1898" s="62"/>
      <c r="AD1898" s="62"/>
      <c r="AE1898" s="62"/>
      <c r="AF1898" s="62"/>
      <c r="AG1898" s="62"/>
    </row>
    <row r="1899" spans="1:37">
      <c r="A1899" s="65" t="s">
        <v>100</v>
      </c>
      <c r="C1899" s="66"/>
      <c r="D1899" s="67"/>
      <c r="E1899" s="67"/>
      <c r="F1899" s="67"/>
      <c r="G1899" s="67"/>
      <c r="H1899" s="68"/>
      <c r="I1899" s="67"/>
      <c r="J1899" s="67"/>
      <c r="K1899" s="67"/>
      <c r="L1899" s="67"/>
      <c r="M1899" s="68"/>
      <c r="N1899" s="67"/>
      <c r="O1899" s="67"/>
      <c r="P1899" s="67"/>
      <c r="Q1899" s="67"/>
      <c r="R1899" s="68"/>
      <c r="S1899" s="67"/>
      <c r="T1899" s="67"/>
      <c r="U1899" s="67"/>
      <c r="V1899" s="67"/>
      <c r="W1899" s="68"/>
      <c r="X1899" s="67"/>
      <c r="Y1899" s="67"/>
      <c r="Z1899" s="67"/>
      <c r="AA1899" s="67"/>
      <c r="AB1899" s="68"/>
      <c r="AC1899" s="62"/>
      <c r="AD1899" s="73" t="s">
        <v>103</v>
      </c>
      <c r="AE1899" s="62"/>
      <c r="AF1899" s="62"/>
      <c r="AG1899" s="62"/>
    </row>
    <row r="1900" spans="1:37">
      <c r="A1900" s="70" t="s">
        <v>101</v>
      </c>
      <c r="B1900" s="58"/>
      <c r="C1900" s="71"/>
      <c r="D1900" s="72"/>
      <c r="E1900" s="72"/>
      <c r="F1900" s="72"/>
      <c r="G1900" s="72"/>
      <c r="H1900" s="59"/>
      <c r="I1900" s="72"/>
      <c r="J1900" s="72"/>
      <c r="K1900" s="72"/>
      <c r="L1900" s="72"/>
      <c r="M1900" s="59"/>
      <c r="N1900" s="72"/>
      <c r="O1900" s="72"/>
      <c r="P1900" s="72"/>
      <c r="Q1900" s="72"/>
      <c r="R1900" s="59"/>
      <c r="S1900" s="72"/>
      <c r="T1900" s="72"/>
      <c r="U1900" s="72"/>
      <c r="V1900" s="72"/>
      <c r="W1900" s="59"/>
      <c r="X1900" s="72"/>
      <c r="Y1900" s="72"/>
      <c r="Z1900" s="72"/>
      <c r="AA1900" s="72"/>
      <c r="AB1900" s="59"/>
      <c r="AC1900" s="62"/>
      <c r="AD1900" s="62"/>
      <c r="AE1900" s="62"/>
      <c r="AF1900" s="62"/>
      <c r="AG1900" s="62"/>
    </row>
    <row r="1901" spans="1:37">
      <c r="A1901" s="65" t="s">
        <v>100</v>
      </c>
      <c r="C1901" s="66"/>
      <c r="D1901" s="67"/>
      <c r="E1901" s="67"/>
      <c r="F1901" s="67"/>
      <c r="G1901" s="67"/>
      <c r="H1901" s="68"/>
      <c r="I1901" s="67"/>
      <c r="J1901" s="67"/>
      <c r="K1901" s="67"/>
      <c r="L1901" s="67"/>
      <c r="M1901" s="68"/>
      <c r="N1901" s="67"/>
      <c r="O1901" s="67"/>
      <c r="P1901" s="67"/>
      <c r="Q1901" s="67"/>
      <c r="R1901" s="68"/>
      <c r="S1901" s="67"/>
      <c r="T1901" s="67"/>
      <c r="U1901" s="67"/>
      <c r="V1901" s="67"/>
      <c r="W1901" s="68"/>
      <c r="X1901" s="67"/>
      <c r="Y1901" s="67"/>
      <c r="Z1901" s="67"/>
      <c r="AA1901" s="67"/>
      <c r="AB1901" s="68"/>
      <c r="AC1901" s="62"/>
      <c r="AD1901" s="74" t="str">
        <f>Daten!$A$31</f>
        <v>DM Senioren 2017</v>
      </c>
      <c r="AE1901" s="58"/>
      <c r="AF1901" s="58"/>
      <c r="AG1901" s="58"/>
      <c r="AH1901" s="58"/>
      <c r="AI1901" s="58"/>
      <c r="AJ1901" s="58"/>
      <c r="AK1901" s="58"/>
    </row>
    <row r="1902" spans="1:37">
      <c r="A1902" s="70" t="s">
        <v>101</v>
      </c>
      <c r="B1902" s="58"/>
      <c r="C1902" s="71"/>
      <c r="D1902" s="72"/>
      <c r="E1902" s="72"/>
      <c r="F1902" s="72"/>
      <c r="G1902" s="72"/>
      <c r="H1902" s="59"/>
      <c r="I1902" s="72"/>
      <c r="J1902" s="72"/>
      <c r="K1902" s="72"/>
      <c r="L1902" s="72"/>
      <c r="M1902" s="59"/>
      <c r="N1902" s="72"/>
      <c r="O1902" s="72"/>
      <c r="P1902" s="72"/>
      <c r="Q1902" s="72"/>
      <c r="R1902" s="59"/>
      <c r="S1902" s="72"/>
      <c r="T1902" s="72"/>
      <c r="U1902" s="72"/>
      <c r="V1902" s="72"/>
      <c r="W1902" s="59"/>
      <c r="X1902" s="72"/>
      <c r="Y1902" s="72"/>
      <c r="Z1902" s="72"/>
      <c r="AA1902" s="72"/>
      <c r="AB1902" s="59"/>
      <c r="AC1902" s="62"/>
      <c r="AD1902" s="75" t="str">
        <f>SamstagNeben!G82</f>
        <v>M50</v>
      </c>
      <c r="AE1902" s="76"/>
      <c r="AF1902" s="76"/>
      <c r="AG1902" s="75" t="s">
        <v>34</v>
      </c>
      <c r="AH1902" s="76"/>
      <c r="AI1902" s="76"/>
      <c r="AJ1902" s="76"/>
      <c r="AK1902" s="76"/>
    </row>
    <row r="1903" spans="1:37">
      <c r="A1903" s="65" t="s">
        <v>100</v>
      </c>
      <c r="C1903" s="66"/>
      <c r="D1903" s="67"/>
      <c r="E1903" s="67"/>
      <c r="F1903" s="67"/>
      <c r="G1903" s="67"/>
      <c r="H1903" s="68"/>
      <c r="I1903" s="67"/>
      <c r="J1903" s="67"/>
      <c r="K1903" s="67"/>
      <c r="L1903" s="67"/>
      <c r="M1903" s="68"/>
      <c r="N1903" s="67"/>
      <c r="O1903" s="67"/>
      <c r="P1903" s="67"/>
      <c r="Q1903" s="67"/>
      <c r="R1903" s="68"/>
      <c r="S1903" s="67"/>
      <c r="T1903" s="67"/>
      <c r="U1903" s="67"/>
      <c r="V1903" s="67"/>
      <c r="W1903" s="68"/>
      <c r="X1903" s="67"/>
      <c r="Y1903" s="67"/>
      <c r="Z1903" s="67"/>
      <c r="AA1903" s="67"/>
      <c r="AB1903" s="68"/>
      <c r="AC1903" s="62"/>
      <c r="AD1903" s="77"/>
      <c r="AE1903" s="62"/>
      <c r="AF1903" s="62"/>
      <c r="AG1903" s="62"/>
      <c r="AH1903" s="62"/>
      <c r="AI1903" s="62"/>
      <c r="AJ1903" s="62"/>
      <c r="AK1903" s="62"/>
    </row>
    <row r="1904" spans="1:37">
      <c r="A1904" s="70" t="s">
        <v>101</v>
      </c>
      <c r="B1904" s="58"/>
      <c r="C1904" s="71"/>
      <c r="D1904" s="72"/>
      <c r="E1904" s="72"/>
      <c r="F1904" s="72"/>
      <c r="G1904" s="72"/>
      <c r="H1904" s="59"/>
      <c r="I1904" s="72"/>
      <c r="J1904" s="72"/>
      <c r="K1904" s="72"/>
      <c r="L1904" s="72"/>
      <c r="M1904" s="59"/>
      <c r="N1904" s="72"/>
      <c r="O1904" s="72"/>
      <c r="P1904" s="72"/>
      <c r="Q1904" s="72"/>
      <c r="R1904" s="59"/>
      <c r="S1904" s="72"/>
      <c r="T1904" s="72"/>
      <c r="U1904" s="72"/>
      <c r="V1904" s="72"/>
      <c r="W1904" s="59"/>
      <c r="X1904" s="72"/>
      <c r="Y1904" s="72"/>
      <c r="Z1904" s="72"/>
      <c r="AA1904" s="72"/>
      <c r="AB1904" s="59"/>
      <c r="AC1904" s="62"/>
      <c r="AD1904" s="78" t="s">
        <v>104</v>
      </c>
      <c r="AE1904" s="76"/>
      <c r="AF1904" s="76"/>
      <c r="AG1904" s="76"/>
      <c r="AH1904" s="79"/>
      <c r="AI1904" s="76"/>
      <c r="AJ1904" s="76"/>
      <c r="AK1904" s="80"/>
    </row>
    <row r="1905" spans="1:37">
      <c r="D1905" s="64"/>
      <c r="AD1905" s="81"/>
      <c r="AE1905" s="52"/>
      <c r="AF1905" s="52"/>
      <c r="AG1905" s="52"/>
      <c r="AH1905" s="82"/>
      <c r="AI1905" s="52"/>
      <c r="AJ1905" s="52"/>
      <c r="AK1905" s="53"/>
    </row>
    <row r="1906" spans="1:37">
      <c r="A1906" s="83" t="s">
        <v>105</v>
      </c>
      <c r="B1906" s="76"/>
      <c r="C1906" s="80"/>
      <c r="D1906" s="84"/>
      <c r="E1906" s="84" t="s">
        <v>100</v>
      </c>
      <c r="F1906" s="85" t="s">
        <v>21</v>
      </c>
      <c r="G1906" s="84" t="s">
        <v>101</v>
      </c>
      <c r="H1906" s="86"/>
      <c r="I1906" s="84" t="s">
        <v>106</v>
      </c>
      <c r="J1906" s="84"/>
      <c r="K1906" s="84"/>
      <c r="L1906" s="84"/>
      <c r="M1906" s="86"/>
      <c r="N1906" s="84" t="s">
        <v>107</v>
      </c>
      <c r="O1906" s="84"/>
      <c r="P1906" s="84"/>
      <c r="Q1906" s="84"/>
      <c r="R1906" s="86"/>
      <c r="S1906" s="73"/>
      <c r="T1906" s="73"/>
      <c r="AD1906" s="87" t="s">
        <v>108</v>
      </c>
      <c r="AE1906" s="58"/>
      <c r="AF1906" s="58"/>
      <c r="AG1906" s="58"/>
      <c r="AH1906" s="72"/>
      <c r="AI1906" s="58"/>
      <c r="AJ1906" s="58"/>
      <c r="AK1906" s="59"/>
    </row>
    <row r="1907" spans="1:37">
      <c r="A1907" s="60"/>
      <c r="C1907" s="61"/>
      <c r="H1907" s="61"/>
      <c r="M1907" s="61"/>
      <c r="N1907" s="88"/>
      <c r="O1907" s="89"/>
      <c r="P1907" s="89"/>
      <c r="Q1907" s="89"/>
      <c r="R1907" s="90"/>
      <c r="S1907" s="62"/>
      <c r="T1907" s="56" t="s">
        <v>109</v>
      </c>
      <c r="AD1907" s="91"/>
      <c r="AE1907" s="62"/>
      <c r="AF1907" s="62"/>
      <c r="AG1907" s="62"/>
      <c r="AH1907" s="92"/>
      <c r="AI1907" s="62"/>
      <c r="AJ1907" s="62"/>
      <c r="AK1907" s="61"/>
    </row>
    <row r="1908" spans="1:37">
      <c r="A1908" s="93" t="s">
        <v>110</v>
      </c>
      <c r="B1908" s="58"/>
      <c r="C1908" s="59"/>
      <c r="D1908" s="58"/>
      <c r="E1908" s="58"/>
      <c r="F1908" s="94" t="s">
        <v>21</v>
      </c>
      <c r="G1908" s="58"/>
      <c r="H1908" s="59"/>
      <c r="I1908" s="58"/>
      <c r="J1908" s="58"/>
      <c r="K1908" s="94" t="s">
        <v>21</v>
      </c>
      <c r="L1908" s="58"/>
      <c r="M1908" s="59"/>
      <c r="N1908" s="95"/>
      <c r="O1908" s="95"/>
      <c r="P1908" s="96"/>
      <c r="Q1908" s="97"/>
      <c r="R1908" s="98"/>
      <c r="S1908" s="62"/>
      <c r="T1908" s="62"/>
      <c r="AD1908" s="87" t="s">
        <v>111</v>
      </c>
      <c r="AE1908" s="58"/>
      <c r="AF1908" s="58"/>
      <c r="AG1908" s="58"/>
      <c r="AH1908" s="72"/>
      <c r="AI1908" s="58"/>
      <c r="AJ1908" s="58"/>
      <c r="AK1908" s="59"/>
    </row>
    <row r="1909" spans="1:37">
      <c r="A1909" s="60"/>
      <c r="C1909" s="61"/>
      <c r="H1909" s="61"/>
      <c r="K1909" s="99"/>
      <c r="M1909" s="61"/>
      <c r="N1909" s="62"/>
      <c r="Q1909" s="100"/>
      <c r="R1909" s="61"/>
      <c r="S1909" s="62"/>
      <c r="T1909" s="58"/>
      <c r="U1909" s="58"/>
      <c r="V1909" s="58"/>
      <c r="W1909" s="58"/>
      <c r="X1909" s="58"/>
      <c r="Y1909" s="58"/>
      <c r="Z1909" s="58"/>
      <c r="AA1909" s="58"/>
      <c r="AB1909" s="58"/>
      <c r="AC1909" s="62"/>
      <c r="AD1909" s="91"/>
      <c r="AE1909" s="62"/>
      <c r="AF1909" s="62"/>
      <c r="AG1909" s="62"/>
      <c r="AH1909" s="92"/>
      <c r="AI1909" s="62"/>
      <c r="AJ1909" s="62"/>
      <c r="AK1909" s="61"/>
    </row>
    <row r="1910" spans="1:37">
      <c r="A1910" s="93" t="s">
        <v>112</v>
      </c>
      <c r="B1910" s="58"/>
      <c r="C1910" s="59"/>
      <c r="D1910" s="58"/>
      <c r="E1910" s="58"/>
      <c r="F1910" s="94" t="s">
        <v>21</v>
      </c>
      <c r="G1910" s="58"/>
      <c r="H1910" s="59"/>
      <c r="I1910" s="58"/>
      <c r="J1910" s="58"/>
      <c r="K1910" s="94" t="s">
        <v>21</v>
      </c>
      <c r="L1910" s="58"/>
      <c r="M1910" s="59"/>
      <c r="N1910" s="58"/>
      <c r="O1910" s="58"/>
      <c r="P1910" s="94" t="s">
        <v>21</v>
      </c>
      <c r="Q1910" s="101"/>
      <c r="R1910" s="59"/>
      <c r="S1910" s="62"/>
      <c r="T1910" s="62"/>
      <c r="AD1910" s="87" t="s">
        <v>113</v>
      </c>
      <c r="AE1910" s="58"/>
      <c r="AF1910" s="58"/>
      <c r="AG1910" s="58"/>
      <c r="AH1910" s="72"/>
      <c r="AI1910" s="58"/>
      <c r="AJ1910" s="58"/>
      <c r="AK1910" s="59"/>
    </row>
    <row r="1911" spans="1:37">
      <c r="AD1911" s="91" t="s">
        <v>114</v>
      </c>
      <c r="AE1911" s="62"/>
      <c r="AF1911" s="62"/>
      <c r="AG1911" s="62"/>
      <c r="AH1911" s="92"/>
      <c r="AI1911" s="62"/>
      <c r="AJ1911" s="62"/>
      <c r="AK1911" s="61"/>
    </row>
    <row r="1912" spans="1:37">
      <c r="A1912" s="102"/>
      <c r="B1912" s="76"/>
      <c r="C1912" s="76"/>
      <c r="D1912" s="76"/>
      <c r="E1912" s="76" t="s">
        <v>100</v>
      </c>
      <c r="F1912" s="76"/>
      <c r="G1912" s="76"/>
      <c r="H1912" s="76"/>
      <c r="I1912" s="76"/>
      <c r="J1912" s="76"/>
      <c r="K1912" s="76"/>
      <c r="L1912" s="76"/>
      <c r="M1912" s="76"/>
      <c r="N1912" s="85" t="s">
        <v>40</v>
      </c>
      <c r="O1912" s="76"/>
      <c r="P1912" s="76"/>
      <c r="Q1912" s="76"/>
      <c r="R1912" s="76"/>
      <c r="S1912" s="76"/>
      <c r="T1912" s="76" t="s">
        <v>101</v>
      </c>
      <c r="U1912" s="76"/>
      <c r="V1912" s="76"/>
      <c r="W1912" s="76"/>
      <c r="X1912" s="76"/>
      <c r="Y1912" s="76"/>
      <c r="Z1912" s="76"/>
      <c r="AA1912" s="76"/>
      <c r="AB1912" s="80"/>
      <c r="AD1912" s="87" t="s">
        <v>115</v>
      </c>
      <c r="AE1912" s="58"/>
      <c r="AF1912" s="58"/>
      <c r="AG1912" s="58"/>
      <c r="AH1912" s="72"/>
      <c r="AI1912" s="58"/>
      <c r="AJ1912" s="58"/>
      <c r="AK1912" s="59"/>
    </row>
    <row r="1913" spans="1:37">
      <c r="A1913" s="103" t="s">
        <v>116</v>
      </c>
      <c r="B1913" s="104" t="s">
        <v>117</v>
      </c>
      <c r="C1913" s="104"/>
      <c r="D1913" s="104"/>
      <c r="E1913" s="104"/>
      <c r="F1913" s="104"/>
      <c r="G1913" s="105"/>
      <c r="H1913" s="104" t="s">
        <v>118</v>
      </c>
      <c r="I1913" s="104"/>
      <c r="J1913" s="105"/>
      <c r="K1913" s="106" t="s">
        <v>119</v>
      </c>
      <c r="L1913" s="107" t="s">
        <v>120</v>
      </c>
      <c r="M1913" s="108"/>
      <c r="N1913" s="109" t="s">
        <v>94</v>
      </c>
      <c r="O1913" s="105" t="s">
        <v>116</v>
      </c>
      <c r="P1913" s="104" t="s">
        <v>117</v>
      </c>
      <c r="Q1913" s="104"/>
      <c r="R1913" s="104"/>
      <c r="S1913" s="104"/>
      <c r="T1913" s="104"/>
      <c r="U1913" s="105"/>
      <c r="V1913" s="104" t="s">
        <v>118</v>
      </c>
      <c r="W1913" s="104"/>
      <c r="X1913" s="105"/>
      <c r="Y1913" s="106" t="s">
        <v>119</v>
      </c>
      <c r="Z1913" s="107" t="s">
        <v>120</v>
      </c>
      <c r="AA1913" s="108"/>
      <c r="AB1913" s="109" t="s">
        <v>94</v>
      </c>
    </row>
    <row r="1914" spans="1:37">
      <c r="A1914" s="110" t="s">
        <v>121</v>
      </c>
      <c r="B1914" s="111"/>
      <c r="C1914" s="111"/>
      <c r="D1914" s="111"/>
      <c r="E1914" s="111"/>
      <c r="F1914" s="111"/>
      <c r="G1914" s="112"/>
      <c r="H1914" s="111"/>
      <c r="I1914" s="111"/>
      <c r="J1914" s="112"/>
      <c r="K1914" s="113"/>
      <c r="L1914" s="114"/>
      <c r="M1914" s="115"/>
      <c r="N1914" s="116"/>
      <c r="O1914" s="117" t="s">
        <v>121</v>
      </c>
      <c r="P1914" s="111"/>
      <c r="Q1914" s="111"/>
      <c r="R1914" s="111"/>
      <c r="S1914" s="111"/>
      <c r="T1914" s="111"/>
      <c r="U1914" s="112"/>
      <c r="V1914" s="111"/>
      <c r="W1914" s="111"/>
      <c r="X1914" s="112"/>
      <c r="Y1914" s="113"/>
      <c r="Z1914" s="114"/>
      <c r="AA1914" s="115"/>
      <c r="AB1914" s="116"/>
      <c r="AD1914" s="64" t="s">
        <v>122</v>
      </c>
    </row>
    <row r="1915" spans="1:37">
      <c r="A1915" s="110" t="s">
        <v>123</v>
      </c>
      <c r="B1915" s="111"/>
      <c r="C1915" s="111"/>
      <c r="D1915" s="111"/>
      <c r="E1915" s="111"/>
      <c r="F1915" s="111"/>
      <c r="G1915" s="112"/>
      <c r="H1915" s="111"/>
      <c r="I1915" s="111"/>
      <c r="J1915" s="112"/>
      <c r="K1915" s="118"/>
      <c r="L1915" s="119"/>
      <c r="M1915" s="112"/>
      <c r="N1915" s="116"/>
      <c r="O1915" s="117" t="s">
        <v>123</v>
      </c>
      <c r="P1915" s="111"/>
      <c r="Q1915" s="111"/>
      <c r="R1915" s="111"/>
      <c r="S1915" s="111"/>
      <c r="T1915" s="111"/>
      <c r="U1915" s="112"/>
      <c r="V1915" s="111"/>
      <c r="W1915" s="111"/>
      <c r="X1915" s="112"/>
      <c r="Y1915" s="118"/>
      <c r="Z1915" s="119"/>
      <c r="AA1915" s="112"/>
      <c r="AB1915" s="116"/>
      <c r="AD1915" s="120"/>
      <c r="AE1915" s="58"/>
      <c r="AF1915" s="58"/>
      <c r="AG1915" s="58"/>
      <c r="AH1915" s="58"/>
      <c r="AI1915" s="58"/>
      <c r="AJ1915" s="58"/>
      <c r="AK1915" s="58"/>
    </row>
    <row r="1916" spans="1:37">
      <c r="A1916" s="110" t="s">
        <v>124</v>
      </c>
      <c r="B1916" s="111"/>
      <c r="C1916" s="111"/>
      <c r="D1916" s="111"/>
      <c r="E1916" s="111"/>
      <c r="F1916" s="111"/>
      <c r="G1916" s="112"/>
      <c r="H1916" s="111"/>
      <c r="I1916" s="111"/>
      <c r="J1916" s="112"/>
      <c r="K1916" s="118"/>
      <c r="L1916" s="119"/>
      <c r="M1916" s="112"/>
      <c r="N1916" s="116"/>
      <c r="O1916" s="117" t="s">
        <v>124</v>
      </c>
      <c r="P1916" s="111"/>
      <c r="Q1916" s="111"/>
      <c r="R1916" s="111"/>
      <c r="S1916" s="111"/>
      <c r="T1916" s="111"/>
      <c r="U1916" s="112"/>
      <c r="V1916" s="111"/>
      <c r="W1916" s="111"/>
      <c r="X1916" s="112"/>
      <c r="Y1916" s="118"/>
      <c r="Z1916" s="119"/>
      <c r="AA1916" s="112"/>
      <c r="AB1916" s="116"/>
      <c r="AD1916" s="64" t="s">
        <v>96</v>
      </c>
    </row>
    <row r="1917" spans="1:37">
      <c r="A1917" s="110" t="s">
        <v>125</v>
      </c>
      <c r="B1917" s="111"/>
      <c r="C1917" s="111"/>
      <c r="D1917" s="111"/>
      <c r="E1917" s="111"/>
      <c r="F1917" s="111"/>
      <c r="G1917" s="112"/>
      <c r="H1917" s="111"/>
      <c r="I1917" s="111"/>
      <c r="J1917" s="112"/>
      <c r="K1917" s="118"/>
      <c r="L1917" s="119"/>
      <c r="M1917" s="112"/>
      <c r="N1917" s="116"/>
      <c r="O1917" s="117" t="s">
        <v>125</v>
      </c>
      <c r="P1917" s="111"/>
      <c r="Q1917" s="111"/>
      <c r="R1917" s="111"/>
      <c r="S1917" s="111"/>
      <c r="T1917" s="111"/>
      <c r="U1917" s="112"/>
      <c r="V1917" s="111"/>
      <c r="W1917" s="111"/>
      <c r="X1917" s="112"/>
      <c r="Y1917" s="118"/>
      <c r="Z1917" s="119"/>
      <c r="AA1917" s="112"/>
      <c r="AB1917" s="116"/>
      <c r="AD1917" s="120"/>
      <c r="AE1917" s="58"/>
      <c r="AF1917" s="58"/>
      <c r="AG1917" s="58"/>
      <c r="AH1917" s="58"/>
      <c r="AI1917" s="58"/>
      <c r="AJ1917" s="58"/>
      <c r="AK1917" s="58"/>
    </row>
    <row r="1918" spans="1:37">
      <c r="A1918" s="110" t="s">
        <v>126</v>
      </c>
      <c r="B1918" s="111"/>
      <c r="C1918" s="111"/>
      <c r="D1918" s="111"/>
      <c r="E1918" s="111"/>
      <c r="F1918" s="111"/>
      <c r="G1918" s="112"/>
      <c r="H1918" s="111"/>
      <c r="I1918" s="111"/>
      <c r="J1918" s="112"/>
      <c r="K1918" s="118"/>
      <c r="L1918" s="119"/>
      <c r="M1918" s="112"/>
      <c r="N1918" s="116"/>
      <c r="O1918" s="117" t="s">
        <v>126</v>
      </c>
      <c r="P1918" s="111"/>
      <c r="Q1918" s="111"/>
      <c r="R1918" s="111"/>
      <c r="S1918" s="111"/>
      <c r="T1918" s="111"/>
      <c r="U1918" s="112"/>
      <c r="V1918" s="111"/>
      <c r="W1918" s="111"/>
      <c r="X1918" s="112"/>
      <c r="Y1918" s="118"/>
      <c r="Z1918" s="119"/>
      <c r="AA1918" s="112"/>
      <c r="AB1918" s="116"/>
      <c r="AD1918" s="64" t="s">
        <v>127</v>
      </c>
    </row>
    <row r="1919" spans="1:37">
      <c r="A1919" s="121" t="s">
        <v>128</v>
      </c>
      <c r="B1919" s="58"/>
      <c r="C1919" s="58"/>
      <c r="D1919" s="58"/>
      <c r="E1919" s="58"/>
      <c r="F1919" s="58"/>
      <c r="G1919" s="72"/>
      <c r="H1919" s="58"/>
      <c r="I1919" s="58"/>
      <c r="J1919" s="72"/>
      <c r="K1919" s="122"/>
      <c r="L1919" s="123"/>
      <c r="M1919" s="72"/>
      <c r="N1919" s="59"/>
      <c r="O1919" s="124" t="s">
        <v>128</v>
      </c>
      <c r="P1919" s="58"/>
      <c r="Q1919" s="58"/>
      <c r="R1919" s="58"/>
      <c r="S1919" s="58"/>
      <c r="T1919" s="58"/>
      <c r="U1919" s="72"/>
      <c r="V1919" s="58"/>
      <c r="W1919" s="58"/>
      <c r="X1919" s="72"/>
      <c r="Y1919" s="122"/>
      <c r="Z1919" s="123"/>
      <c r="AA1919" s="72"/>
      <c r="AB1919" s="59"/>
      <c r="AD1919" s="125"/>
      <c r="AE1919" s="125" t="str">
        <f>Daten!$A$35</f>
        <v>Fredenbeck</v>
      </c>
      <c r="AF1919" s="58"/>
      <c r="AG1919" s="58"/>
      <c r="AH1919" s="58"/>
      <c r="AI1919" s="58"/>
      <c r="AJ1919" s="58"/>
      <c r="AK1919" s="58"/>
    </row>
    <row r="1920" spans="1:37">
      <c r="A1920" s="65" t="s">
        <v>129</v>
      </c>
      <c r="N1920" s="61"/>
      <c r="O1920" s="64" t="s">
        <v>129</v>
      </c>
      <c r="AB1920" s="61"/>
      <c r="AD1920" s="64" t="s">
        <v>130</v>
      </c>
    </row>
    <row r="1921" spans="1:37">
      <c r="A1921" s="57"/>
      <c r="B1921" s="58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9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8"/>
      <c r="AB1921" s="59"/>
      <c r="AD1921" s="58"/>
      <c r="AE1921" s="126" t="str">
        <f>Daten!$A$32</f>
        <v>05.05.2017</v>
      </c>
      <c r="AF1921" s="58"/>
      <c r="AG1921" s="58"/>
      <c r="AH1921" s="58"/>
      <c r="AI1921" s="58"/>
      <c r="AJ1921" s="58"/>
      <c r="AK1921" s="58"/>
    </row>
    <row r="1922" spans="1:37" ht="12" customHeight="1">
      <c r="A1922" s="127"/>
    </row>
    <row r="1923" spans="1:37">
      <c r="A1923" s="51" t="s">
        <v>95</v>
      </c>
      <c r="B1923" s="52"/>
      <c r="C1923" s="52"/>
      <c r="D1923" s="52"/>
      <c r="E1923" s="53"/>
      <c r="F1923" s="54" t="s">
        <v>96</v>
      </c>
      <c r="G1923" s="52"/>
      <c r="H1923" s="52"/>
      <c r="I1923" s="52"/>
      <c r="J1923" s="52"/>
      <c r="K1923" s="52"/>
      <c r="L1923" s="52"/>
      <c r="M1923" s="52"/>
      <c r="N1923" s="52"/>
      <c r="O1923" s="52"/>
      <c r="P1923" s="53"/>
      <c r="Q1923" s="54" t="s">
        <v>97</v>
      </c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3"/>
      <c r="AC1923" s="55" t="s">
        <v>98</v>
      </c>
    </row>
    <row r="1924" spans="1:37">
      <c r="A1924" s="57"/>
      <c r="B1924" s="58"/>
      <c r="C1924" s="58"/>
      <c r="D1924" s="58"/>
      <c r="E1924" s="59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9"/>
      <c r="Q1924" s="58"/>
      <c r="R1924" s="58" t="e">
        <f ca="1">SamstagNeben!P83</f>
        <v>#N/A</v>
      </c>
      <c r="S1924" s="58"/>
      <c r="T1924" s="58"/>
      <c r="U1924" s="58"/>
      <c r="V1924" s="58"/>
      <c r="W1924" s="58"/>
      <c r="X1924" s="58"/>
      <c r="Y1924" s="58"/>
      <c r="Z1924" s="58"/>
      <c r="AA1924" s="58" t="str">
        <f>SamstagNeben!N83</f>
        <v>M50</v>
      </c>
      <c r="AB1924" s="59"/>
      <c r="AC1924" s="55" t="s">
        <v>99</v>
      </c>
    </row>
    <row r="1925" spans="1:37" ht="15.95" customHeight="1">
      <c r="A1925" s="60" t="s">
        <v>100</v>
      </c>
      <c r="C1925" s="56" t="e">
        <f ca="1">SamstagNeben!I83</f>
        <v>#N/A</v>
      </c>
      <c r="M1925" s="61"/>
      <c r="N1925" s="62" t="s">
        <v>101</v>
      </c>
      <c r="O1925" s="63"/>
      <c r="P1925" s="56" t="e">
        <f ca="1">SamstagNeben!M83</f>
        <v>#N/A</v>
      </c>
      <c r="AB1925" s="61"/>
    </row>
    <row r="1926" spans="1:37">
      <c r="A1926" s="57"/>
      <c r="B1926" s="58"/>
      <c r="C1926" s="58"/>
      <c r="M1926" s="61"/>
      <c r="N1926" s="62"/>
      <c r="AB1926" s="61"/>
      <c r="AD1926" s="64" t="s">
        <v>37</v>
      </c>
      <c r="AG1926" s="64" t="s">
        <v>102</v>
      </c>
      <c r="AJ1926" s="64" t="s">
        <v>39</v>
      </c>
    </row>
    <row r="1927" spans="1:37">
      <c r="A1927" s="65" t="s">
        <v>100</v>
      </c>
      <c r="C1927" s="66"/>
      <c r="D1927" s="67"/>
      <c r="E1927" s="67"/>
      <c r="F1927" s="67"/>
      <c r="G1927" s="67"/>
      <c r="H1927" s="68"/>
      <c r="I1927" s="67"/>
      <c r="J1927" s="67"/>
      <c r="K1927" s="67"/>
      <c r="L1927" s="67"/>
      <c r="M1927" s="68"/>
      <c r="N1927" s="67"/>
      <c r="O1927" s="67"/>
      <c r="P1927" s="67"/>
      <c r="Q1927" s="67"/>
      <c r="R1927" s="68"/>
      <c r="S1927" s="67"/>
      <c r="T1927" s="67"/>
      <c r="U1927" s="67"/>
      <c r="V1927" s="67"/>
      <c r="W1927" s="68"/>
      <c r="X1927" s="67"/>
      <c r="Y1927" s="67"/>
      <c r="Z1927" s="67"/>
      <c r="AA1927" s="67"/>
      <c r="AB1927" s="68"/>
      <c r="AC1927" s="62"/>
      <c r="AD1927" s="69"/>
      <c r="AE1927" s="53"/>
      <c r="AF1927" s="62"/>
      <c r="AG1927" s="69"/>
      <c r="AH1927" s="53"/>
      <c r="AJ1927" s="69"/>
      <c r="AK1927" s="53"/>
    </row>
    <row r="1928" spans="1:37">
      <c r="A1928" s="70" t="s">
        <v>101</v>
      </c>
      <c r="B1928" s="58"/>
      <c r="C1928" s="71"/>
      <c r="D1928" s="72"/>
      <c r="E1928" s="72"/>
      <c r="F1928" s="72"/>
      <c r="G1928" s="72"/>
      <c r="H1928" s="59"/>
      <c r="I1928" s="72"/>
      <c r="J1928" s="72"/>
      <c r="K1928" s="72"/>
      <c r="L1928" s="72"/>
      <c r="M1928" s="59"/>
      <c r="N1928" s="72"/>
      <c r="O1928" s="72"/>
      <c r="P1928" s="72"/>
      <c r="Q1928" s="72"/>
      <c r="R1928" s="59"/>
      <c r="S1928" s="72"/>
      <c r="T1928" s="72"/>
      <c r="U1928" s="72"/>
      <c r="V1928" s="72"/>
      <c r="W1928" s="59"/>
      <c r="X1928" s="72"/>
      <c r="Y1928" s="72"/>
      <c r="Z1928" s="72"/>
      <c r="AA1928" s="72"/>
      <c r="AB1928" s="59"/>
      <c r="AC1928" s="62"/>
      <c r="AD1928" s="462">
        <f>SamstagNeben!C83</f>
        <v>16</v>
      </c>
      <c r="AE1928" s="463"/>
      <c r="AF1928" s="62"/>
      <c r="AG1928" s="462">
        <f>SamstagNeben!E83</f>
        <v>118</v>
      </c>
      <c r="AH1928" s="463"/>
      <c r="AJ1928" s="462">
        <f>SamstagNeben!F83</f>
        <v>2</v>
      </c>
      <c r="AK1928" s="463"/>
    </row>
    <row r="1929" spans="1:37">
      <c r="A1929" s="65" t="s">
        <v>100</v>
      </c>
      <c r="C1929" s="66"/>
      <c r="D1929" s="67"/>
      <c r="E1929" s="67"/>
      <c r="F1929" s="67"/>
      <c r="G1929" s="67"/>
      <c r="H1929" s="68"/>
      <c r="I1929" s="67"/>
      <c r="J1929" s="67"/>
      <c r="K1929" s="67"/>
      <c r="L1929" s="67"/>
      <c r="M1929" s="68"/>
      <c r="N1929" s="67"/>
      <c r="O1929" s="67"/>
      <c r="P1929" s="67"/>
      <c r="Q1929" s="67"/>
      <c r="R1929" s="68"/>
      <c r="S1929" s="67"/>
      <c r="T1929" s="67"/>
      <c r="U1929" s="67"/>
      <c r="V1929" s="67"/>
      <c r="W1929" s="68"/>
      <c r="X1929" s="67"/>
      <c r="Y1929" s="67"/>
      <c r="Z1929" s="67"/>
      <c r="AA1929" s="67"/>
      <c r="AB1929" s="68"/>
      <c r="AC1929" s="62"/>
      <c r="AD1929" s="57"/>
      <c r="AE1929" s="59"/>
      <c r="AF1929" s="62"/>
      <c r="AG1929" s="57"/>
      <c r="AH1929" s="59"/>
      <c r="AJ1929" s="57"/>
      <c r="AK1929" s="59"/>
    </row>
    <row r="1930" spans="1:37">
      <c r="A1930" s="70" t="s">
        <v>101</v>
      </c>
      <c r="B1930" s="58"/>
      <c r="C1930" s="71"/>
      <c r="D1930" s="72"/>
      <c r="E1930" s="72"/>
      <c r="F1930" s="72"/>
      <c r="G1930" s="72"/>
      <c r="H1930" s="59"/>
      <c r="I1930" s="72"/>
      <c r="J1930" s="72"/>
      <c r="K1930" s="72"/>
      <c r="L1930" s="72"/>
      <c r="M1930" s="59"/>
      <c r="N1930" s="72"/>
      <c r="O1930" s="72"/>
      <c r="P1930" s="72"/>
      <c r="Q1930" s="72"/>
      <c r="R1930" s="59"/>
      <c r="S1930" s="72"/>
      <c r="T1930" s="72"/>
      <c r="U1930" s="72"/>
      <c r="V1930" s="72"/>
      <c r="W1930" s="59"/>
      <c r="X1930" s="72"/>
      <c r="Y1930" s="72"/>
      <c r="Z1930" s="72"/>
      <c r="AA1930" s="72"/>
      <c r="AB1930" s="59"/>
      <c r="AC1930" s="62"/>
      <c r="AD1930" s="62"/>
      <c r="AE1930" s="62"/>
      <c r="AF1930" s="62"/>
      <c r="AG1930" s="62"/>
    </row>
    <row r="1931" spans="1:37">
      <c r="A1931" s="65" t="s">
        <v>100</v>
      </c>
      <c r="C1931" s="66"/>
      <c r="D1931" s="67"/>
      <c r="E1931" s="67"/>
      <c r="F1931" s="67"/>
      <c r="G1931" s="67"/>
      <c r="H1931" s="68"/>
      <c r="I1931" s="67"/>
      <c r="J1931" s="67"/>
      <c r="K1931" s="67"/>
      <c r="L1931" s="67"/>
      <c r="M1931" s="68"/>
      <c r="N1931" s="67"/>
      <c r="O1931" s="67"/>
      <c r="P1931" s="67"/>
      <c r="Q1931" s="67"/>
      <c r="R1931" s="68"/>
      <c r="S1931" s="67"/>
      <c r="T1931" s="67"/>
      <c r="U1931" s="67"/>
      <c r="V1931" s="67"/>
      <c r="W1931" s="68"/>
      <c r="X1931" s="67"/>
      <c r="Y1931" s="67"/>
      <c r="Z1931" s="67"/>
      <c r="AA1931" s="67"/>
      <c r="AB1931" s="68"/>
      <c r="AC1931" s="62"/>
      <c r="AD1931" s="73" t="s">
        <v>103</v>
      </c>
      <c r="AE1931" s="62"/>
      <c r="AF1931" s="62"/>
      <c r="AG1931" s="62"/>
    </row>
    <row r="1932" spans="1:37">
      <c r="A1932" s="70" t="s">
        <v>101</v>
      </c>
      <c r="B1932" s="58"/>
      <c r="C1932" s="71"/>
      <c r="D1932" s="72"/>
      <c r="E1932" s="72"/>
      <c r="F1932" s="72"/>
      <c r="G1932" s="72"/>
      <c r="H1932" s="59"/>
      <c r="I1932" s="72"/>
      <c r="J1932" s="72"/>
      <c r="K1932" s="72"/>
      <c r="L1932" s="72"/>
      <c r="M1932" s="59"/>
      <c r="N1932" s="72"/>
      <c r="O1932" s="72"/>
      <c r="P1932" s="72"/>
      <c r="Q1932" s="72"/>
      <c r="R1932" s="59"/>
      <c r="S1932" s="72"/>
      <c r="T1932" s="72"/>
      <c r="U1932" s="72"/>
      <c r="V1932" s="72"/>
      <c r="W1932" s="59"/>
      <c r="X1932" s="72"/>
      <c r="Y1932" s="72"/>
      <c r="Z1932" s="72"/>
      <c r="AA1932" s="72"/>
      <c r="AB1932" s="59"/>
      <c r="AC1932" s="62"/>
      <c r="AD1932" s="62"/>
      <c r="AE1932" s="62"/>
      <c r="AF1932" s="62"/>
      <c r="AG1932" s="62"/>
    </row>
    <row r="1933" spans="1:37">
      <c r="A1933" s="65" t="s">
        <v>100</v>
      </c>
      <c r="C1933" s="66"/>
      <c r="D1933" s="67"/>
      <c r="E1933" s="67"/>
      <c r="F1933" s="67"/>
      <c r="G1933" s="67"/>
      <c r="H1933" s="68"/>
      <c r="I1933" s="67"/>
      <c r="J1933" s="67"/>
      <c r="K1933" s="67"/>
      <c r="L1933" s="67"/>
      <c r="M1933" s="68"/>
      <c r="N1933" s="67"/>
      <c r="O1933" s="67"/>
      <c r="P1933" s="67"/>
      <c r="Q1933" s="67"/>
      <c r="R1933" s="68"/>
      <c r="S1933" s="67"/>
      <c r="T1933" s="67"/>
      <c r="U1933" s="67"/>
      <c r="V1933" s="67"/>
      <c r="W1933" s="68"/>
      <c r="X1933" s="67"/>
      <c r="Y1933" s="67"/>
      <c r="Z1933" s="67"/>
      <c r="AA1933" s="67"/>
      <c r="AB1933" s="68"/>
      <c r="AC1933" s="62"/>
      <c r="AD1933" s="74" t="str">
        <f>Daten!$A$31</f>
        <v>DM Senioren 2017</v>
      </c>
      <c r="AE1933" s="58"/>
      <c r="AF1933" s="58"/>
      <c r="AG1933" s="58"/>
      <c r="AH1933" s="58"/>
      <c r="AI1933" s="58"/>
      <c r="AJ1933" s="58"/>
      <c r="AK1933" s="58"/>
    </row>
    <row r="1934" spans="1:37">
      <c r="A1934" s="70" t="s">
        <v>101</v>
      </c>
      <c r="B1934" s="58"/>
      <c r="C1934" s="71"/>
      <c r="D1934" s="72"/>
      <c r="E1934" s="72"/>
      <c r="F1934" s="72"/>
      <c r="G1934" s="72"/>
      <c r="H1934" s="59"/>
      <c r="I1934" s="72"/>
      <c r="J1934" s="72"/>
      <c r="K1934" s="72"/>
      <c r="L1934" s="72"/>
      <c r="M1934" s="59"/>
      <c r="N1934" s="72"/>
      <c r="O1934" s="72"/>
      <c r="P1934" s="72"/>
      <c r="Q1934" s="72"/>
      <c r="R1934" s="59"/>
      <c r="S1934" s="72"/>
      <c r="T1934" s="72"/>
      <c r="U1934" s="72"/>
      <c r="V1934" s="72"/>
      <c r="W1934" s="59"/>
      <c r="X1934" s="72"/>
      <c r="Y1934" s="72"/>
      <c r="Z1934" s="72"/>
      <c r="AA1934" s="72"/>
      <c r="AB1934" s="59"/>
      <c r="AC1934" s="62"/>
      <c r="AD1934" s="75" t="str">
        <f>SamstagNeben!G83</f>
        <v>M50</v>
      </c>
      <c r="AE1934" s="76"/>
      <c r="AF1934" s="76"/>
      <c r="AG1934" s="75" t="s">
        <v>34</v>
      </c>
      <c r="AH1934" s="76"/>
      <c r="AI1934" s="76"/>
      <c r="AJ1934" s="76"/>
      <c r="AK1934" s="76"/>
    </row>
    <row r="1935" spans="1:37">
      <c r="A1935" s="65" t="s">
        <v>100</v>
      </c>
      <c r="C1935" s="66"/>
      <c r="D1935" s="67"/>
      <c r="E1935" s="67"/>
      <c r="F1935" s="67"/>
      <c r="G1935" s="67"/>
      <c r="H1935" s="68"/>
      <c r="I1935" s="67"/>
      <c r="J1935" s="67"/>
      <c r="K1935" s="67"/>
      <c r="L1935" s="67"/>
      <c r="M1935" s="68"/>
      <c r="N1935" s="67"/>
      <c r="O1935" s="67"/>
      <c r="P1935" s="67"/>
      <c r="Q1935" s="67"/>
      <c r="R1935" s="68"/>
      <c r="S1935" s="67"/>
      <c r="T1935" s="67"/>
      <c r="U1935" s="67"/>
      <c r="V1935" s="67"/>
      <c r="W1935" s="68"/>
      <c r="X1935" s="67"/>
      <c r="Y1935" s="67"/>
      <c r="Z1935" s="67"/>
      <c r="AA1935" s="67"/>
      <c r="AB1935" s="68"/>
      <c r="AC1935" s="62"/>
      <c r="AD1935" s="77"/>
      <c r="AE1935" s="62"/>
      <c r="AF1935" s="62"/>
      <c r="AG1935" s="62"/>
      <c r="AH1935" s="62"/>
      <c r="AI1935" s="62"/>
      <c r="AJ1935" s="62"/>
      <c r="AK1935" s="62"/>
    </row>
    <row r="1936" spans="1:37">
      <c r="A1936" s="70" t="s">
        <v>101</v>
      </c>
      <c r="B1936" s="58"/>
      <c r="C1936" s="71"/>
      <c r="D1936" s="72"/>
      <c r="E1936" s="72"/>
      <c r="F1936" s="72"/>
      <c r="G1936" s="72"/>
      <c r="H1936" s="59"/>
      <c r="I1936" s="72"/>
      <c r="J1936" s="72"/>
      <c r="K1936" s="72"/>
      <c r="L1936" s="72"/>
      <c r="M1936" s="59"/>
      <c r="N1936" s="72"/>
      <c r="O1936" s="72"/>
      <c r="P1936" s="72"/>
      <c r="Q1936" s="72"/>
      <c r="R1936" s="59"/>
      <c r="S1936" s="72"/>
      <c r="T1936" s="72"/>
      <c r="U1936" s="72"/>
      <c r="V1936" s="72"/>
      <c r="W1936" s="59"/>
      <c r="X1936" s="72"/>
      <c r="Y1936" s="72"/>
      <c r="Z1936" s="72"/>
      <c r="AA1936" s="72"/>
      <c r="AB1936" s="59"/>
      <c r="AC1936" s="62"/>
      <c r="AD1936" s="78" t="s">
        <v>104</v>
      </c>
      <c r="AE1936" s="76"/>
      <c r="AF1936" s="76"/>
      <c r="AG1936" s="76"/>
      <c r="AH1936" s="79"/>
      <c r="AI1936" s="76"/>
      <c r="AJ1936" s="76"/>
      <c r="AK1936" s="80"/>
    </row>
    <row r="1937" spans="1:37">
      <c r="D1937" s="64"/>
      <c r="AD1937" s="81"/>
      <c r="AE1937" s="52"/>
      <c r="AF1937" s="52"/>
      <c r="AG1937" s="52"/>
      <c r="AH1937" s="82"/>
      <c r="AI1937" s="52"/>
      <c r="AJ1937" s="52"/>
      <c r="AK1937" s="53"/>
    </row>
    <row r="1938" spans="1:37">
      <c r="A1938" s="83" t="s">
        <v>105</v>
      </c>
      <c r="B1938" s="76"/>
      <c r="C1938" s="80"/>
      <c r="D1938" s="84"/>
      <c r="E1938" s="84" t="s">
        <v>100</v>
      </c>
      <c r="F1938" s="85" t="s">
        <v>21</v>
      </c>
      <c r="G1938" s="84" t="s">
        <v>101</v>
      </c>
      <c r="H1938" s="86"/>
      <c r="I1938" s="84" t="s">
        <v>106</v>
      </c>
      <c r="J1938" s="84"/>
      <c r="K1938" s="84"/>
      <c r="L1938" s="84"/>
      <c r="M1938" s="86"/>
      <c r="N1938" s="84" t="s">
        <v>107</v>
      </c>
      <c r="O1938" s="84"/>
      <c r="P1938" s="84"/>
      <c r="Q1938" s="84"/>
      <c r="R1938" s="86"/>
      <c r="S1938" s="73"/>
      <c r="T1938" s="73"/>
      <c r="AD1938" s="87" t="s">
        <v>108</v>
      </c>
      <c r="AE1938" s="58"/>
      <c r="AF1938" s="58"/>
      <c r="AG1938" s="58"/>
      <c r="AH1938" s="72"/>
      <c r="AI1938" s="58"/>
      <c r="AJ1938" s="58"/>
      <c r="AK1938" s="59"/>
    </row>
    <row r="1939" spans="1:37">
      <c r="A1939" s="60"/>
      <c r="C1939" s="61"/>
      <c r="H1939" s="61"/>
      <c r="M1939" s="61"/>
      <c r="N1939" s="88"/>
      <c r="O1939" s="89"/>
      <c r="P1939" s="89"/>
      <c r="Q1939" s="89"/>
      <c r="R1939" s="90"/>
      <c r="S1939" s="62"/>
      <c r="T1939" s="56" t="s">
        <v>109</v>
      </c>
      <c r="AD1939" s="91"/>
      <c r="AE1939" s="62"/>
      <c r="AF1939" s="62"/>
      <c r="AG1939" s="62"/>
      <c r="AH1939" s="92"/>
      <c r="AI1939" s="62"/>
      <c r="AJ1939" s="62"/>
      <c r="AK1939" s="61"/>
    </row>
    <row r="1940" spans="1:37">
      <c r="A1940" s="93" t="s">
        <v>110</v>
      </c>
      <c r="B1940" s="58"/>
      <c r="C1940" s="59"/>
      <c r="D1940" s="58"/>
      <c r="E1940" s="58"/>
      <c r="F1940" s="94" t="s">
        <v>21</v>
      </c>
      <c r="G1940" s="58"/>
      <c r="H1940" s="59"/>
      <c r="I1940" s="58"/>
      <c r="J1940" s="58"/>
      <c r="K1940" s="94" t="s">
        <v>21</v>
      </c>
      <c r="L1940" s="58"/>
      <c r="M1940" s="59"/>
      <c r="N1940" s="95"/>
      <c r="O1940" s="95"/>
      <c r="P1940" s="96"/>
      <c r="Q1940" s="97"/>
      <c r="R1940" s="98"/>
      <c r="S1940" s="62"/>
      <c r="T1940" s="62"/>
      <c r="AD1940" s="87" t="s">
        <v>111</v>
      </c>
      <c r="AE1940" s="58"/>
      <c r="AF1940" s="58"/>
      <c r="AG1940" s="58"/>
      <c r="AH1940" s="72"/>
      <c r="AI1940" s="58"/>
      <c r="AJ1940" s="58"/>
      <c r="AK1940" s="59"/>
    </row>
    <row r="1941" spans="1:37">
      <c r="A1941" s="60"/>
      <c r="C1941" s="61"/>
      <c r="H1941" s="61"/>
      <c r="K1941" s="99"/>
      <c r="M1941" s="61"/>
      <c r="N1941" s="62"/>
      <c r="Q1941" s="100"/>
      <c r="R1941" s="61"/>
      <c r="S1941" s="62"/>
      <c r="T1941" s="58"/>
      <c r="U1941" s="58"/>
      <c r="V1941" s="58"/>
      <c r="W1941" s="58"/>
      <c r="X1941" s="58"/>
      <c r="Y1941" s="58"/>
      <c r="Z1941" s="58"/>
      <c r="AA1941" s="58"/>
      <c r="AB1941" s="58"/>
      <c r="AC1941" s="62"/>
      <c r="AD1941" s="91"/>
      <c r="AE1941" s="62"/>
      <c r="AF1941" s="62"/>
      <c r="AG1941" s="62"/>
      <c r="AH1941" s="92"/>
      <c r="AI1941" s="62"/>
      <c r="AJ1941" s="62"/>
      <c r="AK1941" s="61"/>
    </row>
    <row r="1942" spans="1:37">
      <c r="A1942" s="93" t="s">
        <v>112</v>
      </c>
      <c r="B1942" s="58"/>
      <c r="C1942" s="59"/>
      <c r="D1942" s="58"/>
      <c r="E1942" s="58"/>
      <c r="F1942" s="94" t="s">
        <v>21</v>
      </c>
      <c r="G1942" s="58"/>
      <c r="H1942" s="59"/>
      <c r="I1942" s="58"/>
      <c r="J1942" s="58"/>
      <c r="K1942" s="94" t="s">
        <v>21</v>
      </c>
      <c r="L1942" s="58"/>
      <c r="M1942" s="59"/>
      <c r="N1942" s="58"/>
      <c r="O1942" s="58"/>
      <c r="P1942" s="94" t="s">
        <v>21</v>
      </c>
      <c r="Q1942" s="101"/>
      <c r="R1942" s="59"/>
      <c r="S1942" s="62"/>
      <c r="T1942" s="62"/>
      <c r="AD1942" s="87" t="s">
        <v>113</v>
      </c>
      <c r="AE1942" s="58"/>
      <c r="AF1942" s="58"/>
      <c r="AG1942" s="58"/>
      <c r="AH1942" s="72"/>
      <c r="AI1942" s="58"/>
      <c r="AJ1942" s="58"/>
      <c r="AK1942" s="59"/>
    </row>
    <row r="1943" spans="1:37">
      <c r="AD1943" s="91" t="s">
        <v>114</v>
      </c>
      <c r="AE1943" s="62"/>
      <c r="AF1943" s="62"/>
      <c r="AG1943" s="62"/>
      <c r="AH1943" s="92"/>
      <c r="AI1943" s="62"/>
      <c r="AJ1943" s="62"/>
      <c r="AK1943" s="61"/>
    </row>
    <row r="1944" spans="1:37">
      <c r="A1944" s="102"/>
      <c r="B1944" s="76"/>
      <c r="C1944" s="76"/>
      <c r="D1944" s="76"/>
      <c r="E1944" s="76" t="s">
        <v>100</v>
      </c>
      <c r="F1944" s="76"/>
      <c r="G1944" s="76"/>
      <c r="H1944" s="76"/>
      <c r="I1944" s="76"/>
      <c r="J1944" s="76"/>
      <c r="K1944" s="76"/>
      <c r="L1944" s="76"/>
      <c r="M1944" s="76"/>
      <c r="N1944" s="85" t="s">
        <v>40</v>
      </c>
      <c r="O1944" s="76"/>
      <c r="P1944" s="76"/>
      <c r="Q1944" s="76"/>
      <c r="R1944" s="76"/>
      <c r="S1944" s="76"/>
      <c r="T1944" s="76" t="s">
        <v>101</v>
      </c>
      <c r="U1944" s="76"/>
      <c r="V1944" s="76"/>
      <c r="W1944" s="76"/>
      <c r="X1944" s="76"/>
      <c r="Y1944" s="76"/>
      <c r="Z1944" s="76"/>
      <c r="AA1944" s="76"/>
      <c r="AB1944" s="80"/>
      <c r="AD1944" s="87" t="s">
        <v>115</v>
      </c>
      <c r="AE1944" s="58"/>
      <c r="AF1944" s="58"/>
      <c r="AG1944" s="58"/>
      <c r="AH1944" s="72"/>
      <c r="AI1944" s="58"/>
      <c r="AJ1944" s="58"/>
      <c r="AK1944" s="59"/>
    </row>
    <row r="1945" spans="1:37">
      <c r="A1945" s="103" t="s">
        <v>116</v>
      </c>
      <c r="B1945" s="104" t="s">
        <v>117</v>
      </c>
      <c r="C1945" s="104"/>
      <c r="D1945" s="104"/>
      <c r="E1945" s="104"/>
      <c r="F1945" s="104"/>
      <c r="G1945" s="105"/>
      <c r="H1945" s="104" t="s">
        <v>118</v>
      </c>
      <c r="I1945" s="104"/>
      <c r="J1945" s="105"/>
      <c r="K1945" s="106" t="s">
        <v>119</v>
      </c>
      <c r="L1945" s="107" t="s">
        <v>120</v>
      </c>
      <c r="M1945" s="108"/>
      <c r="N1945" s="109" t="s">
        <v>94</v>
      </c>
      <c r="O1945" s="105" t="s">
        <v>116</v>
      </c>
      <c r="P1945" s="104" t="s">
        <v>117</v>
      </c>
      <c r="Q1945" s="104"/>
      <c r="R1945" s="104"/>
      <c r="S1945" s="104"/>
      <c r="T1945" s="104"/>
      <c r="U1945" s="105"/>
      <c r="V1945" s="104" t="s">
        <v>118</v>
      </c>
      <c r="W1945" s="104"/>
      <c r="X1945" s="105"/>
      <c r="Y1945" s="106" t="s">
        <v>119</v>
      </c>
      <c r="Z1945" s="107" t="s">
        <v>120</v>
      </c>
      <c r="AA1945" s="108"/>
      <c r="AB1945" s="109" t="s">
        <v>94</v>
      </c>
    </row>
    <row r="1946" spans="1:37">
      <c r="A1946" s="110" t="s">
        <v>121</v>
      </c>
      <c r="B1946" s="111"/>
      <c r="C1946" s="111"/>
      <c r="D1946" s="111"/>
      <c r="E1946" s="111"/>
      <c r="F1946" s="111"/>
      <c r="G1946" s="112"/>
      <c r="H1946" s="111"/>
      <c r="I1946" s="111"/>
      <c r="J1946" s="112"/>
      <c r="K1946" s="113"/>
      <c r="L1946" s="114"/>
      <c r="M1946" s="115"/>
      <c r="N1946" s="116"/>
      <c r="O1946" s="117" t="s">
        <v>121</v>
      </c>
      <c r="P1946" s="111"/>
      <c r="Q1946" s="111"/>
      <c r="R1946" s="111"/>
      <c r="S1946" s="111"/>
      <c r="T1946" s="111"/>
      <c r="U1946" s="112"/>
      <c r="V1946" s="111"/>
      <c r="W1946" s="111"/>
      <c r="X1946" s="112"/>
      <c r="Y1946" s="113"/>
      <c r="Z1946" s="114"/>
      <c r="AA1946" s="115"/>
      <c r="AB1946" s="116"/>
      <c r="AD1946" s="64" t="s">
        <v>122</v>
      </c>
    </row>
    <row r="1947" spans="1:37">
      <c r="A1947" s="110" t="s">
        <v>123</v>
      </c>
      <c r="B1947" s="111"/>
      <c r="C1947" s="111"/>
      <c r="D1947" s="111"/>
      <c r="E1947" s="111"/>
      <c r="F1947" s="111"/>
      <c r="G1947" s="112"/>
      <c r="H1947" s="111"/>
      <c r="I1947" s="111"/>
      <c r="J1947" s="112"/>
      <c r="K1947" s="118"/>
      <c r="L1947" s="119"/>
      <c r="M1947" s="112"/>
      <c r="N1947" s="116"/>
      <c r="O1947" s="117" t="s">
        <v>123</v>
      </c>
      <c r="P1947" s="111"/>
      <c r="Q1947" s="111"/>
      <c r="R1947" s="111"/>
      <c r="S1947" s="111"/>
      <c r="T1947" s="111"/>
      <c r="U1947" s="112"/>
      <c r="V1947" s="111"/>
      <c r="W1947" s="111"/>
      <c r="X1947" s="112"/>
      <c r="Y1947" s="118"/>
      <c r="Z1947" s="119"/>
      <c r="AA1947" s="112"/>
      <c r="AB1947" s="116"/>
      <c r="AD1947" s="120"/>
      <c r="AE1947" s="58"/>
      <c r="AF1947" s="58"/>
      <c r="AG1947" s="58"/>
      <c r="AH1947" s="58"/>
      <c r="AI1947" s="58"/>
      <c r="AJ1947" s="58"/>
      <c r="AK1947" s="58"/>
    </row>
    <row r="1948" spans="1:37">
      <c r="A1948" s="110" t="s">
        <v>124</v>
      </c>
      <c r="B1948" s="111"/>
      <c r="C1948" s="111"/>
      <c r="D1948" s="111"/>
      <c r="E1948" s="111"/>
      <c r="F1948" s="111"/>
      <c r="G1948" s="112"/>
      <c r="H1948" s="111"/>
      <c r="I1948" s="111"/>
      <c r="J1948" s="112"/>
      <c r="K1948" s="118"/>
      <c r="L1948" s="119"/>
      <c r="M1948" s="112"/>
      <c r="N1948" s="116"/>
      <c r="O1948" s="117" t="s">
        <v>124</v>
      </c>
      <c r="P1948" s="111"/>
      <c r="Q1948" s="111"/>
      <c r="R1948" s="111"/>
      <c r="S1948" s="111"/>
      <c r="T1948" s="111"/>
      <c r="U1948" s="112"/>
      <c r="V1948" s="111"/>
      <c r="W1948" s="111"/>
      <c r="X1948" s="112"/>
      <c r="Y1948" s="118"/>
      <c r="Z1948" s="119"/>
      <c r="AA1948" s="112"/>
      <c r="AB1948" s="116"/>
      <c r="AD1948" s="64" t="s">
        <v>96</v>
      </c>
    </row>
    <row r="1949" spans="1:37">
      <c r="A1949" s="110" t="s">
        <v>125</v>
      </c>
      <c r="B1949" s="111"/>
      <c r="C1949" s="111"/>
      <c r="D1949" s="111"/>
      <c r="E1949" s="111"/>
      <c r="F1949" s="111"/>
      <c r="G1949" s="112"/>
      <c r="H1949" s="111"/>
      <c r="I1949" s="111"/>
      <c r="J1949" s="112"/>
      <c r="K1949" s="118"/>
      <c r="L1949" s="119"/>
      <c r="M1949" s="112"/>
      <c r="N1949" s="116"/>
      <c r="O1949" s="117" t="s">
        <v>125</v>
      </c>
      <c r="P1949" s="111"/>
      <c r="Q1949" s="111"/>
      <c r="R1949" s="111"/>
      <c r="S1949" s="111"/>
      <c r="T1949" s="111"/>
      <c r="U1949" s="112"/>
      <c r="V1949" s="111"/>
      <c r="W1949" s="111"/>
      <c r="X1949" s="112"/>
      <c r="Y1949" s="118"/>
      <c r="Z1949" s="119"/>
      <c r="AA1949" s="112"/>
      <c r="AB1949" s="116"/>
      <c r="AD1949" s="120"/>
      <c r="AE1949" s="58"/>
      <c r="AF1949" s="58"/>
      <c r="AG1949" s="58"/>
      <c r="AH1949" s="58"/>
      <c r="AI1949" s="58"/>
      <c r="AJ1949" s="58"/>
      <c r="AK1949" s="58"/>
    </row>
    <row r="1950" spans="1:37">
      <c r="A1950" s="110" t="s">
        <v>126</v>
      </c>
      <c r="B1950" s="111"/>
      <c r="C1950" s="111"/>
      <c r="D1950" s="111"/>
      <c r="E1950" s="111"/>
      <c r="F1950" s="111"/>
      <c r="G1950" s="112"/>
      <c r="H1950" s="111"/>
      <c r="I1950" s="111"/>
      <c r="J1950" s="112"/>
      <c r="K1950" s="118"/>
      <c r="L1950" s="119"/>
      <c r="M1950" s="112"/>
      <c r="N1950" s="116"/>
      <c r="O1950" s="117" t="s">
        <v>126</v>
      </c>
      <c r="P1950" s="111"/>
      <c r="Q1950" s="111"/>
      <c r="R1950" s="111"/>
      <c r="S1950" s="111"/>
      <c r="T1950" s="111"/>
      <c r="U1950" s="112"/>
      <c r="V1950" s="111"/>
      <c r="W1950" s="111"/>
      <c r="X1950" s="112"/>
      <c r="Y1950" s="118"/>
      <c r="Z1950" s="119"/>
      <c r="AA1950" s="112"/>
      <c r="AB1950" s="116"/>
      <c r="AD1950" s="64" t="s">
        <v>127</v>
      </c>
    </row>
    <row r="1951" spans="1:37">
      <c r="A1951" s="121" t="s">
        <v>128</v>
      </c>
      <c r="B1951" s="58"/>
      <c r="C1951" s="58"/>
      <c r="D1951" s="58"/>
      <c r="E1951" s="58"/>
      <c r="F1951" s="58"/>
      <c r="G1951" s="72"/>
      <c r="H1951" s="58"/>
      <c r="I1951" s="58"/>
      <c r="J1951" s="72"/>
      <c r="K1951" s="122"/>
      <c r="L1951" s="123"/>
      <c r="M1951" s="72"/>
      <c r="N1951" s="59"/>
      <c r="O1951" s="124" t="s">
        <v>128</v>
      </c>
      <c r="P1951" s="58"/>
      <c r="Q1951" s="58"/>
      <c r="R1951" s="58"/>
      <c r="S1951" s="58"/>
      <c r="T1951" s="58"/>
      <c r="U1951" s="72"/>
      <c r="V1951" s="58"/>
      <c r="W1951" s="58"/>
      <c r="X1951" s="72"/>
      <c r="Y1951" s="122"/>
      <c r="Z1951" s="123"/>
      <c r="AA1951" s="72"/>
      <c r="AB1951" s="59"/>
      <c r="AD1951" s="120"/>
      <c r="AE1951" s="125" t="str">
        <f>Daten!$A$35</f>
        <v>Fredenbeck</v>
      </c>
      <c r="AF1951" s="58"/>
      <c r="AG1951" s="58"/>
      <c r="AH1951" s="58"/>
      <c r="AI1951" s="58"/>
      <c r="AJ1951" s="58"/>
      <c r="AK1951" s="58"/>
    </row>
    <row r="1952" spans="1:37">
      <c r="A1952" s="65" t="s">
        <v>129</v>
      </c>
      <c r="N1952" s="61"/>
      <c r="O1952" s="64" t="s">
        <v>129</v>
      </c>
      <c r="AB1952" s="61"/>
      <c r="AD1952" s="64" t="s">
        <v>130</v>
      </c>
    </row>
    <row r="1953" spans="1:37">
      <c r="A1953" s="57"/>
      <c r="B1953" s="58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9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8"/>
      <c r="AB1953" s="59"/>
      <c r="AD1953" s="58"/>
      <c r="AE1953" s="126" t="str">
        <f>Daten!$A$32</f>
        <v>05.05.2017</v>
      </c>
      <c r="AF1953" s="58"/>
      <c r="AG1953" s="58"/>
      <c r="AH1953" s="58"/>
      <c r="AI1953" s="58"/>
      <c r="AJ1953" s="58"/>
      <c r="AK1953" s="58"/>
    </row>
    <row r="1954" spans="1:37">
      <c r="A1954" s="51" t="s">
        <v>95</v>
      </c>
      <c r="B1954" s="52"/>
      <c r="C1954" s="52"/>
      <c r="D1954" s="52"/>
      <c r="E1954" s="53"/>
      <c r="F1954" s="54" t="s">
        <v>96</v>
      </c>
      <c r="G1954" s="52"/>
      <c r="H1954" s="52"/>
      <c r="I1954" s="52"/>
      <c r="J1954" s="52"/>
      <c r="K1954" s="52"/>
      <c r="L1954" s="52"/>
      <c r="M1954" s="52"/>
      <c r="N1954" s="52"/>
      <c r="O1954" s="52"/>
      <c r="P1954" s="53"/>
      <c r="Q1954" s="54" t="s">
        <v>97</v>
      </c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3"/>
      <c r="AC1954" s="55" t="s">
        <v>98</v>
      </c>
    </row>
    <row r="1955" spans="1:37">
      <c r="A1955" s="57"/>
      <c r="B1955" s="58"/>
      <c r="C1955" s="58"/>
      <c r="D1955" s="58"/>
      <c r="E1955" s="59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9"/>
      <c r="Q1955" s="58"/>
      <c r="R1955" s="58" t="e">
        <f ca="1">SamstagNeben!P84</f>
        <v>#N/A</v>
      </c>
      <c r="S1955" s="58"/>
      <c r="T1955" s="58"/>
      <c r="U1955" s="58"/>
      <c r="V1955" s="58"/>
      <c r="W1955" s="58"/>
      <c r="X1955" s="58"/>
      <c r="Y1955" s="58"/>
      <c r="Z1955" s="58"/>
      <c r="AA1955" s="58" t="str">
        <f>SamstagNeben!N84</f>
        <v>F30</v>
      </c>
      <c r="AB1955" s="59"/>
      <c r="AC1955" s="55" t="s">
        <v>99</v>
      </c>
    </row>
    <row r="1956" spans="1:37" ht="15.95" customHeight="1">
      <c r="A1956" s="60" t="s">
        <v>100</v>
      </c>
      <c r="C1956" s="56" t="e">
        <f ca="1">SamstagNeben!I84</f>
        <v>#N/A</v>
      </c>
      <c r="M1956" s="61"/>
      <c r="N1956" s="62" t="s">
        <v>101</v>
      </c>
      <c r="O1956" s="63"/>
      <c r="P1956" s="56" t="e">
        <f ca="1">SamstagNeben!M84</f>
        <v>#N/A</v>
      </c>
      <c r="AB1956" s="61"/>
    </row>
    <row r="1957" spans="1:37">
      <c r="A1957" s="57"/>
      <c r="B1957" s="58"/>
      <c r="C1957" s="58"/>
      <c r="M1957" s="61"/>
      <c r="N1957" s="62"/>
      <c r="AB1957" s="61"/>
      <c r="AD1957" s="64" t="s">
        <v>37</v>
      </c>
      <c r="AG1957" s="64" t="s">
        <v>102</v>
      </c>
      <c r="AJ1957" s="64" t="s">
        <v>39</v>
      </c>
    </row>
    <row r="1958" spans="1:37">
      <c r="A1958" s="65" t="s">
        <v>100</v>
      </c>
      <c r="C1958" s="66"/>
      <c r="D1958" s="67"/>
      <c r="E1958" s="67"/>
      <c r="F1958" s="67"/>
      <c r="G1958" s="67"/>
      <c r="H1958" s="68"/>
      <c r="I1958" s="67"/>
      <c r="J1958" s="67"/>
      <c r="K1958" s="67"/>
      <c r="L1958" s="67"/>
      <c r="M1958" s="68"/>
      <c r="N1958" s="67"/>
      <c r="O1958" s="67"/>
      <c r="P1958" s="67"/>
      <c r="Q1958" s="67"/>
      <c r="R1958" s="68"/>
      <c r="S1958" s="67"/>
      <c r="T1958" s="67"/>
      <c r="U1958" s="67"/>
      <c r="V1958" s="67"/>
      <c r="W1958" s="68"/>
      <c r="X1958" s="67"/>
      <c r="Y1958" s="67"/>
      <c r="Z1958" s="67"/>
      <c r="AA1958" s="67"/>
      <c r="AB1958" s="68"/>
      <c r="AC1958" s="62"/>
      <c r="AD1958" s="69"/>
      <c r="AE1958" s="53"/>
      <c r="AF1958" s="62"/>
      <c r="AG1958" s="69"/>
      <c r="AH1958" s="53"/>
      <c r="AJ1958" s="69"/>
      <c r="AK1958" s="53"/>
    </row>
    <row r="1959" spans="1:37">
      <c r="A1959" s="70" t="s">
        <v>101</v>
      </c>
      <c r="B1959" s="58"/>
      <c r="C1959" s="71"/>
      <c r="D1959" s="72"/>
      <c r="E1959" s="72"/>
      <c r="F1959" s="72"/>
      <c r="G1959" s="72"/>
      <c r="H1959" s="59"/>
      <c r="I1959" s="72"/>
      <c r="J1959" s="72"/>
      <c r="K1959" s="72"/>
      <c r="L1959" s="72"/>
      <c r="M1959" s="59"/>
      <c r="N1959" s="72"/>
      <c r="O1959" s="72"/>
      <c r="P1959" s="72"/>
      <c r="Q1959" s="72"/>
      <c r="R1959" s="59"/>
      <c r="S1959" s="72"/>
      <c r="T1959" s="72"/>
      <c r="U1959" s="72"/>
      <c r="V1959" s="72"/>
      <c r="W1959" s="59"/>
      <c r="X1959" s="72"/>
      <c r="Y1959" s="72"/>
      <c r="Z1959" s="72"/>
      <c r="AA1959" s="72"/>
      <c r="AB1959" s="59"/>
      <c r="AC1959" s="62"/>
      <c r="AD1959" s="462">
        <f>SamstagNeben!C884</f>
        <v>0</v>
      </c>
      <c r="AE1959" s="463"/>
      <c r="AF1959" s="62"/>
      <c r="AG1959" s="462">
        <f>SamstagNeben!E84</f>
        <v>119</v>
      </c>
      <c r="AH1959" s="463"/>
      <c r="AJ1959" s="462">
        <f>SamstagNeben!F84</f>
        <v>3</v>
      </c>
      <c r="AK1959" s="463"/>
    </row>
    <row r="1960" spans="1:37">
      <c r="A1960" s="65" t="s">
        <v>100</v>
      </c>
      <c r="C1960" s="66"/>
      <c r="D1960" s="67"/>
      <c r="E1960" s="67"/>
      <c r="F1960" s="67"/>
      <c r="G1960" s="67"/>
      <c r="H1960" s="68"/>
      <c r="I1960" s="67"/>
      <c r="J1960" s="67"/>
      <c r="K1960" s="67"/>
      <c r="L1960" s="67"/>
      <c r="M1960" s="68"/>
      <c r="N1960" s="67"/>
      <c r="O1960" s="67"/>
      <c r="P1960" s="67"/>
      <c r="Q1960" s="67"/>
      <c r="R1960" s="68"/>
      <c r="S1960" s="67"/>
      <c r="T1960" s="67"/>
      <c r="U1960" s="67"/>
      <c r="V1960" s="67"/>
      <c r="W1960" s="68"/>
      <c r="X1960" s="67"/>
      <c r="Y1960" s="67"/>
      <c r="Z1960" s="67"/>
      <c r="AA1960" s="67"/>
      <c r="AB1960" s="68"/>
      <c r="AC1960" s="62"/>
      <c r="AD1960" s="57"/>
      <c r="AE1960" s="59"/>
      <c r="AF1960" s="62"/>
      <c r="AG1960" s="57"/>
      <c r="AH1960" s="59"/>
      <c r="AJ1960" s="57"/>
      <c r="AK1960" s="59"/>
    </row>
    <row r="1961" spans="1:37">
      <c r="A1961" s="70" t="s">
        <v>101</v>
      </c>
      <c r="B1961" s="58"/>
      <c r="C1961" s="71"/>
      <c r="D1961" s="72"/>
      <c r="E1961" s="72"/>
      <c r="F1961" s="72"/>
      <c r="G1961" s="72"/>
      <c r="H1961" s="59"/>
      <c r="I1961" s="72"/>
      <c r="J1961" s="72"/>
      <c r="K1961" s="72"/>
      <c r="L1961" s="72"/>
      <c r="M1961" s="59"/>
      <c r="N1961" s="72"/>
      <c r="O1961" s="72"/>
      <c r="P1961" s="72"/>
      <c r="Q1961" s="72"/>
      <c r="R1961" s="59"/>
      <c r="S1961" s="72"/>
      <c r="T1961" s="72"/>
      <c r="U1961" s="72"/>
      <c r="V1961" s="72"/>
      <c r="W1961" s="59"/>
      <c r="X1961" s="72"/>
      <c r="Y1961" s="72"/>
      <c r="Z1961" s="72"/>
      <c r="AA1961" s="72"/>
      <c r="AB1961" s="59"/>
      <c r="AC1961" s="62"/>
      <c r="AD1961" s="62"/>
      <c r="AE1961" s="62"/>
      <c r="AF1961" s="62"/>
      <c r="AG1961" s="62"/>
    </row>
    <row r="1962" spans="1:37">
      <c r="A1962" s="65" t="s">
        <v>100</v>
      </c>
      <c r="C1962" s="66"/>
      <c r="D1962" s="67"/>
      <c r="E1962" s="67"/>
      <c r="F1962" s="67"/>
      <c r="G1962" s="67"/>
      <c r="H1962" s="68"/>
      <c r="I1962" s="67"/>
      <c r="J1962" s="67"/>
      <c r="K1962" s="67"/>
      <c r="L1962" s="67"/>
      <c r="M1962" s="68"/>
      <c r="N1962" s="67"/>
      <c r="O1962" s="67"/>
      <c r="P1962" s="67"/>
      <c r="Q1962" s="67"/>
      <c r="R1962" s="68"/>
      <c r="S1962" s="67"/>
      <c r="T1962" s="67"/>
      <c r="U1962" s="67"/>
      <c r="V1962" s="67"/>
      <c r="W1962" s="68"/>
      <c r="X1962" s="67"/>
      <c r="Y1962" s="67"/>
      <c r="Z1962" s="67"/>
      <c r="AA1962" s="67"/>
      <c r="AB1962" s="68"/>
      <c r="AC1962" s="62"/>
      <c r="AD1962" s="73" t="s">
        <v>103</v>
      </c>
      <c r="AE1962" s="62"/>
      <c r="AF1962" s="62"/>
      <c r="AG1962" s="62"/>
    </row>
    <row r="1963" spans="1:37">
      <c r="A1963" s="70" t="s">
        <v>101</v>
      </c>
      <c r="B1963" s="58"/>
      <c r="C1963" s="71"/>
      <c r="D1963" s="72"/>
      <c r="E1963" s="72"/>
      <c r="F1963" s="72"/>
      <c r="G1963" s="72"/>
      <c r="H1963" s="59"/>
      <c r="I1963" s="72"/>
      <c r="J1963" s="72"/>
      <c r="K1963" s="72"/>
      <c r="L1963" s="72"/>
      <c r="M1963" s="59"/>
      <c r="N1963" s="72"/>
      <c r="O1963" s="72"/>
      <c r="P1963" s="72"/>
      <c r="Q1963" s="72"/>
      <c r="R1963" s="59"/>
      <c r="S1963" s="72"/>
      <c r="T1963" s="72"/>
      <c r="U1963" s="72"/>
      <c r="V1963" s="72"/>
      <c r="W1963" s="59"/>
      <c r="X1963" s="72"/>
      <c r="Y1963" s="72"/>
      <c r="Z1963" s="72"/>
      <c r="AA1963" s="72"/>
      <c r="AB1963" s="59"/>
      <c r="AC1963" s="62"/>
      <c r="AD1963" s="62"/>
      <c r="AE1963" s="62"/>
      <c r="AF1963" s="62"/>
      <c r="AG1963" s="62"/>
    </row>
    <row r="1964" spans="1:37">
      <c r="A1964" s="65" t="s">
        <v>100</v>
      </c>
      <c r="C1964" s="66"/>
      <c r="D1964" s="67"/>
      <c r="E1964" s="67"/>
      <c r="F1964" s="67"/>
      <c r="G1964" s="67"/>
      <c r="H1964" s="68"/>
      <c r="I1964" s="67"/>
      <c r="J1964" s="67"/>
      <c r="K1964" s="67"/>
      <c r="L1964" s="67"/>
      <c r="M1964" s="68"/>
      <c r="N1964" s="67"/>
      <c r="O1964" s="67"/>
      <c r="P1964" s="67"/>
      <c r="Q1964" s="67"/>
      <c r="R1964" s="68"/>
      <c r="S1964" s="67"/>
      <c r="T1964" s="67"/>
      <c r="U1964" s="67"/>
      <c r="V1964" s="67"/>
      <c r="W1964" s="68"/>
      <c r="X1964" s="67"/>
      <c r="Y1964" s="67"/>
      <c r="Z1964" s="67"/>
      <c r="AA1964" s="67"/>
      <c r="AB1964" s="68"/>
      <c r="AC1964" s="62"/>
      <c r="AD1964" s="74" t="str">
        <f>Daten!$A$31</f>
        <v>DM Senioren 2017</v>
      </c>
      <c r="AE1964" s="58"/>
      <c r="AF1964" s="58"/>
      <c r="AG1964" s="58"/>
      <c r="AH1964" s="58"/>
      <c r="AI1964" s="58"/>
      <c r="AJ1964" s="58"/>
      <c r="AK1964" s="58"/>
    </row>
    <row r="1965" spans="1:37">
      <c r="A1965" s="70" t="s">
        <v>101</v>
      </c>
      <c r="B1965" s="58"/>
      <c r="C1965" s="71"/>
      <c r="D1965" s="72"/>
      <c r="E1965" s="72"/>
      <c r="F1965" s="72"/>
      <c r="G1965" s="72"/>
      <c r="H1965" s="59"/>
      <c r="I1965" s="72"/>
      <c r="J1965" s="72"/>
      <c r="K1965" s="72"/>
      <c r="L1965" s="72"/>
      <c r="M1965" s="59"/>
      <c r="N1965" s="72"/>
      <c r="O1965" s="72"/>
      <c r="P1965" s="72"/>
      <c r="Q1965" s="72"/>
      <c r="R1965" s="59"/>
      <c r="S1965" s="72"/>
      <c r="T1965" s="72"/>
      <c r="U1965" s="72"/>
      <c r="V1965" s="72"/>
      <c r="W1965" s="59"/>
      <c r="X1965" s="72"/>
      <c r="Y1965" s="72"/>
      <c r="Z1965" s="72"/>
      <c r="AA1965" s="72"/>
      <c r="AB1965" s="59"/>
      <c r="AC1965" s="62"/>
      <c r="AD1965" s="75" t="str">
        <f>SamstagNeben!G84</f>
        <v>F30</v>
      </c>
      <c r="AE1965" s="76"/>
      <c r="AF1965" s="76"/>
      <c r="AG1965" s="75" t="s">
        <v>34</v>
      </c>
      <c r="AH1965" s="76"/>
      <c r="AI1965" s="76"/>
      <c r="AJ1965" s="76"/>
      <c r="AK1965" s="76"/>
    </row>
    <row r="1966" spans="1:37">
      <c r="A1966" s="65" t="s">
        <v>100</v>
      </c>
      <c r="C1966" s="66"/>
      <c r="D1966" s="67"/>
      <c r="E1966" s="67"/>
      <c r="F1966" s="67"/>
      <c r="G1966" s="67"/>
      <c r="H1966" s="68"/>
      <c r="I1966" s="67"/>
      <c r="J1966" s="67"/>
      <c r="K1966" s="67"/>
      <c r="L1966" s="67"/>
      <c r="M1966" s="68"/>
      <c r="N1966" s="67"/>
      <c r="O1966" s="67"/>
      <c r="P1966" s="67"/>
      <c r="Q1966" s="67"/>
      <c r="R1966" s="68"/>
      <c r="S1966" s="67"/>
      <c r="T1966" s="67"/>
      <c r="U1966" s="67"/>
      <c r="V1966" s="67"/>
      <c r="W1966" s="68"/>
      <c r="X1966" s="67"/>
      <c r="Y1966" s="67"/>
      <c r="Z1966" s="67"/>
      <c r="AA1966" s="67"/>
      <c r="AB1966" s="68"/>
      <c r="AC1966" s="62"/>
      <c r="AD1966" s="77"/>
      <c r="AE1966" s="62"/>
      <c r="AF1966" s="62"/>
      <c r="AG1966" s="62"/>
      <c r="AH1966" s="62"/>
      <c r="AI1966" s="62"/>
      <c r="AJ1966" s="62"/>
      <c r="AK1966" s="62"/>
    </row>
    <row r="1967" spans="1:37">
      <c r="A1967" s="70" t="s">
        <v>101</v>
      </c>
      <c r="B1967" s="58"/>
      <c r="C1967" s="71"/>
      <c r="D1967" s="72"/>
      <c r="E1967" s="72"/>
      <c r="F1967" s="72"/>
      <c r="G1967" s="72"/>
      <c r="H1967" s="59"/>
      <c r="I1967" s="72"/>
      <c r="J1967" s="72"/>
      <c r="K1967" s="72"/>
      <c r="L1967" s="72"/>
      <c r="M1967" s="59"/>
      <c r="N1967" s="72"/>
      <c r="O1967" s="72"/>
      <c r="P1967" s="72"/>
      <c r="Q1967" s="72"/>
      <c r="R1967" s="59"/>
      <c r="S1967" s="72"/>
      <c r="T1967" s="72"/>
      <c r="U1967" s="72"/>
      <c r="V1967" s="72"/>
      <c r="W1967" s="59"/>
      <c r="X1967" s="72"/>
      <c r="Y1967" s="72"/>
      <c r="Z1967" s="72"/>
      <c r="AA1967" s="72"/>
      <c r="AB1967" s="59"/>
      <c r="AC1967" s="62"/>
      <c r="AD1967" s="78" t="s">
        <v>104</v>
      </c>
      <c r="AE1967" s="76"/>
      <c r="AF1967" s="76"/>
      <c r="AG1967" s="76"/>
      <c r="AH1967" s="79"/>
      <c r="AI1967" s="76"/>
      <c r="AJ1967" s="76"/>
      <c r="AK1967" s="80"/>
    </row>
    <row r="1968" spans="1:37">
      <c r="D1968" s="64"/>
      <c r="AD1968" s="81"/>
      <c r="AE1968" s="52"/>
      <c r="AF1968" s="52"/>
      <c r="AG1968" s="52"/>
      <c r="AH1968" s="82"/>
      <c r="AI1968" s="52"/>
      <c r="AJ1968" s="52"/>
      <c r="AK1968" s="53"/>
    </row>
    <row r="1969" spans="1:37">
      <c r="A1969" s="83" t="s">
        <v>105</v>
      </c>
      <c r="B1969" s="76"/>
      <c r="C1969" s="80"/>
      <c r="D1969" s="84"/>
      <c r="E1969" s="84" t="s">
        <v>100</v>
      </c>
      <c r="F1969" s="85" t="s">
        <v>21</v>
      </c>
      <c r="G1969" s="84" t="s">
        <v>101</v>
      </c>
      <c r="H1969" s="86"/>
      <c r="I1969" s="84" t="s">
        <v>106</v>
      </c>
      <c r="J1969" s="84"/>
      <c r="K1969" s="84"/>
      <c r="L1969" s="84"/>
      <c r="M1969" s="86"/>
      <c r="N1969" s="84" t="s">
        <v>107</v>
      </c>
      <c r="O1969" s="84"/>
      <c r="P1969" s="84"/>
      <c r="Q1969" s="84"/>
      <c r="R1969" s="86"/>
      <c r="S1969" s="73"/>
      <c r="T1969" s="73"/>
      <c r="AD1969" s="87" t="s">
        <v>108</v>
      </c>
      <c r="AE1969" s="58"/>
      <c r="AF1969" s="58"/>
      <c r="AG1969" s="58"/>
      <c r="AH1969" s="72"/>
      <c r="AI1969" s="58"/>
      <c r="AJ1969" s="58"/>
      <c r="AK1969" s="59"/>
    </row>
    <row r="1970" spans="1:37">
      <c r="A1970" s="60"/>
      <c r="C1970" s="61"/>
      <c r="H1970" s="61"/>
      <c r="M1970" s="61"/>
      <c r="N1970" s="88"/>
      <c r="O1970" s="89"/>
      <c r="P1970" s="89"/>
      <c r="Q1970" s="89"/>
      <c r="R1970" s="90"/>
      <c r="S1970" s="62"/>
      <c r="T1970" s="56" t="s">
        <v>109</v>
      </c>
      <c r="AD1970" s="91"/>
      <c r="AE1970" s="62"/>
      <c r="AF1970" s="62"/>
      <c r="AG1970" s="62"/>
      <c r="AH1970" s="92"/>
      <c r="AI1970" s="62"/>
      <c r="AJ1970" s="62"/>
      <c r="AK1970" s="61"/>
    </row>
    <row r="1971" spans="1:37">
      <c r="A1971" s="93" t="s">
        <v>110</v>
      </c>
      <c r="B1971" s="58"/>
      <c r="C1971" s="59"/>
      <c r="D1971" s="58"/>
      <c r="E1971" s="58"/>
      <c r="F1971" s="94" t="s">
        <v>21</v>
      </c>
      <c r="G1971" s="58"/>
      <c r="H1971" s="59"/>
      <c r="I1971" s="58"/>
      <c r="J1971" s="58"/>
      <c r="K1971" s="94" t="s">
        <v>21</v>
      </c>
      <c r="L1971" s="58"/>
      <c r="M1971" s="59"/>
      <c r="N1971" s="95"/>
      <c r="O1971" s="95"/>
      <c r="P1971" s="96"/>
      <c r="Q1971" s="97"/>
      <c r="R1971" s="98"/>
      <c r="S1971" s="62"/>
      <c r="T1971" s="62"/>
      <c r="AD1971" s="87" t="s">
        <v>111</v>
      </c>
      <c r="AE1971" s="58"/>
      <c r="AF1971" s="58"/>
      <c r="AG1971" s="58"/>
      <c r="AH1971" s="72"/>
      <c r="AI1971" s="58"/>
      <c r="AJ1971" s="58"/>
      <c r="AK1971" s="59"/>
    </row>
    <row r="1972" spans="1:37">
      <c r="A1972" s="60"/>
      <c r="C1972" s="61"/>
      <c r="H1972" s="61"/>
      <c r="K1972" s="99"/>
      <c r="M1972" s="61"/>
      <c r="N1972" s="62"/>
      <c r="Q1972" s="100"/>
      <c r="R1972" s="61"/>
      <c r="S1972" s="62"/>
      <c r="T1972" s="58"/>
      <c r="U1972" s="58"/>
      <c r="V1972" s="58"/>
      <c r="W1972" s="58"/>
      <c r="X1972" s="58"/>
      <c r="Y1972" s="58"/>
      <c r="Z1972" s="58"/>
      <c r="AA1972" s="58"/>
      <c r="AB1972" s="58"/>
      <c r="AC1972" s="62"/>
      <c r="AD1972" s="91"/>
      <c r="AE1972" s="62"/>
      <c r="AF1972" s="62"/>
      <c r="AG1972" s="62"/>
      <c r="AH1972" s="92"/>
      <c r="AI1972" s="62"/>
      <c r="AJ1972" s="62"/>
      <c r="AK1972" s="61"/>
    </row>
    <row r="1973" spans="1:37">
      <c r="A1973" s="93" t="s">
        <v>112</v>
      </c>
      <c r="B1973" s="58"/>
      <c r="C1973" s="59"/>
      <c r="D1973" s="58"/>
      <c r="E1973" s="58"/>
      <c r="F1973" s="94" t="s">
        <v>21</v>
      </c>
      <c r="G1973" s="58"/>
      <c r="H1973" s="59"/>
      <c r="I1973" s="58"/>
      <c r="J1973" s="58"/>
      <c r="K1973" s="94" t="s">
        <v>21</v>
      </c>
      <c r="L1973" s="58"/>
      <c r="M1973" s="59"/>
      <c r="N1973" s="58"/>
      <c r="O1973" s="58"/>
      <c r="P1973" s="94" t="s">
        <v>21</v>
      </c>
      <c r="Q1973" s="101"/>
      <c r="R1973" s="59"/>
      <c r="S1973" s="62"/>
      <c r="T1973" s="62"/>
      <c r="AD1973" s="87" t="s">
        <v>113</v>
      </c>
      <c r="AE1973" s="58"/>
      <c r="AF1973" s="58"/>
      <c r="AG1973" s="58"/>
      <c r="AH1973" s="72"/>
      <c r="AI1973" s="58"/>
      <c r="AJ1973" s="58"/>
      <c r="AK1973" s="59"/>
    </row>
    <row r="1974" spans="1:37">
      <c r="AD1974" s="91" t="s">
        <v>114</v>
      </c>
      <c r="AE1974" s="62"/>
      <c r="AF1974" s="62"/>
      <c r="AG1974" s="62"/>
      <c r="AH1974" s="92"/>
      <c r="AI1974" s="62"/>
      <c r="AJ1974" s="62"/>
      <c r="AK1974" s="61"/>
    </row>
    <row r="1975" spans="1:37">
      <c r="A1975" s="102"/>
      <c r="B1975" s="76"/>
      <c r="C1975" s="76"/>
      <c r="D1975" s="76"/>
      <c r="E1975" s="76" t="s">
        <v>100</v>
      </c>
      <c r="F1975" s="76"/>
      <c r="G1975" s="76"/>
      <c r="H1975" s="76"/>
      <c r="I1975" s="76"/>
      <c r="J1975" s="76"/>
      <c r="K1975" s="76"/>
      <c r="L1975" s="76"/>
      <c r="M1975" s="76"/>
      <c r="N1975" s="85" t="s">
        <v>40</v>
      </c>
      <c r="O1975" s="76"/>
      <c r="P1975" s="76"/>
      <c r="Q1975" s="76"/>
      <c r="R1975" s="76"/>
      <c r="S1975" s="76"/>
      <c r="T1975" s="76" t="s">
        <v>101</v>
      </c>
      <c r="U1975" s="76"/>
      <c r="V1975" s="76"/>
      <c r="W1975" s="76"/>
      <c r="X1975" s="76"/>
      <c r="Y1975" s="76"/>
      <c r="Z1975" s="76"/>
      <c r="AA1975" s="76"/>
      <c r="AB1975" s="80"/>
      <c r="AD1975" s="87" t="s">
        <v>115</v>
      </c>
      <c r="AE1975" s="58"/>
      <c r="AF1975" s="58"/>
      <c r="AG1975" s="58"/>
      <c r="AH1975" s="72"/>
      <c r="AI1975" s="58"/>
      <c r="AJ1975" s="58"/>
      <c r="AK1975" s="59"/>
    </row>
    <row r="1976" spans="1:37">
      <c r="A1976" s="103" t="s">
        <v>116</v>
      </c>
      <c r="B1976" s="104" t="s">
        <v>117</v>
      </c>
      <c r="C1976" s="104"/>
      <c r="D1976" s="104"/>
      <c r="E1976" s="104"/>
      <c r="F1976" s="104"/>
      <c r="G1976" s="105"/>
      <c r="H1976" s="104" t="s">
        <v>118</v>
      </c>
      <c r="I1976" s="104"/>
      <c r="J1976" s="105"/>
      <c r="K1976" s="106" t="s">
        <v>119</v>
      </c>
      <c r="L1976" s="107" t="s">
        <v>120</v>
      </c>
      <c r="M1976" s="108"/>
      <c r="N1976" s="109" t="s">
        <v>94</v>
      </c>
      <c r="O1976" s="105" t="s">
        <v>116</v>
      </c>
      <c r="P1976" s="104" t="s">
        <v>117</v>
      </c>
      <c r="Q1976" s="104"/>
      <c r="R1976" s="104"/>
      <c r="S1976" s="104"/>
      <c r="T1976" s="104"/>
      <c r="U1976" s="105"/>
      <c r="V1976" s="104" t="s">
        <v>118</v>
      </c>
      <c r="W1976" s="104"/>
      <c r="X1976" s="105"/>
      <c r="Y1976" s="106" t="s">
        <v>119</v>
      </c>
      <c r="Z1976" s="107" t="s">
        <v>120</v>
      </c>
      <c r="AA1976" s="108"/>
      <c r="AB1976" s="109" t="s">
        <v>94</v>
      </c>
    </row>
    <row r="1977" spans="1:37">
      <c r="A1977" s="110" t="s">
        <v>121</v>
      </c>
      <c r="B1977" s="111"/>
      <c r="C1977" s="111"/>
      <c r="D1977" s="111"/>
      <c r="E1977" s="111"/>
      <c r="F1977" s="111"/>
      <c r="G1977" s="112"/>
      <c r="H1977" s="111"/>
      <c r="I1977" s="111"/>
      <c r="J1977" s="112"/>
      <c r="K1977" s="113"/>
      <c r="L1977" s="114"/>
      <c r="M1977" s="115"/>
      <c r="N1977" s="116"/>
      <c r="O1977" s="117" t="s">
        <v>121</v>
      </c>
      <c r="P1977" s="111"/>
      <c r="Q1977" s="111"/>
      <c r="R1977" s="111"/>
      <c r="S1977" s="111"/>
      <c r="T1977" s="111"/>
      <c r="U1977" s="112"/>
      <c r="V1977" s="111"/>
      <c r="W1977" s="111"/>
      <c r="X1977" s="112"/>
      <c r="Y1977" s="113"/>
      <c r="Z1977" s="114"/>
      <c r="AA1977" s="115"/>
      <c r="AB1977" s="116"/>
      <c r="AD1977" s="64" t="s">
        <v>122</v>
      </c>
    </row>
    <row r="1978" spans="1:37">
      <c r="A1978" s="110" t="s">
        <v>123</v>
      </c>
      <c r="B1978" s="111"/>
      <c r="C1978" s="111"/>
      <c r="D1978" s="111"/>
      <c r="E1978" s="111"/>
      <c r="F1978" s="111"/>
      <c r="G1978" s="112"/>
      <c r="H1978" s="111"/>
      <c r="I1978" s="111"/>
      <c r="J1978" s="112"/>
      <c r="K1978" s="118"/>
      <c r="L1978" s="119"/>
      <c r="M1978" s="112"/>
      <c r="N1978" s="116"/>
      <c r="O1978" s="117" t="s">
        <v>123</v>
      </c>
      <c r="P1978" s="111"/>
      <c r="Q1978" s="111"/>
      <c r="R1978" s="111"/>
      <c r="S1978" s="111"/>
      <c r="T1978" s="111"/>
      <c r="U1978" s="112"/>
      <c r="V1978" s="111"/>
      <c r="W1978" s="111"/>
      <c r="X1978" s="112"/>
      <c r="Y1978" s="118"/>
      <c r="Z1978" s="119"/>
      <c r="AA1978" s="112"/>
      <c r="AB1978" s="116"/>
      <c r="AD1978" s="120"/>
      <c r="AE1978" s="58"/>
      <c r="AF1978" s="58"/>
      <c r="AG1978" s="58"/>
      <c r="AH1978" s="58"/>
      <c r="AI1978" s="58"/>
      <c r="AJ1978" s="58"/>
      <c r="AK1978" s="58"/>
    </row>
    <row r="1979" spans="1:37">
      <c r="A1979" s="110" t="s">
        <v>124</v>
      </c>
      <c r="B1979" s="111"/>
      <c r="C1979" s="111"/>
      <c r="D1979" s="111"/>
      <c r="E1979" s="111"/>
      <c r="F1979" s="111"/>
      <c r="G1979" s="112"/>
      <c r="H1979" s="111"/>
      <c r="I1979" s="111"/>
      <c r="J1979" s="112"/>
      <c r="K1979" s="118"/>
      <c r="L1979" s="119"/>
      <c r="M1979" s="112"/>
      <c r="N1979" s="116"/>
      <c r="O1979" s="117" t="s">
        <v>124</v>
      </c>
      <c r="P1979" s="111"/>
      <c r="Q1979" s="111"/>
      <c r="R1979" s="111"/>
      <c r="S1979" s="111"/>
      <c r="T1979" s="111"/>
      <c r="U1979" s="112"/>
      <c r="V1979" s="111"/>
      <c r="W1979" s="111"/>
      <c r="X1979" s="112"/>
      <c r="Y1979" s="118"/>
      <c r="Z1979" s="119"/>
      <c r="AA1979" s="112"/>
      <c r="AB1979" s="116"/>
      <c r="AD1979" s="64" t="s">
        <v>96</v>
      </c>
    </row>
    <row r="1980" spans="1:37">
      <c r="A1980" s="110" t="s">
        <v>125</v>
      </c>
      <c r="B1980" s="111"/>
      <c r="C1980" s="111"/>
      <c r="D1980" s="111"/>
      <c r="E1980" s="111"/>
      <c r="F1980" s="111"/>
      <c r="G1980" s="112"/>
      <c r="H1980" s="111"/>
      <c r="I1980" s="111"/>
      <c r="J1980" s="112"/>
      <c r="K1980" s="118"/>
      <c r="L1980" s="119"/>
      <c r="M1980" s="112"/>
      <c r="N1980" s="116"/>
      <c r="O1980" s="117" t="s">
        <v>125</v>
      </c>
      <c r="P1980" s="111"/>
      <c r="Q1980" s="111"/>
      <c r="R1980" s="111"/>
      <c r="S1980" s="111"/>
      <c r="T1980" s="111"/>
      <c r="U1980" s="112"/>
      <c r="V1980" s="111"/>
      <c r="W1980" s="111"/>
      <c r="X1980" s="112"/>
      <c r="Y1980" s="118"/>
      <c r="Z1980" s="119"/>
      <c r="AA1980" s="112"/>
      <c r="AB1980" s="116"/>
      <c r="AD1980" s="120"/>
      <c r="AE1980" s="58"/>
      <c r="AF1980" s="58"/>
      <c r="AG1980" s="58"/>
      <c r="AH1980" s="58"/>
      <c r="AI1980" s="58"/>
      <c r="AJ1980" s="58"/>
      <c r="AK1980" s="58"/>
    </row>
    <row r="1981" spans="1:37">
      <c r="A1981" s="110" t="s">
        <v>126</v>
      </c>
      <c r="B1981" s="111"/>
      <c r="C1981" s="111"/>
      <c r="D1981" s="111"/>
      <c r="E1981" s="111"/>
      <c r="F1981" s="111"/>
      <c r="G1981" s="112"/>
      <c r="H1981" s="111"/>
      <c r="I1981" s="111"/>
      <c r="J1981" s="112"/>
      <c r="K1981" s="118"/>
      <c r="L1981" s="119"/>
      <c r="M1981" s="112"/>
      <c r="N1981" s="116"/>
      <c r="O1981" s="117" t="s">
        <v>126</v>
      </c>
      <c r="P1981" s="111"/>
      <c r="Q1981" s="111"/>
      <c r="R1981" s="111"/>
      <c r="S1981" s="111"/>
      <c r="T1981" s="111"/>
      <c r="U1981" s="112"/>
      <c r="V1981" s="111"/>
      <c r="W1981" s="111"/>
      <c r="X1981" s="112"/>
      <c r="Y1981" s="118"/>
      <c r="Z1981" s="119"/>
      <c r="AA1981" s="112"/>
      <c r="AB1981" s="116"/>
      <c r="AD1981" s="64" t="s">
        <v>127</v>
      </c>
    </row>
    <row r="1982" spans="1:37">
      <c r="A1982" s="121" t="s">
        <v>128</v>
      </c>
      <c r="B1982" s="58"/>
      <c r="C1982" s="58"/>
      <c r="D1982" s="58"/>
      <c r="E1982" s="58"/>
      <c r="F1982" s="58"/>
      <c r="G1982" s="72"/>
      <c r="H1982" s="58"/>
      <c r="I1982" s="58"/>
      <c r="J1982" s="72"/>
      <c r="K1982" s="122"/>
      <c r="L1982" s="123"/>
      <c r="M1982" s="72"/>
      <c r="N1982" s="59"/>
      <c r="O1982" s="124" t="s">
        <v>128</v>
      </c>
      <c r="P1982" s="58"/>
      <c r="Q1982" s="58"/>
      <c r="R1982" s="58"/>
      <c r="S1982" s="58"/>
      <c r="T1982" s="58"/>
      <c r="U1982" s="72"/>
      <c r="V1982" s="58"/>
      <c r="W1982" s="58"/>
      <c r="X1982" s="72"/>
      <c r="Y1982" s="122"/>
      <c r="Z1982" s="123"/>
      <c r="AA1982" s="72"/>
      <c r="AB1982" s="59"/>
      <c r="AD1982" s="120"/>
      <c r="AE1982" s="125" t="str">
        <f>Daten!$A$35</f>
        <v>Fredenbeck</v>
      </c>
      <c r="AF1982" s="58"/>
      <c r="AG1982" s="58"/>
      <c r="AH1982" s="58"/>
      <c r="AI1982" s="58"/>
      <c r="AJ1982" s="58"/>
      <c r="AK1982" s="58"/>
    </row>
    <row r="1983" spans="1:37">
      <c r="A1983" s="65" t="s">
        <v>129</v>
      </c>
      <c r="N1983" s="61"/>
      <c r="O1983" s="64" t="s">
        <v>129</v>
      </c>
      <c r="AB1983" s="61"/>
      <c r="AD1983" s="64" t="s">
        <v>130</v>
      </c>
    </row>
    <row r="1984" spans="1:37">
      <c r="A1984" s="57"/>
      <c r="B1984" s="58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9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8"/>
      <c r="AB1984" s="59"/>
      <c r="AD1984" s="58"/>
      <c r="AE1984" s="126" t="str">
        <f>Daten!$A$32</f>
        <v>05.05.2017</v>
      </c>
      <c r="AF1984" s="58"/>
      <c r="AG1984" s="58"/>
      <c r="AH1984" s="58"/>
      <c r="AI1984" s="58"/>
      <c r="AJ1984" s="58"/>
      <c r="AK1984" s="58"/>
    </row>
    <row r="1985" spans="1:37" ht="12" customHeight="1"/>
    <row r="1986" spans="1:37">
      <c r="A1986" s="51" t="s">
        <v>95</v>
      </c>
      <c r="B1986" s="52"/>
      <c r="C1986" s="52"/>
      <c r="D1986" s="52"/>
      <c r="E1986" s="53"/>
      <c r="F1986" s="54" t="s">
        <v>96</v>
      </c>
      <c r="G1986" s="52"/>
      <c r="H1986" s="52"/>
      <c r="I1986" s="52"/>
      <c r="J1986" s="52"/>
      <c r="K1986" s="52"/>
      <c r="L1986" s="52"/>
      <c r="M1986" s="52"/>
      <c r="N1986" s="52"/>
      <c r="O1986" s="52"/>
      <c r="P1986" s="53"/>
      <c r="Q1986" s="54" t="s">
        <v>97</v>
      </c>
      <c r="R1986" s="52"/>
      <c r="S1986" s="52"/>
      <c r="T1986" s="52"/>
      <c r="U1986" s="52"/>
      <c r="V1986" s="52"/>
      <c r="W1986" s="52"/>
      <c r="X1986" s="52"/>
      <c r="Y1986" s="52"/>
      <c r="Z1986" s="52"/>
      <c r="AA1986" s="52"/>
      <c r="AB1986" s="53"/>
      <c r="AC1986" s="55" t="s">
        <v>98</v>
      </c>
    </row>
    <row r="1987" spans="1:37">
      <c r="A1987" s="57"/>
      <c r="B1987" s="58"/>
      <c r="C1987" s="58"/>
      <c r="D1987" s="58"/>
      <c r="E1987" s="59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9"/>
      <c r="Q1987" s="58"/>
      <c r="R1987" s="58" t="e">
        <f ca="1">SamstagNeben!P85</f>
        <v>#N/A</v>
      </c>
      <c r="S1987" s="58"/>
      <c r="T1987" s="58"/>
      <c r="U1987" s="58"/>
      <c r="V1987" s="58"/>
      <c r="W1987" s="58"/>
      <c r="X1987" s="58"/>
      <c r="Y1987" s="58"/>
      <c r="Z1987" s="58"/>
      <c r="AA1987" s="58" t="str">
        <f>SamstagNeben!N85</f>
        <v>F40</v>
      </c>
      <c r="AB1987" s="59"/>
      <c r="AC1987" s="55" t="s">
        <v>99</v>
      </c>
    </row>
    <row r="1988" spans="1:37" ht="15.95" customHeight="1">
      <c r="A1988" s="60" t="s">
        <v>100</v>
      </c>
      <c r="C1988" s="56" t="e">
        <f ca="1">SamstagNeben!I85</f>
        <v>#N/A</v>
      </c>
      <c r="M1988" s="61"/>
      <c r="N1988" s="62" t="s">
        <v>101</v>
      </c>
      <c r="O1988" s="63"/>
      <c r="P1988" s="56" t="e">
        <f ca="1">SamstagNeben!M85</f>
        <v>#N/A</v>
      </c>
      <c r="AB1988" s="61"/>
    </row>
    <row r="1989" spans="1:37">
      <c r="A1989" s="57"/>
      <c r="B1989" s="58"/>
      <c r="C1989" s="58"/>
      <c r="M1989" s="61"/>
      <c r="N1989" s="62"/>
      <c r="AB1989" s="61"/>
      <c r="AD1989" s="64" t="s">
        <v>37</v>
      </c>
      <c r="AG1989" s="64" t="s">
        <v>102</v>
      </c>
      <c r="AJ1989" s="64" t="s">
        <v>39</v>
      </c>
    </row>
    <row r="1990" spans="1:37">
      <c r="A1990" s="65" t="s">
        <v>100</v>
      </c>
      <c r="C1990" s="66"/>
      <c r="D1990" s="67"/>
      <c r="E1990" s="67"/>
      <c r="F1990" s="67"/>
      <c r="G1990" s="67"/>
      <c r="H1990" s="68"/>
      <c r="I1990" s="67"/>
      <c r="J1990" s="67"/>
      <c r="K1990" s="67"/>
      <c r="L1990" s="67"/>
      <c r="M1990" s="68"/>
      <c r="N1990" s="67"/>
      <c r="O1990" s="67"/>
      <c r="P1990" s="67"/>
      <c r="Q1990" s="67"/>
      <c r="R1990" s="68"/>
      <c r="S1990" s="67"/>
      <c r="T1990" s="67"/>
      <c r="U1990" s="67"/>
      <c r="V1990" s="67"/>
      <c r="W1990" s="68"/>
      <c r="X1990" s="67"/>
      <c r="Y1990" s="67"/>
      <c r="Z1990" s="67"/>
      <c r="AA1990" s="67"/>
      <c r="AB1990" s="68"/>
      <c r="AC1990" s="62"/>
      <c r="AD1990" s="69"/>
      <c r="AE1990" s="53"/>
      <c r="AF1990" s="62"/>
      <c r="AG1990" s="69"/>
      <c r="AH1990" s="53"/>
      <c r="AJ1990" s="69"/>
      <c r="AK1990" s="53"/>
    </row>
    <row r="1991" spans="1:37">
      <c r="A1991" s="70" t="s">
        <v>101</v>
      </c>
      <c r="B1991" s="58"/>
      <c r="C1991" s="71"/>
      <c r="D1991" s="72"/>
      <c r="E1991" s="72"/>
      <c r="F1991" s="72"/>
      <c r="G1991" s="72"/>
      <c r="H1991" s="59"/>
      <c r="I1991" s="72"/>
      <c r="J1991" s="72"/>
      <c r="K1991" s="72"/>
      <c r="L1991" s="72"/>
      <c r="M1991" s="59"/>
      <c r="N1991" s="72"/>
      <c r="O1991" s="72"/>
      <c r="P1991" s="72"/>
      <c r="Q1991" s="72"/>
      <c r="R1991" s="59"/>
      <c r="S1991" s="72"/>
      <c r="T1991" s="72"/>
      <c r="U1991" s="72"/>
      <c r="V1991" s="72"/>
      <c r="W1991" s="59"/>
      <c r="X1991" s="72"/>
      <c r="Y1991" s="72"/>
      <c r="Z1991" s="72"/>
      <c r="AA1991" s="72"/>
      <c r="AB1991" s="59"/>
      <c r="AC1991" s="62"/>
      <c r="AD1991" s="462">
        <f>SamstagNeben!C85</f>
        <v>16</v>
      </c>
      <c r="AE1991" s="463"/>
      <c r="AF1991" s="62"/>
      <c r="AG1991" s="462">
        <f>SamstagNeben!E85</f>
        <v>120</v>
      </c>
      <c r="AH1991" s="463"/>
      <c r="AJ1991" s="462">
        <f>SamstagNeben!F85</f>
        <v>4</v>
      </c>
      <c r="AK1991" s="463"/>
    </row>
    <row r="1992" spans="1:37">
      <c r="A1992" s="65" t="s">
        <v>100</v>
      </c>
      <c r="C1992" s="66"/>
      <c r="D1992" s="67"/>
      <c r="E1992" s="67"/>
      <c r="F1992" s="67"/>
      <c r="G1992" s="67"/>
      <c r="H1992" s="68"/>
      <c r="I1992" s="67"/>
      <c r="J1992" s="67"/>
      <c r="K1992" s="67"/>
      <c r="L1992" s="67"/>
      <c r="M1992" s="68"/>
      <c r="N1992" s="67"/>
      <c r="O1992" s="67"/>
      <c r="P1992" s="67"/>
      <c r="Q1992" s="67"/>
      <c r="R1992" s="68"/>
      <c r="S1992" s="67"/>
      <c r="T1992" s="67"/>
      <c r="U1992" s="67"/>
      <c r="V1992" s="67"/>
      <c r="W1992" s="68"/>
      <c r="X1992" s="67"/>
      <c r="Y1992" s="67"/>
      <c r="Z1992" s="67"/>
      <c r="AA1992" s="67"/>
      <c r="AB1992" s="68"/>
      <c r="AC1992" s="62"/>
      <c r="AD1992" s="57"/>
      <c r="AE1992" s="59"/>
      <c r="AF1992" s="62"/>
      <c r="AG1992" s="57"/>
      <c r="AH1992" s="59"/>
      <c r="AJ1992" s="57"/>
      <c r="AK1992" s="59"/>
    </row>
    <row r="1993" spans="1:37">
      <c r="A1993" s="70" t="s">
        <v>101</v>
      </c>
      <c r="B1993" s="58"/>
      <c r="C1993" s="71"/>
      <c r="D1993" s="72"/>
      <c r="E1993" s="72"/>
      <c r="F1993" s="72"/>
      <c r="G1993" s="72"/>
      <c r="H1993" s="59"/>
      <c r="I1993" s="72"/>
      <c r="J1993" s="72"/>
      <c r="K1993" s="72"/>
      <c r="L1993" s="72"/>
      <c r="M1993" s="59"/>
      <c r="N1993" s="72"/>
      <c r="O1993" s="72"/>
      <c r="P1993" s="72"/>
      <c r="Q1993" s="72"/>
      <c r="R1993" s="59"/>
      <c r="S1993" s="72"/>
      <c r="T1993" s="72"/>
      <c r="U1993" s="72"/>
      <c r="V1993" s="72"/>
      <c r="W1993" s="59"/>
      <c r="X1993" s="72"/>
      <c r="Y1993" s="72"/>
      <c r="Z1993" s="72"/>
      <c r="AA1993" s="72"/>
      <c r="AB1993" s="59"/>
      <c r="AC1993" s="62"/>
      <c r="AD1993" s="62"/>
      <c r="AE1993" s="62"/>
      <c r="AF1993" s="62"/>
      <c r="AG1993" s="62"/>
    </row>
    <row r="1994" spans="1:37">
      <c r="A1994" s="65" t="s">
        <v>100</v>
      </c>
      <c r="C1994" s="66"/>
      <c r="D1994" s="67"/>
      <c r="E1994" s="67"/>
      <c r="F1994" s="67"/>
      <c r="G1994" s="67"/>
      <c r="H1994" s="68"/>
      <c r="I1994" s="67"/>
      <c r="J1994" s="67"/>
      <c r="K1994" s="67"/>
      <c r="L1994" s="67"/>
      <c r="M1994" s="68"/>
      <c r="N1994" s="67"/>
      <c r="O1994" s="67"/>
      <c r="P1994" s="67"/>
      <c r="Q1994" s="67"/>
      <c r="R1994" s="68"/>
      <c r="S1994" s="67"/>
      <c r="T1994" s="67"/>
      <c r="U1994" s="67"/>
      <c r="V1994" s="67"/>
      <c r="W1994" s="68"/>
      <c r="X1994" s="67"/>
      <c r="Y1994" s="67"/>
      <c r="Z1994" s="67"/>
      <c r="AA1994" s="67"/>
      <c r="AB1994" s="68"/>
      <c r="AC1994" s="62"/>
      <c r="AD1994" s="73" t="s">
        <v>103</v>
      </c>
      <c r="AE1994" s="62"/>
      <c r="AF1994" s="62"/>
      <c r="AG1994" s="62"/>
    </row>
    <row r="1995" spans="1:37">
      <c r="A1995" s="70" t="s">
        <v>101</v>
      </c>
      <c r="B1995" s="58"/>
      <c r="C1995" s="71"/>
      <c r="D1995" s="72"/>
      <c r="E1995" s="72"/>
      <c r="F1995" s="72"/>
      <c r="G1995" s="72"/>
      <c r="H1995" s="59"/>
      <c r="I1995" s="72"/>
      <c r="J1995" s="72"/>
      <c r="K1995" s="72"/>
      <c r="L1995" s="72"/>
      <c r="M1995" s="59"/>
      <c r="N1995" s="72"/>
      <c r="O1995" s="72"/>
      <c r="P1995" s="72"/>
      <c r="Q1995" s="72"/>
      <c r="R1995" s="59"/>
      <c r="S1995" s="72"/>
      <c r="T1995" s="72"/>
      <c r="U1995" s="72"/>
      <c r="V1995" s="72"/>
      <c r="W1995" s="59"/>
      <c r="X1995" s="72"/>
      <c r="Y1995" s="72"/>
      <c r="Z1995" s="72"/>
      <c r="AA1995" s="72"/>
      <c r="AB1995" s="59"/>
      <c r="AC1995" s="62"/>
      <c r="AD1995" s="62"/>
      <c r="AE1995" s="62"/>
      <c r="AF1995" s="62"/>
      <c r="AG1995" s="62"/>
    </row>
    <row r="1996" spans="1:37">
      <c r="A1996" s="65" t="s">
        <v>100</v>
      </c>
      <c r="C1996" s="66"/>
      <c r="D1996" s="67"/>
      <c r="E1996" s="67"/>
      <c r="F1996" s="67"/>
      <c r="G1996" s="67"/>
      <c r="H1996" s="68"/>
      <c r="I1996" s="67"/>
      <c r="J1996" s="67"/>
      <c r="K1996" s="67"/>
      <c r="L1996" s="67"/>
      <c r="M1996" s="68"/>
      <c r="N1996" s="67"/>
      <c r="O1996" s="67"/>
      <c r="P1996" s="67"/>
      <c r="Q1996" s="67"/>
      <c r="R1996" s="68"/>
      <c r="S1996" s="67"/>
      <c r="T1996" s="67"/>
      <c r="U1996" s="67"/>
      <c r="V1996" s="67"/>
      <c r="W1996" s="68"/>
      <c r="X1996" s="67"/>
      <c r="Y1996" s="67"/>
      <c r="Z1996" s="67"/>
      <c r="AA1996" s="67"/>
      <c r="AB1996" s="68"/>
      <c r="AC1996" s="62"/>
      <c r="AD1996" s="74" t="str">
        <f>Daten!$A$31</f>
        <v>DM Senioren 2017</v>
      </c>
      <c r="AE1996" s="58"/>
      <c r="AF1996" s="58"/>
      <c r="AG1996" s="58"/>
      <c r="AH1996" s="58"/>
      <c r="AI1996" s="58"/>
      <c r="AJ1996" s="58"/>
      <c r="AK1996" s="58"/>
    </row>
    <row r="1997" spans="1:37">
      <c r="A1997" s="70" t="s">
        <v>101</v>
      </c>
      <c r="B1997" s="58"/>
      <c r="C1997" s="71"/>
      <c r="D1997" s="72"/>
      <c r="E1997" s="72"/>
      <c r="F1997" s="72"/>
      <c r="G1997" s="72"/>
      <c r="H1997" s="59"/>
      <c r="I1997" s="72"/>
      <c r="J1997" s="72"/>
      <c r="K1997" s="72"/>
      <c r="L1997" s="72"/>
      <c r="M1997" s="59"/>
      <c r="N1997" s="72"/>
      <c r="O1997" s="72"/>
      <c r="P1997" s="72"/>
      <c r="Q1997" s="72"/>
      <c r="R1997" s="59"/>
      <c r="S1997" s="72"/>
      <c r="T1997" s="72"/>
      <c r="U1997" s="72"/>
      <c r="V1997" s="72"/>
      <c r="W1997" s="59"/>
      <c r="X1997" s="72"/>
      <c r="Y1997" s="72"/>
      <c r="Z1997" s="72"/>
      <c r="AA1997" s="72"/>
      <c r="AB1997" s="59"/>
      <c r="AC1997" s="62"/>
      <c r="AD1997" s="75" t="str">
        <f>SamstagNeben!G85</f>
        <v>F40</v>
      </c>
      <c r="AE1997" s="76"/>
      <c r="AF1997" s="76"/>
      <c r="AG1997" s="75" t="s">
        <v>34</v>
      </c>
      <c r="AH1997" s="76"/>
      <c r="AI1997" s="76"/>
      <c r="AJ1997" s="76"/>
      <c r="AK1997" s="76"/>
    </row>
    <row r="1998" spans="1:37">
      <c r="A1998" s="65" t="s">
        <v>100</v>
      </c>
      <c r="C1998" s="66"/>
      <c r="D1998" s="67"/>
      <c r="E1998" s="67"/>
      <c r="F1998" s="67"/>
      <c r="G1998" s="67"/>
      <c r="H1998" s="68"/>
      <c r="I1998" s="67"/>
      <c r="J1998" s="67"/>
      <c r="K1998" s="67"/>
      <c r="L1998" s="67"/>
      <c r="M1998" s="68"/>
      <c r="N1998" s="67"/>
      <c r="O1998" s="67"/>
      <c r="P1998" s="67"/>
      <c r="Q1998" s="67"/>
      <c r="R1998" s="68"/>
      <c r="S1998" s="67"/>
      <c r="T1998" s="67"/>
      <c r="U1998" s="67"/>
      <c r="V1998" s="67"/>
      <c r="W1998" s="68"/>
      <c r="X1998" s="67"/>
      <c r="Y1998" s="67"/>
      <c r="Z1998" s="67"/>
      <c r="AA1998" s="67"/>
      <c r="AB1998" s="68"/>
      <c r="AC1998" s="62"/>
      <c r="AD1998" s="77"/>
      <c r="AE1998" s="62"/>
      <c r="AF1998" s="62"/>
      <c r="AG1998" s="62"/>
      <c r="AH1998" s="62"/>
      <c r="AI1998" s="62"/>
      <c r="AJ1998" s="62"/>
      <c r="AK1998" s="62"/>
    </row>
    <row r="1999" spans="1:37">
      <c r="A1999" s="70" t="s">
        <v>101</v>
      </c>
      <c r="B1999" s="58"/>
      <c r="C1999" s="71"/>
      <c r="D1999" s="72"/>
      <c r="E1999" s="72"/>
      <c r="F1999" s="72"/>
      <c r="G1999" s="72"/>
      <c r="H1999" s="59"/>
      <c r="I1999" s="72"/>
      <c r="J1999" s="72"/>
      <c r="K1999" s="72"/>
      <c r="L1999" s="72"/>
      <c r="M1999" s="59"/>
      <c r="N1999" s="72"/>
      <c r="O1999" s="72"/>
      <c r="P1999" s="72"/>
      <c r="Q1999" s="72"/>
      <c r="R1999" s="59"/>
      <c r="S1999" s="72"/>
      <c r="T1999" s="72"/>
      <c r="U1999" s="72"/>
      <c r="V1999" s="72"/>
      <c r="W1999" s="59"/>
      <c r="X1999" s="72"/>
      <c r="Y1999" s="72"/>
      <c r="Z1999" s="72"/>
      <c r="AA1999" s="72"/>
      <c r="AB1999" s="59"/>
      <c r="AC1999" s="62"/>
      <c r="AD1999" s="78" t="s">
        <v>104</v>
      </c>
      <c r="AE1999" s="76"/>
      <c r="AF1999" s="76"/>
      <c r="AG1999" s="76"/>
      <c r="AH1999" s="79"/>
      <c r="AI1999" s="76"/>
      <c r="AJ1999" s="76"/>
      <c r="AK1999" s="80"/>
    </row>
    <row r="2000" spans="1:37">
      <c r="D2000" s="64"/>
      <c r="AD2000" s="81"/>
      <c r="AE2000" s="52"/>
      <c r="AF2000" s="52"/>
      <c r="AG2000" s="52"/>
      <c r="AH2000" s="82"/>
      <c r="AI2000" s="52"/>
      <c r="AJ2000" s="52"/>
      <c r="AK2000" s="53"/>
    </row>
    <row r="2001" spans="1:37">
      <c r="A2001" s="83" t="s">
        <v>105</v>
      </c>
      <c r="B2001" s="76"/>
      <c r="C2001" s="80"/>
      <c r="D2001" s="84"/>
      <c r="E2001" s="84" t="s">
        <v>100</v>
      </c>
      <c r="F2001" s="85" t="s">
        <v>21</v>
      </c>
      <c r="G2001" s="84" t="s">
        <v>101</v>
      </c>
      <c r="H2001" s="86"/>
      <c r="I2001" s="84" t="s">
        <v>106</v>
      </c>
      <c r="J2001" s="84"/>
      <c r="K2001" s="84"/>
      <c r="L2001" s="84"/>
      <c r="M2001" s="86"/>
      <c r="N2001" s="84" t="s">
        <v>107</v>
      </c>
      <c r="O2001" s="84"/>
      <c r="P2001" s="84"/>
      <c r="Q2001" s="84"/>
      <c r="R2001" s="86"/>
      <c r="S2001" s="73"/>
      <c r="T2001" s="73"/>
      <c r="AD2001" s="87" t="s">
        <v>108</v>
      </c>
      <c r="AE2001" s="58"/>
      <c r="AF2001" s="58"/>
      <c r="AG2001" s="58"/>
      <c r="AH2001" s="72"/>
      <c r="AI2001" s="58"/>
      <c r="AJ2001" s="58"/>
      <c r="AK2001" s="59"/>
    </row>
    <row r="2002" spans="1:37">
      <c r="A2002" s="60"/>
      <c r="C2002" s="61"/>
      <c r="H2002" s="61"/>
      <c r="M2002" s="61"/>
      <c r="N2002" s="88"/>
      <c r="O2002" s="89"/>
      <c r="P2002" s="89"/>
      <c r="Q2002" s="89"/>
      <c r="R2002" s="90"/>
      <c r="S2002" s="62"/>
      <c r="T2002" s="56" t="s">
        <v>109</v>
      </c>
      <c r="AD2002" s="91"/>
      <c r="AE2002" s="62"/>
      <c r="AF2002" s="62"/>
      <c r="AG2002" s="62"/>
      <c r="AH2002" s="92"/>
      <c r="AI2002" s="62"/>
      <c r="AJ2002" s="62"/>
      <c r="AK2002" s="61"/>
    </row>
    <row r="2003" spans="1:37">
      <c r="A2003" s="93" t="s">
        <v>110</v>
      </c>
      <c r="B2003" s="58"/>
      <c r="C2003" s="59"/>
      <c r="D2003" s="58"/>
      <c r="E2003" s="58"/>
      <c r="F2003" s="94" t="s">
        <v>21</v>
      </c>
      <c r="G2003" s="58"/>
      <c r="H2003" s="59"/>
      <c r="I2003" s="58"/>
      <c r="J2003" s="58"/>
      <c r="K2003" s="94" t="s">
        <v>21</v>
      </c>
      <c r="L2003" s="58"/>
      <c r="M2003" s="59"/>
      <c r="N2003" s="95"/>
      <c r="O2003" s="95"/>
      <c r="P2003" s="96"/>
      <c r="Q2003" s="97"/>
      <c r="R2003" s="98"/>
      <c r="S2003" s="62"/>
      <c r="T2003" s="62"/>
      <c r="AD2003" s="87" t="s">
        <v>111</v>
      </c>
      <c r="AE2003" s="58"/>
      <c r="AF2003" s="58"/>
      <c r="AG2003" s="58"/>
      <c r="AH2003" s="72"/>
      <c r="AI2003" s="58"/>
      <c r="AJ2003" s="58"/>
      <c r="AK2003" s="59"/>
    </row>
    <row r="2004" spans="1:37">
      <c r="A2004" s="60"/>
      <c r="C2004" s="61"/>
      <c r="H2004" s="61"/>
      <c r="K2004" s="99"/>
      <c r="M2004" s="61"/>
      <c r="N2004" s="62"/>
      <c r="Q2004" s="100"/>
      <c r="R2004" s="61"/>
      <c r="S2004" s="62"/>
      <c r="T2004" s="58"/>
      <c r="U2004" s="58"/>
      <c r="V2004" s="58"/>
      <c r="W2004" s="58"/>
      <c r="X2004" s="58"/>
      <c r="Y2004" s="58"/>
      <c r="Z2004" s="58"/>
      <c r="AA2004" s="58"/>
      <c r="AB2004" s="58"/>
      <c r="AC2004" s="62"/>
      <c r="AD2004" s="91"/>
      <c r="AE2004" s="62"/>
      <c r="AF2004" s="62"/>
      <c r="AG2004" s="62"/>
      <c r="AH2004" s="92"/>
      <c r="AI2004" s="62"/>
      <c r="AJ2004" s="62"/>
      <c r="AK2004" s="61"/>
    </row>
    <row r="2005" spans="1:37">
      <c r="A2005" s="93" t="s">
        <v>112</v>
      </c>
      <c r="B2005" s="58"/>
      <c r="C2005" s="59"/>
      <c r="D2005" s="58"/>
      <c r="E2005" s="58"/>
      <c r="F2005" s="94" t="s">
        <v>21</v>
      </c>
      <c r="G2005" s="58"/>
      <c r="H2005" s="59"/>
      <c r="I2005" s="58"/>
      <c r="J2005" s="58"/>
      <c r="K2005" s="94" t="s">
        <v>21</v>
      </c>
      <c r="L2005" s="58"/>
      <c r="M2005" s="59"/>
      <c r="N2005" s="58"/>
      <c r="O2005" s="58"/>
      <c r="P2005" s="94" t="s">
        <v>21</v>
      </c>
      <c r="Q2005" s="101"/>
      <c r="R2005" s="59"/>
      <c r="S2005" s="62"/>
      <c r="T2005" s="62"/>
      <c r="AD2005" s="87" t="s">
        <v>113</v>
      </c>
      <c r="AE2005" s="58"/>
      <c r="AF2005" s="58"/>
      <c r="AG2005" s="58"/>
      <c r="AH2005" s="72"/>
      <c r="AI2005" s="58"/>
      <c r="AJ2005" s="58"/>
      <c r="AK2005" s="59"/>
    </row>
    <row r="2006" spans="1:37">
      <c r="AD2006" s="91" t="s">
        <v>114</v>
      </c>
      <c r="AE2006" s="62"/>
      <c r="AF2006" s="62"/>
      <c r="AG2006" s="62"/>
      <c r="AH2006" s="92"/>
      <c r="AI2006" s="62"/>
      <c r="AJ2006" s="62"/>
      <c r="AK2006" s="61"/>
    </row>
    <row r="2007" spans="1:37">
      <c r="A2007" s="102"/>
      <c r="B2007" s="76"/>
      <c r="C2007" s="76"/>
      <c r="D2007" s="76"/>
      <c r="E2007" s="76" t="s">
        <v>100</v>
      </c>
      <c r="F2007" s="76"/>
      <c r="G2007" s="76"/>
      <c r="H2007" s="76"/>
      <c r="I2007" s="76"/>
      <c r="J2007" s="76"/>
      <c r="K2007" s="76"/>
      <c r="L2007" s="76"/>
      <c r="M2007" s="76"/>
      <c r="N2007" s="85" t="s">
        <v>40</v>
      </c>
      <c r="O2007" s="76"/>
      <c r="P2007" s="76"/>
      <c r="Q2007" s="76"/>
      <c r="R2007" s="76"/>
      <c r="S2007" s="76"/>
      <c r="T2007" s="76" t="s">
        <v>101</v>
      </c>
      <c r="U2007" s="76"/>
      <c r="V2007" s="76"/>
      <c r="W2007" s="76"/>
      <c r="X2007" s="76"/>
      <c r="Y2007" s="76"/>
      <c r="Z2007" s="76"/>
      <c r="AA2007" s="76"/>
      <c r="AB2007" s="80"/>
      <c r="AD2007" s="87" t="s">
        <v>115</v>
      </c>
      <c r="AE2007" s="58"/>
      <c r="AF2007" s="58"/>
      <c r="AG2007" s="58"/>
      <c r="AH2007" s="72"/>
      <c r="AI2007" s="58"/>
      <c r="AJ2007" s="58"/>
      <c r="AK2007" s="59"/>
    </row>
    <row r="2008" spans="1:37">
      <c r="A2008" s="103" t="s">
        <v>116</v>
      </c>
      <c r="B2008" s="104" t="s">
        <v>117</v>
      </c>
      <c r="C2008" s="104"/>
      <c r="D2008" s="104"/>
      <c r="E2008" s="104"/>
      <c r="F2008" s="104"/>
      <c r="G2008" s="105"/>
      <c r="H2008" s="104" t="s">
        <v>118</v>
      </c>
      <c r="I2008" s="104"/>
      <c r="J2008" s="105"/>
      <c r="K2008" s="106" t="s">
        <v>119</v>
      </c>
      <c r="L2008" s="107" t="s">
        <v>120</v>
      </c>
      <c r="M2008" s="108"/>
      <c r="N2008" s="109" t="s">
        <v>94</v>
      </c>
      <c r="O2008" s="105" t="s">
        <v>116</v>
      </c>
      <c r="P2008" s="104" t="s">
        <v>117</v>
      </c>
      <c r="Q2008" s="104"/>
      <c r="R2008" s="104"/>
      <c r="S2008" s="104"/>
      <c r="T2008" s="104"/>
      <c r="U2008" s="105"/>
      <c r="V2008" s="104" t="s">
        <v>118</v>
      </c>
      <c r="W2008" s="104"/>
      <c r="X2008" s="105"/>
      <c r="Y2008" s="106" t="s">
        <v>119</v>
      </c>
      <c r="Z2008" s="107" t="s">
        <v>120</v>
      </c>
      <c r="AA2008" s="108"/>
      <c r="AB2008" s="109" t="s">
        <v>94</v>
      </c>
    </row>
    <row r="2009" spans="1:37">
      <c r="A2009" s="110" t="s">
        <v>121</v>
      </c>
      <c r="B2009" s="111"/>
      <c r="C2009" s="111"/>
      <c r="D2009" s="111"/>
      <c r="E2009" s="111"/>
      <c r="F2009" s="111"/>
      <c r="G2009" s="112"/>
      <c r="H2009" s="111"/>
      <c r="I2009" s="111"/>
      <c r="J2009" s="112"/>
      <c r="K2009" s="113"/>
      <c r="L2009" s="114"/>
      <c r="M2009" s="115"/>
      <c r="N2009" s="116"/>
      <c r="O2009" s="117" t="s">
        <v>121</v>
      </c>
      <c r="P2009" s="111"/>
      <c r="Q2009" s="111"/>
      <c r="R2009" s="111"/>
      <c r="S2009" s="111"/>
      <c r="T2009" s="111"/>
      <c r="U2009" s="112"/>
      <c r="V2009" s="111"/>
      <c r="W2009" s="111"/>
      <c r="X2009" s="112"/>
      <c r="Y2009" s="113"/>
      <c r="Z2009" s="114"/>
      <c r="AA2009" s="115"/>
      <c r="AB2009" s="116"/>
      <c r="AD2009" s="64" t="s">
        <v>122</v>
      </c>
    </row>
    <row r="2010" spans="1:37">
      <c r="A2010" s="110" t="s">
        <v>123</v>
      </c>
      <c r="B2010" s="111"/>
      <c r="C2010" s="111"/>
      <c r="D2010" s="111"/>
      <c r="E2010" s="111"/>
      <c r="F2010" s="111"/>
      <c r="G2010" s="112"/>
      <c r="H2010" s="111"/>
      <c r="I2010" s="111"/>
      <c r="J2010" s="112"/>
      <c r="K2010" s="118"/>
      <c r="L2010" s="119"/>
      <c r="M2010" s="112"/>
      <c r="N2010" s="116"/>
      <c r="O2010" s="117" t="s">
        <v>123</v>
      </c>
      <c r="P2010" s="111"/>
      <c r="Q2010" s="111"/>
      <c r="R2010" s="111"/>
      <c r="S2010" s="111"/>
      <c r="T2010" s="111"/>
      <c r="U2010" s="112"/>
      <c r="V2010" s="111"/>
      <c r="W2010" s="111"/>
      <c r="X2010" s="112"/>
      <c r="Y2010" s="118"/>
      <c r="Z2010" s="119"/>
      <c r="AA2010" s="112"/>
      <c r="AB2010" s="116"/>
      <c r="AD2010" s="120"/>
      <c r="AE2010" s="58"/>
      <c r="AF2010" s="58"/>
      <c r="AG2010" s="58"/>
      <c r="AH2010" s="58"/>
      <c r="AI2010" s="58"/>
      <c r="AJ2010" s="58"/>
      <c r="AK2010" s="58"/>
    </row>
    <row r="2011" spans="1:37">
      <c r="A2011" s="110" t="s">
        <v>124</v>
      </c>
      <c r="B2011" s="111"/>
      <c r="C2011" s="111"/>
      <c r="D2011" s="111"/>
      <c r="E2011" s="111"/>
      <c r="F2011" s="111"/>
      <c r="G2011" s="112"/>
      <c r="H2011" s="111"/>
      <c r="I2011" s="111"/>
      <c r="J2011" s="112"/>
      <c r="K2011" s="118"/>
      <c r="L2011" s="119"/>
      <c r="M2011" s="112"/>
      <c r="N2011" s="116"/>
      <c r="O2011" s="117" t="s">
        <v>124</v>
      </c>
      <c r="P2011" s="111"/>
      <c r="Q2011" s="111"/>
      <c r="R2011" s="111"/>
      <c r="S2011" s="111"/>
      <c r="T2011" s="111"/>
      <c r="U2011" s="112"/>
      <c r="V2011" s="111"/>
      <c r="W2011" s="111"/>
      <c r="X2011" s="112"/>
      <c r="Y2011" s="118"/>
      <c r="Z2011" s="119"/>
      <c r="AA2011" s="112"/>
      <c r="AB2011" s="116"/>
      <c r="AD2011" s="64" t="s">
        <v>96</v>
      </c>
    </row>
    <row r="2012" spans="1:37">
      <c r="A2012" s="110" t="s">
        <v>125</v>
      </c>
      <c r="B2012" s="111"/>
      <c r="C2012" s="111"/>
      <c r="D2012" s="111"/>
      <c r="E2012" s="111"/>
      <c r="F2012" s="111"/>
      <c r="G2012" s="112"/>
      <c r="H2012" s="111"/>
      <c r="I2012" s="111"/>
      <c r="J2012" s="112"/>
      <c r="K2012" s="118"/>
      <c r="L2012" s="119"/>
      <c r="M2012" s="112"/>
      <c r="N2012" s="116"/>
      <c r="O2012" s="117" t="s">
        <v>125</v>
      </c>
      <c r="P2012" s="111"/>
      <c r="Q2012" s="111"/>
      <c r="R2012" s="111"/>
      <c r="S2012" s="111"/>
      <c r="T2012" s="111"/>
      <c r="U2012" s="112"/>
      <c r="V2012" s="111"/>
      <c r="W2012" s="111"/>
      <c r="X2012" s="112"/>
      <c r="Y2012" s="118"/>
      <c r="Z2012" s="119"/>
      <c r="AA2012" s="112"/>
      <c r="AB2012" s="116"/>
      <c r="AD2012" s="120"/>
      <c r="AE2012" s="58"/>
      <c r="AF2012" s="58"/>
      <c r="AG2012" s="58"/>
      <c r="AH2012" s="58"/>
      <c r="AI2012" s="58"/>
      <c r="AJ2012" s="58"/>
      <c r="AK2012" s="58"/>
    </row>
    <row r="2013" spans="1:37">
      <c r="A2013" s="110" t="s">
        <v>126</v>
      </c>
      <c r="B2013" s="111"/>
      <c r="C2013" s="111"/>
      <c r="D2013" s="111"/>
      <c r="E2013" s="111"/>
      <c r="F2013" s="111"/>
      <c r="G2013" s="112"/>
      <c r="H2013" s="111"/>
      <c r="I2013" s="111"/>
      <c r="J2013" s="112"/>
      <c r="K2013" s="118"/>
      <c r="L2013" s="119"/>
      <c r="M2013" s="112"/>
      <c r="N2013" s="116"/>
      <c r="O2013" s="117" t="s">
        <v>126</v>
      </c>
      <c r="P2013" s="111"/>
      <c r="Q2013" s="111"/>
      <c r="R2013" s="111"/>
      <c r="S2013" s="111"/>
      <c r="T2013" s="111"/>
      <c r="U2013" s="112"/>
      <c r="V2013" s="111"/>
      <c r="W2013" s="111"/>
      <c r="X2013" s="112"/>
      <c r="Y2013" s="118"/>
      <c r="Z2013" s="119"/>
      <c r="AA2013" s="112"/>
      <c r="AB2013" s="116"/>
      <c r="AD2013" s="64" t="s">
        <v>127</v>
      </c>
    </row>
    <row r="2014" spans="1:37">
      <c r="A2014" s="121" t="s">
        <v>128</v>
      </c>
      <c r="B2014" s="58"/>
      <c r="C2014" s="58"/>
      <c r="D2014" s="58"/>
      <c r="E2014" s="58"/>
      <c r="F2014" s="58"/>
      <c r="G2014" s="72"/>
      <c r="H2014" s="58"/>
      <c r="I2014" s="58"/>
      <c r="J2014" s="72"/>
      <c r="K2014" s="122"/>
      <c r="L2014" s="123"/>
      <c r="M2014" s="72"/>
      <c r="N2014" s="59"/>
      <c r="O2014" s="124" t="s">
        <v>128</v>
      </c>
      <c r="P2014" s="58"/>
      <c r="Q2014" s="58"/>
      <c r="R2014" s="58"/>
      <c r="S2014" s="58"/>
      <c r="T2014" s="58"/>
      <c r="U2014" s="72"/>
      <c r="V2014" s="58"/>
      <c r="W2014" s="58"/>
      <c r="X2014" s="72"/>
      <c r="Y2014" s="122"/>
      <c r="Z2014" s="123"/>
      <c r="AA2014" s="72"/>
      <c r="AB2014" s="59"/>
      <c r="AD2014" s="120"/>
      <c r="AE2014" s="125" t="str">
        <f>Daten!$A$35</f>
        <v>Fredenbeck</v>
      </c>
      <c r="AF2014" s="58"/>
      <c r="AG2014" s="58"/>
      <c r="AH2014" s="58"/>
      <c r="AI2014" s="58"/>
      <c r="AJ2014" s="58"/>
      <c r="AK2014" s="58"/>
    </row>
    <row r="2015" spans="1:37">
      <c r="A2015" s="65" t="s">
        <v>129</v>
      </c>
      <c r="N2015" s="61"/>
      <c r="O2015" s="64" t="s">
        <v>129</v>
      </c>
      <c r="AB2015" s="61"/>
      <c r="AD2015" s="64" t="s">
        <v>130</v>
      </c>
    </row>
    <row r="2016" spans="1:37">
      <c r="A2016" s="57"/>
      <c r="B2016" s="58"/>
      <c r="C2016" s="58"/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9"/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  <c r="Y2016" s="58"/>
      <c r="Z2016" s="58"/>
      <c r="AA2016" s="58"/>
      <c r="AB2016" s="59"/>
      <c r="AD2016" s="58"/>
      <c r="AE2016" s="126" t="str">
        <f>Daten!$A$32</f>
        <v>05.05.2017</v>
      </c>
      <c r="AF2016" s="58"/>
      <c r="AG2016" s="58"/>
      <c r="AH2016" s="58"/>
      <c r="AI2016" s="58"/>
      <c r="AJ2016" s="58"/>
      <c r="AK2016" s="58"/>
    </row>
    <row r="2017" spans="1:37">
      <c r="A2017" s="51" t="s">
        <v>95</v>
      </c>
      <c r="B2017" s="52"/>
      <c r="C2017" s="52"/>
      <c r="D2017" s="52"/>
      <c r="E2017" s="53"/>
      <c r="F2017" s="54" t="s">
        <v>96</v>
      </c>
      <c r="G2017" s="52"/>
      <c r="H2017" s="52"/>
      <c r="I2017" s="52"/>
      <c r="J2017" s="52"/>
      <c r="K2017" s="52"/>
      <c r="L2017" s="52"/>
      <c r="M2017" s="52"/>
      <c r="N2017" s="52"/>
      <c r="O2017" s="52"/>
      <c r="P2017" s="53"/>
      <c r="Q2017" s="54" t="s">
        <v>97</v>
      </c>
      <c r="R2017" s="52"/>
      <c r="S2017" s="52"/>
      <c r="T2017" s="52"/>
      <c r="U2017" s="52"/>
      <c r="V2017" s="52"/>
      <c r="W2017" s="52"/>
      <c r="X2017" s="52"/>
      <c r="Y2017" s="52"/>
      <c r="Z2017" s="52"/>
      <c r="AA2017" s="52"/>
      <c r="AB2017" s="53"/>
      <c r="AC2017" s="55" t="s">
        <v>98</v>
      </c>
    </row>
    <row r="2018" spans="1:37">
      <c r="A2018" s="57"/>
      <c r="B2018" s="58"/>
      <c r="C2018" s="58"/>
      <c r="D2018" s="58"/>
      <c r="E2018" s="59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9"/>
      <c r="Q2018" s="58"/>
      <c r="R2018" s="58" t="e">
        <f ca="1">SamstagNeben!P86</f>
        <v>#N/A</v>
      </c>
      <c r="S2018" s="58"/>
      <c r="T2018" s="58"/>
      <c r="U2018" s="58"/>
      <c r="V2018" s="58"/>
      <c r="W2018" s="58"/>
      <c r="X2018" s="58"/>
      <c r="Y2018" s="58"/>
      <c r="Z2018" s="58"/>
      <c r="AA2018" s="58" t="str">
        <f>SamstagNeben!N86</f>
        <v>M50</v>
      </c>
      <c r="AB2018" s="59"/>
      <c r="AC2018" s="55" t="s">
        <v>99</v>
      </c>
    </row>
    <row r="2019" spans="1:37" ht="15.95" customHeight="1">
      <c r="A2019" s="60" t="s">
        <v>100</v>
      </c>
      <c r="C2019" s="56" t="e">
        <f ca="1">SamstagNeben!I86</f>
        <v>#N/A</v>
      </c>
      <c r="M2019" s="61"/>
      <c r="N2019" s="62" t="s">
        <v>101</v>
      </c>
      <c r="O2019" s="63"/>
      <c r="P2019" s="56" t="e">
        <f ca="1">SamstagNeben!M86</f>
        <v>#N/A</v>
      </c>
      <c r="AB2019" s="61"/>
    </row>
    <row r="2020" spans="1:37">
      <c r="A2020" s="57"/>
      <c r="B2020" s="58"/>
      <c r="C2020" s="58"/>
      <c r="M2020" s="61"/>
      <c r="N2020" s="62"/>
      <c r="AB2020" s="61"/>
      <c r="AD2020" s="64" t="s">
        <v>37</v>
      </c>
      <c r="AG2020" s="64" t="s">
        <v>102</v>
      </c>
      <c r="AJ2020" s="64" t="s">
        <v>39</v>
      </c>
    </row>
    <row r="2021" spans="1:37">
      <c r="A2021" s="65" t="s">
        <v>100</v>
      </c>
      <c r="C2021" s="66"/>
      <c r="D2021" s="67"/>
      <c r="E2021" s="67"/>
      <c r="F2021" s="67"/>
      <c r="G2021" s="67"/>
      <c r="H2021" s="68"/>
      <c r="I2021" s="67"/>
      <c r="J2021" s="67"/>
      <c r="K2021" s="67"/>
      <c r="L2021" s="67"/>
      <c r="M2021" s="68"/>
      <c r="N2021" s="67"/>
      <c r="O2021" s="67"/>
      <c r="P2021" s="67"/>
      <c r="Q2021" s="67"/>
      <c r="R2021" s="68"/>
      <c r="S2021" s="67"/>
      <c r="T2021" s="67"/>
      <c r="U2021" s="67"/>
      <c r="V2021" s="67"/>
      <c r="W2021" s="68"/>
      <c r="X2021" s="67"/>
      <c r="Y2021" s="67"/>
      <c r="Z2021" s="67"/>
      <c r="AA2021" s="67"/>
      <c r="AB2021" s="68"/>
      <c r="AC2021" s="62"/>
      <c r="AD2021" s="69"/>
      <c r="AE2021" s="53"/>
      <c r="AF2021" s="62"/>
      <c r="AG2021" s="69"/>
      <c r="AH2021" s="53"/>
      <c r="AJ2021" s="69"/>
      <c r="AK2021" s="53"/>
    </row>
    <row r="2022" spans="1:37">
      <c r="A2022" s="70" t="s">
        <v>101</v>
      </c>
      <c r="B2022" s="58"/>
      <c r="C2022" s="71"/>
      <c r="D2022" s="72"/>
      <c r="E2022" s="72"/>
      <c r="F2022" s="72"/>
      <c r="G2022" s="72"/>
      <c r="H2022" s="59"/>
      <c r="I2022" s="72"/>
      <c r="J2022" s="72"/>
      <c r="K2022" s="72"/>
      <c r="L2022" s="72"/>
      <c r="M2022" s="59"/>
      <c r="N2022" s="72"/>
      <c r="O2022" s="72"/>
      <c r="P2022" s="72"/>
      <c r="Q2022" s="72"/>
      <c r="R2022" s="59"/>
      <c r="S2022" s="72"/>
      <c r="T2022" s="72"/>
      <c r="U2022" s="72"/>
      <c r="V2022" s="72"/>
      <c r="W2022" s="59"/>
      <c r="X2022" s="72"/>
      <c r="Y2022" s="72"/>
      <c r="Z2022" s="72"/>
      <c r="AA2022" s="72"/>
      <c r="AB2022" s="59"/>
      <c r="AC2022" s="62"/>
      <c r="AD2022" s="462">
        <f>SamstagNeben!C86</f>
        <v>20</v>
      </c>
      <c r="AE2022" s="463"/>
      <c r="AF2022" s="62"/>
      <c r="AG2022" s="462">
        <f>SamstagNeben!E86</f>
        <v>121</v>
      </c>
      <c r="AH2022" s="463"/>
      <c r="AJ2022" s="462">
        <f>SamstagNeben!F86</f>
        <v>1</v>
      </c>
      <c r="AK2022" s="463"/>
    </row>
    <row r="2023" spans="1:37">
      <c r="A2023" s="65" t="s">
        <v>100</v>
      </c>
      <c r="C2023" s="66"/>
      <c r="D2023" s="67"/>
      <c r="E2023" s="67"/>
      <c r="F2023" s="67"/>
      <c r="G2023" s="67"/>
      <c r="H2023" s="68"/>
      <c r="I2023" s="67"/>
      <c r="J2023" s="67"/>
      <c r="K2023" s="67"/>
      <c r="L2023" s="67"/>
      <c r="M2023" s="68"/>
      <c r="N2023" s="67"/>
      <c r="O2023" s="67"/>
      <c r="P2023" s="67"/>
      <c r="Q2023" s="67"/>
      <c r="R2023" s="68"/>
      <c r="S2023" s="67"/>
      <c r="T2023" s="67"/>
      <c r="U2023" s="67"/>
      <c r="V2023" s="67"/>
      <c r="W2023" s="68"/>
      <c r="X2023" s="67"/>
      <c r="Y2023" s="67"/>
      <c r="Z2023" s="67"/>
      <c r="AA2023" s="67"/>
      <c r="AB2023" s="68"/>
      <c r="AC2023" s="62"/>
      <c r="AD2023" s="57"/>
      <c r="AE2023" s="59"/>
      <c r="AF2023" s="62"/>
      <c r="AG2023" s="57"/>
      <c r="AH2023" s="59"/>
      <c r="AJ2023" s="57"/>
      <c r="AK2023" s="59"/>
    </row>
    <row r="2024" spans="1:37">
      <c r="A2024" s="70" t="s">
        <v>101</v>
      </c>
      <c r="B2024" s="58"/>
      <c r="C2024" s="71"/>
      <c r="D2024" s="72"/>
      <c r="E2024" s="72"/>
      <c r="F2024" s="72"/>
      <c r="G2024" s="72"/>
      <c r="H2024" s="59"/>
      <c r="I2024" s="72"/>
      <c r="J2024" s="72"/>
      <c r="K2024" s="72"/>
      <c r="L2024" s="72"/>
      <c r="M2024" s="59"/>
      <c r="N2024" s="72"/>
      <c r="O2024" s="72"/>
      <c r="P2024" s="72"/>
      <c r="Q2024" s="72"/>
      <c r="R2024" s="59"/>
      <c r="S2024" s="72"/>
      <c r="T2024" s="72"/>
      <c r="U2024" s="72"/>
      <c r="V2024" s="72"/>
      <c r="W2024" s="59"/>
      <c r="X2024" s="72"/>
      <c r="Y2024" s="72"/>
      <c r="Z2024" s="72"/>
      <c r="AA2024" s="72"/>
      <c r="AB2024" s="59"/>
      <c r="AC2024" s="62"/>
      <c r="AD2024" s="62"/>
      <c r="AE2024" s="62"/>
      <c r="AF2024" s="62"/>
      <c r="AG2024" s="62"/>
    </row>
    <row r="2025" spans="1:37">
      <c r="A2025" s="65" t="s">
        <v>100</v>
      </c>
      <c r="C2025" s="66"/>
      <c r="D2025" s="67"/>
      <c r="E2025" s="67"/>
      <c r="F2025" s="67"/>
      <c r="G2025" s="67"/>
      <c r="H2025" s="68"/>
      <c r="I2025" s="67"/>
      <c r="J2025" s="67"/>
      <c r="K2025" s="67"/>
      <c r="L2025" s="67"/>
      <c r="M2025" s="68"/>
      <c r="N2025" s="67"/>
      <c r="O2025" s="67"/>
      <c r="P2025" s="67"/>
      <c r="Q2025" s="67"/>
      <c r="R2025" s="68"/>
      <c r="S2025" s="67"/>
      <c r="T2025" s="67"/>
      <c r="U2025" s="67"/>
      <c r="V2025" s="67"/>
      <c r="W2025" s="68"/>
      <c r="X2025" s="67"/>
      <c r="Y2025" s="67"/>
      <c r="Z2025" s="67"/>
      <c r="AA2025" s="67"/>
      <c r="AB2025" s="68"/>
      <c r="AC2025" s="62"/>
      <c r="AD2025" s="73" t="s">
        <v>103</v>
      </c>
      <c r="AE2025" s="62"/>
      <c r="AF2025" s="62"/>
      <c r="AG2025" s="62"/>
    </row>
    <row r="2026" spans="1:37">
      <c r="A2026" s="70" t="s">
        <v>101</v>
      </c>
      <c r="B2026" s="58"/>
      <c r="C2026" s="71"/>
      <c r="D2026" s="72"/>
      <c r="E2026" s="72"/>
      <c r="F2026" s="72"/>
      <c r="G2026" s="72"/>
      <c r="H2026" s="59"/>
      <c r="I2026" s="72"/>
      <c r="J2026" s="72"/>
      <c r="K2026" s="72"/>
      <c r="L2026" s="72"/>
      <c r="M2026" s="59"/>
      <c r="N2026" s="72"/>
      <c r="O2026" s="72"/>
      <c r="P2026" s="72"/>
      <c r="Q2026" s="72"/>
      <c r="R2026" s="59"/>
      <c r="S2026" s="72"/>
      <c r="T2026" s="72"/>
      <c r="U2026" s="72"/>
      <c r="V2026" s="72"/>
      <c r="W2026" s="59"/>
      <c r="X2026" s="72"/>
      <c r="Y2026" s="72"/>
      <c r="Z2026" s="72"/>
      <c r="AA2026" s="72"/>
      <c r="AB2026" s="59"/>
      <c r="AC2026" s="62"/>
      <c r="AD2026" s="62"/>
      <c r="AE2026" s="62"/>
      <c r="AF2026" s="62"/>
      <c r="AG2026" s="62"/>
    </row>
    <row r="2027" spans="1:37">
      <c r="A2027" s="65" t="s">
        <v>100</v>
      </c>
      <c r="C2027" s="66"/>
      <c r="D2027" s="67"/>
      <c r="E2027" s="67"/>
      <c r="F2027" s="67"/>
      <c r="G2027" s="67"/>
      <c r="H2027" s="68"/>
      <c r="I2027" s="67"/>
      <c r="J2027" s="67"/>
      <c r="K2027" s="67"/>
      <c r="L2027" s="67"/>
      <c r="M2027" s="68"/>
      <c r="N2027" s="67"/>
      <c r="O2027" s="67"/>
      <c r="P2027" s="67"/>
      <c r="Q2027" s="67"/>
      <c r="R2027" s="68"/>
      <c r="S2027" s="67"/>
      <c r="T2027" s="67"/>
      <c r="U2027" s="67"/>
      <c r="V2027" s="67"/>
      <c r="W2027" s="68"/>
      <c r="X2027" s="67"/>
      <c r="Y2027" s="67"/>
      <c r="Z2027" s="67"/>
      <c r="AA2027" s="67"/>
      <c r="AB2027" s="68"/>
      <c r="AC2027" s="62"/>
      <c r="AD2027" s="74" t="str">
        <f>Daten!$A$31</f>
        <v>DM Senioren 2017</v>
      </c>
      <c r="AE2027" s="58"/>
      <c r="AF2027" s="58"/>
      <c r="AG2027" s="58"/>
      <c r="AH2027" s="58"/>
      <c r="AI2027" s="58"/>
      <c r="AJ2027" s="58"/>
      <c r="AK2027" s="58"/>
    </row>
    <row r="2028" spans="1:37">
      <c r="A2028" s="70" t="s">
        <v>101</v>
      </c>
      <c r="B2028" s="58"/>
      <c r="C2028" s="71"/>
      <c r="D2028" s="72"/>
      <c r="E2028" s="72"/>
      <c r="F2028" s="72"/>
      <c r="G2028" s="72"/>
      <c r="H2028" s="59"/>
      <c r="I2028" s="72"/>
      <c r="J2028" s="72"/>
      <c r="K2028" s="72"/>
      <c r="L2028" s="72"/>
      <c r="M2028" s="59"/>
      <c r="N2028" s="72"/>
      <c r="O2028" s="72"/>
      <c r="P2028" s="72"/>
      <c r="Q2028" s="72"/>
      <c r="R2028" s="59"/>
      <c r="S2028" s="72"/>
      <c r="T2028" s="72"/>
      <c r="U2028" s="72"/>
      <c r="V2028" s="72"/>
      <c r="W2028" s="59"/>
      <c r="X2028" s="72"/>
      <c r="Y2028" s="72"/>
      <c r="Z2028" s="72"/>
      <c r="AA2028" s="72"/>
      <c r="AB2028" s="59"/>
      <c r="AC2028" s="62"/>
      <c r="AD2028" s="75" t="str">
        <f>SamstagNeben!G86</f>
        <v>M50</v>
      </c>
      <c r="AE2028" s="76"/>
      <c r="AF2028" s="76"/>
      <c r="AG2028" s="75" t="s">
        <v>34</v>
      </c>
      <c r="AH2028" s="76"/>
      <c r="AI2028" s="76"/>
      <c r="AJ2028" s="76"/>
      <c r="AK2028" s="76"/>
    </row>
    <row r="2029" spans="1:37">
      <c r="A2029" s="65" t="s">
        <v>100</v>
      </c>
      <c r="C2029" s="66"/>
      <c r="D2029" s="67"/>
      <c r="E2029" s="67"/>
      <c r="F2029" s="67"/>
      <c r="G2029" s="67"/>
      <c r="H2029" s="68"/>
      <c r="I2029" s="67"/>
      <c r="J2029" s="67"/>
      <c r="K2029" s="67"/>
      <c r="L2029" s="67"/>
      <c r="M2029" s="68"/>
      <c r="N2029" s="67"/>
      <c r="O2029" s="67"/>
      <c r="P2029" s="67"/>
      <c r="Q2029" s="67"/>
      <c r="R2029" s="68"/>
      <c r="S2029" s="67"/>
      <c r="T2029" s="67"/>
      <c r="U2029" s="67"/>
      <c r="V2029" s="67"/>
      <c r="W2029" s="68"/>
      <c r="X2029" s="67"/>
      <c r="Y2029" s="67"/>
      <c r="Z2029" s="67"/>
      <c r="AA2029" s="67"/>
      <c r="AB2029" s="68"/>
      <c r="AC2029" s="62"/>
      <c r="AD2029" s="77"/>
      <c r="AE2029" s="62"/>
      <c r="AF2029" s="62"/>
      <c r="AG2029" s="62"/>
      <c r="AH2029" s="62"/>
      <c r="AI2029" s="62"/>
      <c r="AJ2029" s="62"/>
      <c r="AK2029" s="62"/>
    </row>
    <row r="2030" spans="1:37">
      <c r="A2030" s="70" t="s">
        <v>101</v>
      </c>
      <c r="B2030" s="58"/>
      <c r="C2030" s="71"/>
      <c r="D2030" s="72"/>
      <c r="E2030" s="72"/>
      <c r="F2030" s="72"/>
      <c r="G2030" s="72"/>
      <c r="H2030" s="59"/>
      <c r="I2030" s="72"/>
      <c r="J2030" s="72"/>
      <c r="K2030" s="72"/>
      <c r="L2030" s="72"/>
      <c r="M2030" s="59"/>
      <c r="N2030" s="72"/>
      <c r="O2030" s="72"/>
      <c r="P2030" s="72"/>
      <c r="Q2030" s="72"/>
      <c r="R2030" s="59"/>
      <c r="S2030" s="72"/>
      <c r="T2030" s="72"/>
      <c r="U2030" s="72"/>
      <c r="V2030" s="72"/>
      <c r="W2030" s="59"/>
      <c r="X2030" s="72"/>
      <c r="Y2030" s="72"/>
      <c r="Z2030" s="72"/>
      <c r="AA2030" s="72"/>
      <c r="AB2030" s="59"/>
      <c r="AC2030" s="62"/>
      <c r="AD2030" s="78" t="s">
        <v>104</v>
      </c>
      <c r="AE2030" s="76"/>
      <c r="AF2030" s="76"/>
      <c r="AG2030" s="76"/>
      <c r="AH2030" s="79"/>
      <c r="AI2030" s="76"/>
      <c r="AJ2030" s="76"/>
      <c r="AK2030" s="80"/>
    </row>
    <row r="2031" spans="1:37">
      <c r="D2031" s="64"/>
      <c r="AD2031" s="81"/>
      <c r="AE2031" s="52"/>
      <c r="AF2031" s="52"/>
      <c r="AG2031" s="52"/>
      <c r="AH2031" s="82"/>
      <c r="AI2031" s="52"/>
      <c r="AJ2031" s="52"/>
      <c r="AK2031" s="53"/>
    </row>
    <row r="2032" spans="1:37">
      <c r="A2032" s="83" t="s">
        <v>105</v>
      </c>
      <c r="B2032" s="76"/>
      <c r="C2032" s="80"/>
      <c r="D2032" s="84"/>
      <c r="E2032" s="84" t="s">
        <v>100</v>
      </c>
      <c r="F2032" s="85" t="s">
        <v>21</v>
      </c>
      <c r="G2032" s="84" t="s">
        <v>101</v>
      </c>
      <c r="H2032" s="86"/>
      <c r="I2032" s="84" t="s">
        <v>106</v>
      </c>
      <c r="J2032" s="84"/>
      <c r="K2032" s="84"/>
      <c r="L2032" s="84"/>
      <c r="M2032" s="86"/>
      <c r="N2032" s="84" t="s">
        <v>107</v>
      </c>
      <c r="O2032" s="84"/>
      <c r="P2032" s="84"/>
      <c r="Q2032" s="84"/>
      <c r="R2032" s="86"/>
      <c r="S2032" s="73"/>
      <c r="T2032" s="73"/>
      <c r="AD2032" s="87" t="s">
        <v>108</v>
      </c>
      <c r="AE2032" s="58"/>
      <c r="AF2032" s="58"/>
      <c r="AG2032" s="58"/>
      <c r="AH2032" s="72"/>
      <c r="AI2032" s="58"/>
      <c r="AJ2032" s="58"/>
      <c r="AK2032" s="59"/>
    </row>
    <row r="2033" spans="1:37">
      <c r="A2033" s="60"/>
      <c r="C2033" s="61"/>
      <c r="H2033" s="61"/>
      <c r="M2033" s="61"/>
      <c r="N2033" s="88"/>
      <c r="O2033" s="89"/>
      <c r="P2033" s="89"/>
      <c r="Q2033" s="89"/>
      <c r="R2033" s="90"/>
      <c r="S2033" s="62"/>
      <c r="T2033" s="56" t="s">
        <v>109</v>
      </c>
      <c r="AD2033" s="91"/>
      <c r="AE2033" s="62"/>
      <c r="AF2033" s="62"/>
      <c r="AG2033" s="62"/>
      <c r="AH2033" s="92"/>
      <c r="AI2033" s="62"/>
      <c r="AJ2033" s="62"/>
      <c r="AK2033" s="61"/>
    </row>
    <row r="2034" spans="1:37">
      <c r="A2034" s="93" t="s">
        <v>110</v>
      </c>
      <c r="B2034" s="58"/>
      <c r="C2034" s="59"/>
      <c r="D2034" s="58"/>
      <c r="E2034" s="58"/>
      <c r="F2034" s="94" t="s">
        <v>21</v>
      </c>
      <c r="G2034" s="58"/>
      <c r="H2034" s="59"/>
      <c r="I2034" s="58"/>
      <c r="J2034" s="58"/>
      <c r="K2034" s="94" t="s">
        <v>21</v>
      </c>
      <c r="L2034" s="58"/>
      <c r="M2034" s="59"/>
      <c r="N2034" s="95"/>
      <c r="O2034" s="95"/>
      <c r="P2034" s="96"/>
      <c r="Q2034" s="97"/>
      <c r="R2034" s="98"/>
      <c r="S2034" s="62"/>
      <c r="T2034" s="62"/>
      <c r="AD2034" s="87" t="s">
        <v>111</v>
      </c>
      <c r="AE2034" s="58"/>
      <c r="AF2034" s="58"/>
      <c r="AG2034" s="58"/>
      <c r="AH2034" s="72"/>
      <c r="AI2034" s="58"/>
      <c r="AJ2034" s="58"/>
      <c r="AK2034" s="59"/>
    </row>
    <row r="2035" spans="1:37">
      <c r="A2035" s="60"/>
      <c r="C2035" s="61"/>
      <c r="H2035" s="61"/>
      <c r="K2035" s="99"/>
      <c r="M2035" s="61"/>
      <c r="N2035" s="62"/>
      <c r="Q2035" s="100"/>
      <c r="R2035" s="61"/>
      <c r="S2035" s="62"/>
      <c r="T2035" s="58"/>
      <c r="U2035" s="58"/>
      <c r="V2035" s="58"/>
      <c r="W2035" s="58"/>
      <c r="X2035" s="58"/>
      <c r="Y2035" s="58"/>
      <c r="Z2035" s="58"/>
      <c r="AA2035" s="58"/>
      <c r="AB2035" s="58"/>
      <c r="AC2035" s="62"/>
      <c r="AD2035" s="91"/>
      <c r="AE2035" s="62"/>
      <c r="AF2035" s="62"/>
      <c r="AG2035" s="62"/>
      <c r="AH2035" s="92"/>
      <c r="AI2035" s="62"/>
      <c r="AJ2035" s="62"/>
      <c r="AK2035" s="61"/>
    </row>
    <row r="2036" spans="1:37">
      <c r="A2036" s="93" t="s">
        <v>112</v>
      </c>
      <c r="B2036" s="58"/>
      <c r="C2036" s="59"/>
      <c r="D2036" s="58"/>
      <c r="E2036" s="58"/>
      <c r="F2036" s="94" t="s">
        <v>21</v>
      </c>
      <c r="G2036" s="58"/>
      <c r="H2036" s="59"/>
      <c r="I2036" s="58"/>
      <c r="J2036" s="58"/>
      <c r="K2036" s="94" t="s">
        <v>21</v>
      </c>
      <c r="L2036" s="58"/>
      <c r="M2036" s="59"/>
      <c r="N2036" s="58"/>
      <c r="O2036" s="58"/>
      <c r="P2036" s="94" t="s">
        <v>21</v>
      </c>
      <c r="Q2036" s="101"/>
      <c r="R2036" s="59"/>
      <c r="S2036" s="62"/>
      <c r="T2036" s="62"/>
      <c r="AD2036" s="87" t="s">
        <v>113</v>
      </c>
      <c r="AE2036" s="58"/>
      <c r="AF2036" s="58"/>
      <c r="AG2036" s="58"/>
      <c r="AH2036" s="72"/>
      <c r="AI2036" s="58"/>
      <c r="AJ2036" s="58"/>
      <c r="AK2036" s="59"/>
    </row>
    <row r="2037" spans="1:37">
      <c r="AD2037" s="91" t="s">
        <v>114</v>
      </c>
      <c r="AE2037" s="62"/>
      <c r="AF2037" s="62"/>
      <c r="AG2037" s="62"/>
      <c r="AH2037" s="92"/>
      <c r="AI2037" s="62"/>
      <c r="AJ2037" s="62"/>
      <c r="AK2037" s="61"/>
    </row>
    <row r="2038" spans="1:37">
      <c r="A2038" s="102"/>
      <c r="B2038" s="76"/>
      <c r="C2038" s="76"/>
      <c r="D2038" s="76"/>
      <c r="E2038" s="76" t="s">
        <v>100</v>
      </c>
      <c r="F2038" s="76"/>
      <c r="G2038" s="76"/>
      <c r="H2038" s="76"/>
      <c r="I2038" s="76"/>
      <c r="J2038" s="76"/>
      <c r="K2038" s="76"/>
      <c r="L2038" s="76"/>
      <c r="M2038" s="76"/>
      <c r="N2038" s="85" t="s">
        <v>40</v>
      </c>
      <c r="O2038" s="76"/>
      <c r="P2038" s="76"/>
      <c r="Q2038" s="76"/>
      <c r="R2038" s="76"/>
      <c r="S2038" s="76"/>
      <c r="T2038" s="76" t="s">
        <v>101</v>
      </c>
      <c r="U2038" s="76"/>
      <c r="V2038" s="76"/>
      <c r="W2038" s="76"/>
      <c r="X2038" s="76"/>
      <c r="Y2038" s="76"/>
      <c r="Z2038" s="76"/>
      <c r="AA2038" s="76"/>
      <c r="AB2038" s="80"/>
      <c r="AD2038" s="87" t="s">
        <v>115</v>
      </c>
      <c r="AE2038" s="58"/>
      <c r="AF2038" s="58"/>
      <c r="AG2038" s="58"/>
      <c r="AH2038" s="72"/>
      <c r="AI2038" s="58"/>
      <c r="AJ2038" s="58"/>
      <c r="AK2038" s="59"/>
    </row>
    <row r="2039" spans="1:37">
      <c r="A2039" s="103" t="s">
        <v>116</v>
      </c>
      <c r="B2039" s="104" t="s">
        <v>117</v>
      </c>
      <c r="C2039" s="104"/>
      <c r="D2039" s="104"/>
      <c r="E2039" s="104"/>
      <c r="F2039" s="104"/>
      <c r="G2039" s="105"/>
      <c r="H2039" s="104" t="s">
        <v>118</v>
      </c>
      <c r="I2039" s="104"/>
      <c r="J2039" s="105"/>
      <c r="K2039" s="106" t="s">
        <v>119</v>
      </c>
      <c r="L2039" s="107" t="s">
        <v>120</v>
      </c>
      <c r="M2039" s="108"/>
      <c r="N2039" s="109" t="s">
        <v>94</v>
      </c>
      <c r="O2039" s="105" t="s">
        <v>116</v>
      </c>
      <c r="P2039" s="104" t="s">
        <v>117</v>
      </c>
      <c r="Q2039" s="104"/>
      <c r="R2039" s="104"/>
      <c r="S2039" s="104"/>
      <c r="T2039" s="104"/>
      <c r="U2039" s="105"/>
      <c r="V2039" s="104" t="s">
        <v>118</v>
      </c>
      <c r="W2039" s="104"/>
      <c r="X2039" s="105"/>
      <c r="Y2039" s="106" t="s">
        <v>119</v>
      </c>
      <c r="Z2039" s="107" t="s">
        <v>120</v>
      </c>
      <c r="AA2039" s="108"/>
      <c r="AB2039" s="109" t="s">
        <v>94</v>
      </c>
    </row>
    <row r="2040" spans="1:37">
      <c r="A2040" s="110" t="s">
        <v>121</v>
      </c>
      <c r="B2040" s="111"/>
      <c r="C2040" s="111"/>
      <c r="D2040" s="111"/>
      <c r="E2040" s="111"/>
      <c r="F2040" s="111"/>
      <c r="G2040" s="112"/>
      <c r="H2040" s="111"/>
      <c r="I2040" s="111"/>
      <c r="J2040" s="112"/>
      <c r="K2040" s="113"/>
      <c r="L2040" s="114"/>
      <c r="M2040" s="115"/>
      <c r="N2040" s="116"/>
      <c r="O2040" s="117" t="s">
        <v>121</v>
      </c>
      <c r="P2040" s="111"/>
      <c r="Q2040" s="111"/>
      <c r="R2040" s="111"/>
      <c r="S2040" s="111"/>
      <c r="T2040" s="111"/>
      <c r="U2040" s="112"/>
      <c r="V2040" s="111"/>
      <c r="W2040" s="111"/>
      <c r="X2040" s="112"/>
      <c r="Y2040" s="113"/>
      <c r="Z2040" s="114"/>
      <c r="AA2040" s="115"/>
      <c r="AB2040" s="116"/>
      <c r="AD2040" s="64" t="s">
        <v>122</v>
      </c>
    </row>
    <row r="2041" spans="1:37">
      <c r="A2041" s="110" t="s">
        <v>123</v>
      </c>
      <c r="B2041" s="111"/>
      <c r="C2041" s="111"/>
      <c r="D2041" s="111"/>
      <c r="E2041" s="111"/>
      <c r="F2041" s="111"/>
      <c r="G2041" s="112"/>
      <c r="H2041" s="111"/>
      <c r="I2041" s="111"/>
      <c r="J2041" s="112"/>
      <c r="K2041" s="118"/>
      <c r="L2041" s="119"/>
      <c r="M2041" s="112"/>
      <c r="N2041" s="116"/>
      <c r="O2041" s="117" t="s">
        <v>123</v>
      </c>
      <c r="P2041" s="111"/>
      <c r="Q2041" s="111"/>
      <c r="R2041" s="111"/>
      <c r="S2041" s="111"/>
      <c r="T2041" s="111"/>
      <c r="U2041" s="112"/>
      <c r="V2041" s="111"/>
      <c r="W2041" s="111"/>
      <c r="X2041" s="112"/>
      <c r="Y2041" s="118"/>
      <c r="Z2041" s="119"/>
      <c r="AA2041" s="112"/>
      <c r="AB2041" s="116"/>
      <c r="AD2041" s="120"/>
      <c r="AE2041" s="58"/>
      <c r="AF2041" s="58"/>
      <c r="AG2041" s="58"/>
      <c r="AH2041" s="58"/>
      <c r="AI2041" s="58"/>
      <c r="AJ2041" s="58"/>
      <c r="AK2041" s="58"/>
    </row>
    <row r="2042" spans="1:37">
      <c r="A2042" s="110" t="s">
        <v>124</v>
      </c>
      <c r="B2042" s="111"/>
      <c r="C2042" s="111"/>
      <c r="D2042" s="111"/>
      <c r="E2042" s="111"/>
      <c r="F2042" s="111"/>
      <c r="G2042" s="112"/>
      <c r="H2042" s="111"/>
      <c r="I2042" s="111"/>
      <c r="J2042" s="112"/>
      <c r="K2042" s="118"/>
      <c r="L2042" s="119"/>
      <c r="M2042" s="112"/>
      <c r="N2042" s="116"/>
      <c r="O2042" s="117" t="s">
        <v>124</v>
      </c>
      <c r="P2042" s="111"/>
      <c r="Q2042" s="111"/>
      <c r="R2042" s="111"/>
      <c r="S2042" s="111"/>
      <c r="T2042" s="111"/>
      <c r="U2042" s="112"/>
      <c r="V2042" s="111"/>
      <c r="W2042" s="111"/>
      <c r="X2042" s="112"/>
      <c r="Y2042" s="118"/>
      <c r="Z2042" s="119"/>
      <c r="AA2042" s="112"/>
      <c r="AB2042" s="116"/>
      <c r="AD2042" s="64" t="s">
        <v>96</v>
      </c>
    </row>
    <row r="2043" spans="1:37">
      <c r="A2043" s="110" t="s">
        <v>125</v>
      </c>
      <c r="B2043" s="111"/>
      <c r="C2043" s="111"/>
      <c r="D2043" s="111"/>
      <c r="E2043" s="111"/>
      <c r="F2043" s="111"/>
      <c r="G2043" s="112"/>
      <c r="H2043" s="111"/>
      <c r="I2043" s="111"/>
      <c r="J2043" s="112"/>
      <c r="K2043" s="118"/>
      <c r="L2043" s="119"/>
      <c r="M2043" s="112"/>
      <c r="N2043" s="116"/>
      <c r="O2043" s="117" t="s">
        <v>125</v>
      </c>
      <c r="P2043" s="111"/>
      <c r="Q2043" s="111"/>
      <c r="R2043" s="111"/>
      <c r="S2043" s="111"/>
      <c r="T2043" s="111"/>
      <c r="U2043" s="112"/>
      <c r="V2043" s="111"/>
      <c r="W2043" s="111"/>
      <c r="X2043" s="112"/>
      <c r="Y2043" s="118"/>
      <c r="Z2043" s="119"/>
      <c r="AA2043" s="112"/>
      <c r="AB2043" s="116"/>
      <c r="AD2043" s="120"/>
      <c r="AE2043" s="58"/>
      <c r="AF2043" s="58"/>
      <c r="AG2043" s="58"/>
      <c r="AH2043" s="58"/>
      <c r="AI2043" s="58"/>
      <c r="AJ2043" s="58"/>
      <c r="AK2043" s="58"/>
    </row>
    <row r="2044" spans="1:37">
      <c r="A2044" s="110" t="s">
        <v>126</v>
      </c>
      <c r="B2044" s="111"/>
      <c r="C2044" s="111"/>
      <c r="D2044" s="111"/>
      <c r="E2044" s="111"/>
      <c r="F2044" s="111"/>
      <c r="G2044" s="112"/>
      <c r="H2044" s="111"/>
      <c r="I2044" s="111"/>
      <c r="J2044" s="112"/>
      <c r="K2044" s="118"/>
      <c r="L2044" s="119"/>
      <c r="M2044" s="112"/>
      <c r="N2044" s="116"/>
      <c r="O2044" s="117" t="s">
        <v>126</v>
      </c>
      <c r="P2044" s="111"/>
      <c r="Q2044" s="111"/>
      <c r="R2044" s="111"/>
      <c r="S2044" s="111"/>
      <c r="T2044" s="111"/>
      <c r="U2044" s="112"/>
      <c r="V2044" s="111"/>
      <c r="W2044" s="111"/>
      <c r="X2044" s="112"/>
      <c r="Y2044" s="118"/>
      <c r="Z2044" s="119"/>
      <c r="AA2044" s="112"/>
      <c r="AB2044" s="116"/>
      <c r="AD2044" s="64" t="s">
        <v>127</v>
      </c>
    </row>
    <row r="2045" spans="1:37">
      <c r="A2045" s="121" t="s">
        <v>128</v>
      </c>
      <c r="B2045" s="58"/>
      <c r="C2045" s="58"/>
      <c r="D2045" s="58"/>
      <c r="E2045" s="58"/>
      <c r="F2045" s="58"/>
      <c r="G2045" s="72"/>
      <c r="H2045" s="58"/>
      <c r="I2045" s="58"/>
      <c r="J2045" s="72"/>
      <c r="K2045" s="122"/>
      <c r="L2045" s="123"/>
      <c r="M2045" s="72"/>
      <c r="N2045" s="59"/>
      <c r="O2045" s="124" t="s">
        <v>128</v>
      </c>
      <c r="P2045" s="58"/>
      <c r="Q2045" s="58"/>
      <c r="R2045" s="58"/>
      <c r="S2045" s="58"/>
      <c r="T2045" s="58"/>
      <c r="U2045" s="72"/>
      <c r="V2045" s="58"/>
      <c r="W2045" s="58"/>
      <c r="X2045" s="72"/>
      <c r="Y2045" s="122"/>
      <c r="Z2045" s="123"/>
      <c r="AA2045" s="72"/>
      <c r="AB2045" s="59"/>
      <c r="AD2045" s="125"/>
      <c r="AE2045" s="125" t="str">
        <f>Daten!$A$35</f>
        <v>Fredenbeck</v>
      </c>
      <c r="AF2045" s="58"/>
      <c r="AG2045" s="58"/>
      <c r="AH2045" s="58"/>
      <c r="AI2045" s="58"/>
      <c r="AJ2045" s="58"/>
      <c r="AK2045" s="58"/>
    </row>
    <row r="2046" spans="1:37">
      <c r="A2046" s="65" t="s">
        <v>129</v>
      </c>
      <c r="N2046" s="61"/>
      <c r="O2046" s="64" t="s">
        <v>129</v>
      </c>
      <c r="AB2046" s="61"/>
      <c r="AD2046" s="64" t="s">
        <v>130</v>
      </c>
    </row>
    <row r="2047" spans="1:37">
      <c r="A2047" s="57"/>
      <c r="B2047" s="58"/>
      <c r="C2047" s="58"/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9"/>
      <c r="O2047" s="58"/>
      <c r="P2047" s="58"/>
      <c r="Q2047" s="58"/>
      <c r="R2047" s="58"/>
      <c r="S2047" s="58"/>
      <c r="T2047" s="58"/>
      <c r="U2047" s="58"/>
      <c r="V2047" s="58"/>
      <c r="W2047" s="58"/>
      <c r="X2047" s="58"/>
      <c r="Y2047" s="58"/>
      <c r="Z2047" s="58"/>
      <c r="AA2047" s="58"/>
      <c r="AB2047" s="59"/>
      <c r="AD2047" s="58"/>
      <c r="AE2047" s="126" t="str">
        <f>Daten!$A$32</f>
        <v>05.05.2017</v>
      </c>
      <c r="AF2047" s="58"/>
      <c r="AG2047" s="58"/>
      <c r="AH2047" s="58"/>
      <c r="AI2047" s="58"/>
      <c r="AJ2047" s="58"/>
      <c r="AK2047" s="58"/>
    </row>
    <row r="2048" spans="1:37" ht="12" customHeight="1">
      <c r="A2048" s="127"/>
    </row>
    <row r="2049" spans="1:37">
      <c r="A2049" s="51" t="s">
        <v>95</v>
      </c>
      <c r="B2049" s="52"/>
      <c r="C2049" s="52"/>
      <c r="D2049" s="52"/>
      <c r="E2049" s="53"/>
      <c r="F2049" s="54" t="s">
        <v>96</v>
      </c>
      <c r="G2049" s="52"/>
      <c r="H2049" s="52"/>
      <c r="I2049" s="52"/>
      <c r="J2049" s="52"/>
      <c r="K2049" s="52"/>
      <c r="L2049" s="52"/>
      <c r="M2049" s="52"/>
      <c r="N2049" s="52"/>
      <c r="O2049" s="52"/>
      <c r="P2049" s="53"/>
      <c r="Q2049" s="54" t="s">
        <v>97</v>
      </c>
      <c r="R2049" s="52"/>
      <c r="S2049" s="52"/>
      <c r="T2049" s="52"/>
      <c r="U2049" s="52"/>
      <c r="V2049" s="52"/>
      <c r="W2049" s="52"/>
      <c r="X2049" s="52"/>
      <c r="Y2049" s="52"/>
      <c r="Z2049" s="52"/>
      <c r="AA2049" s="52"/>
      <c r="AB2049" s="53"/>
      <c r="AC2049" s="55" t="s">
        <v>98</v>
      </c>
    </row>
    <row r="2050" spans="1:37">
      <c r="A2050" s="57"/>
      <c r="B2050" s="58"/>
      <c r="C2050" s="58"/>
      <c r="D2050" s="58"/>
      <c r="E2050" s="59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9"/>
      <c r="Q2050" s="58"/>
      <c r="R2050" s="58" t="e">
        <f ca="1">SamstagNeben!P87</f>
        <v>#N/A</v>
      </c>
      <c r="S2050" s="58"/>
      <c r="T2050" s="58"/>
      <c r="U2050" s="58"/>
      <c r="V2050" s="58"/>
      <c r="W2050" s="58"/>
      <c r="X2050" s="58"/>
      <c r="Y2050" s="58"/>
      <c r="Z2050" s="58"/>
      <c r="AA2050" s="58" t="str">
        <f>SamstagNeben!N87</f>
        <v>M50</v>
      </c>
      <c r="AB2050" s="59"/>
      <c r="AC2050" s="55" t="s">
        <v>99</v>
      </c>
    </row>
    <row r="2051" spans="1:37" ht="15.95" customHeight="1">
      <c r="A2051" s="60" t="s">
        <v>100</v>
      </c>
      <c r="C2051" s="56" t="e">
        <f ca="1">SamstagNeben!I87</f>
        <v>#N/A</v>
      </c>
      <c r="M2051" s="61"/>
      <c r="N2051" s="62" t="s">
        <v>101</v>
      </c>
      <c r="O2051" s="63"/>
      <c r="P2051" s="56" t="e">
        <f ca="1">SamstagNeben!M87</f>
        <v>#N/A</v>
      </c>
      <c r="AB2051" s="61"/>
    </row>
    <row r="2052" spans="1:37">
      <c r="A2052" s="57"/>
      <c r="B2052" s="58"/>
      <c r="C2052" s="58"/>
      <c r="M2052" s="61"/>
      <c r="N2052" s="62"/>
      <c r="AB2052" s="61"/>
      <c r="AD2052" s="64" t="s">
        <v>37</v>
      </c>
      <c r="AG2052" s="64" t="s">
        <v>102</v>
      </c>
      <c r="AJ2052" s="64" t="s">
        <v>39</v>
      </c>
    </row>
    <row r="2053" spans="1:37">
      <c r="A2053" s="65" t="s">
        <v>100</v>
      </c>
      <c r="C2053" s="66"/>
      <c r="D2053" s="67"/>
      <c r="E2053" s="67"/>
      <c r="F2053" s="67"/>
      <c r="G2053" s="67"/>
      <c r="H2053" s="68"/>
      <c r="I2053" s="67"/>
      <c r="J2053" s="67"/>
      <c r="K2053" s="67"/>
      <c r="L2053" s="67"/>
      <c r="M2053" s="68"/>
      <c r="N2053" s="67"/>
      <c r="O2053" s="67"/>
      <c r="P2053" s="67"/>
      <c r="Q2053" s="67"/>
      <c r="R2053" s="68"/>
      <c r="S2053" s="67"/>
      <c r="T2053" s="67"/>
      <c r="U2053" s="67"/>
      <c r="V2053" s="67"/>
      <c r="W2053" s="68"/>
      <c r="X2053" s="67"/>
      <c r="Y2053" s="67"/>
      <c r="Z2053" s="67"/>
      <c r="AA2053" s="67"/>
      <c r="AB2053" s="68"/>
      <c r="AC2053" s="62"/>
      <c r="AD2053" s="69"/>
      <c r="AE2053" s="53"/>
      <c r="AF2053" s="62"/>
      <c r="AG2053" s="69"/>
      <c r="AH2053" s="53"/>
      <c r="AJ2053" s="69"/>
      <c r="AK2053" s="53"/>
    </row>
    <row r="2054" spans="1:37">
      <c r="A2054" s="70" t="s">
        <v>101</v>
      </c>
      <c r="B2054" s="58"/>
      <c r="C2054" s="71"/>
      <c r="D2054" s="72"/>
      <c r="E2054" s="72"/>
      <c r="F2054" s="72"/>
      <c r="G2054" s="72"/>
      <c r="H2054" s="59"/>
      <c r="I2054" s="72"/>
      <c r="J2054" s="72"/>
      <c r="K2054" s="72"/>
      <c r="L2054" s="72"/>
      <c r="M2054" s="59"/>
      <c r="N2054" s="72"/>
      <c r="O2054" s="72"/>
      <c r="P2054" s="72"/>
      <c r="Q2054" s="72"/>
      <c r="R2054" s="59"/>
      <c r="S2054" s="72"/>
      <c r="T2054" s="72"/>
      <c r="U2054" s="72"/>
      <c r="V2054" s="72"/>
      <c r="W2054" s="59"/>
      <c r="X2054" s="72"/>
      <c r="Y2054" s="72"/>
      <c r="Z2054" s="72"/>
      <c r="AA2054" s="72"/>
      <c r="AB2054" s="59"/>
      <c r="AC2054" s="62"/>
      <c r="AD2054" s="462">
        <f>SamstagNeben!C87</f>
        <v>17</v>
      </c>
      <c r="AE2054" s="463"/>
      <c r="AF2054" s="62"/>
      <c r="AG2054" s="462">
        <f>SamstagNeben!E87</f>
        <v>122</v>
      </c>
      <c r="AH2054" s="463"/>
      <c r="AJ2054" s="462">
        <f>SamstagNeben!F87</f>
        <v>2</v>
      </c>
      <c r="AK2054" s="463"/>
    </row>
    <row r="2055" spans="1:37">
      <c r="A2055" s="65" t="s">
        <v>100</v>
      </c>
      <c r="C2055" s="66"/>
      <c r="D2055" s="67"/>
      <c r="E2055" s="67"/>
      <c r="F2055" s="67"/>
      <c r="G2055" s="67"/>
      <c r="H2055" s="68"/>
      <c r="I2055" s="67"/>
      <c r="J2055" s="67"/>
      <c r="K2055" s="67"/>
      <c r="L2055" s="67"/>
      <c r="M2055" s="68"/>
      <c r="N2055" s="67"/>
      <c r="O2055" s="67"/>
      <c r="P2055" s="67"/>
      <c r="Q2055" s="67"/>
      <c r="R2055" s="68"/>
      <c r="S2055" s="67"/>
      <c r="T2055" s="67"/>
      <c r="U2055" s="67"/>
      <c r="V2055" s="67"/>
      <c r="W2055" s="68"/>
      <c r="X2055" s="67"/>
      <c r="Y2055" s="67"/>
      <c r="Z2055" s="67"/>
      <c r="AA2055" s="67"/>
      <c r="AB2055" s="68"/>
      <c r="AC2055" s="62"/>
      <c r="AD2055" s="57"/>
      <c r="AE2055" s="59"/>
      <c r="AF2055" s="62"/>
      <c r="AG2055" s="57"/>
      <c r="AH2055" s="59"/>
      <c r="AJ2055" s="57"/>
      <c r="AK2055" s="59"/>
    </row>
    <row r="2056" spans="1:37">
      <c r="A2056" s="70" t="s">
        <v>101</v>
      </c>
      <c r="B2056" s="58"/>
      <c r="C2056" s="71"/>
      <c r="D2056" s="72"/>
      <c r="E2056" s="72"/>
      <c r="F2056" s="72"/>
      <c r="G2056" s="72"/>
      <c r="H2056" s="59"/>
      <c r="I2056" s="72"/>
      <c r="J2056" s="72"/>
      <c r="K2056" s="72"/>
      <c r="L2056" s="72"/>
      <c r="M2056" s="59"/>
      <c r="N2056" s="72"/>
      <c r="O2056" s="72"/>
      <c r="P2056" s="72"/>
      <c r="Q2056" s="72"/>
      <c r="R2056" s="59"/>
      <c r="S2056" s="72"/>
      <c r="T2056" s="72"/>
      <c r="U2056" s="72"/>
      <c r="V2056" s="72"/>
      <c r="W2056" s="59"/>
      <c r="X2056" s="72"/>
      <c r="Y2056" s="72"/>
      <c r="Z2056" s="72"/>
      <c r="AA2056" s="72"/>
      <c r="AB2056" s="59"/>
      <c r="AC2056" s="62"/>
      <c r="AD2056" s="62"/>
      <c r="AE2056" s="62"/>
      <c r="AF2056" s="62"/>
      <c r="AG2056" s="62"/>
    </row>
    <row r="2057" spans="1:37">
      <c r="A2057" s="65" t="s">
        <v>100</v>
      </c>
      <c r="C2057" s="66"/>
      <c r="D2057" s="67"/>
      <c r="E2057" s="67"/>
      <c r="F2057" s="67"/>
      <c r="G2057" s="67"/>
      <c r="H2057" s="68"/>
      <c r="I2057" s="67"/>
      <c r="J2057" s="67"/>
      <c r="K2057" s="67"/>
      <c r="L2057" s="67"/>
      <c r="M2057" s="68"/>
      <c r="N2057" s="67"/>
      <c r="O2057" s="67"/>
      <c r="P2057" s="67"/>
      <c r="Q2057" s="67"/>
      <c r="R2057" s="68"/>
      <c r="S2057" s="67"/>
      <c r="T2057" s="67"/>
      <c r="U2057" s="67"/>
      <c r="V2057" s="67"/>
      <c r="W2057" s="68"/>
      <c r="X2057" s="67"/>
      <c r="Y2057" s="67"/>
      <c r="Z2057" s="67"/>
      <c r="AA2057" s="67"/>
      <c r="AB2057" s="68"/>
      <c r="AC2057" s="62"/>
      <c r="AD2057" s="73" t="s">
        <v>103</v>
      </c>
      <c r="AE2057" s="62"/>
      <c r="AF2057" s="62"/>
      <c r="AG2057" s="62"/>
    </row>
    <row r="2058" spans="1:37">
      <c r="A2058" s="70" t="s">
        <v>101</v>
      </c>
      <c r="B2058" s="58"/>
      <c r="C2058" s="71"/>
      <c r="D2058" s="72"/>
      <c r="E2058" s="72"/>
      <c r="F2058" s="72"/>
      <c r="G2058" s="72"/>
      <c r="H2058" s="59"/>
      <c r="I2058" s="72"/>
      <c r="J2058" s="72"/>
      <c r="K2058" s="72"/>
      <c r="L2058" s="72"/>
      <c r="M2058" s="59"/>
      <c r="N2058" s="72"/>
      <c r="O2058" s="72"/>
      <c r="P2058" s="72"/>
      <c r="Q2058" s="72"/>
      <c r="R2058" s="59"/>
      <c r="S2058" s="72"/>
      <c r="T2058" s="72"/>
      <c r="U2058" s="72"/>
      <c r="V2058" s="72"/>
      <c r="W2058" s="59"/>
      <c r="X2058" s="72"/>
      <c r="Y2058" s="72"/>
      <c r="Z2058" s="72"/>
      <c r="AA2058" s="72"/>
      <c r="AB2058" s="59"/>
      <c r="AC2058" s="62"/>
      <c r="AD2058" s="62"/>
      <c r="AE2058" s="62"/>
      <c r="AF2058" s="62"/>
      <c r="AG2058" s="62"/>
    </row>
    <row r="2059" spans="1:37">
      <c r="A2059" s="65" t="s">
        <v>100</v>
      </c>
      <c r="C2059" s="66"/>
      <c r="D2059" s="67"/>
      <c r="E2059" s="67"/>
      <c r="F2059" s="67"/>
      <c r="G2059" s="67"/>
      <c r="H2059" s="68"/>
      <c r="I2059" s="67"/>
      <c r="J2059" s="67"/>
      <c r="K2059" s="67"/>
      <c r="L2059" s="67"/>
      <c r="M2059" s="68"/>
      <c r="N2059" s="67"/>
      <c r="O2059" s="67"/>
      <c r="P2059" s="67"/>
      <c r="Q2059" s="67"/>
      <c r="R2059" s="68"/>
      <c r="S2059" s="67"/>
      <c r="T2059" s="67"/>
      <c r="U2059" s="67"/>
      <c r="V2059" s="67"/>
      <c r="W2059" s="68"/>
      <c r="X2059" s="67"/>
      <c r="Y2059" s="67"/>
      <c r="Z2059" s="67"/>
      <c r="AA2059" s="67"/>
      <c r="AB2059" s="68"/>
      <c r="AC2059" s="62"/>
      <c r="AD2059" s="74" t="str">
        <f>Daten!$A$31</f>
        <v>DM Senioren 2017</v>
      </c>
      <c r="AE2059" s="58"/>
      <c r="AF2059" s="58"/>
      <c r="AG2059" s="58"/>
      <c r="AH2059" s="58"/>
      <c r="AI2059" s="58"/>
      <c r="AJ2059" s="58"/>
      <c r="AK2059" s="58"/>
    </row>
    <row r="2060" spans="1:37">
      <c r="A2060" s="70" t="s">
        <v>101</v>
      </c>
      <c r="B2060" s="58"/>
      <c r="C2060" s="71"/>
      <c r="D2060" s="72"/>
      <c r="E2060" s="72"/>
      <c r="F2060" s="72"/>
      <c r="G2060" s="72"/>
      <c r="H2060" s="59"/>
      <c r="I2060" s="72"/>
      <c r="J2060" s="72"/>
      <c r="K2060" s="72"/>
      <c r="L2060" s="72"/>
      <c r="M2060" s="59"/>
      <c r="N2060" s="72"/>
      <c r="O2060" s="72"/>
      <c r="P2060" s="72"/>
      <c r="Q2060" s="72"/>
      <c r="R2060" s="59"/>
      <c r="S2060" s="72"/>
      <c r="T2060" s="72"/>
      <c r="U2060" s="72"/>
      <c r="V2060" s="72"/>
      <c r="W2060" s="59"/>
      <c r="X2060" s="72"/>
      <c r="Y2060" s="72"/>
      <c r="Z2060" s="72"/>
      <c r="AA2060" s="72"/>
      <c r="AB2060" s="59"/>
      <c r="AC2060" s="62"/>
      <c r="AD2060" s="75" t="str">
        <f>SamstagNeben!G87</f>
        <v>M50</v>
      </c>
      <c r="AE2060" s="76"/>
      <c r="AF2060" s="76"/>
      <c r="AG2060" s="75" t="s">
        <v>34</v>
      </c>
      <c r="AH2060" s="76"/>
      <c r="AI2060" s="76"/>
      <c r="AJ2060" s="76"/>
      <c r="AK2060" s="76"/>
    </row>
    <row r="2061" spans="1:37">
      <c r="A2061" s="65" t="s">
        <v>100</v>
      </c>
      <c r="C2061" s="66"/>
      <c r="D2061" s="67"/>
      <c r="E2061" s="67"/>
      <c r="F2061" s="67"/>
      <c r="G2061" s="67"/>
      <c r="H2061" s="68"/>
      <c r="I2061" s="67"/>
      <c r="J2061" s="67"/>
      <c r="K2061" s="67"/>
      <c r="L2061" s="67"/>
      <c r="M2061" s="68"/>
      <c r="N2061" s="67"/>
      <c r="O2061" s="67"/>
      <c r="P2061" s="67"/>
      <c r="Q2061" s="67"/>
      <c r="R2061" s="68"/>
      <c r="S2061" s="67"/>
      <c r="T2061" s="67"/>
      <c r="U2061" s="67"/>
      <c r="V2061" s="67"/>
      <c r="W2061" s="68"/>
      <c r="X2061" s="67"/>
      <c r="Y2061" s="67"/>
      <c r="Z2061" s="67"/>
      <c r="AA2061" s="67"/>
      <c r="AB2061" s="68"/>
      <c r="AC2061" s="62"/>
      <c r="AD2061" s="77"/>
      <c r="AE2061" s="62"/>
      <c r="AF2061" s="62"/>
      <c r="AG2061" s="62"/>
      <c r="AH2061" s="62"/>
      <c r="AI2061" s="62"/>
      <c r="AJ2061" s="62"/>
      <c r="AK2061" s="62"/>
    </row>
    <row r="2062" spans="1:37">
      <c r="A2062" s="70" t="s">
        <v>101</v>
      </c>
      <c r="B2062" s="58"/>
      <c r="C2062" s="71"/>
      <c r="D2062" s="72"/>
      <c r="E2062" s="72"/>
      <c r="F2062" s="72"/>
      <c r="G2062" s="72"/>
      <c r="H2062" s="59"/>
      <c r="I2062" s="72"/>
      <c r="J2062" s="72"/>
      <c r="K2062" s="72"/>
      <c r="L2062" s="72"/>
      <c r="M2062" s="59"/>
      <c r="N2062" s="72"/>
      <c r="O2062" s="72"/>
      <c r="P2062" s="72"/>
      <c r="Q2062" s="72"/>
      <c r="R2062" s="59"/>
      <c r="S2062" s="72"/>
      <c r="T2062" s="72"/>
      <c r="U2062" s="72"/>
      <c r="V2062" s="72"/>
      <c r="W2062" s="59"/>
      <c r="X2062" s="72"/>
      <c r="Y2062" s="72"/>
      <c r="Z2062" s="72"/>
      <c r="AA2062" s="72"/>
      <c r="AB2062" s="59"/>
      <c r="AC2062" s="62"/>
      <c r="AD2062" s="78" t="s">
        <v>104</v>
      </c>
      <c r="AE2062" s="76"/>
      <c r="AF2062" s="76"/>
      <c r="AG2062" s="76"/>
      <c r="AH2062" s="79"/>
      <c r="AI2062" s="76"/>
      <c r="AJ2062" s="76"/>
      <c r="AK2062" s="80"/>
    </row>
    <row r="2063" spans="1:37">
      <c r="D2063" s="64"/>
      <c r="AD2063" s="81"/>
      <c r="AE2063" s="52"/>
      <c r="AF2063" s="52"/>
      <c r="AG2063" s="52"/>
      <c r="AH2063" s="82"/>
      <c r="AI2063" s="52"/>
      <c r="AJ2063" s="52"/>
      <c r="AK2063" s="53"/>
    </row>
    <row r="2064" spans="1:37">
      <c r="A2064" s="83" t="s">
        <v>105</v>
      </c>
      <c r="B2064" s="76"/>
      <c r="C2064" s="80"/>
      <c r="D2064" s="84"/>
      <c r="E2064" s="84" t="s">
        <v>100</v>
      </c>
      <c r="F2064" s="85" t="s">
        <v>21</v>
      </c>
      <c r="G2064" s="84" t="s">
        <v>101</v>
      </c>
      <c r="H2064" s="86"/>
      <c r="I2064" s="84" t="s">
        <v>106</v>
      </c>
      <c r="J2064" s="84"/>
      <c r="K2064" s="84"/>
      <c r="L2064" s="84"/>
      <c r="M2064" s="86"/>
      <c r="N2064" s="84" t="s">
        <v>107</v>
      </c>
      <c r="O2064" s="84"/>
      <c r="P2064" s="84"/>
      <c r="Q2064" s="84"/>
      <c r="R2064" s="86"/>
      <c r="S2064" s="73"/>
      <c r="T2064" s="73"/>
      <c r="AD2064" s="87" t="s">
        <v>108</v>
      </c>
      <c r="AE2064" s="58"/>
      <c r="AF2064" s="58"/>
      <c r="AG2064" s="58"/>
      <c r="AH2064" s="72"/>
      <c r="AI2064" s="58"/>
      <c r="AJ2064" s="58"/>
      <c r="AK2064" s="59"/>
    </row>
    <row r="2065" spans="1:37">
      <c r="A2065" s="60"/>
      <c r="C2065" s="61"/>
      <c r="H2065" s="61"/>
      <c r="M2065" s="61"/>
      <c r="N2065" s="88"/>
      <c r="O2065" s="89"/>
      <c r="P2065" s="89"/>
      <c r="Q2065" s="89"/>
      <c r="R2065" s="90"/>
      <c r="S2065" s="62"/>
      <c r="T2065" s="56" t="s">
        <v>109</v>
      </c>
      <c r="AD2065" s="91"/>
      <c r="AE2065" s="62"/>
      <c r="AF2065" s="62"/>
      <c r="AG2065" s="62"/>
      <c r="AH2065" s="92"/>
      <c r="AI2065" s="62"/>
      <c r="AJ2065" s="62"/>
      <c r="AK2065" s="61"/>
    </row>
    <row r="2066" spans="1:37">
      <c r="A2066" s="93" t="s">
        <v>110</v>
      </c>
      <c r="B2066" s="58"/>
      <c r="C2066" s="59"/>
      <c r="D2066" s="58"/>
      <c r="E2066" s="58"/>
      <c r="F2066" s="94" t="s">
        <v>21</v>
      </c>
      <c r="G2066" s="58"/>
      <c r="H2066" s="59"/>
      <c r="I2066" s="58"/>
      <c r="J2066" s="58"/>
      <c r="K2066" s="94" t="s">
        <v>21</v>
      </c>
      <c r="L2066" s="58"/>
      <c r="M2066" s="59"/>
      <c r="N2066" s="95"/>
      <c r="O2066" s="95"/>
      <c r="P2066" s="96"/>
      <c r="Q2066" s="97"/>
      <c r="R2066" s="98"/>
      <c r="S2066" s="62"/>
      <c r="T2066" s="62"/>
      <c r="AD2066" s="87" t="s">
        <v>111</v>
      </c>
      <c r="AE2066" s="58"/>
      <c r="AF2066" s="58"/>
      <c r="AG2066" s="58"/>
      <c r="AH2066" s="72"/>
      <c r="AI2066" s="58"/>
      <c r="AJ2066" s="58"/>
      <c r="AK2066" s="59"/>
    </row>
    <row r="2067" spans="1:37">
      <c r="A2067" s="60"/>
      <c r="C2067" s="61"/>
      <c r="H2067" s="61"/>
      <c r="K2067" s="99"/>
      <c r="M2067" s="61"/>
      <c r="N2067" s="62"/>
      <c r="Q2067" s="100"/>
      <c r="R2067" s="61"/>
      <c r="S2067" s="62"/>
      <c r="T2067" s="58"/>
      <c r="U2067" s="58"/>
      <c r="V2067" s="58"/>
      <c r="W2067" s="58"/>
      <c r="X2067" s="58"/>
      <c r="Y2067" s="58"/>
      <c r="Z2067" s="58"/>
      <c r="AA2067" s="58"/>
      <c r="AB2067" s="58"/>
      <c r="AC2067" s="62"/>
      <c r="AD2067" s="91"/>
      <c r="AE2067" s="62"/>
      <c r="AF2067" s="62"/>
      <c r="AG2067" s="62"/>
      <c r="AH2067" s="92"/>
      <c r="AI2067" s="62"/>
      <c r="AJ2067" s="62"/>
      <c r="AK2067" s="61"/>
    </row>
    <row r="2068" spans="1:37">
      <c r="A2068" s="93" t="s">
        <v>112</v>
      </c>
      <c r="B2068" s="58"/>
      <c r="C2068" s="59"/>
      <c r="D2068" s="58"/>
      <c r="E2068" s="58"/>
      <c r="F2068" s="94" t="s">
        <v>21</v>
      </c>
      <c r="G2068" s="58"/>
      <c r="H2068" s="59"/>
      <c r="I2068" s="58"/>
      <c r="J2068" s="58"/>
      <c r="K2068" s="94" t="s">
        <v>21</v>
      </c>
      <c r="L2068" s="58"/>
      <c r="M2068" s="59"/>
      <c r="N2068" s="58"/>
      <c r="O2068" s="58"/>
      <c r="P2068" s="94" t="s">
        <v>21</v>
      </c>
      <c r="Q2068" s="101"/>
      <c r="R2068" s="59"/>
      <c r="S2068" s="62"/>
      <c r="T2068" s="62"/>
      <c r="AD2068" s="87" t="s">
        <v>113</v>
      </c>
      <c r="AE2068" s="58"/>
      <c r="AF2068" s="58"/>
      <c r="AG2068" s="58"/>
      <c r="AH2068" s="72"/>
      <c r="AI2068" s="58"/>
      <c r="AJ2068" s="58"/>
      <c r="AK2068" s="59"/>
    </row>
    <row r="2069" spans="1:37">
      <c r="AD2069" s="91" t="s">
        <v>114</v>
      </c>
      <c r="AE2069" s="62"/>
      <c r="AF2069" s="62"/>
      <c r="AG2069" s="62"/>
      <c r="AH2069" s="92"/>
      <c r="AI2069" s="62"/>
      <c r="AJ2069" s="62"/>
      <c r="AK2069" s="61"/>
    </row>
    <row r="2070" spans="1:37">
      <c r="A2070" s="102"/>
      <c r="B2070" s="76"/>
      <c r="C2070" s="76"/>
      <c r="D2070" s="76"/>
      <c r="E2070" s="76" t="s">
        <v>100</v>
      </c>
      <c r="F2070" s="76"/>
      <c r="G2070" s="76"/>
      <c r="H2070" s="76"/>
      <c r="I2070" s="76"/>
      <c r="J2070" s="76"/>
      <c r="K2070" s="76"/>
      <c r="L2070" s="76"/>
      <c r="M2070" s="76"/>
      <c r="N2070" s="85" t="s">
        <v>40</v>
      </c>
      <c r="O2070" s="76"/>
      <c r="P2070" s="76"/>
      <c r="Q2070" s="76"/>
      <c r="R2070" s="76"/>
      <c r="S2070" s="76"/>
      <c r="T2070" s="76" t="s">
        <v>101</v>
      </c>
      <c r="U2070" s="76"/>
      <c r="V2070" s="76"/>
      <c r="W2070" s="76"/>
      <c r="X2070" s="76"/>
      <c r="Y2070" s="76"/>
      <c r="Z2070" s="76"/>
      <c r="AA2070" s="76"/>
      <c r="AB2070" s="80"/>
      <c r="AD2070" s="87" t="s">
        <v>115</v>
      </c>
      <c r="AE2070" s="58"/>
      <c r="AF2070" s="58"/>
      <c r="AG2070" s="58"/>
      <c r="AH2070" s="72"/>
      <c r="AI2070" s="58"/>
      <c r="AJ2070" s="58"/>
      <c r="AK2070" s="59"/>
    </row>
    <row r="2071" spans="1:37">
      <c r="A2071" s="103" t="s">
        <v>116</v>
      </c>
      <c r="B2071" s="104" t="s">
        <v>117</v>
      </c>
      <c r="C2071" s="104"/>
      <c r="D2071" s="104"/>
      <c r="E2071" s="104"/>
      <c r="F2071" s="104"/>
      <c r="G2071" s="105"/>
      <c r="H2071" s="104" t="s">
        <v>118</v>
      </c>
      <c r="I2071" s="104"/>
      <c r="J2071" s="105"/>
      <c r="K2071" s="106" t="s">
        <v>119</v>
      </c>
      <c r="L2071" s="107" t="s">
        <v>120</v>
      </c>
      <c r="M2071" s="108"/>
      <c r="N2071" s="109" t="s">
        <v>94</v>
      </c>
      <c r="O2071" s="105" t="s">
        <v>116</v>
      </c>
      <c r="P2071" s="104" t="s">
        <v>117</v>
      </c>
      <c r="Q2071" s="104"/>
      <c r="R2071" s="104"/>
      <c r="S2071" s="104"/>
      <c r="T2071" s="104"/>
      <c r="U2071" s="105"/>
      <c r="V2071" s="104" t="s">
        <v>118</v>
      </c>
      <c r="W2071" s="104"/>
      <c r="X2071" s="105"/>
      <c r="Y2071" s="106" t="s">
        <v>119</v>
      </c>
      <c r="Z2071" s="107" t="s">
        <v>120</v>
      </c>
      <c r="AA2071" s="108"/>
      <c r="AB2071" s="109" t="s">
        <v>94</v>
      </c>
    </row>
    <row r="2072" spans="1:37">
      <c r="A2072" s="110" t="s">
        <v>121</v>
      </c>
      <c r="B2072" s="111"/>
      <c r="C2072" s="111"/>
      <c r="D2072" s="111"/>
      <c r="E2072" s="111"/>
      <c r="F2072" s="111"/>
      <c r="G2072" s="112"/>
      <c r="H2072" s="111"/>
      <c r="I2072" s="111"/>
      <c r="J2072" s="112"/>
      <c r="K2072" s="113"/>
      <c r="L2072" s="114"/>
      <c r="M2072" s="115"/>
      <c r="N2072" s="116"/>
      <c r="O2072" s="117" t="s">
        <v>121</v>
      </c>
      <c r="P2072" s="111"/>
      <c r="Q2072" s="111"/>
      <c r="R2072" s="111"/>
      <c r="S2072" s="111"/>
      <c r="T2072" s="111"/>
      <c r="U2072" s="112"/>
      <c r="V2072" s="111"/>
      <c r="W2072" s="111"/>
      <c r="X2072" s="112"/>
      <c r="Y2072" s="113"/>
      <c r="Z2072" s="114"/>
      <c r="AA2072" s="115"/>
      <c r="AB2072" s="116"/>
      <c r="AD2072" s="64" t="s">
        <v>122</v>
      </c>
    </row>
    <row r="2073" spans="1:37">
      <c r="A2073" s="110" t="s">
        <v>123</v>
      </c>
      <c r="B2073" s="111"/>
      <c r="C2073" s="111"/>
      <c r="D2073" s="111"/>
      <c r="E2073" s="111"/>
      <c r="F2073" s="111"/>
      <c r="G2073" s="112"/>
      <c r="H2073" s="111"/>
      <c r="I2073" s="111"/>
      <c r="J2073" s="112"/>
      <c r="K2073" s="118"/>
      <c r="L2073" s="119"/>
      <c r="M2073" s="112"/>
      <c r="N2073" s="116"/>
      <c r="O2073" s="117" t="s">
        <v>123</v>
      </c>
      <c r="P2073" s="111"/>
      <c r="Q2073" s="111"/>
      <c r="R2073" s="111"/>
      <c r="S2073" s="111"/>
      <c r="T2073" s="111"/>
      <c r="U2073" s="112"/>
      <c r="V2073" s="111"/>
      <c r="W2073" s="111"/>
      <c r="X2073" s="112"/>
      <c r="Y2073" s="118"/>
      <c r="Z2073" s="119"/>
      <c r="AA2073" s="112"/>
      <c r="AB2073" s="116"/>
      <c r="AD2073" s="120"/>
      <c r="AE2073" s="58"/>
      <c r="AF2073" s="58"/>
      <c r="AG2073" s="58"/>
      <c r="AH2073" s="58"/>
      <c r="AI2073" s="58"/>
      <c r="AJ2073" s="58"/>
      <c r="AK2073" s="58"/>
    </row>
    <row r="2074" spans="1:37">
      <c r="A2074" s="110" t="s">
        <v>124</v>
      </c>
      <c r="B2074" s="111"/>
      <c r="C2074" s="111"/>
      <c r="D2074" s="111"/>
      <c r="E2074" s="111"/>
      <c r="F2074" s="111"/>
      <c r="G2074" s="112"/>
      <c r="H2074" s="111"/>
      <c r="I2074" s="111"/>
      <c r="J2074" s="112"/>
      <c r="K2074" s="118"/>
      <c r="L2074" s="119"/>
      <c r="M2074" s="112"/>
      <c r="N2074" s="116"/>
      <c r="O2074" s="117" t="s">
        <v>124</v>
      </c>
      <c r="P2074" s="111"/>
      <c r="Q2074" s="111"/>
      <c r="R2074" s="111"/>
      <c r="S2074" s="111"/>
      <c r="T2074" s="111"/>
      <c r="U2074" s="112"/>
      <c r="V2074" s="111"/>
      <c r="W2074" s="111"/>
      <c r="X2074" s="112"/>
      <c r="Y2074" s="118"/>
      <c r="Z2074" s="119"/>
      <c r="AA2074" s="112"/>
      <c r="AB2074" s="116"/>
      <c r="AD2074" s="64" t="s">
        <v>96</v>
      </c>
    </row>
    <row r="2075" spans="1:37">
      <c r="A2075" s="110" t="s">
        <v>125</v>
      </c>
      <c r="B2075" s="111"/>
      <c r="C2075" s="111"/>
      <c r="D2075" s="111"/>
      <c r="E2075" s="111"/>
      <c r="F2075" s="111"/>
      <c r="G2075" s="112"/>
      <c r="H2075" s="111"/>
      <c r="I2075" s="111"/>
      <c r="J2075" s="112"/>
      <c r="K2075" s="118"/>
      <c r="L2075" s="119"/>
      <c r="M2075" s="112"/>
      <c r="N2075" s="116"/>
      <c r="O2075" s="117" t="s">
        <v>125</v>
      </c>
      <c r="P2075" s="111"/>
      <c r="Q2075" s="111"/>
      <c r="R2075" s="111"/>
      <c r="S2075" s="111"/>
      <c r="T2075" s="111"/>
      <c r="U2075" s="112"/>
      <c r="V2075" s="111"/>
      <c r="W2075" s="111"/>
      <c r="X2075" s="112"/>
      <c r="Y2075" s="118"/>
      <c r="Z2075" s="119"/>
      <c r="AA2075" s="112"/>
      <c r="AB2075" s="116"/>
      <c r="AD2075" s="120"/>
      <c r="AE2075" s="58"/>
      <c r="AF2075" s="58"/>
      <c r="AG2075" s="58"/>
      <c r="AH2075" s="58"/>
      <c r="AI2075" s="58"/>
      <c r="AJ2075" s="58"/>
      <c r="AK2075" s="58"/>
    </row>
    <row r="2076" spans="1:37">
      <c r="A2076" s="110" t="s">
        <v>126</v>
      </c>
      <c r="B2076" s="111"/>
      <c r="C2076" s="111"/>
      <c r="D2076" s="111"/>
      <c r="E2076" s="111"/>
      <c r="F2076" s="111"/>
      <c r="G2076" s="112"/>
      <c r="H2076" s="111"/>
      <c r="I2076" s="111"/>
      <c r="J2076" s="112"/>
      <c r="K2076" s="118"/>
      <c r="L2076" s="119"/>
      <c r="M2076" s="112"/>
      <c r="N2076" s="116"/>
      <c r="O2076" s="117" t="s">
        <v>126</v>
      </c>
      <c r="P2076" s="111"/>
      <c r="Q2076" s="111"/>
      <c r="R2076" s="111"/>
      <c r="S2076" s="111"/>
      <c r="T2076" s="111"/>
      <c r="U2076" s="112"/>
      <c r="V2076" s="111"/>
      <c r="W2076" s="111"/>
      <c r="X2076" s="112"/>
      <c r="Y2076" s="118"/>
      <c r="Z2076" s="119"/>
      <c r="AA2076" s="112"/>
      <c r="AB2076" s="116"/>
      <c r="AD2076" s="64" t="s">
        <v>127</v>
      </c>
    </row>
    <row r="2077" spans="1:37">
      <c r="A2077" s="121" t="s">
        <v>128</v>
      </c>
      <c r="B2077" s="58"/>
      <c r="C2077" s="58"/>
      <c r="D2077" s="58"/>
      <c r="E2077" s="58"/>
      <c r="F2077" s="58"/>
      <c r="G2077" s="72"/>
      <c r="H2077" s="58"/>
      <c r="I2077" s="58"/>
      <c r="J2077" s="72"/>
      <c r="K2077" s="122"/>
      <c r="L2077" s="123"/>
      <c r="M2077" s="72"/>
      <c r="N2077" s="59"/>
      <c r="O2077" s="124" t="s">
        <v>128</v>
      </c>
      <c r="P2077" s="58"/>
      <c r="Q2077" s="58"/>
      <c r="R2077" s="58"/>
      <c r="S2077" s="58"/>
      <c r="T2077" s="58"/>
      <c r="U2077" s="72"/>
      <c r="V2077" s="58"/>
      <c r="W2077" s="58"/>
      <c r="X2077" s="72"/>
      <c r="Y2077" s="122"/>
      <c r="Z2077" s="123"/>
      <c r="AA2077" s="72"/>
      <c r="AB2077" s="59"/>
      <c r="AD2077" s="120"/>
      <c r="AE2077" s="125" t="str">
        <f>Daten!$A$35</f>
        <v>Fredenbeck</v>
      </c>
      <c r="AF2077" s="58"/>
      <c r="AG2077" s="58"/>
      <c r="AH2077" s="58"/>
      <c r="AI2077" s="58"/>
      <c r="AJ2077" s="58"/>
      <c r="AK2077" s="58"/>
    </row>
    <row r="2078" spans="1:37">
      <c r="A2078" s="65" t="s">
        <v>129</v>
      </c>
      <c r="N2078" s="61"/>
      <c r="O2078" s="64" t="s">
        <v>129</v>
      </c>
      <c r="AB2078" s="61"/>
      <c r="AD2078" s="64" t="s">
        <v>130</v>
      </c>
    </row>
    <row r="2079" spans="1:37">
      <c r="A2079" s="57"/>
      <c r="B2079" s="58"/>
      <c r="C2079" s="58"/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9"/>
      <c r="O2079" s="58"/>
      <c r="P2079" s="58"/>
      <c r="Q2079" s="58"/>
      <c r="R2079" s="58"/>
      <c r="S2079" s="58"/>
      <c r="T2079" s="58"/>
      <c r="U2079" s="58"/>
      <c r="V2079" s="58"/>
      <c r="W2079" s="58"/>
      <c r="X2079" s="58"/>
      <c r="Y2079" s="58"/>
      <c r="Z2079" s="58"/>
      <c r="AA2079" s="58"/>
      <c r="AB2079" s="59"/>
      <c r="AD2079" s="58"/>
      <c r="AE2079" s="126" t="str">
        <f>Daten!$A$32</f>
        <v>05.05.2017</v>
      </c>
      <c r="AF2079" s="58"/>
      <c r="AG2079" s="58"/>
      <c r="AH2079" s="58"/>
      <c r="AI2079" s="58"/>
      <c r="AJ2079" s="58"/>
      <c r="AK2079" s="58"/>
    </row>
    <row r="2080" spans="1:37">
      <c r="A2080" s="51" t="s">
        <v>95</v>
      </c>
      <c r="B2080" s="52"/>
      <c r="C2080" s="52"/>
      <c r="D2080" s="52"/>
      <c r="E2080" s="53"/>
      <c r="F2080" s="54" t="s">
        <v>96</v>
      </c>
      <c r="G2080" s="52"/>
      <c r="H2080" s="52"/>
      <c r="I2080" s="52"/>
      <c r="J2080" s="52"/>
      <c r="K2080" s="52"/>
      <c r="L2080" s="52"/>
      <c r="M2080" s="52"/>
      <c r="N2080" s="52"/>
      <c r="O2080" s="52"/>
      <c r="P2080" s="53"/>
      <c r="Q2080" s="54" t="s">
        <v>97</v>
      </c>
      <c r="R2080" s="52"/>
      <c r="S2080" s="52"/>
      <c r="T2080" s="52"/>
      <c r="U2080" s="52"/>
      <c r="V2080" s="52"/>
      <c r="W2080" s="52"/>
      <c r="X2080" s="52"/>
      <c r="Y2080" s="52"/>
      <c r="Z2080" s="52"/>
      <c r="AA2080" s="52"/>
      <c r="AB2080" s="53"/>
      <c r="AC2080" s="55" t="s">
        <v>98</v>
      </c>
    </row>
    <row r="2081" spans="1:37">
      <c r="A2081" s="57"/>
      <c r="B2081" s="58"/>
      <c r="C2081" s="58"/>
      <c r="D2081" s="58"/>
      <c r="E2081" s="59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9"/>
      <c r="Q2081" s="58"/>
      <c r="R2081" s="58" t="e">
        <f ca="1">SamstagNeben!P88</f>
        <v>#N/A</v>
      </c>
      <c r="S2081" s="58"/>
      <c r="T2081" s="58"/>
      <c r="U2081" s="58"/>
      <c r="V2081" s="58"/>
      <c r="W2081" s="58"/>
      <c r="X2081" s="58"/>
      <c r="Y2081" s="58"/>
      <c r="Z2081" s="58"/>
      <c r="AA2081" s="58" t="str">
        <f>SamstagNeben!N88</f>
        <v>F30</v>
      </c>
      <c r="AB2081" s="59"/>
      <c r="AC2081" s="55" t="s">
        <v>99</v>
      </c>
    </row>
    <row r="2082" spans="1:37" ht="15.95" customHeight="1">
      <c r="A2082" s="60" t="s">
        <v>100</v>
      </c>
      <c r="C2082" s="56" t="e">
        <f ca="1">SamstagNeben!I88</f>
        <v>#N/A</v>
      </c>
      <c r="M2082" s="61"/>
      <c r="N2082" s="62" t="s">
        <v>101</v>
      </c>
      <c r="O2082" s="63"/>
      <c r="P2082" s="56" t="e">
        <f ca="1">SamstagNeben!M88</f>
        <v>#N/A</v>
      </c>
      <c r="AB2082" s="61"/>
    </row>
    <row r="2083" spans="1:37">
      <c r="A2083" s="57"/>
      <c r="B2083" s="58"/>
      <c r="C2083" s="58"/>
      <c r="M2083" s="61"/>
      <c r="N2083" s="62"/>
      <c r="AB2083" s="61"/>
      <c r="AD2083" s="64" t="s">
        <v>37</v>
      </c>
      <c r="AG2083" s="64" t="s">
        <v>102</v>
      </c>
      <c r="AJ2083" s="64" t="s">
        <v>39</v>
      </c>
    </row>
    <row r="2084" spans="1:37">
      <c r="A2084" s="65" t="s">
        <v>100</v>
      </c>
      <c r="C2084" s="66"/>
      <c r="D2084" s="67"/>
      <c r="E2084" s="67"/>
      <c r="F2084" s="67"/>
      <c r="G2084" s="67"/>
      <c r="H2084" s="68"/>
      <c r="I2084" s="67"/>
      <c r="J2084" s="67"/>
      <c r="K2084" s="67"/>
      <c r="L2084" s="67"/>
      <c r="M2084" s="68"/>
      <c r="N2084" s="67"/>
      <c r="O2084" s="67"/>
      <c r="P2084" s="67"/>
      <c r="Q2084" s="67"/>
      <c r="R2084" s="68"/>
      <c r="S2084" s="67"/>
      <c r="T2084" s="67"/>
      <c r="U2084" s="67"/>
      <c r="V2084" s="67"/>
      <c r="W2084" s="68"/>
      <c r="X2084" s="67"/>
      <c r="Y2084" s="67"/>
      <c r="Z2084" s="67"/>
      <c r="AA2084" s="67"/>
      <c r="AB2084" s="68"/>
      <c r="AC2084" s="62"/>
      <c r="AD2084" s="69"/>
      <c r="AE2084" s="53"/>
      <c r="AF2084" s="62"/>
      <c r="AG2084" s="69"/>
      <c r="AH2084" s="53"/>
      <c r="AJ2084" s="69"/>
      <c r="AK2084" s="53"/>
    </row>
    <row r="2085" spans="1:37">
      <c r="A2085" s="70" t="s">
        <v>101</v>
      </c>
      <c r="B2085" s="58"/>
      <c r="C2085" s="71"/>
      <c r="D2085" s="72"/>
      <c r="E2085" s="72"/>
      <c r="F2085" s="72"/>
      <c r="G2085" s="72"/>
      <c r="H2085" s="59"/>
      <c r="I2085" s="72"/>
      <c r="J2085" s="72"/>
      <c r="K2085" s="72"/>
      <c r="L2085" s="72"/>
      <c r="M2085" s="59"/>
      <c r="N2085" s="72"/>
      <c r="O2085" s="72"/>
      <c r="P2085" s="72"/>
      <c r="Q2085" s="72"/>
      <c r="R2085" s="59"/>
      <c r="S2085" s="72"/>
      <c r="T2085" s="72"/>
      <c r="U2085" s="72"/>
      <c r="V2085" s="72"/>
      <c r="W2085" s="59"/>
      <c r="X2085" s="72"/>
      <c r="Y2085" s="72"/>
      <c r="Z2085" s="72"/>
      <c r="AA2085" s="72"/>
      <c r="AB2085" s="59"/>
      <c r="AC2085" s="62"/>
      <c r="AD2085" s="462">
        <f>SamstagNeben!C88</f>
        <v>17</v>
      </c>
      <c r="AE2085" s="463"/>
      <c r="AF2085" s="62"/>
      <c r="AG2085" s="462">
        <f>SamstagNeben!E88</f>
        <v>123</v>
      </c>
      <c r="AH2085" s="463"/>
      <c r="AJ2085" s="462">
        <f>SamstagNeben!F88</f>
        <v>3</v>
      </c>
      <c r="AK2085" s="463"/>
    </row>
    <row r="2086" spans="1:37">
      <c r="A2086" s="65" t="s">
        <v>100</v>
      </c>
      <c r="C2086" s="66"/>
      <c r="D2086" s="67"/>
      <c r="E2086" s="67"/>
      <c r="F2086" s="67"/>
      <c r="G2086" s="67"/>
      <c r="H2086" s="68"/>
      <c r="I2086" s="67"/>
      <c r="J2086" s="67"/>
      <c r="K2086" s="67"/>
      <c r="L2086" s="67"/>
      <c r="M2086" s="68"/>
      <c r="N2086" s="67"/>
      <c r="O2086" s="67"/>
      <c r="P2086" s="67"/>
      <c r="Q2086" s="67"/>
      <c r="R2086" s="68"/>
      <c r="S2086" s="67"/>
      <c r="T2086" s="67"/>
      <c r="U2086" s="67"/>
      <c r="V2086" s="67"/>
      <c r="W2086" s="68"/>
      <c r="X2086" s="67"/>
      <c r="Y2086" s="67"/>
      <c r="Z2086" s="67"/>
      <c r="AA2086" s="67"/>
      <c r="AB2086" s="68"/>
      <c r="AC2086" s="62"/>
      <c r="AD2086" s="57"/>
      <c r="AE2086" s="59"/>
      <c r="AF2086" s="62"/>
      <c r="AG2086" s="57"/>
      <c r="AH2086" s="59"/>
      <c r="AJ2086" s="57"/>
      <c r="AK2086" s="59"/>
    </row>
    <row r="2087" spans="1:37">
      <c r="A2087" s="70" t="s">
        <v>101</v>
      </c>
      <c r="B2087" s="58"/>
      <c r="C2087" s="71"/>
      <c r="D2087" s="72"/>
      <c r="E2087" s="72"/>
      <c r="F2087" s="72"/>
      <c r="G2087" s="72"/>
      <c r="H2087" s="59"/>
      <c r="I2087" s="72"/>
      <c r="J2087" s="72"/>
      <c r="K2087" s="72"/>
      <c r="L2087" s="72"/>
      <c r="M2087" s="59"/>
      <c r="N2087" s="72"/>
      <c r="O2087" s="72"/>
      <c r="P2087" s="72"/>
      <c r="Q2087" s="72"/>
      <c r="R2087" s="59"/>
      <c r="S2087" s="72"/>
      <c r="T2087" s="72"/>
      <c r="U2087" s="72"/>
      <c r="V2087" s="72"/>
      <c r="W2087" s="59"/>
      <c r="X2087" s="72"/>
      <c r="Y2087" s="72"/>
      <c r="Z2087" s="72"/>
      <c r="AA2087" s="72"/>
      <c r="AB2087" s="59"/>
      <c r="AC2087" s="62"/>
      <c r="AD2087" s="62"/>
      <c r="AE2087" s="62"/>
      <c r="AF2087" s="62"/>
      <c r="AG2087" s="62"/>
    </row>
    <row r="2088" spans="1:37">
      <c r="A2088" s="65" t="s">
        <v>100</v>
      </c>
      <c r="C2088" s="66"/>
      <c r="D2088" s="67"/>
      <c r="E2088" s="67"/>
      <c r="F2088" s="67"/>
      <c r="G2088" s="67"/>
      <c r="H2088" s="68"/>
      <c r="I2088" s="67"/>
      <c r="J2088" s="67"/>
      <c r="K2088" s="67"/>
      <c r="L2088" s="67"/>
      <c r="M2088" s="68"/>
      <c r="N2088" s="67"/>
      <c r="O2088" s="67"/>
      <c r="P2088" s="67"/>
      <c r="Q2088" s="67"/>
      <c r="R2088" s="68"/>
      <c r="S2088" s="67"/>
      <c r="T2088" s="67"/>
      <c r="U2088" s="67"/>
      <c r="V2088" s="67"/>
      <c r="W2088" s="68"/>
      <c r="X2088" s="67"/>
      <c r="Y2088" s="67"/>
      <c r="Z2088" s="67"/>
      <c r="AA2088" s="67"/>
      <c r="AB2088" s="68"/>
      <c r="AC2088" s="62"/>
      <c r="AD2088" s="73" t="s">
        <v>103</v>
      </c>
      <c r="AE2088" s="62"/>
      <c r="AF2088" s="62"/>
      <c r="AG2088" s="62"/>
    </row>
    <row r="2089" spans="1:37">
      <c r="A2089" s="70" t="s">
        <v>101</v>
      </c>
      <c r="B2089" s="58"/>
      <c r="C2089" s="71"/>
      <c r="D2089" s="72"/>
      <c r="E2089" s="72"/>
      <c r="F2089" s="72"/>
      <c r="G2089" s="72"/>
      <c r="H2089" s="59"/>
      <c r="I2089" s="72"/>
      <c r="J2089" s="72"/>
      <c r="K2089" s="72"/>
      <c r="L2089" s="72"/>
      <c r="M2089" s="59"/>
      <c r="N2089" s="72"/>
      <c r="O2089" s="72"/>
      <c r="P2089" s="72"/>
      <c r="Q2089" s="72"/>
      <c r="R2089" s="59"/>
      <c r="S2089" s="72"/>
      <c r="T2089" s="72"/>
      <c r="U2089" s="72"/>
      <c r="V2089" s="72"/>
      <c r="W2089" s="59"/>
      <c r="X2089" s="72"/>
      <c r="Y2089" s="72"/>
      <c r="Z2089" s="72"/>
      <c r="AA2089" s="72"/>
      <c r="AB2089" s="59"/>
      <c r="AC2089" s="62"/>
      <c r="AD2089" s="62"/>
      <c r="AE2089" s="62"/>
      <c r="AF2089" s="62"/>
      <c r="AG2089" s="62"/>
    </row>
    <row r="2090" spans="1:37">
      <c r="A2090" s="65" t="s">
        <v>100</v>
      </c>
      <c r="C2090" s="66"/>
      <c r="D2090" s="67"/>
      <c r="E2090" s="67"/>
      <c r="F2090" s="67"/>
      <c r="G2090" s="67"/>
      <c r="H2090" s="68"/>
      <c r="I2090" s="67"/>
      <c r="J2090" s="67"/>
      <c r="K2090" s="67"/>
      <c r="L2090" s="67"/>
      <c r="M2090" s="68"/>
      <c r="N2090" s="67"/>
      <c r="O2090" s="67"/>
      <c r="P2090" s="67"/>
      <c r="Q2090" s="67"/>
      <c r="R2090" s="68"/>
      <c r="S2090" s="67"/>
      <c r="T2090" s="67"/>
      <c r="U2090" s="67"/>
      <c r="V2090" s="67"/>
      <c r="W2090" s="68"/>
      <c r="X2090" s="67"/>
      <c r="Y2090" s="67"/>
      <c r="Z2090" s="67"/>
      <c r="AA2090" s="67"/>
      <c r="AB2090" s="68"/>
      <c r="AC2090" s="62"/>
      <c r="AD2090" s="74" t="str">
        <f>Daten!$A$31</f>
        <v>DM Senioren 2017</v>
      </c>
      <c r="AE2090" s="58"/>
      <c r="AF2090" s="58"/>
      <c r="AG2090" s="58"/>
      <c r="AH2090" s="58"/>
      <c r="AI2090" s="58"/>
      <c r="AJ2090" s="58"/>
      <c r="AK2090" s="58"/>
    </row>
    <row r="2091" spans="1:37">
      <c r="A2091" s="70" t="s">
        <v>101</v>
      </c>
      <c r="B2091" s="58"/>
      <c r="C2091" s="71"/>
      <c r="D2091" s="72"/>
      <c r="E2091" s="72"/>
      <c r="F2091" s="72"/>
      <c r="G2091" s="72"/>
      <c r="H2091" s="59"/>
      <c r="I2091" s="72"/>
      <c r="J2091" s="72"/>
      <c r="K2091" s="72"/>
      <c r="L2091" s="72"/>
      <c r="M2091" s="59"/>
      <c r="N2091" s="72"/>
      <c r="O2091" s="72"/>
      <c r="P2091" s="72"/>
      <c r="Q2091" s="72"/>
      <c r="R2091" s="59"/>
      <c r="S2091" s="72"/>
      <c r="T2091" s="72"/>
      <c r="U2091" s="72"/>
      <c r="V2091" s="72"/>
      <c r="W2091" s="59"/>
      <c r="X2091" s="72"/>
      <c r="Y2091" s="72"/>
      <c r="Z2091" s="72"/>
      <c r="AA2091" s="72"/>
      <c r="AB2091" s="59"/>
      <c r="AC2091" s="62"/>
      <c r="AD2091" s="75" t="str">
        <f>SamstagNeben!G88</f>
        <v>F30</v>
      </c>
      <c r="AE2091" s="76"/>
      <c r="AF2091" s="76"/>
      <c r="AG2091" s="75" t="s">
        <v>34</v>
      </c>
      <c r="AH2091" s="76"/>
      <c r="AI2091" s="76"/>
      <c r="AJ2091" s="76"/>
      <c r="AK2091" s="76"/>
    </row>
    <row r="2092" spans="1:37">
      <c r="A2092" s="65" t="s">
        <v>100</v>
      </c>
      <c r="C2092" s="66"/>
      <c r="D2092" s="67"/>
      <c r="E2092" s="67"/>
      <c r="F2092" s="67"/>
      <c r="G2092" s="67"/>
      <c r="H2092" s="68"/>
      <c r="I2092" s="67"/>
      <c r="J2092" s="67"/>
      <c r="K2092" s="67"/>
      <c r="L2092" s="67"/>
      <c r="M2092" s="68"/>
      <c r="N2092" s="67"/>
      <c r="O2092" s="67"/>
      <c r="P2092" s="67"/>
      <c r="Q2092" s="67"/>
      <c r="R2092" s="68"/>
      <c r="S2092" s="67"/>
      <c r="T2092" s="67"/>
      <c r="U2092" s="67"/>
      <c r="V2092" s="67"/>
      <c r="W2092" s="68"/>
      <c r="X2092" s="67"/>
      <c r="Y2092" s="67"/>
      <c r="Z2092" s="67"/>
      <c r="AA2092" s="67"/>
      <c r="AB2092" s="68"/>
      <c r="AC2092" s="62"/>
      <c r="AD2092" s="77"/>
      <c r="AE2092" s="62"/>
      <c r="AF2092" s="62"/>
      <c r="AG2092" s="62"/>
      <c r="AH2092" s="62"/>
      <c r="AI2092" s="62"/>
      <c r="AJ2092" s="62"/>
      <c r="AK2092" s="62"/>
    </row>
    <row r="2093" spans="1:37">
      <c r="A2093" s="70" t="s">
        <v>101</v>
      </c>
      <c r="B2093" s="58"/>
      <c r="C2093" s="71"/>
      <c r="D2093" s="72"/>
      <c r="E2093" s="72"/>
      <c r="F2093" s="72"/>
      <c r="G2093" s="72"/>
      <c r="H2093" s="59"/>
      <c r="I2093" s="72"/>
      <c r="J2093" s="72"/>
      <c r="K2093" s="72"/>
      <c r="L2093" s="72"/>
      <c r="M2093" s="59"/>
      <c r="N2093" s="72"/>
      <c r="O2093" s="72"/>
      <c r="P2093" s="72"/>
      <c r="Q2093" s="72"/>
      <c r="R2093" s="59"/>
      <c r="S2093" s="72"/>
      <c r="T2093" s="72"/>
      <c r="U2093" s="72"/>
      <c r="V2093" s="72"/>
      <c r="W2093" s="59"/>
      <c r="X2093" s="72"/>
      <c r="Y2093" s="72"/>
      <c r="Z2093" s="72"/>
      <c r="AA2093" s="72"/>
      <c r="AB2093" s="59"/>
      <c r="AC2093" s="62"/>
      <c r="AD2093" s="78" t="s">
        <v>104</v>
      </c>
      <c r="AE2093" s="76"/>
      <c r="AF2093" s="76"/>
      <c r="AG2093" s="76"/>
      <c r="AH2093" s="79"/>
      <c r="AI2093" s="76"/>
      <c r="AJ2093" s="76"/>
      <c r="AK2093" s="80"/>
    </row>
    <row r="2094" spans="1:37">
      <c r="D2094" s="64"/>
      <c r="AD2094" s="81"/>
      <c r="AE2094" s="52"/>
      <c r="AF2094" s="52"/>
      <c r="AG2094" s="52"/>
      <c r="AH2094" s="82"/>
      <c r="AI2094" s="52"/>
      <c r="AJ2094" s="52"/>
      <c r="AK2094" s="53"/>
    </row>
    <row r="2095" spans="1:37">
      <c r="A2095" s="83" t="s">
        <v>105</v>
      </c>
      <c r="B2095" s="76"/>
      <c r="C2095" s="80"/>
      <c r="D2095" s="84"/>
      <c r="E2095" s="84" t="s">
        <v>100</v>
      </c>
      <c r="F2095" s="85" t="s">
        <v>21</v>
      </c>
      <c r="G2095" s="84" t="s">
        <v>101</v>
      </c>
      <c r="H2095" s="86"/>
      <c r="I2095" s="84" t="s">
        <v>106</v>
      </c>
      <c r="J2095" s="84"/>
      <c r="K2095" s="84"/>
      <c r="L2095" s="84"/>
      <c r="M2095" s="86"/>
      <c r="N2095" s="84" t="s">
        <v>107</v>
      </c>
      <c r="O2095" s="84"/>
      <c r="P2095" s="84"/>
      <c r="Q2095" s="84"/>
      <c r="R2095" s="86"/>
      <c r="S2095" s="73"/>
      <c r="T2095" s="73"/>
      <c r="AD2095" s="87" t="s">
        <v>108</v>
      </c>
      <c r="AE2095" s="58"/>
      <c r="AF2095" s="58"/>
      <c r="AG2095" s="58"/>
      <c r="AH2095" s="72"/>
      <c r="AI2095" s="58"/>
      <c r="AJ2095" s="58"/>
      <c r="AK2095" s="59"/>
    </row>
    <row r="2096" spans="1:37">
      <c r="A2096" s="60"/>
      <c r="C2096" s="61"/>
      <c r="H2096" s="61"/>
      <c r="M2096" s="61"/>
      <c r="N2096" s="88"/>
      <c r="O2096" s="89"/>
      <c r="P2096" s="89"/>
      <c r="Q2096" s="89"/>
      <c r="R2096" s="90"/>
      <c r="S2096" s="62"/>
      <c r="T2096" s="56" t="s">
        <v>109</v>
      </c>
      <c r="AD2096" s="91"/>
      <c r="AE2096" s="62"/>
      <c r="AF2096" s="62"/>
      <c r="AG2096" s="62"/>
      <c r="AH2096" s="92"/>
      <c r="AI2096" s="62"/>
      <c r="AJ2096" s="62"/>
      <c r="AK2096" s="61"/>
    </row>
    <row r="2097" spans="1:37">
      <c r="A2097" s="93" t="s">
        <v>110</v>
      </c>
      <c r="B2097" s="58"/>
      <c r="C2097" s="59"/>
      <c r="D2097" s="58"/>
      <c r="E2097" s="58"/>
      <c r="F2097" s="94" t="s">
        <v>21</v>
      </c>
      <c r="G2097" s="58"/>
      <c r="H2097" s="59"/>
      <c r="I2097" s="58"/>
      <c r="J2097" s="58"/>
      <c r="K2097" s="94" t="s">
        <v>21</v>
      </c>
      <c r="L2097" s="58"/>
      <c r="M2097" s="59"/>
      <c r="N2097" s="95"/>
      <c r="O2097" s="95"/>
      <c r="P2097" s="96"/>
      <c r="Q2097" s="97"/>
      <c r="R2097" s="98"/>
      <c r="S2097" s="62"/>
      <c r="T2097" s="62"/>
      <c r="AD2097" s="87" t="s">
        <v>111</v>
      </c>
      <c r="AE2097" s="58"/>
      <c r="AF2097" s="58"/>
      <c r="AG2097" s="58"/>
      <c r="AH2097" s="72"/>
      <c r="AI2097" s="58"/>
      <c r="AJ2097" s="58"/>
      <c r="AK2097" s="59"/>
    </row>
    <row r="2098" spans="1:37">
      <c r="A2098" s="60"/>
      <c r="C2098" s="61"/>
      <c r="H2098" s="61"/>
      <c r="K2098" s="99"/>
      <c r="M2098" s="61"/>
      <c r="N2098" s="62"/>
      <c r="Q2098" s="100"/>
      <c r="R2098" s="61"/>
      <c r="S2098" s="62"/>
      <c r="T2098" s="58"/>
      <c r="U2098" s="58"/>
      <c r="V2098" s="58"/>
      <c r="W2098" s="58"/>
      <c r="X2098" s="58"/>
      <c r="Y2098" s="58"/>
      <c r="Z2098" s="58"/>
      <c r="AA2098" s="58"/>
      <c r="AB2098" s="58"/>
      <c r="AC2098" s="62"/>
      <c r="AD2098" s="91"/>
      <c r="AE2098" s="62"/>
      <c r="AF2098" s="62"/>
      <c r="AG2098" s="62"/>
      <c r="AH2098" s="92"/>
      <c r="AI2098" s="62"/>
      <c r="AJ2098" s="62"/>
      <c r="AK2098" s="61"/>
    </row>
    <row r="2099" spans="1:37">
      <c r="A2099" s="93" t="s">
        <v>112</v>
      </c>
      <c r="B2099" s="58"/>
      <c r="C2099" s="59"/>
      <c r="D2099" s="58"/>
      <c r="E2099" s="58"/>
      <c r="F2099" s="94" t="s">
        <v>21</v>
      </c>
      <c r="G2099" s="58"/>
      <c r="H2099" s="59"/>
      <c r="I2099" s="58"/>
      <c r="J2099" s="58"/>
      <c r="K2099" s="94" t="s">
        <v>21</v>
      </c>
      <c r="L2099" s="58"/>
      <c r="M2099" s="59"/>
      <c r="N2099" s="58"/>
      <c r="O2099" s="58"/>
      <c r="P2099" s="94" t="s">
        <v>21</v>
      </c>
      <c r="Q2099" s="101"/>
      <c r="R2099" s="59"/>
      <c r="S2099" s="62"/>
      <c r="T2099" s="62"/>
      <c r="AD2099" s="87" t="s">
        <v>113</v>
      </c>
      <c r="AE2099" s="58"/>
      <c r="AF2099" s="58"/>
      <c r="AG2099" s="58"/>
      <c r="AH2099" s="72"/>
      <c r="AI2099" s="58"/>
      <c r="AJ2099" s="58"/>
      <c r="AK2099" s="59"/>
    </row>
    <row r="2100" spans="1:37">
      <c r="AD2100" s="91" t="s">
        <v>114</v>
      </c>
      <c r="AE2100" s="62"/>
      <c r="AF2100" s="62"/>
      <c r="AG2100" s="62"/>
      <c r="AH2100" s="92"/>
      <c r="AI2100" s="62"/>
      <c r="AJ2100" s="62"/>
      <c r="AK2100" s="61"/>
    </row>
    <row r="2101" spans="1:37">
      <c r="A2101" s="102"/>
      <c r="B2101" s="76"/>
      <c r="C2101" s="76"/>
      <c r="D2101" s="76"/>
      <c r="E2101" s="76" t="s">
        <v>100</v>
      </c>
      <c r="F2101" s="76"/>
      <c r="G2101" s="76"/>
      <c r="H2101" s="76"/>
      <c r="I2101" s="76"/>
      <c r="J2101" s="76"/>
      <c r="K2101" s="76"/>
      <c r="L2101" s="76"/>
      <c r="M2101" s="76"/>
      <c r="N2101" s="85" t="s">
        <v>40</v>
      </c>
      <c r="O2101" s="76"/>
      <c r="P2101" s="76"/>
      <c r="Q2101" s="76"/>
      <c r="R2101" s="76"/>
      <c r="S2101" s="76"/>
      <c r="T2101" s="76" t="s">
        <v>101</v>
      </c>
      <c r="U2101" s="76"/>
      <c r="V2101" s="76"/>
      <c r="W2101" s="76"/>
      <c r="X2101" s="76"/>
      <c r="Y2101" s="76"/>
      <c r="Z2101" s="76"/>
      <c r="AA2101" s="76"/>
      <c r="AB2101" s="80"/>
      <c r="AD2101" s="87" t="s">
        <v>115</v>
      </c>
      <c r="AE2101" s="58"/>
      <c r="AF2101" s="58"/>
      <c r="AG2101" s="58"/>
      <c r="AH2101" s="72"/>
      <c r="AI2101" s="58"/>
      <c r="AJ2101" s="58"/>
      <c r="AK2101" s="59"/>
    </row>
    <row r="2102" spans="1:37">
      <c r="A2102" s="103" t="s">
        <v>116</v>
      </c>
      <c r="B2102" s="104" t="s">
        <v>117</v>
      </c>
      <c r="C2102" s="104"/>
      <c r="D2102" s="104"/>
      <c r="E2102" s="104"/>
      <c r="F2102" s="104"/>
      <c r="G2102" s="105"/>
      <c r="H2102" s="104" t="s">
        <v>118</v>
      </c>
      <c r="I2102" s="104"/>
      <c r="J2102" s="105"/>
      <c r="K2102" s="106" t="s">
        <v>119</v>
      </c>
      <c r="L2102" s="107" t="s">
        <v>120</v>
      </c>
      <c r="M2102" s="108"/>
      <c r="N2102" s="109" t="s">
        <v>94</v>
      </c>
      <c r="O2102" s="105" t="s">
        <v>116</v>
      </c>
      <c r="P2102" s="104" t="s">
        <v>117</v>
      </c>
      <c r="Q2102" s="104"/>
      <c r="R2102" s="104"/>
      <c r="S2102" s="104"/>
      <c r="T2102" s="104"/>
      <c r="U2102" s="105"/>
      <c r="V2102" s="104" t="s">
        <v>118</v>
      </c>
      <c r="W2102" s="104"/>
      <c r="X2102" s="105"/>
      <c r="Y2102" s="106" t="s">
        <v>119</v>
      </c>
      <c r="Z2102" s="107" t="s">
        <v>120</v>
      </c>
      <c r="AA2102" s="108"/>
      <c r="AB2102" s="109" t="s">
        <v>94</v>
      </c>
    </row>
    <row r="2103" spans="1:37">
      <c r="A2103" s="110" t="s">
        <v>121</v>
      </c>
      <c r="B2103" s="111"/>
      <c r="C2103" s="111"/>
      <c r="D2103" s="111"/>
      <c r="E2103" s="111"/>
      <c r="F2103" s="111"/>
      <c r="G2103" s="112"/>
      <c r="H2103" s="111"/>
      <c r="I2103" s="111"/>
      <c r="J2103" s="112"/>
      <c r="K2103" s="113"/>
      <c r="L2103" s="114"/>
      <c r="M2103" s="115"/>
      <c r="N2103" s="116"/>
      <c r="O2103" s="117" t="s">
        <v>121</v>
      </c>
      <c r="P2103" s="111"/>
      <c r="Q2103" s="111"/>
      <c r="R2103" s="111"/>
      <c r="S2103" s="111"/>
      <c r="T2103" s="111"/>
      <c r="U2103" s="112"/>
      <c r="V2103" s="111"/>
      <c r="W2103" s="111"/>
      <c r="X2103" s="112"/>
      <c r="Y2103" s="113"/>
      <c r="Z2103" s="114"/>
      <c r="AA2103" s="115"/>
      <c r="AB2103" s="116"/>
      <c r="AD2103" s="64" t="s">
        <v>122</v>
      </c>
    </row>
    <row r="2104" spans="1:37">
      <c r="A2104" s="110" t="s">
        <v>123</v>
      </c>
      <c r="B2104" s="111"/>
      <c r="C2104" s="111"/>
      <c r="D2104" s="111"/>
      <c r="E2104" s="111"/>
      <c r="F2104" s="111"/>
      <c r="G2104" s="112"/>
      <c r="H2104" s="111"/>
      <c r="I2104" s="111"/>
      <c r="J2104" s="112"/>
      <c r="K2104" s="118"/>
      <c r="L2104" s="119"/>
      <c r="M2104" s="112"/>
      <c r="N2104" s="116"/>
      <c r="O2104" s="117" t="s">
        <v>123</v>
      </c>
      <c r="P2104" s="111"/>
      <c r="Q2104" s="111"/>
      <c r="R2104" s="111"/>
      <c r="S2104" s="111"/>
      <c r="T2104" s="111"/>
      <c r="U2104" s="112"/>
      <c r="V2104" s="111"/>
      <c r="W2104" s="111"/>
      <c r="X2104" s="112"/>
      <c r="Y2104" s="118"/>
      <c r="Z2104" s="119"/>
      <c r="AA2104" s="112"/>
      <c r="AB2104" s="116"/>
      <c r="AD2104" s="120"/>
      <c r="AE2104" s="58"/>
      <c r="AF2104" s="58"/>
      <c r="AG2104" s="58"/>
      <c r="AH2104" s="58"/>
      <c r="AI2104" s="58"/>
      <c r="AJ2104" s="58"/>
      <c r="AK2104" s="58"/>
    </row>
    <row r="2105" spans="1:37">
      <c r="A2105" s="110" t="s">
        <v>124</v>
      </c>
      <c r="B2105" s="111"/>
      <c r="C2105" s="111"/>
      <c r="D2105" s="111"/>
      <c r="E2105" s="111"/>
      <c r="F2105" s="111"/>
      <c r="G2105" s="112"/>
      <c r="H2105" s="111"/>
      <c r="I2105" s="111"/>
      <c r="J2105" s="112"/>
      <c r="K2105" s="118"/>
      <c r="L2105" s="119"/>
      <c r="M2105" s="112"/>
      <c r="N2105" s="116"/>
      <c r="O2105" s="117" t="s">
        <v>124</v>
      </c>
      <c r="P2105" s="111"/>
      <c r="Q2105" s="111"/>
      <c r="R2105" s="111"/>
      <c r="S2105" s="111"/>
      <c r="T2105" s="111"/>
      <c r="U2105" s="112"/>
      <c r="V2105" s="111"/>
      <c r="W2105" s="111"/>
      <c r="X2105" s="112"/>
      <c r="Y2105" s="118"/>
      <c r="Z2105" s="119"/>
      <c r="AA2105" s="112"/>
      <c r="AB2105" s="116"/>
      <c r="AD2105" s="64" t="s">
        <v>96</v>
      </c>
    </row>
    <row r="2106" spans="1:37">
      <c r="A2106" s="110" t="s">
        <v>125</v>
      </c>
      <c r="B2106" s="111"/>
      <c r="C2106" s="111"/>
      <c r="D2106" s="111"/>
      <c r="E2106" s="111"/>
      <c r="F2106" s="111"/>
      <c r="G2106" s="112"/>
      <c r="H2106" s="111"/>
      <c r="I2106" s="111"/>
      <c r="J2106" s="112"/>
      <c r="K2106" s="118"/>
      <c r="L2106" s="119"/>
      <c r="M2106" s="112"/>
      <c r="N2106" s="116"/>
      <c r="O2106" s="117" t="s">
        <v>125</v>
      </c>
      <c r="P2106" s="111"/>
      <c r="Q2106" s="111"/>
      <c r="R2106" s="111"/>
      <c r="S2106" s="111"/>
      <c r="T2106" s="111"/>
      <c r="U2106" s="112"/>
      <c r="V2106" s="111"/>
      <c r="W2106" s="111"/>
      <c r="X2106" s="112"/>
      <c r="Y2106" s="118"/>
      <c r="Z2106" s="119"/>
      <c r="AA2106" s="112"/>
      <c r="AB2106" s="116"/>
      <c r="AD2106" s="120"/>
      <c r="AE2106" s="58"/>
      <c r="AF2106" s="58"/>
      <c r="AG2106" s="58"/>
      <c r="AH2106" s="58"/>
      <c r="AI2106" s="58"/>
      <c r="AJ2106" s="58"/>
      <c r="AK2106" s="58"/>
    </row>
    <row r="2107" spans="1:37">
      <c r="A2107" s="110" t="s">
        <v>126</v>
      </c>
      <c r="B2107" s="111"/>
      <c r="C2107" s="111"/>
      <c r="D2107" s="111"/>
      <c r="E2107" s="111"/>
      <c r="F2107" s="111"/>
      <c r="G2107" s="112"/>
      <c r="H2107" s="111"/>
      <c r="I2107" s="111"/>
      <c r="J2107" s="112"/>
      <c r="K2107" s="118"/>
      <c r="L2107" s="119"/>
      <c r="M2107" s="112"/>
      <c r="N2107" s="116"/>
      <c r="O2107" s="117" t="s">
        <v>126</v>
      </c>
      <c r="P2107" s="111"/>
      <c r="Q2107" s="111"/>
      <c r="R2107" s="111"/>
      <c r="S2107" s="111"/>
      <c r="T2107" s="111"/>
      <c r="U2107" s="112"/>
      <c r="V2107" s="111"/>
      <c r="W2107" s="111"/>
      <c r="X2107" s="112"/>
      <c r="Y2107" s="118"/>
      <c r="Z2107" s="119"/>
      <c r="AA2107" s="112"/>
      <c r="AB2107" s="116"/>
      <c r="AD2107" s="64" t="s">
        <v>127</v>
      </c>
    </row>
    <row r="2108" spans="1:37">
      <c r="A2108" s="121" t="s">
        <v>128</v>
      </c>
      <c r="B2108" s="58"/>
      <c r="C2108" s="58"/>
      <c r="D2108" s="58"/>
      <c r="E2108" s="58"/>
      <c r="F2108" s="58"/>
      <c r="G2108" s="72"/>
      <c r="H2108" s="58"/>
      <c r="I2108" s="58"/>
      <c r="J2108" s="72"/>
      <c r="K2108" s="122"/>
      <c r="L2108" s="123"/>
      <c r="M2108" s="72"/>
      <c r="N2108" s="59"/>
      <c r="O2108" s="124" t="s">
        <v>128</v>
      </c>
      <c r="P2108" s="58"/>
      <c r="Q2108" s="58"/>
      <c r="R2108" s="58"/>
      <c r="S2108" s="58"/>
      <c r="T2108" s="58"/>
      <c r="U2108" s="72"/>
      <c r="V2108" s="58"/>
      <c r="W2108" s="58"/>
      <c r="X2108" s="72"/>
      <c r="Y2108" s="122"/>
      <c r="Z2108" s="123"/>
      <c r="AA2108" s="72"/>
      <c r="AB2108" s="59"/>
      <c r="AD2108" s="120"/>
      <c r="AE2108" s="125" t="str">
        <f>Daten!$A$35</f>
        <v>Fredenbeck</v>
      </c>
      <c r="AF2108" s="58"/>
      <c r="AG2108" s="58"/>
      <c r="AH2108" s="58"/>
      <c r="AI2108" s="58"/>
      <c r="AJ2108" s="58"/>
      <c r="AK2108" s="58"/>
    </row>
    <row r="2109" spans="1:37">
      <c r="A2109" s="65" t="s">
        <v>129</v>
      </c>
      <c r="N2109" s="61"/>
      <c r="O2109" s="64" t="s">
        <v>129</v>
      </c>
      <c r="AB2109" s="61"/>
      <c r="AD2109" s="64" t="s">
        <v>130</v>
      </c>
    </row>
    <row r="2110" spans="1:37">
      <c r="A2110" s="57"/>
      <c r="B2110" s="58"/>
      <c r="C2110" s="58"/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9"/>
      <c r="O2110" s="58"/>
      <c r="P2110" s="58"/>
      <c r="Q2110" s="58"/>
      <c r="R2110" s="58"/>
      <c r="S2110" s="58"/>
      <c r="T2110" s="58"/>
      <c r="U2110" s="58"/>
      <c r="V2110" s="58"/>
      <c r="W2110" s="58"/>
      <c r="X2110" s="58"/>
      <c r="Y2110" s="58"/>
      <c r="Z2110" s="58"/>
      <c r="AA2110" s="58"/>
      <c r="AB2110" s="59"/>
      <c r="AD2110" s="58"/>
      <c r="AE2110" s="126" t="str">
        <f>Daten!$A$32</f>
        <v>05.05.2017</v>
      </c>
      <c r="AF2110" s="58"/>
      <c r="AG2110" s="58"/>
      <c r="AH2110" s="58"/>
      <c r="AI2110" s="58"/>
      <c r="AJ2110" s="58"/>
      <c r="AK2110" s="58"/>
    </row>
    <row r="2111" spans="1:37" ht="12" customHeight="1"/>
    <row r="2112" spans="1:37">
      <c r="A2112" s="51" t="s">
        <v>95</v>
      </c>
      <c r="B2112" s="52"/>
      <c r="C2112" s="52"/>
      <c r="D2112" s="52"/>
      <c r="E2112" s="53"/>
      <c r="F2112" s="54" t="s">
        <v>96</v>
      </c>
      <c r="G2112" s="52"/>
      <c r="H2112" s="52"/>
      <c r="I2112" s="52"/>
      <c r="J2112" s="52"/>
      <c r="K2112" s="52"/>
      <c r="L2112" s="52"/>
      <c r="M2112" s="52"/>
      <c r="N2112" s="52"/>
      <c r="O2112" s="52"/>
      <c r="P2112" s="53"/>
      <c r="Q2112" s="54" t="s">
        <v>97</v>
      </c>
      <c r="R2112" s="52"/>
      <c r="S2112" s="52"/>
      <c r="T2112" s="52"/>
      <c r="U2112" s="52"/>
      <c r="V2112" s="52"/>
      <c r="W2112" s="52"/>
      <c r="X2112" s="52"/>
      <c r="Y2112" s="52"/>
      <c r="Z2112" s="52"/>
      <c r="AA2112" s="52"/>
      <c r="AB2112" s="53"/>
      <c r="AC2112" s="55" t="s">
        <v>98</v>
      </c>
    </row>
    <row r="2113" spans="1:37">
      <c r="A2113" s="57"/>
      <c r="B2113" s="58"/>
      <c r="C2113" s="58"/>
      <c r="D2113" s="58"/>
      <c r="E2113" s="59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9"/>
      <c r="Q2113" s="58"/>
      <c r="R2113" s="58" t="e">
        <f ca="1">SamstagNeben!P89</f>
        <v>#N/A</v>
      </c>
      <c r="S2113" s="58"/>
      <c r="T2113" s="58"/>
      <c r="U2113" s="58"/>
      <c r="V2113" s="58"/>
      <c r="W2113" s="58"/>
      <c r="X2113" s="58"/>
      <c r="Y2113" s="58"/>
      <c r="Z2113" s="58"/>
      <c r="AA2113" s="58" t="str">
        <f>SamstagNeben!N89</f>
        <v>F40</v>
      </c>
      <c r="AB2113" s="59"/>
      <c r="AC2113" s="55" t="s">
        <v>99</v>
      </c>
    </row>
    <row r="2114" spans="1:37" ht="15.95" customHeight="1">
      <c r="A2114" s="60" t="s">
        <v>100</v>
      </c>
      <c r="C2114" s="56" t="e">
        <f ca="1">SamstagNeben!I89</f>
        <v>#N/A</v>
      </c>
      <c r="M2114" s="61"/>
      <c r="N2114" s="62" t="s">
        <v>101</v>
      </c>
      <c r="O2114" s="63"/>
      <c r="P2114" s="56" t="e">
        <f ca="1">SamstagNeben!M89</f>
        <v>#N/A</v>
      </c>
      <c r="AB2114" s="61"/>
    </row>
    <row r="2115" spans="1:37">
      <c r="A2115" s="57"/>
      <c r="B2115" s="58"/>
      <c r="C2115" s="58"/>
      <c r="M2115" s="61"/>
      <c r="N2115" s="62"/>
      <c r="AB2115" s="61"/>
      <c r="AD2115" s="64" t="s">
        <v>37</v>
      </c>
      <c r="AG2115" s="64" t="s">
        <v>102</v>
      </c>
      <c r="AJ2115" s="64" t="s">
        <v>39</v>
      </c>
    </row>
    <row r="2116" spans="1:37">
      <c r="A2116" s="65" t="s">
        <v>100</v>
      </c>
      <c r="C2116" s="66"/>
      <c r="D2116" s="67"/>
      <c r="E2116" s="67"/>
      <c r="F2116" s="67"/>
      <c r="G2116" s="67"/>
      <c r="H2116" s="68"/>
      <c r="I2116" s="67"/>
      <c r="J2116" s="67"/>
      <c r="K2116" s="67"/>
      <c r="L2116" s="67"/>
      <c r="M2116" s="68"/>
      <c r="N2116" s="67"/>
      <c r="O2116" s="67"/>
      <c r="P2116" s="67"/>
      <c r="Q2116" s="67"/>
      <c r="R2116" s="68"/>
      <c r="S2116" s="67"/>
      <c r="T2116" s="67"/>
      <c r="U2116" s="67"/>
      <c r="V2116" s="67"/>
      <c r="W2116" s="68"/>
      <c r="X2116" s="67"/>
      <c r="Y2116" s="67"/>
      <c r="Z2116" s="67"/>
      <c r="AA2116" s="67"/>
      <c r="AB2116" s="68"/>
      <c r="AC2116" s="62"/>
      <c r="AD2116" s="69"/>
      <c r="AE2116" s="53"/>
      <c r="AF2116" s="62"/>
      <c r="AG2116" s="69"/>
      <c r="AH2116" s="53"/>
      <c r="AJ2116" s="69"/>
      <c r="AK2116" s="53"/>
    </row>
    <row r="2117" spans="1:37">
      <c r="A2117" s="70" t="s">
        <v>101</v>
      </c>
      <c r="B2117" s="58"/>
      <c r="C2117" s="71"/>
      <c r="D2117" s="72"/>
      <c r="E2117" s="72"/>
      <c r="F2117" s="72"/>
      <c r="G2117" s="72"/>
      <c r="H2117" s="59"/>
      <c r="I2117" s="72"/>
      <c r="J2117" s="72"/>
      <c r="K2117" s="72"/>
      <c r="L2117" s="72"/>
      <c r="M2117" s="59"/>
      <c r="N2117" s="72"/>
      <c r="O2117" s="72"/>
      <c r="P2117" s="72"/>
      <c r="Q2117" s="72"/>
      <c r="R2117" s="59"/>
      <c r="S2117" s="72"/>
      <c r="T2117" s="72"/>
      <c r="U2117" s="72"/>
      <c r="V2117" s="72"/>
      <c r="W2117" s="59"/>
      <c r="X2117" s="72"/>
      <c r="Y2117" s="72"/>
      <c r="Z2117" s="72"/>
      <c r="AA2117" s="72"/>
      <c r="AB2117" s="59"/>
      <c r="AC2117" s="62"/>
      <c r="AD2117" s="462">
        <f>SamstagNeben!C89</f>
        <v>17</v>
      </c>
      <c r="AE2117" s="463"/>
      <c r="AF2117" s="62"/>
      <c r="AG2117" s="462">
        <f>SamstagNeben!E89</f>
        <v>124</v>
      </c>
      <c r="AH2117" s="463"/>
      <c r="AJ2117" s="462">
        <f>SamstagNeben!F89</f>
        <v>4</v>
      </c>
      <c r="AK2117" s="463"/>
    </row>
    <row r="2118" spans="1:37">
      <c r="A2118" s="65" t="s">
        <v>100</v>
      </c>
      <c r="C2118" s="66"/>
      <c r="D2118" s="67"/>
      <c r="E2118" s="67"/>
      <c r="F2118" s="67"/>
      <c r="G2118" s="67"/>
      <c r="H2118" s="68"/>
      <c r="I2118" s="67"/>
      <c r="J2118" s="67"/>
      <c r="K2118" s="67"/>
      <c r="L2118" s="67"/>
      <c r="M2118" s="68"/>
      <c r="N2118" s="67"/>
      <c r="O2118" s="67"/>
      <c r="P2118" s="67"/>
      <c r="Q2118" s="67"/>
      <c r="R2118" s="68"/>
      <c r="S2118" s="67"/>
      <c r="T2118" s="67"/>
      <c r="U2118" s="67"/>
      <c r="V2118" s="67"/>
      <c r="W2118" s="68"/>
      <c r="X2118" s="67"/>
      <c r="Y2118" s="67"/>
      <c r="Z2118" s="67"/>
      <c r="AA2118" s="67"/>
      <c r="AB2118" s="68"/>
      <c r="AC2118" s="62"/>
      <c r="AD2118" s="57"/>
      <c r="AE2118" s="59"/>
      <c r="AF2118" s="62"/>
      <c r="AG2118" s="57"/>
      <c r="AH2118" s="59"/>
      <c r="AJ2118" s="57"/>
      <c r="AK2118" s="59"/>
    </row>
    <row r="2119" spans="1:37">
      <c r="A2119" s="70" t="s">
        <v>101</v>
      </c>
      <c r="B2119" s="58"/>
      <c r="C2119" s="71"/>
      <c r="D2119" s="72"/>
      <c r="E2119" s="72"/>
      <c r="F2119" s="72"/>
      <c r="G2119" s="72"/>
      <c r="H2119" s="59"/>
      <c r="I2119" s="72"/>
      <c r="J2119" s="72"/>
      <c r="K2119" s="72"/>
      <c r="L2119" s="72"/>
      <c r="M2119" s="59"/>
      <c r="N2119" s="72"/>
      <c r="O2119" s="72"/>
      <c r="P2119" s="72"/>
      <c r="Q2119" s="72"/>
      <c r="R2119" s="59"/>
      <c r="S2119" s="72"/>
      <c r="T2119" s="72"/>
      <c r="U2119" s="72"/>
      <c r="V2119" s="72"/>
      <c r="W2119" s="59"/>
      <c r="X2119" s="72"/>
      <c r="Y2119" s="72"/>
      <c r="Z2119" s="72"/>
      <c r="AA2119" s="72"/>
      <c r="AB2119" s="59"/>
      <c r="AC2119" s="62"/>
      <c r="AD2119" s="62"/>
      <c r="AE2119" s="62"/>
      <c r="AF2119" s="62"/>
      <c r="AG2119" s="62"/>
    </row>
    <row r="2120" spans="1:37">
      <c r="A2120" s="65" t="s">
        <v>100</v>
      </c>
      <c r="C2120" s="66"/>
      <c r="D2120" s="67"/>
      <c r="E2120" s="67"/>
      <c r="F2120" s="67"/>
      <c r="G2120" s="67"/>
      <c r="H2120" s="68"/>
      <c r="I2120" s="67"/>
      <c r="J2120" s="67"/>
      <c r="K2120" s="67"/>
      <c r="L2120" s="67"/>
      <c r="M2120" s="68"/>
      <c r="N2120" s="67"/>
      <c r="O2120" s="67"/>
      <c r="P2120" s="67"/>
      <c r="Q2120" s="67"/>
      <c r="R2120" s="68"/>
      <c r="S2120" s="67"/>
      <c r="T2120" s="67"/>
      <c r="U2120" s="67"/>
      <c r="V2120" s="67"/>
      <c r="W2120" s="68"/>
      <c r="X2120" s="67"/>
      <c r="Y2120" s="67"/>
      <c r="Z2120" s="67"/>
      <c r="AA2120" s="67"/>
      <c r="AB2120" s="68"/>
      <c r="AC2120" s="62"/>
      <c r="AD2120" s="73" t="s">
        <v>103</v>
      </c>
      <c r="AE2120" s="62"/>
      <c r="AF2120" s="62"/>
      <c r="AG2120" s="62"/>
    </row>
    <row r="2121" spans="1:37">
      <c r="A2121" s="70" t="s">
        <v>101</v>
      </c>
      <c r="B2121" s="58"/>
      <c r="C2121" s="71"/>
      <c r="D2121" s="72"/>
      <c r="E2121" s="72"/>
      <c r="F2121" s="72"/>
      <c r="G2121" s="72"/>
      <c r="H2121" s="59"/>
      <c r="I2121" s="72"/>
      <c r="J2121" s="72"/>
      <c r="K2121" s="72"/>
      <c r="L2121" s="72"/>
      <c r="M2121" s="59"/>
      <c r="N2121" s="72"/>
      <c r="O2121" s="72"/>
      <c r="P2121" s="72"/>
      <c r="Q2121" s="72"/>
      <c r="R2121" s="59"/>
      <c r="S2121" s="72"/>
      <c r="T2121" s="72"/>
      <c r="U2121" s="72"/>
      <c r="V2121" s="72"/>
      <c r="W2121" s="59"/>
      <c r="X2121" s="72"/>
      <c r="Y2121" s="72"/>
      <c r="Z2121" s="72"/>
      <c r="AA2121" s="72"/>
      <c r="AB2121" s="59"/>
      <c r="AC2121" s="62"/>
      <c r="AD2121" s="62"/>
      <c r="AE2121" s="62"/>
      <c r="AF2121" s="62"/>
      <c r="AG2121" s="62"/>
    </row>
    <row r="2122" spans="1:37">
      <c r="A2122" s="65" t="s">
        <v>100</v>
      </c>
      <c r="C2122" s="66"/>
      <c r="D2122" s="67"/>
      <c r="E2122" s="67"/>
      <c r="F2122" s="67"/>
      <c r="G2122" s="67"/>
      <c r="H2122" s="68"/>
      <c r="I2122" s="67"/>
      <c r="J2122" s="67"/>
      <c r="K2122" s="67"/>
      <c r="L2122" s="67"/>
      <c r="M2122" s="68"/>
      <c r="N2122" s="67"/>
      <c r="O2122" s="67"/>
      <c r="P2122" s="67"/>
      <c r="Q2122" s="67"/>
      <c r="R2122" s="68"/>
      <c r="S2122" s="67"/>
      <c r="T2122" s="67"/>
      <c r="U2122" s="67"/>
      <c r="V2122" s="67"/>
      <c r="W2122" s="68"/>
      <c r="X2122" s="67"/>
      <c r="Y2122" s="67"/>
      <c r="Z2122" s="67"/>
      <c r="AA2122" s="67"/>
      <c r="AB2122" s="68"/>
      <c r="AC2122" s="62"/>
      <c r="AD2122" s="74" t="str">
        <f>Daten!$A$31</f>
        <v>DM Senioren 2017</v>
      </c>
      <c r="AE2122" s="58"/>
      <c r="AF2122" s="58"/>
      <c r="AG2122" s="58"/>
      <c r="AH2122" s="58"/>
      <c r="AI2122" s="58"/>
      <c r="AJ2122" s="58"/>
      <c r="AK2122" s="58"/>
    </row>
    <row r="2123" spans="1:37">
      <c r="A2123" s="70" t="s">
        <v>101</v>
      </c>
      <c r="B2123" s="58"/>
      <c r="C2123" s="71"/>
      <c r="D2123" s="72"/>
      <c r="E2123" s="72"/>
      <c r="F2123" s="72"/>
      <c r="G2123" s="72"/>
      <c r="H2123" s="59"/>
      <c r="I2123" s="72"/>
      <c r="J2123" s="72"/>
      <c r="K2123" s="72"/>
      <c r="L2123" s="72"/>
      <c r="M2123" s="59"/>
      <c r="N2123" s="72"/>
      <c r="O2123" s="72"/>
      <c r="P2123" s="72"/>
      <c r="Q2123" s="72"/>
      <c r="R2123" s="59"/>
      <c r="S2123" s="72"/>
      <c r="T2123" s="72"/>
      <c r="U2123" s="72"/>
      <c r="V2123" s="72"/>
      <c r="W2123" s="59"/>
      <c r="X2123" s="72"/>
      <c r="Y2123" s="72"/>
      <c r="Z2123" s="72"/>
      <c r="AA2123" s="72"/>
      <c r="AB2123" s="59"/>
      <c r="AC2123" s="62"/>
      <c r="AD2123" s="75" t="str">
        <f>SamstagNeben!G89</f>
        <v>F40</v>
      </c>
      <c r="AE2123" s="76"/>
      <c r="AF2123" s="76"/>
      <c r="AG2123" s="75" t="s">
        <v>34</v>
      </c>
      <c r="AH2123" s="76"/>
      <c r="AI2123" s="76"/>
      <c r="AJ2123" s="76"/>
      <c r="AK2123" s="76"/>
    </row>
    <row r="2124" spans="1:37">
      <c r="A2124" s="65" t="s">
        <v>100</v>
      </c>
      <c r="C2124" s="66"/>
      <c r="D2124" s="67"/>
      <c r="E2124" s="67"/>
      <c r="F2124" s="67"/>
      <c r="G2124" s="67"/>
      <c r="H2124" s="68"/>
      <c r="I2124" s="67"/>
      <c r="J2124" s="67"/>
      <c r="K2124" s="67"/>
      <c r="L2124" s="67"/>
      <c r="M2124" s="68"/>
      <c r="N2124" s="67"/>
      <c r="O2124" s="67"/>
      <c r="P2124" s="67"/>
      <c r="Q2124" s="67"/>
      <c r="R2124" s="68"/>
      <c r="S2124" s="67"/>
      <c r="T2124" s="67"/>
      <c r="U2124" s="67"/>
      <c r="V2124" s="67"/>
      <c r="W2124" s="68"/>
      <c r="X2124" s="67"/>
      <c r="Y2124" s="67"/>
      <c r="Z2124" s="67"/>
      <c r="AA2124" s="67"/>
      <c r="AB2124" s="68"/>
      <c r="AC2124" s="62"/>
      <c r="AD2124" s="77"/>
      <c r="AE2124" s="62"/>
      <c r="AF2124" s="62"/>
      <c r="AG2124" s="62"/>
      <c r="AH2124" s="62"/>
      <c r="AI2124" s="62"/>
      <c r="AJ2124" s="62"/>
      <c r="AK2124" s="62"/>
    </row>
    <row r="2125" spans="1:37">
      <c r="A2125" s="70" t="s">
        <v>101</v>
      </c>
      <c r="B2125" s="58"/>
      <c r="C2125" s="71"/>
      <c r="D2125" s="72"/>
      <c r="E2125" s="72"/>
      <c r="F2125" s="72"/>
      <c r="G2125" s="72"/>
      <c r="H2125" s="59"/>
      <c r="I2125" s="72"/>
      <c r="J2125" s="72"/>
      <c r="K2125" s="72"/>
      <c r="L2125" s="72"/>
      <c r="M2125" s="59"/>
      <c r="N2125" s="72"/>
      <c r="O2125" s="72"/>
      <c r="P2125" s="72"/>
      <c r="Q2125" s="72"/>
      <c r="R2125" s="59"/>
      <c r="S2125" s="72"/>
      <c r="T2125" s="72"/>
      <c r="U2125" s="72"/>
      <c r="V2125" s="72"/>
      <c r="W2125" s="59"/>
      <c r="X2125" s="72"/>
      <c r="Y2125" s="72"/>
      <c r="Z2125" s="72"/>
      <c r="AA2125" s="72"/>
      <c r="AB2125" s="59"/>
      <c r="AC2125" s="62"/>
      <c r="AD2125" s="78" t="s">
        <v>104</v>
      </c>
      <c r="AE2125" s="76"/>
      <c r="AF2125" s="76"/>
      <c r="AG2125" s="76"/>
      <c r="AH2125" s="79"/>
      <c r="AI2125" s="76"/>
      <c r="AJ2125" s="76"/>
      <c r="AK2125" s="80"/>
    </row>
    <row r="2126" spans="1:37">
      <c r="D2126" s="64"/>
      <c r="AD2126" s="81"/>
      <c r="AE2126" s="52"/>
      <c r="AF2126" s="52"/>
      <c r="AG2126" s="52"/>
      <c r="AH2126" s="82"/>
      <c r="AI2126" s="52"/>
      <c r="AJ2126" s="52"/>
      <c r="AK2126" s="53"/>
    </row>
    <row r="2127" spans="1:37">
      <c r="A2127" s="83" t="s">
        <v>105</v>
      </c>
      <c r="B2127" s="76"/>
      <c r="C2127" s="80"/>
      <c r="D2127" s="84"/>
      <c r="E2127" s="84" t="s">
        <v>100</v>
      </c>
      <c r="F2127" s="85" t="s">
        <v>21</v>
      </c>
      <c r="G2127" s="84" t="s">
        <v>101</v>
      </c>
      <c r="H2127" s="86"/>
      <c r="I2127" s="84" t="s">
        <v>106</v>
      </c>
      <c r="J2127" s="84"/>
      <c r="K2127" s="84"/>
      <c r="L2127" s="84"/>
      <c r="M2127" s="86"/>
      <c r="N2127" s="84" t="s">
        <v>107</v>
      </c>
      <c r="O2127" s="84"/>
      <c r="P2127" s="84"/>
      <c r="Q2127" s="84"/>
      <c r="R2127" s="86"/>
      <c r="S2127" s="73"/>
      <c r="T2127" s="73"/>
      <c r="AD2127" s="87" t="s">
        <v>108</v>
      </c>
      <c r="AE2127" s="58"/>
      <c r="AF2127" s="58"/>
      <c r="AG2127" s="58"/>
      <c r="AH2127" s="72"/>
      <c r="AI2127" s="58"/>
      <c r="AJ2127" s="58"/>
      <c r="AK2127" s="59"/>
    </row>
    <row r="2128" spans="1:37">
      <c r="A2128" s="60"/>
      <c r="C2128" s="61"/>
      <c r="H2128" s="61"/>
      <c r="M2128" s="61"/>
      <c r="N2128" s="88"/>
      <c r="O2128" s="89"/>
      <c r="P2128" s="89"/>
      <c r="Q2128" s="89"/>
      <c r="R2128" s="90"/>
      <c r="S2128" s="62"/>
      <c r="T2128" s="56" t="s">
        <v>109</v>
      </c>
      <c r="AD2128" s="91"/>
      <c r="AE2128" s="62"/>
      <c r="AF2128" s="62"/>
      <c r="AG2128" s="62"/>
      <c r="AH2128" s="92"/>
      <c r="AI2128" s="62"/>
      <c r="AJ2128" s="62"/>
      <c r="AK2128" s="61"/>
    </row>
    <row r="2129" spans="1:37">
      <c r="A2129" s="93" t="s">
        <v>110</v>
      </c>
      <c r="B2129" s="58"/>
      <c r="C2129" s="59"/>
      <c r="D2129" s="58"/>
      <c r="E2129" s="58"/>
      <c r="F2129" s="94" t="s">
        <v>21</v>
      </c>
      <c r="G2129" s="58"/>
      <c r="H2129" s="59"/>
      <c r="I2129" s="58"/>
      <c r="J2129" s="58"/>
      <c r="K2129" s="94" t="s">
        <v>21</v>
      </c>
      <c r="L2129" s="58"/>
      <c r="M2129" s="59"/>
      <c r="N2129" s="95"/>
      <c r="O2129" s="95"/>
      <c r="P2129" s="96"/>
      <c r="Q2129" s="97"/>
      <c r="R2129" s="98"/>
      <c r="S2129" s="62"/>
      <c r="T2129" s="62"/>
      <c r="AD2129" s="87" t="s">
        <v>111</v>
      </c>
      <c r="AE2129" s="58"/>
      <c r="AF2129" s="58"/>
      <c r="AG2129" s="58"/>
      <c r="AH2129" s="72"/>
      <c r="AI2129" s="58"/>
      <c r="AJ2129" s="58"/>
      <c r="AK2129" s="59"/>
    </row>
    <row r="2130" spans="1:37">
      <c r="A2130" s="60"/>
      <c r="C2130" s="61"/>
      <c r="H2130" s="61"/>
      <c r="K2130" s="99"/>
      <c r="M2130" s="61"/>
      <c r="N2130" s="62"/>
      <c r="Q2130" s="100"/>
      <c r="R2130" s="61"/>
      <c r="S2130" s="62"/>
      <c r="T2130" s="58"/>
      <c r="U2130" s="58"/>
      <c r="V2130" s="58"/>
      <c r="W2130" s="58"/>
      <c r="X2130" s="58"/>
      <c r="Y2130" s="58"/>
      <c r="Z2130" s="58"/>
      <c r="AA2130" s="58"/>
      <c r="AB2130" s="58"/>
      <c r="AC2130" s="62"/>
      <c r="AD2130" s="91"/>
      <c r="AE2130" s="62"/>
      <c r="AF2130" s="62"/>
      <c r="AG2130" s="62"/>
      <c r="AH2130" s="92"/>
      <c r="AI2130" s="62"/>
      <c r="AJ2130" s="62"/>
      <c r="AK2130" s="61"/>
    </row>
    <row r="2131" spans="1:37">
      <c r="A2131" s="93" t="s">
        <v>112</v>
      </c>
      <c r="B2131" s="58"/>
      <c r="C2131" s="59"/>
      <c r="D2131" s="58"/>
      <c r="E2131" s="58"/>
      <c r="F2131" s="94" t="s">
        <v>21</v>
      </c>
      <c r="G2131" s="58"/>
      <c r="H2131" s="59"/>
      <c r="I2131" s="58"/>
      <c r="J2131" s="58"/>
      <c r="K2131" s="94" t="s">
        <v>21</v>
      </c>
      <c r="L2131" s="58"/>
      <c r="M2131" s="59"/>
      <c r="N2131" s="58"/>
      <c r="O2131" s="58"/>
      <c r="P2131" s="94" t="s">
        <v>21</v>
      </c>
      <c r="Q2131" s="101"/>
      <c r="R2131" s="59"/>
      <c r="S2131" s="62"/>
      <c r="T2131" s="62"/>
      <c r="AD2131" s="87" t="s">
        <v>113</v>
      </c>
      <c r="AE2131" s="58"/>
      <c r="AF2131" s="58"/>
      <c r="AG2131" s="58"/>
      <c r="AH2131" s="72"/>
      <c r="AI2131" s="58"/>
      <c r="AJ2131" s="58"/>
      <c r="AK2131" s="59"/>
    </row>
    <row r="2132" spans="1:37">
      <c r="AD2132" s="91" t="s">
        <v>114</v>
      </c>
      <c r="AE2132" s="62"/>
      <c r="AF2132" s="62"/>
      <c r="AG2132" s="62"/>
      <c r="AH2132" s="92"/>
      <c r="AI2132" s="62"/>
      <c r="AJ2132" s="62"/>
      <c r="AK2132" s="61"/>
    </row>
    <row r="2133" spans="1:37">
      <c r="A2133" s="102"/>
      <c r="B2133" s="76"/>
      <c r="C2133" s="76"/>
      <c r="D2133" s="76"/>
      <c r="E2133" s="76" t="s">
        <v>100</v>
      </c>
      <c r="F2133" s="76"/>
      <c r="G2133" s="76"/>
      <c r="H2133" s="76"/>
      <c r="I2133" s="76"/>
      <c r="J2133" s="76"/>
      <c r="K2133" s="76"/>
      <c r="L2133" s="76"/>
      <c r="M2133" s="76"/>
      <c r="N2133" s="85" t="s">
        <v>40</v>
      </c>
      <c r="O2133" s="76"/>
      <c r="P2133" s="76"/>
      <c r="Q2133" s="76"/>
      <c r="R2133" s="76"/>
      <c r="S2133" s="76"/>
      <c r="T2133" s="76" t="s">
        <v>101</v>
      </c>
      <c r="U2133" s="76"/>
      <c r="V2133" s="76"/>
      <c r="W2133" s="76"/>
      <c r="X2133" s="76"/>
      <c r="Y2133" s="76"/>
      <c r="Z2133" s="76"/>
      <c r="AA2133" s="76"/>
      <c r="AB2133" s="80"/>
      <c r="AD2133" s="87" t="s">
        <v>115</v>
      </c>
      <c r="AE2133" s="58"/>
      <c r="AF2133" s="58"/>
      <c r="AG2133" s="58"/>
      <c r="AH2133" s="72"/>
      <c r="AI2133" s="58"/>
      <c r="AJ2133" s="58"/>
      <c r="AK2133" s="59"/>
    </row>
    <row r="2134" spans="1:37">
      <c r="A2134" s="103" t="s">
        <v>116</v>
      </c>
      <c r="B2134" s="104" t="s">
        <v>117</v>
      </c>
      <c r="C2134" s="104"/>
      <c r="D2134" s="104"/>
      <c r="E2134" s="104"/>
      <c r="F2134" s="104"/>
      <c r="G2134" s="105"/>
      <c r="H2134" s="104" t="s">
        <v>118</v>
      </c>
      <c r="I2134" s="104"/>
      <c r="J2134" s="105"/>
      <c r="K2134" s="106" t="s">
        <v>119</v>
      </c>
      <c r="L2134" s="107" t="s">
        <v>120</v>
      </c>
      <c r="M2134" s="108"/>
      <c r="N2134" s="109" t="s">
        <v>94</v>
      </c>
      <c r="O2134" s="105" t="s">
        <v>116</v>
      </c>
      <c r="P2134" s="104" t="s">
        <v>117</v>
      </c>
      <c r="Q2134" s="104"/>
      <c r="R2134" s="104"/>
      <c r="S2134" s="104"/>
      <c r="T2134" s="104"/>
      <c r="U2134" s="105"/>
      <c r="V2134" s="104" t="s">
        <v>118</v>
      </c>
      <c r="W2134" s="104"/>
      <c r="X2134" s="105"/>
      <c r="Y2134" s="106" t="s">
        <v>119</v>
      </c>
      <c r="Z2134" s="107" t="s">
        <v>120</v>
      </c>
      <c r="AA2134" s="108"/>
      <c r="AB2134" s="109" t="s">
        <v>94</v>
      </c>
    </row>
    <row r="2135" spans="1:37">
      <c r="A2135" s="110" t="s">
        <v>121</v>
      </c>
      <c r="B2135" s="111"/>
      <c r="C2135" s="111"/>
      <c r="D2135" s="111"/>
      <c r="E2135" s="111"/>
      <c r="F2135" s="111"/>
      <c r="G2135" s="112"/>
      <c r="H2135" s="111"/>
      <c r="I2135" s="111"/>
      <c r="J2135" s="112"/>
      <c r="K2135" s="113"/>
      <c r="L2135" s="114"/>
      <c r="M2135" s="115"/>
      <c r="N2135" s="116"/>
      <c r="O2135" s="117" t="s">
        <v>121</v>
      </c>
      <c r="P2135" s="111"/>
      <c r="Q2135" s="111"/>
      <c r="R2135" s="111"/>
      <c r="S2135" s="111"/>
      <c r="T2135" s="111"/>
      <c r="U2135" s="112"/>
      <c r="V2135" s="111"/>
      <c r="W2135" s="111"/>
      <c r="X2135" s="112"/>
      <c r="Y2135" s="113"/>
      <c r="Z2135" s="114"/>
      <c r="AA2135" s="115"/>
      <c r="AB2135" s="116"/>
      <c r="AD2135" s="64" t="s">
        <v>122</v>
      </c>
    </row>
    <row r="2136" spans="1:37">
      <c r="A2136" s="110" t="s">
        <v>123</v>
      </c>
      <c r="B2136" s="111"/>
      <c r="C2136" s="111"/>
      <c r="D2136" s="111"/>
      <c r="E2136" s="111"/>
      <c r="F2136" s="111"/>
      <c r="G2136" s="112"/>
      <c r="H2136" s="111"/>
      <c r="I2136" s="111"/>
      <c r="J2136" s="112"/>
      <c r="K2136" s="118"/>
      <c r="L2136" s="119"/>
      <c r="M2136" s="112"/>
      <c r="N2136" s="116"/>
      <c r="O2136" s="117" t="s">
        <v>123</v>
      </c>
      <c r="P2136" s="111"/>
      <c r="Q2136" s="111"/>
      <c r="R2136" s="111"/>
      <c r="S2136" s="111"/>
      <c r="T2136" s="111"/>
      <c r="U2136" s="112"/>
      <c r="V2136" s="111"/>
      <c r="W2136" s="111"/>
      <c r="X2136" s="112"/>
      <c r="Y2136" s="118"/>
      <c r="Z2136" s="119"/>
      <c r="AA2136" s="112"/>
      <c r="AB2136" s="116"/>
      <c r="AD2136" s="120"/>
      <c r="AE2136" s="58"/>
      <c r="AF2136" s="58"/>
      <c r="AG2136" s="58"/>
      <c r="AH2136" s="58"/>
      <c r="AI2136" s="58"/>
      <c r="AJ2136" s="58"/>
      <c r="AK2136" s="58"/>
    </row>
    <row r="2137" spans="1:37">
      <c r="A2137" s="110" t="s">
        <v>124</v>
      </c>
      <c r="B2137" s="111"/>
      <c r="C2137" s="111"/>
      <c r="D2137" s="111"/>
      <c r="E2137" s="111"/>
      <c r="F2137" s="111"/>
      <c r="G2137" s="112"/>
      <c r="H2137" s="111"/>
      <c r="I2137" s="111"/>
      <c r="J2137" s="112"/>
      <c r="K2137" s="118"/>
      <c r="L2137" s="119"/>
      <c r="M2137" s="112"/>
      <c r="N2137" s="116"/>
      <c r="O2137" s="117" t="s">
        <v>124</v>
      </c>
      <c r="P2137" s="111"/>
      <c r="Q2137" s="111"/>
      <c r="R2137" s="111"/>
      <c r="S2137" s="111"/>
      <c r="T2137" s="111"/>
      <c r="U2137" s="112"/>
      <c r="V2137" s="111"/>
      <c r="W2137" s="111"/>
      <c r="X2137" s="112"/>
      <c r="Y2137" s="118"/>
      <c r="Z2137" s="119"/>
      <c r="AA2137" s="112"/>
      <c r="AB2137" s="116"/>
      <c r="AD2137" s="64" t="s">
        <v>96</v>
      </c>
    </row>
    <row r="2138" spans="1:37">
      <c r="A2138" s="110" t="s">
        <v>125</v>
      </c>
      <c r="B2138" s="111"/>
      <c r="C2138" s="111"/>
      <c r="D2138" s="111"/>
      <c r="E2138" s="111"/>
      <c r="F2138" s="111"/>
      <c r="G2138" s="112"/>
      <c r="H2138" s="111"/>
      <c r="I2138" s="111"/>
      <c r="J2138" s="112"/>
      <c r="K2138" s="118"/>
      <c r="L2138" s="119"/>
      <c r="M2138" s="112"/>
      <c r="N2138" s="116"/>
      <c r="O2138" s="117" t="s">
        <v>125</v>
      </c>
      <c r="P2138" s="111"/>
      <c r="Q2138" s="111"/>
      <c r="R2138" s="111"/>
      <c r="S2138" s="111"/>
      <c r="T2138" s="111"/>
      <c r="U2138" s="112"/>
      <c r="V2138" s="111"/>
      <c r="W2138" s="111"/>
      <c r="X2138" s="112"/>
      <c r="Y2138" s="118"/>
      <c r="Z2138" s="119"/>
      <c r="AA2138" s="112"/>
      <c r="AB2138" s="116"/>
      <c r="AD2138" s="120"/>
      <c r="AE2138" s="58"/>
      <c r="AF2138" s="58"/>
      <c r="AG2138" s="58"/>
      <c r="AH2138" s="58"/>
      <c r="AI2138" s="58"/>
      <c r="AJ2138" s="58"/>
      <c r="AK2138" s="58"/>
    </row>
    <row r="2139" spans="1:37">
      <c r="A2139" s="110" t="s">
        <v>126</v>
      </c>
      <c r="B2139" s="111"/>
      <c r="C2139" s="111"/>
      <c r="D2139" s="111"/>
      <c r="E2139" s="111"/>
      <c r="F2139" s="111"/>
      <c r="G2139" s="112"/>
      <c r="H2139" s="111"/>
      <c r="I2139" s="111"/>
      <c r="J2139" s="112"/>
      <c r="K2139" s="118"/>
      <c r="L2139" s="119"/>
      <c r="M2139" s="112"/>
      <c r="N2139" s="116"/>
      <c r="O2139" s="117" t="s">
        <v>126</v>
      </c>
      <c r="P2139" s="111"/>
      <c r="Q2139" s="111"/>
      <c r="R2139" s="111"/>
      <c r="S2139" s="111"/>
      <c r="T2139" s="111"/>
      <c r="U2139" s="112"/>
      <c r="V2139" s="111"/>
      <c r="W2139" s="111"/>
      <c r="X2139" s="112"/>
      <c r="Y2139" s="118"/>
      <c r="Z2139" s="119"/>
      <c r="AA2139" s="112"/>
      <c r="AB2139" s="116"/>
      <c r="AD2139" s="64" t="s">
        <v>127</v>
      </c>
    </row>
    <row r="2140" spans="1:37">
      <c r="A2140" s="121" t="s">
        <v>128</v>
      </c>
      <c r="B2140" s="58"/>
      <c r="C2140" s="58"/>
      <c r="D2140" s="58"/>
      <c r="E2140" s="58"/>
      <c r="F2140" s="58"/>
      <c r="G2140" s="72"/>
      <c r="H2140" s="58"/>
      <c r="I2140" s="58"/>
      <c r="J2140" s="72"/>
      <c r="K2140" s="122"/>
      <c r="L2140" s="123"/>
      <c r="M2140" s="72"/>
      <c r="N2140" s="59"/>
      <c r="O2140" s="124" t="s">
        <v>128</v>
      </c>
      <c r="P2140" s="58"/>
      <c r="Q2140" s="58"/>
      <c r="R2140" s="58"/>
      <c r="S2140" s="58"/>
      <c r="T2140" s="58"/>
      <c r="U2140" s="72"/>
      <c r="V2140" s="58"/>
      <c r="W2140" s="58"/>
      <c r="X2140" s="72"/>
      <c r="Y2140" s="122"/>
      <c r="Z2140" s="123"/>
      <c r="AA2140" s="72"/>
      <c r="AB2140" s="59"/>
      <c r="AD2140" s="120"/>
      <c r="AE2140" s="125" t="str">
        <f>Daten!$A$35</f>
        <v>Fredenbeck</v>
      </c>
      <c r="AF2140" s="58"/>
      <c r="AG2140" s="58"/>
      <c r="AH2140" s="58"/>
      <c r="AI2140" s="58"/>
      <c r="AJ2140" s="58"/>
      <c r="AK2140" s="58"/>
    </row>
    <row r="2141" spans="1:37">
      <c r="A2141" s="65" t="s">
        <v>129</v>
      </c>
      <c r="N2141" s="61"/>
      <c r="O2141" s="64" t="s">
        <v>129</v>
      </c>
      <c r="AB2141" s="61"/>
      <c r="AD2141" s="64" t="s">
        <v>130</v>
      </c>
    </row>
    <row r="2142" spans="1:37">
      <c r="A2142" s="57"/>
      <c r="B2142" s="58"/>
      <c r="C2142" s="58"/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9"/>
      <c r="O2142" s="58"/>
      <c r="P2142" s="58"/>
      <c r="Q2142" s="58"/>
      <c r="R2142" s="58"/>
      <c r="S2142" s="58"/>
      <c r="T2142" s="58"/>
      <c r="U2142" s="58"/>
      <c r="V2142" s="58"/>
      <c r="W2142" s="58"/>
      <c r="X2142" s="58"/>
      <c r="Y2142" s="58"/>
      <c r="Z2142" s="58"/>
      <c r="AA2142" s="58"/>
      <c r="AB2142" s="59"/>
      <c r="AD2142" s="58"/>
      <c r="AE2142" s="126" t="str">
        <f>Daten!$A$32</f>
        <v>05.05.2017</v>
      </c>
      <c r="AF2142" s="58"/>
      <c r="AG2142" s="58"/>
      <c r="AH2142" s="58"/>
      <c r="AI2142" s="58"/>
      <c r="AJ2142" s="58"/>
      <c r="AK2142" s="58"/>
    </row>
    <row r="2143" spans="1:37">
      <c r="A2143" s="51" t="s">
        <v>95</v>
      </c>
      <c r="B2143" s="52"/>
      <c r="C2143" s="52"/>
      <c r="D2143" s="52"/>
      <c r="E2143" s="53"/>
      <c r="F2143" s="54" t="s">
        <v>96</v>
      </c>
      <c r="G2143" s="52"/>
      <c r="H2143" s="52"/>
      <c r="I2143" s="52"/>
      <c r="J2143" s="52"/>
      <c r="K2143" s="52"/>
      <c r="L2143" s="52"/>
      <c r="M2143" s="52"/>
      <c r="N2143" s="52"/>
      <c r="O2143" s="52"/>
      <c r="P2143" s="53"/>
      <c r="Q2143" s="54" t="s">
        <v>97</v>
      </c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3"/>
      <c r="AC2143" s="55" t="s">
        <v>98</v>
      </c>
    </row>
    <row r="2144" spans="1:37">
      <c r="A2144" s="57"/>
      <c r="B2144" s="58"/>
      <c r="C2144" s="58"/>
      <c r="D2144" s="58"/>
      <c r="E2144" s="59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9"/>
      <c r="Q2144" s="58"/>
      <c r="R2144" s="58" t="e">
        <f ca="1">SamstagNeben!P90</f>
        <v>#N/A</v>
      </c>
      <c r="S2144" s="58"/>
      <c r="T2144" s="58"/>
      <c r="U2144" s="58"/>
      <c r="V2144" s="58"/>
      <c r="W2144" s="58"/>
      <c r="X2144" s="58"/>
      <c r="Y2144" s="58"/>
      <c r="Z2144" s="58"/>
      <c r="AA2144" s="58" t="str">
        <f>SamstagNeben!N90</f>
        <v>M50</v>
      </c>
      <c r="AB2144" s="59"/>
      <c r="AC2144" s="55" t="s">
        <v>99</v>
      </c>
    </row>
    <row r="2145" spans="1:37" ht="15.95" customHeight="1">
      <c r="A2145" s="60" t="s">
        <v>100</v>
      </c>
      <c r="C2145" s="56" t="e">
        <f ca="1">SamstagNeben!I90</f>
        <v>#N/A</v>
      </c>
      <c r="M2145" s="61"/>
      <c r="N2145" s="62" t="s">
        <v>101</v>
      </c>
      <c r="O2145" s="63"/>
      <c r="P2145" s="56" t="e">
        <f ca="1">SamstagNeben!M90</f>
        <v>#N/A</v>
      </c>
      <c r="AB2145" s="61"/>
    </row>
    <row r="2146" spans="1:37">
      <c r="A2146" s="57"/>
      <c r="B2146" s="58"/>
      <c r="C2146" s="58"/>
      <c r="M2146" s="61"/>
      <c r="N2146" s="62"/>
      <c r="AB2146" s="61"/>
      <c r="AD2146" s="64" t="s">
        <v>37</v>
      </c>
      <c r="AG2146" s="64" t="s">
        <v>102</v>
      </c>
      <c r="AJ2146" s="64" t="s">
        <v>39</v>
      </c>
    </row>
    <row r="2147" spans="1:37">
      <c r="A2147" s="65" t="s">
        <v>100</v>
      </c>
      <c r="C2147" s="66"/>
      <c r="D2147" s="67"/>
      <c r="E2147" s="67"/>
      <c r="F2147" s="67"/>
      <c r="G2147" s="67"/>
      <c r="H2147" s="68"/>
      <c r="I2147" s="67"/>
      <c r="J2147" s="67"/>
      <c r="K2147" s="67"/>
      <c r="L2147" s="67"/>
      <c r="M2147" s="68"/>
      <c r="N2147" s="67"/>
      <c r="O2147" s="67"/>
      <c r="P2147" s="67"/>
      <c r="Q2147" s="67"/>
      <c r="R2147" s="68"/>
      <c r="S2147" s="67"/>
      <c r="T2147" s="67"/>
      <c r="U2147" s="67"/>
      <c r="V2147" s="67"/>
      <c r="W2147" s="68"/>
      <c r="X2147" s="67"/>
      <c r="Y2147" s="67"/>
      <c r="Z2147" s="67"/>
      <c r="AA2147" s="67"/>
      <c r="AB2147" s="68"/>
      <c r="AC2147" s="62"/>
      <c r="AD2147" s="69"/>
      <c r="AE2147" s="53"/>
      <c r="AF2147" s="62"/>
      <c r="AG2147" s="69"/>
      <c r="AH2147" s="53"/>
      <c r="AJ2147" s="69"/>
      <c r="AK2147" s="53"/>
    </row>
    <row r="2148" spans="1:37">
      <c r="A2148" s="70" t="s">
        <v>101</v>
      </c>
      <c r="B2148" s="58"/>
      <c r="C2148" s="71"/>
      <c r="D2148" s="72"/>
      <c r="E2148" s="72"/>
      <c r="F2148" s="72"/>
      <c r="G2148" s="72"/>
      <c r="H2148" s="59"/>
      <c r="I2148" s="72"/>
      <c r="J2148" s="72"/>
      <c r="K2148" s="72"/>
      <c r="L2148" s="72"/>
      <c r="M2148" s="59"/>
      <c r="N2148" s="72"/>
      <c r="O2148" s="72"/>
      <c r="P2148" s="72"/>
      <c r="Q2148" s="72"/>
      <c r="R2148" s="59"/>
      <c r="S2148" s="72"/>
      <c r="T2148" s="72"/>
      <c r="U2148" s="72"/>
      <c r="V2148" s="72"/>
      <c r="W2148" s="59"/>
      <c r="X2148" s="72"/>
      <c r="Y2148" s="72"/>
      <c r="Z2148" s="72"/>
      <c r="AA2148" s="72"/>
      <c r="AB2148" s="59"/>
      <c r="AC2148" s="62"/>
      <c r="AD2148" s="462">
        <f>SamstagNeben!C90</f>
        <v>21</v>
      </c>
      <c r="AE2148" s="463"/>
      <c r="AF2148" s="62"/>
      <c r="AG2148" s="462">
        <f>SamstagNeben!E90</f>
        <v>125</v>
      </c>
      <c r="AH2148" s="463"/>
      <c r="AJ2148" s="462">
        <f>SamstagNeben!F90</f>
        <v>1</v>
      </c>
      <c r="AK2148" s="463"/>
    </row>
    <row r="2149" spans="1:37">
      <c r="A2149" s="65" t="s">
        <v>100</v>
      </c>
      <c r="C2149" s="66"/>
      <c r="D2149" s="67"/>
      <c r="E2149" s="67"/>
      <c r="F2149" s="67"/>
      <c r="G2149" s="67"/>
      <c r="H2149" s="68"/>
      <c r="I2149" s="67"/>
      <c r="J2149" s="67"/>
      <c r="K2149" s="67"/>
      <c r="L2149" s="67"/>
      <c r="M2149" s="68"/>
      <c r="N2149" s="67"/>
      <c r="O2149" s="67"/>
      <c r="P2149" s="67"/>
      <c r="Q2149" s="67"/>
      <c r="R2149" s="68"/>
      <c r="S2149" s="67"/>
      <c r="T2149" s="67"/>
      <c r="U2149" s="67"/>
      <c r="V2149" s="67"/>
      <c r="W2149" s="68"/>
      <c r="X2149" s="67"/>
      <c r="Y2149" s="67"/>
      <c r="Z2149" s="67"/>
      <c r="AA2149" s="67"/>
      <c r="AB2149" s="68"/>
      <c r="AC2149" s="62"/>
      <c r="AD2149" s="57"/>
      <c r="AE2149" s="59"/>
      <c r="AF2149" s="62"/>
      <c r="AG2149" s="57"/>
      <c r="AH2149" s="59"/>
      <c r="AJ2149" s="57"/>
      <c r="AK2149" s="59"/>
    </row>
    <row r="2150" spans="1:37">
      <c r="A2150" s="70" t="s">
        <v>101</v>
      </c>
      <c r="B2150" s="58"/>
      <c r="C2150" s="71"/>
      <c r="D2150" s="72"/>
      <c r="E2150" s="72"/>
      <c r="F2150" s="72"/>
      <c r="G2150" s="72"/>
      <c r="H2150" s="59"/>
      <c r="I2150" s="72"/>
      <c r="J2150" s="72"/>
      <c r="K2150" s="72"/>
      <c r="L2150" s="72"/>
      <c r="M2150" s="59"/>
      <c r="N2150" s="72"/>
      <c r="O2150" s="72"/>
      <c r="P2150" s="72"/>
      <c r="Q2150" s="72"/>
      <c r="R2150" s="59"/>
      <c r="S2150" s="72"/>
      <c r="T2150" s="72"/>
      <c r="U2150" s="72"/>
      <c r="V2150" s="72"/>
      <c r="W2150" s="59"/>
      <c r="X2150" s="72"/>
      <c r="Y2150" s="72"/>
      <c r="Z2150" s="72"/>
      <c r="AA2150" s="72"/>
      <c r="AB2150" s="59"/>
      <c r="AC2150" s="62"/>
      <c r="AD2150" s="62"/>
      <c r="AE2150" s="62"/>
      <c r="AF2150" s="62"/>
      <c r="AG2150" s="62"/>
    </row>
    <row r="2151" spans="1:37">
      <c r="A2151" s="65" t="s">
        <v>100</v>
      </c>
      <c r="C2151" s="66"/>
      <c r="D2151" s="67"/>
      <c r="E2151" s="67"/>
      <c r="F2151" s="67"/>
      <c r="G2151" s="67"/>
      <c r="H2151" s="68"/>
      <c r="I2151" s="67"/>
      <c r="J2151" s="67"/>
      <c r="K2151" s="67"/>
      <c r="L2151" s="67"/>
      <c r="M2151" s="68"/>
      <c r="N2151" s="67"/>
      <c r="O2151" s="67"/>
      <c r="P2151" s="67"/>
      <c r="Q2151" s="67"/>
      <c r="R2151" s="68"/>
      <c r="S2151" s="67"/>
      <c r="T2151" s="67"/>
      <c r="U2151" s="67"/>
      <c r="V2151" s="67"/>
      <c r="W2151" s="68"/>
      <c r="X2151" s="67"/>
      <c r="Y2151" s="67"/>
      <c r="Z2151" s="67"/>
      <c r="AA2151" s="67"/>
      <c r="AB2151" s="68"/>
      <c r="AC2151" s="62"/>
      <c r="AD2151" s="73" t="s">
        <v>103</v>
      </c>
      <c r="AE2151" s="62"/>
      <c r="AF2151" s="62"/>
      <c r="AG2151" s="62"/>
    </row>
    <row r="2152" spans="1:37">
      <c r="A2152" s="70" t="s">
        <v>101</v>
      </c>
      <c r="B2152" s="58"/>
      <c r="C2152" s="71"/>
      <c r="D2152" s="72"/>
      <c r="E2152" s="72"/>
      <c r="F2152" s="72"/>
      <c r="G2152" s="72"/>
      <c r="H2152" s="59"/>
      <c r="I2152" s="72"/>
      <c r="J2152" s="72"/>
      <c r="K2152" s="72"/>
      <c r="L2152" s="72"/>
      <c r="M2152" s="59"/>
      <c r="N2152" s="72"/>
      <c r="O2152" s="72"/>
      <c r="P2152" s="72"/>
      <c r="Q2152" s="72"/>
      <c r="R2152" s="59"/>
      <c r="S2152" s="72"/>
      <c r="T2152" s="72"/>
      <c r="U2152" s="72"/>
      <c r="V2152" s="72"/>
      <c r="W2152" s="59"/>
      <c r="X2152" s="72"/>
      <c r="Y2152" s="72"/>
      <c r="Z2152" s="72"/>
      <c r="AA2152" s="72"/>
      <c r="AB2152" s="59"/>
      <c r="AC2152" s="62"/>
      <c r="AD2152" s="62"/>
      <c r="AE2152" s="62"/>
      <c r="AF2152" s="62"/>
      <c r="AG2152" s="62"/>
    </row>
    <row r="2153" spans="1:37">
      <c r="A2153" s="65" t="s">
        <v>100</v>
      </c>
      <c r="C2153" s="66"/>
      <c r="D2153" s="67"/>
      <c r="E2153" s="67"/>
      <c r="F2153" s="67"/>
      <c r="G2153" s="67"/>
      <c r="H2153" s="68"/>
      <c r="I2153" s="67"/>
      <c r="J2153" s="67"/>
      <c r="K2153" s="67"/>
      <c r="L2153" s="67"/>
      <c r="M2153" s="68"/>
      <c r="N2153" s="67"/>
      <c r="O2153" s="67"/>
      <c r="P2153" s="67"/>
      <c r="Q2153" s="67"/>
      <c r="R2153" s="68"/>
      <c r="S2153" s="67"/>
      <c r="T2153" s="67"/>
      <c r="U2153" s="67"/>
      <c r="V2153" s="67"/>
      <c r="W2153" s="68"/>
      <c r="X2153" s="67"/>
      <c r="Y2153" s="67"/>
      <c r="Z2153" s="67"/>
      <c r="AA2153" s="67"/>
      <c r="AB2153" s="68"/>
      <c r="AC2153" s="62"/>
      <c r="AD2153" s="74" t="str">
        <f>Daten!$A$31</f>
        <v>DM Senioren 2017</v>
      </c>
      <c r="AE2153" s="58"/>
      <c r="AF2153" s="58"/>
      <c r="AG2153" s="58"/>
      <c r="AH2153" s="58"/>
      <c r="AI2153" s="58"/>
      <c r="AJ2153" s="58"/>
      <c r="AK2153" s="58"/>
    </row>
    <row r="2154" spans="1:37">
      <c r="A2154" s="70" t="s">
        <v>101</v>
      </c>
      <c r="B2154" s="58"/>
      <c r="C2154" s="71"/>
      <c r="D2154" s="72"/>
      <c r="E2154" s="72"/>
      <c r="F2154" s="72"/>
      <c r="G2154" s="72"/>
      <c r="H2154" s="59"/>
      <c r="I2154" s="72"/>
      <c r="J2154" s="72"/>
      <c r="K2154" s="72"/>
      <c r="L2154" s="72"/>
      <c r="M2154" s="59"/>
      <c r="N2154" s="72"/>
      <c r="O2154" s="72"/>
      <c r="P2154" s="72"/>
      <c r="Q2154" s="72"/>
      <c r="R2154" s="59"/>
      <c r="S2154" s="72"/>
      <c r="T2154" s="72"/>
      <c r="U2154" s="72"/>
      <c r="V2154" s="72"/>
      <c r="W2154" s="59"/>
      <c r="X2154" s="72"/>
      <c r="Y2154" s="72"/>
      <c r="Z2154" s="72"/>
      <c r="AA2154" s="72"/>
      <c r="AB2154" s="59"/>
      <c r="AC2154" s="62"/>
      <c r="AD2154" s="75" t="str">
        <f>SamstagNeben!G90</f>
        <v>M50</v>
      </c>
      <c r="AE2154" s="76"/>
      <c r="AF2154" s="76"/>
      <c r="AG2154" s="75" t="s">
        <v>34</v>
      </c>
      <c r="AH2154" s="76"/>
      <c r="AI2154" s="76"/>
      <c r="AJ2154" s="76"/>
      <c r="AK2154" s="76"/>
    </row>
    <row r="2155" spans="1:37">
      <c r="A2155" s="65" t="s">
        <v>100</v>
      </c>
      <c r="C2155" s="66"/>
      <c r="D2155" s="67"/>
      <c r="E2155" s="67"/>
      <c r="F2155" s="67"/>
      <c r="G2155" s="67"/>
      <c r="H2155" s="68"/>
      <c r="I2155" s="67"/>
      <c r="J2155" s="67"/>
      <c r="K2155" s="67"/>
      <c r="L2155" s="67"/>
      <c r="M2155" s="68"/>
      <c r="N2155" s="67"/>
      <c r="O2155" s="67"/>
      <c r="P2155" s="67"/>
      <c r="Q2155" s="67"/>
      <c r="R2155" s="68"/>
      <c r="S2155" s="67"/>
      <c r="T2155" s="67"/>
      <c r="U2155" s="67"/>
      <c r="V2155" s="67"/>
      <c r="W2155" s="68"/>
      <c r="X2155" s="67"/>
      <c r="Y2155" s="67"/>
      <c r="Z2155" s="67"/>
      <c r="AA2155" s="67"/>
      <c r="AB2155" s="68"/>
      <c r="AC2155" s="62"/>
      <c r="AD2155" s="77"/>
      <c r="AE2155" s="62"/>
      <c r="AF2155" s="62"/>
      <c r="AG2155" s="62"/>
      <c r="AH2155" s="62"/>
      <c r="AI2155" s="62"/>
      <c r="AJ2155" s="62"/>
      <c r="AK2155" s="62"/>
    </row>
    <row r="2156" spans="1:37">
      <c r="A2156" s="70" t="s">
        <v>101</v>
      </c>
      <c r="B2156" s="58"/>
      <c r="C2156" s="71"/>
      <c r="D2156" s="72"/>
      <c r="E2156" s="72"/>
      <c r="F2156" s="72"/>
      <c r="G2156" s="72"/>
      <c r="H2156" s="59"/>
      <c r="I2156" s="72"/>
      <c r="J2156" s="72"/>
      <c r="K2156" s="72"/>
      <c r="L2156" s="72"/>
      <c r="M2156" s="59"/>
      <c r="N2156" s="72"/>
      <c r="O2156" s="72"/>
      <c r="P2156" s="72"/>
      <c r="Q2156" s="72"/>
      <c r="R2156" s="59"/>
      <c r="S2156" s="72"/>
      <c r="T2156" s="72"/>
      <c r="U2156" s="72"/>
      <c r="V2156" s="72"/>
      <c r="W2156" s="59"/>
      <c r="X2156" s="72"/>
      <c r="Y2156" s="72"/>
      <c r="Z2156" s="72"/>
      <c r="AA2156" s="72"/>
      <c r="AB2156" s="59"/>
      <c r="AC2156" s="62"/>
      <c r="AD2156" s="78" t="s">
        <v>104</v>
      </c>
      <c r="AE2156" s="76"/>
      <c r="AF2156" s="76"/>
      <c r="AG2156" s="76"/>
      <c r="AH2156" s="79"/>
      <c r="AI2156" s="76"/>
      <c r="AJ2156" s="76"/>
      <c r="AK2156" s="80"/>
    </row>
    <row r="2157" spans="1:37">
      <c r="D2157" s="64"/>
      <c r="AD2157" s="81"/>
      <c r="AE2157" s="52"/>
      <c r="AF2157" s="52"/>
      <c r="AG2157" s="52"/>
      <c r="AH2157" s="82"/>
      <c r="AI2157" s="52"/>
      <c r="AJ2157" s="52"/>
      <c r="AK2157" s="53"/>
    </row>
    <row r="2158" spans="1:37">
      <c r="A2158" s="83" t="s">
        <v>105</v>
      </c>
      <c r="B2158" s="76"/>
      <c r="C2158" s="80"/>
      <c r="D2158" s="84"/>
      <c r="E2158" s="84" t="s">
        <v>100</v>
      </c>
      <c r="F2158" s="85" t="s">
        <v>21</v>
      </c>
      <c r="G2158" s="84" t="s">
        <v>101</v>
      </c>
      <c r="H2158" s="86"/>
      <c r="I2158" s="84" t="s">
        <v>106</v>
      </c>
      <c r="J2158" s="84"/>
      <c r="K2158" s="84"/>
      <c r="L2158" s="84"/>
      <c r="M2158" s="86"/>
      <c r="N2158" s="84" t="s">
        <v>107</v>
      </c>
      <c r="O2158" s="84"/>
      <c r="P2158" s="84"/>
      <c r="Q2158" s="84"/>
      <c r="R2158" s="86"/>
      <c r="S2158" s="73"/>
      <c r="T2158" s="73"/>
      <c r="AD2158" s="87" t="s">
        <v>108</v>
      </c>
      <c r="AE2158" s="58"/>
      <c r="AF2158" s="58"/>
      <c r="AG2158" s="58"/>
      <c r="AH2158" s="72"/>
      <c r="AI2158" s="58"/>
      <c r="AJ2158" s="58"/>
      <c r="AK2158" s="59"/>
    </row>
    <row r="2159" spans="1:37">
      <c r="A2159" s="60"/>
      <c r="C2159" s="61"/>
      <c r="H2159" s="61"/>
      <c r="M2159" s="61"/>
      <c r="N2159" s="88"/>
      <c r="O2159" s="89"/>
      <c r="P2159" s="89"/>
      <c r="Q2159" s="89"/>
      <c r="R2159" s="90"/>
      <c r="S2159" s="62"/>
      <c r="T2159" s="56" t="s">
        <v>109</v>
      </c>
      <c r="AD2159" s="91"/>
      <c r="AE2159" s="62"/>
      <c r="AF2159" s="62"/>
      <c r="AG2159" s="62"/>
      <c r="AH2159" s="92"/>
      <c r="AI2159" s="62"/>
      <c r="AJ2159" s="62"/>
      <c r="AK2159" s="61"/>
    </row>
    <row r="2160" spans="1:37">
      <c r="A2160" s="93" t="s">
        <v>110</v>
      </c>
      <c r="B2160" s="58"/>
      <c r="C2160" s="59"/>
      <c r="D2160" s="58"/>
      <c r="E2160" s="58"/>
      <c r="F2160" s="94" t="s">
        <v>21</v>
      </c>
      <c r="G2160" s="58"/>
      <c r="H2160" s="59"/>
      <c r="I2160" s="58"/>
      <c r="J2160" s="58"/>
      <c r="K2160" s="94" t="s">
        <v>21</v>
      </c>
      <c r="L2160" s="58"/>
      <c r="M2160" s="59"/>
      <c r="N2160" s="95"/>
      <c r="O2160" s="95"/>
      <c r="P2160" s="96"/>
      <c r="Q2160" s="97"/>
      <c r="R2160" s="98"/>
      <c r="S2160" s="62"/>
      <c r="T2160" s="62"/>
      <c r="AD2160" s="87" t="s">
        <v>111</v>
      </c>
      <c r="AE2160" s="58"/>
      <c r="AF2160" s="58"/>
      <c r="AG2160" s="58"/>
      <c r="AH2160" s="72"/>
      <c r="AI2160" s="58"/>
      <c r="AJ2160" s="58"/>
      <c r="AK2160" s="59"/>
    </row>
    <row r="2161" spans="1:37">
      <c r="A2161" s="60"/>
      <c r="C2161" s="61"/>
      <c r="H2161" s="61"/>
      <c r="K2161" s="99"/>
      <c r="M2161" s="61"/>
      <c r="N2161" s="62"/>
      <c r="Q2161" s="100"/>
      <c r="R2161" s="61"/>
      <c r="S2161" s="62"/>
      <c r="T2161" s="58"/>
      <c r="U2161" s="58"/>
      <c r="V2161" s="58"/>
      <c r="W2161" s="58"/>
      <c r="X2161" s="58"/>
      <c r="Y2161" s="58"/>
      <c r="Z2161" s="58"/>
      <c r="AA2161" s="58"/>
      <c r="AB2161" s="58"/>
      <c r="AC2161" s="62"/>
      <c r="AD2161" s="91"/>
      <c r="AE2161" s="62"/>
      <c r="AF2161" s="62"/>
      <c r="AG2161" s="62"/>
      <c r="AH2161" s="92"/>
      <c r="AI2161" s="62"/>
      <c r="AJ2161" s="62"/>
      <c r="AK2161" s="61"/>
    </row>
    <row r="2162" spans="1:37">
      <c r="A2162" s="93" t="s">
        <v>112</v>
      </c>
      <c r="B2162" s="58"/>
      <c r="C2162" s="59"/>
      <c r="D2162" s="58"/>
      <c r="E2162" s="58"/>
      <c r="F2162" s="94" t="s">
        <v>21</v>
      </c>
      <c r="G2162" s="58"/>
      <c r="H2162" s="59"/>
      <c r="I2162" s="58"/>
      <c r="J2162" s="58"/>
      <c r="K2162" s="94" t="s">
        <v>21</v>
      </c>
      <c r="L2162" s="58"/>
      <c r="M2162" s="59"/>
      <c r="N2162" s="58"/>
      <c r="O2162" s="58"/>
      <c r="P2162" s="94" t="s">
        <v>21</v>
      </c>
      <c r="Q2162" s="101"/>
      <c r="R2162" s="59"/>
      <c r="S2162" s="62"/>
      <c r="T2162" s="62"/>
      <c r="AD2162" s="87" t="s">
        <v>113</v>
      </c>
      <c r="AE2162" s="58"/>
      <c r="AF2162" s="58"/>
      <c r="AG2162" s="58"/>
      <c r="AH2162" s="72"/>
      <c r="AI2162" s="58"/>
      <c r="AJ2162" s="58"/>
      <c r="AK2162" s="59"/>
    </row>
    <row r="2163" spans="1:37">
      <c r="AD2163" s="91" t="s">
        <v>114</v>
      </c>
      <c r="AE2163" s="62"/>
      <c r="AF2163" s="62"/>
      <c r="AG2163" s="62"/>
      <c r="AH2163" s="92"/>
      <c r="AI2163" s="62"/>
      <c r="AJ2163" s="62"/>
      <c r="AK2163" s="61"/>
    </row>
    <row r="2164" spans="1:37">
      <c r="A2164" s="102"/>
      <c r="B2164" s="76"/>
      <c r="C2164" s="76"/>
      <c r="D2164" s="76"/>
      <c r="E2164" s="76" t="s">
        <v>100</v>
      </c>
      <c r="F2164" s="76"/>
      <c r="G2164" s="76"/>
      <c r="H2164" s="76"/>
      <c r="I2164" s="76"/>
      <c r="J2164" s="76"/>
      <c r="K2164" s="76"/>
      <c r="L2164" s="76"/>
      <c r="M2164" s="76"/>
      <c r="N2164" s="85" t="s">
        <v>40</v>
      </c>
      <c r="O2164" s="76"/>
      <c r="P2164" s="76"/>
      <c r="Q2164" s="76"/>
      <c r="R2164" s="76"/>
      <c r="S2164" s="76"/>
      <c r="T2164" s="76" t="s">
        <v>101</v>
      </c>
      <c r="U2164" s="76"/>
      <c r="V2164" s="76"/>
      <c r="W2164" s="76"/>
      <c r="X2164" s="76"/>
      <c r="Y2164" s="76"/>
      <c r="Z2164" s="76"/>
      <c r="AA2164" s="76"/>
      <c r="AB2164" s="80"/>
      <c r="AD2164" s="87" t="s">
        <v>115</v>
      </c>
      <c r="AE2164" s="58"/>
      <c r="AF2164" s="58"/>
      <c r="AG2164" s="58"/>
      <c r="AH2164" s="72"/>
      <c r="AI2164" s="58"/>
      <c r="AJ2164" s="58"/>
      <c r="AK2164" s="59"/>
    </row>
    <row r="2165" spans="1:37">
      <c r="A2165" s="103" t="s">
        <v>116</v>
      </c>
      <c r="B2165" s="104" t="s">
        <v>117</v>
      </c>
      <c r="C2165" s="104"/>
      <c r="D2165" s="104"/>
      <c r="E2165" s="104"/>
      <c r="F2165" s="104"/>
      <c r="G2165" s="105"/>
      <c r="H2165" s="104" t="s">
        <v>118</v>
      </c>
      <c r="I2165" s="104"/>
      <c r="J2165" s="105"/>
      <c r="K2165" s="106" t="s">
        <v>119</v>
      </c>
      <c r="L2165" s="107" t="s">
        <v>120</v>
      </c>
      <c r="M2165" s="108"/>
      <c r="N2165" s="109" t="s">
        <v>94</v>
      </c>
      <c r="O2165" s="105" t="s">
        <v>116</v>
      </c>
      <c r="P2165" s="104" t="s">
        <v>117</v>
      </c>
      <c r="Q2165" s="104"/>
      <c r="R2165" s="104"/>
      <c r="S2165" s="104"/>
      <c r="T2165" s="104"/>
      <c r="U2165" s="105"/>
      <c r="V2165" s="104" t="s">
        <v>118</v>
      </c>
      <c r="W2165" s="104"/>
      <c r="X2165" s="105"/>
      <c r="Y2165" s="106" t="s">
        <v>119</v>
      </c>
      <c r="Z2165" s="107" t="s">
        <v>120</v>
      </c>
      <c r="AA2165" s="108"/>
      <c r="AB2165" s="109" t="s">
        <v>94</v>
      </c>
    </row>
    <row r="2166" spans="1:37">
      <c r="A2166" s="110" t="s">
        <v>121</v>
      </c>
      <c r="B2166" s="111"/>
      <c r="C2166" s="111"/>
      <c r="D2166" s="111"/>
      <c r="E2166" s="111"/>
      <c r="F2166" s="111"/>
      <c r="G2166" s="112"/>
      <c r="H2166" s="111"/>
      <c r="I2166" s="111"/>
      <c r="J2166" s="112"/>
      <c r="K2166" s="113"/>
      <c r="L2166" s="114"/>
      <c r="M2166" s="115"/>
      <c r="N2166" s="116"/>
      <c r="O2166" s="117" t="s">
        <v>121</v>
      </c>
      <c r="P2166" s="111"/>
      <c r="Q2166" s="111"/>
      <c r="R2166" s="111"/>
      <c r="S2166" s="111"/>
      <c r="T2166" s="111"/>
      <c r="U2166" s="112"/>
      <c r="V2166" s="111"/>
      <c r="W2166" s="111"/>
      <c r="X2166" s="112"/>
      <c r="Y2166" s="113"/>
      <c r="Z2166" s="114"/>
      <c r="AA2166" s="115"/>
      <c r="AB2166" s="116"/>
      <c r="AD2166" s="64" t="s">
        <v>122</v>
      </c>
    </row>
    <row r="2167" spans="1:37">
      <c r="A2167" s="110" t="s">
        <v>123</v>
      </c>
      <c r="B2167" s="111"/>
      <c r="C2167" s="111"/>
      <c r="D2167" s="111"/>
      <c r="E2167" s="111"/>
      <c r="F2167" s="111"/>
      <c r="G2167" s="112"/>
      <c r="H2167" s="111"/>
      <c r="I2167" s="111"/>
      <c r="J2167" s="112"/>
      <c r="K2167" s="118"/>
      <c r="L2167" s="119"/>
      <c r="M2167" s="112"/>
      <c r="N2167" s="116"/>
      <c r="O2167" s="117" t="s">
        <v>123</v>
      </c>
      <c r="P2167" s="111"/>
      <c r="Q2167" s="111"/>
      <c r="R2167" s="111"/>
      <c r="S2167" s="111"/>
      <c r="T2167" s="111"/>
      <c r="U2167" s="112"/>
      <c r="V2167" s="111"/>
      <c r="W2167" s="111"/>
      <c r="X2167" s="112"/>
      <c r="Y2167" s="118"/>
      <c r="Z2167" s="119"/>
      <c r="AA2167" s="112"/>
      <c r="AB2167" s="116"/>
      <c r="AD2167" s="120"/>
      <c r="AE2167" s="58"/>
      <c r="AF2167" s="58"/>
      <c r="AG2167" s="58"/>
      <c r="AH2167" s="58"/>
      <c r="AI2167" s="58"/>
      <c r="AJ2167" s="58"/>
      <c r="AK2167" s="58"/>
    </row>
    <row r="2168" spans="1:37">
      <c r="A2168" s="110" t="s">
        <v>124</v>
      </c>
      <c r="B2168" s="111"/>
      <c r="C2168" s="111"/>
      <c r="D2168" s="111"/>
      <c r="E2168" s="111"/>
      <c r="F2168" s="111"/>
      <c r="G2168" s="112"/>
      <c r="H2168" s="111"/>
      <c r="I2168" s="111"/>
      <c r="J2168" s="112"/>
      <c r="K2168" s="118"/>
      <c r="L2168" s="119"/>
      <c r="M2168" s="112"/>
      <c r="N2168" s="116"/>
      <c r="O2168" s="117" t="s">
        <v>124</v>
      </c>
      <c r="P2168" s="111"/>
      <c r="Q2168" s="111"/>
      <c r="R2168" s="111"/>
      <c r="S2168" s="111"/>
      <c r="T2168" s="111"/>
      <c r="U2168" s="112"/>
      <c r="V2168" s="111"/>
      <c r="W2168" s="111"/>
      <c r="X2168" s="112"/>
      <c r="Y2168" s="118"/>
      <c r="Z2168" s="119"/>
      <c r="AA2168" s="112"/>
      <c r="AB2168" s="116"/>
      <c r="AD2168" s="64" t="s">
        <v>96</v>
      </c>
    </row>
    <row r="2169" spans="1:37">
      <c r="A2169" s="110" t="s">
        <v>125</v>
      </c>
      <c r="B2169" s="111"/>
      <c r="C2169" s="111"/>
      <c r="D2169" s="111"/>
      <c r="E2169" s="111"/>
      <c r="F2169" s="111"/>
      <c r="G2169" s="112"/>
      <c r="H2169" s="111"/>
      <c r="I2169" s="111"/>
      <c r="J2169" s="112"/>
      <c r="K2169" s="118"/>
      <c r="L2169" s="119"/>
      <c r="M2169" s="112"/>
      <c r="N2169" s="116"/>
      <c r="O2169" s="117" t="s">
        <v>125</v>
      </c>
      <c r="P2169" s="111"/>
      <c r="Q2169" s="111"/>
      <c r="R2169" s="111"/>
      <c r="S2169" s="111"/>
      <c r="T2169" s="111"/>
      <c r="U2169" s="112"/>
      <c r="V2169" s="111"/>
      <c r="W2169" s="111"/>
      <c r="X2169" s="112"/>
      <c r="Y2169" s="118"/>
      <c r="Z2169" s="119"/>
      <c r="AA2169" s="112"/>
      <c r="AB2169" s="116"/>
      <c r="AD2169" s="120"/>
      <c r="AE2169" s="58"/>
      <c r="AF2169" s="58"/>
      <c r="AG2169" s="58"/>
      <c r="AH2169" s="58"/>
      <c r="AI2169" s="58"/>
      <c r="AJ2169" s="58"/>
      <c r="AK2169" s="58"/>
    </row>
    <row r="2170" spans="1:37">
      <c r="A2170" s="110" t="s">
        <v>126</v>
      </c>
      <c r="B2170" s="111"/>
      <c r="C2170" s="111"/>
      <c r="D2170" s="111"/>
      <c r="E2170" s="111"/>
      <c r="F2170" s="111"/>
      <c r="G2170" s="112"/>
      <c r="H2170" s="111"/>
      <c r="I2170" s="111"/>
      <c r="J2170" s="112"/>
      <c r="K2170" s="118"/>
      <c r="L2170" s="119"/>
      <c r="M2170" s="112"/>
      <c r="N2170" s="116"/>
      <c r="O2170" s="117" t="s">
        <v>126</v>
      </c>
      <c r="P2170" s="111"/>
      <c r="Q2170" s="111"/>
      <c r="R2170" s="111"/>
      <c r="S2170" s="111"/>
      <c r="T2170" s="111"/>
      <c r="U2170" s="112"/>
      <c r="V2170" s="111"/>
      <c r="W2170" s="111"/>
      <c r="X2170" s="112"/>
      <c r="Y2170" s="118"/>
      <c r="Z2170" s="119"/>
      <c r="AA2170" s="112"/>
      <c r="AB2170" s="116"/>
      <c r="AD2170" s="64" t="s">
        <v>127</v>
      </c>
    </row>
    <row r="2171" spans="1:37">
      <c r="A2171" s="121" t="s">
        <v>128</v>
      </c>
      <c r="B2171" s="58"/>
      <c r="C2171" s="58"/>
      <c r="D2171" s="58"/>
      <c r="E2171" s="58"/>
      <c r="F2171" s="58"/>
      <c r="G2171" s="72"/>
      <c r="H2171" s="58"/>
      <c r="I2171" s="58"/>
      <c r="J2171" s="72"/>
      <c r="K2171" s="122"/>
      <c r="L2171" s="123"/>
      <c r="M2171" s="72"/>
      <c r="N2171" s="59"/>
      <c r="O2171" s="124" t="s">
        <v>128</v>
      </c>
      <c r="P2171" s="58"/>
      <c r="Q2171" s="58"/>
      <c r="R2171" s="58"/>
      <c r="S2171" s="58"/>
      <c r="T2171" s="58"/>
      <c r="U2171" s="72"/>
      <c r="V2171" s="58"/>
      <c r="W2171" s="58"/>
      <c r="X2171" s="72"/>
      <c r="Y2171" s="122"/>
      <c r="Z2171" s="123"/>
      <c r="AA2171" s="72"/>
      <c r="AB2171" s="59"/>
      <c r="AD2171" s="125"/>
      <c r="AE2171" s="125" t="str">
        <f>Daten!$A$35</f>
        <v>Fredenbeck</v>
      </c>
      <c r="AF2171" s="58"/>
      <c r="AG2171" s="58"/>
      <c r="AH2171" s="58"/>
      <c r="AI2171" s="58"/>
      <c r="AJ2171" s="58"/>
      <c r="AK2171" s="58"/>
    </row>
    <row r="2172" spans="1:37">
      <c r="A2172" s="65" t="s">
        <v>129</v>
      </c>
      <c r="N2172" s="61"/>
      <c r="O2172" s="64" t="s">
        <v>129</v>
      </c>
      <c r="AB2172" s="61"/>
      <c r="AD2172" s="64" t="s">
        <v>130</v>
      </c>
    </row>
    <row r="2173" spans="1:37">
      <c r="A2173" s="57"/>
      <c r="B2173" s="58"/>
      <c r="C2173" s="58"/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9"/>
      <c r="O2173" s="58"/>
      <c r="P2173" s="58"/>
      <c r="Q2173" s="58"/>
      <c r="R2173" s="58"/>
      <c r="S2173" s="58"/>
      <c r="T2173" s="58"/>
      <c r="U2173" s="58"/>
      <c r="V2173" s="58"/>
      <c r="W2173" s="58"/>
      <c r="X2173" s="58"/>
      <c r="Y2173" s="58"/>
      <c r="Z2173" s="58"/>
      <c r="AA2173" s="58"/>
      <c r="AB2173" s="59"/>
      <c r="AD2173" s="58"/>
      <c r="AE2173" s="126" t="str">
        <f>Daten!$A$32</f>
        <v>05.05.2017</v>
      </c>
      <c r="AF2173" s="58"/>
      <c r="AG2173" s="58"/>
      <c r="AH2173" s="58"/>
      <c r="AI2173" s="58"/>
      <c r="AJ2173" s="58"/>
      <c r="AK2173" s="58"/>
    </row>
    <row r="2174" spans="1:37" ht="12" customHeight="1">
      <c r="A2174" s="127"/>
    </row>
    <row r="2175" spans="1:37">
      <c r="A2175" s="51" t="s">
        <v>95</v>
      </c>
      <c r="B2175" s="52"/>
      <c r="C2175" s="52"/>
      <c r="D2175" s="52"/>
      <c r="E2175" s="53"/>
      <c r="F2175" s="54" t="s">
        <v>96</v>
      </c>
      <c r="G2175" s="52"/>
      <c r="H2175" s="52"/>
      <c r="I2175" s="52"/>
      <c r="J2175" s="52"/>
      <c r="K2175" s="52"/>
      <c r="L2175" s="52"/>
      <c r="M2175" s="52"/>
      <c r="N2175" s="52"/>
      <c r="O2175" s="52"/>
      <c r="P2175" s="53"/>
      <c r="Q2175" s="54" t="s">
        <v>97</v>
      </c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3"/>
      <c r="AC2175" s="55" t="s">
        <v>98</v>
      </c>
    </row>
    <row r="2176" spans="1:37">
      <c r="A2176" s="57"/>
      <c r="B2176" s="58"/>
      <c r="C2176" s="58"/>
      <c r="D2176" s="58"/>
      <c r="E2176" s="59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9"/>
      <c r="Q2176" s="58"/>
      <c r="R2176" s="58" t="e">
        <f ca="1">SamstagNeben!P91</f>
        <v>#N/A</v>
      </c>
      <c r="S2176" s="58"/>
      <c r="T2176" s="58"/>
      <c r="U2176" s="58"/>
      <c r="V2176" s="58"/>
      <c r="W2176" s="58"/>
      <c r="X2176" s="58"/>
      <c r="Y2176" s="58"/>
      <c r="Z2176" s="58"/>
      <c r="AA2176" s="58" t="str">
        <f>SamstagNeben!N91</f>
        <v>M50</v>
      </c>
      <c r="AB2176" s="59"/>
      <c r="AC2176" s="55" t="s">
        <v>99</v>
      </c>
    </row>
    <row r="2177" spans="1:37" ht="15.95" customHeight="1">
      <c r="A2177" s="60" t="s">
        <v>100</v>
      </c>
      <c r="C2177" s="56" t="e">
        <f ca="1">SamstagNeben!I91</f>
        <v>#N/A</v>
      </c>
      <c r="M2177" s="61"/>
      <c r="N2177" s="62" t="s">
        <v>101</v>
      </c>
      <c r="O2177" s="63"/>
      <c r="P2177" s="56" t="e">
        <f ca="1">SamstagNeben!M91</f>
        <v>#N/A</v>
      </c>
      <c r="AB2177" s="61"/>
    </row>
    <row r="2178" spans="1:37">
      <c r="A2178" s="57"/>
      <c r="B2178" s="58"/>
      <c r="C2178" s="58"/>
      <c r="M2178" s="61"/>
      <c r="N2178" s="62"/>
      <c r="AB2178" s="61"/>
      <c r="AD2178" s="64" t="s">
        <v>37</v>
      </c>
      <c r="AG2178" s="64" t="s">
        <v>102</v>
      </c>
      <c r="AJ2178" s="64" t="s">
        <v>39</v>
      </c>
    </row>
    <row r="2179" spans="1:37">
      <c r="A2179" s="65" t="s">
        <v>100</v>
      </c>
      <c r="C2179" s="66"/>
      <c r="D2179" s="67"/>
      <c r="E2179" s="67"/>
      <c r="F2179" s="67"/>
      <c r="G2179" s="67"/>
      <c r="H2179" s="68"/>
      <c r="I2179" s="67"/>
      <c r="J2179" s="67"/>
      <c r="K2179" s="67"/>
      <c r="L2179" s="67"/>
      <c r="M2179" s="68"/>
      <c r="N2179" s="67"/>
      <c r="O2179" s="67"/>
      <c r="P2179" s="67"/>
      <c r="Q2179" s="67"/>
      <c r="R2179" s="68"/>
      <c r="S2179" s="67"/>
      <c r="T2179" s="67"/>
      <c r="U2179" s="67"/>
      <c r="V2179" s="67"/>
      <c r="W2179" s="68"/>
      <c r="X2179" s="67"/>
      <c r="Y2179" s="67"/>
      <c r="Z2179" s="67"/>
      <c r="AA2179" s="67"/>
      <c r="AB2179" s="68"/>
      <c r="AC2179" s="62"/>
      <c r="AD2179" s="69"/>
      <c r="AE2179" s="53"/>
      <c r="AF2179" s="62"/>
      <c r="AG2179" s="69"/>
      <c r="AH2179" s="53"/>
      <c r="AJ2179" s="69"/>
      <c r="AK2179" s="53"/>
    </row>
    <row r="2180" spans="1:37">
      <c r="A2180" s="70" t="s">
        <v>101</v>
      </c>
      <c r="B2180" s="58"/>
      <c r="C2180" s="71"/>
      <c r="D2180" s="72"/>
      <c r="E2180" s="72"/>
      <c r="F2180" s="72"/>
      <c r="G2180" s="72"/>
      <c r="H2180" s="59"/>
      <c r="I2180" s="72"/>
      <c r="J2180" s="72"/>
      <c r="K2180" s="72"/>
      <c r="L2180" s="72"/>
      <c r="M2180" s="59"/>
      <c r="N2180" s="72"/>
      <c r="O2180" s="72"/>
      <c r="P2180" s="72"/>
      <c r="Q2180" s="72"/>
      <c r="R2180" s="59"/>
      <c r="S2180" s="72"/>
      <c r="T2180" s="72"/>
      <c r="U2180" s="72"/>
      <c r="V2180" s="72"/>
      <c r="W2180" s="59"/>
      <c r="X2180" s="72"/>
      <c r="Y2180" s="72"/>
      <c r="Z2180" s="72"/>
      <c r="AA2180" s="72"/>
      <c r="AB2180" s="59"/>
      <c r="AC2180" s="62"/>
      <c r="AD2180" s="462">
        <f>SamstagNeben!C91</f>
        <v>18</v>
      </c>
      <c r="AE2180" s="463"/>
      <c r="AF2180" s="62"/>
      <c r="AG2180" s="462">
        <f>SamstagNeben!E91</f>
        <v>126</v>
      </c>
      <c r="AH2180" s="463"/>
      <c r="AJ2180" s="462">
        <f>SamstagNeben!F91</f>
        <v>2</v>
      </c>
      <c r="AK2180" s="463"/>
    </row>
    <row r="2181" spans="1:37">
      <c r="A2181" s="65" t="s">
        <v>100</v>
      </c>
      <c r="C2181" s="66"/>
      <c r="D2181" s="67"/>
      <c r="E2181" s="67"/>
      <c r="F2181" s="67"/>
      <c r="G2181" s="67"/>
      <c r="H2181" s="68"/>
      <c r="I2181" s="67"/>
      <c r="J2181" s="67"/>
      <c r="K2181" s="67"/>
      <c r="L2181" s="67"/>
      <c r="M2181" s="68"/>
      <c r="N2181" s="67"/>
      <c r="O2181" s="67"/>
      <c r="P2181" s="67"/>
      <c r="Q2181" s="67"/>
      <c r="R2181" s="68"/>
      <c r="S2181" s="67"/>
      <c r="T2181" s="67"/>
      <c r="U2181" s="67"/>
      <c r="V2181" s="67"/>
      <c r="W2181" s="68"/>
      <c r="X2181" s="67"/>
      <c r="Y2181" s="67"/>
      <c r="Z2181" s="67"/>
      <c r="AA2181" s="67"/>
      <c r="AB2181" s="68"/>
      <c r="AC2181" s="62"/>
      <c r="AD2181" s="57"/>
      <c r="AE2181" s="59"/>
      <c r="AF2181" s="62"/>
      <c r="AG2181" s="57"/>
      <c r="AH2181" s="59"/>
      <c r="AJ2181" s="57"/>
      <c r="AK2181" s="59"/>
    </row>
    <row r="2182" spans="1:37">
      <c r="A2182" s="70" t="s">
        <v>101</v>
      </c>
      <c r="B2182" s="58"/>
      <c r="C2182" s="71"/>
      <c r="D2182" s="72"/>
      <c r="E2182" s="72"/>
      <c r="F2182" s="72"/>
      <c r="G2182" s="72"/>
      <c r="H2182" s="59"/>
      <c r="I2182" s="72"/>
      <c r="J2182" s="72"/>
      <c r="K2182" s="72"/>
      <c r="L2182" s="72"/>
      <c r="M2182" s="59"/>
      <c r="N2182" s="72"/>
      <c r="O2182" s="72"/>
      <c r="P2182" s="72"/>
      <c r="Q2182" s="72"/>
      <c r="R2182" s="59"/>
      <c r="S2182" s="72"/>
      <c r="T2182" s="72"/>
      <c r="U2182" s="72"/>
      <c r="V2182" s="72"/>
      <c r="W2182" s="59"/>
      <c r="X2182" s="72"/>
      <c r="Y2182" s="72"/>
      <c r="Z2182" s="72"/>
      <c r="AA2182" s="72"/>
      <c r="AB2182" s="59"/>
      <c r="AC2182" s="62"/>
      <c r="AD2182" s="62"/>
      <c r="AE2182" s="62"/>
      <c r="AF2182" s="62"/>
      <c r="AG2182" s="62"/>
    </row>
    <row r="2183" spans="1:37">
      <c r="A2183" s="65" t="s">
        <v>100</v>
      </c>
      <c r="C2183" s="66"/>
      <c r="D2183" s="67"/>
      <c r="E2183" s="67"/>
      <c r="F2183" s="67"/>
      <c r="G2183" s="67"/>
      <c r="H2183" s="68"/>
      <c r="I2183" s="67"/>
      <c r="J2183" s="67"/>
      <c r="K2183" s="67"/>
      <c r="L2183" s="67"/>
      <c r="M2183" s="68"/>
      <c r="N2183" s="67"/>
      <c r="O2183" s="67"/>
      <c r="P2183" s="67"/>
      <c r="Q2183" s="67"/>
      <c r="R2183" s="68"/>
      <c r="S2183" s="67"/>
      <c r="T2183" s="67"/>
      <c r="U2183" s="67"/>
      <c r="V2183" s="67"/>
      <c r="W2183" s="68"/>
      <c r="X2183" s="67"/>
      <c r="Y2183" s="67"/>
      <c r="Z2183" s="67"/>
      <c r="AA2183" s="67"/>
      <c r="AB2183" s="68"/>
      <c r="AC2183" s="62"/>
      <c r="AD2183" s="73" t="s">
        <v>103</v>
      </c>
      <c r="AE2183" s="62"/>
      <c r="AF2183" s="62"/>
      <c r="AG2183" s="62"/>
    </row>
    <row r="2184" spans="1:37">
      <c r="A2184" s="70" t="s">
        <v>101</v>
      </c>
      <c r="B2184" s="58"/>
      <c r="C2184" s="71"/>
      <c r="D2184" s="72"/>
      <c r="E2184" s="72"/>
      <c r="F2184" s="72"/>
      <c r="G2184" s="72"/>
      <c r="H2184" s="59"/>
      <c r="I2184" s="72"/>
      <c r="J2184" s="72"/>
      <c r="K2184" s="72"/>
      <c r="L2184" s="72"/>
      <c r="M2184" s="59"/>
      <c r="N2184" s="72"/>
      <c r="O2184" s="72"/>
      <c r="P2184" s="72"/>
      <c r="Q2184" s="72"/>
      <c r="R2184" s="59"/>
      <c r="S2184" s="72"/>
      <c r="T2184" s="72"/>
      <c r="U2184" s="72"/>
      <c r="V2184" s="72"/>
      <c r="W2184" s="59"/>
      <c r="X2184" s="72"/>
      <c r="Y2184" s="72"/>
      <c r="Z2184" s="72"/>
      <c r="AA2184" s="72"/>
      <c r="AB2184" s="59"/>
      <c r="AC2184" s="62"/>
      <c r="AD2184" s="62"/>
      <c r="AE2184" s="62"/>
      <c r="AF2184" s="62"/>
      <c r="AG2184" s="62"/>
    </row>
    <row r="2185" spans="1:37">
      <c r="A2185" s="65" t="s">
        <v>100</v>
      </c>
      <c r="C2185" s="66"/>
      <c r="D2185" s="67"/>
      <c r="E2185" s="67"/>
      <c r="F2185" s="67"/>
      <c r="G2185" s="67"/>
      <c r="H2185" s="68"/>
      <c r="I2185" s="67"/>
      <c r="J2185" s="67"/>
      <c r="K2185" s="67"/>
      <c r="L2185" s="67"/>
      <c r="M2185" s="68"/>
      <c r="N2185" s="67"/>
      <c r="O2185" s="67"/>
      <c r="P2185" s="67"/>
      <c r="Q2185" s="67"/>
      <c r="R2185" s="68"/>
      <c r="S2185" s="67"/>
      <c r="T2185" s="67"/>
      <c r="U2185" s="67"/>
      <c r="V2185" s="67"/>
      <c r="W2185" s="68"/>
      <c r="X2185" s="67"/>
      <c r="Y2185" s="67"/>
      <c r="Z2185" s="67"/>
      <c r="AA2185" s="67"/>
      <c r="AB2185" s="68"/>
      <c r="AC2185" s="62"/>
      <c r="AD2185" s="74" t="str">
        <f>Daten!$A$31</f>
        <v>DM Senioren 2017</v>
      </c>
      <c r="AE2185" s="58"/>
      <c r="AF2185" s="58"/>
      <c r="AG2185" s="58"/>
      <c r="AH2185" s="58"/>
      <c r="AI2185" s="58"/>
      <c r="AJ2185" s="58"/>
      <c r="AK2185" s="58"/>
    </row>
    <row r="2186" spans="1:37">
      <c r="A2186" s="70" t="s">
        <v>101</v>
      </c>
      <c r="B2186" s="58"/>
      <c r="C2186" s="71"/>
      <c r="D2186" s="72"/>
      <c r="E2186" s="72"/>
      <c r="F2186" s="72"/>
      <c r="G2186" s="72"/>
      <c r="H2186" s="59"/>
      <c r="I2186" s="72"/>
      <c r="J2186" s="72"/>
      <c r="K2186" s="72"/>
      <c r="L2186" s="72"/>
      <c r="M2186" s="59"/>
      <c r="N2186" s="72"/>
      <c r="O2186" s="72"/>
      <c r="P2186" s="72"/>
      <c r="Q2186" s="72"/>
      <c r="R2186" s="59"/>
      <c r="S2186" s="72"/>
      <c r="T2186" s="72"/>
      <c r="U2186" s="72"/>
      <c r="V2186" s="72"/>
      <c r="W2186" s="59"/>
      <c r="X2186" s="72"/>
      <c r="Y2186" s="72"/>
      <c r="Z2186" s="72"/>
      <c r="AA2186" s="72"/>
      <c r="AB2186" s="59"/>
      <c r="AC2186" s="62"/>
      <c r="AD2186" s="75" t="str">
        <f>SamstagNeben!G91</f>
        <v>M50</v>
      </c>
      <c r="AE2186" s="76"/>
      <c r="AF2186" s="76"/>
      <c r="AG2186" s="75" t="s">
        <v>34</v>
      </c>
      <c r="AH2186" s="76"/>
      <c r="AI2186" s="76"/>
      <c r="AJ2186" s="76"/>
      <c r="AK2186" s="76"/>
    </row>
    <row r="2187" spans="1:37">
      <c r="A2187" s="65" t="s">
        <v>100</v>
      </c>
      <c r="C2187" s="66"/>
      <c r="D2187" s="67"/>
      <c r="E2187" s="67"/>
      <c r="F2187" s="67"/>
      <c r="G2187" s="67"/>
      <c r="H2187" s="68"/>
      <c r="I2187" s="67"/>
      <c r="J2187" s="67"/>
      <c r="K2187" s="67"/>
      <c r="L2187" s="67"/>
      <c r="M2187" s="68"/>
      <c r="N2187" s="67"/>
      <c r="O2187" s="67"/>
      <c r="P2187" s="67"/>
      <c r="Q2187" s="67"/>
      <c r="R2187" s="68"/>
      <c r="S2187" s="67"/>
      <c r="T2187" s="67"/>
      <c r="U2187" s="67"/>
      <c r="V2187" s="67"/>
      <c r="W2187" s="68"/>
      <c r="X2187" s="67"/>
      <c r="Y2187" s="67"/>
      <c r="Z2187" s="67"/>
      <c r="AA2187" s="67"/>
      <c r="AB2187" s="68"/>
      <c r="AC2187" s="62"/>
      <c r="AD2187" s="77"/>
      <c r="AE2187" s="62"/>
      <c r="AF2187" s="62"/>
      <c r="AG2187" s="62"/>
      <c r="AH2187" s="62"/>
      <c r="AI2187" s="62"/>
      <c r="AJ2187" s="62"/>
      <c r="AK2187" s="62"/>
    </row>
    <row r="2188" spans="1:37">
      <c r="A2188" s="70" t="s">
        <v>101</v>
      </c>
      <c r="B2188" s="58"/>
      <c r="C2188" s="71"/>
      <c r="D2188" s="72"/>
      <c r="E2188" s="72"/>
      <c r="F2188" s="72"/>
      <c r="G2188" s="72"/>
      <c r="H2188" s="59"/>
      <c r="I2188" s="72"/>
      <c r="J2188" s="72"/>
      <c r="K2188" s="72"/>
      <c r="L2188" s="72"/>
      <c r="M2188" s="59"/>
      <c r="N2188" s="72"/>
      <c r="O2188" s="72"/>
      <c r="P2188" s="72"/>
      <c r="Q2188" s="72"/>
      <c r="R2188" s="59"/>
      <c r="S2188" s="72"/>
      <c r="T2188" s="72"/>
      <c r="U2188" s="72"/>
      <c r="V2188" s="72"/>
      <c r="W2188" s="59"/>
      <c r="X2188" s="72"/>
      <c r="Y2188" s="72"/>
      <c r="Z2188" s="72"/>
      <c r="AA2188" s="72"/>
      <c r="AB2188" s="59"/>
      <c r="AC2188" s="62"/>
      <c r="AD2188" s="78" t="s">
        <v>104</v>
      </c>
      <c r="AE2188" s="76"/>
      <c r="AF2188" s="76"/>
      <c r="AG2188" s="76"/>
      <c r="AH2188" s="79"/>
      <c r="AI2188" s="76"/>
      <c r="AJ2188" s="76"/>
      <c r="AK2188" s="80"/>
    </row>
    <row r="2189" spans="1:37">
      <c r="D2189" s="64"/>
      <c r="AD2189" s="81"/>
      <c r="AE2189" s="52"/>
      <c r="AF2189" s="52"/>
      <c r="AG2189" s="52"/>
      <c r="AH2189" s="82"/>
      <c r="AI2189" s="52"/>
      <c r="AJ2189" s="52"/>
      <c r="AK2189" s="53"/>
    </row>
    <row r="2190" spans="1:37">
      <c r="A2190" s="83" t="s">
        <v>105</v>
      </c>
      <c r="B2190" s="76"/>
      <c r="C2190" s="80"/>
      <c r="D2190" s="84"/>
      <c r="E2190" s="84" t="s">
        <v>100</v>
      </c>
      <c r="F2190" s="85" t="s">
        <v>21</v>
      </c>
      <c r="G2190" s="84" t="s">
        <v>101</v>
      </c>
      <c r="H2190" s="86"/>
      <c r="I2190" s="84" t="s">
        <v>106</v>
      </c>
      <c r="J2190" s="84"/>
      <c r="K2190" s="84"/>
      <c r="L2190" s="84"/>
      <c r="M2190" s="86"/>
      <c r="N2190" s="84" t="s">
        <v>107</v>
      </c>
      <c r="O2190" s="84"/>
      <c r="P2190" s="84"/>
      <c r="Q2190" s="84"/>
      <c r="R2190" s="86"/>
      <c r="S2190" s="73"/>
      <c r="T2190" s="73"/>
      <c r="AD2190" s="87" t="s">
        <v>108</v>
      </c>
      <c r="AE2190" s="58"/>
      <c r="AF2190" s="58"/>
      <c r="AG2190" s="58"/>
      <c r="AH2190" s="72"/>
      <c r="AI2190" s="58"/>
      <c r="AJ2190" s="58"/>
      <c r="AK2190" s="59"/>
    </row>
    <row r="2191" spans="1:37">
      <c r="A2191" s="60"/>
      <c r="C2191" s="61"/>
      <c r="H2191" s="61"/>
      <c r="M2191" s="61"/>
      <c r="N2191" s="88"/>
      <c r="O2191" s="89"/>
      <c r="P2191" s="89"/>
      <c r="Q2191" s="89"/>
      <c r="R2191" s="90"/>
      <c r="S2191" s="62"/>
      <c r="T2191" s="56" t="s">
        <v>109</v>
      </c>
      <c r="AD2191" s="91"/>
      <c r="AE2191" s="62"/>
      <c r="AF2191" s="62"/>
      <c r="AG2191" s="62"/>
      <c r="AH2191" s="92"/>
      <c r="AI2191" s="62"/>
      <c r="AJ2191" s="62"/>
      <c r="AK2191" s="61"/>
    </row>
    <row r="2192" spans="1:37">
      <c r="A2192" s="93" t="s">
        <v>110</v>
      </c>
      <c r="B2192" s="58"/>
      <c r="C2192" s="59"/>
      <c r="D2192" s="58"/>
      <c r="E2192" s="58"/>
      <c r="F2192" s="94" t="s">
        <v>21</v>
      </c>
      <c r="G2192" s="58"/>
      <c r="H2192" s="59"/>
      <c r="I2192" s="58"/>
      <c r="J2192" s="58"/>
      <c r="K2192" s="94" t="s">
        <v>21</v>
      </c>
      <c r="L2192" s="58"/>
      <c r="M2192" s="59"/>
      <c r="N2192" s="95"/>
      <c r="O2192" s="95"/>
      <c r="P2192" s="96"/>
      <c r="Q2192" s="97"/>
      <c r="R2192" s="98"/>
      <c r="S2192" s="62"/>
      <c r="T2192" s="62"/>
      <c r="AD2192" s="87" t="s">
        <v>111</v>
      </c>
      <c r="AE2192" s="58"/>
      <c r="AF2192" s="58"/>
      <c r="AG2192" s="58"/>
      <c r="AH2192" s="72"/>
      <c r="AI2192" s="58"/>
      <c r="AJ2192" s="58"/>
      <c r="AK2192" s="59"/>
    </row>
    <row r="2193" spans="1:37">
      <c r="A2193" s="60"/>
      <c r="C2193" s="61"/>
      <c r="H2193" s="61"/>
      <c r="K2193" s="99"/>
      <c r="M2193" s="61"/>
      <c r="N2193" s="62"/>
      <c r="Q2193" s="100"/>
      <c r="R2193" s="61"/>
      <c r="S2193" s="62"/>
      <c r="T2193" s="58"/>
      <c r="U2193" s="58"/>
      <c r="V2193" s="58"/>
      <c r="W2193" s="58"/>
      <c r="X2193" s="58"/>
      <c r="Y2193" s="58"/>
      <c r="Z2193" s="58"/>
      <c r="AA2193" s="58"/>
      <c r="AB2193" s="58"/>
      <c r="AC2193" s="62"/>
      <c r="AD2193" s="91"/>
      <c r="AE2193" s="62"/>
      <c r="AF2193" s="62"/>
      <c r="AG2193" s="62"/>
      <c r="AH2193" s="92"/>
      <c r="AI2193" s="62"/>
      <c r="AJ2193" s="62"/>
      <c r="AK2193" s="61"/>
    </row>
    <row r="2194" spans="1:37">
      <c r="A2194" s="93" t="s">
        <v>112</v>
      </c>
      <c r="B2194" s="58"/>
      <c r="C2194" s="59"/>
      <c r="D2194" s="58"/>
      <c r="E2194" s="58"/>
      <c r="F2194" s="94" t="s">
        <v>21</v>
      </c>
      <c r="G2194" s="58"/>
      <c r="H2194" s="59"/>
      <c r="I2194" s="58"/>
      <c r="J2194" s="58"/>
      <c r="K2194" s="94" t="s">
        <v>21</v>
      </c>
      <c r="L2194" s="58"/>
      <c r="M2194" s="59"/>
      <c r="N2194" s="58"/>
      <c r="O2194" s="58"/>
      <c r="P2194" s="94" t="s">
        <v>21</v>
      </c>
      <c r="Q2194" s="101"/>
      <c r="R2194" s="59"/>
      <c r="S2194" s="62"/>
      <c r="T2194" s="62"/>
      <c r="AD2194" s="87" t="s">
        <v>113</v>
      </c>
      <c r="AE2194" s="58"/>
      <c r="AF2194" s="58"/>
      <c r="AG2194" s="58"/>
      <c r="AH2194" s="72"/>
      <c r="AI2194" s="58"/>
      <c r="AJ2194" s="58"/>
      <c r="AK2194" s="59"/>
    </row>
    <row r="2195" spans="1:37">
      <c r="AD2195" s="91" t="s">
        <v>114</v>
      </c>
      <c r="AE2195" s="62"/>
      <c r="AF2195" s="62"/>
      <c r="AG2195" s="62"/>
      <c r="AH2195" s="92"/>
      <c r="AI2195" s="62"/>
      <c r="AJ2195" s="62"/>
      <c r="AK2195" s="61"/>
    </row>
    <row r="2196" spans="1:37">
      <c r="A2196" s="102"/>
      <c r="B2196" s="76"/>
      <c r="C2196" s="76"/>
      <c r="D2196" s="76"/>
      <c r="E2196" s="76" t="s">
        <v>100</v>
      </c>
      <c r="F2196" s="76"/>
      <c r="G2196" s="76"/>
      <c r="H2196" s="76"/>
      <c r="I2196" s="76"/>
      <c r="J2196" s="76"/>
      <c r="K2196" s="76"/>
      <c r="L2196" s="76"/>
      <c r="M2196" s="76"/>
      <c r="N2196" s="85" t="s">
        <v>40</v>
      </c>
      <c r="O2196" s="76"/>
      <c r="P2196" s="76"/>
      <c r="Q2196" s="76"/>
      <c r="R2196" s="76"/>
      <c r="S2196" s="76"/>
      <c r="T2196" s="76" t="s">
        <v>101</v>
      </c>
      <c r="U2196" s="76"/>
      <c r="V2196" s="76"/>
      <c r="W2196" s="76"/>
      <c r="X2196" s="76"/>
      <c r="Y2196" s="76"/>
      <c r="Z2196" s="76"/>
      <c r="AA2196" s="76"/>
      <c r="AB2196" s="80"/>
      <c r="AD2196" s="87" t="s">
        <v>115</v>
      </c>
      <c r="AE2196" s="58"/>
      <c r="AF2196" s="58"/>
      <c r="AG2196" s="58"/>
      <c r="AH2196" s="72"/>
      <c r="AI2196" s="58"/>
      <c r="AJ2196" s="58"/>
      <c r="AK2196" s="59"/>
    </row>
    <row r="2197" spans="1:37">
      <c r="A2197" s="103" t="s">
        <v>116</v>
      </c>
      <c r="B2197" s="104" t="s">
        <v>117</v>
      </c>
      <c r="C2197" s="104"/>
      <c r="D2197" s="104"/>
      <c r="E2197" s="104"/>
      <c r="F2197" s="104"/>
      <c r="G2197" s="105"/>
      <c r="H2197" s="104" t="s">
        <v>118</v>
      </c>
      <c r="I2197" s="104"/>
      <c r="J2197" s="105"/>
      <c r="K2197" s="106" t="s">
        <v>119</v>
      </c>
      <c r="L2197" s="107" t="s">
        <v>120</v>
      </c>
      <c r="M2197" s="108"/>
      <c r="N2197" s="109" t="s">
        <v>94</v>
      </c>
      <c r="O2197" s="105" t="s">
        <v>116</v>
      </c>
      <c r="P2197" s="104" t="s">
        <v>117</v>
      </c>
      <c r="Q2197" s="104"/>
      <c r="R2197" s="104"/>
      <c r="S2197" s="104"/>
      <c r="T2197" s="104"/>
      <c r="U2197" s="105"/>
      <c r="V2197" s="104" t="s">
        <v>118</v>
      </c>
      <c r="W2197" s="104"/>
      <c r="X2197" s="105"/>
      <c r="Y2197" s="106" t="s">
        <v>119</v>
      </c>
      <c r="Z2197" s="107" t="s">
        <v>120</v>
      </c>
      <c r="AA2197" s="108"/>
      <c r="AB2197" s="109" t="s">
        <v>94</v>
      </c>
    </row>
    <row r="2198" spans="1:37">
      <c r="A2198" s="110" t="s">
        <v>121</v>
      </c>
      <c r="B2198" s="111"/>
      <c r="C2198" s="111"/>
      <c r="D2198" s="111"/>
      <c r="E2198" s="111"/>
      <c r="F2198" s="111"/>
      <c r="G2198" s="112"/>
      <c r="H2198" s="111"/>
      <c r="I2198" s="111"/>
      <c r="J2198" s="112"/>
      <c r="K2198" s="113"/>
      <c r="L2198" s="114"/>
      <c r="M2198" s="115"/>
      <c r="N2198" s="116"/>
      <c r="O2198" s="117" t="s">
        <v>121</v>
      </c>
      <c r="P2198" s="111"/>
      <c r="Q2198" s="111"/>
      <c r="R2198" s="111"/>
      <c r="S2198" s="111"/>
      <c r="T2198" s="111"/>
      <c r="U2198" s="112"/>
      <c r="V2198" s="111"/>
      <c r="W2198" s="111"/>
      <c r="X2198" s="112"/>
      <c r="Y2198" s="113"/>
      <c r="Z2198" s="114"/>
      <c r="AA2198" s="115"/>
      <c r="AB2198" s="116"/>
      <c r="AD2198" s="64" t="s">
        <v>122</v>
      </c>
    </row>
    <row r="2199" spans="1:37">
      <c r="A2199" s="110" t="s">
        <v>123</v>
      </c>
      <c r="B2199" s="111"/>
      <c r="C2199" s="111"/>
      <c r="D2199" s="111"/>
      <c r="E2199" s="111"/>
      <c r="F2199" s="111"/>
      <c r="G2199" s="112"/>
      <c r="H2199" s="111"/>
      <c r="I2199" s="111"/>
      <c r="J2199" s="112"/>
      <c r="K2199" s="118"/>
      <c r="L2199" s="119"/>
      <c r="M2199" s="112"/>
      <c r="N2199" s="116"/>
      <c r="O2199" s="117" t="s">
        <v>123</v>
      </c>
      <c r="P2199" s="111"/>
      <c r="Q2199" s="111"/>
      <c r="R2199" s="111"/>
      <c r="S2199" s="111"/>
      <c r="T2199" s="111"/>
      <c r="U2199" s="112"/>
      <c r="V2199" s="111"/>
      <c r="W2199" s="111"/>
      <c r="X2199" s="112"/>
      <c r="Y2199" s="118"/>
      <c r="Z2199" s="119"/>
      <c r="AA2199" s="112"/>
      <c r="AB2199" s="116"/>
      <c r="AD2199" s="120"/>
      <c r="AE2199" s="58"/>
      <c r="AF2199" s="58"/>
      <c r="AG2199" s="58"/>
      <c r="AH2199" s="58"/>
      <c r="AI2199" s="58"/>
      <c r="AJ2199" s="58"/>
      <c r="AK2199" s="58"/>
    </row>
    <row r="2200" spans="1:37">
      <c r="A2200" s="110" t="s">
        <v>124</v>
      </c>
      <c r="B2200" s="111"/>
      <c r="C2200" s="111"/>
      <c r="D2200" s="111"/>
      <c r="E2200" s="111"/>
      <c r="F2200" s="111"/>
      <c r="G2200" s="112"/>
      <c r="H2200" s="111"/>
      <c r="I2200" s="111"/>
      <c r="J2200" s="112"/>
      <c r="K2200" s="118"/>
      <c r="L2200" s="119"/>
      <c r="M2200" s="112"/>
      <c r="N2200" s="116"/>
      <c r="O2200" s="117" t="s">
        <v>124</v>
      </c>
      <c r="P2200" s="111"/>
      <c r="Q2200" s="111"/>
      <c r="R2200" s="111"/>
      <c r="S2200" s="111"/>
      <c r="T2200" s="111"/>
      <c r="U2200" s="112"/>
      <c r="V2200" s="111"/>
      <c r="W2200" s="111"/>
      <c r="X2200" s="112"/>
      <c r="Y2200" s="118"/>
      <c r="Z2200" s="119"/>
      <c r="AA2200" s="112"/>
      <c r="AB2200" s="116"/>
      <c r="AD2200" s="64" t="s">
        <v>96</v>
      </c>
    </row>
    <row r="2201" spans="1:37">
      <c r="A2201" s="110" t="s">
        <v>125</v>
      </c>
      <c r="B2201" s="111"/>
      <c r="C2201" s="111"/>
      <c r="D2201" s="111"/>
      <c r="E2201" s="111"/>
      <c r="F2201" s="111"/>
      <c r="G2201" s="112"/>
      <c r="H2201" s="111"/>
      <c r="I2201" s="111"/>
      <c r="J2201" s="112"/>
      <c r="K2201" s="118"/>
      <c r="L2201" s="119"/>
      <c r="M2201" s="112"/>
      <c r="N2201" s="116"/>
      <c r="O2201" s="117" t="s">
        <v>125</v>
      </c>
      <c r="P2201" s="111"/>
      <c r="Q2201" s="111"/>
      <c r="R2201" s="111"/>
      <c r="S2201" s="111"/>
      <c r="T2201" s="111"/>
      <c r="U2201" s="112"/>
      <c r="V2201" s="111"/>
      <c r="W2201" s="111"/>
      <c r="X2201" s="112"/>
      <c r="Y2201" s="118"/>
      <c r="Z2201" s="119"/>
      <c r="AA2201" s="112"/>
      <c r="AB2201" s="116"/>
      <c r="AD2201" s="120"/>
      <c r="AE2201" s="58"/>
      <c r="AF2201" s="58"/>
      <c r="AG2201" s="58"/>
      <c r="AH2201" s="58"/>
      <c r="AI2201" s="58"/>
      <c r="AJ2201" s="58"/>
      <c r="AK2201" s="58"/>
    </row>
    <row r="2202" spans="1:37">
      <c r="A2202" s="110" t="s">
        <v>126</v>
      </c>
      <c r="B2202" s="111"/>
      <c r="C2202" s="111"/>
      <c r="D2202" s="111"/>
      <c r="E2202" s="111"/>
      <c r="F2202" s="111"/>
      <c r="G2202" s="112"/>
      <c r="H2202" s="111"/>
      <c r="I2202" s="111"/>
      <c r="J2202" s="112"/>
      <c r="K2202" s="118"/>
      <c r="L2202" s="119"/>
      <c r="M2202" s="112"/>
      <c r="N2202" s="116"/>
      <c r="O2202" s="117" t="s">
        <v>126</v>
      </c>
      <c r="P2202" s="111"/>
      <c r="Q2202" s="111"/>
      <c r="R2202" s="111"/>
      <c r="S2202" s="111"/>
      <c r="T2202" s="111"/>
      <c r="U2202" s="112"/>
      <c r="V2202" s="111"/>
      <c r="W2202" s="111"/>
      <c r="X2202" s="112"/>
      <c r="Y2202" s="118"/>
      <c r="Z2202" s="119"/>
      <c r="AA2202" s="112"/>
      <c r="AB2202" s="116"/>
      <c r="AD2202" s="64" t="s">
        <v>127</v>
      </c>
    </row>
    <row r="2203" spans="1:37">
      <c r="A2203" s="121" t="s">
        <v>128</v>
      </c>
      <c r="B2203" s="58"/>
      <c r="C2203" s="58"/>
      <c r="D2203" s="58"/>
      <c r="E2203" s="58"/>
      <c r="F2203" s="58"/>
      <c r="G2203" s="72"/>
      <c r="H2203" s="58"/>
      <c r="I2203" s="58"/>
      <c r="J2203" s="72"/>
      <c r="K2203" s="122"/>
      <c r="L2203" s="123"/>
      <c r="M2203" s="72"/>
      <c r="N2203" s="59"/>
      <c r="O2203" s="124" t="s">
        <v>128</v>
      </c>
      <c r="P2203" s="58"/>
      <c r="Q2203" s="58"/>
      <c r="R2203" s="58"/>
      <c r="S2203" s="58"/>
      <c r="T2203" s="58"/>
      <c r="U2203" s="72"/>
      <c r="V2203" s="58"/>
      <c r="W2203" s="58"/>
      <c r="X2203" s="72"/>
      <c r="Y2203" s="122"/>
      <c r="Z2203" s="123"/>
      <c r="AA2203" s="72"/>
      <c r="AB2203" s="59"/>
      <c r="AD2203" s="120"/>
      <c r="AE2203" s="125" t="str">
        <f>Daten!$A$35</f>
        <v>Fredenbeck</v>
      </c>
      <c r="AF2203" s="58"/>
      <c r="AG2203" s="58"/>
      <c r="AH2203" s="58"/>
      <c r="AI2203" s="58"/>
      <c r="AJ2203" s="58"/>
      <c r="AK2203" s="58"/>
    </row>
    <row r="2204" spans="1:37">
      <c r="A2204" s="65" t="s">
        <v>129</v>
      </c>
      <c r="N2204" s="61"/>
      <c r="O2204" s="64" t="s">
        <v>129</v>
      </c>
      <c r="AB2204" s="61"/>
      <c r="AD2204" s="64" t="s">
        <v>130</v>
      </c>
    </row>
    <row r="2205" spans="1:37">
      <c r="A2205" s="57"/>
      <c r="B2205" s="58"/>
      <c r="C2205" s="58"/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9"/>
      <c r="O2205" s="58"/>
      <c r="P2205" s="58"/>
      <c r="Q2205" s="58"/>
      <c r="R2205" s="58"/>
      <c r="S2205" s="58"/>
      <c r="T2205" s="58"/>
      <c r="U2205" s="58"/>
      <c r="V2205" s="58"/>
      <c r="W2205" s="58"/>
      <c r="X2205" s="58"/>
      <c r="Y2205" s="58"/>
      <c r="Z2205" s="58"/>
      <c r="AA2205" s="58"/>
      <c r="AB2205" s="59"/>
      <c r="AD2205" s="58"/>
      <c r="AE2205" s="126" t="str">
        <f>Daten!$A$32</f>
        <v>05.05.2017</v>
      </c>
      <c r="AF2205" s="58"/>
      <c r="AG2205" s="58"/>
      <c r="AH2205" s="58"/>
      <c r="AI2205" s="58"/>
      <c r="AJ2205" s="58"/>
      <c r="AK2205" s="58"/>
    </row>
    <row r="2206" spans="1:37">
      <c r="A2206" s="51" t="s">
        <v>95</v>
      </c>
      <c r="B2206" s="52"/>
      <c r="C2206" s="52"/>
      <c r="D2206" s="52"/>
      <c r="E2206" s="53"/>
      <c r="F2206" s="54" t="s">
        <v>96</v>
      </c>
      <c r="G2206" s="52"/>
      <c r="H2206" s="52"/>
      <c r="I2206" s="52"/>
      <c r="J2206" s="52"/>
      <c r="K2206" s="52"/>
      <c r="L2206" s="52"/>
      <c r="M2206" s="52"/>
      <c r="N2206" s="52"/>
      <c r="O2206" s="52"/>
      <c r="P2206" s="53"/>
      <c r="Q2206" s="54" t="s">
        <v>97</v>
      </c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3"/>
      <c r="AC2206" s="55" t="s">
        <v>98</v>
      </c>
    </row>
    <row r="2207" spans="1:37">
      <c r="A2207" s="57"/>
      <c r="B2207" s="58"/>
      <c r="C2207" s="58"/>
      <c r="D2207" s="58"/>
      <c r="E2207" s="59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9"/>
      <c r="Q2207" s="58"/>
      <c r="R2207" s="58" t="e">
        <f ca="1">SamstagNeben!P92</f>
        <v>#N/A</v>
      </c>
      <c r="S2207" s="58"/>
      <c r="T2207" s="58"/>
      <c r="U2207" s="58"/>
      <c r="V2207" s="58"/>
      <c r="W2207" s="58"/>
      <c r="X2207" s="58"/>
      <c r="Y2207" s="58"/>
      <c r="Z2207" s="58"/>
      <c r="AA2207" s="58" t="str">
        <f>SamstagNeben!N92</f>
        <v>F30</v>
      </c>
      <c r="AB2207" s="59"/>
      <c r="AC2207" s="55" t="s">
        <v>99</v>
      </c>
    </row>
    <row r="2208" spans="1:37" ht="15.95" customHeight="1">
      <c r="A2208" s="60" t="s">
        <v>100</v>
      </c>
      <c r="C2208" s="56" t="e">
        <f ca="1">SamstagNeben!I92</f>
        <v>#N/A</v>
      </c>
      <c r="M2208" s="61"/>
      <c r="N2208" s="62" t="s">
        <v>101</v>
      </c>
      <c r="O2208" s="63"/>
      <c r="P2208" s="56" t="e">
        <f ca="1">SamstagNeben!M92</f>
        <v>#N/A</v>
      </c>
      <c r="AB2208" s="61"/>
    </row>
    <row r="2209" spans="1:37">
      <c r="A2209" s="57"/>
      <c r="B2209" s="58"/>
      <c r="C2209" s="58"/>
      <c r="M2209" s="61"/>
      <c r="N2209" s="62"/>
      <c r="AB2209" s="61"/>
      <c r="AD2209" s="64" t="s">
        <v>37</v>
      </c>
      <c r="AG2209" s="64" t="s">
        <v>102</v>
      </c>
      <c r="AJ2209" s="64" t="s">
        <v>39</v>
      </c>
    </row>
    <row r="2210" spans="1:37">
      <c r="A2210" s="65" t="s">
        <v>100</v>
      </c>
      <c r="C2210" s="66"/>
      <c r="D2210" s="67"/>
      <c r="E2210" s="67"/>
      <c r="F2210" s="67"/>
      <c r="G2210" s="67"/>
      <c r="H2210" s="68"/>
      <c r="I2210" s="67"/>
      <c r="J2210" s="67"/>
      <c r="K2210" s="67"/>
      <c r="L2210" s="67"/>
      <c r="M2210" s="68"/>
      <c r="N2210" s="67"/>
      <c r="O2210" s="67"/>
      <c r="P2210" s="67"/>
      <c r="Q2210" s="67"/>
      <c r="R2210" s="68"/>
      <c r="S2210" s="67"/>
      <c r="T2210" s="67"/>
      <c r="U2210" s="67"/>
      <c r="V2210" s="67"/>
      <c r="W2210" s="68"/>
      <c r="X2210" s="67"/>
      <c r="Y2210" s="67"/>
      <c r="Z2210" s="67"/>
      <c r="AA2210" s="67"/>
      <c r="AB2210" s="68"/>
      <c r="AC2210" s="62"/>
      <c r="AD2210" s="69"/>
      <c r="AE2210" s="53"/>
      <c r="AF2210" s="62"/>
      <c r="AG2210" s="69"/>
      <c r="AH2210" s="53"/>
      <c r="AJ2210" s="69"/>
      <c r="AK2210" s="53"/>
    </row>
    <row r="2211" spans="1:37">
      <c r="A2211" s="70" t="s">
        <v>101</v>
      </c>
      <c r="B2211" s="58"/>
      <c r="C2211" s="71"/>
      <c r="D2211" s="72"/>
      <c r="E2211" s="72"/>
      <c r="F2211" s="72"/>
      <c r="G2211" s="72"/>
      <c r="H2211" s="59"/>
      <c r="I2211" s="72"/>
      <c r="J2211" s="72"/>
      <c r="K2211" s="72"/>
      <c r="L2211" s="72"/>
      <c r="M2211" s="59"/>
      <c r="N2211" s="72"/>
      <c r="O2211" s="72"/>
      <c r="P2211" s="72"/>
      <c r="Q2211" s="72"/>
      <c r="R2211" s="59"/>
      <c r="S2211" s="72"/>
      <c r="T2211" s="72"/>
      <c r="U2211" s="72"/>
      <c r="V2211" s="72"/>
      <c r="W2211" s="59"/>
      <c r="X2211" s="72"/>
      <c r="Y2211" s="72"/>
      <c r="Z2211" s="72"/>
      <c r="AA2211" s="72"/>
      <c r="AB2211" s="59"/>
      <c r="AC2211" s="62"/>
      <c r="AD2211" s="462">
        <f>SamstagNeben!C92</f>
        <v>18</v>
      </c>
      <c r="AE2211" s="463"/>
      <c r="AF2211" s="62"/>
      <c r="AG2211" s="462">
        <f>SamstagNeben!E92</f>
        <v>127</v>
      </c>
      <c r="AH2211" s="463"/>
      <c r="AJ2211" s="462">
        <f>SamstagNeben!F92</f>
        <v>3</v>
      </c>
      <c r="AK2211" s="463"/>
    </row>
    <row r="2212" spans="1:37">
      <c r="A2212" s="65" t="s">
        <v>100</v>
      </c>
      <c r="C2212" s="66"/>
      <c r="D2212" s="67"/>
      <c r="E2212" s="67"/>
      <c r="F2212" s="67"/>
      <c r="G2212" s="67"/>
      <c r="H2212" s="68"/>
      <c r="I2212" s="67"/>
      <c r="J2212" s="67"/>
      <c r="K2212" s="67"/>
      <c r="L2212" s="67"/>
      <c r="M2212" s="68"/>
      <c r="N2212" s="67"/>
      <c r="O2212" s="67"/>
      <c r="P2212" s="67"/>
      <c r="Q2212" s="67"/>
      <c r="R2212" s="68"/>
      <c r="S2212" s="67"/>
      <c r="T2212" s="67"/>
      <c r="U2212" s="67"/>
      <c r="V2212" s="67"/>
      <c r="W2212" s="68"/>
      <c r="X2212" s="67"/>
      <c r="Y2212" s="67"/>
      <c r="Z2212" s="67"/>
      <c r="AA2212" s="67"/>
      <c r="AB2212" s="68"/>
      <c r="AC2212" s="62"/>
      <c r="AD2212" s="57"/>
      <c r="AE2212" s="59"/>
      <c r="AF2212" s="62"/>
      <c r="AG2212" s="57"/>
      <c r="AH2212" s="59"/>
      <c r="AJ2212" s="57"/>
      <c r="AK2212" s="59"/>
    </row>
    <row r="2213" spans="1:37">
      <c r="A2213" s="70" t="s">
        <v>101</v>
      </c>
      <c r="B2213" s="58"/>
      <c r="C2213" s="71"/>
      <c r="D2213" s="72"/>
      <c r="E2213" s="72"/>
      <c r="F2213" s="72"/>
      <c r="G2213" s="72"/>
      <c r="H2213" s="59"/>
      <c r="I2213" s="72"/>
      <c r="J2213" s="72"/>
      <c r="K2213" s="72"/>
      <c r="L2213" s="72"/>
      <c r="M2213" s="59"/>
      <c r="N2213" s="72"/>
      <c r="O2213" s="72"/>
      <c r="P2213" s="72"/>
      <c r="Q2213" s="72"/>
      <c r="R2213" s="59"/>
      <c r="S2213" s="72"/>
      <c r="T2213" s="72"/>
      <c r="U2213" s="72"/>
      <c r="V2213" s="72"/>
      <c r="W2213" s="59"/>
      <c r="X2213" s="72"/>
      <c r="Y2213" s="72"/>
      <c r="Z2213" s="72"/>
      <c r="AA2213" s="72"/>
      <c r="AB2213" s="59"/>
      <c r="AC2213" s="62"/>
      <c r="AD2213" s="62"/>
      <c r="AE2213" s="62"/>
      <c r="AF2213" s="62"/>
      <c r="AG2213" s="62"/>
    </row>
    <row r="2214" spans="1:37">
      <c r="A2214" s="65" t="s">
        <v>100</v>
      </c>
      <c r="C2214" s="66"/>
      <c r="D2214" s="67"/>
      <c r="E2214" s="67"/>
      <c r="F2214" s="67"/>
      <c r="G2214" s="67"/>
      <c r="H2214" s="68"/>
      <c r="I2214" s="67"/>
      <c r="J2214" s="67"/>
      <c r="K2214" s="67"/>
      <c r="L2214" s="67"/>
      <c r="M2214" s="68"/>
      <c r="N2214" s="67"/>
      <c r="O2214" s="67"/>
      <c r="P2214" s="67"/>
      <c r="Q2214" s="67"/>
      <c r="R2214" s="68"/>
      <c r="S2214" s="67"/>
      <c r="T2214" s="67"/>
      <c r="U2214" s="67"/>
      <c r="V2214" s="67"/>
      <c r="W2214" s="68"/>
      <c r="X2214" s="67"/>
      <c r="Y2214" s="67"/>
      <c r="Z2214" s="67"/>
      <c r="AA2214" s="67"/>
      <c r="AB2214" s="68"/>
      <c r="AC2214" s="62"/>
      <c r="AD2214" s="73" t="s">
        <v>103</v>
      </c>
      <c r="AE2214" s="62"/>
      <c r="AF2214" s="62"/>
      <c r="AG2214" s="62"/>
    </row>
    <row r="2215" spans="1:37">
      <c r="A2215" s="70" t="s">
        <v>101</v>
      </c>
      <c r="B2215" s="58"/>
      <c r="C2215" s="71"/>
      <c r="D2215" s="72"/>
      <c r="E2215" s="72"/>
      <c r="F2215" s="72"/>
      <c r="G2215" s="72"/>
      <c r="H2215" s="59"/>
      <c r="I2215" s="72"/>
      <c r="J2215" s="72"/>
      <c r="K2215" s="72"/>
      <c r="L2215" s="72"/>
      <c r="M2215" s="59"/>
      <c r="N2215" s="72"/>
      <c r="O2215" s="72"/>
      <c r="P2215" s="72"/>
      <c r="Q2215" s="72"/>
      <c r="R2215" s="59"/>
      <c r="S2215" s="72"/>
      <c r="T2215" s="72"/>
      <c r="U2215" s="72"/>
      <c r="V2215" s="72"/>
      <c r="W2215" s="59"/>
      <c r="X2215" s="72"/>
      <c r="Y2215" s="72"/>
      <c r="Z2215" s="72"/>
      <c r="AA2215" s="72"/>
      <c r="AB2215" s="59"/>
      <c r="AC2215" s="62"/>
      <c r="AD2215" s="62"/>
      <c r="AE2215" s="62"/>
      <c r="AF2215" s="62"/>
      <c r="AG2215" s="62"/>
    </row>
    <row r="2216" spans="1:37">
      <c r="A2216" s="65" t="s">
        <v>100</v>
      </c>
      <c r="C2216" s="66"/>
      <c r="D2216" s="67"/>
      <c r="E2216" s="67"/>
      <c r="F2216" s="67"/>
      <c r="G2216" s="67"/>
      <c r="H2216" s="68"/>
      <c r="I2216" s="67"/>
      <c r="J2216" s="67"/>
      <c r="K2216" s="67"/>
      <c r="L2216" s="67"/>
      <c r="M2216" s="68"/>
      <c r="N2216" s="67"/>
      <c r="O2216" s="67"/>
      <c r="P2216" s="67"/>
      <c r="Q2216" s="67"/>
      <c r="R2216" s="68"/>
      <c r="S2216" s="67"/>
      <c r="T2216" s="67"/>
      <c r="U2216" s="67"/>
      <c r="V2216" s="67"/>
      <c r="W2216" s="68"/>
      <c r="X2216" s="67"/>
      <c r="Y2216" s="67"/>
      <c r="Z2216" s="67"/>
      <c r="AA2216" s="67"/>
      <c r="AB2216" s="68"/>
      <c r="AC2216" s="62"/>
      <c r="AD2216" s="74" t="str">
        <f>Daten!$A$31</f>
        <v>DM Senioren 2017</v>
      </c>
      <c r="AE2216" s="58"/>
      <c r="AF2216" s="58"/>
      <c r="AG2216" s="58"/>
      <c r="AH2216" s="58"/>
      <c r="AI2216" s="58"/>
      <c r="AJ2216" s="58"/>
      <c r="AK2216" s="58"/>
    </row>
    <row r="2217" spans="1:37">
      <c r="A2217" s="70" t="s">
        <v>101</v>
      </c>
      <c r="B2217" s="58"/>
      <c r="C2217" s="71"/>
      <c r="D2217" s="72"/>
      <c r="E2217" s="72"/>
      <c r="F2217" s="72"/>
      <c r="G2217" s="72"/>
      <c r="H2217" s="59"/>
      <c r="I2217" s="72"/>
      <c r="J2217" s="72"/>
      <c r="K2217" s="72"/>
      <c r="L2217" s="72"/>
      <c r="M2217" s="59"/>
      <c r="N2217" s="72"/>
      <c r="O2217" s="72"/>
      <c r="P2217" s="72"/>
      <c r="Q2217" s="72"/>
      <c r="R2217" s="59"/>
      <c r="S2217" s="72"/>
      <c r="T2217" s="72"/>
      <c r="U2217" s="72"/>
      <c r="V2217" s="72"/>
      <c r="W2217" s="59"/>
      <c r="X2217" s="72"/>
      <c r="Y2217" s="72"/>
      <c r="Z2217" s="72"/>
      <c r="AA2217" s="72"/>
      <c r="AB2217" s="59"/>
      <c r="AC2217" s="62"/>
      <c r="AD2217" s="75" t="str">
        <f>SamstagNeben!G92</f>
        <v>F30</v>
      </c>
      <c r="AE2217" s="76"/>
      <c r="AF2217" s="76"/>
      <c r="AG2217" s="75" t="s">
        <v>34</v>
      </c>
      <c r="AH2217" s="76"/>
      <c r="AI2217" s="76"/>
      <c r="AJ2217" s="76"/>
      <c r="AK2217" s="76"/>
    </row>
    <row r="2218" spans="1:37">
      <c r="A2218" s="65" t="s">
        <v>100</v>
      </c>
      <c r="C2218" s="66"/>
      <c r="D2218" s="67"/>
      <c r="E2218" s="67"/>
      <c r="F2218" s="67"/>
      <c r="G2218" s="67"/>
      <c r="H2218" s="68"/>
      <c r="I2218" s="67"/>
      <c r="J2218" s="67"/>
      <c r="K2218" s="67"/>
      <c r="L2218" s="67"/>
      <c r="M2218" s="68"/>
      <c r="N2218" s="67"/>
      <c r="O2218" s="67"/>
      <c r="P2218" s="67"/>
      <c r="Q2218" s="67"/>
      <c r="R2218" s="68"/>
      <c r="S2218" s="67"/>
      <c r="T2218" s="67"/>
      <c r="U2218" s="67"/>
      <c r="V2218" s="67"/>
      <c r="W2218" s="68"/>
      <c r="X2218" s="67"/>
      <c r="Y2218" s="67"/>
      <c r="Z2218" s="67"/>
      <c r="AA2218" s="67"/>
      <c r="AB2218" s="68"/>
      <c r="AC2218" s="62"/>
      <c r="AD2218" s="77"/>
      <c r="AE2218" s="62"/>
      <c r="AF2218" s="62"/>
      <c r="AG2218" s="62"/>
      <c r="AH2218" s="62"/>
      <c r="AI2218" s="62"/>
      <c r="AJ2218" s="62"/>
      <c r="AK2218" s="62"/>
    </row>
    <row r="2219" spans="1:37">
      <c r="A2219" s="70" t="s">
        <v>101</v>
      </c>
      <c r="B2219" s="58"/>
      <c r="C2219" s="71"/>
      <c r="D2219" s="72"/>
      <c r="E2219" s="72"/>
      <c r="F2219" s="72"/>
      <c r="G2219" s="72"/>
      <c r="H2219" s="59"/>
      <c r="I2219" s="72"/>
      <c r="J2219" s="72"/>
      <c r="K2219" s="72"/>
      <c r="L2219" s="72"/>
      <c r="M2219" s="59"/>
      <c r="N2219" s="72"/>
      <c r="O2219" s="72"/>
      <c r="P2219" s="72"/>
      <c r="Q2219" s="72"/>
      <c r="R2219" s="59"/>
      <c r="S2219" s="72"/>
      <c r="T2219" s="72"/>
      <c r="U2219" s="72"/>
      <c r="V2219" s="72"/>
      <c r="W2219" s="59"/>
      <c r="X2219" s="72"/>
      <c r="Y2219" s="72"/>
      <c r="Z2219" s="72"/>
      <c r="AA2219" s="72"/>
      <c r="AB2219" s="59"/>
      <c r="AC2219" s="62"/>
      <c r="AD2219" s="78" t="s">
        <v>104</v>
      </c>
      <c r="AE2219" s="76"/>
      <c r="AF2219" s="76"/>
      <c r="AG2219" s="76"/>
      <c r="AH2219" s="79"/>
      <c r="AI2219" s="76"/>
      <c r="AJ2219" s="76"/>
      <c r="AK2219" s="80"/>
    </row>
    <row r="2220" spans="1:37">
      <c r="D2220" s="64"/>
      <c r="AD2220" s="81"/>
      <c r="AE2220" s="52"/>
      <c r="AF2220" s="52"/>
      <c r="AG2220" s="52"/>
      <c r="AH2220" s="82"/>
      <c r="AI2220" s="52"/>
      <c r="AJ2220" s="52"/>
      <c r="AK2220" s="53"/>
    </row>
    <row r="2221" spans="1:37">
      <c r="A2221" s="83" t="s">
        <v>105</v>
      </c>
      <c r="B2221" s="76"/>
      <c r="C2221" s="80"/>
      <c r="D2221" s="84"/>
      <c r="E2221" s="84" t="s">
        <v>100</v>
      </c>
      <c r="F2221" s="85" t="s">
        <v>21</v>
      </c>
      <c r="G2221" s="84" t="s">
        <v>101</v>
      </c>
      <c r="H2221" s="86"/>
      <c r="I2221" s="84" t="s">
        <v>106</v>
      </c>
      <c r="J2221" s="84"/>
      <c r="K2221" s="84"/>
      <c r="L2221" s="84"/>
      <c r="M2221" s="86"/>
      <c r="N2221" s="84" t="s">
        <v>107</v>
      </c>
      <c r="O2221" s="84"/>
      <c r="P2221" s="84"/>
      <c r="Q2221" s="84"/>
      <c r="R2221" s="86"/>
      <c r="S2221" s="73"/>
      <c r="T2221" s="73"/>
      <c r="AD2221" s="87" t="s">
        <v>108</v>
      </c>
      <c r="AE2221" s="58"/>
      <c r="AF2221" s="58"/>
      <c r="AG2221" s="58"/>
      <c r="AH2221" s="72"/>
      <c r="AI2221" s="58"/>
      <c r="AJ2221" s="58"/>
      <c r="AK2221" s="59"/>
    </row>
    <row r="2222" spans="1:37">
      <c r="A2222" s="60"/>
      <c r="C2222" s="61"/>
      <c r="H2222" s="61"/>
      <c r="M2222" s="61"/>
      <c r="N2222" s="88"/>
      <c r="O2222" s="89"/>
      <c r="P2222" s="89"/>
      <c r="Q2222" s="89"/>
      <c r="R2222" s="90"/>
      <c r="S2222" s="62"/>
      <c r="T2222" s="56" t="s">
        <v>109</v>
      </c>
      <c r="AD2222" s="91"/>
      <c r="AE2222" s="62"/>
      <c r="AF2222" s="62"/>
      <c r="AG2222" s="62"/>
      <c r="AH2222" s="92"/>
      <c r="AI2222" s="62"/>
      <c r="AJ2222" s="62"/>
      <c r="AK2222" s="61"/>
    </row>
    <row r="2223" spans="1:37">
      <c r="A2223" s="93" t="s">
        <v>110</v>
      </c>
      <c r="B2223" s="58"/>
      <c r="C2223" s="59"/>
      <c r="D2223" s="58"/>
      <c r="E2223" s="58"/>
      <c r="F2223" s="94" t="s">
        <v>21</v>
      </c>
      <c r="G2223" s="58"/>
      <c r="H2223" s="59"/>
      <c r="I2223" s="58"/>
      <c r="J2223" s="58"/>
      <c r="K2223" s="94" t="s">
        <v>21</v>
      </c>
      <c r="L2223" s="58"/>
      <c r="M2223" s="59"/>
      <c r="N2223" s="95"/>
      <c r="O2223" s="95"/>
      <c r="P2223" s="96"/>
      <c r="Q2223" s="97"/>
      <c r="R2223" s="98"/>
      <c r="S2223" s="62"/>
      <c r="T2223" s="62"/>
      <c r="AD2223" s="87" t="s">
        <v>111</v>
      </c>
      <c r="AE2223" s="58"/>
      <c r="AF2223" s="58"/>
      <c r="AG2223" s="58"/>
      <c r="AH2223" s="72"/>
      <c r="AI2223" s="58"/>
      <c r="AJ2223" s="58"/>
      <c r="AK2223" s="59"/>
    </row>
    <row r="2224" spans="1:37">
      <c r="A2224" s="60"/>
      <c r="C2224" s="61"/>
      <c r="H2224" s="61"/>
      <c r="K2224" s="99"/>
      <c r="M2224" s="61"/>
      <c r="N2224" s="62"/>
      <c r="Q2224" s="100"/>
      <c r="R2224" s="61"/>
      <c r="S2224" s="62"/>
      <c r="T2224" s="58"/>
      <c r="U2224" s="58"/>
      <c r="V2224" s="58"/>
      <c r="W2224" s="58"/>
      <c r="X2224" s="58"/>
      <c r="Y2224" s="58"/>
      <c r="Z2224" s="58"/>
      <c r="AA2224" s="58"/>
      <c r="AB2224" s="58"/>
      <c r="AC2224" s="62"/>
      <c r="AD2224" s="91"/>
      <c r="AE2224" s="62"/>
      <c r="AF2224" s="62"/>
      <c r="AG2224" s="62"/>
      <c r="AH2224" s="92"/>
      <c r="AI2224" s="62"/>
      <c r="AJ2224" s="62"/>
      <c r="AK2224" s="61"/>
    </row>
    <row r="2225" spans="1:37">
      <c r="A2225" s="93" t="s">
        <v>112</v>
      </c>
      <c r="B2225" s="58"/>
      <c r="C2225" s="59"/>
      <c r="D2225" s="58"/>
      <c r="E2225" s="58"/>
      <c r="F2225" s="94" t="s">
        <v>21</v>
      </c>
      <c r="G2225" s="58"/>
      <c r="H2225" s="59"/>
      <c r="I2225" s="58"/>
      <c r="J2225" s="58"/>
      <c r="K2225" s="94" t="s">
        <v>21</v>
      </c>
      <c r="L2225" s="58"/>
      <c r="M2225" s="59"/>
      <c r="N2225" s="58"/>
      <c r="O2225" s="58"/>
      <c r="P2225" s="94" t="s">
        <v>21</v>
      </c>
      <c r="Q2225" s="101"/>
      <c r="R2225" s="59"/>
      <c r="S2225" s="62"/>
      <c r="T2225" s="62"/>
      <c r="AD2225" s="87" t="s">
        <v>113</v>
      </c>
      <c r="AE2225" s="58"/>
      <c r="AF2225" s="58"/>
      <c r="AG2225" s="58"/>
      <c r="AH2225" s="72"/>
      <c r="AI2225" s="58"/>
      <c r="AJ2225" s="58"/>
      <c r="AK2225" s="59"/>
    </row>
    <row r="2226" spans="1:37">
      <c r="AD2226" s="91" t="s">
        <v>114</v>
      </c>
      <c r="AE2226" s="62"/>
      <c r="AF2226" s="62"/>
      <c r="AG2226" s="62"/>
      <c r="AH2226" s="92"/>
      <c r="AI2226" s="62"/>
      <c r="AJ2226" s="62"/>
      <c r="AK2226" s="61"/>
    </row>
    <row r="2227" spans="1:37">
      <c r="A2227" s="102"/>
      <c r="B2227" s="76"/>
      <c r="C2227" s="76"/>
      <c r="D2227" s="76"/>
      <c r="E2227" s="76" t="s">
        <v>100</v>
      </c>
      <c r="F2227" s="76"/>
      <c r="G2227" s="76"/>
      <c r="H2227" s="76"/>
      <c r="I2227" s="76"/>
      <c r="J2227" s="76"/>
      <c r="K2227" s="76"/>
      <c r="L2227" s="76"/>
      <c r="M2227" s="76"/>
      <c r="N2227" s="85" t="s">
        <v>40</v>
      </c>
      <c r="O2227" s="76"/>
      <c r="P2227" s="76"/>
      <c r="Q2227" s="76"/>
      <c r="R2227" s="76"/>
      <c r="S2227" s="76"/>
      <c r="T2227" s="76" t="s">
        <v>101</v>
      </c>
      <c r="U2227" s="76"/>
      <c r="V2227" s="76"/>
      <c r="W2227" s="76"/>
      <c r="X2227" s="76"/>
      <c r="Y2227" s="76"/>
      <c r="Z2227" s="76"/>
      <c r="AA2227" s="76"/>
      <c r="AB2227" s="80"/>
      <c r="AD2227" s="87" t="s">
        <v>115</v>
      </c>
      <c r="AE2227" s="58"/>
      <c r="AF2227" s="58"/>
      <c r="AG2227" s="58"/>
      <c r="AH2227" s="72"/>
      <c r="AI2227" s="58"/>
      <c r="AJ2227" s="58"/>
      <c r="AK2227" s="59"/>
    </row>
    <row r="2228" spans="1:37">
      <c r="A2228" s="103" t="s">
        <v>116</v>
      </c>
      <c r="B2228" s="104" t="s">
        <v>117</v>
      </c>
      <c r="C2228" s="104"/>
      <c r="D2228" s="104"/>
      <c r="E2228" s="104"/>
      <c r="F2228" s="104"/>
      <c r="G2228" s="105"/>
      <c r="H2228" s="104" t="s">
        <v>118</v>
      </c>
      <c r="I2228" s="104"/>
      <c r="J2228" s="105"/>
      <c r="K2228" s="106" t="s">
        <v>119</v>
      </c>
      <c r="L2228" s="107" t="s">
        <v>120</v>
      </c>
      <c r="M2228" s="108"/>
      <c r="N2228" s="109" t="s">
        <v>94</v>
      </c>
      <c r="O2228" s="105" t="s">
        <v>116</v>
      </c>
      <c r="P2228" s="104" t="s">
        <v>117</v>
      </c>
      <c r="Q2228" s="104"/>
      <c r="R2228" s="104"/>
      <c r="S2228" s="104"/>
      <c r="T2228" s="104"/>
      <c r="U2228" s="105"/>
      <c r="V2228" s="104" t="s">
        <v>118</v>
      </c>
      <c r="W2228" s="104"/>
      <c r="X2228" s="105"/>
      <c r="Y2228" s="106" t="s">
        <v>119</v>
      </c>
      <c r="Z2228" s="107" t="s">
        <v>120</v>
      </c>
      <c r="AA2228" s="108"/>
      <c r="AB2228" s="109" t="s">
        <v>94</v>
      </c>
    </row>
    <row r="2229" spans="1:37">
      <c r="A2229" s="110" t="s">
        <v>121</v>
      </c>
      <c r="B2229" s="111"/>
      <c r="C2229" s="111"/>
      <c r="D2229" s="111"/>
      <c r="E2229" s="111"/>
      <c r="F2229" s="111"/>
      <c r="G2229" s="112"/>
      <c r="H2229" s="111"/>
      <c r="I2229" s="111"/>
      <c r="J2229" s="112"/>
      <c r="K2229" s="113"/>
      <c r="L2229" s="114"/>
      <c r="M2229" s="115"/>
      <c r="N2229" s="116"/>
      <c r="O2229" s="117" t="s">
        <v>121</v>
      </c>
      <c r="P2229" s="111"/>
      <c r="Q2229" s="111"/>
      <c r="R2229" s="111"/>
      <c r="S2229" s="111"/>
      <c r="T2229" s="111"/>
      <c r="U2229" s="112"/>
      <c r="V2229" s="111"/>
      <c r="W2229" s="111"/>
      <c r="X2229" s="112"/>
      <c r="Y2229" s="113"/>
      <c r="Z2229" s="114"/>
      <c r="AA2229" s="115"/>
      <c r="AB2229" s="116"/>
      <c r="AD2229" s="64" t="s">
        <v>122</v>
      </c>
    </row>
    <row r="2230" spans="1:37">
      <c r="A2230" s="110" t="s">
        <v>123</v>
      </c>
      <c r="B2230" s="111"/>
      <c r="C2230" s="111"/>
      <c r="D2230" s="111"/>
      <c r="E2230" s="111"/>
      <c r="F2230" s="111"/>
      <c r="G2230" s="112"/>
      <c r="H2230" s="111"/>
      <c r="I2230" s="111"/>
      <c r="J2230" s="112"/>
      <c r="K2230" s="118"/>
      <c r="L2230" s="119"/>
      <c r="M2230" s="112"/>
      <c r="N2230" s="116"/>
      <c r="O2230" s="117" t="s">
        <v>123</v>
      </c>
      <c r="P2230" s="111"/>
      <c r="Q2230" s="111"/>
      <c r="R2230" s="111"/>
      <c r="S2230" s="111"/>
      <c r="T2230" s="111"/>
      <c r="U2230" s="112"/>
      <c r="V2230" s="111"/>
      <c r="W2230" s="111"/>
      <c r="X2230" s="112"/>
      <c r="Y2230" s="118"/>
      <c r="Z2230" s="119"/>
      <c r="AA2230" s="112"/>
      <c r="AB2230" s="116"/>
      <c r="AD2230" s="120"/>
      <c r="AE2230" s="58"/>
      <c r="AF2230" s="58"/>
      <c r="AG2230" s="58"/>
      <c r="AH2230" s="58"/>
      <c r="AI2230" s="58"/>
      <c r="AJ2230" s="58"/>
      <c r="AK2230" s="58"/>
    </row>
    <row r="2231" spans="1:37">
      <c r="A2231" s="110" t="s">
        <v>124</v>
      </c>
      <c r="B2231" s="111"/>
      <c r="C2231" s="111"/>
      <c r="D2231" s="111"/>
      <c r="E2231" s="111"/>
      <c r="F2231" s="111"/>
      <c r="G2231" s="112"/>
      <c r="H2231" s="111"/>
      <c r="I2231" s="111"/>
      <c r="J2231" s="112"/>
      <c r="K2231" s="118"/>
      <c r="L2231" s="119"/>
      <c r="M2231" s="112"/>
      <c r="N2231" s="116"/>
      <c r="O2231" s="117" t="s">
        <v>124</v>
      </c>
      <c r="P2231" s="111"/>
      <c r="Q2231" s="111"/>
      <c r="R2231" s="111"/>
      <c r="S2231" s="111"/>
      <c r="T2231" s="111"/>
      <c r="U2231" s="112"/>
      <c r="V2231" s="111"/>
      <c r="W2231" s="111"/>
      <c r="X2231" s="112"/>
      <c r="Y2231" s="118"/>
      <c r="Z2231" s="119"/>
      <c r="AA2231" s="112"/>
      <c r="AB2231" s="116"/>
      <c r="AD2231" s="64" t="s">
        <v>96</v>
      </c>
    </row>
    <row r="2232" spans="1:37">
      <c r="A2232" s="110" t="s">
        <v>125</v>
      </c>
      <c r="B2232" s="111"/>
      <c r="C2232" s="111"/>
      <c r="D2232" s="111"/>
      <c r="E2232" s="111"/>
      <c r="F2232" s="111"/>
      <c r="G2232" s="112"/>
      <c r="H2232" s="111"/>
      <c r="I2232" s="111"/>
      <c r="J2232" s="112"/>
      <c r="K2232" s="118"/>
      <c r="L2232" s="119"/>
      <c r="M2232" s="112"/>
      <c r="N2232" s="116"/>
      <c r="O2232" s="117" t="s">
        <v>125</v>
      </c>
      <c r="P2232" s="111"/>
      <c r="Q2232" s="111"/>
      <c r="R2232" s="111"/>
      <c r="S2232" s="111"/>
      <c r="T2232" s="111"/>
      <c r="U2232" s="112"/>
      <c r="V2232" s="111"/>
      <c r="W2232" s="111"/>
      <c r="X2232" s="112"/>
      <c r="Y2232" s="118"/>
      <c r="Z2232" s="119"/>
      <c r="AA2232" s="112"/>
      <c r="AB2232" s="116"/>
      <c r="AD2232" s="120"/>
      <c r="AE2232" s="58"/>
      <c r="AF2232" s="58"/>
      <c r="AG2232" s="58"/>
      <c r="AH2232" s="58"/>
      <c r="AI2232" s="58"/>
      <c r="AJ2232" s="58"/>
      <c r="AK2232" s="58"/>
    </row>
    <row r="2233" spans="1:37">
      <c r="A2233" s="110" t="s">
        <v>126</v>
      </c>
      <c r="B2233" s="111"/>
      <c r="C2233" s="111"/>
      <c r="D2233" s="111"/>
      <c r="E2233" s="111"/>
      <c r="F2233" s="111"/>
      <c r="G2233" s="112"/>
      <c r="H2233" s="111"/>
      <c r="I2233" s="111"/>
      <c r="J2233" s="112"/>
      <c r="K2233" s="118"/>
      <c r="L2233" s="119"/>
      <c r="M2233" s="112"/>
      <c r="N2233" s="116"/>
      <c r="O2233" s="117" t="s">
        <v>126</v>
      </c>
      <c r="P2233" s="111"/>
      <c r="Q2233" s="111"/>
      <c r="R2233" s="111"/>
      <c r="S2233" s="111"/>
      <c r="T2233" s="111"/>
      <c r="U2233" s="112"/>
      <c r="V2233" s="111"/>
      <c r="W2233" s="111"/>
      <c r="X2233" s="112"/>
      <c r="Y2233" s="118"/>
      <c r="Z2233" s="119"/>
      <c r="AA2233" s="112"/>
      <c r="AB2233" s="116"/>
      <c r="AD2233" s="64" t="s">
        <v>127</v>
      </c>
    </row>
    <row r="2234" spans="1:37">
      <c r="A2234" s="121" t="s">
        <v>128</v>
      </c>
      <c r="B2234" s="58"/>
      <c r="C2234" s="58"/>
      <c r="D2234" s="58"/>
      <c r="E2234" s="58"/>
      <c r="F2234" s="58"/>
      <c r="G2234" s="72"/>
      <c r="H2234" s="58"/>
      <c r="I2234" s="58"/>
      <c r="J2234" s="72"/>
      <c r="K2234" s="122"/>
      <c r="L2234" s="123"/>
      <c r="M2234" s="72"/>
      <c r="N2234" s="59"/>
      <c r="O2234" s="124" t="s">
        <v>128</v>
      </c>
      <c r="P2234" s="58"/>
      <c r="Q2234" s="58"/>
      <c r="R2234" s="58"/>
      <c r="S2234" s="58"/>
      <c r="T2234" s="58"/>
      <c r="U2234" s="72"/>
      <c r="V2234" s="58"/>
      <c r="W2234" s="58"/>
      <c r="X2234" s="72"/>
      <c r="Y2234" s="122"/>
      <c r="Z2234" s="123"/>
      <c r="AA2234" s="72"/>
      <c r="AB2234" s="59"/>
      <c r="AD2234" s="120"/>
      <c r="AE2234" s="125" t="str">
        <f>Daten!$A$35</f>
        <v>Fredenbeck</v>
      </c>
      <c r="AF2234" s="58"/>
      <c r="AG2234" s="58"/>
      <c r="AH2234" s="58"/>
      <c r="AI2234" s="58"/>
      <c r="AJ2234" s="58"/>
      <c r="AK2234" s="58"/>
    </row>
    <row r="2235" spans="1:37">
      <c r="A2235" s="65" t="s">
        <v>129</v>
      </c>
      <c r="N2235" s="61"/>
      <c r="O2235" s="64" t="s">
        <v>129</v>
      </c>
      <c r="AB2235" s="61"/>
      <c r="AD2235" s="64" t="s">
        <v>130</v>
      </c>
    </row>
    <row r="2236" spans="1:37">
      <c r="A2236" s="57"/>
      <c r="B2236" s="58"/>
      <c r="C2236" s="58"/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9"/>
      <c r="O2236" s="58"/>
      <c r="P2236" s="58"/>
      <c r="Q2236" s="58"/>
      <c r="R2236" s="58"/>
      <c r="S2236" s="58"/>
      <c r="T2236" s="58"/>
      <c r="U2236" s="58"/>
      <c r="V2236" s="58"/>
      <c r="W2236" s="58"/>
      <c r="X2236" s="58"/>
      <c r="Y2236" s="58"/>
      <c r="Z2236" s="58"/>
      <c r="AA2236" s="58"/>
      <c r="AB2236" s="59"/>
      <c r="AD2236" s="58"/>
      <c r="AE2236" s="126" t="str">
        <f>Daten!$A$32</f>
        <v>05.05.2017</v>
      </c>
      <c r="AF2236" s="58"/>
      <c r="AG2236" s="58"/>
      <c r="AH2236" s="58"/>
      <c r="AI2236" s="58"/>
      <c r="AJ2236" s="58"/>
      <c r="AK2236" s="58"/>
    </row>
    <row r="2237" spans="1:37" ht="12" customHeight="1"/>
    <row r="2238" spans="1:37">
      <c r="A2238" s="51" t="s">
        <v>95</v>
      </c>
      <c r="B2238" s="52"/>
      <c r="C2238" s="52"/>
      <c r="D2238" s="52"/>
      <c r="E2238" s="53"/>
      <c r="F2238" s="54" t="s">
        <v>96</v>
      </c>
      <c r="G2238" s="52"/>
      <c r="H2238" s="52"/>
      <c r="I2238" s="52"/>
      <c r="J2238" s="52"/>
      <c r="K2238" s="52"/>
      <c r="L2238" s="52"/>
      <c r="M2238" s="52"/>
      <c r="N2238" s="52"/>
      <c r="O2238" s="52"/>
      <c r="P2238" s="53"/>
      <c r="Q2238" s="54" t="s">
        <v>97</v>
      </c>
      <c r="R2238" s="52"/>
      <c r="S2238" s="52"/>
      <c r="T2238" s="52"/>
      <c r="U2238" s="52"/>
      <c r="V2238" s="52"/>
      <c r="W2238" s="52"/>
      <c r="X2238" s="52"/>
      <c r="Y2238" s="52"/>
      <c r="Z2238" s="52"/>
      <c r="AA2238" s="52"/>
      <c r="AB2238" s="53"/>
      <c r="AC2238" s="55" t="s">
        <v>98</v>
      </c>
    </row>
    <row r="2239" spans="1:37">
      <c r="A2239" s="57"/>
      <c r="B2239" s="58"/>
      <c r="C2239" s="58"/>
      <c r="D2239" s="58"/>
      <c r="E2239" s="59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9"/>
      <c r="Q2239" s="58"/>
      <c r="R2239" s="58" t="e">
        <f ca="1">SamstagNeben!P93</f>
        <v>#N/A</v>
      </c>
      <c r="S2239" s="58"/>
      <c r="T2239" s="58"/>
      <c r="U2239" s="58"/>
      <c r="V2239" s="58"/>
      <c r="W2239" s="58"/>
      <c r="X2239" s="58"/>
      <c r="Y2239" s="58"/>
      <c r="Z2239" s="58"/>
      <c r="AA2239" s="58" t="str">
        <f>SamstagNeben!N93</f>
        <v>F40</v>
      </c>
      <c r="AB2239" s="59"/>
      <c r="AC2239" s="55" t="s">
        <v>99</v>
      </c>
    </row>
    <row r="2240" spans="1:37" ht="15.95" customHeight="1">
      <c r="A2240" s="60" t="s">
        <v>100</v>
      </c>
      <c r="C2240" s="56" t="e">
        <f ca="1">SamstagNeben!I93</f>
        <v>#N/A</v>
      </c>
      <c r="M2240" s="61"/>
      <c r="N2240" s="62" t="s">
        <v>101</v>
      </c>
      <c r="O2240" s="63"/>
      <c r="P2240" s="56" t="e">
        <f ca="1">SamstagNeben!M93</f>
        <v>#N/A</v>
      </c>
      <c r="AB2240" s="61"/>
    </row>
    <row r="2241" spans="1:37">
      <c r="A2241" s="57"/>
      <c r="B2241" s="58"/>
      <c r="C2241" s="58"/>
      <c r="M2241" s="61"/>
      <c r="N2241" s="62"/>
      <c r="AB2241" s="61"/>
      <c r="AD2241" s="64" t="s">
        <v>37</v>
      </c>
      <c r="AG2241" s="64" t="s">
        <v>102</v>
      </c>
      <c r="AJ2241" s="64" t="s">
        <v>39</v>
      </c>
    </row>
    <row r="2242" spans="1:37">
      <c r="A2242" s="65" t="s">
        <v>100</v>
      </c>
      <c r="C2242" s="66"/>
      <c r="D2242" s="67"/>
      <c r="E2242" s="67"/>
      <c r="F2242" s="67"/>
      <c r="G2242" s="67"/>
      <c r="H2242" s="68"/>
      <c r="I2242" s="67"/>
      <c r="J2242" s="67"/>
      <c r="K2242" s="67"/>
      <c r="L2242" s="67"/>
      <c r="M2242" s="68"/>
      <c r="N2242" s="67"/>
      <c r="O2242" s="67"/>
      <c r="P2242" s="67"/>
      <c r="Q2242" s="67"/>
      <c r="R2242" s="68"/>
      <c r="S2242" s="67"/>
      <c r="T2242" s="67"/>
      <c r="U2242" s="67"/>
      <c r="V2242" s="67"/>
      <c r="W2242" s="68"/>
      <c r="X2242" s="67"/>
      <c r="Y2242" s="67"/>
      <c r="Z2242" s="67"/>
      <c r="AA2242" s="67"/>
      <c r="AB2242" s="68"/>
      <c r="AC2242" s="62"/>
      <c r="AD2242" s="69"/>
      <c r="AE2242" s="53"/>
      <c r="AF2242" s="62"/>
      <c r="AG2242" s="69"/>
      <c r="AH2242" s="53"/>
      <c r="AJ2242" s="69"/>
      <c r="AK2242" s="53"/>
    </row>
    <row r="2243" spans="1:37">
      <c r="A2243" s="70" t="s">
        <v>101</v>
      </c>
      <c r="B2243" s="58"/>
      <c r="C2243" s="71"/>
      <c r="D2243" s="72"/>
      <c r="E2243" s="72"/>
      <c r="F2243" s="72"/>
      <c r="G2243" s="72"/>
      <c r="H2243" s="59"/>
      <c r="I2243" s="72"/>
      <c r="J2243" s="72"/>
      <c r="K2243" s="72"/>
      <c r="L2243" s="72"/>
      <c r="M2243" s="59"/>
      <c r="N2243" s="72"/>
      <c r="O2243" s="72"/>
      <c r="P2243" s="72"/>
      <c r="Q2243" s="72"/>
      <c r="R2243" s="59"/>
      <c r="S2243" s="72"/>
      <c r="T2243" s="72"/>
      <c r="U2243" s="72"/>
      <c r="V2243" s="72"/>
      <c r="W2243" s="59"/>
      <c r="X2243" s="72"/>
      <c r="Y2243" s="72"/>
      <c r="Z2243" s="72"/>
      <c r="AA2243" s="72"/>
      <c r="AB2243" s="59"/>
      <c r="AC2243" s="62"/>
      <c r="AD2243" s="462">
        <f>SamstagNeben!C93</f>
        <v>18</v>
      </c>
      <c r="AE2243" s="463"/>
      <c r="AF2243" s="62"/>
      <c r="AG2243" s="462">
        <f>SamstagNeben!E93</f>
        <v>128</v>
      </c>
      <c r="AH2243" s="463"/>
      <c r="AJ2243" s="462">
        <f>SamstagNeben!F93</f>
        <v>4</v>
      </c>
      <c r="AK2243" s="463"/>
    </row>
    <row r="2244" spans="1:37">
      <c r="A2244" s="65" t="s">
        <v>100</v>
      </c>
      <c r="C2244" s="66"/>
      <c r="D2244" s="67"/>
      <c r="E2244" s="67"/>
      <c r="F2244" s="67"/>
      <c r="G2244" s="67"/>
      <c r="H2244" s="68"/>
      <c r="I2244" s="67"/>
      <c r="J2244" s="67"/>
      <c r="K2244" s="67"/>
      <c r="L2244" s="67"/>
      <c r="M2244" s="68"/>
      <c r="N2244" s="67"/>
      <c r="O2244" s="67"/>
      <c r="P2244" s="67"/>
      <c r="Q2244" s="67"/>
      <c r="R2244" s="68"/>
      <c r="S2244" s="67"/>
      <c r="T2244" s="67"/>
      <c r="U2244" s="67"/>
      <c r="V2244" s="67"/>
      <c r="W2244" s="68"/>
      <c r="X2244" s="67"/>
      <c r="Y2244" s="67"/>
      <c r="Z2244" s="67"/>
      <c r="AA2244" s="67"/>
      <c r="AB2244" s="68"/>
      <c r="AC2244" s="62"/>
      <c r="AD2244" s="57"/>
      <c r="AE2244" s="59"/>
      <c r="AF2244" s="62"/>
      <c r="AG2244" s="57"/>
      <c r="AH2244" s="59"/>
      <c r="AJ2244" s="57"/>
      <c r="AK2244" s="59"/>
    </row>
    <row r="2245" spans="1:37">
      <c r="A2245" s="70" t="s">
        <v>101</v>
      </c>
      <c r="B2245" s="58"/>
      <c r="C2245" s="71"/>
      <c r="D2245" s="72"/>
      <c r="E2245" s="72"/>
      <c r="F2245" s="72"/>
      <c r="G2245" s="72"/>
      <c r="H2245" s="59"/>
      <c r="I2245" s="72"/>
      <c r="J2245" s="72"/>
      <c r="K2245" s="72"/>
      <c r="L2245" s="72"/>
      <c r="M2245" s="59"/>
      <c r="N2245" s="72"/>
      <c r="O2245" s="72"/>
      <c r="P2245" s="72"/>
      <c r="Q2245" s="72"/>
      <c r="R2245" s="59"/>
      <c r="S2245" s="72"/>
      <c r="T2245" s="72"/>
      <c r="U2245" s="72"/>
      <c r="V2245" s="72"/>
      <c r="W2245" s="59"/>
      <c r="X2245" s="72"/>
      <c r="Y2245" s="72"/>
      <c r="Z2245" s="72"/>
      <c r="AA2245" s="72"/>
      <c r="AB2245" s="59"/>
      <c r="AC2245" s="62"/>
      <c r="AD2245" s="62"/>
      <c r="AE2245" s="62"/>
      <c r="AF2245" s="62"/>
      <c r="AG2245" s="62"/>
    </row>
    <row r="2246" spans="1:37">
      <c r="A2246" s="65" t="s">
        <v>100</v>
      </c>
      <c r="C2246" s="66"/>
      <c r="D2246" s="67"/>
      <c r="E2246" s="67"/>
      <c r="F2246" s="67"/>
      <c r="G2246" s="67"/>
      <c r="H2246" s="68"/>
      <c r="I2246" s="67"/>
      <c r="J2246" s="67"/>
      <c r="K2246" s="67"/>
      <c r="L2246" s="67"/>
      <c r="M2246" s="68"/>
      <c r="N2246" s="67"/>
      <c r="O2246" s="67"/>
      <c r="P2246" s="67"/>
      <c r="Q2246" s="67"/>
      <c r="R2246" s="68"/>
      <c r="S2246" s="67"/>
      <c r="T2246" s="67"/>
      <c r="U2246" s="67"/>
      <c r="V2246" s="67"/>
      <c r="W2246" s="68"/>
      <c r="X2246" s="67"/>
      <c r="Y2246" s="67"/>
      <c r="Z2246" s="67"/>
      <c r="AA2246" s="67"/>
      <c r="AB2246" s="68"/>
      <c r="AC2246" s="62"/>
      <c r="AD2246" s="73" t="s">
        <v>103</v>
      </c>
      <c r="AE2246" s="62"/>
      <c r="AF2246" s="62"/>
      <c r="AG2246" s="62"/>
    </row>
    <row r="2247" spans="1:37">
      <c r="A2247" s="70" t="s">
        <v>101</v>
      </c>
      <c r="B2247" s="58"/>
      <c r="C2247" s="71"/>
      <c r="D2247" s="72"/>
      <c r="E2247" s="72"/>
      <c r="F2247" s="72"/>
      <c r="G2247" s="72"/>
      <c r="H2247" s="59"/>
      <c r="I2247" s="72"/>
      <c r="J2247" s="72"/>
      <c r="K2247" s="72"/>
      <c r="L2247" s="72"/>
      <c r="M2247" s="59"/>
      <c r="N2247" s="72"/>
      <c r="O2247" s="72"/>
      <c r="P2247" s="72"/>
      <c r="Q2247" s="72"/>
      <c r="R2247" s="59"/>
      <c r="S2247" s="72"/>
      <c r="T2247" s="72"/>
      <c r="U2247" s="72"/>
      <c r="V2247" s="72"/>
      <c r="W2247" s="59"/>
      <c r="X2247" s="72"/>
      <c r="Y2247" s="72"/>
      <c r="Z2247" s="72"/>
      <c r="AA2247" s="72"/>
      <c r="AB2247" s="59"/>
      <c r="AC2247" s="62"/>
      <c r="AD2247" s="62"/>
      <c r="AE2247" s="62"/>
      <c r="AF2247" s="62"/>
      <c r="AG2247" s="62"/>
    </row>
    <row r="2248" spans="1:37">
      <c r="A2248" s="65" t="s">
        <v>100</v>
      </c>
      <c r="C2248" s="66"/>
      <c r="D2248" s="67"/>
      <c r="E2248" s="67"/>
      <c r="F2248" s="67"/>
      <c r="G2248" s="67"/>
      <c r="H2248" s="68"/>
      <c r="I2248" s="67"/>
      <c r="J2248" s="67"/>
      <c r="K2248" s="67"/>
      <c r="L2248" s="67"/>
      <c r="M2248" s="68"/>
      <c r="N2248" s="67"/>
      <c r="O2248" s="67"/>
      <c r="P2248" s="67"/>
      <c r="Q2248" s="67"/>
      <c r="R2248" s="68"/>
      <c r="S2248" s="67"/>
      <c r="T2248" s="67"/>
      <c r="U2248" s="67"/>
      <c r="V2248" s="67"/>
      <c r="W2248" s="68"/>
      <c r="X2248" s="67"/>
      <c r="Y2248" s="67"/>
      <c r="Z2248" s="67"/>
      <c r="AA2248" s="67"/>
      <c r="AB2248" s="68"/>
      <c r="AC2248" s="62"/>
      <c r="AD2248" s="74" t="str">
        <f>Daten!$A$31</f>
        <v>DM Senioren 2017</v>
      </c>
      <c r="AE2248" s="58"/>
      <c r="AF2248" s="58"/>
      <c r="AG2248" s="58"/>
      <c r="AH2248" s="58"/>
      <c r="AI2248" s="58"/>
      <c r="AJ2248" s="58"/>
      <c r="AK2248" s="58"/>
    </row>
    <row r="2249" spans="1:37">
      <c r="A2249" s="70" t="s">
        <v>101</v>
      </c>
      <c r="B2249" s="58"/>
      <c r="C2249" s="71"/>
      <c r="D2249" s="72"/>
      <c r="E2249" s="72"/>
      <c r="F2249" s="72"/>
      <c r="G2249" s="72"/>
      <c r="H2249" s="59"/>
      <c r="I2249" s="72"/>
      <c r="J2249" s="72"/>
      <c r="K2249" s="72"/>
      <c r="L2249" s="72"/>
      <c r="M2249" s="59"/>
      <c r="N2249" s="72"/>
      <c r="O2249" s="72"/>
      <c r="P2249" s="72"/>
      <c r="Q2249" s="72"/>
      <c r="R2249" s="59"/>
      <c r="S2249" s="72"/>
      <c r="T2249" s="72"/>
      <c r="U2249" s="72"/>
      <c r="V2249" s="72"/>
      <c r="W2249" s="59"/>
      <c r="X2249" s="72"/>
      <c r="Y2249" s="72"/>
      <c r="Z2249" s="72"/>
      <c r="AA2249" s="72"/>
      <c r="AB2249" s="59"/>
      <c r="AC2249" s="62"/>
      <c r="AD2249" s="75" t="str">
        <f>SamstagNeben!G93</f>
        <v>F40</v>
      </c>
      <c r="AE2249" s="76"/>
      <c r="AF2249" s="76"/>
      <c r="AG2249" s="75" t="s">
        <v>34</v>
      </c>
      <c r="AH2249" s="76"/>
      <c r="AI2249" s="76"/>
      <c r="AJ2249" s="76"/>
      <c r="AK2249" s="76"/>
    </row>
    <row r="2250" spans="1:37">
      <c r="A2250" s="65" t="s">
        <v>100</v>
      </c>
      <c r="C2250" s="66"/>
      <c r="D2250" s="67"/>
      <c r="E2250" s="67"/>
      <c r="F2250" s="67"/>
      <c r="G2250" s="67"/>
      <c r="H2250" s="68"/>
      <c r="I2250" s="67"/>
      <c r="J2250" s="67"/>
      <c r="K2250" s="67"/>
      <c r="L2250" s="67"/>
      <c r="M2250" s="68"/>
      <c r="N2250" s="67"/>
      <c r="O2250" s="67"/>
      <c r="P2250" s="67"/>
      <c r="Q2250" s="67"/>
      <c r="R2250" s="68"/>
      <c r="S2250" s="67"/>
      <c r="T2250" s="67"/>
      <c r="U2250" s="67"/>
      <c r="V2250" s="67"/>
      <c r="W2250" s="68"/>
      <c r="X2250" s="67"/>
      <c r="Y2250" s="67"/>
      <c r="Z2250" s="67"/>
      <c r="AA2250" s="67"/>
      <c r="AB2250" s="68"/>
      <c r="AC2250" s="62"/>
      <c r="AD2250" s="77"/>
      <c r="AE2250" s="62"/>
      <c r="AF2250" s="62"/>
      <c r="AG2250" s="62"/>
      <c r="AH2250" s="62"/>
      <c r="AI2250" s="62"/>
      <c r="AJ2250" s="62"/>
      <c r="AK2250" s="62"/>
    </row>
    <row r="2251" spans="1:37">
      <c r="A2251" s="70" t="s">
        <v>101</v>
      </c>
      <c r="B2251" s="58"/>
      <c r="C2251" s="71"/>
      <c r="D2251" s="72"/>
      <c r="E2251" s="72"/>
      <c r="F2251" s="72"/>
      <c r="G2251" s="72"/>
      <c r="H2251" s="59"/>
      <c r="I2251" s="72"/>
      <c r="J2251" s="72"/>
      <c r="K2251" s="72"/>
      <c r="L2251" s="72"/>
      <c r="M2251" s="59"/>
      <c r="N2251" s="72"/>
      <c r="O2251" s="72"/>
      <c r="P2251" s="72"/>
      <c r="Q2251" s="72"/>
      <c r="R2251" s="59"/>
      <c r="S2251" s="72"/>
      <c r="T2251" s="72"/>
      <c r="U2251" s="72"/>
      <c r="V2251" s="72"/>
      <c r="W2251" s="59"/>
      <c r="X2251" s="72"/>
      <c r="Y2251" s="72"/>
      <c r="Z2251" s="72"/>
      <c r="AA2251" s="72"/>
      <c r="AB2251" s="59"/>
      <c r="AC2251" s="62"/>
      <c r="AD2251" s="78" t="s">
        <v>104</v>
      </c>
      <c r="AE2251" s="76"/>
      <c r="AF2251" s="76"/>
      <c r="AG2251" s="76"/>
      <c r="AH2251" s="79"/>
      <c r="AI2251" s="76"/>
      <c r="AJ2251" s="76"/>
      <c r="AK2251" s="80"/>
    </row>
    <row r="2252" spans="1:37">
      <c r="D2252" s="64"/>
      <c r="AD2252" s="81"/>
      <c r="AE2252" s="52"/>
      <c r="AF2252" s="52"/>
      <c r="AG2252" s="52"/>
      <c r="AH2252" s="82"/>
      <c r="AI2252" s="52"/>
      <c r="AJ2252" s="52"/>
      <c r="AK2252" s="53"/>
    </row>
    <row r="2253" spans="1:37">
      <c r="A2253" s="83" t="s">
        <v>105</v>
      </c>
      <c r="B2253" s="76"/>
      <c r="C2253" s="80"/>
      <c r="D2253" s="84"/>
      <c r="E2253" s="84" t="s">
        <v>100</v>
      </c>
      <c r="F2253" s="85" t="s">
        <v>21</v>
      </c>
      <c r="G2253" s="84" t="s">
        <v>101</v>
      </c>
      <c r="H2253" s="86"/>
      <c r="I2253" s="84" t="s">
        <v>106</v>
      </c>
      <c r="J2253" s="84"/>
      <c r="K2253" s="84"/>
      <c r="L2253" s="84"/>
      <c r="M2253" s="86"/>
      <c r="N2253" s="84" t="s">
        <v>107</v>
      </c>
      <c r="O2253" s="84"/>
      <c r="P2253" s="84"/>
      <c r="Q2253" s="84"/>
      <c r="R2253" s="86"/>
      <c r="S2253" s="73"/>
      <c r="T2253" s="73"/>
      <c r="AD2253" s="87" t="s">
        <v>108</v>
      </c>
      <c r="AE2253" s="58"/>
      <c r="AF2253" s="58"/>
      <c r="AG2253" s="58"/>
      <c r="AH2253" s="72"/>
      <c r="AI2253" s="58"/>
      <c r="AJ2253" s="58"/>
      <c r="AK2253" s="59"/>
    </row>
    <row r="2254" spans="1:37">
      <c r="A2254" s="60"/>
      <c r="C2254" s="61"/>
      <c r="H2254" s="61"/>
      <c r="M2254" s="61"/>
      <c r="N2254" s="88"/>
      <c r="O2254" s="89"/>
      <c r="P2254" s="89"/>
      <c r="Q2254" s="89"/>
      <c r="R2254" s="90"/>
      <c r="S2254" s="62"/>
      <c r="T2254" s="56" t="s">
        <v>109</v>
      </c>
      <c r="AD2254" s="91"/>
      <c r="AE2254" s="62"/>
      <c r="AF2254" s="62"/>
      <c r="AG2254" s="62"/>
      <c r="AH2254" s="92"/>
      <c r="AI2254" s="62"/>
      <c r="AJ2254" s="62"/>
      <c r="AK2254" s="61"/>
    </row>
    <row r="2255" spans="1:37">
      <c r="A2255" s="93" t="s">
        <v>110</v>
      </c>
      <c r="B2255" s="58"/>
      <c r="C2255" s="59"/>
      <c r="D2255" s="58"/>
      <c r="E2255" s="58"/>
      <c r="F2255" s="94" t="s">
        <v>21</v>
      </c>
      <c r="G2255" s="58"/>
      <c r="H2255" s="59"/>
      <c r="I2255" s="58"/>
      <c r="J2255" s="58"/>
      <c r="K2255" s="94" t="s">
        <v>21</v>
      </c>
      <c r="L2255" s="58"/>
      <c r="M2255" s="59"/>
      <c r="N2255" s="95"/>
      <c r="O2255" s="95"/>
      <c r="P2255" s="96"/>
      <c r="Q2255" s="97"/>
      <c r="R2255" s="98"/>
      <c r="S2255" s="62"/>
      <c r="T2255" s="62"/>
      <c r="AD2255" s="87" t="s">
        <v>111</v>
      </c>
      <c r="AE2255" s="58"/>
      <c r="AF2255" s="58"/>
      <c r="AG2255" s="58"/>
      <c r="AH2255" s="72"/>
      <c r="AI2255" s="58"/>
      <c r="AJ2255" s="58"/>
      <c r="AK2255" s="59"/>
    </row>
    <row r="2256" spans="1:37">
      <c r="A2256" s="60"/>
      <c r="C2256" s="61"/>
      <c r="H2256" s="61"/>
      <c r="K2256" s="99"/>
      <c r="M2256" s="61"/>
      <c r="N2256" s="62"/>
      <c r="Q2256" s="100"/>
      <c r="R2256" s="61"/>
      <c r="S2256" s="62"/>
      <c r="T2256" s="58"/>
      <c r="U2256" s="58"/>
      <c r="V2256" s="58"/>
      <c r="W2256" s="58"/>
      <c r="X2256" s="58"/>
      <c r="Y2256" s="58"/>
      <c r="Z2256" s="58"/>
      <c r="AA2256" s="58"/>
      <c r="AB2256" s="58"/>
      <c r="AC2256" s="62"/>
      <c r="AD2256" s="91"/>
      <c r="AE2256" s="62"/>
      <c r="AF2256" s="62"/>
      <c r="AG2256" s="62"/>
      <c r="AH2256" s="92"/>
      <c r="AI2256" s="62"/>
      <c r="AJ2256" s="62"/>
      <c r="AK2256" s="61"/>
    </row>
    <row r="2257" spans="1:37">
      <c r="A2257" s="93" t="s">
        <v>112</v>
      </c>
      <c r="B2257" s="58"/>
      <c r="C2257" s="59"/>
      <c r="D2257" s="58"/>
      <c r="E2257" s="58"/>
      <c r="F2257" s="94" t="s">
        <v>21</v>
      </c>
      <c r="G2257" s="58"/>
      <c r="H2257" s="59"/>
      <c r="I2257" s="58"/>
      <c r="J2257" s="58"/>
      <c r="K2257" s="94" t="s">
        <v>21</v>
      </c>
      <c r="L2257" s="58"/>
      <c r="M2257" s="59"/>
      <c r="N2257" s="58"/>
      <c r="O2257" s="58"/>
      <c r="P2257" s="94" t="s">
        <v>21</v>
      </c>
      <c r="Q2257" s="101"/>
      <c r="R2257" s="59"/>
      <c r="S2257" s="62"/>
      <c r="T2257" s="62"/>
      <c r="AD2257" s="87" t="s">
        <v>113</v>
      </c>
      <c r="AE2257" s="58"/>
      <c r="AF2257" s="58"/>
      <c r="AG2257" s="58"/>
      <c r="AH2257" s="72"/>
      <c r="AI2257" s="58"/>
      <c r="AJ2257" s="58"/>
      <c r="AK2257" s="59"/>
    </row>
    <row r="2258" spans="1:37">
      <c r="AD2258" s="91" t="s">
        <v>114</v>
      </c>
      <c r="AE2258" s="62"/>
      <c r="AF2258" s="62"/>
      <c r="AG2258" s="62"/>
      <c r="AH2258" s="92"/>
      <c r="AI2258" s="62"/>
      <c r="AJ2258" s="62"/>
      <c r="AK2258" s="61"/>
    </row>
    <row r="2259" spans="1:37">
      <c r="A2259" s="102"/>
      <c r="B2259" s="76"/>
      <c r="C2259" s="76"/>
      <c r="D2259" s="76"/>
      <c r="E2259" s="76" t="s">
        <v>100</v>
      </c>
      <c r="F2259" s="76"/>
      <c r="G2259" s="76"/>
      <c r="H2259" s="76"/>
      <c r="I2259" s="76"/>
      <c r="J2259" s="76"/>
      <c r="K2259" s="76"/>
      <c r="L2259" s="76"/>
      <c r="M2259" s="76"/>
      <c r="N2259" s="85" t="s">
        <v>40</v>
      </c>
      <c r="O2259" s="76"/>
      <c r="P2259" s="76"/>
      <c r="Q2259" s="76"/>
      <c r="R2259" s="76"/>
      <c r="S2259" s="76"/>
      <c r="T2259" s="76" t="s">
        <v>101</v>
      </c>
      <c r="U2259" s="76"/>
      <c r="V2259" s="76"/>
      <c r="W2259" s="76"/>
      <c r="X2259" s="76"/>
      <c r="Y2259" s="76"/>
      <c r="Z2259" s="76"/>
      <c r="AA2259" s="76"/>
      <c r="AB2259" s="80"/>
      <c r="AD2259" s="87" t="s">
        <v>115</v>
      </c>
      <c r="AE2259" s="58"/>
      <c r="AF2259" s="58"/>
      <c r="AG2259" s="58"/>
      <c r="AH2259" s="72"/>
      <c r="AI2259" s="58"/>
      <c r="AJ2259" s="58"/>
      <c r="AK2259" s="59"/>
    </row>
    <row r="2260" spans="1:37">
      <c r="A2260" s="103" t="s">
        <v>116</v>
      </c>
      <c r="B2260" s="104" t="s">
        <v>117</v>
      </c>
      <c r="C2260" s="104"/>
      <c r="D2260" s="104"/>
      <c r="E2260" s="104"/>
      <c r="F2260" s="104"/>
      <c r="G2260" s="105"/>
      <c r="H2260" s="104" t="s">
        <v>118</v>
      </c>
      <c r="I2260" s="104"/>
      <c r="J2260" s="105"/>
      <c r="K2260" s="106" t="s">
        <v>119</v>
      </c>
      <c r="L2260" s="107" t="s">
        <v>120</v>
      </c>
      <c r="M2260" s="108"/>
      <c r="N2260" s="109" t="s">
        <v>94</v>
      </c>
      <c r="O2260" s="105" t="s">
        <v>116</v>
      </c>
      <c r="P2260" s="104" t="s">
        <v>117</v>
      </c>
      <c r="Q2260" s="104"/>
      <c r="R2260" s="104"/>
      <c r="S2260" s="104"/>
      <c r="T2260" s="104"/>
      <c r="U2260" s="105"/>
      <c r="V2260" s="104" t="s">
        <v>118</v>
      </c>
      <c r="W2260" s="104"/>
      <c r="X2260" s="105"/>
      <c r="Y2260" s="106" t="s">
        <v>119</v>
      </c>
      <c r="Z2260" s="107" t="s">
        <v>120</v>
      </c>
      <c r="AA2260" s="108"/>
      <c r="AB2260" s="109" t="s">
        <v>94</v>
      </c>
    </row>
    <row r="2261" spans="1:37">
      <c r="A2261" s="110" t="s">
        <v>121</v>
      </c>
      <c r="B2261" s="111"/>
      <c r="C2261" s="111"/>
      <c r="D2261" s="111"/>
      <c r="E2261" s="111"/>
      <c r="F2261" s="111"/>
      <c r="G2261" s="112"/>
      <c r="H2261" s="111"/>
      <c r="I2261" s="111"/>
      <c r="J2261" s="112"/>
      <c r="K2261" s="113"/>
      <c r="L2261" s="114"/>
      <c r="M2261" s="115"/>
      <c r="N2261" s="116"/>
      <c r="O2261" s="117" t="s">
        <v>121</v>
      </c>
      <c r="P2261" s="111"/>
      <c r="Q2261" s="111"/>
      <c r="R2261" s="111"/>
      <c r="S2261" s="111"/>
      <c r="T2261" s="111"/>
      <c r="U2261" s="112"/>
      <c r="V2261" s="111"/>
      <c r="W2261" s="111"/>
      <c r="X2261" s="112"/>
      <c r="Y2261" s="113"/>
      <c r="Z2261" s="114"/>
      <c r="AA2261" s="115"/>
      <c r="AB2261" s="116"/>
      <c r="AD2261" s="64" t="s">
        <v>122</v>
      </c>
    </row>
    <row r="2262" spans="1:37">
      <c r="A2262" s="110" t="s">
        <v>123</v>
      </c>
      <c r="B2262" s="111"/>
      <c r="C2262" s="111"/>
      <c r="D2262" s="111"/>
      <c r="E2262" s="111"/>
      <c r="F2262" s="111"/>
      <c r="G2262" s="112"/>
      <c r="H2262" s="111"/>
      <c r="I2262" s="111"/>
      <c r="J2262" s="112"/>
      <c r="K2262" s="118"/>
      <c r="L2262" s="119"/>
      <c r="M2262" s="112"/>
      <c r="N2262" s="116"/>
      <c r="O2262" s="117" t="s">
        <v>123</v>
      </c>
      <c r="P2262" s="111"/>
      <c r="Q2262" s="111"/>
      <c r="R2262" s="111"/>
      <c r="S2262" s="111"/>
      <c r="T2262" s="111"/>
      <c r="U2262" s="112"/>
      <c r="V2262" s="111"/>
      <c r="W2262" s="111"/>
      <c r="X2262" s="112"/>
      <c r="Y2262" s="118"/>
      <c r="Z2262" s="119"/>
      <c r="AA2262" s="112"/>
      <c r="AB2262" s="116"/>
      <c r="AD2262" s="120"/>
      <c r="AE2262" s="58"/>
      <c r="AF2262" s="58"/>
      <c r="AG2262" s="58"/>
      <c r="AH2262" s="58"/>
      <c r="AI2262" s="58"/>
      <c r="AJ2262" s="58"/>
      <c r="AK2262" s="58"/>
    </row>
    <row r="2263" spans="1:37">
      <c r="A2263" s="110" t="s">
        <v>124</v>
      </c>
      <c r="B2263" s="111"/>
      <c r="C2263" s="111"/>
      <c r="D2263" s="111"/>
      <c r="E2263" s="111"/>
      <c r="F2263" s="111"/>
      <c r="G2263" s="112"/>
      <c r="H2263" s="111"/>
      <c r="I2263" s="111"/>
      <c r="J2263" s="112"/>
      <c r="K2263" s="118"/>
      <c r="L2263" s="119"/>
      <c r="M2263" s="112"/>
      <c r="N2263" s="116"/>
      <c r="O2263" s="117" t="s">
        <v>124</v>
      </c>
      <c r="P2263" s="111"/>
      <c r="Q2263" s="111"/>
      <c r="R2263" s="111"/>
      <c r="S2263" s="111"/>
      <c r="T2263" s="111"/>
      <c r="U2263" s="112"/>
      <c r="V2263" s="111"/>
      <c r="W2263" s="111"/>
      <c r="X2263" s="112"/>
      <c r="Y2263" s="118"/>
      <c r="Z2263" s="119"/>
      <c r="AA2263" s="112"/>
      <c r="AB2263" s="116"/>
      <c r="AD2263" s="64" t="s">
        <v>96</v>
      </c>
    </row>
    <row r="2264" spans="1:37">
      <c r="A2264" s="110" t="s">
        <v>125</v>
      </c>
      <c r="B2264" s="111"/>
      <c r="C2264" s="111"/>
      <c r="D2264" s="111"/>
      <c r="E2264" s="111"/>
      <c r="F2264" s="111"/>
      <c r="G2264" s="112"/>
      <c r="H2264" s="111"/>
      <c r="I2264" s="111"/>
      <c r="J2264" s="112"/>
      <c r="K2264" s="118"/>
      <c r="L2264" s="119"/>
      <c r="M2264" s="112"/>
      <c r="N2264" s="116"/>
      <c r="O2264" s="117" t="s">
        <v>125</v>
      </c>
      <c r="P2264" s="111"/>
      <c r="Q2264" s="111"/>
      <c r="R2264" s="111"/>
      <c r="S2264" s="111"/>
      <c r="T2264" s="111"/>
      <c r="U2264" s="112"/>
      <c r="V2264" s="111"/>
      <c r="W2264" s="111"/>
      <c r="X2264" s="112"/>
      <c r="Y2264" s="118"/>
      <c r="Z2264" s="119"/>
      <c r="AA2264" s="112"/>
      <c r="AB2264" s="116"/>
      <c r="AD2264" s="120"/>
      <c r="AE2264" s="58"/>
      <c r="AF2264" s="58"/>
      <c r="AG2264" s="58"/>
      <c r="AH2264" s="58"/>
      <c r="AI2264" s="58"/>
      <c r="AJ2264" s="58"/>
      <c r="AK2264" s="58"/>
    </row>
    <row r="2265" spans="1:37">
      <c r="A2265" s="110" t="s">
        <v>126</v>
      </c>
      <c r="B2265" s="111"/>
      <c r="C2265" s="111"/>
      <c r="D2265" s="111"/>
      <c r="E2265" s="111"/>
      <c r="F2265" s="111"/>
      <c r="G2265" s="112"/>
      <c r="H2265" s="111"/>
      <c r="I2265" s="111"/>
      <c r="J2265" s="112"/>
      <c r="K2265" s="118"/>
      <c r="L2265" s="119"/>
      <c r="M2265" s="112"/>
      <c r="N2265" s="116"/>
      <c r="O2265" s="117" t="s">
        <v>126</v>
      </c>
      <c r="P2265" s="111"/>
      <c r="Q2265" s="111"/>
      <c r="R2265" s="111"/>
      <c r="S2265" s="111"/>
      <c r="T2265" s="111"/>
      <c r="U2265" s="112"/>
      <c r="V2265" s="111"/>
      <c r="W2265" s="111"/>
      <c r="X2265" s="112"/>
      <c r="Y2265" s="118"/>
      <c r="Z2265" s="119"/>
      <c r="AA2265" s="112"/>
      <c r="AB2265" s="116"/>
      <c r="AD2265" s="64" t="s">
        <v>127</v>
      </c>
    </row>
    <row r="2266" spans="1:37">
      <c r="A2266" s="121" t="s">
        <v>128</v>
      </c>
      <c r="B2266" s="58"/>
      <c r="C2266" s="58"/>
      <c r="D2266" s="58"/>
      <c r="E2266" s="58"/>
      <c r="F2266" s="58"/>
      <c r="G2266" s="72"/>
      <c r="H2266" s="58"/>
      <c r="I2266" s="58"/>
      <c r="J2266" s="72"/>
      <c r="K2266" s="122"/>
      <c r="L2266" s="123"/>
      <c r="M2266" s="72"/>
      <c r="N2266" s="59"/>
      <c r="O2266" s="124" t="s">
        <v>128</v>
      </c>
      <c r="P2266" s="58"/>
      <c r="Q2266" s="58"/>
      <c r="R2266" s="58"/>
      <c r="S2266" s="58"/>
      <c r="T2266" s="58"/>
      <c r="U2266" s="72"/>
      <c r="V2266" s="58"/>
      <c r="W2266" s="58"/>
      <c r="X2266" s="72"/>
      <c r="Y2266" s="122"/>
      <c r="Z2266" s="123"/>
      <c r="AA2266" s="72"/>
      <c r="AB2266" s="59"/>
      <c r="AD2266" s="120"/>
      <c r="AE2266" s="125" t="str">
        <f>Daten!$A$35</f>
        <v>Fredenbeck</v>
      </c>
      <c r="AF2266" s="58"/>
      <c r="AG2266" s="58"/>
      <c r="AH2266" s="58"/>
      <c r="AI2266" s="58"/>
      <c r="AJ2266" s="58"/>
      <c r="AK2266" s="58"/>
    </row>
    <row r="2267" spans="1:37">
      <c r="A2267" s="65" t="s">
        <v>129</v>
      </c>
      <c r="N2267" s="61"/>
      <c r="O2267" s="64" t="s">
        <v>129</v>
      </c>
      <c r="AB2267" s="61"/>
      <c r="AD2267" s="64" t="s">
        <v>130</v>
      </c>
    </row>
    <row r="2268" spans="1:37">
      <c r="A2268" s="57"/>
      <c r="B2268" s="58"/>
      <c r="C2268" s="58"/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9"/>
      <c r="O2268" s="58"/>
      <c r="P2268" s="58"/>
      <c r="Q2268" s="58"/>
      <c r="R2268" s="58"/>
      <c r="S2268" s="58"/>
      <c r="T2268" s="58"/>
      <c r="U2268" s="58"/>
      <c r="V2268" s="58"/>
      <c r="W2268" s="58"/>
      <c r="X2268" s="58"/>
      <c r="Y2268" s="58"/>
      <c r="Z2268" s="58"/>
      <c r="AA2268" s="58"/>
      <c r="AB2268" s="59"/>
      <c r="AD2268" s="58"/>
      <c r="AE2268" s="126" t="str">
        <f>Daten!$A$32</f>
        <v>05.05.2017</v>
      </c>
      <c r="AF2268" s="58"/>
      <c r="AG2268" s="58"/>
      <c r="AH2268" s="58"/>
      <c r="AI2268" s="58"/>
      <c r="AJ2268" s="58"/>
      <c r="AK2268" s="58"/>
    </row>
    <row r="2269" spans="1:37">
      <c r="A2269" s="51" t="s">
        <v>95</v>
      </c>
      <c r="B2269" s="52"/>
      <c r="C2269" s="52"/>
      <c r="D2269" s="52"/>
      <c r="E2269" s="53"/>
      <c r="F2269" s="54" t="s">
        <v>96</v>
      </c>
      <c r="G2269" s="52"/>
      <c r="H2269" s="52"/>
      <c r="I2269" s="52"/>
      <c r="J2269" s="52"/>
      <c r="K2269" s="52"/>
      <c r="L2269" s="52"/>
      <c r="M2269" s="52"/>
      <c r="N2269" s="52"/>
      <c r="O2269" s="52"/>
      <c r="P2269" s="53"/>
      <c r="Q2269" s="54" t="s">
        <v>97</v>
      </c>
      <c r="R2269" s="52"/>
      <c r="S2269" s="52"/>
      <c r="T2269" s="52"/>
      <c r="U2269" s="52"/>
      <c r="V2269" s="52"/>
      <c r="W2269" s="52"/>
      <c r="X2269" s="52"/>
      <c r="Y2269" s="52"/>
      <c r="Z2269" s="52"/>
      <c r="AA2269" s="52"/>
      <c r="AB2269" s="53"/>
      <c r="AC2269" s="55" t="s">
        <v>98</v>
      </c>
    </row>
    <row r="2270" spans="1:37">
      <c r="A2270" s="57"/>
      <c r="B2270" s="58"/>
      <c r="C2270" s="58"/>
      <c r="D2270" s="58"/>
      <c r="E2270" s="59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9"/>
      <c r="Q2270" s="58"/>
      <c r="R2270" s="58" t="e">
        <f ca="1">SamstagNeben!P94</f>
        <v>#N/A</v>
      </c>
      <c r="S2270" s="58"/>
      <c r="T2270" s="58"/>
      <c r="U2270" s="58"/>
      <c r="V2270" s="58"/>
      <c r="W2270" s="58"/>
      <c r="X2270" s="58"/>
      <c r="Y2270" s="58"/>
      <c r="Z2270" s="58"/>
      <c r="AA2270" s="58" t="str">
        <f>SamstagNeben!N94</f>
        <v>M50</v>
      </c>
      <c r="AB2270" s="59"/>
      <c r="AC2270" s="55" t="s">
        <v>99</v>
      </c>
    </row>
    <row r="2271" spans="1:37" ht="15.95" customHeight="1">
      <c r="A2271" s="60" t="s">
        <v>100</v>
      </c>
      <c r="C2271" s="56" t="e">
        <f ca="1">SamstagNeben!I94</f>
        <v>#N/A</v>
      </c>
      <c r="M2271" s="61"/>
      <c r="N2271" s="62" t="s">
        <v>101</v>
      </c>
      <c r="O2271" s="63"/>
      <c r="P2271" s="56" t="e">
        <f ca="1">SamstagNeben!M94</f>
        <v>#N/A</v>
      </c>
      <c r="AB2271" s="61"/>
    </row>
    <row r="2272" spans="1:37">
      <c r="A2272" s="57"/>
      <c r="B2272" s="58"/>
      <c r="C2272" s="58"/>
      <c r="M2272" s="61"/>
      <c r="N2272" s="62"/>
      <c r="AB2272" s="61"/>
      <c r="AD2272" s="64" t="s">
        <v>37</v>
      </c>
      <c r="AG2272" s="64" t="s">
        <v>102</v>
      </c>
      <c r="AJ2272" s="64" t="s">
        <v>39</v>
      </c>
    </row>
    <row r="2273" spans="1:37">
      <c r="A2273" s="65" t="s">
        <v>100</v>
      </c>
      <c r="C2273" s="66"/>
      <c r="D2273" s="67"/>
      <c r="E2273" s="67"/>
      <c r="F2273" s="67"/>
      <c r="G2273" s="67"/>
      <c r="H2273" s="68"/>
      <c r="I2273" s="67"/>
      <c r="J2273" s="67"/>
      <c r="K2273" s="67"/>
      <c r="L2273" s="67"/>
      <c r="M2273" s="68"/>
      <c r="N2273" s="67"/>
      <c r="O2273" s="67"/>
      <c r="P2273" s="67"/>
      <c r="Q2273" s="67"/>
      <c r="R2273" s="68"/>
      <c r="S2273" s="67"/>
      <c r="T2273" s="67"/>
      <c r="U2273" s="67"/>
      <c r="V2273" s="67"/>
      <c r="W2273" s="68"/>
      <c r="X2273" s="67"/>
      <c r="Y2273" s="67"/>
      <c r="Z2273" s="67"/>
      <c r="AA2273" s="67"/>
      <c r="AB2273" s="68"/>
      <c r="AC2273" s="62"/>
      <c r="AD2273" s="69"/>
      <c r="AE2273" s="53"/>
      <c r="AF2273" s="62"/>
      <c r="AG2273" s="69"/>
      <c r="AH2273" s="53"/>
      <c r="AJ2273" s="69"/>
      <c r="AK2273" s="53"/>
    </row>
    <row r="2274" spans="1:37">
      <c r="A2274" s="70" t="s">
        <v>101</v>
      </c>
      <c r="B2274" s="58"/>
      <c r="C2274" s="71"/>
      <c r="D2274" s="72"/>
      <c r="E2274" s="72"/>
      <c r="F2274" s="72"/>
      <c r="G2274" s="72"/>
      <c r="H2274" s="59"/>
      <c r="I2274" s="72"/>
      <c r="J2274" s="72"/>
      <c r="K2274" s="72"/>
      <c r="L2274" s="72"/>
      <c r="M2274" s="59"/>
      <c r="N2274" s="72"/>
      <c r="O2274" s="72"/>
      <c r="P2274" s="72"/>
      <c r="Q2274" s="72"/>
      <c r="R2274" s="59"/>
      <c r="S2274" s="72"/>
      <c r="T2274" s="72"/>
      <c r="U2274" s="72"/>
      <c r="V2274" s="72"/>
      <c r="W2274" s="59"/>
      <c r="X2274" s="72"/>
      <c r="Y2274" s="72"/>
      <c r="Z2274" s="72"/>
      <c r="AA2274" s="72"/>
      <c r="AB2274" s="59"/>
      <c r="AC2274" s="62"/>
      <c r="AD2274" s="462">
        <f>SamstagNeben!C94</f>
        <v>22</v>
      </c>
      <c r="AE2274" s="463"/>
      <c r="AF2274" s="62"/>
      <c r="AG2274" s="462">
        <f>SamstagNeben!E94</f>
        <v>129</v>
      </c>
      <c r="AH2274" s="463"/>
      <c r="AJ2274" s="462">
        <f>SamstagNeben!F94</f>
        <v>1</v>
      </c>
      <c r="AK2274" s="463"/>
    </row>
    <row r="2275" spans="1:37">
      <c r="A2275" s="65" t="s">
        <v>100</v>
      </c>
      <c r="C2275" s="66"/>
      <c r="D2275" s="67"/>
      <c r="E2275" s="67"/>
      <c r="F2275" s="67"/>
      <c r="G2275" s="67"/>
      <c r="H2275" s="68"/>
      <c r="I2275" s="67"/>
      <c r="J2275" s="67"/>
      <c r="K2275" s="67"/>
      <c r="L2275" s="67"/>
      <c r="M2275" s="68"/>
      <c r="N2275" s="67"/>
      <c r="O2275" s="67"/>
      <c r="P2275" s="67"/>
      <c r="Q2275" s="67"/>
      <c r="R2275" s="68"/>
      <c r="S2275" s="67"/>
      <c r="T2275" s="67"/>
      <c r="U2275" s="67"/>
      <c r="V2275" s="67"/>
      <c r="W2275" s="68"/>
      <c r="X2275" s="67"/>
      <c r="Y2275" s="67"/>
      <c r="Z2275" s="67"/>
      <c r="AA2275" s="67"/>
      <c r="AB2275" s="68"/>
      <c r="AC2275" s="62"/>
      <c r="AD2275" s="57"/>
      <c r="AE2275" s="59"/>
      <c r="AF2275" s="62"/>
      <c r="AG2275" s="57"/>
      <c r="AH2275" s="59"/>
      <c r="AJ2275" s="57"/>
      <c r="AK2275" s="59"/>
    </row>
    <row r="2276" spans="1:37">
      <c r="A2276" s="70" t="s">
        <v>101</v>
      </c>
      <c r="B2276" s="58"/>
      <c r="C2276" s="71"/>
      <c r="D2276" s="72"/>
      <c r="E2276" s="72"/>
      <c r="F2276" s="72"/>
      <c r="G2276" s="72"/>
      <c r="H2276" s="59"/>
      <c r="I2276" s="72"/>
      <c r="J2276" s="72"/>
      <c r="K2276" s="72"/>
      <c r="L2276" s="72"/>
      <c r="M2276" s="59"/>
      <c r="N2276" s="72"/>
      <c r="O2276" s="72"/>
      <c r="P2276" s="72"/>
      <c r="Q2276" s="72"/>
      <c r="R2276" s="59"/>
      <c r="S2276" s="72"/>
      <c r="T2276" s="72"/>
      <c r="U2276" s="72"/>
      <c r="V2276" s="72"/>
      <c r="W2276" s="59"/>
      <c r="X2276" s="72"/>
      <c r="Y2276" s="72"/>
      <c r="Z2276" s="72"/>
      <c r="AA2276" s="72"/>
      <c r="AB2276" s="59"/>
      <c r="AC2276" s="62"/>
      <c r="AD2276" s="62"/>
      <c r="AE2276" s="62"/>
      <c r="AF2276" s="62"/>
      <c r="AG2276" s="62"/>
    </row>
    <row r="2277" spans="1:37">
      <c r="A2277" s="65" t="s">
        <v>100</v>
      </c>
      <c r="C2277" s="66"/>
      <c r="D2277" s="67"/>
      <c r="E2277" s="67"/>
      <c r="F2277" s="67"/>
      <c r="G2277" s="67"/>
      <c r="H2277" s="68"/>
      <c r="I2277" s="67"/>
      <c r="J2277" s="67"/>
      <c r="K2277" s="67"/>
      <c r="L2277" s="67"/>
      <c r="M2277" s="68"/>
      <c r="N2277" s="67"/>
      <c r="O2277" s="67"/>
      <c r="P2277" s="67"/>
      <c r="Q2277" s="67"/>
      <c r="R2277" s="68"/>
      <c r="S2277" s="67"/>
      <c r="T2277" s="67"/>
      <c r="U2277" s="67"/>
      <c r="V2277" s="67"/>
      <c r="W2277" s="68"/>
      <c r="X2277" s="67"/>
      <c r="Y2277" s="67"/>
      <c r="Z2277" s="67"/>
      <c r="AA2277" s="67"/>
      <c r="AB2277" s="68"/>
      <c r="AC2277" s="62"/>
      <c r="AD2277" s="73" t="s">
        <v>103</v>
      </c>
      <c r="AE2277" s="62"/>
      <c r="AF2277" s="62"/>
      <c r="AG2277" s="62"/>
    </row>
    <row r="2278" spans="1:37">
      <c r="A2278" s="70" t="s">
        <v>101</v>
      </c>
      <c r="B2278" s="58"/>
      <c r="C2278" s="71"/>
      <c r="D2278" s="72"/>
      <c r="E2278" s="72"/>
      <c r="F2278" s="72"/>
      <c r="G2278" s="72"/>
      <c r="H2278" s="59"/>
      <c r="I2278" s="72"/>
      <c r="J2278" s="72"/>
      <c r="K2278" s="72"/>
      <c r="L2278" s="72"/>
      <c r="M2278" s="59"/>
      <c r="N2278" s="72"/>
      <c r="O2278" s="72"/>
      <c r="P2278" s="72"/>
      <c r="Q2278" s="72"/>
      <c r="R2278" s="59"/>
      <c r="S2278" s="72"/>
      <c r="T2278" s="72"/>
      <c r="U2278" s="72"/>
      <c r="V2278" s="72"/>
      <c r="W2278" s="59"/>
      <c r="X2278" s="72"/>
      <c r="Y2278" s="72"/>
      <c r="Z2278" s="72"/>
      <c r="AA2278" s="72"/>
      <c r="AB2278" s="59"/>
      <c r="AC2278" s="62"/>
      <c r="AD2278" s="62"/>
      <c r="AE2278" s="62"/>
      <c r="AF2278" s="62"/>
      <c r="AG2278" s="62"/>
    </row>
    <row r="2279" spans="1:37">
      <c r="A2279" s="65" t="s">
        <v>100</v>
      </c>
      <c r="C2279" s="66"/>
      <c r="D2279" s="67"/>
      <c r="E2279" s="67"/>
      <c r="F2279" s="67"/>
      <c r="G2279" s="67"/>
      <c r="H2279" s="68"/>
      <c r="I2279" s="67"/>
      <c r="J2279" s="67"/>
      <c r="K2279" s="67"/>
      <c r="L2279" s="67"/>
      <c r="M2279" s="68"/>
      <c r="N2279" s="67"/>
      <c r="O2279" s="67"/>
      <c r="P2279" s="67"/>
      <c r="Q2279" s="67"/>
      <c r="R2279" s="68"/>
      <c r="S2279" s="67"/>
      <c r="T2279" s="67"/>
      <c r="U2279" s="67"/>
      <c r="V2279" s="67"/>
      <c r="W2279" s="68"/>
      <c r="X2279" s="67"/>
      <c r="Y2279" s="67"/>
      <c r="Z2279" s="67"/>
      <c r="AA2279" s="67"/>
      <c r="AB2279" s="68"/>
      <c r="AC2279" s="62"/>
      <c r="AD2279" s="74" t="str">
        <f>Daten!$A$31</f>
        <v>DM Senioren 2017</v>
      </c>
      <c r="AE2279" s="58"/>
      <c r="AF2279" s="58"/>
      <c r="AG2279" s="58"/>
      <c r="AH2279" s="58"/>
      <c r="AI2279" s="58"/>
      <c r="AJ2279" s="58"/>
      <c r="AK2279" s="58"/>
    </row>
    <row r="2280" spans="1:37">
      <c r="A2280" s="70" t="s">
        <v>101</v>
      </c>
      <c r="B2280" s="58"/>
      <c r="C2280" s="71"/>
      <c r="D2280" s="72"/>
      <c r="E2280" s="72"/>
      <c r="F2280" s="72"/>
      <c r="G2280" s="72"/>
      <c r="H2280" s="59"/>
      <c r="I2280" s="72"/>
      <c r="J2280" s="72"/>
      <c r="K2280" s="72"/>
      <c r="L2280" s="72"/>
      <c r="M2280" s="59"/>
      <c r="N2280" s="72"/>
      <c r="O2280" s="72"/>
      <c r="P2280" s="72"/>
      <c r="Q2280" s="72"/>
      <c r="R2280" s="59"/>
      <c r="S2280" s="72"/>
      <c r="T2280" s="72"/>
      <c r="U2280" s="72"/>
      <c r="V2280" s="72"/>
      <c r="W2280" s="59"/>
      <c r="X2280" s="72"/>
      <c r="Y2280" s="72"/>
      <c r="Z2280" s="72"/>
      <c r="AA2280" s="72"/>
      <c r="AB2280" s="59"/>
      <c r="AC2280" s="62"/>
      <c r="AD2280" s="75" t="str">
        <f>SamstagNeben!G94</f>
        <v>M50</v>
      </c>
      <c r="AE2280" s="76"/>
      <c r="AF2280" s="76"/>
      <c r="AG2280" s="75" t="s">
        <v>34</v>
      </c>
      <c r="AH2280" s="76"/>
      <c r="AI2280" s="76"/>
      <c r="AJ2280" s="76"/>
      <c r="AK2280" s="76"/>
    </row>
    <row r="2281" spans="1:37">
      <c r="A2281" s="65" t="s">
        <v>100</v>
      </c>
      <c r="C2281" s="66"/>
      <c r="D2281" s="67"/>
      <c r="E2281" s="67"/>
      <c r="F2281" s="67"/>
      <c r="G2281" s="67"/>
      <c r="H2281" s="68"/>
      <c r="I2281" s="67"/>
      <c r="J2281" s="67"/>
      <c r="K2281" s="67"/>
      <c r="L2281" s="67"/>
      <c r="M2281" s="68"/>
      <c r="N2281" s="67"/>
      <c r="O2281" s="67"/>
      <c r="P2281" s="67"/>
      <c r="Q2281" s="67"/>
      <c r="R2281" s="68"/>
      <c r="S2281" s="67"/>
      <c r="T2281" s="67"/>
      <c r="U2281" s="67"/>
      <c r="V2281" s="67"/>
      <c r="W2281" s="68"/>
      <c r="X2281" s="67"/>
      <c r="Y2281" s="67"/>
      <c r="Z2281" s="67"/>
      <c r="AA2281" s="67"/>
      <c r="AB2281" s="68"/>
      <c r="AC2281" s="62"/>
      <c r="AD2281" s="77"/>
      <c r="AE2281" s="62"/>
      <c r="AF2281" s="62"/>
      <c r="AG2281" s="62"/>
      <c r="AH2281" s="62"/>
      <c r="AI2281" s="62"/>
      <c r="AJ2281" s="62"/>
      <c r="AK2281" s="62"/>
    </row>
    <row r="2282" spans="1:37">
      <c r="A2282" s="70" t="s">
        <v>101</v>
      </c>
      <c r="B2282" s="58"/>
      <c r="C2282" s="71"/>
      <c r="D2282" s="72"/>
      <c r="E2282" s="72"/>
      <c r="F2282" s="72"/>
      <c r="G2282" s="72"/>
      <c r="H2282" s="59"/>
      <c r="I2282" s="72"/>
      <c r="J2282" s="72"/>
      <c r="K2282" s="72"/>
      <c r="L2282" s="72"/>
      <c r="M2282" s="59"/>
      <c r="N2282" s="72"/>
      <c r="O2282" s="72"/>
      <c r="P2282" s="72"/>
      <c r="Q2282" s="72"/>
      <c r="R2282" s="59"/>
      <c r="S2282" s="72"/>
      <c r="T2282" s="72"/>
      <c r="U2282" s="72"/>
      <c r="V2282" s="72"/>
      <c r="W2282" s="59"/>
      <c r="X2282" s="72"/>
      <c r="Y2282" s="72"/>
      <c r="Z2282" s="72"/>
      <c r="AA2282" s="72"/>
      <c r="AB2282" s="59"/>
      <c r="AC2282" s="62"/>
      <c r="AD2282" s="78" t="s">
        <v>104</v>
      </c>
      <c r="AE2282" s="76"/>
      <c r="AF2282" s="76"/>
      <c r="AG2282" s="76"/>
      <c r="AH2282" s="79"/>
      <c r="AI2282" s="76"/>
      <c r="AJ2282" s="76"/>
      <c r="AK2282" s="80"/>
    </row>
    <row r="2283" spans="1:37">
      <c r="D2283" s="64"/>
      <c r="AD2283" s="81"/>
      <c r="AE2283" s="52"/>
      <c r="AF2283" s="52"/>
      <c r="AG2283" s="52"/>
      <c r="AH2283" s="82"/>
      <c r="AI2283" s="52"/>
      <c r="AJ2283" s="52"/>
      <c r="AK2283" s="53"/>
    </row>
    <row r="2284" spans="1:37">
      <c r="A2284" s="83" t="s">
        <v>105</v>
      </c>
      <c r="B2284" s="76"/>
      <c r="C2284" s="80"/>
      <c r="D2284" s="84"/>
      <c r="E2284" s="84" t="s">
        <v>100</v>
      </c>
      <c r="F2284" s="85" t="s">
        <v>21</v>
      </c>
      <c r="G2284" s="84" t="s">
        <v>101</v>
      </c>
      <c r="H2284" s="86"/>
      <c r="I2284" s="84" t="s">
        <v>106</v>
      </c>
      <c r="J2284" s="84"/>
      <c r="K2284" s="84"/>
      <c r="L2284" s="84"/>
      <c r="M2284" s="86"/>
      <c r="N2284" s="84" t="s">
        <v>107</v>
      </c>
      <c r="O2284" s="84"/>
      <c r="P2284" s="84"/>
      <c r="Q2284" s="84"/>
      <c r="R2284" s="86"/>
      <c r="S2284" s="73"/>
      <c r="T2284" s="73"/>
      <c r="AD2284" s="87" t="s">
        <v>108</v>
      </c>
      <c r="AE2284" s="58"/>
      <c r="AF2284" s="58"/>
      <c r="AG2284" s="58"/>
      <c r="AH2284" s="72"/>
      <c r="AI2284" s="58"/>
      <c r="AJ2284" s="58"/>
      <c r="AK2284" s="59"/>
    </row>
    <row r="2285" spans="1:37">
      <c r="A2285" s="60"/>
      <c r="C2285" s="61"/>
      <c r="H2285" s="61"/>
      <c r="M2285" s="61"/>
      <c r="N2285" s="88"/>
      <c r="O2285" s="89"/>
      <c r="P2285" s="89"/>
      <c r="Q2285" s="89"/>
      <c r="R2285" s="90"/>
      <c r="S2285" s="62"/>
      <c r="T2285" s="56" t="s">
        <v>109</v>
      </c>
      <c r="AD2285" s="91"/>
      <c r="AE2285" s="62"/>
      <c r="AF2285" s="62"/>
      <c r="AG2285" s="62"/>
      <c r="AH2285" s="92"/>
      <c r="AI2285" s="62"/>
      <c r="AJ2285" s="62"/>
      <c r="AK2285" s="61"/>
    </row>
    <row r="2286" spans="1:37">
      <c r="A2286" s="93" t="s">
        <v>110</v>
      </c>
      <c r="B2286" s="58"/>
      <c r="C2286" s="59"/>
      <c r="D2286" s="58"/>
      <c r="E2286" s="58"/>
      <c r="F2286" s="94" t="s">
        <v>21</v>
      </c>
      <c r="G2286" s="58"/>
      <c r="H2286" s="59"/>
      <c r="I2286" s="58"/>
      <c r="J2286" s="58"/>
      <c r="K2286" s="94" t="s">
        <v>21</v>
      </c>
      <c r="L2286" s="58"/>
      <c r="M2286" s="59"/>
      <c r="N2286" s="95"/>
      <c r="O2286" s="95"/>
      <c r="P2286" s="96"/>
      <c r="Q2286" s="97"/>
      <c r="R2286" s="98"/>
      <c r="S2286" s="62"/>
      <c r="T2286" s="62"/>
      <c r="AD2286" s="87" t="s">
        <v>111</v>
      </c>
      <c r="AE2286" s="58"/>
      <c r="AF2286" s="58"/>
      <c r="AG2286" s="58"/>
      <c r="AH2286" s="72"/>
      <c r="AI2286" s="58"/>
      <c r="AJ2286" s="58"/>
      <c r="AK2286" s="59"/>
    </row>
    <row r="2287" spans="1:37">
      <c r="A2287" s="60"/>
      <c r="C2287" s="61"/>
      <c r="H2287" s="61"/>
      <c r="K2287" s="99"/>
      <c r="M2287" s="61"/>
      <c r="N2287" s="62"/>
      <c r="Q2287" s="100"/>
      <c r="R2287" s="61"/>
      <c r="S2287" s="62"/>
      <c r="T2287" s="58"/>
      <c r="U2287" s="58"/>
      <c r="V2287" s="58"/>
      <c r="W2287" s="58"/>
      <c r="X2287" s="58"/>
      <c r="Y2287" s="58"/>
      <c r="Z2287" s="58"/>
      <c r="AA2287" s="58"/>
      <c r="AB2287" s="58"/>
      <c r="AC2287" s="62"/>
      <c r="AD2287" s="91"/>
      <c r="AE2287" s="62"/>
      <c r="AF2287" s="62"/>
      <c r="AG2287" s="62"/>
      <c r="AH2287" s="92"/>
      <c r="AI2287" s="62"/>
      <c r="AJ2287" s="62"/>
      <c r="AK2287" s="61"/>
    </row>
    <row r="2288" spans="1:37">
      <c r="A2288" s="93" t="s">
        <v>112</v>
      </c>
      <c r="B2288" s="58"/>
      <c r="C2288" s="59"/>
      <c r="D2288" s="58"/>
      <c r="E2288" s="58"/>
      <c r="F2288" s="94" t="s">
        <v>21</v>
      </c>
      <c r="G2288" s="58"/>
      <c r="H2288" s="59"/>
      <c r="I2288" s="58"/>
      <c r="J2288" s="58"/>
      <c r="K2288" s="94" t="s">
        <v>21</v>
      </c>
      <c r="L2288" s="58"/>
      <c r="M2288" s="59"/>
      <c r="N2288" s="58"/>
      <c r="O2288" s="58"/>
      <c r="P2288" s="94" t="s">
        <v>21</v>
      </c>
      <c r="Q2288" s="101"/>
      <c r="R2288" s="59"/>
      <c r="S2288" s="62"/>
      <c r="T2288" s="62"/>
      <c r="AD2288" s="87" t="s">
        <v>113</v>
      </c>
      <c r="AE2288" s="58"/>
      <c r="AF2288" s="58"/>
      <c r="AG2288" s="58"/>
      <c r="AH2288" s="72"/>
      <c r="AI2288" s="58"/>
      <c r="AJ2288" s="58"/>
      <c r="AK2288" s="59"/>
    </row>
    <row r="2289" spans="1:37">
      <c r="AD2289" s="91" t="s">
        <v>114</v>
      </c>
      <c r="AE2289" s="62"/>
      <c r="AF2289" s="62"/>
      <c r="AG2289" s="62"/>
      <c r="AH2289" s="92"/>
      <c r="AI2289" s="62"/>
      <c r="AJ2289" s="62"/>
      <c r="AK2289" s="61"/>
    </row>
    <row r="2290" spans="1:37">
      <c r="A2290" s="102"/>
      <c r="B2290" s="76"/>
      <c r="C2290" s="76"/>
      <c r="D2290" s="76"/>
      <c r="E2290" s="76" t="s">
        <v>100</v>
      </c>
      <c r="F2290" s="76"/>
      <c r="G2290" s="76"/>
      <c r="H2290" s="76"/>
      <c r="I2290" s="76"/>
      <c r="J2290" s="76"/>
      <c r="K2290" s="76"/>
      <c r="L2290" s="76"/>
      <c r="M2290" s="76"/>
      <c r="N2290" s="85" t="s">
        <v>40</v>
      </c>
      <c r="O2290" s="76"/>
      <c r="P2290" s="76"/>
      <c r="Q2290" s="76"/>
      <c r="R2290" s="76"/>
      <c r="S2290" s="76"/>
      <c r="T2290" s="76" t="s">
        <v>101</v>
      </c>
      <c r="U2290" s="76"/>
      <c r="V2290" s="76"/>
      <c r="W2290" s="76"/>
      <c r="X2290" s="76"/>
      <c r="Y2290" s="76"/>
      <c r="Z2290" s="76"/>
      <c r="AA2290" s="76"/>
      <c r="AB2290" s="80"/>
      <c r="AD2290" s="87" t="s">
        <v>115</v>
      </c>
      <c r="AE2290" s="58"/>
      <c r="AF2290" s="58"/>
      <c r="AG2290" s="58"/>
      <c r="AH2290" s="72"/>
      <c r="AI2290" s="58"/>
      <c r="AJ2290" s="58"/>
      <c r="AK2290" s="59"/>
    </row>
    <row r="2291" spans="1:37">
      <c r="A2291" s="103" t="s">
        <v>116</v>
      </c>
      <c r="B2291" s="104" t="s">
        <v>117</v>
      </c>
      <c r="C2291" s="104"/>
      <c r="D2291" s="104"/>
      <c r="E2291" s="104"/>
      <c r="F2291" s="104"/>
      <c r="G2291" s="105"/>
      <c r="H2291" s="104" t="s">
        <v>118</v>
      </c>
      <c r="I2291" s="104"/>
      <c r="J2291" s="105"/>
      <c r="K2291" s="106" t="s">
        <v>119</v>
      </c>
      <c r="L2291" s="107" t="s">
        <v>120</v>
      </c>
      <c r="M2291" s="108"/>
      <c r="N2291" s="109" t="s">
        <v>94</v>
      </c>
      <c r="O2291" s="105" t="s">
        <v>116</v>
      </c>
      <c r="P2291" s="104" t="s">
        <v>117</v>
      </c>
      <c r="Q2291" s="104"/>
      <c r="R2291" s="104"/>
      <c r="S2291" s="104"/>
      <c r="T2291" s="104"/>
      <c r="U2291" s="105"/>
      <c r="V2291" s="104" t="s">
        <v>118</v>
      </c>
      <c r="W2291" s="104"/>
      <c r="X2291" s="105"/>
      <c r="Y2291" s="106" t="s">
        <v>119</v>
      </c>
      <c r="Z2291" s="107" t="s">
        <v>120</v>
      </c>
      <c r="AA2291" s="108"/>
      <c r="AB2291" s="109" t="s">
        <v>94</v>
      </c>
    </row>
    <row r="2292" spans="1:37">
      <c r="A2292" s="110" t="s">
        <v>121</v>
      </c>
      <c r="B2292" s="111"/>
      <c r="C2292" s="111"/>
      <c r="D2292" s="111"/>
      <c r="E2292" s="111"/>
      <c r="F2292" s="111"/>
      <c r="G2292" s="112"/>
      <c r="H2292" s="111"/>
      <c r="I2292" s="111"/>
      <c r="J2292" s="112"/>
      <c r="K2292" s="113"/>
      <c r="L2292" s="114"/>
      <c r="M2292" s="115"/>
      <c r="N2292" s="116"/>
      <c r="O2292" s="117" t="s">
        <v>121</v>
      </c>
      <c r="P2292" s="111"/>
      <c r="Q2292" s="111"/>
      <c r="R2292" s="111"/>
      <c r="S2292" s="111"/>
      <c r="T2292" s="111"/>
      <c r="U2292" s="112"/>
      <c r="V2292" s="111"/>
      <c r="W2292" s="111"/>
      <c r="X2292" s="112"/>
      <c r="Y2292" s="113"/>
      <c r="Z2292" s="114"/>
      <c r="AA2292" s="115"/>
      <c r="AB2292" s="116"/>
      <c r="AD2292" s="64" t="s">
        <v>122</v>
      </c>
    </row>
    <row r="2293" spans="1:37">
      <c r="A2293" s="110" t="s">
        <v>123</v>
      </c>
      <c r="B2293" s="111"/>
      <c r="C2293" s="111"/>
      <c r="D2293" s="111"/>
      <c r="E2293" s="111"/>
      <c r="F2293" s="111"/>
      <c r="G2293" s="112"/>
      <c r="H2293" s="111"/>
      <c r="I2293" s="111"/>
      <c r="J2293" s="112"/>
      <c r="K2293" s="118"/>
      <c r="L2293" s="119"/>
      <c r="M2293" s="112"/>
      <c r="N2293" s="116"/>
      <c r="O2293" s="117" t="s">
        <v>123</v>
      </c>
      <c r="P2293" s="111"/>
      <c r="Q2293" s="111"/>
      <c r="R2293" s="111"/>
      <c r="S2293" s="111"/>
      <c r="T2293" s="111"/>
      <c r="U2293" s="112"/>
      <c r="V2293" s="111"/>
      <c r="W2293" s="111"/>
      <c r="X2293" s="112"/>
      <c r="Y2293" s="118"/>
      <c r="Z2293" s="119"/>
      <c r="AA2293" s="112"/>
      <c r="AB2293" s="116"/>
      <c r="AD2293" s="120"/>
      <c r="AE2293" s="58"/>
      <c r="AF2293" s="58"/>
      <c r="AG2293" s="58"/>
      <c r="AH2293" s="58"/>
      <c r="AI2293" s="58"/>
      <c r="AJ2293" s="58"/>
      <c r="AK2293" s="58"/>
    </row>
    <row r="2294" spans="1:37">
      <c r="A2294" s="110" t="s">
        <v>124</v>
      </c>
      <c r="B2294" s="111"/>
      <c r="C2294" s="111"/>
      <c r="D2294" s="111"/>
      <c r="E2294" s="111"/>
      <c r="F2294" s="111"/>
      <c r="G2294" s="112"/>
      <c r="H2294" s="111"/>
      <c r="I2294" s="111"/>
      <c r="J2294" s="112"/>
      <c r="K2294" s="118"/>
      <c r="L2294" s="119"/>
      <c r="M2294" s="112"/>
      <c r="N2294" s="116"/>
      <c r="O2294" s="117" t="s">
        <v>124</v>
      </c>
      <c r="P2294" s="111"/>
      <c r="Q2294" s="111"/>
      <c r="R2294" s="111"/>
      <c r="S2294" s="111"/>
      <c r="T2294" s="111"/>
      <c r="U2294" s="112"/>
      <c r="V2294" s="111"/>
      <c r="W2294" s="111"/>
      <c r="X2294" s="112"/>
      <c r="Y2294" s="118"/>
      <c r="Z2294" s="119"/>
      <c r="AA2294" s="112"/>
      <c r="AB2294" s="116"/>
      <c r="AD2294" s="64" t="s">
        <v>96</v>
      </c>
    </row>
    <row r="2295" spans="1:37">
      <c r="A2295" s="110" t="s">
        <v>125</v>
      </c>
      <c r="B2295" s="111"/>
      <c r="C2295" s="111"/>
      <c r="D2295" s="111"/>
      <c r="E2295" s="111"/>
      <c r="F2295" s="111"/>
      <c r="G2295" s="112"/>
      <c r="H2295" s="111"/>
      <c r="I2295" s="111"/>
      <c r="J2295" s="112"/>
      <c r="K2295" s="118"/>
      <c r="L2295" s="119"/>
      <c r="M2295" s="112"/>
      <c r="N2295" s="116"/>
      <c r="O2295" s="117" t="s">
        <v>125</v>
      </c>
      <c r="P2295" s="111"/>
      <c r="Q2295" s="111"/>
      <c r="R2295" s="111"/>
      <c r="S2295" s="111"/>
      <c r="T2295" s="111"/>
      <c r="U2295" s="112"/>
      <c r="V2295" s="111"/>
      <c r="W2295" s="111"/>
      <c r="X2295" s="112"/>
      <c r="Y2295" s="118"/>
      <c r="Z2295" s="119"/>
      <c r="AA2295" s="112"/>
      <c r="AB2295" s="116"/>
      <c r="AD2295" s="120"/>
      <c r="AE2295" s="58"/>
      <c r="AF2295" s="58"/>
      <c r="AG2295" s="58"/>
      <c r="AH2295" s="58"/>
      <c r="AI2295" s="58"/>
      <c r="AJ2295" s="58"/>
      <c r="AK2295" s="58"/>
    </row>
    <row r="2296" spans="1:37">
      <c r="A2296" s="110" t="s">
        <v>126</v>
      </c>
      <c r="B2296" s="111"/>
      <c r="C2296" s="111"/>
      <c r="D2296" s="111"/>
      <c r="E2296" s="111"/>
      <c r="F2296" s="111"/>
      <c r="G2296" s="112"/>
      <c r="H2296" s="111"/>
      <c r="I2296" s="111"/>
      <c r="J2296" s="112"/>
      <c r="K2296" s="118"/>
      <c r="L2296" s="119"/>
      <c r="M2296" s="112"/>
      <c r="N2296" s="116"/>
      <c r="O2296" s="117" t="s">
        <v>126</v>
      </c>
      <c r="P2296" s="111"/>
      <c r="Q2296" s="111"/>
      <c r="R2296" s="111"/>
      <c r="S2296" s="111"/>
      <c r="T2296" s="111"/>
      <c r="U2296" s="112"/>
      <c r="V2296" s="111"/>
      <c r="W2296" s="111"/>
      <c r="X2296" s="112"/>
      <c r="Y2296" s="118"/>
      <c r="Z2296" s="119"/>
      <c r="AA2296" s="112"/>
      <c r="AB2296" s="116"/>
      <c r="AD2296" s="64" t="s">
        <v>127</v>
      </c>
    </row>
    <row r="2297" spans="1:37">
      <c r="A2297" s="121" t="s">
        <v>128</v>
      </c>
      <c r="B2297" s="58"/>
      <c r="C2297" s="58"/>
      <c r="D2297" s="58"/>
      <c r="E2297" s="58"/>
      <c r="F2297" s="58"/>
      <c r="G2297" s="72"/>
      <c r="H2297" s="58"/>
      <c r="I2297" s="58"/>
      <c r="J2297" s="72"/>
      <c r="K2297" s="122"/>
      <c r="L2297" s="123"/>
      <c r="M2297" s="72"/>
      <c r="N2297" s="59"/>
      <c r="O2297" s="124" t="s">
        <v>128</v>
      </c>
      <c r="P2297" s="58"/>
      <c r="Q2297" s="58"/>
      <c r="R2297" s="58"/>
      <c r="S2297" s="58"/>
      <c r="T2297" s="58"/>
      <c r="U2297" s="72"/>
      <c r="V2297" s="58"/>
      <c r="W2297" s="58"/>
      <c r="X2297" s="72"/>
      <c r="Y2297" s="122"/>
      <c r="Z2297" s="123"/>
      <c r="AA2297" s="72"/>
      <c r="AB2297" s="59"/>
      <c r="AD2297" s="125"/>
      <c r="AE2297" s="125" t="str">
        <f>Daten!$A$35</f>
        <v>Fredenbeck</v>
      </c>
      <c r="AF2297" s="58"/>
      <c r="AG2297" s="58"/>
      <c r="AH2297" s="58"/>
      <c r="AI2297" s="58"/>
      <c r="AJ2297" s="58"/>
      <c r="AK2297" s="58"/>
    </row>
    <row r="2298" spans="1:37">
      <c r="A2298" s="65" t="s">
        <v>129</v>
      </c>
      <c r="N2298" s="61"/>
      <c r="O2298" s="64" t="s">
        <v>129</v>
      </c>
      <c r="AB2298" s="61"/>
      <c r="AD2298" s="64" t="s">
        <v>130</v>
      </c>
    </row>
    <row r="2299" spans="1:37">
      <c r="A2299" s="57"/>
      <c r="B2299" s="58"/>
      <c r="C2299" s="58"/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9"/>
      <c r="O2299" s="58"/>
      <c r="P2299" s="58"/>
      <c r="Q2299" s="58"/>
      <c r="R2299" s="58"/>
      <c r="S2299" s="58"/>
      <c r="T2299" s="58"/>
      <c r="U2299" s="58"/>
      <c r="V2299" s="58"/>
      <c r="W2299" s="58"/>
      <c r="X2299" s="58"/>
      <c r="Y2299" s="58"/>
      <c r="Z2299" s="58"/>
      <c r="AA2299" s="58"/>
      <c r="AB2299" s="59"/>
      <c r="AD2299" s="58"/>
      <c r="AE2299" s="126" t="str">
        <f>Daten!$A$32</f>
        <v>05.05.2017</v>
      </c>
      <c r="AF2299" s="58"/>
      <c r="AG2299" s="58"/>
      <c r="AH2299" s="58"/>
      <c r="AI2299" s="58"/>
      <c r="AJ2299" s="58"/>
      <c r="AK2299" s="58"/>
    </row>
    <row r="2300" spans="1:37" ht="12" customHeight="1">
      <c r="A2300" s="127"/>
    </row>
    <row r="2301" spans="1:37">
      <c r="A2301" s="51" t="s">
        <v>95</v>
      </c>
      <c r="B2301" s="52"/>
      <c r="C2301" s="52"/>
      <c r="D2301" s="52"/>
      <c r="E2301" s="53"/>
      <c r="F2301" s="54" t="s">
        <v>96</v>
      </c>
      <c r="G2301" s="52"/>
      <c r="H2301" s="52"/>
      <c r="I2301" s="52"/>
      <c r="J2301" s="52"/>
      <c r="K2301" s="52"/>
      <c r="L2301" s="52"/>
      <c r="M2301" s="52"/>
      <c r="N2301" s="52"/>
      <c r="O2301" s="52"/>
      <c r="P2301" s="53"/>
      <c r="Q2301" s="54" t="s">
        <v>97</v>
      </c>
      <c r="R2301" s="52"/>
      <c r="S2301" s="52"/>
      <c r="T2301" s="52"/>
      <c r="U2301" s="52"/>
      <c r="V2301" s="52"/>
      <c r="W2301" s="52"/>
      <c r="X2301" s="52"/>
      <c r="Y2301" s="52"/>
      <c r="Z2301" s="52"/>
      <c r="AA2301" s="52"/>
      <c r="AB2301" s="53"/>
      <c r="AC2301" s="55" t="s">
        <v>98</v>
      </c>
    </row>
    <row r="2302" spans="1:37">
      <c r="A2302" s="57"/>
      <c r="B2302" s="58"/>
      <c r="C2302" s="58"/>
      <c r="D2302" s="58"/>
      <c r="E2302" s="59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9"/>
      <c r="Q2302" s="58"/>
      <c r="R2302" s="58" t="e">
        <f ca="1">SamstagNeben!P95</f>
        <v>#N/A</v>
      </c>
      <c r="S2302" s="58"/>
      <c r="T2302" s="58"/>
      <c r="U2302" s="58"/>
      <c r="V2302" s="58"/>
      <c r="W2302" s="58"/>
      <c r="X2302" s="58"/>
      <c r="Y2302" s="58"/>
      <c r="Z2302" s="58"/>
      <c r="AA2302" s="58" t="str">
        <f>SamstagNeben!N95</f>
        <v>M50</v>
      </c>
      <c r="AB2302" s="59"/>
      <c r="AC2302" s="55" t="s">
        <v>99</v>
      </c>
    </row>
    <row r="2303" spans="1:37" ht="15.95" customHeight="1">
      <c r="A2303" s="60" t="s">
        <v>100</v>
      </c>
      <c r="C2303" s="56" t="e">
        <f ca="1">SamstagNeben!I95</f>
        <v>#N/A</v>
      </c>
      <c r="M2303" s="61"/>
      <c r="N2303" s="62" t="s">
        <v>101</v>
      </c>
      <c r="O2303" s="63"/>
      <c r="P2303" s="56" t="e">
        <f ca="1">SamstagNeben!M95</f>
        <v>#N/A</v>
      </c>
      <c r="AB2303" s="61"/>
    </row>
    <row r="2304" spans="1:37">
      <c r="A2304" s="57"/>
      <c r="B2304" s="58"/>
      <c r="C2304" s="58"/>
      <c r="M2304" s="61"/>
      <c r="N2304" s="62"/>
      <c r="AB2304" s="61"/>
      <c r="AD2304" s="64" t="s">
        <v>37</v>
      </c>
      <c r="AG2304" s="64" t="s">
        <v>102</v>
      </c>
      <c r="AJ2304" s="64" t="s">
        <v>39</v>
      </c>
    </row>
    <row r="2305" spans="1:37">
      <c r="A2305" s="65" t="s">
        <v>100</v>
      </c>
      <c r="C2305" s="66"/>
      <c r="D2305" s="67"/>
      <c r="E2305" s="67"/>
      <c r="F2305" s="67"/>
      <c r="G2305" s="67"/>
      <c r="H2305" s="68"/>
      <c r="I2305" s="67"/>
      <c r="J2305" s="67"/>
      <c r="K2305" s="67"/>
      <c r="L2305" s="67"/>
      <c r="M2305" s="68"/>
      <c r="N2305" s="67"/>
      <c r="O2305" s="67"/>
      <c r="P2305" s="67"/>
      <c r="Q2305" s="67"/>
      <c r="R2305" s="68"/>
      <c r="S2305" s="67"/>
      <c r="T2305" s="67"/>
      <c r="U2305" s="67"/>
      <c r="V2305" s="67"/>
      <c r="W2305" s="68"/>
      <c r="X2305" s="67"/>
      <c r="Y2305" s="67"/>
      <c r="Z2305" s="67"/>
      <c r="AA2305" s="67"/>
      <c r="AB2305" s="68"/>
      <c r="AC2305" s="62"/>
      <c r="AD2305" s="69"/>
      <c r="AE2305" s="53"/>
      <c r="AF2305" s="62"/>
      <c r="AG2305" s="69"/>
      <c r="AH2305" s="53"/>
      <c r="AJ2305" s="69"/>
      <c r="AK2305" s="53"/>
    </row>
    <row r="2306" spans="1:37">
      <c r="A2306" s="70" t="s">
        <v>101</v>
      </c>
      <c r="B2306" s="58"/>
      <c r="C2306" s="71"/>
      <c r="D2306" s="72"/>
      <c r="E2306" s="72"/>
      <c r="F2306" s="72"/>
      <c r="G2306" s="72"/>
      <c r="H2306" s="59"/>
      <c r="I2306" s="72"/>
      <c r="J2306" s="72"/>
      <c r="K2306" s="72"/>
      <c r="L2306" s="72"/>
      <c r="M2306" s="59"/>
      <c r="N2306" s="72"/>
      <c r="O2306" s="72"/>
      <c r="P2306" s="72"/>
      <c r="Q2306" s="72"/>
      <c r="R2306" s="59"/>
      <c r="S2306" s="72"/>
      <c r="T2306" s="72"/>
      <c r="U2306" s="72"/>
      <c r="V2306" s="72"/>
      <c r="W2306" s="59"/>
      <c r="X2306" s="72"/>
      <c r="Y2306" s="72"/>
      <c r="Z2306" s="72"/>
      <c r="AA2306" s="72"/>
      <c r="AB2306" s="59"/>
      <c r="AC2306" s="62"/>
      <c r="AD2306" s="462">
        <f>SamstagNeben!C95</f>
        <v>19</v>
      </c>
      <c r="AE2306" s="463"/>
      <c r="AF2306" s="62"/>
      <c r="AG2306" s="462">
        <f>SamstagNeben!E95</f>
        <v>130</v>
      </c>
      <c r="AH2306" s="463"/>
      <c r="AJ2306" s="462">
        <f>SamstagNeben!F95</f>
        <v>2</v>
      </c>
      <c r="AK2306" s="463"/>
    </row>
    <row r="2307" spans="1:37">
      <c r="A2307" s="65" t="s">
        <v>100</v>
      </c>
      <c r="C2307" s="66"/>
      <c r="D2307" s="67"/>
      <c r="E2307" s="67"/>
      <c r="F2307" s="67"/>
      <c r="G2307" s="67"/>
      <c r="H2307" s="68"/>
      <c r="I2307" s="67"/>
      <c r="J2307" s="67"/>
      <c r="K2307" s="67"/>
      <c r="L2307" s="67"/>
      <c r="M2307" s="68"/>
      <c r="N2307" s="67"/>
      <c r="O2307" s="67"/>
      <c r="P2307" s="67"/>
      <c r="Q2307" s="67"/>
      <c r="R2307" s="68"/>
      <c r="S2307" s="67"/>
      <c r="T2307" s="67"/>
      <c r="U2307" s="67"/>
      <c r="V2307" s="67"/>
      <c r="W2307" s="68"/>
      <c r="X2307" s="67"/>
      <c r="Y2307" s="67"/>
      <c r="Z2307" s="67"/>
      <c r="AA2307" s="67"/>
      <c r="AB2307" s="68"/>
      <c r="AC2307" s="62"/>
      <c r="AD2307" s="57"/>
      <c r="AE2307" s="59"/>
      <c r="AF2307" s="62"/>
      <c r="AG2307" s="57"/>
      <c r="AH2307" s="59"/>
      <c r="AJ2307" s="57"/>
      <c r="AK2307" s="59"/>
    </row>
    <row r="2308" spans="1:37">
      <c r="A2308" s="70" t="s">
        <v>101</v>
      </c>
      <c r="B2308" s="58"/>
      <c r="C2308" s="71"/>
      <c r="D2308" s="72"/>
      <c r="E2308" s="72"/>
      <c r="F2308" s="72"/>
      <c r="G2308" s="72"/>
      <c r="H2308" s="59"/>
      <c r="I2308" s="72"/>
      <c r="J2308" s="72"/>
      <c r="K2308" s="72"/>
      <c r="L2308" s="72"/>
      <c r="M2308" s="59"/>
      <c r="N2308" s="72"/>
      <c r="O2308" s="72"/>
      <c r="P2308" s="72"/>
      <c r="Q2308" s="72"/>
      <c r="R2308" s="59"/>
      <c r="S2308" s="72"/>
      <c r="T2308" s="72"/>
      <c r="U2308" s="72"/>
      <c r="V2308" s="72"/>
      <c r="W2308" s="59"/>
      <c r="X2308" s="72"/>
      <c r="Y2308" s="72"/>
      <c r="Z2308" s="72"/>
      <c r="AA2308" s="72"/>
      <c r="AB2308" s="59"/>
      <c r="AC2308" s="62"/>
      <c r="AD2308" s="62"/>
      <c r="AE2308" s="62"/>
      <c r="AF2308" s="62"/>
      <c r="AG2308" s="62"/>
    </row>
    <row r="2309" spans="1:37">
      <c r="A2309" s="65" t="s">
        <v>100</v>
      </c>
      <c r="C2309" s="66"/>
      <c r="D2309" s="67"/>
      <c r="E2309" s="67"/>
      <c r="F2309" s="67"/>
      <c r="G2309" s="67"/>
      <c r="H2309" s="68"/>
      <c r="I2309" s="67"/>
      <c r="J2309" s="67"/>
      <c r="K2309" s="67"/>
      <c r="L2309" s="67"/>
      <c r="M2309" s="68"/>
      <c r="N2309" s="67"/>
      <c r="O2309" s="67"/>
      <c r="P2309" s="67"/>
      <c r="Q2309" s="67"/>
      <c r="R2309" s="68"/>
      <c r="S2309" s="67"/>
      <c r="T2309" s="67"/>
      <c r="U2309" s="67"/>
      <c r="V2309" s="67"/>
      <c r="W2309" s="68"/>
      <c r="X2309" s="67"/>
      <c r="Y2309" s="67"/>
      <c r="Z2309" s="67"/>
      <c r="AA2309" s="67"/>
      <c r="AB2309" s="68"/>
      <c r="AC2309" s="62"/>
      <c r="AD2309" s="73" t="s">
        <v>103</v>
      </c>
      <c r="AE2309" s="62"/>
      <c r="AF2309" s="62"/>
      <c r="AG2309" s="62"/>
    </row>
    <row r="2310" spans="1:37">
      <c r="A2310" s="70" t="s">
        <v>101</v>
      </c>
      <c r="B2310" s="58"/>
      <c r="C2310" s="71"/>
      <c r="D2310" s="72"/>
      <c r="E2310" s="72"/>
      <c r="F2310" s="72"/>
      <c r="G2310" s="72"/>
      <c r="H2310" s="59"/>
      <c r="I2310" s="72"/>
      <c r="J2310" s="72"/>
      <c r="K2310" s="72"/>
      <c r="L2310" s="72"/>
      <c r="M2310" s="59"/>
      <c r="N2310" s="72"/>
      <c r="O2310" s="72"/>
      <c r="P2310" s="72"/>
      <c r="Q2310" s="72"/>
      <c r="R2310" s="59"/>
      <c r="S2310" s="72"/>
      <c r="T2310" s="72"/>
      <c r="U2310" s="72"/>
      <c r="V2310" s="72"/>
      <c r="W2310" s="59"/>
      <c r="X2310" s="72"/>
      <c r="Y2310" s="72"/>
      <c r="Z2310" s="72"/>
      <c r="AA2310" s="72"/>
      <c r="AB2310" s="59"/>
      <c r="AC2310" s="62"/>
      <c r="AD2310" s="62"/>
      <c r="AE2310" s="62"/>
      <c r="AF2310" s="62"/>
      <c r="AG2310" s="62"/>
    </row>
    <row r="2311" spans="1:37">
      <c r="A2311" s="65" t="s">
        <v>100</v>
      </c>
      <c r="C2311" s="66"/>
      <c r="D2311" s="67"/>
      <c r="E2311" s="67"/>
      <c r="F2311" s="67"/>
      <c r="G2311" s="67"/>
      <c r="H2311" s="68"/>
      <c r="I2311" s="67"/>
      <c r="J2311" s="67"/>
      <c r="K2311" s="67"/>
      <c r="L2311" s="67"/>
      <c r="M2311" s="68"/>
      <c r="N2311" s="67"/>
      <c r="O2311" s="67"/>
      <c r="P2311" s="67"/>
      <c r="Q2311" s="67"/>
      <c r="R2311" s="68"/>
      <c r="S2311" s="67"/>
      <c r="T2311" s="67"/>
      <c r="U2311" s="67"/>
      <c r="V2311" s="67"/>
      <c r="W2311" s="68"/>
      <c r="X2311" s="67"/>
      <c r="Y2311" s="67"/>
      <c r="Z2311" s="67"/>
      <c r="AA2311" s="67"/>
      <c r="AB2311" s="68"/>
      <c r="AC2311" s="62"/>
      <c r="AD2311" s="74" t="str">
        <f>Daten!$A$31</f>
        <v>DM Senioren 2017</v>
      </c>
      <c r="AE2311" s="58"/>
      <c r="AF2311" s="58"/>
      <c r="AG2311" s="58"/>
      <c r="AH2311" s="58"/>
      <c r="AI2311" s="58"/>
      <c r="AJ2311" s="58"/>
      <c r="AK2311" s="58"/>
    </row>
    <row r="2312" spans="1:37">
      <c r="A2312" s="70" t="s">
        <v>101</v>
      </c>
      <c r="B2312" s="58"/>
      <c r="C2312" s="71"/>
      <c r="D2312" s="72"/>
      <c r="E2312" s="72"/>
      <c r="F2312" s="72"/>
      <c r="G2312" s="72"/>
      <c r="H2312" s="59"/>
      <c r="I2312" s="72"/>
      <c r="J2312" s="72"/>
      <c r="K2312" s="72"/>
      <c r="L2312" s="72"/>
      <c r="M2312" s="59"/>
      <c r="N2312" s="72"/>
      <c r="O2312" s="72"/>
      <c r="P2312" s="72"/>
      <c r="Q2312" s="72"/>
      <c r="R2312" s="59"/>
      <c r="S2312" s="72"/>
      <c r="T2312" s="72"/>
      <c r="U2312" s="72"/>
      <c r="V2312" s="72"/>
      <c r="W2312" s="59"/>
      <c r="X2312" s="72"/>
      <c r="Y2312" s="72"/>
      <c r="Z2312" s="72"/>
      <c r="AA2312" s="72"/>
      <c r="AB2312" s="59"/>
      <c r="AC2312" s="62"/>
      <c r="AD2312" s="75" t="str">
        <f>SamstagNeben!G95</f>
        <v>M50</v>
      </c>
      <c r="AE2312" s="76"/>
      <c r="AF2312" s="76"/>
      <c r="AG2312" s="75" t="s">
        <v>34</v>
      </c>
      <c r="AH2312" s="76"/>
      <c r="AI2312" s="76"/>
      <c r="AJ2312" s="76"/>
      <c r="AK2312" s="76"/>
    </row>
    <row r="2313" spans="1:37">
      <c r="A2313" s="65" t="s">
        <v>100</v>
      </c>
      <c r="C2313" s="66"/>
      <c r="D2313" s="67"/>
      <c r="E2313" s="67"/>
      <c r="F2313" s="67"/>
      <c r="G2313" s="67"/>
      <c r="H2313" s="68"/>
      <c r="I2313" s="67"/>
      <c r="J2313" s="67"/>
      <c r="K2313" s="67"/>
      <c r="L2313" s="67"/>
      <c r="M2313" s="68"/>
      <c r="N2313" s="67"/>
      <c r="O2313" s="67"/>
      <c r="P2313" s="67"/>
      <c r="Q2313" s="67"/>
      <c r="R2313" s="68"/>
      <c r="S2313" s="67"/>
      <c r="T2313" s="67"/>
      <c r="U2313" s="67"/>
      <c r="V2313" s="67"/>
      <c r="W2313" s="68"/>
      <c r="X2313" s="67"/>
      <c r="Y2313" s="67"/>
      <c r="Z2313" s="67"/>
      <c r="AA2313" s="67"/>
      <c r="AB2313" s="68"/>
      <c r="AC2313" s="62"/>
      <c r="AD2313" s="77"/>
      <c r="AE2313" s="62"/>
      <c r="AF2313" s="62"/>
      <c r="AG2313" s="62"/>
      <c r="AH2313" s="62"/>
      <c r="AI2313" s="62"/>
      <c r="AJ2313" s="62"/>
      <c r="AK2313" s="62"/>
    </row>
    <row r="2314" spans="1:37">
      <c r="A2314" s="70" t="s">
        <v>101</v>
      </c>
      <c r="B2314" s="58"/>
      <c r="C2314" s="71"/>
      <c r="D2314" s="72"/>
      <c r="E2314" s="72"/>
      <c r="F2314" s="72"/>
      <c r="G2314" s="72"/>
      <c r="H2314" s="59"/>
      <c r="I2314" s="72"/>
      <c r="J2314" s="72"/>
      <c r="K2314" s="72"/>
      <c r="L2314" s="72"/>
      <c r="M2314" s="59"/>
      <c r="N2314" s="72"/>
      <c r="O2314" s="72"/>
      <c r="P2314" s="72"/>
      <c r="Q2314" s="72"/>
      <c r="R2314" s="59"/>
      <c r="S2314" s="72"/>
      <c r="T2314" s="72"/>
      <c r="U2314" s="72"/>
      <c r="V2314" s="72"/>
      <c r="W2314" s="59"/>
      <c r="X2314" s="72"/>
      <c r="Y2314" s="72"/>
      <c r="Z2314" s="72"/>
      <c r="AA2314" s="72"/>
      <c r="AB2314" s="59"/>
      <c r="AC2314" s="62"/>
      <c r="AD2314" s="78" t="s">
        <v>104</v>
      </c>
      <c r="AE2314" s="76"/>
      <c r="AF2314" s="76"/>
      <c r="AG2314" s="76"/>
      <c r="AH2314" s="79"/>
      <c r="AI2314" s="76"/>
      <c r="AJ2314" s="76"/>
      <c r="AK2314" s="80"/>
    </row>
    <row r="2315" spans="1:37">
      <c r="D2315" s="64"/>
      <c r="AD2315" s="81"/>
      <c r="AE2315" s="52"/>
      <c r="AF2315" s="52"/>
      <c r="AG2315" s="52"/>
      <c r="AH2315" s="82"/>
      <c r="AI2315" s="52"/>
      <c r="AJ2315" s="52"/>
      <c r="AK2315" s="53"/>
    </row>
    <row r="2316" spans="1:37">
      <c r="A2316" s="83" t="s">
        <v>105</v>
      </c>
      <c r="B2316" s="76"/>
      <c r="C2316" s="80"/>
      <c r="D2316" s="84"/>
      <c r="E2316" s="84" t="s">
        <v>100</v>
      </c>
      <c r="F2316" s="85" t="s">
        <v>21</v>
      </c>
      <c r="G2316" s="84" t="s">
        <v>101</v>
      </c>
      <c r="H2316" s="86"/>
      <c r="I2316" s="84" t="s">
        <v>106</v>
      </c>
      <c r="J2316" s="84"/>
      <c r="K2316" s="84"/>
      <c r="L2316" s="84"/>
      <c r="M2316" s="86"/>
      <c r="N2316" s="84" t="s">
        <v>107</v>
      </c>
      <c r="O2316" s="84"/>
      <c r="P2316" s="84"/>
      <c r="Q2316" s="84"/>
      <c r="R2316" s="86"/>
      <c r="S2316" s="73"/>
      <c r="T2316" s="73"/>
      <c r="AD2316" s="87" t="s">
        <v>108</v>
      </c>
      <c r="AE2316" s="58"/>
      <c r="AF2316" s="58"/>
      <c r="AG2316" s="58"/>
      <c r="AH2316" s="72"/>
      <c r="AI2316" s="58"/>
      <c r="AJ2316" s="58"/>
      <c r="AK2316" s="59"/>
    </row>
    <row r="2317" spans="1:37">
      <c r="A2317" s="60"/>
      <c r="C2317" s="61"/>
      <c r="H2317" s="61"/>
      <c r="M2317" s="61"/>
      <c r="N2317" s="88"/>
      <c r="O2317" s="89"/>
      <c r="P2317" s="89"/>
      <c r="Q2317" s="89"/>
      <c r="R2317" s="90"/>
      <c r="S2317" s="62"/>
      <c r="T2317" s="56" t="s">
        <v>109</v>
      </c>
      <c r="AD2317" s="91"/>
      <c r="AE2317" s="62"/>
      <c r="AF2317" s="62"/>
      <c r="AG2317" s="62"/>
      <c r="AH2317" s="92"/>
      <c r="AI2317" s="62"/>
      <c r="AJ2317" s="62"/>
      <c r="AK2317" s="61"/>
    </row>
    <row r="2318" spans="1:37">
      <c r="A2318" s="93" t="s">
        <v>110</v>
      </c>
      <c r="B2318" s="58"/>
      <c r="C2318" s="59"/>
      <c r="D2318" s="58"/>
      <c r="E2318" s="58"/>
      <c r="F2318" s="94" t="s">
        <v>21</v>
      </c>
      <c r="G2318" s="58"/>
      <c r="H2318" s="59"/>
      <c r="I2318" s="58"/>
      <c r="J2318" s="58"/>
      <c r="K2318" s="94" t="s">
        <v>21</v>
      </c>
      <c r="L2318" s="58"/>
      <c r="M2318" s="59"/>
      <c r="N2318" s="95"/>
      <c r="O2318" s="95"/>
      <c r="P2318" s="96"/>
      <c r="Q2318" s="97"/>
      <c r="R2318" s="98"/>
      <c r="S2318" s="62"/>
      <c r="T2318" s="62"/>
      <c r="AD2318" s="87" t="s">
        <v>111</v>
      </c>
      <c r="AE2318" s="58"/>
      <c r="AF2318" s="58"/>
      <c r="AG2318" s="58"/>
      <c r="AH2318" s="72"/>
      <c r="AI2318" s="58"/>
      <c r="AJ2318" s="58"/>
      <c r="AK2318" s="59"/>
    </row>
    <row r="2319" spans="1:37">
      <c r="A2319" s="60"/>
      <c r="C2319" s="61"/>
      <c r="H2319" s="61"/>
      <c r="K2319" s="99"/>
      <c r="M2319" s="61"/>
      <c r="N2319" s="62"/>
      <c r="Q2319" s="100"/>
      <c r="R2319" s="61"/>
      <c r="S2319" s="62"/>
      <c r="T2319" s="58"/>
      <c r="U2319" s="58"/>
      <c r="V2319" s="58"/>
      <c r="W2319" s="58"/>
      <c r="X2319" s="58"/>
      <c r="Y2319" s="58"/>
      <c r="Z2319" s="58"/>
      <c r="AA2319" s="58"/>
      <c r="AB2319" s="58"/>
      <c r="AC2319" s="62"/>
      <c r="AD2319" s="91"/>
      <c r="AE2319" s="62"/>
      <c r="AF2319" s="62"/>
      <c r="AG2319" s="62"/>
      <c r="AH2319" s="92"/>
      <c r="AI2319" s="62"/>
      <c r="AJ2319" s="62"/>
      <c r="AK2319" s="61"/>
    </row>
    <row r="2320" spans="1:37">
      <c r="A2320" s="93" t="s">
        <v>112</v>
      </c>
      <c r="B2320" s="58"/>
      <c r="C2320" s="59"/>
      <c r="D2320" s="58"/>
      <c r="E2320" s="58"/>
      <c r="F2320" s="94" t="s">
        <v>21</v>
      </c>
      <c r="G2320" s="58"/>
      <c r="H2320" s="59"/>
      <c r="I2320" s="58"/>
      <c r="J2320" s="58"/>
      <c r="K2320" s="94" t="s">
        <v>21</v>
      </c>
      <c r="L2320" s="58"/>
      <c r="M2320" s="59"/>
      <c r="N2320" s="58"/>
      <c r="O2320" s="58"/>
      <c r="P2320" s="94" t="s">
        <v>21</v>
      </c>
      <c r="Q2320" s="101"/>
      <c r="R2320" s="59"/>
      <c r="S2320" s="62"/>
      <c r="T2320" s="62"/>
      <c r="AD2320" s="87" t="s">
        <v>113</v>
      </c>
      <c r="AE2320" s="58"/>
      <c r="AF2320" s="58"/>
      <c r="AG2320" s="58"/>
      <c r="AH2320" s="72"/>
      <c r="AI2320" s="58"/>
      <c r="AJ2320" s="58"/>
      <c r="AK2320" s="59"/>
    </row>
    <row r="2321" spans="1:37">
      <c r="AD2321" s="91" t="s">
        <v>114</v>
      </c>
      <c r="AE2321" s="62"/>
      <c r="AF2321" s="62"/>
      <c r="AG2321" s="62"/>
      <c r="AH2321" s="92"/>
      <c r="AI2321" s="62"/>
      <c r="AJ2321" s="62"/>
      <c r="AK2321" s="61"/>
    </row>
    <row r="2322" spans="1:37">
      <c r="A2322" s="102"/>
      <c r="B2322" s="76"/>
      <c r="C2322" s="76"/>
      <c r="D2322" s="76"/>
      <c r="E2322" s="76" t="s">
        <v>100</v>
      </c>
      <c r="F2322" s="76"/>
      <c r="G2322" s="76"/>
      <c r="H2322" s="76"/>
      <c r="I2322" s="76"/>
      <c r="J2322" s="76"/>
      <c r="K2322" s="76"/>
      <c r="L2322" s="76"/>
      <c r="M2322" s="76"/>
      <c r="N2322" s="85" t="s">
        <v>40</v>
      </c>
      <c r="O2322" s="76"/>
      <c r="P2322" s="76"/>
      <c r="Q2322" s="76"/>
      <c r="R2322" s="76"/>
      <c r="S2322" s="76"/>
      <c r="T2322" s="76" t="s">
        <v>101</v>
      </c>
      <c r="U2322" s="76"/>
      <c r="V2322" s="76"/>
      <c r="W2322" s="76"/>
      <c r="X2322" s="76"/>
      <c r="Y2322" s="76"/>
      <c r="Z2322" s="76"/>
      <c r="AA2322" s="76"/>
      <c r="AB2322" s="80"/>
      <c r="AD2322" s="87" t="s">
        <v>115</v>
      </c>
      <c r="AE2322" s="58"/>
      <c r="AF2322" s="58"/>
      <c r="AG2322" s="58"/>
      <c r="AH2322" s="72"/>
      <c r="AI2322" s="58"/>
      <c r="AJ2322" s="58"/>
      <c r="AK2322" s="59"/>
    </row>
    <row r="2323" spans="1:37">
      <c r="A2323" s="103" t="s">
        <v>116</v>
      </c>
      <c r="B2323" s="104" t="s">
        <v>117</v>
      </c>
      <c r="C2323" s="104"/>
      <c r="D2323" s="104"/>
      <c r="E2323" s="104"/>
      <c r="F2323" s="104"/>
      <c r="G2323" s="105"/>
      <c r="H2323" s="104" t="s">
        <v>118</v>
      </c>
      <c r="I2323" s="104"/>
      <c r="J2323" s="105"/>
      <c r="K2323" s="106" t="s">
        <v>119</v>
      </c>
      <c r="L2323" s="107" t="s">
        <v>120</v>
      </c>
      <c r="M2323" s="108"/>
      <c r="N2323" s="109" t="s">
        <v>94</v>
      </c>
      <c r="O2323" s="105" t="s">
        <v>116</v>
      </c>
      <c r="P2323" s="104" t="s">
        <v>117</v>
      </c>
      <c r="Q2323" s="104"/>
      <c r="R2323" s="104"/>
      <c r="S2323" s="104"/>
      <c r="T2323" s="104"/>
      <c r="U2323" s="105"/>
      <c r="V2323" s="104" t="s">
        <v>118</v>
      </c>
      <c r="W2323" s="104"/>
      <c r="X2323" s="105"/>
      <c r="Y2323" s="106" t="s">
        <v>119</v>
      </c>
      <c r="Z2323" s="107" t="s">
        <v>120</v>
      </c>
      <c r="AA2323" s="108"/>
      <c r="AB2323" s="109" t="s">
        <v>94</v>
      </c>
    </row>
    <row r="2324" spans="1:37">
      <c r="A2324" s="110" t="s">
        <v>121</v>
      </c>
      <c r="B2324" s="111"/>
      <c r="C2324" s="111"/>
      <c r="D2324" s="111"/>
      <c r="E2324" s="111"/>
      <c r="F2324" s="111"/>
      <c r="G2324" s="112"/>
      <c r="H2324" s="111"/>
      <c r="I2324" s="111"/>
      <c r="J2324" s="112"/>
      <c r="K2324" s="113"/>
      <c r="L2324" s="114"/>
      <c r="M2324" s="115"/>
      <c r="N2324" s="116"/>
      <c r="O2324" s="117" t="s">
        <v>121</v>
      </c>
      <c r="P2324" s="111"/>
      <c r="Q2324" s="111"/>
      <c r="R2324" s="111"/>
      <c r="S2324" s="111"/>
      <c r="T2324" s="111"/>
      <c r="U2324" s="112"/>
      <c r="V2324" s="111"/>
      <c r="W2324" s="111"/>
      <c r="X2324" s="112"/>
      <c r="Y2324" s="113"/>
      <c r="Z2324" s="114"/>
      <c r="AA2324" s="115"/>
      <c r="AB2324" s="116"/>
      <c r="AD2324" s="64" t="s">
        <v>122</v>
      </c>
    </row>
    <row r="2325" spans="1:37">
      <c r="A2325" s="110" t="s">
        <v>123</v>
      </c>
      <c r="B2325" s="111"/>
      <c r="C2325" s="111"/>
      <c r="D2325" s="111"/>
      <c r="E2325" s="111"/>
      <c r="F2325" s="111"/>
      <c r="G2325" s="112"/>
      <c r="H2325" s="111"/>
      <c r="I2325" s="111"/>
      <c r="J2325" s="112"/>
      <c r="K2325" s="118"/>
      <c r="L2325" s="119"/>
      <c r="M2325" s="112"/>
      <c r="N2325" s="116"/>
      <c r="O2325" s="117" t="s">
        <v>123</v>
      </c>
      <c r="P2325" s="111"/>
      <c r="Q2325" s="111"/>
      <c r="R2325" s="111"/>
      <c r="S2325" s="111"/>
      <c r="T2325" s="111"/>
      <c r="U2325" s="112"/>
      <c r="V2325" s="111"/>
      <c r="W2325" s="111"/>
      <c r="X2325" s="112"/>
      <c r="Y2325" s="118"/>
      <c r="Z2325" s="119"/>
      <c r="AA2325" s="112"/>
      <c r="AB2325" s="116"/>
      <c r="AD2325" s="120"/>
      <c r="AE2325" s="58"/>
      <c r="AF2325" s="58"/>
      <c r="AG2325" s="58"/>
      <c r="AH2325" s="58"/>
      <c r="AI2325" s="58"/>
      <c r="AJ2325" s="58"/>
      <c r="AK2325" s="58"/>
    </row>
    <row r="2326" spans="1:37">
      <c r="A2326" s="110" t="s">
        <v>124</v>
      </c>
      <c r="B2326" s="111"/>
      <c r="C2326" s="111"/>
      <c r="D2326" s="111"/>
      <c r="E2326" s="111"/>
      <c r="F2326" s="111"/>
      <c r="G2326" s="112"/>
      <c r="H2326" s="111"/>
      <c r="I2326" s="111"/>
      <c r="J2326" s="112"/>
      <c r="K2326" s="118"/>
      <c r="L2326" s="119"/>
      <c r="M2326" s="112"/>
      <c r="N2326" s="116"/>
      <c r="O2326" s="117" t="s">
        <v>124</v>
      </c>
      <c r="P2326" s="111"/>
      <c r="Q2326" s="111"/>
      <c r="R2326" s="111"/>
      <c r="S2326" s="111"/>
      <c r="T2326" s="111"/>
      <c r="U2326" s="112"/>
      <c r="V2326" s="111"/>
      <c r="W2326" s="111"/>
      <c r="X2326" s="112"/>
      <c r="Y2326" s="118"/>
      <c r="Z2326" s="119"/>
      <c r="AA2326" s="112"/>
      <c r="AB2326" s="116"/>
      <c r="AD2326" s="64" t="s">
        <v>96</v>
      </c>
    </row>
    <row r="2327" spans="1:37">
      <c r="A2327" s="110" t="s">
        <v>125</v>
      </c>
      <c r="B2327" s="111"/>
      <c r="C2327" s="111"/>
      <c r="D2327" s="111"/>
      <c r="E2327" s="111"/>
      <c r="F2327" s="111"/>
      <c r="G2327" s="112"/>
      <c r="H2327" s="111"/>
      <c r="I2327" s="111"/>
      <c r="J2327" s="112"/>
      <c r="K2327" s="118"/>
      <c r="L2327" s="119"/>
      <c r="M2327" s="112"/>
      <c r="N2327" s="116"/>
      <c r="O2327" s="117" t="s">
        <v>125</v>
      </c>
      <c r="P2327" s="111"/>
      <c r="Q2327" s="111"/>
      <c r="R2327" s="111"/>
      <c r="S2327" s="111"/>
      <c r="T2327" s="111"/>
      <c r="U2327" s="112"/>
      <c r="V2327" s="111"/>
      <c r="W2327" s="111"/>
      <c r="X2327" s="112"/>
      <c r="Y2327" s="118"/>
      <c r="Z2327" s="119"/>
      <c r="AA2327" s="112"/>
      <c r="AB2327" s="116"/>
      <c r="AD2327" s="120"/>
      <c r="AE2327" s="58"/>
      <c r="AF2327" s="58"/>
      <c r="AG2327" s="58"/>
      <c r="AH2327" s="58"/>
      <c r="AI2327" s="58"/>
      <c r="AJ2327" s="58"/>
      <c r="AK2327" s="58"/>
    </row>
    <row r="2328" spans="1:37">
      <c r="A2328" s="110" t="s">
        <v>126</v>
      </c>
      <c r="B2328" s="111"/>
      <c r="C2328" s="111"/>
      <c r="D2328" s="111"/>
      <c r="E2328" s="111"/>
      <c r="F2328" s="111"/>
      <c r="G2328" s="112"/>
      <c r="H2328" s="111"/>
      <c r="I2328" s="111"/>
      <c r="J2328" s="112"/>
      <c r="K2328" s="118"/>
      <c r="L2328" s="119"/>
      <c r="M2328" s="112"/>
      <c r="N2328" s="116"/>
      <c r="O2328" s="117" t="s">
        <v>126</v>
      </c>
      <c r="P2328" s="111"/>
      <c r="Q2328" s="111"/>
      <c r="R2328" s="111"/>
      <c r="S2328" s="111"/>
      <c r="T2328" s="111"/>
      <c r="U2328" s="112"/>
      <c r="V2328" s="111"/>
      <c r="W2328" s="111"/>
      <c r="X2328" s="112"/>
      <c r="Y2328" s="118"/>
      <c r="Z2328" s="119"/>
      <c r="AA2328" s="112"/>
      <c r="AB2328" s="116"/>
      <c r="AD2328" s="64" t="s">
        <v>127</v>
      </c>
    </row>
    <row r="2329" spans="1:37">
      <c r="A2329" s="121" t="s">
        <v>128</v>
      </c>
      <c r="B2329" s="58"/>
      <c r="C2329" s="58"/>
      <c r="D2329" s="58"/>
      <c r="E2329" s="58"/>
      <c r="F2329" s="58"/>
      <c r="G2329" s="72"/>
      <c r="H2329" s="58"/>
      <c r="I2329" s="58"/>
      <c r="J2329" s="72"/>
      <c r="K2329" s="122"/>
      <c r="L2329" s="123"/>
      <c r="M2329" s="72"/>
      <c r="N2329" s="59"/>
      <c r="O2329" s="124" t="s">
        <v>128</v>
      </c>
      <c r="P2329" s="58"/>
      <c r="Q2329" s="58"/>
      <c r="R2329" s="58"/>
      <c r="S2329" s="58"/>
      <c r="T2329" s="58"/>
      <c r="U2329" s="72"/>
      <c r="V2329" s="58"/>
      <c r="W2329" s="58"/>
      <c r="X2329" s="72"/>
      <c r="Y2329" s="122"/>
      <c r="Z2329" s="123"/>
      <c r="AA2329" s="72"/>
      <c r="AB2329" s="59"/>
      <c r="AD2329" s="120"/>
      <c r="AE2329" s="125" t="str">
        <f>Daten!$A$35</f>
        <v>Fredenbeck</v>
      </c>
      <c r="AF2329" s="58"/>
      <c r="AG2329" s="58"/>
      <c r="AH2329" s="58"/>
      <c r="AI2329" s="58"/>
      <c r="AJ2329" s="58"/>
      <c r="AK2329" s="58"/>
    </row>
    <row r="2330" spans="1:37">
      <c r="A2330" s="65" t="s">
        <v>129</v>
      </c>
      <c r="N2330" s="61"/>
      <c r="O2330" s="64" t="s">
        <v>129</v>
      </c>
      <c r="AB2330" s="61"/>
      <c r="AD2330" s="64" t="s">
        <v>130</v>
      </c>
    </row>
    <row r="2331" spans="1:37">
      <c r="A2331" s="57"/>
      <c r="B2331" s="58"/>
      <c r="C2331" s="58"/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9"/>
      <c r="O2331" s="58"/>
      <c r="P2331" s="58"/>
      <c r="Q2331" s="58"/>
      <c r="R2331" s="58"/>
      <c r="S2331" s="58"/>
      <c r="T2331" s="58"/>
      <c r="U2331" s="58"/>
      <c r="V2331" s="58"/>
      <c r="W2331" s="58"/>
      <c r="X2331" s="58"/>
      <c r="Y2331" s="58"/>
      <c r="Z2331" s="58"/>
      <c r="AA2331" s="58"/>
      <c r="AB2331" s="59"/>
      <c r="AD2331" s="58"/>
      <c r="AE2331" s="126" t="str">
        <f>Daten!$A$32</f>
        <v>05.05.2017</v>
      </c>
      <c r="AF2331" s="58"/>
      <c r="AG2331" s="58"/>
      <c r="AH2331" s="58"/>
      <c r="AI2331" s="58"/>
      <c r="AJ2331" s="58"/>
      <c r="AK2331" s="58"/>
    </row>
    <row r="2332" spans="1:37">
      <c r="A2332" s="51" t="s">
        <v>95</v>
      </c>
      <c r="B2332" s="52"/>
      <c r="C2332" s="52"/>
      <c r="D2332" s="52"/>
      <c r="E2332" s="53"/>
      <c r="F2332" s="54" t="s">
        <v>96</v>
      </c>
      <c r="G2332" s="52"/>
      <c r="H2332" s="52"/>
      <c r="I2332" s="52"/>
      <c r="J2332" s="52"/>
      <c r="K2332" s="52"/>
      <c r="L2332" s="52"/>
      <c r="M2332" s="52"/>
      <c r="N2332" s="52"/>
      <c r="O2332" s="52"/>
      <c r="P2332" s="53"/>
      <c r="Q2332" s="54" t="s">
        <v>97</v>
      </c>
      <c r="R2332" s="52"/>
      <c r="S2332" s="52"/>
      <c r="T2332" s="52"/>
      <c r="U2332" s="52"/>
      <c r="V2332" s="52"/>
      <c r="W2332" s="52"/>
      <c r="X2332" s="52"/>
      <c r="Y2332" s="52"/>
      <c r="Z2332" s="52"/>
      <c r="AA2332" s="52"/>
      <c r="AB2332" s="53"/>
      <c r="AC2332" s="55" t="s">
        <v>98</v>
      </c>
    </row>
    <row r="2333" spans="1:37">
      <c r="A2333" s="57"/>
      <c r="B2333" s="58"/>
      <c r="C2333" s="58"/>
      <c r="D2333" s="58"/>
      <c r="E2333" s="59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9"/>
      <c r="Q2333" s="58"/>
      <c r="R2333" s="58" t="e">
        <f ca="1">SamstagNeben!P96</f>
        <v>#N/A</v>
      </c>
      <c r="S2333" s="58"/>
      <c r="T2333" s="58"/>
      <c r="U2333" s="58"/>
      <c r="V2333" s="58"/>
      <c r="W2333" s="58"/>
      <c r="X2333" s="58"/>
      <c r="Y2333" s="58"/>
      <c r="Z2333" s="58"/>
      <c r="AA2333" s="58" t="str">
        <f>SamstagNeben!N96</f>
        <v>F30</v>
      </c>
      <c r="AB2333" s="59"/>
      <c r="AC2333" s="55" t="s">
        <v>99</v>
      </c>
    </row>
    <row r="2334" spans="1:37" ht="15.95" customHeight="1">
      <c r="A2334" s="60" t="s">
        <v>100</v>
      </c>
      <c r="C2334" s="56" t="e">
        <f ca="1">SamstagNeben!I96</f>
        <v>#N/A</v>
      </c>
      <c r="M2334" s="61"/>
      <c r="N2334" s="62" t="s">
        <v>101</v>
      </c>
      <c r="O2334" s="63"/>
      <c r="P2334" s="56" t="e">
        <f ca="1">SamstagNeben!M96</f>
        <v>#N/A</v>
      </c>
      <c r="AB2334" s="61"/>
    </row>
    <row r="2335" spans="1:37">
      <c r="A2335" s="57"/>
      <c r="B2335" s="58"/>
      <c r="C2335" s="58"/>
      <c r="M2335" s="61"/>
      <c r="N2335" s="62"/>
      <c r="AB2335" s="61"/>
      <c r="AD2335" s="64" t="s">
        <v>37</v>
      </c>
      <c r="AG2335" s="64" t="s">
        <v>102</v>
      </c>
      <c r="AJ2335" s="64" t="s">
        <v>39</v>
      </c>
    </row>
    <row r="2336" spans="1:37">
      <c r="A2336" s="65" t="s">
        <v>100</v>
      </c>
      <c r="C2336" s="66"/>
      <c r="D2336" s="67"/>
      <c r="E2336" s="67"/>
      <c r="F2336" s="67"/>
      <c r="G2336" s="67"/>
      <c r="H2336" s="68"/>
      <c r="I2336" s="67"/>
      <c r="J2336" s="67"/>
      <c r="K2336" s="67"/>
      <c r="L2336" s="67"/>
      <c r="M2336" s="68"/>
      <c r="N2336" s="67"/>
      <c r="O2336" s="67"/>
      <c r="P2336" s="67"/>
      <c r="Q2336" s="67"/>
      <c r="R2336" s="68"/>
      <c r="S2336" s="67"/>
      <c r="T2336" s="67"/>
      <c r="U2336" s="67"/>
      <c r="V2336" s="67"/>
      <c r="W2336" s="68"/>
      <c r="X2336" s="67"/>
      <c r="Y2336" s="67"/>
      <c r="Z2336" s="67"/>
      <c r="AA2336" s="67"/>
      <c r="AB2336" s="68"/>
      <c r="AC2336" s="62"/>
      <c r="AD2336" s="69"/>
      <c r="AE2336" s="53"/>
      <c r="AF2336" s="62"/>
      <c r="AG2336" s="69"/>
      <c r="AH2336" s="53"/>
      <c r="AJ2336" s="69"/>
      <c r="AK2336" s="53"/>
    </row>
    <row r="2337" spans="1:37">
      <c r="A2337" s="70" t="s">
        <v>101</v>
      </c>
      <c r="B2337" s="58"/>
      <c r="C2337" s="71"/>
      <c r="D2337" s="72"/>
      <c r="E2337" s="72"/>
      <c r="F2337" s="72"/>
      <c r="G2337" s="72"/>
      <c r="H2337" s="59"/>
      <c r="I2337" s="72"/>
      <c r="J2337" s="72"/>
      <c r="K2337" s="72"/>
      <c r="L2337" s="72"/>
      <c r="M2337" s="59"/>
      <c r="N2337" s="72"/>
      <c r="O2337" s="72"/>
      <c r="P2337" s="72"/>
      <c r="Q2337" s="72"/>
      <c r="R2337" s="59"/>
      <c r="S2337" s="72"/>
      <c r="T2337" s="72"/>
      <c r="U2337" s="72"/>
      <c r="V2337" s="72"/>
      <c r="W2337" s="59"/>
      <c r="X2337" s="72"/>
      <c r="Y2337" s="72"/>
      <c r="Z2337" s="72"/>
      <c r="AA2337" s="72"/>
      <c r="AB2337" s="59"/>
      <c r="AC2337" s="62"/>
      <c r="AD2337" s="462">
        <f>SamstagNeben!C96</f>
        <v>19</v>
      </c>
      <c r="AE2337" s="463"/>
      <c r="AF2337" s="62"/>
      <c r="AG2337" s="462">
        <f>SamstagNeben!E96</f>
        <v>131</v>
      </c>
      <c r="AH2337" s="463"/>
      <c r="AJ2337" s="462">
        <f>SamstagNeben!F96</f>
        <v>3</v>
      </c>
      <c r="AK2337" s="463"/>
    </row>
    <row r="2338" spans="1:37">
      <c r="A2338" s="65" t="s">
        <v>100</v>
      </c>
      <c r="C2338" s="66"/>
      <c r="D2338" s="67"/>
      <c r="E2338" s="67"/>
      <c r="F2338" s="67"/>
      <c r="G2338" s="67"/>
      <c r="H2338" s="68"/>
      <c r="I2338" s="67"/>
      <c r="J2338" s="67"/>
      <c r="K2338" s="67"/>
      <c r="L2338" s="67"/>
      <c r="M2338" s="68"/>
      <c r="N2338" s="67"/>
      <c r="O2338" s="67"/>
      <c r="P2338" s="67"/>
      <c r="Q2338" s="67"/>
      <c r="R2338" s="68"/>
      <c r="S2338" s="67"/>
      <c r="T2338" s="67"/>
      <c r="U2338" s="67"/>
      <c r="V2338" s="67"/>
      <c r="W2338" s="68"/>
      <c r="X2338" s="67"/>
      <c r="Y2338" s="67"/>
      <c r="Z2338" s="67"/>
      <c r="AA2338" s="67"/>
      <c r="AB2338" s="68"/>
      <c r="AC2338" s="62"/>
      <c r="AD2338" s="57"/>
      <c r="AE2338" s="59"/>
      <c r="AF2338" s="62"/>
      <c r="AG2338" s="57"/>
      <c r="AH2338" s="59"/>
      <c r="AJ2338" s="57"/>
      <c r="AK2338" s="59"/>
    </row>
    <row r="2339" spans="1:37">
      <c r="A2339" s="70" t="s">
        <v>101</v>
      </c>
      <c r="B2339" s="58"/>
      <c r="C2339" s="71"/>
      <c r="D2339" s="72"/>
      <c r="E2339" s="72"/>
      <c r="F2339" s="72"/>
      <c r="G2339" s="72"/>
      <c r="H2339" s="59"/>
      <c r="I2339" s="72"/>
      <c r="J2339" s="72"/>
      <c r="K2339" s="72"/>
      <c r="L2339" s="72"/>
      <c r="M2339" s="59"/>
      <c r="N2339" s="72"/>
      <c r="O2339" s="72"/>
      <c r="P2339" s="72"/>
      <c r="Q2339" s="72"/>
      <c r="R2339" s="59"/>
      <c r="S2339" s="72"/>
      <c r="T2339" s="72"/>
      <c r="U2339" s="72"/>
      <c r="V2339" s="72"/>
      <c r="W2339" s="59"/>
      <c r="X2339" s="72"/>
      <c r="Y2339" s="72"/>
      <c r="Z2339" s="72"/>
      <c r="AA2339" s="72"/>
      <c r="AB2339" s="59"/>
      <c r="AC2339" s="62"/>
      <c r="AD2339" s="62"/>
      <c r="AE2339" s="62"/>
      <c r="AF2339" s="62"/>
      <c r="AG2339" s="62"/>
    </row>
    <row r="2340" spans="1:37">
      <c r="A2340" s="65" t="s">
        <v>100</v>
      </c>
      <c r="C2340" s="66"/>
      <c r="D2340" s="67"/>
      <c r="E2340" s="67"/>
      <c r="F2340" s="67"/>
      <c r="G2340" s="67"/>
      <c r="H2340" s="68"/>
      <c r="I2340" s="67"/>
      <c r="J2340" s="67"/>
      <c r="K2340" s="67"/>
      <c r="L2340" s="67"/>
      <c r="M2340" s="68"/>
      <c r="N2340" s="67"/>
      <c r="O2340" s="67"/>
      <c r="P2340" s="67"/>
      <c r="Q2340" s="67"/>
      <c r="R2340" s="68"/>
      <c r="S2340" s="67"/>
      <c r="T2340" s="67"/>
      <c r="U2340" s="67"/>
      <c r="V2340" s="67"/>
      <c r="W2340" s="68"/>
      <c r="X2340" s="67"/>
      <c r="Y2340" s="67"/>
      <c r="Z2340" s="67"/>
      <c r="AA2340" s="67"/>
      <c r="AB2340" s="68"/>
      <c r="AC2340" s="62"/>
      <c r="AD2340" s="73" t="s">
        <v>103</v>
      </c>
      <c r="AE2340" s="62"/>
      <c r="AF2340" s="62"/>
      <c r="AG2340" s="62"/>
    </row>
    <row r="2341" spans="1:37">
      <c r="A2341" s="70" t="s">
        <v>101</v>
      </c>
      <c r="B2341" s="58"/>
      <c r="C2341" s="71"/>
      <c r="D2341" s="72"/>
      <c r="E2341" s="72"/>
      <c r="F2341" s="72"/>
      <c r="G2341" s="72"/>
      <c r="H2341" s="59"/>
      <c r="I2341" s="72"/>
      <c r="J2341" s="72"/>
      <c r="K2341" s="72"/>
      <c r="L2341" s="72"/>
      <c r="M2341" s="59"/>
      <c r="N2341" s="72"/>
      <c r="O2341" s="72"/>
      <c r="P2341" s="72"/>
      <c r="Q2341" s="72"/>
      <c r="R2341" s="59"/>
      <c r="S2341" s="72"/>
      <c r="T2341" s="72"/>
      <c r="U2341" s="72"/>
      <c r="V2341" s="72"/>
      <c r="W2341" s="59"/>
      <c r="X2341" s="72"/>
      <c r="Y2341" s="72"/>
      <c r="Z2341" s="72"/>
      <c r="AA2341" s="72"/>
      <c r="AB2341" s="59"/>
      <c r="AC2341" s="62"/>
      <c r="AD2341" s="62"/>
      <c r="AE2341" s="62"/>
      <c r="AF2341" s="62"/>
      <c r="AG2341" s="62"/>
    </row>
    <row r="2342" spans="1:37">
      <c r="A2342" s="65" t="s">
        <v>100</v>
      </c>
      <c r="C2342" s="66"/>
      <c r="D2342" s="67"/>
      <c r="E2342" s="67"/>
      <c r="F2342" s="67"/>
      <c r="G2342" s="67"/>
      <c r="H2342" s="68"/>
      <c r="I2342" s="67"/>
      <c r="J2342" s="67"/>
      <c r="K2342" s="67"/>
      <c r="L2342" s="67"/>
      <c r="M2342" s="68"/>
      <c r="N2342" s="67"/>
      <c r="O2342" s="67"/>
      <c r="P2342" s="67"/>
      <c r="Q2342" s="67"/>
      <c r="R2342" s="68"/>
      <c r="S2342" s="67"/>
      <c r="T2342" s="67"/>
      <c r="U2342" s="67"/>
      <c r="V2342" s="67"/>
      <c r="W2342" s="68"/>
      <c r="X2342" s="67"/>
      <c r="Y2342" s="67"/>
      <c r="Z2342" s="67"/>
      <c r="AA2342" s="67"/>
      <c r="AB2342" s="68"/>
      <c r="AC2342" s="62"/>
      <c r="AD2342" s="74" t="str">
        <f>Daten!$A$31</f>
        <v>DM Senioren 2017</v>
      </c>
      <c r="AE2342" s="58"/>
      <c r="AF2342" s="58"/>
      <c r="AG2342" s="58"/>
      <c r="AH2342" s="58"/>
      <c r="AI2342" s="58"/>
      <c r="AJ2342" s="58"/>
      <c r="AK2342" s="58"/>
    </row>
    <row r="2343" spans="1:37">
      <c r="A2343" s="70" t="s">
        <v>101</v>
      </c>
      <c r="B2343" s="58"/>
      <c r="C2343" s="71"/>
      <c r="D2343" s="72"/>
      <c r="E2343" s="72"/>
      <c r="F2343" s="72"/>
      <c r="G2343" s="72"/>
      <c r="H2343" s="59"/>
      <c r="I2343" s="72"/>
      <c r="J2343" s="72"/>
      <c r="K2343" s="72"/>
      <c r="L2343" s="72"/>
      <c r="M2343" s="59"/>
      <c r="N2343" s="72"/>
      <c r="O2343" s="72"/>
      <c r="P2343" s="72"/>
      <c r="Q2343" s="72"/>
      <c r="R2343" s="59"/>
      <c r="S2343" s="72"/>
      <c r="T2343" s="72"/>
      <c r="U2343" s="72"/>
      <c r="V2343" s="72"/>
      <c r="W2343" s="59"/>
      <c r="X2343" s="72"/>
      <c r="Y2343" s="72"/>
      <c r="Z2343" s="72"/>
      <c r="AA2343" s="72"/>
      <c r="AB2343" s="59"/>
      <c r="AC2343" s="62"/>
      <c r="AD2343" s="75" t="str">
        <f>SamstagNeben!G96</f>
        <v>F30</v>
      </c>
      <c r="AE2343" s="76"/>
      <c r="AF2343" s="76"/>
      <c r="AG2343" s="75" t="s">
        <v>34</v>
      </c>
      <c r="AH2343" s="76"/>
      <c r="AI2343" s="76"/>
      <c r="AJ2343" s="76"/>
      <c r="AK2343" s="76"/>
    </row>
    <row r="2344" spans="1:37">
      <c r="A2344" s="65" t="s">
        <v>100</v>
      </c>
      <c r="C2344" s="66"/>
      <c r="D2344" s="67"/>
      <c r="E2344" s="67"/>
      <c r="F2344" s="67"/>
      <c r="G2344" s="67"/>
      <c r="H2344" s="68"/>
      <c r="I2344" s="67"/>
      <c r="J2344" s="67"/>
      <c r="K2344" s="67"/>
      <c r="L2344" s="67"/>
      <c r="M2344" s="68"/>
      <c r="N2344" s="67"/>
      <c r="O2344" s="67"/>
      <c r="P2344" s="67"/>
      <c r="Q2344" s="67"/>
      <c r="R2344" s="68"/>
      <c r="S2344" s="67"/>
      <c r="T2344" s="67"/>
      <c r="U2344" s="67"/>
      <c r="V2344" s="67"/>
      <c r="W2344" s="68"/>
      <c r="X2344" s="67"/>
      <c r="Y2344" s="67"/>
      <c r="Z2344" s="67"/>
      <c r="AA2344" s="67"/>
      <c r="AB2344" s="68"/>
      <c r="AC2344" s="62"/>
      <c r="AD2344" s="77"/>
      <c r="AE2344" s="62"/>
      <c r="AF2344" s="62"/>
      <c r="AG2344" s="62"/>
      <c r="AH2344" s="62"/>
      <c r="AI2344" s="62"/>
      <c r="AJ2344" s="62"/>
      <c r="AK2344" s="62"/>
    </row>
    <row r="2345" spans="1:37">
      <c r="A2345" s="70" t="s">
        <v>101</v>
      </c>
      <c r="B2345" s="58"/>
      <c r="C2345" s="71"/>
      <c r="D2345" s="72"/>
      <c r="E2345" s="72"/>
      <c r="F2345" s="72"/>
      <c r="G2345" s="72"/>
      <c r="H2345" s="59"/>
      <c r="I2345" s="72"/>
      <c r="J2345" s="72"/>
      <c r="K2345" s="72"/>
      <c r="L2345" s="72"/>
      <c r="M2345" s="59"/>
      <c r="N2345" s="72"/>
      <c r="O2345" s="72"/>
      <c r="P2345" s="72"/>
      <c r="Q2345" s="72"/>
      <c r="R2345" s="59"/>
      <c r="S2345" s="72"/>
      <c r="T2345" s="72"/>
      <c r="U2345" s="72"/>
      <c r="V2345" s="72"/>
      <c r="W2345" s="59"/>
      <c r="X2345" s="72"/>
      <c r="Y2345" s="72"/>
      <c r="Z2345" s="72"/>
      <c r="AA2345" s="72"/>
      <c r="AB2345" s="59"/>
      <c r="AC2345" s="62"/>
      <c r="AD2345" s="78" t="s">
        <v>104</v>
      </c>
      <c r="AE2345" s="76"/>
      <c r="AF2345" s="76"/>
      <c r="AG2345" s="76"/>
      <c r="AH2345" s="79"/>
      <c r="AI2345" s="76"/>
      <c r="AJ2345" s="76"/>
      <c r="AK2345" s="80"/>
    </row>
    <row r="2346" spans="1:37">
      <c r="D2346" s="64"/>
      <c r="AD2346" s="81"/>
      <c r="AE2346" s="52"/>
      <c r="AF2346" s="52"/>
      <c r="AG2346" s="52"/>
      <c r="AH2346" s="82"/>
      <c r="AI2346" s="52"/>
      <c r="AJ2346" s="52"/>
      <c r="AK2346" s="53"/>
    </row>
    <row r="2347" spans="1:37">
      <c r="A2347" s="83" t="s">
        <v>105</v>
      </c>
      <c r="B2347" s="76"/>
      <c r="C2347" s="80"/>
      <c r="D2347" s="84"/>
      <c r="E2347" s="84" t="s">
        <v>100</v>
      </c>
      <c r="F2347" s="85" t="s">
        <v>21</v>
      </c>
      <c r="G2347" s="84" t="s">
        <v>101</v>
      </c>
      <c r="H2347" s="86"/>
      <c r="I2347" s="84" t="s">
        <v>106</v>
      </c>
      <c r="J2347" s="84"/>
      <c r="K2347" s="84"/>
      <c r="L2347" s="84"/>
      <c r="M2347" s="86"/>
      <c r="N2347" s="84" t="s">
        <v>107</v>
      </c>
      <c r="O2347" s="84"/>
      <c r="P2347" s="84"/>
      <c r="Q2347" s="84"/>
      <c r="R2347" s="86"/>
      <c r="S2347" s="73"/>
      <c r="T2347" s="73"/>
      <c r="AD2347" s="87" t="s">
        <v>108</v>
      </c>
      <c r="AE2347" s="58"/>
      <c r="AF2347" s="58"/>
      <c r="AG2347" s="58"/>
      <c r="AH2347" s="72"/>
      <c r="AI2347" s="58"/>
      <c r="AJ2347" s="58"/>
      <c r="AK2347" s="59"/>
    </row>
    <row r="2348" spans="1:37">
      <c r="A2348" s="60"/>
      <c r="C2348" s="61"/>
      <c r="H2348" s="61"/>
      <c r="M2348" s="61"/>
      <c r="N2348" s="88"/>
      <c r="O2348" s="89"/>
      <c r="P2348" s="89"/>
      <c r="Q2348" s="89"/>
      <c r="R2348" s="90"/>
      <c r="S2348" s="62"/>
      <c r="T2348" s="56" t="s">
        <v>109</v>
      </c>
      <c r="AD2348" s="91"/>
      <c r="AE2348" s="62"/>
      <c r="AF2348" s="62"/>
      <c r="AG2348" s="62"/>
      <c r="AH2348" s="92"/>
      <c r="AI2348" s="62"/>
      <c r="AJ2348" s="62"/>
      <c r="AK2348" s="61"/>
    </row>
    <row r="2349" spans="1:37">
      <c r="A2349" s="93" t="s">
        <v>110</v>
      </c>
      <c r="B2349" s="58"/>
      <c r="C2349" s="59"/>
      <c r="D2349" s="58"/>
      <c r="E2349" s="58"/>
      <c r="F2349" s="94" t="s">
        <v>21</v>
      </c>
      <c r="G2349" s="58"/>
      <c r="H2349" s="59"/>
      <c r="I2349" s="58"/>
      <c r="J2349" s="58"/>
      <c r="K2349" s="94" t="s">
        <v>21</v>
      </c>
      <c r="L2349" s="58"/>
      <c r="M2349" s="59"/>
      <c r="N2349" s="95"/>
      <c r="O2349" s="95"/>
      <c r="P2349" s="96"/>
      <c r="Q2349" s="97"/>
      <c r="R2349" s="98"/>
      <c r="S2349" s="62"/>
      <c r="T2349" s="62"/>
      <c r="AD2349" s="87" t="s">
        <v>111</v>
      </c>
      <c r="AE2349" s="58"/>
      <c r="AF2349" s="58"/>
      <c r="AG2349" s="58"/>
      <c r="AH2349" s="72"/>
      <c r="AI2349" s="58"/>
      <c r="AJ2349" s="58"/>
      <c r="AK2349" s="59"/>
    </row>
    <row r="2350" spans="1:37">
      <c r="A2350" s="60"/>
      <c r="C2350" s="61"/>
      <c r="H2350" s="61"/>
      <c r="K2350" s="99"/>
      <c r="M2350" s="61"/>
      <c r="N2350" s="62"/>
      <c r="Q2350" s="100"/>
      <c r="R2350" s="61"/>
      <c r="S2350" s="62"/>
      <c r="T2350" s="58"/>
      <c r="U2350" s="58"/>
      <c r="V2350" s="58"/>
      <c r="W2350" s="58"/>
      <c r="X2350" s="58"/>
      <c r="Y2350" s="58"/>
      <c r="Z2350" s="58"/>
      <c r="AA2350" s="58"/>
      <c r="AB2350" s="58"/>
      <c r="AC2350" s="62"/>
      <c r="AD2350" s="91"/>
      <c r="AE2350" s="62"/>
      <c r="AF2350" s="62"/>
      <c r="AG2350" s="62"/>
      <c r="AH2350" s="92"/>
      <c r="AI2350" s="62"/>
      <c r="AJ2350" s="62"/>
      <c r="AK2350" s="61"/>
    </row>
    <row r="2351" spans="1:37">
      <c r="A2351" s="93" t="s">
        <v>112</v>
      </c>
      <c r="B2351" s="58"/>
      <c r="C2351" s="59"/>
      <c r="D2351" s="58"/>
      <c r="E2351" s="58"/>
      <c r="F2351" s="94" t="s">
        <v>21</v>
      </c>
      <c r="G2351" s="58"/>
      <c r="H2351" s="59"/>
      <c r="I2351" s="58"/>
      <c r="J2351" s="58"/>
      <c r="K2351" s="94" t="s">
        <v>21</v>
      </c>
      <c r="L2351" s="58"/>
      <c r="M2351" s="59"/>
      <c r="N2351" s="58"/>
      <c r="O2351" s="58"/>
      <c r="P2351" s="94" t="s">
        <v>21</v>
      </c>
      <c r="Q2351" s="101"/>
      <c r="R2351" s="59"/>
      <c r="S2351" s="62"/>
      <c r="T2351" s="62"/>
      <c r="AD2351" s="87" t="s">
        <v>113</v>
      </c>
      <c r="AE2351" s="58"/>
      <c r="AF2351" s="58"/>
      <c r="AG2351" s="58"/>
      <c r="AH2351" s="72"/>
      <c r="AI2351" s="58"/>
      <c r="AJ2351" s="58"/>
      <c r="AK2351" s="59"/>
    </row>
    <row r="2352" spans="1:37">
      <c r="AD2352" s="91" t="s">
        <v>114</v>
      </c>
      <c r="AE2352" s="62"/>
      <c r="AF2352" s="62"/>
      <c r="AG2352" s="62"/>
      <c r="AH2352" s="92"/>
      <c r="AI2352" s="62"/>
      <c r="AJ2352" s="62"/>
      <c r="AK2352" s="61"/>
    </row>
    <row r="2353" spans="1:37">
      <c r="A2353" s="102"/>
      <c r="B2353" s="76"/>
      <c r="C2353" s="76"/>
      <c r="D2353" s="76"/>
      <c r="E2353" s="76" t="s">
        <v>100</v>
      </c>
      <c r="F2353" s="76"/>
      <c r="G2353" s="76"/>
      <c r="H2353" s="76"/>
      <c r="I2353" s="76"/>
      <c r="J2353" s="76"/>
      <c r="K2353" s="76"/>
      <c r="L2353" s="76"/>
      <c r="M2353" s="76"/>
      <c r="N2353" s="85" t="s">
        <v>40</v>
      </c>
      <c r="O2353" s="76"/>
      <c r="P2353" s="76"/>
      <c r="Q2353" s="76"/>
      <c r="R2353" s="76"/>
      <c r="S2353" s="76"/>
      <c r="T2353" s="76" t="s">
        <v>101</v>
      </c>
      <c r="U2353" s="76"/>
      <c r="V2353" s="76"/>
      <c r="W2353" s="76"/>
      <c r="X2353" s="76"/>
      <c r="Y2353" s="76"/>
      <c r="Z2353" s="76"/>
      <c r="AA2353" s="76"/>
      <c r="AB2353" s="80"/>
      <c r="AD2353" s="87" t="s">
        <v>115</v>
      </c>
      <c r="AE2353" s="58"/>
      <c r="AF2353" s="58"/>
      <c r="AG2353" s="58"/>
      <c r="AH2353" s="72"/>
      <c r="AI2353" s="58"/>
      <c r="AJ2353" s="58"/>
      <c r="AK2353" s="59"/>
    </row>
    <row r="2354" spans="1:37">
      <c r="A2354" s="103" t="s">
        <v>116</v>
      </c>
      <c r="B2354" s="104" t="s">
        <v>117</v>
      </c>
      <c r="C2354" s="104"/>
      <c r="D2354" s="104"/>
      <c r="E2354" s="104"/>
      <c r="F2354" s="104"/>
      <c r="G2354" s="105"/>
      <c r="H2354" s="104" t="s">
        <v>118</v>
      </c>
      <c r="I2354" s="104"/>
      <c r="J2354" s="105"/>
      <c r="K2354" s="106" t="s">
        <v>119</v>
      </c>
      <c r="L2354" s="107" t="s">
        <v>120</v>
      </c>
      <c r="M2354" s="108"/>
      <c r="N2354" s="109" t="s">
        <v>94</v>
      </c>
      <c r="O2354" s="105" t="s">
        <v>116</v>
      </c>
      <c r="P2354" s="104" t="s">
        <v>117</v>
      </c>
      <c r="Q2354" s="104"/>
      <c r="R2354" s="104"/>
      <c r="S2354" s="104"/>
      <c r="T2354" s="104"/>
      <c r="U2354" s="105"/>
      <c r="V2354" s="104" t="s">
        <v>118</v>
      </c>
      <c r="W2354" s="104"/>
      <c r="X2354" s="105"/>
      <c r="Y2354" s="106" t="s">
        <v>119</v>
      </c>
      <c r="Z2354" s="107" t="s">
        <v>120</v>
      </c>
      <c r="AA2354" s="108"/>
      <c r="AB2354" s="109" t="s">
        <v>94</v>
      </c>
    </row>
    <row r="2355" spans="1:37">
      <c r="A2355" s="110" t="s">
        <v>121</v>
      </c>
      <c r="B2355" s="111"/>
      <c r="C2355" s="111"/>
      <c r="D2355" s="111"/>
      <c r="E2355" s="111"/>
      <c r="F2355" s="111"/>
      <c r="G2355" s="112"/>
      <c r="H2355" s="111"/>
      <c r="I2355" s="111"/>
      <c r="J2355" s="112"/>
      <c r="K2355" s="113"/>
      <c r="L2355" s="114"/>
      <c r="M2355" s="115"/>
      <c r="N2355" s="116"/>
      <c r="O2355" s="117" t="s">
        <v>121</v>
      </c>
      <c r="P2355" s="111"/>
      <c r="Q2355" s="111"/>
      <c r="R2355" s="111"/>
      <c r="S2355" s="111"/>
      <c r="T2355" s="111"/>
      <c r="U2355" s="112"/>
      <c r="V2355" s="111"/>
      <c r="W2355" s="111"/>
      <c r="X2355" s="112"/>
      <c r="Y2355" s="113"/>
      <c r="Z2355" s="114"/>
      <c r="AA2355" s="115"/>
      <c r="AB2355" s="116"/>
      <c r="AD2355" s="64" t="s">
        <v>122</v>
      </c>
    </row>
    <row r="2356" spans="1:37">
      <c r="A2356" s="110" t="s">
        <v>123</v>
      </c>
      <c r="B2356" s="111"/>
      <c r="C2356" s="111"/>
      <c r="D2356" s="111"/>
      <c r="E2356" s="111"/>
      <c r="F2356" s="111"/>
      <c r="G2356" s="112"/>
      <c r="H2356" s="111"/>
      <c r="I2356" s="111"/>
      <c r="J2356" s="112"/>
      <c r="K2356" s="118"/>
      <c r="L2356" s="119"/>
      <c r="M2356" s="112"/>
      <c r="N2356" s="116"/>
      <c r="O2356" s="117" t="s">
        <v>123</v>
      </c>
      <c r="P2356" s="111"/>
      <c r="Q2356" s="111"/>
      <c r="R2356" s="111"/>
      <c r="S2356" s="111"/>
      <c r="T2356" s="111"/>
      <c r="U2356" s="112"/>
      <c r="V2356" s="111"/>
      <c r="W2356" s="111"/>
      <c r="X2356" s="112"/>
      <c r="Y2356" s="118"/>
      <c r="Z2356" s="119"/>
      <c r="AA2356" s="112"/>
      <c r="AB2356" s="116"/>
      <c r="AD2356" s="120"/>
      <c r="AE2356" s="58"/>
      <c r="AF2356" s="58"/>
      <c r="AG2356" s="58"/>
      <c r="AH2356" s="58"/>
      <c r="AI2356" s="58"/>
      <c r="AJ2356" s="58"/>
      <c r="AK2356" s="58"/>
    </row>
    <row r="2357" spans="1:37">
      <c r="A2357" s="110" t="s">
        <v>124</v>
      </c>
      <c r="B2357" s="111"/>
      <c r="C2357" s="111"/>
      <c r="D2357" s="111"/>
      <c r="E2357" s="111"/>
      <c r="F2357" s="111"/>
      <c r="G2357" s="112"/>
      <c r="H2357" s="111"/>
      <c r="I2357" s="111"/>
      <c r="J2357" s="112"/>
      <c r="K2357" s="118"/>
      <c r="L2357" s="119"/>
      <c r="M2357" s="112"/>
      <c r="N2357" s="116"/>
      <c r="O2357" s="117" t="s">
        <v>124</v>
      </c>
      <c r="P2357" s="111"/>
      <c r="Q2357" s="111"/>
      <c r="R2357" s="111"/>
      <c r="S2357" s="111"/>
      <c r="T2357" s="111"/>
      <c r="U2357" s="112"/>
      <c r="V2357" s="111"/>
      <c r="W2357" s="111"/>
      <c r="X2357" s="112"/>
      <c r="Y2357" s="118"/>
      <c r="Z2357" s="119"/>
      <c r="AA2357" s="112"/>
      <c r="AB2357" s="116"/>
      <c r="AD2357" s="64" t="s">
        <v>96</v>
      </c>
    </row>
    <row r="2358" spans="1:37">
      <c r="A2358" s="110" t="s">
        <v>125</v>
      </c>
      <c r="B2358" s="111"/>
      <c r="C2358" s="111"/>
      <c r="D2358" s="111"/>
      <c r="E2358" s="111"/>
      <c r="F2358" s="111"/>
      <c r="G2358" s="112"/>
      <c r="H2358" s="111"/>
      <c r="I2358" s="111"/>
      <c r="J2358" s="112"/>
      <c r="K2358" s="118"/>
      <c r="L2358" s="119"/>
      <c r="M2358" s="112"/>
      <c r="N2358" s="116"/>
      <c r="O2358" s="117" t="s">
        <v>125</v>
      </c>
      <c r="P2358" s="111"/>
      <c r="Q2358" s="111"/>
      <c r="R2358" s="111"/>
      <c r="S2358" s="111"/>
      <c r="T2358" s="111"/>
      <c r="U2358" s="112"/>
      <c r="V2358" s="111"/>
      <c r="W2358" s="111"/>
      <c r="X2358" s="112"/>
      <c r="Y2358" s="118"/>
      <c r="Z2358" s="119"/>
      <c r="AA2358" s="112"/>
      <c r="AB2358" s="116"/>
      <c r="AD2358" s="120"/>
      <c r="AE2358" s="58"/>
      <c r="AF2358" s="58"/>
      <c r="AG2358" s="58"/>
      <c r="AH2358" s="58"/>
      <c r="AI2358" s="58"/>
      <c r="AJ2358" s="58"/>
      <c r="AK2358" s="58"/>
    </row>
    <row r="2359" spans="1:37">
      <c r="A2359" s="110" t="s">
        <v>126</v>
      </c>
      <c r="B2359" s="111"/>
      <c r="C2359" s="111"/>
      <c r="D2359" s="111"/>
      <c r="E2359" s="111"/>
      <c r="F2359" s="111"/>
      <c r="G2359" s="112"/>
      <c r="H2359" s="111"/>
      <c r="I2359" s="111"/>
      <c r="J2359" s="112"/>
      <c r="K2359" s="118"/>
      <c r="L2359" s="119"/>
      <c r="M2359" s="112"/>
      <c r="N2359" s="116"/>
      <c r="O2359" s="117" t="s">
        <v>126</v>
      </c>
      <c r="P2359" s="111"/>
      <c r="Q2359" s="111"/>
      <c r="R2359" s="111"/>
      <c r="S2359" s="111"/>
      <c r="T2359" s="111"/>
      <c r="U2359" s="112"/>
      <c r="V2359" s="111"/>
      <c r="W2359" s="111"/>
      <c r="X2359" s="112"/>
      <c r="Y2359" s="118"/>
      <c r="Z2359" s="119"/>
      <c r="AA2359" s="112"/>
      <c r="AB2359" s="116"/>
      <c r="AD2359" s="64" t="s">
        <v>127</v>
      </c>
    </row>
    <row r="2360" spans="1:37">
      <c r="A2360" s="121" t="s">
        <v>128</v>
      </c>
      <c r="B2360" s="58"/>
      <c r="C2360" s="58"/>
      <c r="D2360" s="58"/>
      <c r="E2360" s="58"/>
      <c r="F2360" s="58"/>
      <c r="G2360" s="72"/>
      <c r="H2360" s="58"/>
      <c r="I2360" s="58"/>
      <c r="J2360" s="72"/>
      <c r="K2360" s="122"/>
      <c r="L2360" s="123"/>
      <c r="M2360" s="72"/>
      <c r="N2360" s="59"/>
      <c r="O2360" s="124" t="s">
        <v>128</v>
      </c>
      <c r="P2360" s="58"/>
      <c r="Q2360" s="58"/>
      <c r="R2360" s="58"/>
      <c r="S2360" s="58"/>
      <c r="T2360" s="58"/>
      <c r="U2360" s="72"/>
      <c r="V2360" s="58"/>
      <c r="W2360" s="58"/>
      <c r="X2360" s="72"/>
      <c r="Y2360" s="122"/>
      <c r="Z2360" s="123"/>
      <c r="AA2360" s="72"/>
      <c r="AB2360" s="59"/>
      <c r="AD2360" s="120"/>
      <c r="AE2360" s="125" t="str">
        <f>Daten!$A$35</f>
        <v>Fredenbeck</v>
      </c>
      <c r="AF2360" s="58"/>
      <c r="AG2360" s="58"/>
      <c r="AH2360" s="58"/>
      <c r="AI2360" s="58"/>
      <c r="AJ2360" s="58"/>
      <c r="AK2360" s="58"/>
    </row>
    <row r="2361" spans="1:37">
      <c r="A2361" s="65" t="s">
        <v>129</v>
      </c>
      <c r="N2361" s="61"/>
      <c r="O2361" s="64" t="s">
        <v>129</v>
      </c>
      <c r="AB2361" s="61"/>
      <c r="AD2361" s="64" t="s">
        <v>130</v>
      </c>
    </row>
    <row r="2362" spans="1:37">
      <c r="A2362" s="57"/>
      <c r="B2362" s="58"/>
      <c r="C2362" s="58"/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9"/>
      <c r="O2362" s="58"/>
      <c r="P2362" s="58"/>
      <c r="Q2362" s="58"/>
      <c r="R2362" s="58"/>
      <c r="S2362" s="58"/>
      <c r="T2362" s="58"/>
      <c r="U2362" s="58"/>
      <c r="V2362" s="58"/>
      <c r="W2362" s="58"/>
      <c r="X2362" s="58"/>
      <c r="Y2362" s="58"/>
      <c r="Z2362" s="58"/>
      <c r="AA2362" s="58"/>
      <c r="AB2362" s="59"/>
      <c r="AD2362" s="58"/>
      <c r="AE2362" s="126" t="str">
        <f>Daten!$A$32</f>
        <v>05.05.2017</v>
      </c>
      <c r="AF2362" s="58"/>
      <c r="AG2362" s="58"/>
      <c r="AH2362" s="58"/>
      <c r="AI2362" s="58"/>
      <c r="AJ2362" s="58"/>
      <c r="AK2362" s="58"/>
    </row>
    <row r="2363" spans="1:37" ht="12" customHeight="1"/>
    <row r="2364" spans="1:37">
      <c r="A2364" s="51" t="s">
        <v>95</v>
      </c>
      <c r="B2364" s="52"/>
      <c r="C2364" s="52"/>
      <c r="D2364" s="52"/>
      <c r="E2364" s="53"/>
      <c r="F2364" s="54" t="s">
        <v>96</v>
      </c>
      <c r="G2364" s="52"/>
      <c r="H2364" s="52"/>
      <c r="I2364" s="52"/>
      <c r="J2364" s="52"/>
      <c r="K2364" s="52"/>
      <c r="L2364" s="52"/>
      <c r="M2364" s="52"/>
      <c r="N2364" s="52"/>
      <c r="O2364" s="52"/>
      <c r="P2364" s="53"/>
      <c r="Q2364" s="54" t="s">
        <v>97</v>
      </c>
      <c r="R2364" s="52"/>
      <c r="S2364" s="52"/>
      <c r="T2364" s="52"/>
      <c r="U2364" s="52"/>
      <c r="V2364" s="52"/>
      <c r="W2364" s="52"/>
      <c r="X2364" s="52"/>
      <c r="Y2364" s="52"/>
      <c r="Z2364" s="52"/>
      <c r="AA2364" s="52"/>
      <c r="AB2364" s="53"/>
      <c r="AC2364" s="55" t="s">
        <v>98</v>
      </c>
    </row>
    <row r="2365" spans="1:37">
      <c r="A2365" s="57"/>
      <c r="B2365" s="58"/>
      <c r="C2365" s="58"/>
      <c r="D2365" s="58"/>
      <c r="E2365" s="59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9"/>
      <c r="Q2365" s="58"/>
      <c r="R2365" s="58" t="e">
        <f ca="1">SamstagNeben!P97</f>
        <v>#N/A</v>
      </c>
      <c r="S2365" s="58"/>
      <c r="T2365" s="58"/>
      <c r="U2365" s="58"/>
      <c r="V2365" s="58"/>
      <c r="W2365" s="58"/>
      <c r="X2365" s="58"/>
      <c r="Y2365" s="58"/>
      <c r="Z2365" s="58"/>
      <c r="AA2365" s="58" t="str">
        <f>SamstagNeben!N97</f>
        <v>F40</v>
      </c>
      <c r="AB2365" s="59"/>
      <c r="AC2365" s="55" t="s">
        <v>99</v>
      </c>
    </row>
    <row r="2366" spans="1:37" ht="15.95" customHeight="1">
      <c r="A2366" s="60" t="s">
        <v>100</v>
      </c>
      <c r="C2366" s="56" t="e">
        <f ca="1">SamstagNeben!I97</f>
        <v>#N/A</v>
      </c>
      <c r="M2366" s="61"/>
      <c r="N2366" s="62" t="s">
        <v>101</v>
      </c>
      <c r="O2366" s="63"/>
      <c r="P2366" s="56" t="e">
        <f ca="1">SamstagNeben!M97</f>
        <v>#N/A</v>
      </c>
      <c r="AB2366" s="61"/>
    </row>
    <row r="2367" spans="1:37">
      <c r="A2367" s="57"/>
      <c r="B2367" s="58"/>
      <c r="C2367" s="58"/>
      <c r="M2367" s="61"/>
      <c r="N2367" s="62"/>
      <c r="AB2367" s="61"/>
      <c r="AD2367" s="64" t="s">
        <v>37</v>
      </c>
      <c r="AG2367" s="64" t="s">
        <v>102</v>
      </c>
      <c r="AJ2367" s="64" t="s">
        <v>39</v>
      </c>
    </row>
    <row r="2368" spans="1:37">
      <c r="A2368" s="65" t="s">
        <v>100</v>
      </c>
      <c r="C2368" s="66"/>
      <c r="D2368" s="67"/>
      <c r="E2368" s="67"/>
      <c r="F2368" s="67"/>
      <c r="G2368" s="67"/>
      <c r="H2368" s="68"/>
      <c r="I2368" s="67"/>
      <c r="J2368" s="67"/>
      <c r="K2368" s="67"/>
      <c r="L2368" s="67"/>
      <c r="M2368" s="68"/>
      <c r="N2368" s="67"/>
      <c r="O2368" s="67"/>
      <c r="P2368" s="67"/>
      <c r="Q2368" s="67"/>
      <c r="R2368" s="68"/>
      <c r="S2368" s="67"/>
      <c r="T2368" s="67"/>
      <c r="U2368" s="67"/>
      <c r="V2368" s="67"/>
      <c r="W2368" s="68"/>
      <c r="X2368" s="67"/>
      <c r="Y2368" s="67"/>
      <c r="Z2368" s="67"/>
      <c r="AA2368" s="67"/>
      <c r="AB2368" s="68"/>
      <c r="AC2368" s="62"/>
      <c r="AD2368" s="69"/>
      <c r="AE2368" s="53"/>
      <c r="AF2368" s="62"/>
      <c r="AG2368" s="69"/>
      <c r="AH2368" s="53"/>
      <c r="AJ2368" s="69"/>
      <c r="AK2368" s="53"/>
    </row>
    <row r="2369" spans="1:37">
      <c r="A2369" s="70" t="s">
        <v>101</v>
      </c>
      <c r="B2369" s="58"/>
      <c r="C2369" s="71"/>
      <c r="D2369" s="72"/>
      <c r="E2369" s="72"/>
      <c r="F2369" s="72"/>
      <c r="G2369" s="72"/>
      <c r="H2369" s="59"/>
      <c r="I2369" s="72"/>
      <c r="J2369" s="72"/>
      <c r="K2369" s="72"/>
      <c r="L2369" s="72"/>
      <c r="M2369" s="59"/>
      <c r="N2369" s="72"/>
      <c r="O2369" s="72"/>
      <c r="P2369" s="72"/>
      <c r="Q2369" s="72"/>
      <c r="R2369" s="59"/>
      <c r="S2369" s="72"/>
      <c r="T2369" s="72"/>
      <c r="U2369" s="72"/>
      <c r="V2369" s="72"/>
      <c r="W2369" s="59"/>
      <c r="X2369" s="72"/>
      <c r="Y2369" s="72"/>
      <c r="Z2369" s="72"/>
      <c r="AA2369" s="72"/>
      <c r="AB2369" s="59"/>
      <c r="AC2369" s="62"/>
      <c r="AD2369" s="462">
        <f>SamstagNeben!C97</f>
        <v>19</v>
      </c>
      <c r="AE2369" s="463"/>
      <c r="AF2369" s="62"/>
      <c r="AG2369" s="462">
        <f>SamstagNeben!E97</f>
        <v>132</v>
      </c>
      <c r="AH2369" s="463"/>
      <c r="AJ2369" s="462">
        <f>SamstagNeben!F97</f>
        <v>4</v>
      </c>
      <c r="AK2369" s="463"/>
    </row>
    <row r="2370" spans="1:37">
      <c r="A2370" s="65" t="s">
        <v>100</v>
      </c>
      <c r="C2370" s="66"/>
      <c r="D2370" s="67"/>
      <c r="E2370" s="67"/>
      <c r="F2370" s="67"/>
      <c r="G2370" s="67"/>
      <c r="H2370" s="68"/>
      <c r="I2370" s="67"/>
      <c r="J2370" s="67"/>
      <c r="K2370" s="67"/>
      <c r="L2370" s="67"/>
      <c r="M2370" s="68"/>
      <c r="N2370" s="67"/>
      <c r="O2370" s="67"/>
      <c r="P2370" s="67"/>
      <c r="Q2370" s="67"/>
      <c r="R2370" s="68"/>
      <c r="S2370" s="67"/>
      <c r="T2370" s="67"/>
      <c r="U2370" s="67"/>
      <c r="V2370" s="67"/>
      <c r="W2370" s="68"/>
      <c r="X2370" s="67"/>
      <c r="Y2370" s="67"/>
      <c r="Z2370" s="67"/>
      <c r="AA2370" s="67"/>
      <c r="AB2370" s="68"/>
      <c r="AC2370" s="62"/>
      <c r="AD2370" s="57"/>
      <c r="AE2370" s="59"/>
      <c r="AF2370" s="62"/>
      <c r="AG2370" s="57"/>
      <c r="AH2370" s="59"/>
      <c r="AJ2370" s="57"/>
      <c r="AK2370" s="59"/>
    </row>
    <row r="2371" spans="1:37">
      <c r="A2371" s="70" t="s">
        <v>101</v>
      </c>
      <c r="B2371" s="58"/>
      <c r="C2371" s="71"/>
      <c r="D2371" s="72"/>
      <c r="E2371" s="72"/>
      <c r="F2371" s="72"/>
      <c r="G2371" s="72"/>
      <c r="H2371" s="59"/>
      <c r="I2371" s="72"/>
      <c r="J2371" s="72"/>
      <c r="K2371" s="72"/>
      <c r="L2371" s="72"/>
      <c r="M2371" s="59"/>
      <c r="N2371" s="72"/>
      <c r="O2371" s="72"/>
      <c r="P2371" s="72"/>
      <c r="Q2371" s="72"/>
      <c r="R2371" s="59"/>
      <c r="S2371" s="72"/>
      <c r="T2371" s="72"/>
      <c r="U2371" s="72"/>
      <c r="V2371" s="72"/>
      <c r="W2371" s="59"/>
      <c r="X2371" s="72"/>
      <c r="Y2371" s="72"/>
      <c r="Z2371" s="72"/>
      <c r="AA2371" s="72"/>
      <c r="AB2371" s="59"/>
      <c r="AC2371" s="62"/>
      <c r="AD2371" s="62"/>
      <c r="AE2371" s="62"/>
      <c r="AF2371" s="62"/>
      <c r="AG2371" s="62"/>
    </row>
    <row r="2372" spans="1:37">
      <c r="A2372" s="65" t="s">
        <v>100</v>
      </c>
      <c r="C2372" s="66"/>
      <c r="D2372" s="67"/>
      <c r="E2372" s="67"/>
      <c r="F2372" s="67"/>
      <c r="G2372" s="67"/>
      <c r="H2372" s="68"/>
      <c r="I2372" s="67"/>
      <c r="J2372" s="67"/>
      <c r="K2372" s="67"/>
      <c r="L2372" s="67"/>
      <c r="M2372" s="68"/>
      <c r="N2372" s="67"/>
      <c r="O2372" s="67"/>
      <c r="P2372" s="67"/>
      <c r="Q2372" s="67"/>
      <c r="R2372" s="68"/>
      <c r="S2372" s="67"/>
      <c r="T2372" s="67"/>
      <c r="U2372" s="67"/>
      <c r="V2372" s="67"/>
      <c r="W2372" s="68"/>
      <c r="X2372" s="67"/>
      <c r="Y2372" s="67"/>
      <c r="Z2372" s="67"/>
      <c r="AA2372" s="67"/>
      <c r="AB2372" s="68"/>
      <c r="AC2372" s="62"/>
      <c r="AD2372" s="73" t="s">
        <v>103</v>
      </c>
      <c r="AE2372" s="62"/>
      <c r="AF2372" s="62"/>
      <c r="AG2372" s="62"/>
    </row>
    <row r="2373" spans="1:37">
      <c r="A2373" s="70" t="s">
        <v>101</v>
      </c>
      <c r="B2373" s="58"/>
      <c r="C2373" s="71"/>
      <c r="D2373" s="72"/>
      <c r="E2373" s="72"/>
      <c r="F2373" s="72"/>
      <c r="G2373" s="72"/>
      <c r="H2373" s="59"/>
      <c r="I2373" s="72"/>
      <c r="J2373" s="72"/>
      <c r="K2373" s="72"/>
      <c r="L2373" s="72"/>
      <c r="M2373" s="59"/>
      <c r="N2373" s="72"/>
      <c r="O2373" s="72"/>
      <c r="P2373" s="72"/>
      <c r="Q2373" s="72"/>
      <c r="R2373" s="59"/>
      <c r="S2373" s="72"/>
      <c r="T2373" s="72"/>
      <c r="U2373" s="72"/>
      <c r="V2373" s="72"/>
      <c r="W2373" s="59"/>
      <c r="X2373" s="72"/>
      <c r="Y2373" s="72"/>
      <c r="Z2373" s="72"/>
      <c r="AA2373" s="72"/>
      <c r="AB2373" s="59"/>
      <c r="AC2373" s="62"/>
      <c r="AD2373" s="62"/>
      <c r="AE2373" s="62"/>
      <c r="AF2373" s="62"/>
      <c r="AG2373" s="62"/>
    </row>
    <row r="2374" spans="1:37">
      <c r="A2374" s="65" t="s">
        <v>100</v>
      </c>
      <c r="C2374" s="66"/>
      <c r="D2374" s="67"/>
      <c r="E2374" s="67"/>
      <c r="F2374" s="67"/>
      <c r="G2374" s="67"/>
      <c r="H2374" s="68"/>
      <c r="I2374" s="67"/>
      <c r="J2374" s="67"/>
      <c r="K2374" s="67"/>
      <c r="L2374" s="67"/>
      <c r="M2374" s="68"/>
      <c r="N2374" s="67"/>
      <c r="O2374" s="67"/>
      <c r="P2374" s="67"/>
      <c r="Q2374" s="67"/>
      <c r="R2374" s="68"/>
      <c r="S2374" s="67"/>
      <c r="T2374" s="67"/>
      <c r="U2374" s="67"/>
      <c r="V2374" s="67"/>
      <c r="W2374" s="68"/>
      <c r="X2374" s="67"/>
      <c r="Y2374" s="67"/>
      <c r="Z2374" s="67"/>
      <c r="AA2374" s="67"/>
      <c r="AB2374" s="68"/>
      <c r="AC2374" s="62"/>
      <c r="AD2374" s="74" t="str">
        <f>Daten!$A$31</f>
        <v>DM Senioren 2017</v>
      </c>
      <c r="AE2374" s="58"/>
      <c r="AF2374" s="58"/>
      <c r="AG2374" s="58"/>
      <c r="AH2374" s="58"/>
      <c r="AI2374" s="58"/>
      <c r="AJ2374" s="58"/>
      <c r="AK2374" s="58"/>
    </row>
    <row r="2375" spans="1:37">
      <c r="A2375" s="70" t="s">
        <v>101</v>
      </c>
      <c r="B2375" s="58"/>
      <c r="C2375" s="71"/>
      <c r="D2375" s="72"/>
      <c r="E2375" s="72"/>
      <c r="F2375" s="72"/>
      <c r="G2375" s="72"/>
      <c r="H2375" s="59"/>
      <c r="I2375" s="72"/>
      <c r="J2375" s="72"/>
      <c r="K2375" s="72"/>
      <c r="L2375" s="72"/>
      <c r="M2375" s="59"/>
      <c r="N2375" s="72"/>
      <c r="O2375" s="72"/>
      <c r="P2375" s="72"/>
      <c r="Q2375" s="72"/>
      <c r="R2375" s="59"/>
      <c r="S2375" s="72"/>
      <c r="T2375" s="72"/>
      <c r="U2375" s="72"/>
      <c r="V2375" s="72"/>
      <c r="W2375" s="59"/>
      <c r="X2375" s="72"/>
      <c r="Y2375" s="72"/>
      <c r="Z2375" s="72"/>
      <c r="AA2375" s="72"/>
      <c r="AB2375" s="59"/>
      <c r="AC2375" s="62"/>
      <c r="AD2375" s="75" t="str">
        <f>SamstagNeben!G97</f>
        <v>F40</v>
      </c>
      <c r="AE2375" s="76"/>
      <c r="AF2375" s="76"/>
      <c r="AG2375" s="75" t="s">
        <v>34</v>
      </c>
      <c r="AH2375" s="76"/>
      <c r="AI2375" s="76"/>
      <c r="AJ2375" s="76"/>
      <c r="AK2375" s="76"/>
    </row>
    <row r="2376" spans="1:37">
      <c r="A2376" s="65" t="s">
        <v>100</v>
      </c>
      <c r="C2376" s="66"/>
      <c r="D2376" s="67"/>
      <c r="E2376" s="67"/>
      <c r="F2376" s="67"/>
      <c r="G2376" s="67"/>
      <c r="H2376" s="68"/>
      <c r="I2376" s="67"/>
      <c r="J2376" s="67"/>
      <c r="K2376" s="67"/>
      <c r="L2376" s="67"/>
      <c r="M2376" s="68"/>
      <c r="N2376" s="67"/>
      <c r="O2376" s="67"/>
      <c r="P2376" s="67"/>
      <c r="Q2376" s="67"/>
      <c r="R2376" s="68"/>
      <c r="S2376" s="67"/>
      <c r="T2376" s="67"/>
      <c r="U2376" s="67"/>
      <c r="V2376" s="67"/>
      <c r="W2376" s="68"/>
      <c r="X2376" s="67"/>
      <c r="Y2376" s="67"/>
      <c r="Z2376" s="67"/>
      <c r="AA2376" s="67"/>
      <c r="AB2376" s="68"/>
      <c r="AC2376" s="62"/>
      <c r="AD2376" s="77"/>
      <c r="AE2376" s="62"/>
      <c r="AF2376" s="62"/>
      <c r="AG2376" s="62"/>
      <c r="AH2376" s="62"/>
      <c r="AI2376" s="62"/>
      <c r="AJ2376" s="62"/>
      <c r="AK2376" s="62"/>
    </row>
    <row r="2377" spans="1:37">
      <c r="A2377" s="70" t="s">
        <v>101</v>
      </c>
      <c r="B2377" s="58"/>
      <c r="C2377" s="71"/>
      <c r="D2377" s="72"/>
      <c r="E2377" s="72"/>
      <c r="F2377" s="72"/>
      <c r="G2377" s="72"/>
      <c r="H2377" s="59"/>
      <c r="I2377" s="72"/>
      <c r="J2377" s="72"/>
      <c r="K2377" s="72"/>
      <c r="L2377" s="72"/>
      <c r="M2377" s="59"/>
      <c r="N2377" s="72"/>
      <c r="O2377" s="72"/>
      <c r="P2377" s="72"/>
      <c r="Q2377" s="72"/>
      <c r="R2377" s="59"/>
      <c r="S2377" s="72"/>
      <c r="T2377" s="72"/>
      <c r="U2377" s="72"/>
      <c r="V2377" s="72"/>
      <c r="W2377" s="59"/>
      <c r="X2377" s="72"/>
      <c r="Y2377" s="72"/>
      <c r="Z2377" s="72"/>
      <c r="AA2377" s="72"/>
      <c r="AB2377" s="59"/>
      <c r="AC2377" s="62"/>
      <c r="AD2377" s="78" t="s">
        <v>104</v>
      </c>
      <c r="AE2377" s="76"/>
      <c r="AF2377" s="76"/>
      <c r="AG2377" s="76"/>
      <c r="AH2377" s="79"/>
      <c r="AI2377" s="76"/>
      <c r="AJ2377" s="76"/>
      <c r="AK2377" s="80"/>
    </row>
    <row r="2378" spans="1:37">
      <c r="D2378" s="64"/>
      <c r="AD2378" s="81"/>
      <c r="AE2378" s="52"/>
      <c r="AF2378" s="52"/>
      <c r="AG2378" s="52"/>
      <c r="AH2378" s="82"/>
      <c r="AI2378" s="52"/>
      <c r="AJ2378" s="52"/>
      <c r="AK2378" s="53"/>
    </row>
    <row r="2379" spans="1:37">
      <c r="A2379" s="83" t="s">
        <v>105</v>
      </c>
      <c r="B2379" s="76"/>
      <c r="C2379" s="80"/>
      <c r="D2379" s="84"/>
      <c r="E2379" s="84" t="s">
        <v>100</v>
      </c>
      <c r="F2379" s="85" t="s">
        <v>21</v>
      </c>
      <c r="G2379" s="84" t="s">
        <v>101</v>
      </c>
      <c r="H2379" s="86"/>
      <c r="I2379" s="84" t="s">
        <v>106</v>
      </c>
      <c r="J2379" s="84"/>
      <c r="K2379" s="84"/>
      <c r="L2379" s="84"/>
      <c r="M2379" s="86"/>
      <c r="N2379" s="84" t="s">
        <v>107</v>
      </c>
      <c r="O2379" s="84"/>
      <c r="P2379" s="84"/>
      <c r="Q2379" s="84"/>
      <c r="R2379" s="86"/>
      <c r="S2379" s="73"/>
      <c r="T2379" s="73"/>
      <c r="AD2379" s="87" t="s">
        <v>108</v>
      </c>
      <c r="AE2379" s="58"/>
      <c r="AF2379" s="58"/>
      <c r="AG2379" s="58"/>
      <c r="AH2379" s="72"/>
      <c r="AI2379" s="58"/>
      <c r="AJ2379" s="58"/>
      <c r="AK2379" s="59"/>
    </row>
    <row r="2380" spans="1:37">
      <c r="A2380" s="60"/>
      <c r="C2380" s="61"/>
      <c r="H2380" s="61"/>
      <c r="M2380" s="61"/>
      <c r="N2380" s="88"/>
      <c r="O2380" s="89"/>
      <c r="P2380" s="89"/>
      <c r="Q2380" s="89"/>
      <c r="R2380" s="90"/>
      <c r="S2380" s="62"/>
      <c r="T2380" s="56" t="s">
        <v>109</v>
      </c>
      <c r="AD2380" s="91"/>
      <c r="AE2380" s="62"/>
      <c r="AF2380" s="62"/>
      <c r="AG2380" s="62"/>
      <c r="AH2380" s="92"/>
      <c r="AI2380" s="62"/>
      <c r="AJ2380" s="62"/>
      <c r="AK2380" s="61"/>
    </row>
    <row r="2381" spans="1:37">
      <c r="A2381" s="93" t="s">
        <v>110</v>
      </c>
      <c r="B2381" s="58"/>
      <c r="C2381" s="59"/>
      <c r="D2381" s="58"/>
      <c r="E2381" s="58"/>
      <c r="F2381" s="94" t="s">
        <v>21</v>
      </c>
      <c r="G2381" s="58"/>
      <c r="H2381" s="59"/>
      <c r="I2381" s="58"/>
      <c r="J2381" s="58"/>
      <c r="K2381" s="94" t="s">
        <v>21</v>
      </c>
      <c r="L2381" s="58"/>
      <c r="M2381" s="59"/>
      <c r="N2381" s="95"/>
      <c r="O2381" s="95"/>
      <c r="P2381" s="96"/>
      <c r="Q2381" s="97"/>
      <c r="R2381" s="98"/>
      <c r="S2381" s="62"/>
      <c r="T2381" s="62"/>
      <c r="AD2381" s="87" t="s">
        <v>111</v>
      </c>
      <c r="AE2381" s="58"/>
      <c r="AF2381" s="58"/>
      <c r="AG2381" s="58"/>
      <c r="AH2381" s="72"/>
      <c r="AI2381" s="58"/>
      <c r="AJ2381" s="58"/>
      <c r="AK2381" s="59"/>
    </row>
    <row r="2382" spans="1:37">
      <c r="A2382" s="60"/>
      <c r="C2382" s="61"/>
      <c r="H2382" s="61"/>
      <c r="K2382" s="99"/>
      <c r="M2382" s="61"/>
      <c r="N2382" s="62"/>
      <c r="Q2382" s="100"/>
      <c r="R2382" s="61"/>
      <c r="S2382" s="62"/>
      <c r="T2382" s="58"/>
      <c r="U2382" s="58"/>
      <c r="V2382" s="58"/>
      <c r="W2382" s="58"/>
      <c r="X2382" s="58"/>
      <c r="Y2382" s="58"/>
      <c r="Z2382" s="58"/>
      <c r="AA2382" s="58"/>
      <c r="AB2382" s="58"/>
      <c r="AC2382" s="62"/>
      <c r="AD2382" s="91"/>
      <c r="AE2382" s="62"/>
      <c r="AF2382" s="62"/>
      <c r="AG2382" s="62"/>
      <c r="AH2382" s="92"/>
      <c r="AI2382" s="62"/>
      <c r="AJ2382" s="62"/>
      <c r="AK2382" s="61"/>
    </row>
    <row r="2383" spans="1:37">
      <c r="A2383" s="93" t="s">
        <v>112</v>
      </c>
      <c r="B2383" s="58"/>
      <c r="C2383" s="59"/>
      <c r="D2383" s="58"/>
      <c r="E2383" s="58"/>
      <c r="F2383" s="94" t="s">
        <v>21</v>
      </c>
      <c r="G2383" s="58"/>
      <c r="H2383" s="59"/>
      <c r="I2383" s="58"/>
      <c r="J2383" s="58"/>
      <c r="K2383" s="94" t="s">
        <v>21</v>
      </c>
      <c r="L2383" s="58"/>
      <c r="M2383" s="59"/>
      <c r="N2383" s="58"/>
      <c r="O2383" s="58"/>
      <c r="P2383" s="94" t="s">
        <v>21</v>
      </c>
      <c r="Q2383" s="101"/>
      <c r="R2383" s="59"/>
      <c r="S2383" s="62"/>
      <c r="T2383" s="62"/>
      <c r="AD2383" s="87" t="s">
        <v>113</v>
      </c>
      <c r="AE2383" s="58"/>
      <c r="AF2383" s="58"/>
      <c r="AG2383" s="58"/>
      <c r="AH2383" s="72"/>
      <c r="AI2383" s="58"/>
      <c r="AJ2383" s="58"/>
      <c r="AK2383" s="59"/>
    </row>
    <row r="2384" spans="1:37">
      <c r="AD2384" s="91" t="s">
        <v>114</v>
      </c>
      <c r="AE2384" s="62"/>
      <c r="AF2384" s="62"/>
      <c r="AG2384" s="62"/>
      <c r="AH2384" s="92"/>
      <c r="AI2384" s="62"/>
      <c r="AJ2384" s="62"/>
      <c r="AK2384" s="61"/>
    </row>
    <row r="2385" spans="1:37">
      <c r="A2385" s="102"/>
      <c r="B2385" s="76"/>
      <c r="C2385" s="76"/>
      <c r="D2385" s="76"/>
      <c r="E2385" s="76" t="s">
        <v>100</v>
      </c>
      <c r="F2385" s="76"/>
      <c r="G2385" s="76"/>
      <c r="H2385" s="76"/>
      <c r="I2385" s="76"/>
      <c r="J2385" s="76"/>
      <c r="K2385" s="76"/>
      <c r="L2385" s="76"/>
      <c r="M2385" s="76"/>
      <c r="N2385" s="85" t="s">
        <v>40</v>
      </c>
      <c r="O2385" s="76"/>
      <c r="P2385" s="76"/>
      <c r="Q2385" s="76"/>
      <c r="R2385" s="76"/>
      <c r="S2385" s="76"/>
      <c r="T2385" s="76" t="s">
        <v>101</v>
      </c>
      <c r="U2385" s="76"/>
      <c r="V2385" s="76"/>
      <c r="W2385" s="76"/>
      <c r="X2385" s="76"/>
      <c r="Y2385" s="76"/>
      <c r="Z2385" s="76"/>
      <c r="AA2385" s="76"/>
      <c r="AB2385" s="80"/>
      <c r="AD2385" s="87" t="s">
        <v>115</v>
      </c>
      <c r="AE2385" s="58"/>
      <c r="AF2385" s="58"/>
      <c r="AG2385" s="58"/>
      <c r="AH2385" s="72"/>
      <c r="AI2385" s="58"/>
      <c r="AJ2385" s="58"/>
      <c r="AK2385" s="59"/>
    </row>
    <row r="2386" spans="1:37">
      <c r="A2386" s="103" t="s">
        <v>116</v>
      </c>
      <c r="B2386" s="104" t="s">
        <v>117</v>
      </c>
      <c r="C2386" s="104"/>
      <c r="D2386" s="104"/>
      <c r="E2386" s="104"/>
      <c r="F2386" s="104"/>
      <c r="G2386" s="105"/>
      <c r="H2386" s="104" t="s">
        <v>118</v>
      </c>
      <c r="I2386" s="104"/>
      <c r="J2386" s="105"/>
      <c r="K2386" s="106" t="s">
        <v>119</v>
      </c>
      <c r="L2386" s="107" t="s">
        <v>120</v>
      </c>
      <c r="M2386" s="108"/>
      <c r="N2386" s="109" t="s">
        <v>94</v>
      </c>
      <c r="O2386" s="105" t="s">
        <v>116</v>
      </c>
      <c r="P2386" s="104" t="s">
        <v>117</v>
      </c>
      <c r="Q2386" s="104"/>
      <c r="R2386" s="104"/>
      <c r="S2386" s="104"/>
      <c r="T2386" s="104"/>
      <c r="U2386" s="105"/>
      <c r="V2386" s="104" t="s">
        <v>118</v>
      </c>
      <c r="W2386" s="104"/>
      <c r="X2386" s="105"/>
      <c r="Y2386" s="106" t="s">
        <v>119</v>
      </c>
      <c r="Z2386" s="107" t="s">
        <v>120</v>
      </c>
      <c r="AA2386" s="108"/>
      <c r="AB2386" s="109" t="s">
        <v>94</v>
      </c>
    </row>
    <row r="2387" spans="1:37">
      <c r="A2387" s="110" t="s">
        <v>121</v>
      </c>
      <c r="B2387" s="111"/>
      <c r="C2387" s="111"/>
      <c r="D2387" s="111"/>
      <c r="E2387" s="111"/>
      <c r="F2387" s="111"/>
      <c r="G2387" s="112"/>
      <c r="H2387" s="111"/>
      <c r="I2387" s="111"/>
      <c r="J2387" s="112"/>
      <c r="K2387" s="113"/>
      <c r="L2387" s="114"/>
      <c r="M2387" s="115"/>
      <c r="N2387" s="116"/>
      <c r="O2387" s="117" t="s">
        <v>121</v>
      </c>
      <c r="P2387" s="111"/>
      <c r="Q2387" s="111"/>
      <c r="R2387" s="111"/>
      <c r="S2387" s="111"/>
      <c r="T2387" s="111"/>
      <c r="U2387" s="112"/>
      <c r="V2387" s="111"/>
      <c r="W2387" s="111"/>
      <c r="X2387" s="112"/>
      <c r="Y2387" s="113"/>
      <c r="Z2387" s="114"/>
      <c r="AA2387" s="115"/>
      <c r="AB2387" s="116"/>
      <c r="AD2387" s="64" t="s">
        <v>122</v>
      </c>
    </row>
    <row r="2388" spans="1:37">
      <c r="A2388" s="110" t="s">
        <v>123</v>
      </c>
      <c r="B2388" s="111"/>
      <c r="C2388" s="111"/>
      <c r="D2388" s="111"/>
      <c r="E2388" s="111"/>
      <c r="F2388" s="111"/>
      <c r="G2388" s="112"/>
      <c r="H2388" s="111"/>
      <c r="I2388" s="111"/>
      <c r="J2388" s="112"/>
      <c r="K2388" s="118"/>
      <c r="L2388" s="119"/>
      <c r="M2388" s="112"/>
      <c r="N2388" s="116"/>
      <c r="O2388" s="117" t="s">
        <v>123</v>
      </c>
      <c r="P2388" s="111"/>
      <c r="Q2388" s="111"/>
      <c r="R2388" s="111"/>
      <c r="S2388" s="111"/>
      <c r="T2388" s="111"/>
      <c r="U2388" s="112"/>
      <c r="V2388" s="111"/>
      <c r="W2388" s="111"/>
      <c r="X2388" s="112"/>
      <c r="Y2388" s="118"/>
      <c r="Z2388" s="119"/>
      <c r="AA2388" s="112"/>
      <c r="AB2388" s="116"/>
      <c r="AD2388" s="120"/>
      <c r="AE2388" s="58"/>
      <c r="AF2388" s="58"/>
      <c r="AG2388" s="58"/>
      <c r="AH2388" s="58"/>
      <c r="AI2388" s="58"/>
      <c r="AJ2388" s="58"/>
      <c r="AK2388" s="58"/>
    </row>
    <row r="2389" spans="1:37">
      <c r="A2389" s="110" t="s">
        <v>124</v>
      </c>
      <c r="B2389" s="111"/>
      <c r="C2389" s="111"/>
      <c r="D2389" s="111"/>
      <c r="E2389" s="111"/>
      <c r="F2389" s="111"/>
      <c r="G2389" s="112"/>
      <c r="H2389" s="111"/>
      <c r="I2389" s="111"/>
      <c r="J2389" s="112"/>
      <c r="K2389" s="118"/>
      <c r="L2389" s="119"/>
      <c r="M2389" s="112"/>
      <c r="N2389" s="116"/>
      <c r="O2389" s="117" t="s">
        <v>124</v>
      </c>
      <c r="P2389" s="111"/>
      <c r="Q2389" s="111"/>
      <c r="R2389" s="111"/>
      <c r="S2389" s="111"/>
      <c r="T2389" s="111"/>
      <c r="U2389" s="112"/>
      <c r="V2389" s="111"/>
      <c r="W2389" s="111"/>
      <c r="X2389" s="112"/>
      <c r="Y2389" s="118"/>
      <c r="Z2389" s="119"/>
      <c r="AA2389" s="112"/>
      <c r="AB2389" s="116"/>
      <c r="AD2389" s="64" t="s">
        <v>96</v>
      </c>
    </row>
    <row r="2390" spans="1:37">
      <c r="A2390" s="110" t="s">
        <v>125</v>
      </c>
      <c r="B2390" s="111"/>
      <c r="C2390" s="111"/>
      <c r="D2390" s="111"/>
      <c r="E2390" s="111"/>
      <c r="F2390" s="111"/>
      <c r="G2390" s="112"/>
      <c r="H2390" s="111"/>
      <c r="I2390" s="111"/>
      <c r="J2390" s="112"/>
      <c r="K2390" s="118"/>
      <c r="L2390" s="119"/>
      <c r="M2390" s="112"/>
      <c r="N2390" s="116"/>
      <c r="O2390" s="117" t="s">
        <v>125</v>
      </c>
      <c r="P2390" s="111"/>
      <c r="Q2390" s="111"/>
      <c r="R2390" s="111"/>
      <c r="S2390" s="111"/>
      <c r="T2390" s="111"/>
      <c r="U2390" s="112"/>
      <c r="V2390" s="111"/>
      <c r="W2390" s="111"/>
      <c r="X2390" s="112"/>
      <c r="Y2390" s="118"/>
      <c r="Z2390" s="119"/>
      <c r="AA2390" s="112"/>
      <c r="AB2390" s="116"/>
      <c r="AD2390" s="120"/>
      <c r="AE2390" s="58"/>
      <c r="AF2390" s="58"/>
      <c r="AG2390" s="58"/>
      <c r="AH2390" s="58"/>
      <c r="AI2390" s="58"/>
      <c r="AJ2390" s="58"/>
      <c r="AK2390" s="58"/>
    </row>
    <row r="2391" spans="1:37">
      <c r="A2391" s="110" t="s">
        <v>126</v>
      </c>
      <c r="B2391" s="111"/>
      <c r="C2391" s="111"/>
      <c r="D2391" s="111"/>
      <c r="E2391" s="111"/>
      <c r="F2391" s="111"/>
      <c r="G2391" s="112"/>
      <c r="H2391" s="111"/>
      <c r="I2391" s="111"/>
      <c r="J2391" s="112"/>
      <c r="K2391" s="118"/>
      <c r="L2391" s="119"/>
      <c r="M2391" s="112"/>
      <c r="N2391" s="116"/>
      <c r="O2391" s="117" t="s">
        <v>126</v>
      </c>
      <c r="P2391" s="111"/>
      <c r="Q2391" s="111"/>
      <c r="R2391" s="111"/>
      <c r="S2391" s="111"/>
      <c r="T2391" s="111"/>
      <c r="U2391" s="112"/>
      <c r="V2391" s="111"/>
      <c r="W2391" s="111"/>
      <c r="X2391" s="112"/>
      <c r="Y2391" s="118"/>
      <c r="Z2391" s="119"/>
      <c r="AA2391" s="112"/>
      <c r="AB2391" s="116"/>
      <c r="AD2391" s="64" t="s">
        <v>127</v>
      </c>
    </row>
    <row r="2392" spans="1:37">
      <c r="A2392" s="121" t="s">
        <v>128</v>
      </c>
      <c r="B2392" s="58"/>
      <c r="C2392" s="58"/>
      <c r="D2392" s="58"/>
      <c r="E2392" s="58"/>
      <c r="F2392" s="58"/>
      <c r="G2392" s="72"/>
      <c r="H2392" s="58"/>
      <c r="I2392" s="58"/>
      <c r="J2392" s="72"/>
      <c r="K2392" s="122"/>
      <c r="L2392" s="123"/>
      <c r="M2392" s="72"/>
      <c r="N2392" s="59"/>
      <c r="O2392" s="124" t="s">
        <v>128</v>
      </c>
      <c r="P2392" s="58"/>
      <c r="Q2392" s="58"/>
      <c r="R2392" s="58"/>
      <c r="S2392" s="58"/>
      <c r="T2392" s="58"/>
      <c r="U2392" s="72"/>
      <c r="V2392" s="58"/>
      <c r="W2392" s="58"/>
      <c r="X2392" s="72"/>
      <c r="Y2392" s="122"/>
      <c r="Z2392" s="123"/>
      <c r="AA2392" s="72"/>
      <c r="AB2392" s="59"/>
      <c r="AD2392" s="120"/>
      <c r="AE2392" s="125" t="str">
        <f>Daten!$A$35</f>
        <v>Fredenbeck</v>
      </c>
      <c r="AF2392" s="58"/>
      <c r="AG2392" s="58"/>
      <c r="AH2392" s="58"/>
      <c r="AI2392" s="58"/>
      <c r="AJ2392" s="58"/>
      <c r="AK2392" s="58"/>
    </row>
    <row r="2393" spans="1:37">
      <c r="A2393" s="65" t="s">
        <v>129</v>
      </c>
      <c r="N2393" s="61"/>
      <c r="O2393" s="64" t="s">
        <v>129</v>
      </c>
      <c r="AB2393" s="61"/>
      <c r="AD2393" s="64" t="s">
        <v>130</v>
      </c>
    </row>
    <row r="2394" spans="1:37">
      <c r="A2394" s="57"/>
      <c r="B2394" s="58"/>
      <c r="C2394" s="58"/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9"/>
      <c r="O2394" s="58"/>
      <c r="P2394" s="58"/>
      <c r="Q2394" s="58"/>
      <c r="R2394" s="58"/>
      <c r="S2394" s="58"/>
      <c r="T2394" s="58"/>
      <c r="U2394" s="58"/>
      <c r="V2394" s="58"/>
      <c r="W2394" s="58"/>
      <c r="X2394" s="58"/>
      <c r="Y2394" s="58"/>
      <c r="Z2394" s="58"/>
      <c r="AA2394" s="58"/>
      <c r="AB2394" s="59"/>
      <c r="AD2394" s="58"/>
      <c r="AE2394" s="126" t="str">
        <f>Daten!$A$32</f>
        <v>05.05.2017</v>
      </c>
      <c r="AF2394" s="58"/>
      <c r="AG2394" s="58"/>
      <c r="AH2394" s="58"/>
      <c r="AI2394" s="58"/>
      <c r="AJ2394" s="58"/>
      <c r="AK2394" s="58"/>
    </row>
    <row r="2395" spans="1:37">
      <c r="A2395" s="51" t="s">
        <v>95</v>
      </c>
      <c r="B2395" s="52"/>
      <c r="C2395" s="52"/>
      <c r="D2395" s="52"/>
      <c r="E2395" s="53"/>
      <c r="F2395" s="54" t="s">
        <v>96</v>
      </c>
      <c r="G2395" s="52"/>
      <c r="H2395" s="52"/>
      <c r="I2395" s="52"/>
      <c r="J2395" s="52"/>
      <c r="K2395" s="52"/>
      <c r="L2395" s="52"/>
      <c r="M2395" s="52"/>
      <c r="N2395" s="52"/>
      <c r="O2395" s="52"/>
      <c r="P2395" s="53"/>
      <c r="Q2395" s="54" t="s">
        <v>97</v>
      </c>
      <c r="R2395" s="52"/>
      <c r="S2395" s="52"/>
      <c r="T2395" s="52"/>
      <c r="U2395" s="52"/>
      <c r="V2395" s="52"/>
      <c r="W2395" s="52"/>
      <c r="X2395" s="52"/>
      <c r="Y2395" s="52"/>
      <c r="Z2395" s="52"/>
      <c r="AA2395" s="52"/>
      <c r="AB2395" s="53"/>
      <c r="AC2395" s="55" t="s">
        <v>98</v>
      </c>
    </row>
    <row r="2396" spans="1:37">
      <c r="A2396" s="57"/>
      <c r="B2396" s="58"/>
      <c r="C2396" s="58"/>
      <c r="D2396" s="58"/>
      <c r="E2396" s="59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9"/>
      <c r="Q2396" s="58"/>
      <c r="R2396" s="58" t="e">
        <f ca="1">SamstagNeben!P98</f>
        <v>#N/A</v>
      </c>
      <c r="S2396" s="58"/>
      <c r="T2396" s="58"/>
      <c r="U2396" s="58"/>
      <c r="V2396" s="58"/>
      <c r="W2396" s="58"/>
      <c r="X2396" s="58"/>
      <c r="Y2396" s="58"/>
      <c r="Z2396" s="58"/>
      <c r="AA2396" s="58" t="str">
        <f>SamstagNeben!N98</f>
        <v>M50</v>
      </c>
      <c r="AB2396" s="59"/>
      <c r="AC2396" s="55" t="s">
        <v>99</v>
      </c>
    </row>
    <row r="2397" spans="1:37" ht="15.95" customHeight="1">
      <c r="A2397" s="60" t="s">
        <v>100</v>
      </c>
      <c r="C2397" s="56" t="e">
        <f ca="1">SamstagNeben!I98</f>
        <v>#N/A</v>
      </c>
      <c r="M2397" s="61"/>
      <c r="N2397" s="62" t="s">
        <v>101</v>
      </c>
      <c r="O2397" s="63"/>
      <c r="P2397" s="56" t="e">
        <f ca="1">SamstagNeben!M98</f>
        <v>#N/A</v>
      </c>
      <c r="AB2397" s="61"/>
    </row>
    <row r="2398" spans="1:37">
      <c r="A2398" s="57"/>
      <c r="B2398" s="58"/>
      <c r="C2398" s="58"/>
      <c r="M2398" s="61"/>
      <c r="N2398" s="62"/>
      <c r="AB2398" s="61"/>
      <c r="AD2398" s="64" t="s">
        <v>37</v>
      </c>
      <c r="AG2398" s="64" t="s">
        <v>102</v>
      </c>
      <c r="AJ2398" s="64" t="s">
        <v>39</v>
      </c>
    </row>
    <row r="2399" spans="1:37">
      <c r="A2399" s="65" t="s">
        <v>100</v>
      </c>
      <c r="C2399" s="66"/>
      <c r="D2399" s="67"/>
      <c r="E2399" s="67"/>
      <c r="F2399" s="67"/>
      <c r="G2399" s="67"/>
      <c r="H2399" s="68"/>
      <c r="I2399" s="67"/>
      <c r="J2399" s="67"/>
      <c r="K2399" s="67"/>
      <c r="L2399" s="67"/>
      <c r="M2399" s="68"/>
      <c r="N2399" s="67"/>
      <c r="O2399" s="67"/>
      <c r="P2399" s="67"/>
      <c r="Q2399" s="67"/>
      <c r="R2399" s="68"/>
      <c r="S2399" s="67"/>
      <c r="T2399" s="67"/>
      <c r="U2399" s="67"/>
      <c r="V2399" s="67"/>
      <c r="W2399" s="68"/>
      <c r="X2399" s="67"/>
      <c r="Y2399" s="67"/>
      <c r="Z2399" s="67"/>
      <c r="AA2399" s="67"/>
      <c r="AB2399" s="68"/>
      <c r="AC2399" s="62"/>
      <c r="AD2399" s="69"/>
      <c r="AE2399" s="53"/>
      <c r="AF2399" s="62"/>
      <c r="AG2399" s="69"/>
      <c r="AH2399" s="53"/>
      <c r="AJ2399" s="69"/>
      <c r="AK2399" s="53"/>
    </row>
    <row r="2400" spans="1:37">
      <c r="A2400" s="70" t="s">
        <v>101</v>
      </c>
      <c r="B2400" s="58"/>
      <c r="C2400" s="71"/>
      <c r="D2400" s="72"/>
      <c r="E2400" s="72"/>
      <c r="F2400" s="72"/>
      <c r="G2400" s="72"/>
      <c r="H2400" s="59"/>
      <c r="I2400" s="72"/>
      <c r="J2400" s="72"/>
      <c r="K2400" s="72"/>
      <c r="L2400" s="72"/>
      <c r="M2400" s="59"/>
      <c r="N2400" s="72"/>
      <c r="O2400" s="72"/>
      <c r="P2400" s="72"/>
      <c r="Q2400" s="72"/>
      <c r="R2400" s="59"/>
      <c r="S2400" s="72"/>
      <c r="T2400" s="72"/>
      <c r="U2400" s="72"/>
      <c r="V2400" s="72"/>
      <c r="W2400" s="59"/>
      <c r="X2400" s="72"/>
      <c r="Y2400" s="72"/>
      <c r="Z2400" s="72"/>
      <c r="AA2400" s="72"/>
      <c r="AB2400" s="59"/>
      <c r="AC2400" s="62"/>
      <c r="AD2400" s="462">
        <f>SamstagNeben!C98</f>
        <v>23</v>
      </c>
      <c r="AE2400" s="463"/>
      <c r="AF2400" s="62"/>
      <c r="AG2400" s="462">
        <f>SamstagNeben!E98</f>
        <v>133</v>
      </c>
      <c r="AH2400" s="463"/>
      <c r="AJ2400" s="462">
        <f>SamstagNeben!F98</f>
        <v>1</v>
      </c>
      <c r="AK2400" s="463"/>
    </row>
    <row r="2401" spans="1:37">
      <c r="A2401" s="65" t="s">
        <v>100</v>
      </c>
      <c r="C2401" s="66"/>
      <c r="D2401" s="67"/>
      <c r="E2401" s="67"/>
      <c r="F2401" s="67"/>
      <c r="G2401" s="67"/>
      <c r="H2401" s="68"/>
      <c r="I2401" s="67"/>
      <c r="J2401" s="67"/>
      <c r="K2401" s="67"/>
      <c r="L2401" s="67"/>
      <c r="M2401" s="68"/>
      <c r="N2401" s="67"/>
      <c r="O2401" s="67"/>
      <c r="P2401" s="67"/>
      <c r="Q2401" s="67"/>
      <c r="R2401" s="68"/>
      <c r="S2401" s="67"/>
      <c r="T2401" s="67"/>
      <c r="U2401" s="67"/>
      <c r="V2401" s="67"/>
      <c r="W2401" s="68"/>
      <c r="X2401" s="67"/>
      <c r="Y2401" s="67"/>
      <c r="Z2401" s="67"/>
      <c r="AA2401" s="67"/>
      <c r="AB2401" s="68"/>
      <c r="AC2401" s="62"/>
      <c r="AD2401" s="57"/>
      <c r="AE2401" s="59"/>
      <c r="AF2401" s="62"/>
      <c r="AG2401" s="57"/>
      <c r="AH2401" s="59"/>
      <c r="AJ2401" s="57"/>
      <c r="AK2401" s="59"/>
    </row>
    <row r="2402" spans="1:37">
      <c r="A2402" s="70" t="s">
        <v>101</v>
      </c>
      <c r="B2402" s="58"/>
      <c r="C2402" s="71"/>
      <c r="D2402" s="72"/>
      <c r="E2402" s="72"/>
      <c r="F2402" s="72"/>
      <c r="G2402" s="72"/>
      <c r="H2402" s="59"/>
      <c r="I2402" s="72"/>
      <c r="J2402" s="72"/>
      <c r="K2402" s="72"/>
      <c r="L2402" s="72"/>
      <c r="M2402" s="59"/>
      <c r="N2402" s="72"/>
      <c r="O2402" s="72"/>
      <c r="P2402" s="72"/>
      <c r="Q2402" s="72"/>
      <c r="R2402" s="59"/>
      <c r="S2402" s="72"/>
      <c r="T2402" s="72"/>
      <c r="U2402" s="72"/>
      <c r="V2402" s="72"/>
      <c r="W2402" s="59"/>
      <c r="X2402" s="72"/>
      <c r="Y2402" s="72"/>
      <c r="Z2402" s="72"/>
      <c r="AA2402" s="72"/>
      <c r="AB2402" s="59"/>
      <c r="AC2402" s="62"/>
      <c r="AD2402" s="62"/>
      <c r="AE2402" s="62"/>
      <c r="AF2402" s="62"/>
      <c r="AG2402" s="62"/>
    </row>
    <row r="2403" spans="1:37">
      <c r="A2403" s="65" t="s">
        <v>100</v>
      </c>
      <c r="C2403" s="66"/>
      <c r="D2403" s="67"/>
      <c r="E2403" s="67"/>
      <c r="F2403" s="67"/>
      <c r="G2403" s="67"/>
      <c r="H2403" s="68"/>
      <c r="I2403" s="67"/>
      <c r="J2403" s="67"/>
      <c r="K2403" s="67"/>
      <c r="L2403" s="67"/>
      <c r="M2403" s="68"/>
      <c r="N2403" s="67"/>
      <c r="O2403" s="67"/>
      <c r="P2403" s="67"/>
      <c r="Q2403" s="67"/>
      <c r="R2403" s="68"/>
      <c r="S2403" s="67"/>
      <c r="T2403" s="67"/>
      <c r="U2403" s="67"/>
      <c r="V2403" s="67"/>
      <c r="W2403" s="68"/>
      <c r="X2403" s="67"/>
      <c r="Y2403" s="67"/>
      <c r="Z2403" s="67"/>
      <c r="AA2403" s="67"/>
      <c r="AB2403" s="68"/>
      <c r="AC2403" s="62"/>
      <c r="AD2403" s="73" t="s">
        <v>103</v>
      </c>
      <c r="AE2403" s="62"/>
      <c r="AF2403" s="62"/>
      <c r="AG2403" s="62"/>
    </row>
    <row r="2404" spans="1:37">
      <c r="A2404" s="70" t="s">
        <v>101</v>
      </c>
      <c r="B2404" s="58"/>
      <c r="C2404" s="71"/>
      <c r="D2404" s="72"/>
      <c r="E2404" s="72"/>
      <c r="F2404" s="72"/>
      <c r="G2404" s="72"/>
      <c r="H2404" s="59"/>
      <c r="I2404" s="72"/>
      <c r="J2404" s="72"/>
      <c r="K2404" s="72"/>
      <c r="L2404" s="72"/>
      <c r="M2404" s="59"/>
      <c r="N2404" s="72"/>
      <c r="O2404" s="72"/>
      <c r="P2404" s="72"/>
      <c r="Q2404" s="72"/>
      <c r="R2404" s="59"/>
      <c r="S2404" s="72"/>
      <c r="T2404" s="72"/>
      <c r="U2404" s="72"/>
      <c r="V2404" s="72"/>
      <c r="W2404" s="59"/>
      <c r="X2404" s="72"/>
      <c r="Y2404" s="72"/>
      <c r="Z2404" s="72"/>
      <c r="AA2404" s="72"/>
      <c r="AB2404" s="59"/>
      <c r="AC2404" s="62"/>
      <c r="AD2404" s="62"/>
      <c r="AE2404" s="62"/>
      <c r="AF2404" s="62"/>
      <c r="AG2404" s="62"/>
    </row>
    <row r="2405" spans="1:37">
      <c r="A2405" s="65" t="s">
        <v>100</v>
      </c>
      <c r="C2405" s="66"/>
      <c r="D2405" s="67"/>
      <c r="E2405" s="67"/>
      <c r="F2405" s="67"/>
      <c r="G2405" s="67"/>
      <c r="H2405" s="68"/>
      <c r="I2405" s="67"/>
      <c r="J2405" s="67"/>
      <c r="K2405" s="67"/>
      <c r="L2405" s="67"/>
      <c r="M2405" s="68"/>
      <c r="N2405" s="67"/>
      <c r="O2405" s="67"/>
      <c r="P2405" s="67"/>
      <c r="Q2405" s="67"/>
      <c r="R2405" s="68"/>
      <c r="S2405" s="67"/>
      <c r="T2405" s="67"/>
      <c r="U2405" s="67"/>
      <c r="V2405" s="67"/>
      <c r="W2405" s="68"/>
      <c r="X2405" s="67"/>
      <c r="Y2405" s="67"/>
      <c r="Z2405" s="67"/>
      <c r="AA2405" s="67"/>
      <c r="AB2405" s="68"/>
      <c r="AC2405" s="62"/>
      <c r="AD2405" s="74" t="str">
        <f>Daten!$A$31</f>
        <v>DM Senioren 2017</v>
      </c>
      <c r="AE2405" s="58"/>
      <c r="AF2405" s="58"/>
      <c r="AG2405" s="58"/>
      <c r="AH2405" s="58"/>
      <c r="AI2405" s="58"/>
      <c r="AJ2405" s="58"/>
      <c r="AK2405" s="58"/>
    </row>
    <row r="2406" spans="1:37">
      <c r="A2406" s="70" t="s">
        <v>101</v>
      </c>
      <c r="B2406" s="58"/>
      <c r="C2406" s="71"/>
      <c r="D2406" s="72"/>
      <c r="E2406" s="72"/>
      <c r="F2406" s="72"/>
      <c r="G2406" s="72"/>
      <c r="H2406" s="59"/>
      <c r="I2406" s="72"/>
      <c r="J2406" s="72"/>
      <c r="K2406" s="72"/>
      <c r="L2406" s="72"/>
      <c r="M2406" s="59"/>
      <c r="N2406" s="72"/>
      <c r="O2406" s="72"/>
      <c r="P2406" s="72"/>
      <c r="Q2406" s="72"/>
      <c r="R2406" s="59"/>
      <c r="S2406" s="72"/>
      <c r="T2406" s="72"/>
      <c r="U2406" s="72"/>
      <c r="V2406" s="72"/>
      <c r="W2406" s="59"/>
      <c r="X2406" s="72"/>
      <c r="Y2406" s="72"/>
      <c r="Z2406" s="72"/>
      <c r="AA2406" s="72"/>
      <c r="AB2406" s="59"/>
      <c r="AC2406" s="62"/>
      <c r="AD2406" s="75" t="str">
        <f>SamstagNeben!G98</f>
        <v>M50</v>
      </c>
      <c r="AE2406" s="76"/>
      <c r="AF2406" s="76"/>
      <c r="AG2406" s="75" t="s">
        <v>34</v>
      </c>
      <c r="AH2406" s="76"/>
      <c r="AI2406" s="76"/>
      <c r="AJ2406" s="76"/>
      <c r="AK2406" s="76"/>
    </row>
    <row r="2407" spans="1:37">
      <c r="A2407" s="65" t="s">
        <v>100</v>
      </c>
      <c r="C2407" s="66"/>
      <c r="D2407" s="67"/>
      <c r="E2407" s="67"/>
      <c r="F2407" s="67"/>
      <c r="G2407" s="67"/>
      <c r="H2407" s="68"/>
      <c r="I2407" s="67"/>
      <c r="J2407" s="67"/>
      <c r="K2407" s="67"/>
      <c r="L2407" s="67"/>
      <c r="M2407" s="68"/>
      <c r="N2407" s="67"/>
      <c r="O2407" s="67"/>
      <c r="P2407" s="67"/>
      <c r="Q2407" s="67"/>
      <c r="R2407" s="68"/>
      <c r="S2407" s="67"/>
      <c r="T2407" s="67"/>
      <c r="U2407" s="67"/>
      <c r="V2407" s="67"/>
      <c r="W2407" s="68"/>
      <c r="X2407" s="67"/>
      <c r="Y2407" s="67"/>
      <c r="Z2407" s="67"/>
      <c r="AA2407" s="67"/>
      <c r="AB2407" s="68"/>
      <c r="AC2407" s="62"/>
      <c r="AD2407" s="77"/>
      <c r="AE2407" s="62"/>
      <c r="AF2407" s="62"/>
      <c r="AG2407" s="62"/>
      <c r="AH2407" s="62"/>
      <c r="AI2407" s="62"/>
      <c r="AJ2407" s="62"/>
      <c r="AK2407" s="62"/>
    </row>
    <row r="2408" spans="1:37">
      <c r="A2408" s="70" t="s">
        <v>101</v>
      </c>
      <c r="B2408" s="58"/>
      <c r="C2408" s="71"/>
      <c r="D2408" s="72"/>
      <c r="E2408" s="72"/>
      <c r="F2408" s="72"/>
      <c r="G2408" s="72"/>
      <c r="H2408" s="59"/>
      <c r="I2408" s="72"/>
      <c r="J2408" s="72"/>
      <c r="K2408" s="72"/>
      <c r="L2408" s="72"/>
      <c r="M2408" s="59"/>
      <c r="N2408" s="72"/>
      <c r="O2408" s="72"/>
      <c r="P2408" s="72"/>
      <c r="Q2408" s="72"/>
      <c r="R2408" s="59"/>
      <c r="S2408" s="72"/>
      <c r="T2408" s="72"/>
      <c r="U2408" s="72"/>
      <c r="V2408" s="72"/>
      <c r="W2408" s="59"/>
      <c r="X2408" s="72"/>
      <c r="Y2408" s="72"/>
      <c r="Z2408" s="72"/>
      <c r="AA2408" s="72"/>
      <c r="AB2408" s="59"/>
      <c r="AC2408" s="62"/>
      <c r="AD2408" s="78" t="s">
        <v>104</v>
      </c>
      <c r="AE2408" s="76"/>
      <c r="AF2408" s="76"/>
      <c r="AG2408" s="76"/>
      <c r="AH2408" s="79"/>
      <c r="AI2408" s="76"/>
      <c r="AJ2408" s="76"/>
      <c r="AK2408" s="80"/>
    </row>
    <row r="2409" spans="1:37">
      <c r="D2409" s="64"/>
      <c r="AD2409" s="81"/>
      <c r="AE2409" s="52"/>
      <c r="AF2409" s="52"/>
      <c r="AG2409" s="52"/>
      <c r="AH2409" s="82"/>
      <c r="AI2409" s="52"/>
      <c r="AJ2409" s="52"/>
      <c r="AK2409" s="53"/>
    </row>
    <row r="2410" spans="1:37">
      <c r="A2410" s="83" t="s">
        <v>105</v>
      </c>
      <c r="B2410" s="76"/>
      <c r="C2410" s="80"/>
      <c r="D2410" s="84"/>
      <c r="E2410" s="84" t="s">
        <v>100</v>
      </c>
      <c r="F2410" s="85" t="s">
        <v>21</v>
      </c>
      <c r="G2410" s="84" t="s">
        <v>101</v>
      </c>
      <c r="H2410" s="86"/>
      <c r="I2410" s="84" t="s">
        <v>106</v>
      </c>
      <c r="J2410" s="84"/>
      <c r="K2410" s="84"/>
      <c r="L2410" s="84"/>
      <c r="M2410" s="86"/>
      <c r="N2410" s="84" t="s">
        <v>107</v>
      </c>
      <c r="O2410" s="84"/>
      <c r="P2410" s="84"/>
      <c r="Q2410" s="84"/>
      <c r="R2410" s="86"/>
      <c r="S2410" s="73"/>
      <c r="T2410" s="73"/>
      <c r="AD2410" s="87" t="s">
        <v>108</v>
      </c>
      <c r="AE2410" s="58"/>
      <c r="AF2410" s="58"/>
      <c r="AG2410" s="58"/>
      <c r="AH2410" s="72"/>
      <c r="AI2410" s="58"/>
      <c r="AJ2410" s="58"/>
      <c r="AK2410" s="59"/>
    </row>
    <row r="2411" spans="1:37">
      <c r="A2411" s="60"/>
      <c r="C2411" s="61"/>
      <c r="H2411" s="61"/>
      <c r="M2411" s="61"/>
      <c r="N2411" s="88"/>
      <c r="O2411" s="89"/>
      <c r="P2411" s="89"/>
      <c r="Q2411" s="89"/>
      <c r="R2411" s="90"/>
      <c r="S2411" s="62"/>
      <c r="T2411" s="56" t="s">
        <v>109</v>
      </c>
      <c r="AD2411" s="91"/>
      <c r="AE2411" s="62"/>
      <c r="AF2411" s="62"/>
      <c r="AG2411" s="62"/>
      <c r="AH2411" s="92"/>
      <c r="AI2411" s="62"/>
      <c r="AJ2411" s="62"/>
      <c r="AK2411" s="61"/>
    </row>
    <row r="2412" spans="1:37">
      <c r="A2412" s="93" t="s">
        <v>110</v>
      </c>
      <c r="B2412" s="58"/>
      <c r="C2412" s="59"/>
      <c r="D2412" s="58"/>
      <c r="E2412" s="58"/>
      <c r="F2412" s="94" t="s">
        <v>21</v>
      </c>
      <c r="G2412" s="58"/>
      <c r="H2412" s="59"/>
      <c r="I2412" s="58"/>
      <c r="J2412" s="58"/>
      <c r="K2412" s="94" t="s">
        <v>21</v>
      </c>
      <c r="L2412" s="58"/>
      <c r="M2412" s="59"/>
      <c r="N2412" s="95"/>
      <c r="O2412" s="95"/>
      <c r="P2412" s="96"/>
      <c r="Q2412" s="97"/>
      <c r="R2412" s="98"/>
      <c r="S2412" s="62"/>
      <c r="T2412" s="62"/>
      <c r="AD2412" s="87" t="s">
        <v>111</v>
      </c>
      <c r="AE2412" s="58"/>
      <c r="AF2412" s="58"/>
      <c r="AG2412" s="58"/>
      <c r="AH2412" s="72"/>
      <c r="AI2412" s="58"/>
      <c r="AJ2412" s="58"/>
      <c r="AK2412" s="59"/>
    </row>
    <row r="2413" spans="1:37">
      <c r="A2413" s="60"/>
      <c r="C2413" s="61"/>
      <c r="H2413" s="61"/>
      <c r="K2413" s="99"/>
      <c r="M2413" s="61"/>
      <c r="N2413" s="62"/>
      <c r="Q2413" s="100"/>
      <c r="R2413" s="61"/>
      <c r="S2413" s="62"/>
      <c r="T2413" s="58"/>
      <c r="U2413" s="58"/>
      <c r="V2413" s="58"/>
      <c r="W2413" s="58"/>
      <c r="X2413" s="58"/>
      <c r="Y2413" s="58"/>
      <c r="Z2413" s="58"/>
      <c r="AA2413" s="58"/>
      <c r="AB2413" s="58"/>
      <c r="AC2413" s="62"/>
      <c r="AD2413" s="91"/>
      <c r="AE2413" s="62"/>
      <c r="AF2413" s="62"/>
      <c r="AG2413" s="62"/>
      <c r="AH2413" s="92"/>
      <c r="AI2413" s="62"/>
      <c r="AJ2413" s="62"/>
      <c r="AK2413" s="61"/>
    </row>
    <row r="2414" spans="1:37">
      <c r="A2414" s="93" t="s">
        <v>112</v>
      </c>
      <c r="B2414" s="58"/>
      <c r="C2414" s="59"/>
      <c r="D2414" s="58"/>
      <c r="E2414" s="58"/>
      <c r="F2414" s="94" t="s">
        <v>21</v>
      </c>
      <c r="G2414" s="58"/>
      <c r="H2414" s="59"/>
      <c r="I2414" s="58"/>
      <c r="J2414" s="58"/>
      <c r="K2414" s="94" t="s">
        <v>21</v>
      </c>
      <c r="L2414" s="58"/>
      <c r="M2414" s="59"/>
      <c r="N2414" s="58"/>
      <c r="O2414" s="58"/>
      <c r="P2414" s="94" t="s">
        <v>21</v>
      </c>
      <c r="Q2414" s="101"/>
      <c r="R2414" s="59"/>
      <c r="S2414" s="62"/>
      <c r="T2414" s="62"/>
      <c r="AD2414" s="87" t="s">
        <v>113</v>
      </c>
      <c r="AE2414" s="58"/>
      <c r="AF2414" s="58"/>
      <c r="AG2414" s="58"/>
      <c r="AH2414" s="72"/>
      <c r="AI2414" s="58"/>
      <c r="AJ2414" s="58"/>
      <c r="AK2414" s="59"/>
    </row>
    <row r="2415" spans="1:37">
      <c r="AD2415" s="91" t="s">
        <v>114</v>
      </c>
      <c r="AE2415" s="62"/>
      <c r="AF2415" s="62"/>
      <c r="AG2415" s="62"/>
      <c r="AH2415" s="92"/>
      <c r="AI2415" s="62"/>
      <c r="AJ2415" s="62"/>
      <c r="AK2415" s="61"/>
    </row>
    <row r="2416" spans="1:37">
      <c r="A2416" s="102"/>
      <c r="B2416" s="76"/>
      <c r="C2416" s="76"/>
      <c r="D2416" s="76"/>
      <c r="E2416" s="76" t="s">
        <v>100</v>
      </c>
      <c r="F2416" s="76"/>
      <c r="G2416" s="76"/>
      <c r="H2416" s="76"/>
      <c r="I2416" s="76"/>
      <c r="J2416" s="76"/>
      <c r="K2416" s="76"/>
      <c r="L2416" s="76"/>
      <c r="M2416" s="76"/>
      <c r="N2416" s="85" t="s">
        <v>40</v>
      </c>
      <c r="O2416" s="76"/>
      <c r="P2416" s="76"/>
      <c r="Q2416" s="76"/>
      <c r="R2416" s="76"/>
      <c r="S2416" s="76"/>
      <c r="T2416" s="76" t="s">
        <v>101</v>
      </c>
      <c r="U2416" s="76"/>
      <c r="V2416" s="76"/>
      <c r="W2416" s="76"/>
      <c r="X2416" s="76"/>
      <c r="Y2416" s="76"/>
      <c r="Z2416" s="76"/>
      <c r="AA2416" s="76"/>
      <c r="AB2416" s="80"/>
      <c r="AD2416" s="87" t="s">
        <v>115</v>
      </c>
      <c r="AE2416" s="58"/>
      <c r="AF2416" s="58"/>
      <c r="AG2416" s="58"/>
      <c r="AH2416" s="72"/>
      <c r="AI2416" s="58"/>
      <c r="AJ2416" s="58"/>
      <c r="AK2416" s="59"/>
    </row>
    <row r="2417" spans="1:37">
      <c r="A2417" s="103" t="s">
        <v>116</v>
      </c>
      <c r="B2417" s="104" t="s">
        <v>117</v>
      </c>
      <c r="C2417" s="104"/>
      <c r="D2417" s="104"/>
      <c r="E2417" s="104"/>
      <c r="F2417" s="104"/>
      <c r="G2417" s="105"/>
      <c r="H2417" s="104" t="s">
        <v>118</v>
      </c>
      <c r="I2417" s="104"/>
      <c r="J2417" s="105"/>
      <c r="K2417" s="106" t="s">
        <v>119</v>
      </c>
      <c r="L2417" s="107" t="s">
        <v>120</v>
      </c>
      <c r="M2417" s="108"/>
      <c r="N2417" s="109" t="s">
        <v>94</v>
      </c>
      <c r="O2417" s="105" t="s">
        <v>116</v>
      </c>
      <c r="P2417" s="104" t="s">
        <v>117</v>
      </c>
      <c r="Q2417" s="104"/>
      <c r="R2417" s="104"/>
      <c r="S2417" s="104"/>
      <c r="T2417" s="104"/>
      <c r="U2417" s="105"/>
      <c r="V2417" s="104" t="s">
        <v>118</v>
      </c>
      <c r="W2417" s="104"/>
      <c r="X2417" s="105"/>
      <c r="Y2417" s="106" t="s">
        <v>119</v>
      </c>
      <c r="Z2417" s="107" t="s">
        <v>120</v>
      </c>
      <c r="AA2417" s="108"/>
      <c r="AB2417" s="109" t="s">
        <v>94</v>
      </c>
    </row>
    <row r="2418" spans="1:37">
      <c r="A2418" s="110" t="s">
        <v>121</v>
      </c>
      <c r="B2418" s="111"/>
      <c r="C2418" s="111"/>
      <c r="D2418" s="111"/>
      <c r="E2418" s="111"/>
      <c r="F2418" s="111"/>
      <c r="G2418" s="112"/>
      <c r="H2418" s="111"/>
      <c r="I2418" s="111"/>
      <c r="J2418" s="112"/>
      <c r="K2418" s="113"/>
      <c r="L2418" s="114"/>
      <c r="M2418" s="115"/>
      <c r="N2418" s="116"/>
      <c r="O2418" s="117" t="s">
        <v>121</v>
      </c>
      <c r="P2418" s="111"/>
      <c r="Q2418" s="111"/>
      <c r="R2418" s="111"/>
      <c r="S2418" s="111"/>
      <c r="T2418" s="111"/>
      <c r="U2418" s="112"/>
      <c r="V2418" s="111"/>
      <c r="W2418" s="111"/>
      <c r="X2418" s="112"/>
      <c r="Y2418" s="113"/>
      <c r="Z2418" s="114"/>
      <c r="AA2418" s="115"/>
      <c r="AB2418" s="116"/>
      <c r="AD2418" s="64" t="s">
        <v>122</v>
      </c>
    </row>
    <row r="2419" spans="1:37">
      <c r="A2419" s="110" t="s">
        <v>123</v>
      </c>
      <c r="B2419" s="111"/>
      <c r="C2419" s="111"/>
      <c r="D2419" s="111"/>
      <c r="E2419" s="111"/>
      <c r="F2419" s="111"/>
      <c r="G2419" s="112"/>
      <c r="H2419" s="111"/>
      <c r="I2419" s="111"/>
      <c r="J2419" s="112"/>
      <c r="K2419" s="118"/>
      <c r="L2419" s="119"/>
      <c r="M2419" s="112"/>
      <c r="N2419" s="116"/>
      <c r="O2419" s="117" t="s">
        <v>123</v>
      </c>
      <c r="P2419" s="111"/>
      <c r="Q2419" s="111"/>
      <c r="R2419" s="111"/>
      <c r="S2419" s="111"/>
      <c r="T2419" s="111"/>
      <c r="U2419" s="112"/>
      <c r="V2419" s="111"/>
      <c r="W2419" s="111"/>
      <c r="X2419" s="112"/>
      <c r="Y2419" s="118"/>
      <c r="Z2419" s="119"/>
      <c r="AA2419" s="112"/>
      <c r="AB2419" s="116"/>
      <c r="AD2419" s="120"/>
      <c r="AE2419" s="58"/>
      <c r="AF2419" s="58"/>
      <c r="AG2419" s="58"/>
      <c r="AH2419" s="58"/>
      <c r="AI2419" s="58"/>
      <c r="AJ2419" s="58"/>
      <c r="AK2419" s="58"/>
    </row>
    <row r="2420" spans="1:37">
      <c r="A2420" s="110" t="s">
        <v>124</v>
      </c>
      <c r="B2420" s="111"/>
      <c r="C2420" s="111"/>
      <c r="D2420" s="111"/>
      <c r="E2420" s="111"/>
      <c r="F2420" s="111"/>
      <c r="G2420" s="112"/>
      <c r="H2420" s="111"/>
      <c r="I2420" s="111"/>
      <c r="J2420" s="112"/>
      <c r="K2420" s="118"/>
      <c r="L2420" s="119"/>
      <c r="M2420" s="112"/>
      <c r="N2420" s="116"/>
      <c r="O2420" s="117" t="s">
        <v>124</v>
      </c>
      <c r="P2420" s="111"/>
      <c r="Q2420" s="111"/>
      <c r="R2420" s="111"/>
      <c r="S2420" s="111"/>
      <c r="T2420" s="111"/>
      <c r="U2420" s="112"/>
      <c r="V2420" s="111"/>
      <c r="W2420" s="111"/>
      <c r="X2420" s="112"/>
      <c r="Y2420" s="118"/>
      <c r="Z2420" s="119"/>
      <c r="AA2420" s="112"/>
      <c r="AB2420" s="116"/>
      <c r="AD2420" s="64" t="s">
        <v>96</v>
      </c>
    </row>
    <row r="2421" spans="1:37">
      <c r="A2421" s="110" t="s">
        <v>125</v>
      </c>
      <c r="B2421" s="111"/>
      <c r="C2421" s="111"/>
      <c r="D2421" s="111"/>
      <c r="E2421" s="111"/>
      <c r="F2421" s="111"/>
      <c r="G2421" s="112"/>
      <c r="H2421" s="111"/>
      <c r="I2421" s="111"/>
      <c r="J2421" s="112"/>
      <c r="K2421" s="118"/>
      <c r="L2421" s="119"/>
      <c r="M2421" s="112"/>
      <c r="N2421" s="116"/>
      <c r="O2421" s="117" t="s">
        <v>125</v>
      </c>
      <c r="P2421" s="111"/>
      <c r="Q2421" s="111"/>
      <c r="R2421" s="111"/>
      <c r="S2421" s="111"/>
      <c r="T2421" s="111"/>
      <c r="U2421" s="112"/>
      <c r="V2421" s="111"/>
      <c r="W2421" s="111"/>
      <c r="X2421" s="112"/>
      <c r="Y2421" s="118"/>
      <c r="Z2421" s="119"/>
      <c r="AA2421" s="112"/>
      <c r="AB2421" s="116"/>
      <c r="AD2421" s="120"/>
      <c r="AE2421" s="58"/>
      <c r="AF2421" s="58"/>
      <c r="AG2421" s="58"/>
      <c r="AH2421" s="58"/>
      <c r="AI2421" s="58"/>
      <c r="AJ2421" s="58"/>
      <c r="AK2421" s="58"/>
    </row>
    <row r="2422" spans="1:37">
      <c r="A2422" s="110" t="s">
        <v>126</v>
      </c>
      <c r="B2422" s="111"/>
      <c r="C2422" s="111"/>
      <c r="D2422" s="111"/>
      <c r="E2422" s="111"/>
      <c r="F2422" s="111"/>
      <c r="G2422" s="112"/>
      <c r="H2422" s="111"/>
      <c r="I2422" s="111"/>
      <c r="J2422" s="112"/>
      <c r="K2422" s="118"/>
      <c r="L2422" s="119"/>
      <c r="M2422" s="112"/>
      <c r="N2422" s="116"/>
      <c r="O2422" s="117" t="s">
        <v>126</v>
      </c>
      <c r="P2422" s="111"/>
      <c r="Q2422" s="111"/>
      <c r="R2422" s="111"/>
      <c r="S2422" s="111"/>
      <c r="T2422" s="111"/>
      <c r="U2422" s="112"/>
      <c r="V2422" s="111"/>
      <c r="W2422" s="111"/>
      <c r="X2422" s="112"/>
      <c r="Y2422" s="118"/>
      <c r="Z2422" s="119"/>
      <c r="AA2422" s="112"/>
      <c r="AB2422" s="116"/>
      <c r="AD2422" s="64" t="s">
        <v>127</v>
      </c>
    </row>
    <row r="2423" spans="1:37">
      <c r="A2423" s="121" t="s">
        <v>128</v>
      </c>
      <c r="B2423" s="58"/>
      <c r="C2423" s="58"/>
      <c r="D2423" s="58"/>
      <c r="E2423" s="58"/>
      <c r="F2423" s="58"/>
      <c r="G2423" s="72"/>
      <c r="H2423" s="58"/>
      <c r="I2423" s="58"/>
      <c r="J2423" s="72"/>
      <c r="K2423" s="122"/>
      <c r="L2423" s="123"/>
      <c r="M2423" s="72"/>
      <c r="N2423" s="59"/>
      <c r="O2423" s="124" t="s">
        <v>128</v>
      </c>
      <c r="P2423" s="58"/>
      <c r="Q2423" s="58"/>
      <c r="R2423" s="58"/>
      <c r="S2423" s="58"/>
      <c r="T2423" s="58"/>
      <c r="U2423" s="72"/>
      <c r="V2423" s="58"/>
      <c r="W2423" s="58"/>
      <c r="X2423" s="72"/>
      <c r="Y2423" s="122"/>
      <c r="Z2423" s="123"/>
      <c r="AA2423" s="72"/>
      <c r="AB2423" s="59"/>
      <c r="AD2423" s="125"/>
      <c r="AE2423" s="125" t="str">
        <f>Daten!$A$35</f>
        <v>Fredenbeck</v>
      </c>
      <c r="AF2423" s="58"/>
      <c r="AG2423" s="58"/>
      <c r="AH2423" s="58"/>
      <c r="AI2423" s="58"/>
      <c r="AJ2423" s="58"/>
      <c r="AK2423" s="58"/>
    </row>
    <row r="2424" spans="1:37">
      <c r="A2424" s="65" t="s">
        <v>129</v>
      </c>
      <c r="N2424" s="61"/>
      <c r="O2424" s="64" t="s">
        <v>129</v>
      </c>
      <c r="AB2424" s="61"/>
      <c r="AD2424" s="64" t="s">
        <v>130</v>
      </c>
    </row>
    <row r="2425" spans="1:37">
      <c r="A2425" s="57"/>
      <c r="B2425" s="58"/>
      <c r="C2425" s="58"/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9"/>
      <c r="O2425" s="58"/>
      <c r="P2425" s="58"/>
      <c r="Q2425" s="58"/>
      <c r="R2425" s="58"/>
      <c r="S2425" s="58"/>
      <c r="T2425" s="58"/>
      <c r="U2425" s="58"/>
      <c r="V2425" s="58"/>
      <c r="W2425" s="58"/>
      <c r="X2425" s="58"/>
      <c r="Y2425" s="58"/>
      <c r="Z2425" s="58"/>
      <c r="AA2425" s="58"/>
      <c r="AB2425" s="59"/>
      <c r="AD2425" s="58"/>
      <c r="AE2425" s="126" t="str">
        <f>Daten!$A$32</f>
        <v>05.05.2017</v>
      </c>
      <c r="AF2425" s="58"/>
      <c r="AG2425" s="58"/>
      <c r="AH2425" s="58"/>
      <c r="AI2425" s="58"/>
      <c r="AJ2425" s="58"/>
      <c r="AK2425" s="58"/>
    </row>
    <row r="2426" spans="1:37" ht="12" customHeight="1">
      <c r="A2426" s="127"/>
    </row>
    <row r="2427" spans="1:37">
      <c r="A2427" s="51" t="s">
        <v>95</v>
      </c>
      <c r="B2427" s="52"/>
      <c r="C2427" s="52"/>
      <c r="D2427" s="52"/>
      <c r="E2427" s="53"/>
      <c r="F2427" s="54" t="s">
        <v>96</v>
      </c>
      <c r="G2427" s="52"/>
      <c r="H2427" s="52"/>
      <c r="I2427" s="52"/>
      <c r="J2427" s="52"/>
      <c r="K2427" s="52"/>
      <c r="L2427" s="52"/>
      <c r="M2427" s="52"/>
      <c r="N2427" s="52"/>
      <c r="O2427" s="52"/>
      <c r="P2427" s="53"/>
      <c r="Q2427" s="54" t="s">
        <v>97</v>
      </c>
      <c r="R2427" s="52"/>
      <c r="S2427" s="52"/>
      <c r="T2427" s="52"/>
      <c r="U2427" s="52"/>
      <c r="V2427" s="52"/>
      <c r="W2427" s="52"/>
      <c r="X2427" s="52"/>
      <c r="Y2427" s="52"/>
      <c r="Z2427" s="52"/>
      <c r="AA2427" s="52"/>
      <c r="AB2427" s="53"/>
      <c r="AC2427" s="55" t="s">
        <v>98</v>
      </c>
    </row>
    <row r="2428" spans="1:37">
      <c r="A2428" s="57"/>
      <c r="B2428" s="58"/>
      <c r="C2428" s="58"/>
      <c r="D2428" s="58"/>
      <c r="E2428" s="59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9"/>
      <c r="Q2428" s="58"/>
      <c r="R2428" s="58" t="e">
        <f ca="1">SamstagNeben!P99</f>
        <v>#N/A</v>
      </c>
      <c r="S2428" s="58"/>
      <c r="T2428" s="58"/>
      <c r="U2428" s="58"/>
      <c r="V2428" s="58"/>
      <c r="W2428" s="58"/>
      <c r="X2428" s="58"/>
      <c r="Y2428" s="58"/>
      <c r="Z2428" s="58"/>
      <c r="AA2428" s="58" t="str">
        <f>SamstagNeben!N99</f>
        <v>M50</v>
      </c>
      <c r="AB2428" s="59"/>
      <c r="AC2428" s="55" t="s">
        <v>99</v>
      </c>
    </row>
    <row r="2429" spans="1:37" ht="15.95" customHeight="1">
      <c r="A2429" s="60" t="s">
        <v>100</v>
      </c>
      <c r="C2429" s="56" t="e">
        <f ca="1">SamstagNeben!I99</f>
        <v>#N/A</v>
      </c>
      <c r="M2429" s="61"/>
      <c r="N2429" s="62" t="s">
        <v>101</v>
      </c>
      <c r="O2429" s="63"/>
      <c r="P2429" s="56" t="e">
        <f ca="1">SamstagNeben!M99</f>
        <v>#N/A</v>
      </c>
      <c r="AB2429" s="61"/>
    </row>
    <row r="2430" spans="1:37">
      <c r="A2430" s="57"/>
      <c r="B2430" s="58"/>
      <c r="C2430" s="58"/>
      <c r="M2430" s="61"/>
      <c r="N2430" s="62"/>
      <c r="AB2430" s="61"/>
      <c r="AD2430" s="64" t="s">
        <v>37</v>
      </c>
      <c r="AG2430" s="64" t="s">
        <v>102</v>
      </c>
      <c r="AJ2430" s="64" t="s">
        <v>39</v>
      </c>
    </row>
    <row r="2431" spans="1:37">
      <c r="A2431" s="65" t="s">
        <v>100</v>
      </c>
      <c r="C2431" s="66"/>
      <c r="D2431" s="67"/>
      <c r="E2431" s="67"/>
      <c r="F2431" s="67"/>
      <c r="G2431" s="67"/>
      <c r="H2431" s="68"/>
      <c r="I2431" s="67"/>
      <c r="J2431" s="67"/>
      <c r="K2431" s="67"/>
      <c r="L2431" s="67"/>
      <c r="M2431" s="68"/>
      <c r="N2431" s="67"/>
      <c r="O2431" s="67"/>
      <c r="P2431" s="67"/>
      <c r="Q2431" s="67"/>
      <c r="R2431" s="68"/>
      <c r="S2431" s="67"/>
      <c r="T2431" s="67"/>
      <c r="U2431" s="67"/>
      <c r="V2431" s="67"/>
      <c r="W2431" s="68"/>
      <c r="X2431" s="67"/>
      <c r="Y2431" s="67"/>
      <c r="Z2431" s="67"/>
      <c r="AA2431" s="67"/>
      <c r="AB2431" s="68"/>
      <c r="AC2431" s="62"/>
      <c r="AD2431" s="69"/>
      <c r="AE2431" s="53"/>
      <c r="AF2431" s="62"/>
      <c r="AG2431" s="69"/>
      <c r="AH2431" s="53"/>
      <c r="AJ2431" s="69"/>
      <c r="AK2431" s="53"/>
    </row>
    <row r="2432" spans="1:37">
      <c r="A2432" s="70" t="s">
        <v>101</v>
      </c>
      <c r="B2432" s="58"/>
      <c r="C2432" s="71"/>
      <c r="D2432" s="72"/>
      <c r="E2432" s="72"/>
      <c r="F2432" s="72"/>
      <c r="G2432" s="72"/>
      <c r="H2432" s="59"/>
      <c r="I2432" s="72"/>
      <c r="J2432" s="72"/>
      <c r="K2432" s="72"/>
      <c r="L2432" s="72"/>
      <c r="M2432" s="59"/>
      <c r="N2432" s="72"/>
      <c r="O2432" s="72"/>
      <c r="P2432" s="72"/>
      <c r="Q2432" s="72"/>
      <c r="R2432" s="59"/>
      <c r="S2432" s="72"/>
      <c r="T2432" s="72"/>
      <c r="U2432" s="72"/>
      <c r="V2432" s="72"/>
      <c r="W2432" s="59"/>
      <c r="X2432" s="72"/>
      <c r="Y2432" s="72"/>
      <c r="Z2432" s="72"/>
      <c r="AA2432" s="72"/>
      <c r="AB2432" s="59"/>
      <c r="AC2432" s="62"/>
      <c r="AD2432" s="462">
        <f>SamstagNeben!C99</f>
        <v>20</v>
      </c>
      <c r="AE2432" s="463"/>
      <c r="AF2432" s="62"/>
      <c r="AG2432" s="462">
        <f>SamstagNeben!E99</f>
        <v>134</v>
      </c>
      <c r="AH2432" s="463"/>
      <c r="AJ2432" s="462">
        <f>SamstagNeben!F99</f>
        <v>2</v>
      </c>
      <c r="AK2432" s="463"/>
    </row>
    <row r="2433" spans="1:37">
      <c r="A2433" s="65" t="s">
        <v>100</v>
      </c>
      <c r="C2433" s="66"/>
      <c r="D2433" s="67"/>
      <c r="E2433" s="67"/>
      <c r="F2433" s="67"/>
      <c r="G2433" s="67"/>
      <c r="H2433" s="68"/>
      <c r="I2433" s="67"/>
      <c r="J2433" s="67"/>
      <c r="K2433" s="67"/>
      <c r="L2433" s="67"/>
      <c r="M2433" s="68"/>
      <c r="N2433" s="67"/>
      <c r="O2433" s="67"/>
      <c r="P2433" s="67"/>
      <c r="Q2433" s="67"/>
      <c r="R2433" s="68"/>
      <c r="S2433" s="67"/>
      <c r="T2433" s="67"/>
      <c r="U2433" s="67"/>
      <c r="V2433" s="67"/>
      <c r="W2433" s="68"/>
      <c r="X2433" s="67"/>
      <c r="Y2433" s="67"/>
      <c r="Z2433" s="67"/>
      <c r="AA2433" s="67"/>
      <c r="AB2433" s="68"/>
      <c r="AC2433" s="62"/>
      <c r="AD2433" s="57"/>
      <c r="AE2433" s="59"/>
      <c r="AF2433" s="62"/>
      <c r="AG2433" s="57"/>
      <c r="AH2433" s="59"/>
      <c r="AJ2433" s="57"/>
      <c r="AK2433" s="59"/>
    </row>
    <row r="2434" spans="1:37">
      <c r="A2434" s="70" t="s">
        <v>101</v>
      </c>
      <c r="B2434" s="58"/>
      <c r="C2434" s="71"/>
      <c r="D2434" s="72"/>
      <c r="E2434" s="72"/>
      <c r="F2434" s="72"/>
      <c r="G2434" s="72"/>
      <c r="H2434" s="59"/>
      <c r="I2434" s="72"/>
      <c r="J2434" s="72"/>
      <c r="K2434" s="72"/>
      <c r="L2434" s="72"/>
      <c r="M2434" s="59"/>
      <c r="N2434" s="72"/>
      <c r="O2434" s="72"/>
      <c r="P2434" s="72"/>
      <c r="Q2434" s="72"/>
      <c r="R2434" s="59"/>
      <c r="S2434" s="72"/>
      <c r="T2434" s="72"/>
      <c r="U2434" s="72"/>
      <c r="V2434" s="72"/>
      <c r="W2434" s="59"/>
      <c r="X2434" s="72"/>
      <c r="Y2434" s="72"/>
      <c r="Z2434" s="72"/>
      <c r="AA2434" s="72"/>
      <c r="AB2434" s="59"/>
      <c r="AC2434" s="62"/>
      <c r="AD2434" s="62"/>
      <c r="AE2434" s="62"/>
      <c r="AF2434" s="62"/>
      <c r="AG2434" s="62"/>
    </row>
    <row r="2435" spans="1:37">
      <c r="A2435" s="65" t="s">
        <v>100</v>
      </c>
      <c r="C2435" s="66"/>
      <c r="D2435" s="67"/>
      <c r="E2435" s="67"/>
      <c r="F2435" s="67"/>
      <c r="G2435" s="67"/>
      <c r="H2435" s="68"/>
      <c r="I2435" s="67"/>
      <c r="J2435" s="67"/>
      <c r="K2435" s="67"/>
      <c r="L2435" s="67"/>
      <c r="M2435" s="68"/>
      <c r="N2435" s="67"/>
      <c r="O2435" s="67"/>
      <c r="P2435" s="67"/>
      <c r="Q2435" s="67"/>
      <c r="R2435" s="68"/>
      <c r="S2435" s="67"/>
      <c r="T2435" s="67"/>
      <c r="U2435" s="67"/>
      <c r="V2435" s="67"/>
      <c r="W2435" s="68"/>
      <c r="X2435" s="67"/>
      <c r="Y2435" s="67"/>
      <c r="Z2435" s="67"/>
      <c r="AA2435" s="67"/>
      <c r="AB2435" s="68"/>
      <c r="AC2435" s="62"/>
      <c r="AD2435" s="73" t="s">
        <v>103</v>
      </c>
      <c r="AE2435" s="62"/>
      <c r="AF2435" s="62"/>
      <c r="AG2435" s="62"/>
    </row>
    <row r="2436" spans="1:37">
      <c r="A2436" s="70" t="s">
        <v>101</v>
      </c>
      <c r="B2436" s="58"/>
      <c r="C2436" s="71"/>
      <c r="D2436" s="72"/>
      <c r="E2436" s="72"/>
      <c r="F2436" s="72"/>
      <c r="G2436" s="72"/>
      <c r="H2436" s="59"/>
      <c r="I2436" s="72"/>
      <c r="J2436" s="72"/>
      <c r="K2436" s="72"/>
      <c r="L2436" s="72"/>
      <c r="M2436" s="59"/>
      <c r="N2436" s="72"/>
      <c r="O2436" s="72"/>
      <c r="P2436" s="72"/>
      <c r="Q2436" s="72"/>
      <c r="R2436" s="59"/>
      <c r="S2436" s="72"/>
      <c r="T2436" s="72"/>
      <c r="U2436" s="72"/>
      <c r="V2436" s="72"/>
      <c r="W2436" s="59"/>
      <c r="X2436" s="72"/>
      <c r="Y2436" s="72"/>
      <c r="Z2436" s="72"/>
      <c r="AA2436" s="72"/>
      <c r="AB2436" s="59"/>
      <c r="AC2436" s="62"/>
      <c r="AD2436" s="62"/>
      <c r="AE2436" s="62"/>
      <c r="AF2436" s="62"/>
      <c r="AG2436" s="62"/>
    </row>
    <row r="2437" spans="1:37">
      <c r="A2437" s="65" t="s">
        <v>100</v>
      </c>
      <c r="C2437" s="66"/>
      <c r="D2437" s="67"/>
      <c r="E2437" s="67"/>
      <c r="F2437" s="67"/>
      <c r="G2437" s="67"/>
      <c r="H2437" s="68"/>
      <c r="I2437" s="67"/>
      <c r="J2437" s="67"/>
      <c r="K2437" s="67"/>
      <c r="L2437" s="67"/>
      <c r="M2437" s="68"/>
      <c r="N2437" s="67"/>
      <c r="O2437" s="67"/>
      <c r="P2437" s="67"/>
      <c r="Q2437" s="67"/>
      <c r="R2437" s="68"/>
      <c r="S2437" s="67"/>
      <c r="T2437" s="67"/>
      <c r="U2437" s="67"/>
      <c r="V2437" s="67"/>
      <c r="W2437" s="68"/>
      <c r="X2437" s="67"/>
      <c r="Y2437" s="67"/>
      <c r="Z2437" s="67"/>
      <c r="AA2437" s="67"/>
      <c r="AB2437" s="68"/>
      <c r="AC2437" s="62"/>
      <c r="AD2437" s="74" t="str">
        <f>Daten!$A$31</f>
        <v>DM Senioren 2017</v>
      </c>
      <c r="AE2437" s="58"/>
      <c r="AF2437" s="58"/>
      <c r="AG2437" s="58"/>
      <c r="AH2437" s="58"/>
      <c r="AI2437" s="58"/>
      <c r="AJ2437" s="58"/>
      <c r="AK2437" s="58"/>
    </row>
    <row r="2438" spans="1:37">
      <c r="A2438" s="70" t="s">
        <v>101</v>
      </c>
      <c r="B2438" s="58"/>
      <c r="C2438" s="71"/>
      <c r="D2438" s="72"/>
      <c r="E2438" s="72"/>
      <c r="F2438" s="72"/>
      <c r="G2438" s="72"/>
      <c r="H2438" s="59"/>
      <c r="I2438" s="72"/>
      <c r="J2438" s="72"/>
      <c r="K2438" s="72"/>
      <c r="L2438" s="72"/>
      <c r="M2438" s="59"/>
      <c r="N2438" s="72"/>
      <c r="O2438" s="72"/>
      <c r="P2438" s="72"/>
      <c r="Q2438" s="72"/>
      <c r="R2438" s="59"/>
      <c r="S2438" s="72"/>
      <c r="T2438" s="72"/>
      <c r="U2438" s="72"/>
      <c r="V2438" s="72"/>
      <c r="W2438" s="59"/>
      <c r="X2438" s="72"/>
      <c r="Y2438" s="72"/>
      <c r="Z2438" s="72"/>
      <c r="AA2438" s="72"/>
      <c r="AB2438" s="59"/>
      <c r="AC2438" s="62"/>
      <c r="AD2438" s="75" t="str">
        <f>SamstagNeben!G99</f>
        <v>M50</v>
      </c>
      <c r="AE2438" s="76"/>
      <c r="AF2438" s="76"/>
      <c r="AG2438" s="75" t="s">
        <v>34</v>
      </c>
      <c r="AH2438" s="76"/>
      <c r="AI2438" s="76"/>
      <c r="AJ2438" s="76"/>
      <c r="AK2438" s="76"/>
    </row>
    <row r="2439" spans="1:37">
      <c r="A2439" s="65" t="s">
        <v>100</v>
      </c>
      <c r="C2439" s="66"/>
      <c r="D2439" s="67"/>
      <c r="E2439" s="67"/>
      <c r="F2439" s="67"/>
      <c r="G2439" s="67"/>
      <c r="H2439" s="68"/>
      <c r="I2439" s="67"/>
      <c r="J2439" s="67"/>
      <c r="K2439" s="67"/>
      <c r="L2439" s="67"/>
      <c r="M2439" s="68"/>
      <c r="N2439" s="67"/>
      <c r="O2439" s="67"/>
      <c r="P2439" s="67"/>
      <c r="Q2439" s="67"/>
      <c r="R2439" s="68"/>
      <c r="S2439" s="67"/>
      <c r="T2439" s="67"/>
      <c r="U2439" s="67"/>
      <c r="V2439" s="67"/>
      <c r="W2439" s="68"/>
      <c r="X2439" s="67"/>
      <c r="Y2439" s="67"/>
      <c r="Z2439" s="67"/>
      <c r="AA2439" s="67"/>
      <c r="AB2439" s="68"/>
      <c r="AC2439" s="62"/>
      <c r="AD2439" s="77"/>
      <c r="AE2439" s="62"/>
      <c r="AF2439" s="62"/>
      <c r="AG2439" s="62"/>
      <c r="AH2439" s="62"/>
      <c r="AI2439" s="62"/>
      <c r="AJ2439" s="62"/>
      <c r="AK2439" s="62"/>
    </row>
    <row r="2440" spans="1:37">
      <c r="A2440" s="70" t="s">
        <v>101</v>
      </c>
      <c r="B2440" s="58"/>
      <c r="C2440" s="71"/>
      <c r="D2440" s="72"/>
      <c r="E2440" s="72"/>
      <c r="F2440" s="72"/>
      <c r="G2440" s="72"/>
      <c r="H2440" s="59"/>
      <c r="I2440" s="72"/>
      <c r="J2440" s="72"/>
      <c r="K2440" s="72"/>
      <c r="L2440" s="72"/>
      <c r="M2440" s="59"/>
      <c r="N2440" s="72"/>
      <c r="O2440" s="72"/>
      <c r="P2440" s="72"/>
      <c r="Q2440" s="72"/>
      <c r="R2440" s="59"/>
      <c r="S2440" s="72"/>
      <c r="T2440" s="72"/>
      <c r="U2440" s="72"/>
      <c r="V2440" s="72"/>
      <c r="W2440" s="59"/>
      <c r="X2440" s="72"/>
      <c r="Y2440" s="72"/>
      <c r="Z2440" s="72"/>
      <c r="AA2440" s="72"/>
      <c r="AB2440" s="59"/>
      <c r="AC2440" s="62"/>
      <c r="AD2440" s="78" t="s">
        <v>104</v>
      </c>
      <c r="AE2440" s="76"/>
      <c r="AF2440" s="76"/>
      <c r="AG2440" s="76"/>
      <c r="AH2440" s="79"/>
      <c r="AI2440" s="76"/>
      <c r="AJ2440" s="76"/>
      <c r="AK2440" s="80"/>
    </row>
    <row r="2441" spans="1:37">
      <c r="D2441" s="64"/>
      <c r="AD2441" s="81"/>
      <c r="AE2441" s="52"/>
      <c r="AF2441" s="52"/>
      <c r="AG2441" s="52"/>
      <c r="AH2441" s="82"/>
      <c r="AI2441" s="52"/>
      <c r="AJ2441" s="52"/>
      <c r="AK2441" s="53"/>
    </row>
    <row r="2442" spans="1:37">
      <c r="A2442" s="83" t="s">
        <v>105</v>
      </c>
      <c r="B2442" s="76"/>
      <c r="C2442" s="80"/>
      <c r="D2442" s="84"/>
      <c r="E2442" s="84" t="s">
        <v>100</v>
      </c>
      <c r="F2442" s="85" t="s">
        <v>21</v>
      </c>
      <c r="G2442" s="84" t="s">
        <v>101</v>
      </c>
      <c r="H2442" s="86"/>
      <c r="I2442" s="84" t="s">
        <v>106</v>
      </c>
      <c r="J2442" s="84"/>
      <c r="K2442" s="84"/>
      <c r="L2442" s="84"/>
      <c r="M2442" s="86"/>
      <c r="N2442" s="84" t="s">
        <v>107</v>
      </c>
      <c r="O2442" s="84"/>
      <c r="P2442" s="84"/>
      <c r="Q2442" s="84"/>
      <c r="R2442" s="86"/>
      <c r="S2442" s="73"/>
      <c r="T2442" s="73"/>
      <c r="AD2442" s="87" t="s">
        <v>108</v>
      </c>
      <c r="AE2442" s="58"/>
      <c r="AF2442" s="58"/>
      <c r="AG2442" s="58"/>
      <c r="AH2442" s="72"/>
      <c r="AI2442" s="58"/>
      <c r="AJ2442" s="58"/>
      <c r="AK2442" s="59"/>
    </row>
    <row r="2443" spans="1:37">
      <c r="A2443" s="60"/>
      <c r="C2443" s="61"/>
      <c r="H2443" s="61"/>
      <c r="M2443" s="61"/>
      <c r="N2443" s="88"/>
      <c r="O2443" s="89"/>
      <c r="P2443" s="89"/>
      <c r="Q2443" s="89"/>
      <c r="R2443" s="90"/>
      <c r="S2443" s="62"/>
      <c r="T2443" s="56" t="s">
        <v>109</v>
      </c>
      <c r="AD2443" s="91"/>
      <c r="AE2443" s="62"/>
      <c r="AF2443" s="62"/>
      <c r="AG2443" s="62"/>
      <c r="AH2443" s="92"/>
      <c r="AI2443" s="62"/>
      <c r="AJ2443" s="62"/>
      <c r="AK2443" s="61"/>
    </row>
    <row r="2444" spans="1:37">
      <c r="A2444" s="93" t="s">
        <v>110</v>
      </c>
      <c r="B2444" s="58"/>
      <c r="C2444" s="59"/>
      <c r="D2444" s="58"/>
      <c r="E2444" s="58"/>
      <c r="F2444" s="94" t="s">
        <v>21</v>
      </c>
      <c r="G2444" s="58"/>
      <c r="H2444" s="59"/>
      <c r="I2444" s="58"/>
      <c r="J2444" s="58"/>
      <c r="K2444" s="94" t="s">
        <v>21</v>
      </c>
      <c r="L2444" s="58"/>
      <c r="M2444" s="59"/>
      <c r="N2444" s="95"/>
      <c r="O2444" s="95"/>
      <c r="P2444" s="96"/>
      <c r="Q2444" s="97"/>
      <c r="R2444" s="98"/>
      <c r="S2444" s="62"/>
      <c r="T2444" s="62"/>
      <c r="AD2444" s="87" t="s">
        <v>111</v>
      </c>
      <c r="AE2444" s="58"/>
      <c r="AF2444" s="58"/>
      <c r="AG2444" s="58"/>
      <c r="AH2444" s="72"/>
      <c r="AI2444" s="58"/>
      <c r="AJ2444" s="58"/>
      <c r="AK2444" s="59"/>
    </row>
    <row r="2445" spans="1:37">
      <c r="A2445" s="60"/>
      <c r="C2445" s="61"/>
      <c r="H2445" s="61"/>
      <c r="K2445" s="99"/>
      <c r="M2445" s="61"/>
      <c r="N2445" s="62"/>
      <c r="Q2445" s="100"/>
      <c r="R2445" s="61"/>
      <c r="S2445" s="62"/>
      <c r="T2445" s="58"/>
      <c r="U2445" s="58"/>
      <c r="V2445" s="58"/>
      <c r="W2445" s="58"/>
      <c r="X2445" s="58"/>
      <c r="Y2445" s="58"/>
      <c r="Z2445" s="58"/>
      <c r="AA2445" s="58"/>
      <c r="AB2445" s="58"/>
      <c r="AC2445" s="62"/>
      <c r="AD2445" s="91"/>
      <c r="AE2445" s="62"/>
      <c r="AF2445" s="62"/>
      <c r="AG2445" s="62"/>
      <c r="AH2445" s="92"/>
      <c r="AI2445" s="62"/>
      <c r="AJ2445" s="62"/>
      <c r="AK2445" s="61"/>
    </row>
    <row r="2446" spans="1:37">
      <c r="A2446" s="93" t="s">
        <v>112</v>
      </c>
      <c r="B2446" s="58"/>
      <c r="C2446" s="59"/>
      <c r="D2446" s="58"/>
      <c r="E2446" s="58"/>
      <c r="F2446" s="94" t="s">
        <v>21</v>
      </c>
      <c r="G2446" s="58"/>
      <c r="H2446" s="59"/>
      <c r="I2446" s="58"/>
      <c r="J2446" s="58"/>
      <c r="K2446" s="94" t="s">
        <v>21</v>
      </c>
      <c r="L2446" s="58"/>
      <c r="M2446" s="59"/>
      <c r="N2446" s="58"/>
      <c r="O2446" s="58"/>
      <c r="P2446" s="94" t="s">
        <v>21</v>
      </c>
      <c r="Q2446" s="101"/>
      <c r="R2446" s="59"/>
      <c r="S2446" s="62"/>
      <c r="T2446" s="62"/>
      <c r="AD2446" s="87" t="s">
        <v>113</v>
      </c>
      <c r="AE2446" s="58"/>
      <c r="AF2446" s="58"/>
      <c r="AG2446" s="58"/>
      <c r="AH2446" s="72"/>
      <c r="AI2446" s="58"/>
      <c r="AJ2446" s="58"/>
      <c r="AK2446" s="59"/>
    </row>
    <row r="2447" spans="1:37">
      <c r="AD2447" s="91" t="s">
        <v>114</v>
      </c>
      <c r="AE2447" s="62"/>
      <c r="AF2447" s="62"/>
      <c r="AG2447" s="62"/>
      <c r="AH2447" s="92"/>
      <c r="AI2447" s="62"/>
      <c r="AJ2447" s="62"/>
      <c r="AK2447" s="61"/>
    </row>
    <row r="2448" spans="1:37">
      <c r="A2448" s="102"/>
      <c r="B2448" s="76"/>
      <c r="C2448" s="76"/>
      <c r="D2448" s="76"/>
      <c r="E2448" s="76" t="s">
        <v>100</v>
      </c>
      <c r="F2448" s="76"/>
      <c r="G2448" s="76"/>
      <c r="H2448" s="76"/>
      <c r="I2448" s="76"/>
      <c r="J2448" s="76"/>
      <c r="K2448" s="76"/>
      <c r="L2448" s="76"/>
      <c r="M2448" s="76"/>
      <c r="N2448" s="85" t="s">
        <v>40</v>
      </c>
      <c r="O2448" s="76"/>
      <c r="P2448" s="76"/>
      <c r="Q2448" s="76"/>
      <c r="R2448" s="76"/>
      <c r="S2448" s="76"/>
      <c r="T2448" s="76" t="s">
        <v>101</v>
      </c>
      <c r="U2448" s="76"/>
      <c r="V2448" s="76"/>
      <c r="W2448" s="76"/>
      <c r="X2448" s="76"/>
      <c r="Y2448" s="76"/>
      <c r="Z2448" s="76"/>
      <c r="AA2448" s="76"/>
      <c r="AB2448" s="80"/>
      <c r="AD2448" s="87" t="s">
        <v>115</v>
      </c>
      <c r="AE2448" s="58"/>
      <c r="AF2448" s="58"/>
      <c r="AG2448" s="58"/>
      <c r="AH2448" s="72"/>
      <c r="AI2448" s="58"/>
      <c r="AJ2448" s="58"/>
      <c r="AK2448" s="59"/>
    </row>
    <row r="2449" spans="1:37">
      <c r="A2449" s="103" t="s">
        <v>116</v>
      </c>
      <c r="B2449" s="104" t="s">
        <v>117</v>
      </c>
      <c r="C2449" s="104"/>
      <c r="D2449" s="104"/>
      <c r="E2449" s="104"/>
      <c r="F2449" s="104"/>
      <c r="G2449" s="105"/>
      <c r="H2449" s="104" t="s">
        <v>118</v>
      </c>
      <c r="I2449" s="104"/>
      <c r="J2449" s="105"/>
      <c r="K2449" s="106" t="s">
        <v>119</v>
      </c>
      <c r="L2449" s="107" t="s">
        <v>120</v>
      </c>
      <c r="M2449" s="108"/>
      <c r="N2449" s="109" t="s">
        <v>94</v>
      </c>
      <c r="O2449" s="105" t="s">
        <v>116</v>
      </c>
      <c r="P2449" s="104" t="s">
        <v>117</v>
      </c>
      <c r="Q2449" s="104"/>
      <c r="R2449" s="104"/>
      <c r="S2449" s="104"/>
      <c r="T2449" s="104"/>
      <c r="U2449" s="105"/>
      <c r="V2449" s="104" t="s">
        <v>118</v>
      </c>
      <c r="W2449" s="104"/>
      <c r="X2449" s="105"/>
      <c r="Y2449" s="106" t="s">
        <v>119</v>
      </c>
      <c r="Z2449" s="107" t="s">
        <v>120</v>
      </c>
      <c r="AA2449" s="108"/>
      <c r="AB2449" s="109" t="s">
        <v>94</v>
      </c>
    </row>
    <row r="2450" spans="1:37">
      <c r="A2450" s="110" t="s">
        <v>121</v>
      </c>
      <c r="B2450" s="111"/>
      <c r="C2450" s="111"/>
      <c r="D2450" s="111"/>
      <c r="E2450" s="111"/>
      <c r="F2450" s="111"/>
      <c r="G2450" s="112"/>
      <c r="H2450" s="111"/>
      <c r="I2450" s="111"/>
      <c r="J2450" s="112"/>
      <c r="K2450" s="113"/>
      <c r="L2450" s="114"/>
      <c r="M2450" s="115"/>
      <c r="N2450" s="116"/>
      <c r="O2450" s="117" t="s">
        <v>121</v>
      </c>
      <c r="P2450" s="111"/>
      <c r="Q2450" s="111"/>
      <c r="R2450" s="111"/>
      <c r="S2450" s="111"/>
      <c r="T2450" s="111"/>
      <c r="U2450" s="112"/>
      <c r="V2450" s="111"/>
      <c r="W2450" s="111"/>
      <c r="X2450" s="112"/>
      <c r="Y2450" s="113"/>
      <c r="Z2450" s="114"/>
      <c r="AA2450" s="115"/>
      <c r="AB2450" s="116"/>
      <c r="AD2450" s="64" t="s">
        <v>122</v>
      </c>
    </row>
    <row r="2451" spans="1:37">
      <c r="A2451" s="110" t="s">
        <v>123</v>
      </c>
      <c r="B2451" s="111"/>
      <c r="C2451" s="111"/>
      <c r="D2451" s="111"/>
      <c r="E2451" s="111"/>
      <c r="F2451" s="111"/>
      <c r="G2451" s="112"/>
      <c r="H2451" s="111"/>
      <c r="I2451" s="111"/>
      <c r="J2451" s="112"/>
      <c r="K2451" s="118"/>
      <c r="L2451" s="119"/>
      <c r="M2451" s="112"/>
      <c r="N2451" s="116"/>
      <c r="O2451" s="117" t="s">
        <v>123</v>
      </c>
      <c r="P2451" s="111"/>
      <c r="Q2451" s="111"/>
      <c r="R2451" s="111"/>
      <c r="S2451" s="111"/>
      <c r="T2451" s="111"/>
      <c r="U2451" s="112"/>
      <c r="V2451" s="111"/>
      <c r="W2451" s="111"/>
      <c r="X2451" s="112"/>
      <c r="Y2451" s="118"/>
      <c r="Z2451" s="119"/>
      <c r="AA2451" s="112"/>
      <c r="AB2451" s="116"/>
      <c r="AD2451" s="120"/>
      <c r="AE2451" s="58"/>
      <c r="AF2451" s="58"/>
      <c r="AG2451" s="58"/>
      <c r="AH2451" s="58"/>
      <c r="AI2451" s="58"/>
      <c r="AJ2451" s="58"/>
      <c r="AK2451" s="58"/>
    </row>
    <row r="2452" spans="1:37">
      <c r="A2452" s="110" t="s">
        <v>124</v>
      </c>
      <c r="B2452" s="111"/>
      <c r="C2452" s="111"/>
      <c r="D2452" s="111"/>
      <c r="E2452" s="111"/>
      <c r="F2452" s="111"/>
      <c r="G2452" s="112"/>
      <c r="H2452" s="111"/>
      <c r="I2452" s="111"/>
      <c r="J2452" s="112"/>
      <c r="K2452" s="118"/>
      <c r="L2452" s="119"/>
      <c r="M2452" s="112"/>
      <c r="N2452" s="116"/>
      <c r="O2452" s="117" t="s">
        <v>124</v>
      </c>
      <c r="P2452" s="111"/>
      <c r="Q2452" s="111"/>
      <c r="R2452" s="111"/>
      <c r="S2452" s="111"/>
      <c r="T2452" s="111"/>
      <c r="U2452" s="112"/>
      <c r="V2452" s="111"/>
      <c r="W2452" s="111"/>
      <c r="X2452" s="112"/>
      <c r="Y2452" s="118"/>
      <c r="Z2452" s="119"/>
      <c r="AA2452" s="112"/>
      <c r="AB2452" s="116"/>
      <c r="AD2452" s="64" t="s">
        <v>96</v>
      </c>
    </row>
    <row r="2453" spans="1:37">
      <c r="A2453" s="110" t="s">
        <v>125</v>
      </c>
      <c r="B2453" s="111"/>
      <c r="C2453" s="111"/>
      <c r="D2453" s="111"/>
      <c r="E2453" s="111"/>
      <c r="F2453" s="111"/>
      <c r="G2453" s="112"/>
      <c r="H2453" s="111"/>
      <c r="I2453" s="111"/>
      <c r="J2453" s="112"/>
      <c r="K2453" s="118"/>
      <c r="L2453" s="119"/>
      <c r="M2453" s="112"/>
      <c r="N2453" s="116"/>
      <c r="O2453" s="117" t="s">
        <v>125</v>
      </c>
      <c r="P2453" s="111"/>
      <c r="Q2453" s="111"/>
      <c r="R2453" s="111"/>
      <c r="S2453" s="111"/>
      <c r="T2453" s="111"/>
      <c r="U2453" s="112"/>
      <c r="V2453" s="111"/>
      <c r="W2453" s="111"/>
      <c r="X2453" s="112"/>
      <c r="Y2453" s="118"/>
      <c r="Z2453" s="119"/>
      <c r="AA2453" s="112"/>
      <c r="AB2453" s="116"/>
      <c r="AD2453" s="120"/>
      <c r="AE2453" s="58"/>
      <c r="AF2453" s="58"/>
      <c r="AG2453" s="58"/>
      <c r="AH2453" s="58"/>
      <c r="AI2453" s="58"/>
      <c r="AJ2453" s="58"/>
      <c r="AK2453" s="58"/>
    </row>
    <row r="2454" spans="1:37">
      <c r="A2454" s="110" t="s">
        <v>126</v>
      </c>
      <c r="B2454" s="111"/>
      <c r="C2454" s="111"/>
      <c r="D2454" s="111"/>
      <c r="E2454" s="111"/>
      <c r="F2454" s="111"/>
      <c r="G2454" s="112"/>
      <c r="H2454" s="111"/>
      <c r="I2454" s="111"/>
      <c r="J2454" s="112"/>
      <c r="K2454" s="118"/>
      <c r="L2454" s="119"/>
      <c r="M2454" s="112"/>
      <c r="N2454" s="116"/>
      <c r="O2454" s="117" t="s">
        <v>126</v>
      </c>
      <c r="P2454" s="111"/>
      <c r="Q2454" s="111"/>
      <c r="R2454" s="111"/>
      <c r="S2454" s="111"/>
      <c r="T2454" s="111"/>
      <c r="U2454" s="112"/>
      <c r="V2454" s="111"/>
      <c r="W2454" s="111"/>
      <c r="X2454" s="112"/>
      <c r="Y2454" s="118"/>
      <c r="Z2454" s="119"/>
      <c r="AA2454" s="112"/>
      <c r="AB2454" s="116"/>
      <c r="AD2454" s="64" t="s">
        <v>127</v>
      </c>
    </row>
    <row r="2455" spans="1:37">
      <c r="A2455" s="121" t="s">
        <v>128</v>
      </c>
      <c r="B2455" s="58"/>
      <c r="C2455" s="58"/>
      <c r="D2455" s="58"/>
      <c r="E2455" s="58"/>
      <c r="F2455" s="58"/>
      <c r="G2455" s="72"/>
      <c r="H2455" s="58"/>
      <c r="I2455" s="58"/>
      <c r="J2455" s="72"/>
      <c r="K2455" s="122"/>
      <c r="L2455" s="123"/>
      <c r="M2455" s="72"/>
      <c r="N2455" s="59"/>
      <c r="O2455" s="124" t="s">
        <v>128</v>
      </c>
      <c r="P2455" s="58"/>
      <c r="Q2455" s="58"/>
      <c r="R2455" s="58"/>
      <c r="S2455" s="58"/>
      <c r="T2455" s="58"/>
      <c r="U2455" s="72"/>
      <c r="V2455" s="58"/>
      <c r="W2455" s="58"/>
      <c r="X2455" s="72"/>
      <c r="Y2455" s="122"/>
      <c r="Z2455" s="123"/>
      <c r="AA2455" s="72"/>
      <c r="AB2455" s="59"/>
      <c r="AD2455" s="120"/>
      <c r="AE2455" s="125" t="str">
        <f>Daten!$A$35</f>
        <v>Fredenbeck</v>
      </c>
      <c r="AF2455" s="58"/>
      <c r="AG2455" s="58"/>
      <c r="AH2455" s="58"/>
      <c r="AI2455" s="58"/>
      <c r="AJ2455" s="58"/>
      <c r="AK2455" s="58"/>
    </row>
    <row r="2456" spans="1:37">
      <c r="A2456" s="65" t="s">
        <v>129</v>
      </c>
      <c r="N2456" s="61"/>
      <c r="O2456" s="64" t="s">
        <v>129</v>
      </c>
      <c r="AB2456" s="61"/>
      <c r="AD2456" s="64" t="s">
        <v>130</v>
      </c>
    </row>
    <row r="2457" spans="1:37">
      <c r="A2457" s="57"/>
      <c r="B2457" s="58"/>
      <c r="C2457" s="58"/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9"/>
      <c r="O2457" s="58"/>
      <c r="P2457" s="58"/>
      <c r="Q2457" s="58"/>
      <c r="R2457" s="58"/>
      <c r="S2457" s="58"/>
      <c r="T2457" s="58"/>
      <c r="U2457" s="58"/>
      <c r="V2457" s="58"/>
      <c r="W2457" s="58"/>
      <c r="X2457" s="58"/>
      <c r="Y2457" s="58"/>
      <c r="Z2457" s="58"/>
      <c r="AA2457" s="58"/>
      <c r="AB2457" s="59"/>
      <c r="AD2457" s="58"/>
      <c r="AE2457" s="126" t="str">
        <f>Daten!$A$32</f>
        <v>05.05.2017</v>
      </c>
      <c r="AF2457" s="58"/>
      <c r="AG2457" s="58"/>
      <c r="AH2457" s="58"/>
      <c r="AI2457" s="58"/>
      <c r="AJ2457" s="58"/>
      <c r="AK2457" s="58"/>
    </row>
    <row r="2458" spans="1:37">
      <c r="A2458" s="51" t="s">
        <v>95</v>
      </c>
      <c r="B2458" s="52"/>
      <c r="C2458" s="52"/>
      <c r="D2458" s="52"/>
      <c r="E2458" s="53"/>
      <c r="F2458" s="54" t="s">
        <v>96</v>
      </c>
      <c r="G2458" s="52"/>
      <c r="H2458" s="52"/>
      <c r="I2458" s="52"/>
      <c r="J2458" s="52"/>
      <c r="K2458" s="52"/>
      <c r="L2458" s="52"/>
      <c r="M2458" s="52"/>
      <c r="N2458" s="52"/>
      <c r="O2458" s="52"/>
      <c r="P2458" s="53"/>
      <c r="Q2458" s="54" t="s">
        <v>97</v>
      </c>
      <c r="R2458" s="52"/>
      <c r="S2458" s="52"/>
      <c r="T2458" s="52"/>
      <c r="U2458" s="52"/>
      <c r="V2458" s="52"/>
      <c r="W2458" s="52"/>
      <c r="X2458" s="52"/>
      <c r="Y2458" s="52"/>
      <c r="Z2458" s="52"/>
      <c r="AA2458" s="52"/>
      <c r="AB2458" s="53"/>
      <c r="AC2458" s="55" t="s">
        <v>98</v>
      </c>
    </row>
    <row r="2459" spans="1:37">
      <c r="A2459" s="57"/>
      <c r="B2459" s="58"/>
      <c r="C2459" s="58"/>
      <c r="D2459" s="58"/>
      <c r="E2459" s="59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9"/>
      <c r="Q2459" s="58"/>
      <c r="R2459" s="58" t="e">
        <f ca="1">SamstagNeben!P100</f>
        <v>#N/A</v>
      </c>
      <c r="S2459" s="58"/>
      <c r="T2459" s="58"/>
      <c r="U2459" s="58"/>
      <c r="V2459" s="58"/>
      <c r="W2459" s="58"/>
      <c r="X2459" s="58"/>
      <c r="Y2459" s="58"/>
      <c r="Z2459" s="58"/>
      <c r="AA2459" s="58" t="str">
        <f>SamstagNeben!N100</f>
        <v>F30</v>
      </c>
      <c r="AB2459" s="59"/>
      <c r="AC2459" s="55" t="s">
        <v>99</v>
      </c>
    </row>
    <row r="2460" spans="1:37" ht="15.95" customHeight="1">
      <c r="A2460" s="60" t="s">
        <v>100</v>
      </c>
      <c r="C2460" s="56" t="e">
        <f ca="1">SamstagNeben!I100</f>
        <v>#N/A</v>
      </c>
      <c r="M2460" s="61"/>
      <c r="N2460" s="62" t="s">
        <v>101</v>
      </c>
      <c r="O2460" s="63"/>
      <c r="P2460" s="56" t="e">
        <f ca="1">SamstagNeben!M100</f>
        <v>#N/A</v>
      </c>
      <c r="AB2460" s="61"/>
    </row>
    <row r="2461" spans="1:37">
      <c r="A2461" s="57"/>
      <c r="B2461" s="58"/>
      <c r="C2461" s="58"/>
      <c r="M2461" s="61"/>
      <c r="N2461" s="62"/>
      <c r="AB2461" s="61"/>
      <c r="AD2461" s="64" t="s">
        <v>37</v>
      </c>
      <c r="AG2461" s="64" t="s">
        <v>102</v>
      </c>
      <c r="AJ2461" s="64" t="s">
        <v>39</v>
      </c>
    </row>
    <row r="2462" spans="1:37">
      <c r="A2462" s="65" t="s">
        <v>100</v>
      </c>
      <c r="C2462" s="66"/>
      <c r="D2462" s="67"/>
      <c r="E2462" s="67"/>
      <c r="F2462" s="67"/>
      <c r="G2462" s="67"/>
      <c r="H2462" s="68"/>
      <c r="I2462" s="67"/>
      <c r="J2462" s="67"/>
      <c r="K2462" s="67"/>
      <c r="L2462" s="67"/>
      <c r="M2462" s="68"/>
      <c r="N2462" s="67"/>
      <c r="O2462" s="67"/>
      <c r="P2462" s="67"/>
      <c r="Q2462" s="67"/>
      <c r="R2462" s="68"/>
      <c r="S2462" s="67"/>
      <c r="T2462" s="67"/>
      <c r="U2462" s="67"/>
      <c r="V2462" s="67"/>
      <c r="W2462" s="68"/>
      <c r="X2462" s="67"/>
      <c r="Y2462" s="67"/>
      <c r="Z2462" s="67"/>
      <c r="AA2462" s="67"/>
      <c r="AB2462" s="68"/>
      <c r="AC2462" s="62"/>
      <c r="AD2462" s="69"/>
      <c r="AE2462" s="53"/>
      <c r="AF2462" s="62"/>
      <c r="AG2462" s="69"/>
      <c r="AH2462" s="53"/>
      <c r="AJ2462" s="69"/>
      <c r="AK2462" s="53"/>
    </row>
    <row r="2463" spans="1:37">
      <c r="A2463" s="70" t="s">
        <v>101</v>
      </c>
      <c r="B2463" s="58"/>
      <c r="C2463" s="71"/>
      <c r="D2463" s="72"/>
      <c r="E2463" s="72"/>
      <c r="F2463" s="72"/>
      <c r="G2463" s="72"/>
      <c r="H2463" s="59"/>
      <c r="I2463" s="72"/>
      <c r="J2463" s="72"/>
      <c r="K2463" s="72"/>
      <c r="L2463" s="72"/>
      <c r="M2463" s="59"/>
      <c r="N2463" s="72"/>
      <c r="O2463" s="72"/>
      <c r="P2463" s="72"/>
      <c r="Q2463" s="72"/>
      <c r="R2463" s="59"/>
      <c r="S2463" s="72"/>
      <c r="T2463" s="72"/>
      <c r="U2463" s="72"/>
      <c r="V2463" s="72"/>
      <c r="W2463" s="59"/>
      <c r="X2463" s="72"/>
      <c r="Y2463" s="72"/>
      <c r="Z2463" s="72"/>
      <c r="AA2463" s="72"/>
      <c r="AB2463" s="59"/>
      <c r="AC2463" s="62"/>
      <c r="AD2463" s="462">
        <f>SamstagNeben!C100</f>
        <v>20</v>
      </c>
      <c r="AE2463" s="463"/>
      <c r="AF2463" s="62"/>
      <c r="AG2463" s="462">
        <f>SamstagNeben!E100</f>
        <v>135</v>
      </c>
      <c r="AH2463" s="463"/>
      <c r="AJ2463" s="462">
        <f>SamstagNeben!F100</f>
        <v>3</v>
      </c>
      <c r="AK2463" s="463"/>
    </row>
    <row r="2464" spans="1:37">
      <c r="A2464" s="65" t="s">
        <v>100</v>
      </c>
      <c r="C2464" s="66"/>
      <c r="D2464" s="67"/>
      <c r="E2464" s="67"/>
      <c r="F2464" s="67"/>
      <c r="G2464" s="67"/>
      <c r="H2464" s="68"/>
      <c r="I2464" s="67"/>
      <c r="J2464" s="67"/>
      <c r="K2464" s="67"/>
      <c r="L2464" s="67"/>
      <c r="M2464" s="68"/>
      <c r="N2464" s="67"/>
      <c r="O2464" s="67"/>
      <c r="P2464" s="67"/>
      <c r="Q2464" s="67"/>
      <c r="R2464" s="68"/>
      <c r="S2464" s="67"/>
      <c r="T2464" s="67"/>
      <c r="U2464" s="67"/>
      <c r="V2464" s="67"/>
      <c r="W2464" s="68"/>
      <c r="X2464" s="67"/>
      <c r="Y2464" s="67"/>
      <c r="Z2464" s="67"/>
      <c r="AA2464" s="67"/>
      <c r="AB2464" s="68"/>
      <c r="AC2464" s="62"/>
      <c r="AD2464" s="57"/>
      <c r="AE2464" s="59"/>
      <c r="AF2464" s="62"/>
      <c r="AG2464" s="57"/>
      <c r="AH2464" s="59"/>
      <c r="AJ2464" s="57"/>
      <c r="AK2464" s="59"/>
    </row>
    <row r="2465" spans="1:37">
      <c r="A2465" s="70" t="s">
        <v>101</v>
      </c>
      <c r="B2465" s="58"/>
      <c r="C2465" s="71"/>
      <c r="D2465" s="72"/>
      <c r="E2465" s="72"/>
      <c r="F2465" s="72"/>
      <c r="G2465" s="72"/>
      <c r="H2465" s="59"/>
      <c r="I2465" s="72"/>
      <c r="J2465" s="72"/>
      <c r="K2465" s="72"/>
      <c r="L2465" s="72"/>
      <c r="M2465" s="59"/>
      <c r="N2465" s="72"/>
      <c r="O2465" s="72"/>
      <c r="P2465" s="72"/>
      <c r="Q2465" s="72"/>
      <c r="R2465" s="59"/>
      <c r="S2465" s="72"/>
      <c r="T2465" s="72"/>
      <c r="U2465" s="72"/>
      <c r="V2465" s="72"/>
      <c r="W2465" s="59"/>
      <c r="X2465" s="72"/>
      <c r="Y2465" s="72"/>
      <c r="Z2465" s="72"/>
      <c r="AA2465" s="72"/>
      <c r="AB2465" s="59"/>
      <c r="AC2465" s="62"/>
      <c r="AD2465" s="62"/>
      <c r="AE2465" s="62"/>
      <c r="AF2465" s="62"/>
      <c r="AG2465" s="62"/>
    </row>
    <row r="2466" spans="1:37">
      <c r="A2466" s="65" t="s">
        <v>100</v>
      </c>
      <c r="C2466" s="66"/>
      <c r="D2466" s="67"/>
      <c r="E2466" s="67"/>
      <c r="F2466" s="67"/>
      <c r="G2466" s="67"/>
      <c r="H2466" s="68"/>
      <c r="I2466" s="67"/>
      <c r="J2466" s="67"/>
      <c r="K2466" s="67"/>
      <c r="L2466" s="67"/>
      <c r="M2466" s="68"/>
      <c r="N2466" s="67"/>
      <c r="O2466" s="67"/>
      <c r="P2466" s="67"/>
      <c r="Q2466" s="67"/>
      <c r="R2466" s="68"/>
      <c r="S2466" s="67"/>
      <c r="T2466" s="67"/>
      <c r="U2466" s="67"/>
      <c r="V2466" s="67"/>
      <c r="W2466" s="68"/>
      <c r="X2466" s="67"/>
      <c r="Y2466" s="67"/>
      <c r="Z2466" s="67"/>
      <c r="AA2466" s="67"/>
      <c r="AB2466" s="68"/>
      <c r="AC2466" s="62"/>
      <c r="AD2466" s="73" t="s">
        <v>103</v>
      </c>
      <c r="AE2466" s="62"/>
      <c r="AF2466" s="62"/>
      <c r="AG2466" s="62"/>
    </row>
    <row r="2467" spans="1:37">
      <c r="A2467" s="70" t="s">
        <v>101</v>
      </c>
      <c r="B2467" s="58"/>
      <c r="C2467" s="71"/>
      <c r="D2467" s="72"/>
      <c r="E2467" s="72"/>
      <c r="F2467" s="72"/>
      <c r="G2467" s="72"/>
      <c r="H2467" s="59"/>
      <c r="I2467" s="72"/>
      <c r="J2467" s="72"/>
      <c r="K2467" s="72"/>
      <c r="L2467" s="72"/>
      <c r="M2467" s="59"/>
      <c r="N2467" s="72"/>
      <c r="O2467" s="72"/>
      <c r="P2467" s="72"/>
      <c r="Q2467" s="72"/>
      <c r="R2467" s="59"/>
      <c r="S2467" s="72"/>
      <c r="T2467" s="72"/>
      <c r="U2467" s="72"/>
      <c r="V2467" s="72"/>
      <c r="W2467" s="59"/>
      <c r="X2467" s="72"/>
      <c r="Y2467" s="72"/>
      <c r="Z2467" s="72"/>
      <c r="AA2467" s="72"/>
      <c r="AB2467" s="59"/>
      <c r="AC2467" s="62"/>
      <c r="AD2467" s="62"/>
      <c r="AE2467" s="62"/>
      <c r="AF2467" s="62"/>
      <c r="AG2467" s="62"/>
    </row>
    <row r="2468" spans="1:37">
      <c r="A2468" s="65" t="s">
        <v>100</v>
      </c>
      <c r="C2468" s="66"/>
      <c r="D2468" s="67"/>
      <c r="E2468" s="67"/>
      <c r="F2468" s="67"/>
      <c r="G2468" s="67"/>
      <c r="H2468" s="68"/>
      <c r="I2468" s="67"/>
      <c r="J2468" s="67"/>
      <c r="K2468" s="67"/>
      <c r="L2468" s="67"/>
      <c r="M2468" s="68"/>
      <c r="N2468" s="67"/>
      <c r="O2468" s="67"/>
      <c r="P2468" s="67"/>
      <c r="Q2468" s="67"/>
      <c r="R2468" s="68"/>
      <c r="S2468" s="67"/>
      <c r="T2468" s="67"/>
      <c r="U2468" s="67"/>
      <c r="V2468" s="67"/>
      <c r="W2468" s="68"/>
      <c r="X2468" s="67"/>
      <c r="Y2468" s="67"/>
      <c r="Z2468" s="67"/>
      <c r="AA2468" s="67"/>
      <c r="AB2468" s="68"/>
      <c r="AC2468" s="62"/>
      <c r="AD2468" s="74" t="str">
        <f>Daten!$A$31</f>
        <v>DM Senioren 2017</v>
      </c>
      <c r="AE2468" s="58"/>
      <c r="AF2468" s="58"/>
      <c r="AG2468" s="58"/>
      <c r="AH2468" s="58"/>
      <c r="AI2468" s="58"/>
      <c r="AJ2468" s="58"/>
      <c r="AK2468" s="58"/>
    </row>
    <row r="2469" spans="1:37">
      <c r="A2469" s="70" t="s">
        <v>101</v>
      </c>
      <c r="B2469" s="58"/>
      <c r="C2469" s="71"/>
      <c r="D2469" s="72"/>
      <c r="E2469" s="72"/>
      <c r="F2469" s="72"/>
      <c r="G2469" s="72"/>
      <c r="H2469" s="59"/>
      <c r="I2469" s="72"/>
      <c r="J2469" s="72"/>
      <c r="K2469" s="72"/>
      <c r="L2469" s="72"/>
      <c r="M2469" s="59"/>
      <c r="N2469" s="72"/>
      <c r="O2469" s="72"/>
      <c r="P2469" s="72"/>
      <c r="Q2469" s="72"/>
      <c r="R2469" s="59"/>
      <c r="S2469" s="72"/>
      <c r="T2469" s="72"/>
      <c r="U2469" s="72"/>
      <c r="V2469" s="72"/>
      <c r="W2469" s="59"/>
      <c r="X2469" s="72"/>
      <c r="Y2469" s="72"/>
      <c r="Z2469" s="72"/>
      <c r="AA2469" s="72"/>
      <c r="AB2469" s="59"/>
      <c r="AC2469" s="62"/>
      <c r="AD2469" s="75" t="str">
        <f>SamstagNeben!G100</f>
        <v>F30</v>
      </c>
      <c r="AE2469" s="76"/>
      <c r="AF2469" s="76"/>
      <c r="AG2469" s="75" t="s">
        <v>34</v>
      </c>
      <c r="AH2469" s="76"/>
      <c r="AI2469" s="76"/>
      <c r="AJ2469" s="76"/>
      <c r="AK2469" s="76"/>
    </row>
    <row r="2470" spans="1:37">
      <c r="A2470" s="65" t="s">
        <v>100</v>
      </c>
      <c r="C2470" s="66"/>
      <c r="D2470" s="67"/>
      <c r="E2470" s="67"/>
      <c r="F2470" s="67"/>
      <c r="G2470" s="67"/>
      <c r="H2470" s="68"/>
      <c r="I2470" s="67"/>
      <c r="J2470" s="67"/>
      <c r="K2470" s="67"/>
      <c r="L2470" s="67"/>
      <c r="M2470" s="68"/>
      <c r="N2470" s="67"/>
      <c r="O2470" s="67"/>
      <c r="P2470" s="67"/>
      <c r="Q2470" s="67"/>
      <c r="R2470" s="68"/>
      <c r="S2470" s="67"/>
      <c r="T2470" s="67"/>
      <c r="U2470" s="67"/>
      <c r="V2470" s="67"/>
      <c r="W2470" s="68"/>
      <c r="X2470" s="67"/>
      <c r="Y2470" s="67"/>
      <c r="Z2470" s="67"/>
      <c r="AA2470" s="67"/>
      <c r="AB2470" s="68"/>
      <c r="AC2470" s="62"/>
      <c r="AD2470" s="77"/>
      <c r="AE2470" s="62"/>
      <c r="AF2470" s="62"/>
      <c r="AG2470" s="62"/>
      <c r="AH2470" s="62"/>
      <c r="AI2470" s="62"/>
      <c r="AJ2470" s="62"/>
      <c r="AK2470" s="62"/>
    </row>
    <row r="2471" spans="1:37">
      <c r="A2471" s="70" t="s">
        <v>101</v>
      </c>
      <c r="B2471" s="58"/>
      <c r="C2471" s="71"/>
      <c r="D2471" s="72"/>
      <c r="E2471" s="72"/>
      <c r="F2471" s="72"/>
      <c r="G2471" s="72"/>
      <c r="H2471" s="59"/>
      <c r="I2471" s="72"/>
      <c r="J2471" s="72"/>
      <c r="K2471" s="72"/>
      <c r="L2471" s="72"/>
      <c r="M2471" s="59"/>
      <c r="N2471" s="72"/>
      <c r="O2471" s="72"/>
      <c r="P2471" s="72"/>
      <c r="Q2471" s="72"/>
      <c r="R2471" s="59"/>
      <c r="S2471" s="72"/>
      <c r="T2471" s="72"/>
      <c r="U2471" s="72"/>
      <c r="V2471" s="72"/>
      <c r="W2471" s="59"/>
      <c r="X2471" s="72"/>
      <c r="Y2471" s="72"/>
      <c r="Z2471" s="72"/>
      <c r="AA2471" s="72"/>
      <c r="AB2471" s="59"/>
      <c r="AC2471" s="62"/>
      <c r="AD2471" s="78" t="s">
        <v>104</v>
      </c>
      <c r="AE2471" s="76"/>
      <c r="AF2471" s="76"/>
      <c r="AG2471" s="76"/>
      <c r="AH2471" s="79"/>
      <c r="AI2471" s="76"/>
      <c r="AJ2471" s="76"/>
      <c r="AK2471" s="80"/>
    </row>
    <row r="2472" spans="1:37">
      <c r="D2472" s="64"/>
      <c r="AD2472" s="81"/>
      <c r="AE2472" s="52"/>
      <c r="AF2472" s="52"/>
      <c r="AG2472" s="52"/>
      <c r="AH2472" s="82"/>
      <c r="AI2472" s="52"/>
      <c r="AJ2472" s="52"/>
      <c r="AK2472" s="53"/>
    </row>
    <row r="2473" spans="1:37">
      <c r="A2473" s="83" t="s">
        <v>105</v>
      </c>
      <c r="B2473" s="76"/>
      <c r="C2473" s="80"/>
      <c r="D2473" s="84"/>
      <c r="E2473" s="84" t="s">
        <v>100</v>
      </c>
      <c r="F2473" s="85" t="s">
        <v>21</v>
      </c>
      <c r="G2473" s="84" t="s">
        <v>101</v>
      </c>
      <c r="H2473" s="86"/>
      <c r="I2473" s="84" t="s">
        <v>106</v>
      </c>
      <c r="J2473" s="84"/>
      <c r="K2473" s="84"/>
      <c r="L2473" s="84"/>
      <c r="M2473" s="86"/>
      <c r="N2473" s="84" t="s">
        <v>107</v>
      </c>
      <c r="O2473" s="84"/>
      <c r="P2473" s="84"/>
      <c r="Q2473" s="84"/>
      <c r="R2473" s="86"/>
      <c r="S2473" s="73"/>
      <c r="T2473" s="73"/>
      <c r="AD2473" s="87" t="s">
        <v>108</v>
      </c>
      <c r="AE2473" s="58"/>
      <c r="AF2473" s="58"/>
      <c r="AG2473" s="58"/>
      <c r="AH2473" s="72"/>
      <c r="AI2473" s="58"/>
      <c r="AJ2473" s="58"/>
      <c r="AK2473" s="59"/>
    </row>
    <row r="2474" spans="1:37">
      <c r="A2474" s="60"/>
      <c r="C2474" s="61"/>
      <c r="H2474" s="61"/>
      <c r="M2474" s="61"/>
      <c r="N2474" s="88"/>
      <c r="O2474" s="89"/>
      <c r="P2474" s="89"/>
      <c r="Q2474" s="89"/>
      <c r="R2474" s="90"/>
      <c r="S2474" s="62"/>
      <c r="T2474" s="56" t="s">
        <v>109</v>
      </c>
      <c r="AD2474" s="91"/>
      <c r="AE2474" s="62"/>
      <c r="AF2474" s="62"/>
      <c r="AG2474" s="62"/>
      <c r="AH2474" s="92"/>
      <c r="AI2474" s="62"/>
      <c r="AJ2474" s="62"/>
      <c r="AK2474" s="61"/>
    </row>
    <row r="2475" spans="1:37">
      <c r="A2475" s="93" t="s">
        <v>110</v>
      </c>
      <c r="B2475" s="58"/>
      <c r="C2475" s="59"/>
      <c r="D2475" s="58"/>
      <c r="E2475" s="58"/>
      <c r="F2475" s="94" t="s">
        <v>21</v>
      </c>
      <c r="G2475" s="58"/>
      <c r="H2475" s="59"/>
      <c r="I2475" s="58"/>
      <c r="J2475" s="58"/>
      <c r="K2475" s="94" t="s">
        <v>21</v>
      </c>
      <c r="L2475" s="58"/>
      <c r="M2475" s="59"/>
      <c r="N2475" s="95"/>
      <c r="O2475" s="95"/>
      <c r="P2475" s="96"/>
      <c r="Q2475" s="97"/>
      <c r="R2475" s="98"/>
      <c r="S2475" s="62"/>
      <c r="T2475" s="62"/>
      <c r="AD2475" s="87" t="s">
        <v>111</v>
      </c>
      <c r="AE2475" s="58"/>
      <c r="AF2475" s="58"/>
      <c r="AG2475" s="58"/>
      <c r="AH2475" s="72"/>
      <c r="AI2475" s="58"/>
      <c r="AJ2475" s="58"/>
      <c r="AK2475" s="59"/>
    </row>
    <row r="2476" spans="1:37">
      <c r="A2476" s="60"/>
      <c r="C2476" s="61"/>
      <c r="H2476" s="61"/>
      <c r="K2476" s="99"/>
      <c r="M2476" s="61"/>
      <c r="N2476" s="62"/>
      <c r="Q2476" s="100"/>
      <c r="R2476" s="61"/>
      <c r="S2476" s="62"/>
      <c r="T2476" s="58"/>
      <c r="U2476" s="58"/>
      <c r="V2476" s="58"/>
      <c r="W2476" s="58"/>
      <c r="X2476" s="58"/>
      <c r="Y2476" s="58"/>
      <c r="Z2476" s="58"/>
      <c r="AA2476" s="58"/>
      <c r="AB2476" s="58"/>
      <c r="AC2476" s="62"/>
      <c r="AD2476" s="91"/>
      <c r="AE2476" s="62"/>
      <c r="AF2476" s="62"/>
      <c r="AG2476" s="62"/>
      <c r="AH2476" s="92"/>
      <c r="AI2476" s="62"/>
      <c r="AJ2476" s="62"/>
      <c r="AK2476" s="61"/>
    </row>
    <row r="2477" spans="1:37">
      <c r="A2477" s="93" t="s">
        <v>112</v>
      </c>
      <c r="B2477" s="58"/>
      <c r="C2477" s="59"/>
      <c r="D2477" s="58"/>
      <c r="E2477" s="58"/>
      <c r="F2477" s="94" t="s">
        <v>21</v>
      </c>
      <c r="G2477" s="58"/>
      <c r="H2477" s="59"/>
      <c r="I2477" s="58"/>
      <c r="J2477" s="58"/>
      <c r="K2477" s="94" t="s">
        <v>21</v>
      </c>
      <c r="L2477" s="58"/>
      <c r="M2477" s="59"/>
      <c r="N2477" s="58"/>
      <c r="O2477" s="58"/>
      <c r="P2477" s="94" t="s">
        <v>21</v>
      </c>
      <c r="Q2477" s="101"/>
      <c r="R2477" s="59"/>
      <c r="S2477" s="62"/>
      <c r="T2477" s="62"/>
      <c r="AD2477" s="87" t="s">
        <v>113</v>
      </c>
      <c r="AE2477" s="58"/>
      <c r="AF2477" s="58"/>
      <c r="AG2477" s="58"/>
      <c r="AH2477" s="72"/>
      <c r="AI2477" s="58"/>
      <c r="AJ2477" s="58"/>
      <c r="AK2477" s="59"/>
    </row>
    <row r="2478" spans="1:37">
      <c r="AD2478" s="91" t="s">
        <v>114</v>
      </c>
      <c r="AE2478" s="62"/>
      <c r="AF2478" s="62"/>
      <c r="AG2478" s="62"/>
      <c r="AH2478" s="92"/>
      <c r="AI2478" s="62"/>
      <c r="AJ2478" s="62"/>
      <c r="AK2478" s="61"/>
    </row>
    <row r="2479" spans="1:37">
      <c r="A2479" s="102"/>
      <c r="B2479" s="76"/>
      <c r="C2479" s="76"/>
      <c r="D2479" s="76"/>
      <c r="E2479" s="76" t="s">
        <v>100</v>
      </c>
      <c r="F2479" s="76"/>
      <c r="G2479" s="76"/>
      <c r="H2479" s="76"/>
      <c r="I2479" s="76"/>
      <c r="J2479" s="76"/>
      <c r="K2479" s="76"/>
      <c r="L2479" s="76"/>
      <c r="M2479" s="76"/>
      <c r="N2479" s="85" t="s">
        <v>40</v>
      </c>
      <c r="O2479" s="76"/>
      <c r="P2479" s="76"/>
      <c r="Q2479" s="76"/>
      <c r="R2479" s="76"/>
      <c r="S2479" s="76"/>
      <c r="T2479" s="76" t="s">
        <v>101</v>
      </c>
      <c r="U2479" s="76"/>
      <c r="V2479" s="76"/>
      <c r="W2479" s="76"/>
      <c r="X2479" s="76"/>
      <c r="Y2479" s="76"/>
      <c r="Z2479" s="76"/>
      <c r="AA2479" s="76"/>
      <c r="AB2479" s="80"/>
      <c r="AD2479" s="87" t="s">
        <v>115</v>
      </c>
      <c r="AE2479" s="58"/>
      <c r="AF2479" s="58"/>
      <c r="AG2479" s="58"/>
      <c r="AH2479" s="72"/>
      <c r="AI2479" s="58"/>
      <c r="AJ2479" s="58"/>
      <c r="AK2479" s="59"/>
    </row>
    <row r="2480" spans="1:37">
      <c r="A2480" s="103" t="s">
        <v>116</v>
      </c>
      <c r="B2480" s="104" t="s">
        <v>117</v>
      </c>
      <c r="C2480" s="104"/>
      <c r="D2480" s="104"/>
      <c r="E2480" s="104"/>
      <c r="F2480" s="104"/>
      <c r="G2480" s="105"/>
      <c r="H2480" s="104" t="s">
        <v>118</v>
      </c>
      <c r="I2480" s="104"/>
      <c r="J2480" s="105"/>
      <c r="K2480" s="106" t="s">
        <v>119</v>
      </c>
      <c r="L2480" s="107" t="s">
        <v>120</v>
      </c>
      <c r="M2480" s="108"/>
      <c r="N2480" s="109" t="s">
        <v>94</v>
      </c>
      <c r="O2480" s="105" t="s">
        <v>116</v>
      </c>
      <c r="P2480" s="104" t="s">
        <v>117</v>
      </c>
      <c r="Q2480" s="104"/>
      <c r="R2480" s="104"/>
      <c r="S2480" s="104"/>
      <c r="T2480" s="104"/>
      <c r="U2480" s="105"/>
      <c r="V2480" s="104" t="s">
        <v>118</v>
      </c>
      <c r="W2480" s="104"/>
      <c r="X2480" s="105"/>
      <c r="Y2480" s="106" t="s">
        <v>119</v>
      </c>
      <c r="Z2480" s="107" t="s">
        <v>120</v>
      </c>
      <c r="AA2480" s="108"/>
      <c r="AB2480" s="109" t="s">
        <v>94</v>
      </c>
    </row>
    <row r="2481" spans="1:37">
      <c r="A2481" s="110" t="s">
        <v>121</v>
      </c>
      <c r="B2481" s="111"/>
      <c r="C2481" s="111"/>
      <c r="D2481" s="111"/>
      <c r="E2481" s="111"/>
      <c r="F2481" s="111"/>
      <c r="G2481" s="112"/>
      <c r="H2481" s="111"/>
      <c r="I2481" s="111"/>
      <c r="J2481" s="112"/>
      <c r="K2481" s="113"/>
      <c r="L2481" s="114"/>
      <c r="M2481" s="115"/>
      <c r="N2481" s="116"/>
      <c r="O2481" s="117" t="s">
        <v>121</v>
      </c>
      <c r="P2481" s="111"/>
      <c r="Q2481" s="111"/>
      <c r="R2481" s="111"/>
      <c r="S2481" s="111"/>
      <c r="T2481" s="111"/>
      <c r="U2481" s="112"/>
      <c r="V2481" s="111"/>
      <c r="W2481" s="111"/>
      <c r="X2481" s="112"/>
      <c r="Y2481" s="113"/>
      <c r="Z2481" s="114"/>
      <c r="AA2481" s="115"/>
      <c r="AB2481" s="116"/>
      <c r="AD2481" s="64" t="s">
        <v>122</v>
      </c>
    </row>
    <row r="2482" spans="1:37">
      <c r="A2482" s="110" t="s">
        <v>123</v>
      </c>
      <c r="B2482" s="111"/>
      <c r="C2482" s="111"/>
      <c r="D2482" s="111"/>
      <c r="E2482" s="111"/>
      <c r="F2482" s="111"/>
      <c r="G2482" s="112"/>
      <c r="H2482" s="111"/>
      <c r="I2482" s="111"/>
      <c r="J2482" s="112"/>
      <c r="K2482" s="118"/>
      <c r="L2482" s="119"/>
      <c r="M2482" s="112"/>
      <c r="N2482" s="116"/>
      <c r="O2482" s="117" t="s">
        <v>123</v>
      </c>
      <c r="P2482" s="111"/>
      <c r="Q2482" s="111"/>
      <c r="R2482" s="111"/>
      <c r="S2482" s="111"/>
      <c r="T2482" s="111"/>
      <c r="U2482" s="112"/>
      <c r="V2482" s="111"/>
      <c r="W2482" s="111"/>
      <c r="X2482" s="112"/>
      <c r="Y2482" s="118"/>
      <c r="Z2482" s="119"/>
      <c r="AA2482" s="112"/>
      <c r="AB2482" s="116"/>
      <c r="AD2482" s="120"/>
      <c r="AE2482" s="58"/>
      <c r="AF2482" s="58"/>
      <c r="AG2482" s="58"/>
      <c r="AH2482" s="58"/>
      <c r="AI2482" s="58"/>
      <c r="AJ2482" s="58"/>
      <c r="AK2482" s="58"/>
    </row>
    <row r="2483" spans="1:37">
      <c r="A2483" s="110" t="s">
        <v>124</v>
      </c>
      <c r="B2483" s="111"/>
      <c r="C2483" s="111"/>
      <c r="D2483" s="111"/>
      <c r="E2483" s="111"/>
      <c r="F2483" s="111"/>
      <c r="G2483" s="112"/>
      <c r="H2483" s="111"/>
      <c r="I2483" s="111"/>
      <c r="J2483" s="112"/>
      <c r="K2483" s="118"/>
      <c r="L2483" s="119"/>
      <c r="M2483" s="112"/>
      <c r="N2483" s="116"/>
      <c r="O2483" s="117" t="s">
        <v>124</v>
      </c>
      <c r="P2483" s="111"/>
      <c r="Q2483" s="111"/>
      <c r="R2483" s="111"/>
      <c r="S2483" s="111"/>
      <c r="T2483" s="111"/>
      <c r="U2483" s="112"/>
      <c r="V2483" s="111"/>
      <c r="W2483" s="111"/>
      <c r="X2483" s="112"/>
      <c r="Y2483" s="118"/>
      <c r="Z2483" s="119"/>
      <c r="AA2483" s="112"/>
      <c r="AB2483" s="116"/>
      <c r="AD2483" s="64" t="s">
        <v>96</v>
      </c>
    </row>
    <row r="2484" spans="1:37">
      <c r="A2484" s="110" t="s">
        <v>125</v>
      </c>
      <c r="B2484" s="111"/>
      <c r="C2484" s="111"/>
      <c r="D2484" s="111"/>
      <c r="E2484" s="111"/>
      <c r="F2484" s="111"/>
      <c r="G2484" s="112"/>
      <c r="H2484" s="111"/>
      <c r="I2484" s="111"/>
      <c r="J2484" s="112"/>
      <c r="K2484" s="118"/>
      <c r="L2484" s="119"/>
      <c r="M2484" s="112"/>
      <c r="N2484" s="116"/>
      <c r="O2484" s="117" t="s">
        <v>125</v>
      </c>
      <c r="P2484" s="111"/>
      <c r="Q2484" s="111"/>
      <c r="R2484" s="111"/>
      <c r="S2484" s="111"/>
      <c r="T2484" s="111"/>
      <c r="U2484" s="112"/>
      <c r="V2484" s="111"/>
      <c r="W2484" s="111"/>
      <c r="X2484" s="112"/>
      <c r="Y2484" s="118"/>
      <c r="Z2484" s="119"/>
      <c r="AA2484" s="112"/>
      <c r="AB2484" s="116"/>
      <c r="AD2484" s="120"/>
      <c r="AE2484" s="58"/>
      <c r="AF2484" s="58"/>
      <c r="AG2484" s="58"/>
      <c r="AH2484" s="58"/>
      <c r="AI2484" s="58"/>
      <c r="AJ2484" s="58"/>
      <c r="AK2484" s="58"/>
    </row>
    <row r="2485" spans="1:37">
      <c r="A2485" s="110" t="s">
        <v>126</v>
      </c>
      <c r="B2485" s="111"/>
      <c r="C2485" s="111"/>
      <c r="D2485" s="111"/>
      <c r="E2485" s="111"/>
      <c r="F2485" s="111"/>
      <c r="G2485" s="112"/>
      <c r="H2485" s="111"/>
      <c r="I2485" s="111"/>
      <c r="J2485" s="112"/>
      <c r="K2485" s="118"/>
      <c r="L2485" s="119"/>
      <c r="M2485" s="112"/>
      <c r="N2485" s="116"/>
      <c r="O2485" s="117" t="s">
        <v>126</v>
      </c>
      <c r="P2485" s="111"/>
      <c r="Q2485" s="111"/>
      <c r="R2485" s="111"/>
      <c r="S2485" s="111"/>
      <c r="T2485" s="111"/>
      <c r="U2485" s="112"/>
      <c r="V2485" s="111"/>
      <c r="W2485" s="111"/>
      <c r="X2485" s="112"/>
      <c r="Y2485" s="118"/>
      <c r="Z2485" s="119"/>
      <c r="AA2485" s="112"/>
      <c r="AB2485" s="116"/>
      <c r="AD2485" s="64" t="s">
        <v>127</v>
      </c>
    </row>
    <row r="2486" spans="1:37">
      <c r="A2486" s="121" t="s">
        <v>128</v>
      </c>
      <c r="B2486" s="58"/>
      <c r="C2486" s="58"/>
      <c r="D2486" s="58"/>
      <c r="E2486" s="58"/>
      <c r="F2486" s="58"/>
      <c r="G2486" s="72"/>
      <c r="H2486" s="58"/>
      <c r="I2486" s="58"/>
      <c r="J2486" s="72"/>
      <c r="K2486" s="122"/>
      <c r="L2486" s="123"/>
      <c r="M2486" s="72"/>
      <c r="N2486" s="59"/>
      <c r="O2486" s="124" t="s">
        <v>128</v>
      </c>
      <c r="P2486" s="58"/>
      <c r="Q2486" s="58"/>
      <c r="R2486" s="58"/>
      <c r="S2486" s="58"/>
      <c r="T2486" s="58"/>
      <c r="U2486" s="72"/>
      <c r="V2486" s="58"/>
      <c r="W2486" s="58"/>
      <c r="X2486" s="72"/>
      <c r="Y2486" s="122"/>
      <c r="Z2486" s="123"/>
      <c r="AA2486" s="72"/>
      <c r="AB2486" s="59"/>
      <c r="AD2486" s="120"/>
      <c r="AE2486" s="125" t="str">
        <f>Daten!$A$35</f>
        <v>Fredenbeck</v>
      </c>
      <c r="AF2486" s="58"/>
      <c r="AG2486" s="58"/>
      <c r="AH2486" s="58"/>
      <c r="AI2486" s="58"/>
      <c r="AJ2486" s="58"/>
      <c r="AK2486" s="58"/>
    </row>
    <row r="2487" spans="1:37">
      <c r="A2487" s="65" t="s">
        <v>129</v>
      </c>
      <c r="N2487" s="61"/>
      <c r="O2487" s="64" t="s">
        <v>129</v>
      </c>
      <c r="AB2487" s="61"/>
      <c r="AD2487" s="64" t="s">
        <v>130</v>
      </c>
    </row>
    <row r="2488" spans="1:37">
      <c r="A2488" s="57"/>
      <c r="B2488" s="58"/>
      <c r="C2488" s="58"/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9"/>
      <c r="O2488" s="58"/>
      <c r="P2488" s="58"/>
      <c r="Q2488" s="58"/>
      <c r="R2488" s="58"/>
      <c r="S2488" s="58"/>
      <c r="T2488" s="58"/>
      <c r="U2488" s="58"/>
      <c r="V2488" s="58"/>
      <c r="W2488" s="58"/>
      <c r="X2488" s="58"/>
      <c r="Y2488" s="58"/>
      <c r="Z2488" s="58"/>
      <c r="AA2488" s="58"/>
      <c r="AB2488" s="59"/>
      <c r="AD2488" s="58"/>
      <c r="AE2488" s="126" t="str">
        <f>Daten!$A$32</f>
        <v>05.05.2017</v>
      </c>
      <c r="AF2488" s="58"/>
      <c r="AG2488" s="58"/>
      <c r="AH2488" s="58"/>
      <c r="AI2488" s="58"/>
      <c r="AJ2488" s="58"/>
      <c r="AK2488" s="58"/>
    </row>
    <row r="2489" spans="1:37" ht="12" customHeight="1"/>
    <row r="2490" spans="1:37">
      <c r="A2490" s="51" t="s">
        <v>95</v>
      </c>
      <c r="B2490" s="52"/>
      <c r="C2490" s="52"/>
      <c r="D2490" s="52"/>
      <c r="E2490" s="53"/>
      <c r="F2490" s="54" t="s">
        <v>96</v>
      </c>
      <c r="G2490" s="52"/>
      <c r="H2490" s="52"/>
      <c r="I2490" s="52"/>
      <c r="J2490" s="52"/>
      <c r="K2490" s="52"/>
      <c r="L2490" s="52"/>
      <c r="M2490" s="52"/>
      <c r="N2490" s="52"/>
      <c r="O2490" s="52"/>
      <c r="P2490" s="53"/>
      <c r="Q2490" s="54" t="s">
        <v>97</v>
      </c>
      <c r="R2490" s="52"/>
      <c r="S2490" s="52"/>
      <c r="T2490" s="52"/>
      <c r="U2490" s="52"/>
      <c r="V2490" s="52"/>
      <c r="W2490" s="52"/>
      <c r="X2490" s="52"/>
      <c r="Y2490" s="52"/>
      <c r="Z2490" s="52"/>
      <c r="AA2490" s="52"/>
      <c r="AB2490" s="53"/>
      <c r="AC2490" s="55" t="s">
        <v>98</v>
      </c>
    </row>
    <row r="2491" spans="1:37">
      <c r="A2491" s="57"/>
      <c r="B2491" s="58"/>
      <c r="C2491" s="58"/>
      <c r="D2491" s="58"/>
      <c r="E2491" s="59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9"/>
      <c r="Q2491" s="58"/>
      <c r="R2491" s="58" t="e">
        <f ca="1">SamstagNeben!P101</f>
        <v>#N/A</v>
      </c>
      <c r="S2491" s="58"/>
      <c r="T2491" s="58"/>
      <c r="U2491" s="58"/>
      <c r="V2491" s="58"/>
      <c r="W2491" s="58"/>
      <c r="X2491" s="58"/>
      <c r="Y2491" s="58"/>
      <c r="Z2491" s="58"/>
      <c r="AA2491" s="58" t="str">
        <f>SamstagNeben!N101</f>
        <v>F40</v>
      </c>
      <c r="AB2491" s="59"/>
      <c r="AC2491" s="55" t="s">
        <v>99</v>
      </c>
    </row>
    <row r="2492" spans="1:37" ht="15.95" customHeight="1">
      <c r="A2492" s="60" t="s">
        <v>100</v>
      </c>
      <c r="C2492" s="56" t="e">
        <f ca="1">SamstagNeben!I101</f>
        <v>#N/A</v>
      </c>
      <c r="M2492" s="61"/>
      <c r="N2492" s="62" t="s">
        <v>101</v>
      </c>
      <c r="O2492" s="63"/>
      <c r="P2492" s="56" t="e">
        <f ca="1">SamstagNeben!M101</f>
        <v>#N/A</v>
      </c>
      <c r="AB2492" s="61"/>
    </row>
    <row r="2493" spans="1:37">
      <c r="A2493" s="57"/>
      <c r="B2493" s="58"/>
      <c r="C2493" s="58"/>
      <c r="M2493" s="61"/>
      <c r="N2493" s="62"/>
      <c r="AB2493" s="61"/>
      <c r="AD2493" s="64" t="s">
        <v>37</v>
      </c>
      <c r="AG2493" s="64" t="s">
        <v>102</v>
      </c>
      <c r="AJ2493" s="64" t="s">
        <v>39</v>
      </c>
    </row>
    <row r="2494" spans="1:37">
      <c r="A2494" s="65" t="s">
        <v>100</v>
      </c>
      <c r="C2494" s="66"/>
      <c r="D2494" s="67"/>
      <c r="E2494" s="67"/>
      <c r="F2494" s="67"/>
      <c r="G2494" s="67"/>
      <c r="H2494" s="68"/>
      <c r="I2494" s="67"/>
      <c r="J2494" s="67"/>
      <c r="K2494" s="67"/>
      <c r="L2494" s="67"/>
      <c r="M2494" s="68"/>
      <c r="N2494" s="67"/>
      <c r="O2494" s="67"/>
      <c r="P2494" s="67"/>
      <c r="Q2494" s="67"/>
      <c r="R2494" s="68"/>
      <c r="S2494" s="67"/>
      <c r="T2494" s="67"/>
      <c r="U2494" s="67"/>
      <c r="V2494" s="67"/>
      <c r="W2494" s="68"/>
      <c r="X2494" s="67"/>
      <c r="Y2494" s="67"/>
      <c r="Z2494" s="67"/>
      <c r="AA2494" s="67"/>
      <c r="AB2494" s="68"/>
      <c r="AC2494" s="62"/>
      <c r="AD2494" s="69"/>
      <c r="AE2494" s="53"/>
      <c r="AF2494" s="62"/>
      <c r="AG2494" s="69"/>
      <c r="AH2494" s="53"/>
      <c r="AJ2494" s="69"/>
      <c r="AK2494" s="53"/>
    </row>
    <row r="2495" spans="1:37">
      <c r="A2495" s="70" t="s">
        <v>101</v>
      </c>
      <c r="B2495" s="58"/>
      <c r="C2495" s="71"/>
      <c r="D2495" s="72"/>
      <c r="E2495" s="72"/>
      <c r="F2495" s="72"/>
      <c r="G2495" s="72"/>
      <c r="H2495" s="59"/>
      <c r="I2495" s="72"/>
      <c r="J2495" s="72"/>
      <c r="K2495" s="72"/>
      <c r="L2495" s="72"/>
      <c r="M2495" s="59"/>
      <c r="N2495" s="72"/>
      <c r="O2495" s="72"/>
      <c r="P2495" s="72"/>
      <c r="Q2495" s="72"/>
      <c r="R2495" s="59"/>
      <c r="S2495" s="72"/>
      <c r="T2495" s="72"/>
      <c r="U2495" s="72"/>
      <c r="V2495" s="72"/>
      <c r="W2495" s="59"/>
      <c r="X2495" s="72"/>
      <c r="Y2495" s="72"/>
      <c r="Z2495" s="72"/>
      <c r="AA2495" s="72"/>
      <c r="AB2495" s="59"/>
      <c r="AC2495" s="62"/>
      <c r="AD2495" s="462">
        <f>SamstagNeben!C101</f>
        <v>20</v>
      </c>
      <c r="AE2495" s="463"/>
      <c r="AF2495" s="62"/>
      <c r="AG2495" s="462">
        <f>SamstagNeben!E101</f>
        <v>136</v>
      </c>
      <c r="AH2495" s="463"/>
      <c r="AJ2495" s="462">
        <f>SamstagNeben!F101</f>
        <v>4</v>
      </c>
      <c r="AK2495" s="463"/>
    </row>
    <row r="2496" spans="1:37">
      <c r="A2496" s="65" t="s">
        <v>100</v>
      </c>
      <c r="C2496" s="66"/>
      <c r="D2496" s="67"/>
      <c r="E2496" s="67"/>
      <c r="F2496" s="67"/>
      <c r="G2496" s="67"/>
      <c r="H2496" s="68"/>
      <c r="I2496" s="67"/>
      <c r="J2496" s="67"/>
      <c r="K2496" s="67"/>
      <c r="L2496" s="67"/>
      <c r="M2496" s="68"/>
      <c r="N2496" s="67"/>
      <c r="O2496" s="67"/>
      <c r="P2496" s="67"/>
      <c r="Q2496" s="67"/>
      <c r="R2496" s="68"/>
      <c r="S2496" s="67"/>
      <c r="T2496" s="67"/>
      <c r="U2496" s="67"/>
      <c r="V2496" s="67"/>
      <c r="W2496" s="68"/>
      <c r="X2496" s="67"/>
      <c r="Y2496" s="67"/>
      <c r="Z2496" s="67"/>
      <c r="AA2496" s="67"/>
      <c r="AB2496" s="68"/>
      <c r="AC2496" s="62"/>
      <c r="AD2496" s="57"/>
      <c r="AE2496" s="59"/>
      <c r="AF2496" s="62"/>
      <c r="AG2496" s="57"/>
      <c r="AH2496" s="59"/>
      <c r="AJ2496" s="57"/>
      <c r="AK2496" s="59"/>
    </row>
    <row r="2497" spans="1:37">
      <c r="A2497" s="70" t="s">
        <v>101</v>
      </c>
      <c r="B2497" s="58"/>
      <c r="C2497" s="71"/>
      <c r="D2497" s="72"/>
      <c r="E2497" s="72"/>
      <c r="F2497" s="72"/>
      <c r="G2497" s="72"/>
      <c r="H2497" s="59"/>
      <c r="I2497" s="72"/>
      <c r="J2497" s="72"/>
      <c r="K2497" s="72"/>
      <c r="L2497" s="72"/>
      <c r="M2497" s="59"/>
      <c r="N2497" s="72"/>
      <c r="O2497" s="72"/>
      <c r="P2497" s="72"/>
      <c r="Q2497" s="72"/>
      <c r="R2497" s="59"/>
      <c r="S2497" s="72"/>
      <c r="T2497" s="72"/>
      <c r="U2497" s="72"/>
      <c r="V2497" s="72"/>
      <c r="W2497" s="59"/>
      <c r="X2497" s="72"/>
      <c r="Y2497" s="72"/>
      <c r="Z2497" s="72"/>
      <c r="AA2497" s="72"/>
      <c r="AB2497" s="59"/>
      <c r="AC2497" s="62"/>
      <c r="AD2497" s="62"/>
      <c r="AE2497" s="62"/>
      <c r="AF2497" s="62"/>
      <c r="AG2497" s="62"/>
    </row>
    <row r="2498" spans="1:37">
      <c r="A2498" s="65" t="s">
        <v>100</v>
      </c>
      <c r="C2498" s="66"/>
      <c r="D2498" s="67"/>
      <c r="E2498" s="67"/>
      <c r="F2498" s="67"/>
      <c r="G2498" s="67"/>
      <c r="H2498" s="68"/>
      <c r="I2498" s="67"/>
      <c r="J2498" s="67"/>
      <c r="K2498" s="67"/>
      <c r="L2498" s="67"/>
      <c r="M2498" s="68"/>
      <c r="N2498" s="67"/>
      <c r="O2498" s="67"/>
      <c r="P2498" s="67"/>
      <c r="Q2498" s="67"/>
      <c r="R2498" s="68"/>
      <c r="S2498" s="67"/>
      <c r="T2498" s="67"/>
      <c r="U2498" s="67"/>
      <c r="V2498" s="67"/>
      <c r="W2498" s="68"/>
      <c r="X2498" s="67"/>
      <c r="Y2498" s="67"/>
      <c r="Z2498" s="67"/>
      <c r="AA2498" s="67"/>
      <c r="AB2498" s="68"/>
      <c r="AC2498" s="62"/>
      <c r="AD2498" s="73" t="s">
        <v>103</v>
      </c>
      <c r="AE2498" s="62"/>
      <c r="AF2498" s="62"/>
      <c r="AG2498" s="62"/>
    </row>
    <row r="2499" spans="1:37">
      <c r="A2499" s="70" t="s">
        <v>101</v>
      </c>
      <c r="B2499" s="58"/>
      <c r="C2499" s="71"/>
      <c r="D2499" s="72"/>
      <c r="E2499" s="72"/>
      <c r="F2499" s="72"/>
      <c r="G2499" s="72"/>
      <c r="H2499" s="59"/>
      <c r="I2499" s="72"/>
      <c r="J2499" s="72"/>
      <c r="K2499" s="72"/>
      <c r="L2499" s="72"/>
      <c r="M2499" s="59"/>
      <c r="N2499" s="72"/>
      <c r="O2499" s="72"/>
      <c r="P2499" s="72"/>
      <c r="Q2499" s="72"/>
      <c r="R2499" s="59"/>
      <c r="S2499" s="72"/>
      <c r="T2499" s="72"/>
      <c r="U2499" s="72"/>
      <c r="V2499" s="72"/>
      <c r="W2499" s="59"/>
      <c r="X2499" s="72"/>
      <c r="Y2499" s="72"/>
      <c r="Z2499" s="72"/>
      <c r="AA2499" s="72"/>
      <c r="AB2499" s="59"/>
      <c r="AC2499" s="62"/>
      <c r="AD2499" s="62"/>
      <c r="AE2499" s="62"/>
      <c r="AF2499" s="62"/>
      <c r="AG2499" s="62"/>
    </row>
    <row r="2500" spans="1:37">
      <c r="A2500" s="65" t="s">
        <v>100</v>
      </c>
      <c r="C2500" s="66"/>
      <c r="D2500" s="67"/>
      <c r="E2500" s="67"/>
      <c r="F2500" s="67"/>
      <c r="G2500" s="67"/>
      <c r="H2500" s="68"/>
      <c r="I2500" s="67"/>
      <c r="J2500" s="67"/>
      <c r="K2500" s="67"/>
      <c r="L2500" s="67"/>
      <c r="M2500" s="68"/>
      <c r="N2500" s="67"/>
      <c r="O2500" s="67"/>
      <c r="P2500" s="67"/>
      <c r="Q2500" s="67"/>
      <c r="R2500" s="68"/>
      <c r="S2500" s="67"/>
      <c r="T2500" s="67"/>
      <c r="U2500" s="67"/>
      <c r="V2500" s="67"/>
      <c r="W2500" s="68"/>
      <c r="X2500" s="67"/>
      <c r="Y2500" s="67"/>
      <c r="Z2500" s="67"/>
      <c r="AA2500" s="67"/>
      <c r="AB2500" s="68"/>
      <c r="AC2500" s="62"/>
      <c r="AD2500" s="74" t="str">
        <f>Daten!$A$31</f>
        <v>DM Senioren 2017</v>
      </c>
      <c r="AE2500" s="58"/>
      <c r="AF2500" s="58"/>
      <c r="AG2500" s="58"/>
      <c r="AH2500" s="58"/>
      <c r="AI2500" s="58"/>
      <c r="AJ2500" s="58"/>
      <c r="AK2500" s="58"/>
    </row>
    <row r="2501" spans="1:37">
      <c r="A2501" s="70" t="s">
        <v>101</v>
      </c>
      <c r="B2501" s="58"/>
      <c r="C2501" s="71"/>
      <c r="D2501" s="72"/>
      <c r="E2501" s="72"/>
      <c r="F2501" s="72"/>
      <c r="G2501" s="72"/>
      <c r="H2501" s="59"/>
      <c r="I2501" s="72"/>
      <c r="J2501" s="72"/>
      <c r="K2501" s="72"/>
      <c r="L2501" s="72"/>
      <c r="M2501" s="59"/>
      <c r="N2501" s="72"/>
      <c r="O2501" s="72"/>
      <c r="P2501" s="72"/>
      <c r="Q2501" s="72"/>
      <c r="R2501" s="59"/>
      <c r="S2501" s="72"/>
      <c r="T2501" s="72"/>
      <c r="U2501" s="72"/>
      <c r="V2501" s="72"/>
      <c r="W2501" s="59"/>
      <c r="X2501" s="72"/>
      <c r="Y2501" s="72"/>
      <c r="Z2501" s="72"/>
      <c r="AA2501" s="72"/>
      <c r="AB2501" s="59"/>
      <c r="AC2501" s="62"/>
      <c r="AD2501" s="75" t="str">
        <f>SamstagNeben!G101</f>
        <v>F40</v>
      </c>
      <c r="AE2501" s="76"/>
      <c r="AF2501" s="76"/>
      <c r="AG2501" s="75" t="s">
        <v>34</v>
      </c>
      <c r="AH2501" s="76"/>
      <c r="AI2501" s="76"/>
      <c r="AJ2501" s="76"/>
      <c r="AK2501" s="76"/>
    </row>
    <row r="2502" spans="1:37">
      <c r="A2502" s="65" t="s">
        <v>100</v>
      </c>
      <c r="C2502" s="66"/>
      <c r="D2502" s="67"/>
      <c r="E2502" s="67"/>
      <c r="F2502" s="67"/>
      <c r="G2502" s="67"/>
      <c r="H2502" s="68"/>
      <c r="I2502" s="67"/>
      <c r="J2502" s="67"/>
      <c r="K2502" s="67"/>
      <c r="L2502" s="67"/>
      <c r="M2502" s="68"/>
      <c r="N2502" s="67"/>
      <c r="O2502" s="67"/>
      <c r="P2502" s="67"/>
      <c r="Q2502" s="67"/>
      <c r="R2502" s="68"/>
      <c r="S2502" s="67"/>
      <c r="T2502" s="67"/>
      <c r="U2502" s="67"/>
      <c r="V2502" s="67"/>
      <c r="W2502" s="68"/>
      <c r="X2502" s="67"/>
      <c r="Y2502" s="67"/>
      <c r="Z2502" s="67"/>
      <c r="AA2502" s="67"/>
      <c r="AB2502" s="68"/>
      <c r="AC2502" s="62"/>
      <c r="AD2502" s="77"/>
      <c r="AE2502" s="62"/>
      <c r="AF2502" s="62"/>
      <c r="AG2502" s="62"/>
      <c r="AH2502" s="62"/>
      <c r="AI2502" s="62"/>
      <c r="AJ2502" s="62"/>
      <c r="AK2502" s="62"/>
    </row>
    <row r="2503" spans="1:37">
      <c r="A2503" s="70" t="s">
        <v>101</v>
      </c>
      <c r="B2503" s="58"/>
      <c r="C2503" s="71"/>
      <c r="D2503" s="72"/>
      <c r="E2503" s="72"/>
      <c r="F2503" s="72"/>
      <c r="G2503" s="72"/>
      <c r="H2503" s="59"/>
      <c r="I2503" s="72"/>
      <c r="J2503" s="72"/>
      <c r="K2503" s="72"/>
      <c r="L2503" s="72"/>
      <c r="M2503" s="59"/>
      <c r="N2503" s="72"/>
      <c r="O2503" s="72"/>
      <c r="P2503" s="72"/>
      <c r="Q2503" s="72"/>
      <c r="R2503" s="59"/>
      <c r="S2503" s="72"/>
      <c r="T2503" s="72"/>
      <c r="U2503" s="72"/>
      <c r="V2503" s="72"/>
      <c r="W2503" s="59"/>
      <c r="X2503" s="72"/>
      <c r="Y2503" s="72"/>
      <c r="Z2503" s="72"/>
      <c r="AA2503" s="72"/>
      <c r="AB2503" s="59"/>
      <c r="AC2503" s="62"/>
      <c r="AD2503" s="78" t="s">
        <v>104</v>
      </c>
      <c r="AE2503" s="76"/>
      <c r="AF2503" s="76"/>
      <c r="AG2503" s="76"/>
      <c r="AH2503" s="79"/>
      <c r="AI2503" s="76"/>
      <c r="AJ2503" s="76"/>
      <c r="AK2503" s="80"/>
    </row>
    <row r="2504" spans="1:37">
      <c r="D2504" s="64"/>
      <c r="AD2504" s="81"/>
      <c r="AE2504" s="52"/>
      <c r="AF2504" s="52"/>
      <c r="AG2504" s="52"/>
      <c r="AH2504" s="82"/>
      <c r="AI2504" s="52"/>
      <c r="AJ2504" s="52"/>
      <c r="AK2504" s="53"/>
    </row>
    <row r="2505" spans="1:37">
      <c r="A2505" s="83" t="s">
        <v>105</v>
      </c>
      <c r="B2505" s="76"/>
      <c r="C2505" s="80"/>
      <c r="D2505" s="84"/>
      <c r="E2505" s="84" t="s">
        <v>100</v>
      </c>
      <c r="F2505" s="85" t="s">
        <v>21</v>
      </c>
      <c r="G2505" s="84" t="s">
        <v>101</v>
      </c>
      <c r="H2505" s="86"/>
      <c r="I2505" s="84" t="s">
        <v>106</v>
      </c>
      <c r="J2505" s="84"/>
      <c r="K2505" s="84"/>
      <c r="L2505" s="84"/>
      <c r="M2505" s="86"/>
      <c r="N2505" s="84" t="s">
        <v>107</v>
      </c>
      <c r="O2505" s="84"/>
      <c r="P2505" s="84"/>
      <c r="Q2505" s="84"/>
      <c r="R2505" s="86"/>
      <c r="S2505" s="73"/>
      <c r="T2505" s="73"/>
      <c r="AD2505" s="87" t="s">
        <v>108</v>
      </c>
      <c r="AE2505" s="58"/>
      <c r="AF2505" s="58"/>
      <c r="AG2505" s="58"/>
      <c r="AH2505" s="72"/>
      <c r="AI2505" s="58"/>
      <c r="AJ2505" s="58"/>
      <c r="AK2505" s="59"/>
    </row>
    <row r="2506" spans="1:37">
      <c r="A2506" s="60"/>
      <c r="C2506" s="61"/>
      <c r="H2506" s="61"/>
      <c r="M2506" s="61"/>
      <c r="N2506" s="88"/>
      <c r="O2506" s="89"/>
      <c r="P2506" s="89"/>
      <c r="Q2506" s="89"/>
      <c r="R2506" s="90"/>
      <c r="S2506" s="62"/>
      <c r="T2506" s="56" t="s">
        <v>109</v>
      </c>
      <c r="AD2506" s="91"/>
      <c r="AE2506" s="62"/>
      <c r="AF2506" s="62"/>
      <c r="AG2506" s="62"/>
      <c r="AH2506" s="92"/>
      <c r="AI2506" s="62"/>
      <c r="AJ2506" s="62"/>
      <c r="AK2506" s="61"/>
    </row>
    <row r="2507" spans="1:37">
      <c r="A2507" s="93" t="s">
        <v>110</v>
      </c>
      <c r="B2507" s="58"/>
      <c r="C2507" s="59"/>
      <c r="D2507" s="58"/>
      <c r="E2507" s="58"/>
      <c r="F2507" s="94" t="s">
        <v>21</v>
      </c>
      <c r="G2507" s="58"/>
      <c r="H2507" s="59"/>
      <c r="I2507" s="58"/>
      <c r="J2507" s="58"/>
      <c r="K2507" s="94" t="s">
        <v>21</v>
      </c>
      <c r="L2507" s="58"/>
      <c r="M2507" s="59"/>
      <c r="N2507" s="95"/>
      <c r="O2507" s="95"/>
      <c r="P2507" s="96"/>
      <c r="Q2507" s="97"/>
      <c r="R2507" s="98"/>
      <c r="S2507" s="62"/>
      <c r="T2507" s="62"/>
      <c r="AD2507" s="87" t="s">
        <v>111</v>
      </c>
      <c r="AE2507" s="58"/>
      <c r="AF2507" s="58"/>
      <c r="AG2507" s="58"/>
      <c r="AH2507" s="72"/>
      <c r="AI2507" s="58"/>
      <c r="AJ2507" s="58"/>
      <c r="AK2507" s="59"/>
    </row>
    <row r="2508" spans="1:37">
      <c r="A2508" s="60"/>
      <c r="C2508" s="61"/>
      <c r="H2508" s="61"/>
      <c r="K2508" s="99"/>
      <c r="M2508" s="61"/>
      <c r="N2508" s="62"/>
      <c r="Q2508" s="100"/>
      <c r="R2508" s="61"/>
      <c r="S2508" s="62"/>
      <c r="T2508" s="58"/>
      <c r="U2508" s="58"/>
      <c r="V2508" s="58"/>
      <c r="W2508" s="58"/>
      <c r="X2508" s="58"/>
      <c r="Y2508" s="58"/>
      <c r="Z2508" s="58"/>
      <c r="AA2508" s="58"/>
      <c r="AB2508" s="58"/>
      <c r="AC2508" s="62"/>
      <c r="AD2508" s="91"/>
      <c r="AE2508" s="62"/>
      <c r="AF2508" s="62"/>
      <c r="AG2508" s="62"/>
      <c r="AH2508" s="92"/>
      <c r="AI2508" s="62"/>
      <c r="AJ2508" s="62"/>
      <c r="AK2508" s="61"/>
    </row>
    <row r="2509" spans="1:37">
      <c r="A2509" s="93" t="s">
        <v>112</v>
      </c>
      <c r="B2509" s="58"/>
      <c r="C2509" s="59"/>
      <c r="D2509" s="58"/>
      <c r="E2509" s="58"/>
      <c r="F2509" s="94" t="s">
        <v>21</v>
      </c>
      <c r="G2509" s="58"/>
      <c r="H2509" s="59"/>
      <c r="I2509" s="58"/>
      <c r="J2509" s="58"/>
      <c r="K2509" s="94" t="s">
        <v>21</v>
      </c>
      <c r="L2509" s="58"/>
      <c r="M2509" s="59"/>
      <c r="N2509" s="58"/>
      <c r="O2509" s="58"/>
      <c r="P2509" s="94" t="s">
        <v>21</v>
      </c>
      <c r="Q2509" s="101"/>
      <c r="R2509" s="59"/>
      <c r="S2509" s="62"/>
      <c r="T2509" s="62"/>
      <c r="AD2509" s="87" t="s">
        <v>113</v>
      </c>
      <c r="AE2509" s="58"/>
      <c r="AF2509" s="58"/>
      <c r="AG2509" s="58"/>
      <c r="AH2509" s="72"/>
      <c r="AI2509" s="58"/>
      <c r="AJ2509" s="58"/>
      <c r="AK2509" s="59"/>
    </row>
    <row r="2510" spans="1:37">
      <c r="AD2510" s="91" t="s">
        <v>114</v>
      </c>
      <c r="AE2510" s="62"/>
      <c r="AF2510" s="62"/>
      <c r="AG2510" s="62"/>
      <c r="AH2510" s="92"/>
      <c r="AI2510" s="62"/>
      <c r="AJ2510" s="62"/>
      <c r="AK2510" s="61"/>
    </row>
    <row r="2511" spans="1:37">
      <c r="A2511" s="102"/>
      <c r="B2511" s="76"/>
      <c r="C2511" s="76"/>
      <c r="D2511" s="76"/>
      <c r="E2511" s="76" t="s">
        <v>100</v>
      </c>
      <c r="F2511" s="76"/>
      <c r="G2511" s="76"/>
      <c r="H2511" s="76"/>
      <c r="I2511" s="76"/>
      <c r="J2511" s="76"/>
      <c r="K2511" s="76"/>
      <c r="L2511" s="76"/>
      <c r="M2511" s="76"/>
      <c r="N2511" s="85" t="s">
        <v>40</v>
      </c>
      <c r="O2511" s="76"/>
      <c r="P2511" s="76"/>
      <c r="Q2511" s="76"/>
      <c r="R2511" s="76"/>
      <c r="S2511" s="76"/>
      <c r="T2511" s="76" t="s">
        <v>101</v>
      </c>
      <c r="U2511" s="76"/>
      <c r="V2511" s="76"/>
      <c r="W2511" s="76"/>
      <c r="X2511" s="76"/>
      <c r="Y2511" s="76"/>
      <c r="Z2511" s="76"/>
      <c r="AA2511" s="76"/>
      <c r="AB2511" s="80"/>
      <c r="AD2511" s="87" t="s">
        <v>115</v>
      </c>
      <c r="AE2511" s="58"/>
      <c r="AF2511" s="58"/>
      <c r="AG2511" s="58"/>
      <c r="AH2511" s="72"/>
      <c r="AI2511" s="58"/>
      <c r="AJ2511" s="58"/>
      <c r="AK2511" s="59"/>
    </row>
    <row r="2512" spans="1:37">
      <c r="A2512" s="103" t="s">
        <v>116</v>
      </c>
      <c r="B2512" s="104" t="s">
        <v>117</v>
      </c>
      <c r="C2512" s="104"/>
      <c r="D2512" s="104"/>
      <c r="E2512" s="104"/>
      <c r="F2512" s="104"/>
      <c r="G2512" s="105"/>
      <c r="H2512" s="104" t="s">
        <v>118</v>
      </c>
      <c r="I2512" s="104"/>
      <c r="J2512" s="105"/>
      <c r="K2512" s="106" t="s">
        <v>119</v>
      </c>
      <c r="L2512" s="107" t="s">
        <v>120</v>
      </c>
      <c r="M2512" s="108"/>
      <c r="N2512" s="109" t="s">
        <v>94</v>
      </c>
      <c r="O2512" s="105" t="s">
        <v>116</v>
      </c>
      <c r="P2512" s="104" t="s">
        <v>117</v>
      </c>
      <c r="Q2512" s="104"/>
      <c r="R2512" s="104"/>
      <c r="S2512" s="104"/>
      <c r="T2512" s="104"/>
      <c r="U2512" s="105"/>
      <c r="V2512" s="104" t="s">
        <v>118</v>
      </c>
      <c r="W2512" s="104"/>
      <c r="X2512" s="105"/>
      <c r="Y2512" s="106" t="s">
        <v>119</v>
      </c>
      <c r="Z2512" s="107" t="s">
        <v>120</v>
      </c>
      <c r="AA2512" s="108"/>
      <c r="AB2512" s="109" t="s">
        <v>94</v>
      </c>
    </row>
    <row r="2513" spans="1:37">
      <c r="A2513" s="110" t="s">
        <v>121</v>
      </c>
      <c r="B2513" s="111"/>
      <c r="C2513" s="111"/>
      <c r="D2513" s="111"/>
      <c r="E2513" s="111"/>
      <c r="F2513" s="111"/>
      <c r="G2513" s="112"/>
      <c r="H2513" s="111"/>
      <c r="I2513" s="111"/>
      <c r="J2513" s="112"/>
      <c r="K2513" s="113"/>
      <c r="L2513" s="114"/>
      <c r="M2513" s="115"/>
      <c r="N2513" s="116"/>
      <c r="O2513" s="117" t="s">
        <v>121</v>
      </c>
      <c r="P2513" s="111"/>
      <c r="Q2513" s="111"/>
      <c r="R2513" s="111"/>
      <c r="S2513" s="111"/>
      <c r="T2513" s="111"/>
      <c r="U2513" s="112"/>
      <c r="V2513" s="111"/>
      <c r="W2513" s="111"/>
      <c r="X2513" s="112"/>
      <c r="Y2513" s="113"/>
      <c r="Z2513" s="114"/>
      <c r="AA2513" s="115"/>
      <c r="AB2513" s="116"/>
      <c r="AD2513" s="64" t="s">
        <v>122</v>
      </c>
    </row>
    <row r="2514" spans="1:37">
      <c r="A2514" s="110" t="s">
        <v>123</v>
      </c>
      <c r="B2514" s="111"/>
      <c r="C2514" s="111"/>
      <c r="D2514" s="111"/>
      <c r="E2514" s="111"/>
      <c r="F2514" s="111"/>
      <c r="G2514" s="112"/>
      <c r="H2514" s="111"/>
      <c r="I2514" s="111"/>
      <c r="J2514" s="112"/>
      <c r="K2514" s="118"/>
      <c r="L2514" s="119"/>
      <c r="M2514" s="112"/>
      <c r="N2514" s="116"/>
      <c r="O2514" s="117" t="s">
        <v>123</v>
      </c>
      <c r="P2514" s="111"/>
      <c r="Q2514" s="111"/>
      <c r="R2514" s="111"/>
      <c r="S2514" s="111"/>
      <c r="T2514" s="111"/>
      <c r="U2514" s="112"/>
      <c r="V2514" s="111"/>
      <c r="W2514" s="111"/>
      <c r="X2514" s="112"/>
      <c r="Y2514" s="118"/>
      <c r="Z2514" s="119"/>
      <c r="AA2514" s="112"/>
      <c r="AB2514" s="116"/>
      <c r="AD2514" s="120"/>
      <c r="AE2514" s="58"/>
      <c r="AF2514" s="58"/>
      <c r="AG2514" s="58"/>
      <c r="AH2514" s="58"/>
      <c r="AI2514" s="58"/>
      <c r="AJ2514" s="58"/>
      <c r="AK2514" s="58"/>
    </row>
    <row r="2515" spans="1:37">
      <c r="A2515" s="110" t="s">
        <v>124</v>
      </c>
      <c r="B2515" s="111"/>
      <c r="C2515" s="111"/>
      <c r="D2515" s="111"/>
      <c r="E2515" s="111"/>
      <c r="F2515" s="111"/>
      <c r="G2515" s="112"/>
      <c r="H2515" s="111"/>
      <c r="I2515" s="111"/>
      <c r="J2515" s="112"/>
      <c r="K2515" s="118"/>
      <c r="L2515" s="119"/>
      <c r="M2515" s="112"/>
      <c r="N2515" s="116"/>
      <c r="O2515" s="117" t="s">
        <v>124</v>
      </c>
      <c r="P2515" s="111"/>
      <c r="Q2515" s="111"/>
      <c r="R2515" s="111"/>
      <c r="S2515" s="111"/>
      <c r="T2515" s="111"/>
      <c r="U2515" s="112"/>
      <c r="V2515" s="111"/>
      <c r="W2515" s="111"/>
      <c r="X2515" s="112"/>
      <c r="Y2515" s="118"/>
      <c r="Z2515" s="119"/>
      <c r="AA2515" s="112"/>
      <c r="AB2515" s="116"/>
      <c r="AD2515" s="64" t="s">
        <v>96</v>
      </c>
    </row>
    <row r="2516" spans="1:37">
      <c r="A2516" s="110" t="s">
        <v>125</v>
      </c>
      <c r="B2516" s="111"/>
      <c r="C2516" s="111"/>
      <c r="D2516" s="111"/>
      <c r="E2516" s="111"/>
      <c r="F2516" s="111"/>
      <c r="G2516" s="112"/>
      <c r="H2516" s="111"/>
      <c r="I2516" s="111"/>
      <c r="J2516" s="112"/>
      <c r="K2516" s="118"/>
      <c r="L2516" s="119"/>
      <c r="M2516" s="112"/>
      <c r="N2516" s="116"/>
      <c r="O2516" s="117" t="s">
        <v>125</v>
      </c>
      <c r="P2516" s="111"/>
      <c r="Q2516" s="111"/>
      <c r="R2516" s="111"/>
      <c r="S2516" s="111"/>
      <c r="T2516" s="111"/>
      <c r="U2516" s="112"/>
      <c r="V2516" s="111"/>
      <c r="W2516" s="111"/>
      <c r="X2516" s="112"/>
      <c r="Y2516" s="118"/>
      <c r="Z2516" s="119"/>
      <c r="AA2516" s="112"/>
      <c r="AB2516" s="116"/>
      <c r="AD2516" s="120"/>
      <c r="AE2516" s="58"/>
      <c r="AF2516" s="58"/>
      <c r="AG2516" s="58"/>
      <c r="AH2516" s="58"/>
      <c r="AI2516" s="58"/>
      <c r="AJ2516" s="58"/>
      <c r="AK2516" s="58"/>
    </row>
    <row r="2517" spans="1:37">
      <c r="A2517" s="110" t="s">
        <v>126</v>
      </c>
      <c r="B2517" s="111"/>
      <c r="C2517" s="111"/>
      <c r="D2517" s="111"/>
      <c r="E2517" s="111"/>
      <c r="F2517" s="111"/>
      <c r="G2517" s="112"/>
      <c r="H2517" s="111"/>
      <c r="I2517" s="111"/>
      <c r="J2517" s="112"/>
      <c r="K2517" s="118"/>
      <c r="L2517" s="119"/>
      <c r="M2517" s="112"/>
      <c r="N2517" s="116"/>
      <c r="O2517" s="117" t="s">
        <v>126</v>
      </c>
      <c r="P2517" s="111"/>
      <c r="Q2517" s="111"/>
      <c r="R2517" s="111"/>
      <c r="S2517" s="111"/>
      <c r="T2517" s="111"/>
      <c r="U2517" s="112"/>
      <c r="V2517" s="111"/>
      <c r="W2517" s="111"/>
      <c r="X2517" s="112"/>
      <c r="Y2517" s="118"/>
      <c r="Z2517" s="119"/>
      <c r="AA2517" s="112"/>
      <c r="AB2517" s="116"/>
      <c r="AD2517" s="64" t="s">
        <v>127</v>
      </c>
    </row>
    <row r="2518" spans="1:37">
      <c r="A2518" s="121" t="s">
        <v>128</v>
      </c>
      <c r="B2518" s="58"/>
      <c r="C2518" s="58"/>
      <c r="D2518" s="58"/>
      <c r="E2518" s="58"/>
      <c r="F2518" s="58"/>
      <c r="G2518" s="72"/>
      <c r="H2518" s="58"/>
      <c r="I2518" s="58"/>
      <c r="J2518" s="72"/>
      <c r="K2518" s="122"/>
      <c r="L2518" s="123"/>
      <c r="M2518" s="72"/>
      <c r="N2518" s="59"/>
      <c r="O2518" s="124" t="s">
        <v>128</v>
      </c>
      <c r="P2518" s="58"/>
      <c r="Q2518" s="58"/>
      <c r="R2518" s="58"/>
      <c r="S2518" s="58"/>
      <c r="T2518" s="58"/>
      <c r="U2518" s="72"/>
      <c r="V2518" s="58"/>
      <c r="W2518" s="58"/>
      <c r="X2518" s="72"/>
      <c r="Y2518" s="122"/>
      <c r="Z2518" s="123"/>
      <c r="AA2518" s="72"/>
      <c r="AB2518" s="59"/>
      <c r="AD2518" s="120"/>
      <c r="AE2518" s="125" t="str">
        <f>Daten!$A$35</f>
        <v>Fredenbeck</v>
      </c>
      <c r="AF2518" s="58"/>
      <c r="AG2518" s="58"/>
      <c r="AH2518" s="58"/>
      <c r="AI2518" s="58"/>
      <c r="AJ2518" s="58"/>
      <c r="AK2518" s="58"/>
    </row>
    <row r="2519" spans="1:37">
      <c r="A2519" s="65" t="s">
        <v>129</v>
      </c>
      <c r="N2519" s="61"/>
      <c r="O2519" s="64" t="s">
        <v>129</v>
      </c>
      <c r="AB2519" s="61"/>
      <c r="AD2519" s="64" t="s">
        <v>130</v>
      </c>
    </row>
    <row r="2520" spans="1:37">
      <c r="A2520" s="57"/>
      <c r="B2520" s="58"/>
      <c r="C2520" s="58"/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9"/>
      <c r="O2520" s="58"/>
      <c r="P2520" s="58"/>
      <c r="Q2520" s="58"/>
      <c r="R2520" s="58"/>
      <c r="S2520" s="58"/>
      <c r="T2520" s="58"/>
      <c r="U2520" s="58"/>
      <c r="V2520" s="58"/>
      <c r="W2520" s="58"/>
      <c r="X2520" s="58"/>
      <c r="Y2520" s="58"/>
      <c r="Z2520" s="58"/>
      <c r="AA2520" s="58"/>
      <c r="AB2520" s="59"/>
      <c r="AD2520" s="58"/>
      <c r="AE2520" s="126" t="str">
        <f>Daten!$A$32</f>
        <v>05.05.2017</v>
      </c>
      <c r="AF2520" s="58"/>
      <c r="AG2520" s="58"/>
      <c r="AH2520" s="58"/>
      <c r="AI2520" s="58"/>
      <c r="AJ2520" s="58"/>
      <c r="AK2520" s="58"/>
    </row>
    <row r="2521" spans="1:37">
      <c r="A2521" s="51" t="s">
        <v>95</v>
      </c>
      <c r="B2521" s="52"/>
      <c r="C2521" s="52"/>
      <c r="D2521" s="52"/>
      <c r="E2521" s="53"/>
      <c r="F2521" s="54" t="s">
        <v>96</v>
      </c>
      <c r="G2521" s="52"/>
      <c r="H2521" s="52"/>
      <c r="I2521" s="52"/>
      <c r="J2521" s="52"/>
      <c r="K2521" s="52"/>
      <c r="L2521" s="52"/>
      <c r="M2521" s="52"/>
      <c r="N2521" s="52"/>
      <c r="O2521" s="52"/>
      <c r="P2521" s="53"/>
      <c r="Q2521" s="54" t="s">
        <v>97</v>
      </c>
      <c r="R2521" s="52"/>
      <c r="S2521" s="52"/>
      <c r="T2521" s="52"/>
      <c r="U2521" s="52"/>
      <c r="V2521" s="52"/>
      <c r="W2521" s="52"/>
      <c r="X2521" s="52"/>
      <c r="Y2521" s="52"/>
      <c r="Z2521" s="52"/>
      <c r="AA2521" s="52"/>
      <c r="AB2521" s="53"/>
      <c r="AC2521" s="55" t="s">
        <v>98</v>
      </c>
    </row>
    <row r="2522" spans="1:37">
      <c r="A2522" s="57"/>
      <c r="B2522" s="58"/>
      <c r="C2522" s="58"/>
      <c r="D2522" s="58"/>
      <c r="E2522" s="59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9"/>
      <c r="Q2522" s="58"/>
      <c r="R2522" s="58" t="e">
        <f ca="1">SamstagNeben!P102</f>
        <v>#N/A</v>
      </c>
      <c r="S2522" s="58"/>
      <c r="T2522" s="58"/>
      <c r="U2522" s="58"/>
      <c r="V2522" s="58"/>
      <c r="W2522" s="58"/>
      <c r="X2522" s="58"/>
      <c r="Y2522" s="58"/>
      <c r="Z2522" s="58"/>
      <c r="AA2522" s="58" t="str">
        <f>SamstagNeben!N102</f>
        <v>M50</v>
      </c>
      <c r="AB2522" s="59"/>
      <c r="AC2522" s="55" t="s">
        <v>99</v>
      </c>
    </row>
    <row r="2523" spans="1:37" ht="15.95" customHeight="1">
      <c r="A2523" s="60" t="s">
        <v>100</v>
      </c>
      <c r="C2523" s="56" t="e">
        <f ca="1">SamstagNeben!I102</f>
        <v>#N/A</v>
      </c>
      <c r="M2523" s="61"/>
      <c r="N2523" s="62" t="s">
        <v>101</v>
      </c>
      <c r="O2523" s="63"/>
      <c r="P2523" s="56" t="e">
        <f ca="1">SamstagNeben!M102</f>
        <v>#N/A</v>
      </c>
      <c r="AB2523" s="61"/>
    </row>
    <row r="2524" spans="1:37">
      <c r="A2524" s="57"/>
      <c r="B2524" s="58"/>
      <c r="C2524" s="58"/>
      <c r="M2524" s="61"/>
      <c r="N2524" s="62"/>
      <c r="AB2524" s="61"/>
      <c r="AD2524" s="64" t="s">
        <v>37</v>
      </c>
      <c r="AG2524" s="64" t="s">
        <v>102</v>
      </c>
      <c r="AJ2524" s="64" t="s">
        <v>39</v>
      </c>
    </row>
    <row r="2525" spans="1:37">
      <c r="A2525" s="65" t="s">
        <v>100</v>
      </c>
      <c r="C2525" s="66"/>
      <c r="D2525" s="67"/>
      <c r="E2525" s="67"/>
      <c r="F2525" s="67"/>
      <c r="G2525" s="67"/>
      <c r="H2525" s="68"/>
      <c r="I2525" s="67"/>
      <c r="J2525" s="67"/>
      <c r="K2525" s="67"/>
      <c r="L2525" s="67"/>
      <c r="M2525" s="68"/>
      <c r="N2525" s="67"/>
      <c r="O2525" s="67"/>
      <c r="P2525" s="67"/>
      <c r="Q2525" s="67"/>
      <c r="R2525" s="68"/>
      <c r="S2525" s="67"/>
      <c r="T2525" s="67"/>
      <c r="U2525" s="67"/>
      <c r="V2525" s="67"/>
      <c r="W2525" s="68"/>
      <c r="X2525" s="67"/>
      <c r="Y2525" s="67"/>
      <c r="Z2525" s="67"/>
      <c r="AA2525" s="67"/>
      <c r="AB2525" s="68"/>
      <c r="AC2525" s="62"/>
      <c r="AD2525" s="69"/>
      <c r="AE2525" s="53"/>
      <c r="AF2525" s="62"/>
      <c r="AG2525" s="69"/>
      <c r="AH2525" s="53"/>
      <c r="AJ2525" s="69"/>
      <c r="AK2525" s="53"/>
    </row>
    <row r="2526" spans="1:37">
      <c r="A2526" s="70" t="s">
        <v>101</v>
      </c>
      <c r="B2526" s="58"/>
      <c r="C2526" s="71"/>
      <c r="D2526" s="72"/>
      <c r="E2526" s="72"/>
      <c r="F2526" s="72"/>
      <c r="G2526" s="72"/>
      <c r="H2526" s="59"/>
      <c r="I2526" s="72"/>
      <c r="J2526" s="72"/>
      <c r="K2526" s="72"/>
      <c r="L2526" s="72"/>
      <c r="M2526" s="59"/>
      <c r="N2526" s="72"/>
      <c r="O2526" s="72"/>
      <c r="P2526" s="72"/>
      <c r="Q2526" s="72"/>
      <c r="R2526" s="59"/>
      <c r="S2526" s="72"/>
      <c r="T2526" s="72"/>
      <c r="U2526" s="72"/>
      <c r="V2526" s="72"/>
      <c r="W2526" s="59"/>
      <c r="X2526" s="72"/>
      <c r="Y2526" s="72"/>
      <c r="Z2526" s="72"/>
      <c r="AA2526" s="72"/>
      <c r="AB2526" s="59"/>
      <c r="AC2526" s="62"/>
      <c r="AD2526" s="462">
        <f>SamstagNeben!C102</f>
        <v>24</v>
      </c>
      <c r="AE2526" s="463"/>
      <c r="AF2526" s="62"/>
      <c r="AG2526" s="462">
        <f>SamstagNeben!E102</f>
        <v>137</v>
      </c>
      <c r="AH2526" s="463"/>
      <c r="AJ2526" s="462">
        <f>SamstagNeben!F102</f>
        <v>1</v>
      </c>
      <c r="AK2526" s="463"/>
    </row>
    <row r="2527" spans="1:37">
      <c r="A2527" s="65" t="s">
        <v>100</v>
      </c>
      <c r="C2527" s="66"/>
      <c r="D2527" s="67"/>
      <c r="E2527" s="67"/>
      <c r="F2527" s="67"/>
      <c r="G2527" s="67"/>
      <c r="H2527" s="68"/>
      <c r="I2527" s="67"/>
      <c r="J2527" s="67"/>
      <c r="K2527" s="67"/>
      <c r="L2527" s="67"/>
      <c r="M2527" s="68"/>
      <c r="N2527" s="67"/>
      <c r="O2527" s="67"/>
      <c r="P2527" s="67"/>
      <c r="Q2527" s="67"/>
      <c r="R2527" s="68"/>
      <c r="S2527" s="67"/>
      <c r="T2527" s="67"/>
      <c r="U2527" s="67"/>
      <c r="V2527" s="67"/>
      <c r="W2527" s="68"/>
      <c r="X2527" s="67"/>
      <c r="Y2527" s="67"/>
      <c r="Z2527" s="67"/>
      <c r="AA2527" s="67"/>
      <c r="AB2527" s="68"/>
      <c r="AC2527" s="62"/>
      <c r="AD2527" s="57"/>
      <c r="AE2527" s="59"/>
      <c r="AF2527" s="62"/>
      <c r="AG2527" s="57"/>
      <c r="AH2527" s="59"/>
      <c r="AJ2527" s="57"/>
      <c r="AK2527" s="59"/>
    </row>
    <row r="2528" spans="1:37">
      <c r="A2528" s="70" t="s">
        <v>101</v>
      </c>
      <c r="B2528" s="58"/>
      <c r="C2528" s="71"/>
      <c r="D2528" s="72"/>
      <c r="E2528" s="72"/>
      <c r="F2528" s="72"/>
      <c r="G2528" s="72"/>
      <c r="H2528" s="59"/>
      <c r="I2528" s="72"/>
      <c r="J2528" s="72"/>
      <c r="K2528" s="72"/>
      <c r="L2528" s="72"/>
      <c r="M2528" s="59"/>
      <c r="N2528" s="72"/>
      <c r="O2528" s="72"/>
      <c r="P2528" s="72"/>
      <c r="Q2528" s="72"/>
      <c r="R2528" s="59"/>
      <c r="S2528" s="72"/>
      <c r="T2528" s="72"/>
      <c r="U2528" s="72"/>
      <c r="V2528" s="72"/>
      <c r="W2528" s="59"/>
      <c r="X2528" s="72"/>
      <c r="Y2528" s="72"/>
      <c r="Z2528" s="72"/>
      <c r="AA2528" s="72"/>
      <c r="AB2528" s="59"/>
      <c r="AC2528" s="62"/>
      <c r="AD2528" s="62"/>
      <c r="AE2528" s="62"/>
      <c r="AF2528" s="62"/>
      <c r="AG2528" s="62"/>
    </row>
    <row r="2529" spans="1:37">
      <c r="A2529" s="65" t="s">
        <v>100</v>
      </c>
      <c r="C2529" s="66"/>
      <c r="D2529" s="67"/>
      <c r="E2529" s="67"/>
      <c r="F2529" s="67"/>
      <c r="G2529" s="67"/>
      <c r="H2529" s="68"/>
      <c r="I2529" s="67"/>
      <c r="J2529" s="67"/>
      <c r="K2529" s="67"/>
      <c r="L2529" s="67"/>
      <c r="M2529" s="68"/>
      <c r="N2529" s="67"/>
      <c r="O2529" s="67"/>
      <c r="P2529" s="67"/>
      <c r="Q2529" s="67"/>
      <c r="R2529" s="68"/>
      <c r="S2529" s="67"/>
      <c r="T2529" s="67"/>
      <c r="U2529" s="67"/>
      <c r="V2529" s="67"/>
      <c r="W2529" s="68"/>
      <c r="X2529" s="67"/>
      <c r="Y2529" s="67"/>
      <c r="Z2529" s="67"/>
      <c r="AA2529" s="67"/>
      <c r="AB2529" s="68"/>
      <c r="AC2529" s="62"/>
      <c r="AD2529" s="73" t="s">
        <v>103</v>
      </c>
      <c r="AE2529" s="62"/>
      <c r="AF2529" s="62"/>
      <c r="AG2529" s="62"/>
    </row>
    <row r="2530" spans="1:37">
      <c r="A2530" s="70" t="s">
        <v>101</v>
      </c>
      <c r="B2530" s="58"/>
      <c r="C2530" s="71"/>
      <c r="D2530" s="72"/>
      <c r="E2530" s="72"/>
      <c r="F2530" s="72"/>
      <c r="G2530" s="72"/>
      <c r="H2530" s="59"/>
      <c r="I2530" s="72"/>
      <c r="J2530" s="72"/>
      <c r="K2530" s="72"/>
      <c r="L2530" s="72"/>
      <c r="M2530" s="59"/>
      <c r="N2530" s="72"/>
      <c r="O2530" s="72"/>
      <c r="P2530" s="72"/>
      <c r="Q2530" s="72"/>
      <c r="R2530" s="59"/>
      <c r="S2530" s="72"/>
      <c r="T2530" s="72"/>
      <c r="U2530" s="72"/>
      <c r="V2530" s="72"/>
      <c r="W2530" s="59"/>
      <c r="X2530" s="72"/>
      <c r="Y2530" s="72"/>
      <c r="Z2530" s="72"/>
      <c r="AA2530" s="72"/>
      <c r="AB2530" s="59"/>
      <c r="AC2530" s="62"/>
      <c r="AD2530" s="62"/>
      <c r="AE2530" s="62"/>
      <c r="AF2530" s="62"/>
      <c r="AG2530" s="62"/>
    </row>
    <row r="2531" spans="1:37">
      <c r="A2531" s="65" t="s">
        <v>100</v>
      </c>
      <c r="C2531" s="66"/>
      <c r="D2531" s="67"/>
      <c r="E2531" s="67"/>
      <c r="F2531" s="67"/>
      <c r="G2531" s="67"/>
      <c r="H2531" s="68"/>
      <c r="I2531" s="67"/>
      <c r="J2531" s="67"/>
      <c r="K2531" s="67"/>
      <c r="L2531" s="67"/>
      <c r="M2531" s="68"/>
      <c r="N2531" s="67"/>
      <c r="O2531" s="67"/>
      <c r="P2531" s="67"/>
      <c r="Q2531" s="67"/>
      <c r="R2531" s="68"/>
      <c r="S2531" s="67"/>
      <c r="T2531" s="67"/>
      <c r="U2531" s="67"/>
      <c r="V2531" s="67"/>
      <c r="W2531" s="68"/>
      <c r="X2531" s="67"/>
      <c r="Y2531" s="67"/>
      <c r="Z2531" s="67"/>
      <c r="AA2531" s="67"/>
      <c r="AB2531" s="68"/>
      <c r="AC2531" s="62"/>
      <c r="AD2531" s="74" t="str">
        <f>Daten!$A$31</f>
        <v>DM Senioren 2017</v>
      </c>
      <c r="AE2531" s="58"/>
      <c r="AF2531" s="58"/>
      <c r="AG2531" s="58"/>
      <c r="AH2531" s="58"/>
      <c r="AI2531" s="58"/>
      <c r="AJ2531" s="58"/>
      <c r="AK2531" s="58"/>
    </row>
    <row r="2532" spans="1:37">
      <c r="A2532" s="70" t="s">
        <v>101</v>
      </c>
      <c r="B2532" s="58"/>
      <c r="C2532" s="71"/>
      <c r="D2532" s="72"/>
      <c r="E2532" s="72"/>
      <c r="F2532" s="72"/>
      <c r="G2532" s="72"/>
      <c r="H2532" s="59"/>
      <c r="I2532" s="72"/>
      <c r="J2532" s="72"/>
      <c r="K2532" s="72"/>
      <c r="L2532" s="72"/>
      <c r="M2532" s="59"/>
      <c r="N2532" s="72"/>
      <c r="O2532" s="72"/>
      <c r="P2532" s="72"/>
      <c r="Q2532" s="72"/>
      <c r="R2532" s="59"/>
      <c r="S2532" s="72"/>
      <c r="T2532" s="72"/>
      <c r="U2532" s="72"/>
      <c r="V2532" s="72"/>
      <c r="W2532" s="59"/>
      <c r="X2532" s="72"/>
      <c r="Y2532" s="72"/>
      <c r="Z2532" s="72"/>
      <c r="AA2532" s="72"/>
      <c r="AB2532" s="59"/>
      <c r="AC2532" s="62"/>
      <c r="AD2532" s="75" t="str">
        <f>SamstagNeben!G102</f>
        <v>M50</v>
      </c>
      <c r="AE2532" s="76"/>
      <c r="AF2532" s="76"/>
      <c r="AG2532" s="75" t="s">
        <v>34</v>
      </c>
      <c r="AH2532" s="76"/>
      <c r="AI2532" s="76"/>
      <c r="AJ2532" s="76"/>
      <c r="AK2532" s="76"/>
    </row>
    <row r="2533" spans="1:37">
      <c r="A2533" s="65" t="s">
        <v>100</v>
      </c>
      <c r="C2533" s="66"/>
      <c r="D2533" s="67"/>
      <c r="E2533" s="67"/>
      <c r="F2533" s="67"/>
      <c r="G2533" s="67"/>
      <c r="H2533" s="68"/>
      <c r="I2533" s="67"/>
      <c r="J2533" s="67"/>
      <c r="K2533" s="67"/>
      <c r="L2533" s="67"/>
      <c r="M2533" s="68"/>
      <c r="N2533" s="67"/>
      <c r="O2533" s="67"/>
      <c r="P2533" s="67"/>
      <c r="Q2533" s="67"/>
      <c r="R2533" s="68"/>
      <c r="S2533" s="67"/>
      <c r="T2533" s="67"/>
      <c r="U2533" s="67"/>
      <c r="V2533" s="67"/>
      <c r="W2533" s="68"/>
      <c r="X2533" s="67"/>
      <c r="Y2533" s="67"/>
      <c r="Z2533" s="67"/>
      <c r="AA2533" s="67"/>
      <c r="AB2533" s="68"/>
      <c r="AC2533" s="62"/>
      <c r="AD2533" s="77"/>
      <c r="AE2533" s="62"/>
      <c r="AF2533" s="62"/>
      <c r="AG2533" s="62"/>
      <c r="AH2533" s="62"/>
      <c r="AI2533" s="62"/>
      <c r="AJ2533" s="62"/>
      <c r="AK2533" s="62"/>
    </row>
    <row r="2534" spans="1:37">
      <c r="A2534" s="70" t="s">
        <v>101</v>
      </c>
      <c r="B2534" s="58"/>
      <c r="C2534" s="71"/>
      <c r="D2534" s="72"/>
      <c r="E2534" s="72"/>
      <c r="F2534" s="72"/>
      <c r="G2534" s="72"/>
      <c r="H2534" s="59"/>
      <c r="I2534" s="72"/>
      <c r="J2534" s="72"/>
      <c r="K2534" s="72"/>
      <c r="L2534" s="72"/>
      <c r="M2534" s="59"/>
      <c r="N2534" s="72"/>
      <c r="O2534" s="72"/>
      <c r="P2534" s="72"/>
      <c r="Q2534" s="72"/>
      <c r="R2534" s="59"/>
      <c r="S2534" s="72"/>
      <c r="T2534" s="72"/>
      <c r="U2534" s="72"/>
      <c r="V2534" s="72"/>
      <c r="W2534" s="59"/>
      <c r="X2534" s="72"/>
      <c r="Y2534" s="72"/>
      <c r="Z2534" s="72"/>
      <c r="AA2534" s="72"/>
      <c r="AB2534" s="59"/>
      <c r="AC2534" s="62"/>
      <c r="AD2534" s="78" t="s">
        <v>104</v>
      </c>
      <c r="AE2534" s="76"/>
      <c r="AF2534" s="76"/>
      <c r="AG2534" s="76"/>
      <c r="AH2534" s="79"/>
      <c r="AI2534" s="76"/>
      <c r="AJ2534" s="76"/>
      <c r="AK2534" s="80"/>
    </row>
    <row r="2535" spans="1:37">
      <c r="D2535" s="64"/>
      <c r="AD2535" s="81"/>
      <c r="AE2535" s="52"/>
      <c r="AF2535" s="52"/>
      <c r="AG2535" s="52"/>
      <c r="AH2535" s="82"/>
      <c r="AI2535" s="52"/>
      <c r="AJ2535" s="52"/>
      <c r="AK2535" s="53"/>
    </row>
    <row r="2536" spans="1:37">
      <c r="A2536" s="83" t="s">
        <v>105</v>
      </c>
      <c r="B2536" s="76"/>
      <c r="C2536" s="80"/>
      <c r="D2536" s="84"/>
      <c r="E2536" s="84" t="s">
        <v>100</v>
      </c>
      <c r="F2536" s="85" t="s">
        <v>21</v>
      </c>
      <c r="G2536" s="84" t="s">
        <v>101</v>
      </c>
      <c r="H2536" s="86"/>
      <c r="I2536" s="84" t="s">
        <v>106</v>
      </c>
      <c r="J2536" s="84"/>
      <c r="K2536" s="84"/>
      <c r="L2536" s="84"/>
      <c r="M2536" s="86"/>
      <c r="N2536" s="84" t="s">
        <v>107</v>
      </c>
      <c r="O2536" s="84"/>
      <c r="P2536" s="84"/>
      <c r="Q2536" s="84"/>
      <c r="R2536" s="86"/>
      <c r="S2536" s="73"/>
      <c r="T2536" s="73"/>
      <c r="AD2536" s="87" t="s">
        <v>108</v>
      </c>
      <c r="AE2536" s="58"/>
      <c r="AF2536" s="58"/>
      <c r="AG2536" s="58"/>
      <c r="AH2536" s="72"/>
      <c r="AI2536" s="58"/>
      <c r="AJ2536" s="58"/>
      <c r="AK2536" s="59"/>
    </row>
    <row r="2537" spans="1:37">
      <c r="A2537" s="60"/>
      <c r="C2537" s="61"/>
      <c r="H2537" s="61"/>
      <c r="M2537" s="61"/>
      <c r="N2537" s="88"/>
      <c r="O2537" s="89"/>
      <c r="P2537" s="89"/>
      <c r="Q2537" s="89"/>
      <c r="R2537" s="90"/>
      <c r="S2537" s="62"/>
      <c r="T2537" s="56" t="s">
        <v>109</v>
      </c>
      <c r="AD2537" s="91"/>
      <c r="AE2537" s="62"/>
      <c r="AF2537" s="62"/>
      <c r="AG2537" s="62"/>
      <c r="AH2537" s="92"/>
      <c r="AI2537" s="62"/>
      <c r="AJ2537" s="62"/>
      <c r="AK2537" s="61"/>
    </row>
    <row r="2538" spans="1:37">
      <c r="A2538" s="93" t="s">
        <v>110</v>
      </c>
      <c r="B2538" s="58"/>
      <c r="C2538" s="59"/>
      <c r="D2538" s="58"/>
      <c r="E2538" s="58"/>
      <c r="F2538" s="94" t="s">
        <v>21</v>
      </c>
      <c r="G2538" s="58"/>
      <c r="H2538" s="59"/>
      <c r="I2538" s="58"/>
      <c r="J2538" s="58"/>
      <c r="K2538" s="94" t="s">
        <v>21</v>
      </c>
      <c r="L2538" s="58"/>
      <c r="M2538" s="59"/>
      <c r="N2538" s="95"/>
      <c r="O2538" s="95"/>
      <c r="P2538" s="96"/>
      <c r="Q2538" s="97"/>
      <c r="R2538" s="98"/>
      <c r="S2538" s="62"/>
      <c r="T2538" s="62"/>
      <c r="AD2538" s="87" t="s">
        <v>111</v>
      </c>
      <c r="AE2538" s="58"/>
      <c r="AF2538" s="58"/>
      <c r="AG2538" s="58"/>
      <c r="AH2538" s="72"/>
      <c r="AI2538" s="58"/>
      <c r="AJ2538" s="58"/>
      <c r="AK2538" s="59"/>
    </row>
    <row r="2539" spans="1:37">
      <c r="A2539" s="60"/>
      <c r="C2539" s="61"/>
      <c r="H2539" s="61"/>
      <c r="K2539" s="99"/>
      <c r="M2539" s="61"/>
      <c r="N2539" s="62"/>
      <c r="Q2539" s="100"/>
      <c r="R2539" s="61"/>
      <c r="S2539" s="62"/>
      <c r="T2539" s="58"/>
      <c r="U2539" s="58"/>
      <c r="V2539" s="58"/>
      <c r="W2539" s="58"/>
      <c r="X2539" s="58"/>
      <c r="Y2539" s="58"/>
      <c r="Z2539" s="58"/>
      <c r="AA2539" s="58"/>
      <c r="AB2539" s="58"/>
      <c r="AC2539" s="62"/>
      <c r="AD2539" s="91"/>
      <c r="AE2539" s="62"/>
      <c r="AF2539" s="62"/>
      <c r="AG2539" s="62"/>
      <c r="AH2539" s="92"/>
      <c r="AI2539" s="62"/>
      <c r="AJ2539" s="62"/>
      <c r="AK2539" s="61"/>
    </row>
    <row r="2540" spans="1:37">
      <c r="A2540" s="93" t="s">
        <v>112</v>
      </c>
      <c r="B2540" s="58"/>
      <c r="C2540" s="59"/>
      <c r="D2540" s="58"/>
      <c r="E2540" s="58"/>
      <c r="F2540" s="94" t="s">
        <v>21</v>
      </c>
      <c r="G2540" s="58"/>
      <c r="H2540" s="59"/>
      <c r="I2540" s="58"/>
      <c r="J2540" s="58"/>
      <c r="K2540" s="94" t="s">
        <v>21</v>
      </c>
      <c r="L2540" s="58"/>
      <c r="M2540" s="59"/>
      <c r="N2540" s="58"/>
      <c r="O2540" s="58"/>
      <c r="P2540" s="94" t="s">
        <v>21</v>
      </c>
      <c r="Q2540" s="101"/>
      <c r="R2540" s="59"/>
      <c r="S2540" s="62"/>
      <c r="T2540" s="62"/>
      <c r="AD2540" s="87" t="s">
        <v>113</v>
      </c>
      <c r="AE2540" s="58"/>
      <c r="AF2540" s="58"/>
      <c r="AG2540" s="58"/>
      <c r="AH2540" s="72"/>
      <c r="AI2540" s="58"/>
      <c r="AJ2540" s="58"/>
      <c r="AK2540" s="59"/>
    </row>
    <row r="2541" spans="1:37">
      <c r="AD2541" s="91" t="s">
        <v>114</v>
      </c>
      <c r="AE2541" s="62"/>
      <c r="AF2541" s="62"/>
      <c r="AG2541" s="62"/>
      <c r="AH2541" s="92"/>
      <c r="AI2541" s="62"/>
      <c r="AJ2541" s="62"/>
      <c r="AK2541" s="61"/>
    </row>
    <row r="2542" spans="1:37">
      <c r="A2542" s="102"/>
      <c r="B2542" s="76"/>
      <c r="C2542" s="76"/>
      <c r="D2542" s="76"/>
      <c r="E2542" s="76" t="s">
        <v>100</v>
      </c>
      <c r="F2542" s="76"/>
      <c r="G2542" s="76"/>
      <c r="H2542" s="76"/>
      <c r="I2542" s="76"/>
      <c r="J2542" s="76"/>
      <c r="K2542" s="76"/>
      <c r="L2542" s="76"/>
      <c r="M2542" s="76"/>
      <c r="N2542" s="85" t="s">
        <v>40</v>
      </c>
      <c r="O2542" s="76"/>
      <c r="P2542" s="76"/>
      <c r="Q2542" s="76"/>
      <c r="R2542" s="76"/>
      <c r="S2542" s="76"/>
      <c r="T2542" s="76" t="s">
        <v>101</v>
      </c>
      <c r="U2542" s="76"/>
      <c r="V2542" s="76"/>
      <c r="W2542" s="76"/>
      <c r="X2542" s="76"/>
      <c r="Y2542" s="76"/>
      <c r="Z2542" s="76"/>
      <c r="AA2542" s="76"/>
      <c r="AB2542" s="80"/>
      <c r="AD2542" s="87" t="s">
        <v>115</v>
      </c>
      <c r="AE2542" s="58"/>
      <c r="AF2542" s="58"/>
      <c r="AG2542" s="58"/>
      <c r="AH2542" s="72"/>
      <c r="AI2542" s="58"/>
      <c r="AJ2542" s="58"/>
      <c r="AK2542" s="59"/>
    </row>
    <row r="2543" spans="1:37">
      <c r="A2543" s="103" t="s">
        <v>116</v>
      </c>
      <c r="B2543" s="104" t="s">
        <v>117</v>
      </c>
      <c r="C2543" s="104"/>
      <c r="D2543" s="104"/>
      <c r="E2543" s="104"/>
      <c r="F2543" s="104"/>
      <c r="G2543" s="105"/>
      <c r="H2543" s="104" t="s">
        <v>118</v>
      </c>
      <c r="I2543" s="104"/>
      <c r="J2543" s="105"/>
      <c r="K2543" s="106" t="s">
        <v>119</v>
      </c>
      <c r="L2543" s="107" t="s">
        <v>120</v>
      </c>
      <c r="M2543" s="108"/>
      <c r="N2543" s="109" t="s">
        <v>94</v>
      </c>
      <c r="O2543" s="105" t="s">
        <v>116</v>
      </c>
      <c r="P2543" s="104" t="s">
        <v>117</v>
      </c>
      <c r="Q2543" s="104"/>
      <c r="R2543" s="104"/>
      <c r="S2543" s="104"/>
      <c r="T2543" s="104"/>
      <c r="U2543" s="105"/>
      <c r="V2543" s="104" t="s">
        <v>118</v>
      </c>
      <c r="W2543" s="104"/>
      <c r="X2543" s="105"/>
      <c r="Y2543" s="106" t="s">
        <v>119</v>
      </c>
      <c r="Z2543" s="107" t="s">
        <v>120</v>
      </c>
      <c r="AA2543" s="108"/>
      <c r="AB2543" s="109" t="s">
        <v>94</v>
      </c>
    </row>
    <row r="2544" spans="1:37">
      <c r="A2544" s="110" t="s">
        <v>121</v>
      </c>
      <c r="B2544" s="111"/>
      <c r="C2544" s="111"/>
      <c r="D2544" s="111"/>
      <c r="E2544" s="111"/>
      <c r="F2544" s="111"/>
      <c r="G2544" s="112"/>
      <c r="H2544" s="111"/>
      <c r="I2544" s="111"/>
      <c r="J2544" s="112"/>
      <c r="K2544" s="113"/>
      <c r="L2544" s="114"/>
      <c r="M2544" s="115"/>
      <c r="N2544" s="116"/>
      <c r="O2544" s="117" t="s">
        <v>121</v>
      </c>
      <c r="P2544" s="111"/>
      <c r="Q2544" s="111"/>
      <c r="R2544" s="111"/>
      <c r="S2544" s="111"/>
      <c r="T2544" s="111"/>
      <c r="U2544" s="112"/>
      <c r="V2544" s="111"/>
      <c r="W2544" s="111"/>
      <c r="X2544" s="112"/>
      <c r="Y2544" s="113"/>
      <c r="Z2544" s="114"/>
      <c r="AA2544" s="115"/>
      <c r="AB2544" s="116"/>
      <c r="AD2544" s="64" t="s">
        <v>122</v>
      </c>
    </row>
    <row r="2545" spans="1:37">
      <c r="A2545" s="110" t="s">
        <v>123</v>
      </c>
      <c r="B2545" s="111"/>
      <c r="C2545" s="111"/>
      <c r="D2545" s="111"/>
      <c r="E2545" s="111"/>
      <c r="F2545" s="111"/>
      <c r="G2545" s="112"/>
      <c r="H2545" s="111"/>
      <c r="I2545" s="111"/>
      <c r="J2545" s="112"/>
      <c r="K2545" s="118"/>
      <c r="L2545" s="119"/>
      <c r="M2545" s="112"/>
      <c r="N2545" s="116"/>
      <c r="O2545" s="117" t="s">
        <v>123</v>
      </c>
      <c r="P2545" s="111"/>
      <c r="Q2545" s="111"/>
      <c r="R2545" s="111"/>
      <c r="S2545" s="111"/>
      <c r="T2545" s="111"/>
      <c r="U2545" s="112"/>
      <c r="V2545" s="111"/>
      <c r="W2545" s="111"/>
      <c r="X2545" s="112"/>
      <c r="Y2545" s="118"/>
      <c r="Z2545" s="119"/>
      <c r="AA2545" s="112"/>
      <c r="AB2545" s="116"/>
      <c r="AD2545" s="120"/>
      <c r="AE2545" s="58"/>
      <c r="AF2545" s="58"/>
      <c r="AG2545" s="58"/>
      <c r="AH2545" s="58"/>
      <c r="AI2545" s="58"/>
      <c r="AJ2545" s="58"/>
      <c r="AK2545" s="58"/>
    </row>
    <row r="2546" spans="1:37">
      <c r="A2546" s="110" t="s">
        <v>124</v>
      </c>
      <c r="B2546" s="111"/>
      <c r="C2546" s="111"/>
      <c r="D2546" s="111"/>
      <c r="E2546" s="111"/>
      <c r="F2546" s="111"/>
      <c r="G2546" s="112"/>
      <c r="H2546" s="111"/>
      <c r="I2546" s="111"/>
      <c r="J2546" s="112"/>
      <c r="K2546" s="118"/>
      <c r="L2546" s="119"/>
      <c r="M2546" s="112"/>
      <c r="N2546" s="116"/>
      <c r="O2546" s="117" t="s">
        <v>124</v>
      </c>
      <c r="P2546" s="111"/>
      <c r="Q2546" s="111"/>
      <c r="R2546" s="111"/>
      <c r="S2546" s="111"/>
      <c r="T2546" s="111"/>
      <c r="U2546" s="112"/>
      <c r="V2546" s="111"/>
      <c r="W2546" s="111"/>
      <c r="X2546" s="112"/>
      <c r="Y2546" s="118"/>
      <c r="Z2546" s="119"/>
      <c r="AA2546" s="112"/>
      <c r="AB2546" s="116"/>
      <c r="AD2546" s="64" t="s">
        <v>96</v>
      </c>
    </row>
    <row r="2547" spans="1:37">
      <c r="A2547" s="110" t="s">
        <v>125</v>
      </c>
      <c r="B2547" s="111"/>
      <c r="C2547" s="111"/>
      <c r="D2547" s="111"/>
      <c r="E2547" s="111"/>
      <c r="F2547" s="111"/>
      <c r="G2547" s="112"/>
      <c r="H2547" s="111"/>
      <c r="I2547" s="111"/>
      <c r="J2547" s="112"/>
      <c r="K2547" s="118"/>
      <c r="L2547" s="119"/>
      <c r="M2547" s="112"/>
      <c r="N2547" s="116"/>
      <c r="O2547" s="117" t="s">
        <v>125</v>
      </c>
      <c r="P2547" s="111"/>
      <c r="Q2547" s="111"/>
      <c r="R2547" s="111"/>
      <c r="S2547" s="111"/>
      <c r="T2547" s="111"/>
      <c r="U2547" s="112"/>
      <c r="V2547" s="111"/>
      <c r="W2547" s="111"/>
      <c r="X2547" s="112"/>
      <c r="Y2547" s="118"/>
      <c r="Z2547" s="119"/>
      <c r="AA2547" s="112"/>
      <c r="AB2547" s="116"/>
      <c r="AD2547" s="120"/>
      <c r="AE2547" s="58"/>
      <c r="AF2547" s="58"/>
      <c r="AG2547" s="58"/>
      <c r="AH2547" s="58"/>
      <c r="AI2547" s="58"/>
      <c r="AJ2547" s="58"/>
      <c r="AK2547" s="58"/>
    </row>
    <row r="2548" spans="1:37">
      <c r="A2548" s="110" t="s">
        <v>126</v>
      </c>
      <c r="B2548" s="111"/>
      <c r="C2548" s="111"/>
      <c r="D2548" s="111"/>
      <c r="E2548" s="111"/>
      <c r="F2548" s="111"/>
      <c r="G2548" s="112"/>
      <c r="H2548" s="111"/>
      <c r="I2548" s="111"/>
      <c r="J2548" s="112"/>
      <c r="K2548" s="118"/>
      <c r="L2548" s="119"/>
      <c r="M2548" s="112"/>
      <c r="N2548" s="116"/>
      <c r="O2548" s="117" t="s">
        <v>126</v>
      </c>
      <c r="P2548" s="111"/>
      <c r="Q2548" s="111"/>
      <c r="R2548" s="111"/>
      <c r="S2548" s="111"/>
      <c r="T2548" s="111"/>
      <c r="U2548" s="112"/>
      <c r="V2548" s="111"/>
      <c r="W2548" s="111"/>
      <c r="X2548" s="112"/>
      <c r="Y2548" s="118"/>
      <c r="Z2548" s="119"/>
      <c r="AA2548" s="112"/>
      <c r="AB2548" s="116"/>
      <c r="AD2548" s="64" t="s">
        <v>127</v>
      </c>
    </row>
    <row r="2549" spans="1:37">
      <c r="A2549" s="121" t="s">
        <v>128</v>
      </c>
      <c r="B2549" s="58"/>
      <c r="C2549" s="58"/>
      <c r="D2549" s="58"/>
      <c r="E2549" s="58"/>
      <c r="F2549" s="58"/>
      <c r="G2549" s="72"/>
      <c r="H2549" s="58"/>
      <c r="I2549" s="58"/>
      <c r="J2549" s="72"/>
      <c r="K2549" s="122"/>
      <c r="L2549" s="123"/>
      <c r="M2549" s="72"/>
      <c r="N2549" s="59"/>
      <c r="O2549" s="124" t="s">
        <v>128</v>
      </c>
      <c r="P2549" s="58"/>
      <c r="Q2549" s="58"/>
      <c r="R2549" s="58"/>
      <c r="S2549" s="58"/>
      <c r="T2549" s="58"/>
      <c r="U2549" s="72"/>
      <c r="V2549" s="58"/>
      <c r="W2549" s="58"/>
      <c r="X2549" s="72"/>
      <c r="Y2549" s="122"/>
      <c r="Z2549" s="123"/>
      <c r="AA2549" s="72"/>
      <c r="AB2549" s="59"/>
      <c r="AD2549" s="125"/>
      <c r="AE2549" s="125" t="str">
        <f>Daten!$A$35</f>
        <v>Fredenbeck</v>
      </c>
      <c r="AF2549" s="58"/>
      <c r="AG2549" s="58"/>
      <c r="AH2549" s="58"/>
      <c r="AI2549" s="58"/>
      <c r="AJ2549" s="58"/>
      <c r="AK2549" s="58"/>
    </row>
    <row r="2550" spans="1:37">
      <c r="A2550" s="65" t="s">
        <v>129</v>
      </c>
      <c r="N2550" s="61"/>
      <c r="O2550" s="64" t="s">
        <v>129</v>
      </c>
      <c r="AB2550" s="61"/>
      <c r="AD2550" s="64" t="s">
        <v>130</v>
      </c>
    </row>
    <row r="2551" spans="1:37">
      <c r="A2551" s="57"/>
      <c r="B2551" s="58"/>
      <c r="C2551" s="58"/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9"/>
      <c r="O2551" s="58"/>
      <c r="P2551" s="58"/>
      <c r="Q2551" s="58"/>
      <c r="R2551" s="58"/>
      <c r="S2551" s="58"/>
      <c r="T2551" s="58"/>
      <c r="U2551" s="58"/>
      <c r="V2551" s="58"/>
      <c r="W2551" s="58"/>
      <c r="X2551" s="58"/>
      <c r="Y2551" s="58"/>
      <c r="Z2551" s="58"/>
      <c r="AA2551" s="58"/>
      <c r="AB2551" s="59"/>
      <c r="AD2551" s="58"/>
      <c r="AE2551" s="126" t="str">
        <f>Daten!$A$32</f>
        <v>05.05.2017</v>
      </c>
      <c r="AF2551" s="58"/>
      <c r="AG2551" s="58"/>
      <c r="AH2551" s="58"/>
      <c r="AI2551" s="58"/>
      <c r="AJ2551" s="58"/>
      <c r="AK2551" s="58"/>
    </row>
    <row r="2552" spans="1:37" ht="12" customHeight="1">
      <c r="A2552" s="127"/>
    </row>
    <row r="2553" spans="1:37">
      <c r="A2553" s="51" t="s">
        <v>95</v>
      </c>
      <c r="B2553" s="52"/>
      <c r="C2553" s="52"/>
      <c r="D2553" s="52"/>
      <c r="E2553" s="53"/>
      <c r="F2553" s="54" t="s">
        <v>96</v>
      </c>
      <c r="G2553" s="52"/>
      <c r="H2553" s="52"/>
      <c r="I2553" s="52"/>
      <c r="J2553" s="52"/>
      <c r="K2553" s="52"/>
      <c r="L2553" s="52"/>
      <c r="M2553" s="52"/>
      <c r="N2553" s="52"/>
      <c r="O2553" s="52"/>
      <c r="P2553" s="53"/>
      <c r="Q2553" s="54" t="s">
        <v>97</v>
      </c>
      <c r="R2553" s="52"/>
      <c r="S2553" s="52"/>
      <c r="T2553" s="52"/>
      <c r="U2553" s="52"/>
      <c r="V2553" s="52"/>
      <c r="W2553" s="52"/>
      <c r="X2553" s="52"/>
      <c r="Y2553" s="52"/>
      <c r="Z2553" s="52"/>
      <c r="AA2553" s="52"/>
      <c r="AB2553" s="53"/>
      <c r="AC2553" s="55" t="s">
        <v>98</v>
      </c>
    </row>
    <row r="2554" spans="1:37">
      <c r="A2554" s="57"/>
      <c r="B2554" s="58"/>
      <c r="C2554" s="58"/>
      <c r="D2554" s="58"/>
      <c r="E2554" s="59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9"/>
      <c r="Q2554" s="58"/>
      <c r="R2554" s="58" t="e">
        <f ca="1">SamstagNeben!P103</f>
        <v>#N/A</v>
      </c>
      <c r="S2554" s="58"/>
      <c r="T2554" s="58"/>
      <c r="U2554" s="58"/>
      <c r="V2554" s="58"/>
      <c r="W2554" s="58"/>
      <c r="X2554" s="58"/>
      <c r="Y2554" s="58"/>
      <c r="Z2554" s="58"/>
      <c r="AA2554" s="58" t="str">
        <f>SamstagNeben!N103</f>
        <v>M50</v>
      </c>
      <c r="AB2554" s="59"/>
      <c r="AC2554" s="55" t="s">
        <v>99</v>
      </c>
    </row>
    <row r="2555" spans="1:37" ht="15.95" customHeight="1">
      <c r="A2555" s="60" t="s">
        <v>100</v>
      </c>
      <c r="C2555" s="56" t="e">
        <f ca="1">SamstagNeben!I103</f>
        <v>#N/A</v>
      </c>
      <c r="M2555" s="61"/>
      <c r="N2555" s="62" t="s">
        <v>101</v>
      </c>
      <c r="O2555" s="63"/>
      <c r="P2555" s="56" t="e">
        <f ca="1">SamstagNeben!M103</f>
        <v>#N/A</v>
      </c>
      <c r="AB2555" s="61"/>
    </row>
    <row r="2556" spans="1:37">
      <c r="A2556" s="57"/>
      <c r="B2556" s="58"/>
      <c r="C2556" s="58"/>
      <c r="M2556" s="61"/>
      <c r="N2556" s="62"/>
      <c r="AB2556" s="61"/>
      <c r="AD2556" s="64" t="s">
        <v>37</v>
      </c>
      <c r="AG2556" s="64" t="s">
        <v>102</v>
      </c>
      <c r="AJ2556" s="64" t="s">
        <v>39</v>
      </c>
    </row>
    <row r="2557" spans="1:37">
      <c r="A2557" s="65" t="s">
        <v>100</v>
      </c>
      <c r="C2557" s="66"/>
      <c r="D2557" s="67"/>
      <c r="E2557" s="67"/>
      <c r="F2557" s="67"/>
      <c r="G2557" s="67"/>
      <c r="H2557" s="68"/>
      <c r="I2557" s="67"/>
      <c r="J2557" s="67"/>
      <c r="K2557" s="67"/>
      <c r="L2557" s="67"/>
      <c r="M2557" s="68"/>
      <c r="N2557" s="67"/>
      <c r="O2557" s="67"/>
      <c r="P2557" s="67"/>
      <c r="Q2557" s="67"/>
      <c r="R2557" s="68"/>
      <c r="S2557" s="67"/>
      <c r="T2557" s="67"/>
      <c r="U2557" s="67"/>
      <c r="V2557" s="67"/>
      <c r="W2557" s="68"/>
      <c r="X2557" s="67"/>
      <c r="Y2557" s="67"/>
      <c r="Z2557" s="67"/>
      <c r="AA2557" s="67"/>
      <c r="AB2557" s="68"/>
      <c r="AC2557" s="62"/>
      <c r="AD2557" s="69"/>
      <c r="AE2557" s="53"/>
      <c r="AF2557" s="62"/>
      <c r="AG2557" s="69"/>
      <c r="AH2557" s="53"/>
      <c r="AJ2557" s="69"/>
      <c r="AK2557" s="53"/>
    </row>
    <row r="2558" spans="1:37">
      <c r="A2558" s="70" t="s">
        <v>101</v>
      </c>
      <c r="B2558" s="58"/>
      <c r="C2558" s="71"/>
      <c r="D2558" s="72"/>
      <c r="E2558" s="72"/>
      <c r="F2558" s="72"/>
      <c r="G2558" s="72"/>
      <c r="H2558" s="59"/>
      <c r="I2558" s="72"/>
      <c r="J2558" s="72"/>
      <c r="K2558" s="72"/>
      <c r="L2558" s="72"/>
      <c r="M2558" s="59"/>
      <c r="N2558" s="72"/>
      <c r="O2558" s="72"/>
      <c r="P2558" s="72"/>
      <c r="Q2558" s="72"/>
      <c r="R2558" s="59"/>
      <c r="S2558" s="72"/>
      <c r="T2558" s="72"/>
      <c r="U2558" s="72"/>
      <c r="V2558" s="72"/>
      <c r="W2558" s="59"/>
      <c r="X2558" s="72"/>
      <c r="Y2558" s="72"/>
      <c r="Z2558" s="72"/>
      <c r="AA2558" s="72"/>
      <c r="AB2558" s="59"/>
      <c r="AC2558" s="62"/>
      <c r="AD2558" s="462">
        <f>SamstagNeben!C103</f>
        <v>21</v>
      </c>
      <c r="AE2558" s="463"/>
      <c r="AF2558" s="62"/>
      <c r="AG2558" s="462">
        <f>SamstagNeben!E103</f>
        <v>138</v>
      </c>
      <c r="AH2558" s="463"/>
      <c r="AJ2558" s="462">
        <f>SamstagNeben!F103</f>
        <v>2</v>
      </c>
      <c r="AK2558" s="463"/>
    </row>
    <row r="2559" spans="1:37">
      <c r="A2559" s="65" t="s">
        <v>100</v>
      </c>
      <c r="C2559" s="66"/>
      <c r="D2559" s="67"/>
      <c r="E2559" s="67"/>
      <c r="F2559" s="67"/>
      <c r="G2559" s="67"/>
      <c r="H2559" s="68"/>
      <c r="I2559" s="67"/>
      <c r="J2559" s="67"/>
      <c r="K2559" s="67"/>
      <c r="L2559" s="67"/>
      <c r="M2559" s="68"/>
      <c r="N2559" s="67"/>
      <c r="O2559" s="67"/>
      <c r="P2559" s="67"/>
      <c r="Q2559" s="67"/>
      <c r="R2559" s="68"/>
      <c r="S2559" s="67"/>
      <c r="T2559" s="67"/>
      <c r="U2559" s="67"/>
      <c r="V2559" s="67"/>
      <c r="W2559" s="68"/>
      <c r="X2559" s="67"/>
      <c r="Y2559" s="67"/>
      <c r="Z2559" s="67"/>
      <c r="AA2559" s="67"/>
      <c r="AB2559" s="68"/>
      <c r="AC2559" s="62"/>
      <c r="AD2559" s="57"/>
      <c r="AE2559" s="59"/>
      <c r="AF2559" s="62"/>
      <c r="AG2559" s="57"/>
      <c r="AH2559" s="59"/>
      <c r="AJ2559" s="57"/>
      <c r="AK2559" s="59"/>
    </row>
    <row r="2560" spans="1:37">
      <c r="A2560" s="70" t="s">
        <v>101</v>
      </c>
      <c r="B2560" s="58"/>
      <c r="C2560" s="71"/>
      <c r="D2560" s="72"/>
      <c r="E2560" s="72"/>
      <c r="F2560" s="72"/>
      <c r="G2560" s="72"/>
      <c r="H2560" s="59"/>
      <c r="I2560" s="72"/>
      <c r="J2560" s="72"/>
      <c r="K2560" s="72"/>
      <c r="L2560" s="72"/>
      <c r="M2560" s="59"/>
      <c r="N2560" s="72"/>
      <c r="O2560" s="72"/>
      <c r="P2560" s="72"/>
      <c r="Q2560" s="72"/>
      <c r="R2560" s="59"/>
      <c r="S2560" s="72"/>
      <c r="T2560" s="72"/>
      <c r="U2560" s="72"/>
      <c r="V2560" s="72"/>
      <c r="W2560" s="59"/>
      <c r="X2560" s="72"/>
      <c r="Y2560" s="72"/>
      <c r="Z2560" s="72"/>
      <c r="AA2560" s="72"/>
      <c r="AB2560" s="59"/>
      <c r="AC2560" s="62"/>
      <c r="AD2560" s="62"/>
      <c r="AE2560" s="62"/>
      <c r="AF2560" s="62"/>
      <c r="AG2560" s="62"/>
    </row>
    <row r="2561" spans="1:37">
      <c r="A2561" s="65" t="s">
        <v>100</v>
      </c>
      <c r="C2561" s="66"/>
      <c r="D2561" s="67"/>
      <c r="E2561" s="67"/>
      <c r="F2561" s="67"/>
      <c r="G2561" s="67"/>
      <c r="H2561" s="68"/>
      <c r="I2561" s="67"/>
      <c r="J2561" s="67"/>
      <c r="K2561" s="67"/>
      <c r="L2561" s="67"/>
      <c r="M2561" s="68"/>
      <c r="N2561" s="67"/>
      <c r="O2561" s="67"/>
      <c r="P2561" s="67"/>
      <c r="Q2561" s="67"/>
      <c r="R2561" s="68"/>
      <c r="S2561" s="67"/>
      <c r="T2561" s="67"/>
      <c r="U2561" s="67"/>
      <c r="V2561" s="67"/>
      <c r="W2561" s="68"/>
      <c r="X2561" s="67"/>
      <c r="Y2561" s="67"/>
      <c r="Z2561" s="67"/>
      <c r="AA2561" s="67"/>
      <c r="AB2561" s="68"/>
      <c r="AC2561" s="62"/>
      <c r="AD2561" s="73" t="s">
        <v>103</v>
      </c>
      <c r="AE2561" s="62"/>
      <c r="AF2561" s="62"/>
      <c r="AG2561" s="62"/>
    </row>
    <row r="2562" spans="1:37">
      <c r="A2562" s="70" t="s">
        <v>101</v>
      </c>
      <c r="B2562" s="58"/>
      <c r="C2562" s="71"/>
      <c r="D2562" s="72"/>
      <c r="E2562" s="72"/>
      <c r="F2562" s="72"/>
      <c r="G2562" s="72"/>
      <c r="H2562" s="59"/>
      <c r="I2562" s="72"/>
      <c r="J2562" s="72"/>
      <c r="K2562" s="72"/>
      <c r="L2562" s="72"/>
      <c r="M2562" s="59"/>
      <c r="N2562" s="72"/>
      <c r="O2562" s="72"/>
      <c r="P2562" s="72"/>
      <c r="Q2562" s="72"/>
      <c r="R2562" s="59"/>
      <c r="S2562" s="72"/>
      <c r="T2562" s="72"/>
      <c r="U2562" s="72"/>
      <c r="V2562" s="72"/>
      <c r="W2562" s="59"/>
      <c r="X2562" s="72"/>
      <c r="Y2562" s="72"/>
      <c r="Z2562" s="72"/>
      <c r="AA2562" s="72"/>
      <c r="AB2562" s="59"/>
      <c r="AC2562" s="62"/>
      <c r="AD2562" s="62"/>
      <c r="AE2562" s="62"/>
      <c r="AF2562" s="62"/>
      <c r="AG2562" s="62"/>
    </row>
    <row r="2563" spans="1:37">
      <c r="A2563" s="65" t="s">
        <v>100</v>
      </c>
      <c r="C2563" s="66"/>
      <c r="D2563" s="67"/>
      <c r="E2563" s="67"/>
      <c r="F2563" s="67"/>
      <c r="G2563" s="67"/>
      <c r="H2563" s="68"/>
      <c r="I2563" s="67"/>
      <c r="J2563" s="67"/>
      <c r="K2563" s="67"/>
      <c r="L2563" s="67"/>
      <c r="M2563" s="68"/>
      <c r="N2563" s="67"/>
      <c r="O2563" s="67"/>
      <c r="P2563" s="67"/>
      <c r="Q2563" s="67"/>
      <c r="R2563" s="68"/>
      <c r="S2563" s="67"/>
      <c r="T2563" s="67"/>
      <c r="U2563" s="67"/>
      <c r="V2563" s="67"/>
      <c r="W2563" s="68"/>
      <c r="X2563" s="67"/>
      <c r="Y2563" s="67"/>
      <c r="Z2563" s="67"/>
      <c r="AA2563" s="67"/>
      <c r="AB2563" s="68"/>
      <c r="AC2563" s="62"/>
      <c r="AD2563" s="74" t="str">
        <f>Daten!$A$31</f>
        <v>DM Senioren 2017</v>
      </c>
      <c r="AE2563" s="58"/>
      <c r="AF2563" s="58"/>
      <c r="AG2563" s="58"/>
      <c r="AH2563" s="58"/>
      <c r="AI2563" s="58"/>
      <c r="AJ2563" s="58"/>
      <c r="AK2563" s="58"/>
    </row>
    <row r="2564" spans="1:37">
      <c r="A2564" s="70" t="s">
        <v>101</v>
      </c>
      <c r="B2564" s="58"/>
      <c r="C2564" s="71"/>
      <c r="D2564" s="72"/>
      <c r="E2564" s="72"/>
      <c r="F2564" s="72"/>
      <c r="G2564" s="72"/>
      <c r="H2564" s="59"/>
      <c r="I2564" s="72"/>
      <c r="J2564" s="72"/>
      <c r="K2564" s="72"/>
      <c r="L2564" s="72"/>
      <c r="M2564" s="59"/>
      <c r="N2564" s="72"/>
      <c r="O2564" s="72"/>
      <c r="P2564" s="72"/>
      <c r="Q2564" s="72"/>
      <c r="R2564" s="59"/>
      <c r="S2564" s="72"/>
      <c r="T2564" s="72"/>
      <c r="U2564" s="72"/>
      <c r="V2564" s="72"/>
      <c r="W2564" s="59"/>
      <c r="X2564" s="72"/>
      <c r="Y2564" s="72"/>
      <c r="Z2564" s="72"/>
      <c r="AA2564" s="72"/>
      <c r="AB2564" s="59"/>
      <c r="AC2564" s="62"/>
      <c r="AD2564" s="75" t="str">
        <f>SamstagNeben!G103</f>
        <v>M50</v>
      </c>
      <c r="AE2564" s="76"/>
      <c r="AF2564" s="76"/>
      <c r="AG2564" s="75" t="s">
        <v>34</v>
      </c>
      <c r="AH2564" s="76"/>
      <c r="AI2564" s="76"/>
      <c r="AJ2564" s="76"/>
      <c r="AK2564" s="76"/>
    </row>
    <row r="2565" spans="1:37">
      <c r="A2565" s="65" t="s">
        <v>100</v>
      </c>
      <c r="C2565" s="66"/>
      <c r="D2565" s="67"/>
      <c r="E2565" s="67"/>
      <c r="F2565" s="67"/>
      <c r="G2565" s="67"/>
      <c r="H2565" s="68"/>
      <c r="I2565" s="67"/>
      <c r="J2565" s="67"/>
      <c r="K2565" s="67"/>
      <c r="L2565" s="67"/>
      <c r="M2565" s="68"/>
      <c r="N2565" s="67"/>
      <c r="O2565" s="67"/>
      <c r="P2565" s="67"/>
      <c r="Q2565" s="67"/>
      <c r="R2565" s="68"/>
      <c r="S2565" s="67"/>
      <c r="T2565" s="67"/>
      <c r="U2565" s="67"/>
      <c r="V2565" s="67"/>
      <c r="W2565" s="68"/>
      <c r="X2565" s="67"/>
      <c r="Y2565" s="67"/>
      <c r="Z2565" s="67"/>
      <c r="AA2565" s="67"/>
      <c r="AB2565" s="68"/>
      <c r="AC2565" s="62"/>
      <c r="AD2565" s="77"/>
      <c r="AE2565" s="62"/>
      <c r="AF2565" s="62"/>
      <c r="AG2565" s="62"/>
      <c r="AH2565" s="62"/>
      <c r="AI2565" s="62"/>
      <c r="AJ2565" s="62"/>
      <c r="AK2565" s="62"/>
    </row>
    <row r="2566" spans="1:37">
      <c r="A2566" s="70" t="s">
        <v>101</v>
      </c>
      <c r="B2566" s="58"/>
      <c r="C2566" s="71"/>
      <c r="D2566" s="72"/>
      <c r="E2566" s="72"/>
      <c r="F2566" s="72"/>
      <c r="G2566" s="72"/>
      <c r="H2566" s="59"/>
      <c r="I2566" s="72"/>
      <c r="J2566" s="72"/>
      <c r="K2566" s="72"/>
      <c r="L2566" s="72"/>
      <c r="M2566" s="59"/>
      <c r="N2566" s="72"/>
      <c r="O2566" s="72"/>
      <c r="P2566" s="72"/>
      <c r="Q2566" s="72"/>
      <c r="R2566" s="59"/>
      <c r="S2566" s="72"/>
      <c r="T2566" s="72"/>
      <c r="U2566" s="72"/>
      <c r="V2566" s="72"/>
      <c r="W2566" s="59"/>
      <c r="X2566" s="72"/>
      <c r="Y2566" s="72"/>
      <c r="Z2566" s="72"/>
      <c r="AA2566" s="72"/>
      <c r="AB2566" s="59"/>
      <c r="AC2566" s="62"/>
      <c r="AD2566" s="78" t="s">
        <v>104</v>
      </c>
      <c r="AE2566" s="76"/>
      <c r="AF2566" s="76"/>
      <c r="AG2566" s="76"/>
      <c r="AH2566" s="79"/>
      <c r="AI2566" s="76"/>
      <c r="AJ2566" s="76"/>
      <c r="AK2566" s="80"/>
    </row>
    <row r="2567" spans="1:37">
      <c r="D2567" s="64"/>
      <c r="AD2567" s="81"/>
      <c r="AE2567" s="52"/>
      <c r="AF2567" s="52"/>
      <c r="AG2567" s="52"/>
      <c r="AH2567" s="82"/>
      <c r="AI2567" s="52"/>
      <c r="AJ2567" s="52"/>
      <c r="AK2567" s="53"/>
    </row>
    <row r="2568" spans="1:37">
      <c r="A2568" s="83" t="s">
        <v>105</v>
      </c>
      <c r="B2568" s="76"/>
      <c r="C2568" s="80"/>
      <c r="D2568" s="84"/>
      <c r="E2568" s="84" t="s">
        <v>100</v>
      </c>
      <c r="F2568" s="85" t="s">
        <v>21</v>
      </c>
      <c r="G2568" s="84" t="s">
        <v>101</v>
      </c>
      <c r="H2568" s="86"/>
      <c r="I2568" s="84" t="s">
        <v>106</v>
      </c>
      <c r="J2568" s="84"/>
      <c r="K2568" s="84"/>
      <c r="L2568" s="84"/>
      <c r="M2568" s="86"/>
      <c r="N2568" s="84" t="s">
        <v>107</v>
      </c>
      <c r="O2568" s="84"/>
      <c r="P2568" s="84"/>
      <c r="Q2568" s="84"/>
      <c r="R2568" s="86"/>
      <c r="S2568" s="73"/>
      <c r="T2568" s="73"/>
      <c r="AD2568" s="87" t="s">
        <v>108</v>
      </c>
      <c r="AE2568" s="58"/>
      <c r="AF2568" s="58"/>
      <c r="AG2568" s="58"/>
      <c r="AH2568" s="72"/>
      <c r="AI2568" s="58"/>
      <c r="AJ2568" s="58"/>
      <c r="AK2568" s="59"/>
    </row>
    <row r="2569" spans="1:37">
      <c r="A2569" s="60"/>
      <c r="C2569" s="61"/>
      <c r="H2569" s="61"/>
      <c r="M2569" s="61"/>
      <c r="N2569" s="88"/>
      <c r="O2569" s="89"/>
      <c r="P2569" s="89"/>
      <c r="Q2569" s="89"/>
      <c r="R2569" s="90"/>
      <c r="S2569" s="62"/>
      <c r="T2569" s="56" t="s">
        <v>109</v>
      </c>
      <c r="AD2569" s="91"/>
      <c r="AE2569" s="62"/>
      <c r="AF2569" s="62"/>
      <c r="AG2569" s="62"/>
      <c r="AH2569" s="92"/>
      <c r="AI2569" s="62"/>
      <c r="AJ2569" s="62"/>
      <c r="AK2569" s="61"/>
    </row>
    <row r="2570" spans="1:37">
      <c r="A2570" s="93" t="s">
        <v>110</v>
      </c>
      <c r="B2570" s="58"/>
      <c r="C2570" s="59"/>
      <c r="D2570" s="58"/>
      <c r="E2570" s="58"/>
      <c r="F2570" s="94" t="s">
        <v>21</v>
      </c>
      <c r="G2570" s="58"/>
      <c r="H2570" s="59"/>
      <c r="I2570" s="58"/>
      <c r="J2570" s="58"/>
      <c r="K2570" s="94" t="s">
        <v>21</v>
      </c>
      <c r="L2570" s="58"/>
      <c r="M2570" s="59"/>
      <c r="N2570" s="95"/>
      <c r="O2570" s="95"/>
      <c r="P2570" s="96"/>
      <c r="Q2570" s="97"/>
      <c r="R2570" s="98"/>
      <c r="S2570" s="62"/>
      <c r="T2570" s="62"/>
      <c r="AD2570" s="87" t="s">
        <v>111</v>
      </c>
      <c r="AE2570" s="58"/>
      <c r="AF2570" s="58"/>
      <c r="AG2570" s="58"/>
      <c r="AH2570" s="72"/>
      <c r="AI2570" s="58"/>
      <c r="AJ2570" s="58"/>
      <c r="AK2570" s="59"/>
    </row>
    <row r="2571" spans="1:37">
      <c r="A2571" s="60"/>
      <c r="C2571" s="61"/>
      <c r="H2571" s="61"/>
      <c r="K2571" s="99"/>
      <c r="M2571" s="61"/>
      <c r="N2571" s="62"/>
      <c r="Q2571" s="100"/>
      <c r="R2571" s="61"/>
      <c r="S2571" s="62"/>
      <c r="T2571" s="58"/>
      <c r="U2571" s="58"/>
      <c r="V2571" s="58"/>
      <c r="W2571" s="58"/>
      <c r="X2571" s="58"/>
      <c r="Y2571" s="58"/>
      <c r="Z2571" s="58"/>
      <c r="AA2571" s="58"/>
      <c r="AB2571" s="58"/>
      <c r="AC2571" s="62"/>
      <c r="AD2571" s="91"/>
      <c r="AE2571" s="62"/>
      <c r="AF2571" s="62"/>
      <c r="AG2571" s="62"/>
      <c r="AH2571" s="92"/>
      <c r="AI2571" s="62"/>
      <c r="AJ2571" s="62"/>
      <c r="AK2571" s="61"/>
    </row>
    <row r="2572" spans="1:37">
      <c r="A2572" s="93" t="s">
        <v>112</v>
      </c>
      <c r="B2572" s="58"/>
      <c r="C2572" s="59"/>
      <c r="D2572" s="58"/>
      <c r="E2572" s="58"/>
      <c r="F2572" s="94" t="s">
        <v>21</v>
      </c>
      <c r="G2572" s="58"/>
      <c r="H2572" s="59"/>
      <c r="I2572" s="58"/>
      <c r="J2572" s="58"/>
      <c r="K2572" s="94" t="s">
        <v>21</v>
      </c>
      <c r="L2572" s="58"/>
      <c r="M2572" s="59"/>
      <c r="N2572" s="58"/>
      <c r="O2572" s="58"/>
      <c r="P2572" s="94" t="s">
        <v>21</v>
      </c>
      <c r="Q2572" s="101"/>
      <c r="R2572" s="59"/>
      <c r="S2572" s="62"/>
      <c r="T2572" s="62"/>
      <c r="AD2572" s="87" t="s">
        <v>113</v>
      </c>
      <c r="AE2572" s="58"/>
      <c r="AF2572" s="58"/>
      <c r="AG2572" s="58"/>
      <c r="AH2572" s="72"/>
      <c r="AI2572" s="58"/>
      <c r="AJ2572" s="58"/>
      <c r="AK2572" s="59"/>
    </row>
    <row r="2573" spans="1:37">
      <c r="AD2573" s="91" t="s">
        <v>114</v>
      </c>
      <c r="AE2573" s="62"/>
      <c r="AF2573" s="62"/>
      <c r="AG2573" s="62"/>
      <c r="AH2573" s="92"/>
      <c r="AI2573" s="62"/>
      <c r="AJ2573" s="62"/>
      <c r="AK2573" s="61"/>
    </row>
    <row r="2574" spans="1:37">
      <c r="A2574" s="102"/>
      <c r="B2574" s="76"/>
      <c r="C2574" s="76"/>
      <c r="D2574" s="76"/>
      <c r="E2574" s="76" t="s">
        <v>100</v>
      </c>
      <c r="F2574" s="76"/>
      <c r="G2574" s="76"/>
      <c r="H2574" s="76"/>
      <c r="I2574" s="76"/>
      <c r="J2574" s="76"/>
      <c r="K2574" s="76"/>
      <c r="L2574" s="76"/>
      <c r="M2574" s="76"/>
      <c r="N2574" s="85" t="s">
        <v>40</v>
      </c>
      <c r="O2574" s="76"/>
      <c r="P2574" s="76"/>
      <c r="Q2574" s="76"/>
      <c r="R2574" s="76"/>
      <c r="S2574" s="76"/>
      <c r="T2574" s="76" t="s">
        <v>101</v>
      </c>
      <c r="U2574" s="76"/>
      <c r="V2574" s="76"/>
      <c r="W2574" s="76"/>
      <c r="X2574" s="76"/>
      <c r="Y2574" s="76"/>
      <c r="Z2574" s="76"/>
      <c r="AA2574" s="76"/>
      <c r="AB2574" s="80"/>
      <c r="AD2574" s="87" t="s">
        <v>115</v>
      </c>
      <c r="AE2574" s="58"/>
      <c r="AF2574" s="58"/>
      <c r="AG2574" s="58"/>
      <c r="AH2574" s="72"/>
      <c r="AI2574" s="58"/>
      <c r="AJ2574" s="58"/>
      <c r="AK2574" s="59"/>
    </row>
    <row r="2575" spans="1:37">
      <c r="A2575" s="103" t="s">
        <v>116</v>
      </c>
      <c r="B2575" s="104" t="s">
        <v>117</v>
      </c>
      <c r="C2575" s="104"/>
      <c r="D2575" s="104"/>
      <c r="E2575" s="104"/>
      <c r="F2575" s="104"/>
      <c r="G2575" s="105"/>
      <c r="H2575" s="104" t="s">
        <v>118</v>
      </c>
      <c r="I2575" s="104"/>
      <c r="J2575" s="105"/>
      <c r="K2575" s="106" t="s">
        <v>119</v>
      </c>
      <c r="L2575" s="107" t="s">
        <v>120</v>
      </c>
      <c r="M2575" s="108"/>
      <c r="N2575" s="109" t="s">
        <v>94</v>
      </c>
      <c r="O2575" s="105" t="s">
        <v>116</v>
      </c>
      <c r="P2575" s="104" t="s">
        <v>117</v>
      </c>
      <c r="Q2575" s="104"/>
      <c r="R2575" s="104"/>
      <c r="S2575" s="104"/>
      <c r="T2575" s="104"/>
      <c r="U2575" s="105"/>
      <c r="V2575" s="104" t="s">
        <v>118</v>
      </c>
      <c r="W2575" s="104"/>
      <c r="X2575" s="105"/>
      <c r="Y2575" s="106" t="s">
        <v>119</v>
      </c>
      <c r="Z2575" s="107" t="s">
        <v>120</v>
      </c>
      <c r="AA2575" s="108"/>
      <c r="AB2575" s="109" t="s">
        <v>94</v>
      </c>
    </row>
    <row r="2576" spans="1:37">
      <c r="A2576" s="110" t="s">
        <v>121</v>
      </c>
      <c r="B2576" s="111"/>
      <c r="C2576" s="111"/>
      <c r="D2576" s="111"/>
      <c r="E2576" s="111"/>
      <c r="F2576" s="111"/>
      <c r="G2576" s="112"/>
      <c r="H2576" s="111"/>
      <c r="I2576" s="111"/>
      <c r="J2576" s="112"/>
      <c r="K2576" s="113"/>
      <c r="L2576" s="114"/>
      <c r="M2576" s="115"/>
      <c r="N2576" s="116"/>
      <c r="O2576" s="117" t="s">
        <v>121</v>
      </c>
      <c r="P2576" s="111"/>
      <c r="Q2576" s="111"/>
      <c r="R2576" s="111"/>
      <c r="S2576" s="111"/>
      <c r="T2576" s="111"/>
      <c r="U2576" s="112"/>
      <c r="V2576" s="111"/>
      <c r="W2576" s="111"/>
      <c r="X2576" s="112"/>
      <c r="Y2576" s="113"/>
      <c r="Z2576" s="114"/>
      <c r="AA2576" s="115"/>
      <c r="AB2576" s="116"/>
      <c r="AD2576" s="64" t="s">
        <v>122</v>
      </c>
    </row>
    <row r="2577" spans="1:37">
      <c r="A2577" s="110" t="s">
        <v>123</v>
      </c>
      <c r="B2577" s="111"/>
      <c r="C2577" s="111"/>
      <c r="D2577" s="111"/>
      <c r="E2577" s="111"/>
      <c r="F2577" s="111"/>
      <c r="G2577" s="112"/>
      <c r="H2577" s="111"/>
      <c r="I2577" s="111"/>
      <c r="J2577" s="112"/>
      <c r="K2577" s="118"/>
      <c r="L2577" s="119"/>
      <c r="M2577" s="112"/>
      <c r="N2577" s="116"/>
      <c r="O2577" s="117" t="s">
        <v>123</v>
      </c>
      <c r="P2577" s="111"/>
      <c r="Q2577" s="111"/>
      <c r="R2577" s="111"/>
      <c r="S2577" s="111"/>
      <c r="T2577" s="111"/>
      <c r="U2577" s="112"/>
      <c r="V2577" s="111"/>
      <c r="W2577" s="111"/>
      <c r="X2577" s="112"/>
      <c r="Y2577" s="118"/>
      <c r="Z2577" s="119"/>
      <c r="AA2577" s="112"/>
      <c r="AB2577" s="116"/>
      <c r="AD2577" s="120"/>
      <c r="AE2577" s="58"/>
      <c r="AF2577" s="58"/>
      <c r="AG2577" s="58"/>
      <c r="AH2577" s="58"/>
      <c r="AI2577" s="58"/>
      <c r="AJ2577" s="58"/>
      <c r="AK2577" s="58"/>
    </row>
    <row r="2578" spans="1:37">
      <c r="A2578" s="110" t="s">
        <v>124</v>
      </c>
      <c r="B2578" s="111"/>
      <c r="C2578" s="111"/>
      <c r="D2578" s="111"/>
      <c r="E2578" s="111"/>
      <c r="F2578" s="111"/>
      <c r="G2578" s="112"/>
      <c r="H2578" s="111"/>
      <c r="I2578" s="111"/>
      <c r="J2578" s="112"/>
      <c r="K2578" s="118"/>
      <c r="L2578" s="119"/>
      <c r="M2578" s="112"/>
      <c r="N2578" s="116"/>
      <c r="O2578" s="117" t="s">
        <v>124</v>
      </c>
      <c r="P2578" s="111"/>
      <c r="Q2578" s="111"/>
      <c r="R2578" s="111"/>
      <c r="S2578" s="111"/>
      <c r="T2578" s="111"/>
      <c r="U2578" s="112"/>
      <c r="V2578" s="111"/>
      <c r="W2578" s="111"/>
      <c r="X2578" s="112"/>
      <c r="Y2578" s="118"/>
      <c r="Z2578" s="119"/>
      <c r="AA2578" s="112"/>
      <c r="AB2578" s="116"/>
      <c r="AD2578" s="64" t="s">
        <v>96</v>
      </c>
    </row>
    <row r="2579" spans="1:37">
      <c r="A2579" s="110" t="s">
        <v>125</v>
      </c>
      <c r="B2579" s="111"/>
      <c r="C2579" s="111"/>
      <c r="D2579" s="111"/>
      <c r="E2579" s="111"/>
      <c r="F2579" s="111"/>
      <c r="G2579" s="112"/>
      <c r="H2579" s="111"/>
      <c r="I2579" s="111"/>
      <c r="J2579" s="112"/>
      <c r="K2579" s="118"/>
      <c r="L2579" s="119"/>
      <c r="M2579" s="112"/>
      <c r="N2579" s="116"/>
      <c r="O2579" s="117" t="s">
        <v>125</v>
      </c>
      <c r="P2579" s="111"/>
      <c r="Q2579" s="111"/>
      <c r="R2579" s="111"/>
      <c r="S2579" s="111"/>
      <c r="T2579" s="111"/>
      <c r="U2579" s="112"/>
      <c r="V2579" s="111"/>
      <c r="W2579" s="111"/>
      <c r="X2579" s="112"/>
      <c r="Y2579" s="118"/>
      <c r="Z2579" s="119"/>
      <c r="AA2579" s="112"/>
      <c r="AB2579" s="116"/>
      <c r="AD2579" s="120"/>
      <c r="AE2579" s="58"/>
      <c r="AF2579" s="58"/>
      <c r="AG2579" s="58"/>
      <c r="AH2579" s="58"/>
      <c r="AI2579" s="58"/>
      <c r="AJ2579" s="58"/>
      <c r="AK2579" s="58"/>
    </row>
    <row r="2580" spans="1:37">
      <c r="A2580" s="110" t="s">
        <v>126</v>
      </c>
      <c r="B2580" s="111"/>
      <c r="C2580" s="111"/>
      <c r="D2580" s="111"/>
      <c r="E2580" s="111"/>
      <c r="F2580" s="111"/>
      <c r="G2580" s="112"/>
      <c r="H2580" s="111"/>
      <c r="I2580" s="111"/>
      <c r="J2580" s="112"/>
      <c r="K2580" s="118"/>
      <c r="L2580" s="119"/>
      <c r="M2580" s="112"/>
      <c r="N2580" s="116"/>
      <c r="O2580" s="117" t="s">
        <v>126</v>
      </c>
      <c r="P2580" s="111"/>
      <c r="Q2580" s="111"/>
      <c r="R2580" s="111"/>
      <c r="S2580" s="111"/>
      <c r="T2580" s="111"/>
      <c r="U2580" s="112"/>
      <c r="V2580" s="111"/>
      <c r="W2580" s="111"/>
      <c r="X2580" s="112"/>
      <c r="Y2580" s="118"/>
      <c r="Z2580" s="119"/>
      <c r="AA2580" s="112"/>
      <c r="AB2580" s="116"/>
      <c r="AD2580" s="64" t="s">
        <v>127</v>
      </c>
    </row>
    <row r="2581" spans="1:37">
      <c r="A2581" s="121" t="s">
        <v>128</v>
      </c>
      <c r="B2581" s="58"/>
      <c r="C2581" s="58"/>
      <c r="D2581" s="58"/>
      <c r="E2581" s="58"/>
      <c r="F2581" s="58"/>
      <c r="G2581" s="72"/>
      <c r="H2581" s="58"/>
      <c r="I2581" s="58"/>
      <c r="J2581" s="72"/>
      <c r="K2581" s="122"/>
      <c r="L2581" s="123"/>
      <c r="M2581" s="72"/>
      <c r="N2581" s="59"/>
      <c r="O2581" s="124" t="s">
        <v>128</v>
      </c>
      <c r="P2581" s="58"/>
      <c r="Q2581" s="58"/>
      <c r="R2581" s="58"/>
      <c r="S2581" s="58"/>
      <c r="T2581" s="58"/>
      <c r="U2581" s="72"/>
      <c r="V2581" s="58"/>
      <c r="W2581" s="58"/>
      <c r="X2581" s="72"/>
      <c r="Y2581" s="122"/>
      <c r="Z2581" s="123"/>
      <c r="AA2581" s="72"/>
      <c r="AB2581" s="59"/>
      <c r="AD2581" s="120"/>
      <c r="AE2581" s="125" t="str">
        <f>Daten!$A$35</f>
        <v>Fredenbeck</v>
      </c>
      <c r="AF2581" s="58"/>
      <c r="AG2581" s="58"/>
      <c r="AH2581" s="58"/>
      <c r="AI2581" s="58"/>
      <c r="AJ2581" s="58"/>
      <c r="AK2581" s="58"/>
    </row>
    <row r="2582" spans="1:37">
      <c r="A2582" s="65" t="s">
        <v>129</v>
      </c>
      <c r="N2582" s="61"/>
      <c r="O2582" s="64" t="s">
        <v>129</v>
      </c>
      <c r="AB2582" s="61"/>
      <c r="AD2582" s="64" t="s">
        <v>130</v>
      </c>
    </row>
    <row r="2583" spans="1:37">
      <c r="A2583" s="57"/>
      <c r="B2583" s="58"/>
      <c r="C2583" s="58"/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9"/>
      <c r="O2583" s="58"/>
      <c r="P2583" s="58"/>
      <c r="Q2583" s="58"/>
      <c r="R2583" s="58"/>
      <c r="S2583" s="58"/>
      <c r="T2583" s="58"/>
      <c r="U2583" s="58"/>
      <c r="V2583" s="58"/>
      <c r="W2583" s="58"/>
      <c r="X2583" s="58"/>
      <c r="Y2583" s="58"/>
      <c r="Z2583" s="58"/>
      <c r="AA2583" s="58"/>
      <c r="AB2583" s="59"/>
      <c r="AD2583" s="58"/>
      <c r="AE2583" s="126" t="str">
        <f>Daten!$A$32</f>
        <v>05.05.2017</v>
      </c>
      <c r="AF2583" s="58"/>
      <c r="AG2583" s="58"/>
      <c r="AH2583" s="58"/>
      <c r="AI2583" s="58"/>
      <c r="AJ2583" s="58"/>
      <c r="AK2583" s="58"/>
    </row>
    <row r="2584" spans="1:37">
      <c r="A2584" s="51" t="s">
        <v>95</v>
      </c>
      <c r="B2584" s="52"/>
      <c r="C2584" s="52"/>
      <c r="D2584" s="52"/>
      <c r="E2584" s="53"/>
      <c r="F2584" s="54" t="s">
        <v>96</v>
      </c>
      <c r="G2584" s="52"/>
      <c r="H2584" s="52"/>
      <c r="I2584" s="52"/>
      <c r="J2584" s="52"/>
      <c r="K2584" s="52"/>
      <c r="L2584" s="52"/>
      <c r="M2584" s="52"/>
      <c r="N2584" s="52"/>
      <c r="O2584" s="52"/>
      <c r="P2584" s="53"/>
      <c r="Q2584" s="54" t="s">
        <v>97</v>
      </c>
      <c r="R2584" s="52"/>
      <c r="S2584" s="52"/>
      <c r="T2584" s="52"/>
      <c r="U2584" s="52"/>
      <c r="V2584" s="52"/>
      <c r="W2584" s="52"/>
      <c r="X2584" s="52"/>
      <c r="Y2584" s="52"/>
      <c r="Z2584" s="52"/>
      <c r="AA2584" s="52"/>
      <c r="AB2584" s="53"/>
      <c r="AC2584" s="55" t="s">
        <v>98</v>
      </c>
    </row>
    <row r="2585" spans="1:37">
      <c r="A2585" s="57"/>
      <c r="B2585" s="58"/>
      <c r="C2585" s="58"/>
      <c r="D2585" s="58"/>
      <c r="E2585" s="59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9"/>
      <c r="Q2585" s="58"/>
      <c r="R2585" s="58" t="e">
        <f ca="1">SamstagNeben!P104</f>
        <v>#N/A</v>
      </c>
      <c r="S2585" s="58"/>
      <c r="T2585" s="58"/>
      <c r="U2585" s="58"/>
      <c r="V2585" s="58"/>
      <c r="W2585" s="58"/>
      <c r="X2585" s="58"/>
      <c r="Y2585" s="58"/>
      <c r="Z2585" s="58"/>
      <c r="AA2585" s="58" t="str">
        <f>SamstagNeben!N104</f>
        <v>F30</v>
      </c>
      <c r="AB2585" s="59"/>
      <c r="AC2585" s="55" t="s">
        <v>99</v>
      </c>
    </row>
    <row r="2586" spans="1:37" ht="15.95" customHeight="1">
      <c r="A2586" s="60" t="s">
        <v>100</v>
      </c>
      <c r="C2586" s="56" t="e">
        <f ca="1">SamstagNeben!I104</f>
        <v>#N/A</v>
      </c>
      <c r="M2586" s="61"/>
      <c r="N2586" s="62" t="s">
        <v>101</v>
      </c>
      <c r="O2586" s="63"/>
      <c r="P2586" s="56" t="e">
        <f ca="1">SamstagNeben!M104</f>
        <v>#N/A</v>
      </c>
      <c r="AB2586" s="61"/>
    </row>
    <row r="2587" spans="1:37">
      <c r="A2587" s="57"/>
      <c r="B2587" s="58"/>
      <c r="C2587" s="58"/>
      <c r="M2587" s="61"/>
      <c r="N2587" s="62"/>
      <c r="AB2587" s="61"/>
      <c r="AD2587" s="64" t="s">
        <v>37</v>
      </c>
      <c r="AG2587" s="64" t="s">
        <v>102</v>
      </c>
      <c r="AJ2587" s="64" t="s">
        <v>39</v>
      </c>
    </row>
    <row r="2588" spans="1:37">
      <c r="A2588" s="65" t="s">
        <v>100</v>
      </c>
      <c r="C2588" s="66"/>
      <c r="D2588" s="67"/>
      <c r="E2588" s="67"/>
      <c r="F2588" s="67"/>
      <c r="G2588" s="67"/>
      <c r="H2588" s="68"/>
      <c r="I2588" s="67"/>
      <c r="J2588" s="67"/>
      <c r="K2588" s="67"/>
      <c r="L2588" s="67"/>
      <c r="M2588" s="68"/>
      <c r="N2588" s="67"/>
      <c r="O2588" s="67"/>
      <c r="P2588" s="67"/>
      <c r="Q2588" s="67"/>
      <c r="R2588" s="68"/>
      <c r="S2588" s="67"/>
      <c r="T2588" s="67"/>
      <c r="U2588" s="67"/>
      <c r="V2588" s="67"/>
      <c r="W2588" s="68"/>
      <c r="X2588" s="67"/>
      <c r="Y2588" s="67"/>
      <c r="Z2588" s="67"/>
      <c r="AA2588" s="67"/>
      <c r="AB2588" s="68"/>
      <c r="AC2588" s="62"/>
      <c r="AD2588" s="69"/>
      <c r="AE2588" s="53"/>
      <c r="AF2588" s="62"/>
      <c r="AG2588" s="69"/>
      <c r="AH2588" s="53"/>
      <c r="AJ2588" s="69"/>
      <c r="AK2588" s="53"/>
    </row>
    <row r="2589" spans="1:37">
      <c r="A2589" s="70" t="s">
        <v>101</v>
      </c>
      <c r="B2589" s="58"/>
      <c r="C2589" s="71"/>
      <c r="D2589" s="72"/>
      <c r="E2589" s="72"/>
      <c r="F2589" s="72"/>
      <c r="G2589" s="72"/>
      <c r="H2589" s="59"/>
      <c r="I2589" s="72"/>
      <c r="J2589" s="72"/>
      <c r="K2589" s="72"/>
      <c r="L2589" s="72"/>
      <c r="M2589" s="59"/>
      <c r="N2589" s="72"/>
      <c r="O2589" s="72"/>
      <c r="P2589" s="72"/>
      <c r="Q2589" s="72"/>
      <c r="R2589" s="59"/>
      <c r="S2589" s="72"/>
      <c r="T2589" s="72"/>
      <c r="U2589" s="72"/>
      <c r="V2589" s="72"/>
      <c r="W2589" s="59"/>
      <c r="X2589" s="72"/>
      <c r="Y2589" s="72"/>
      <c r="Z2589" s="72"/>
      <c r="AA2589" s="72"/>
      <c r="AB2589" s="59"/>
      <c r="AC2589" s="62"/>
      <c r="AD2589" s="462">
        <f>SamstagNeben!C104</f>
        <v>21</v>
      </c>
      <c r="AE2589" s="463"/>
      <c r="AF2589" s="62"/>
      <c r="AG2589" s="462">
        <f>SamstagNeben!E104</f>
        <v>139</v>
      </c>
      <c r="AH2589" s="463"/>
      <c r="AJ2589" s="462">
        <f>SamstagNeben!F104</f>
        <v>3</v>
      </c>
      <c r="AK2589" s="463"/>
    </row>
    <row r="2590" spans="1:37">
      <c r="A2590" s="65" t="s">
        <v>100</v>
      </c>
      <c r="C2590" s="66"/>
      <c r="D2590" s="67"/>
      <c r="E2590" s="67"/>
      <c r="F2590" s="67"/>
      <c r="G2590" s="67"/>
      <c r="H2590" s="68"/>
      <c r="I2590" s="67"/>
      <c r="J2590" s="67"/>
      <c r="K2590" s="67"/>
      <c r="L2590" s="67"/>
      <c r="M2590" s="68"/>
      <c r="N2590" s="67"/>
      <c r="O2590" s="67"/>
      <c r="P2590" s="67"/>
      <c r="Q2590" s="67"/>
      <c r="R2590" s="68"/>
      <c r="S2590" s="67"/>
      <c r="T2590" s="67"/>
      <c r="U2590" s="67"/>
      <c r="V2590" s="67"/>
      <c r="W2590" s="68"/>
      <c r="X2590" s="67"/>
      <c r="Y2590" s="67"/>
      <c r="Z2590" s="67"/>
      <c r="AA2590" s="67"/>
      <c r="AB2590" s="68"/>
      <c r="AC2590" s="62"/>
      <c r="AD2590" s="57"/>
      <c r="AE2590" s="59"/>
      <c r="AF2590" s="62"/>
      <c r="AG2590" s="57"/>
      <c r="AH2590" s="59"/>
      <c r="AJ2590" s="57"/>
      <c r="AK2590" s="59"/>
    </row>
    <row r="2591" spans="1:37">
      <c r="A2591" s="70" t="s">
        <v>101</v>
      </c>
      <c r="B2591" s="58"/>
      <c r="C2591" s="71"/>
      <c r="D2591" s="72"/>
      <c r="E2591" s="72"/>
      <c r="F2591" s="72"/>
      <c r="G2591" s="72"/>
      <c r="H2591" s="59"/>
      <c r="I2591" s="72"/>
      <c r="J2591" s="72"/>
      <c r="K2591" s="72"/>
      <c r="L2591" s="72"/>
      <c r="M2591" s="59"/>
      <c r="N2591" s="72"/>
      <c r="O2591" s="72"/>
      <c r="P2591" s="72"/>
      <c r="Q2591" s="72"/>
      <c r="R2591" s="59"/>
      <c r="S2591" s="72"/>
      <c r="T2591" s="72"/>
      <c r="U2591" s="72"/>
      <c r="V2591" s="72"/>
      <c r="W2591" s="59"/>
      <c r="X2591" s="72"/>
      <c r="Y2591" s="72"/>
      <c r="Z2591" s="72"/>
      <c r="AA2591" s="72"/>
      <c r="AB2591" s="59"/>
      <c r="AC2591" s="62"/>
      <c r="AD2591" s="62"/>
      <c r="AE2591" s="62"/>
      <c r="AF2591" s="62"/>
      <c r="AG2591" s="62"/>
    </row>
    <row r="2592" spans="1:37">
      <c r="A2592" s="65" t="s">
        <v>100</v>
      </c>
      <c r="C2592" s="66"/>
      <c r="D2592" s="67"/>
      <c r="E2592" s="67"/>
      <c r="F2592" s="67"/>
      <c r="G2592" s="67"/>
      <c r="H2592" s="68"/>
      <c r="I2592" s="67"/>
      <c r="J2592" s="67"/>
      <c r="K2592" s="67"/>
      <c r="L2592" s="67"/>
      <c r="M2592" s="68"/>
      <c r="N2592" s="67"/>
      <c r="O2592" s="67"/>
      <c r="P2592" s="67"/>
      <c r="Q2592" s="67"/>
      <c r="R2592" s="68"/>
      <c r="S2592" s="67"/>
      <c r="T2592" s="67"/>
      <c r="U2592" s="67"/>
      <c r="V2592" s="67"/>
      <c r="W2592" s="68"/>
      <c r="X2592" s="67"/>
      <c r="Y2592" s="67"/>
      <c r="Z2592" s="67"/>
      <c r="AA2592" s="67"/>
      <c r="AB2592" s="68"/>
      <c r="AC2592" s="62"/>
      <c r="AD2592" s="73" t="s">
        <v>103</v>
      </c>
      <c r="AE2592" s="62"/>
      <c r="AF2592" s="62"/>
      <c r="AG2592" s="62"/>
    </row>
    <row r="2593" spans="1:37">
      <c r="A2593" s="70" t="s">
        <v>101</v>
      </c>
      <c r="B2593" s="58"/>
      <c r="C2593" s="71"/>
      <c r="D2593" s="72"/>
      <c r="E2593" s="72"/>
      <c r="F2593" s="72"/>
      <c r="G2593" s="72"/>
      <c r="H2593" s="59"/>
      <c r="I2593" s="72"/>
      <c r="J2593" s="72"/>
      <c r="K2593" s="72"/>
      <c r="L2593" s="72"/>
      <c r="M2593" s="59"/>
      <c r="N2593" s="72"/>
      <c r="O2593" s="72"/>
      <c r="P2593" s="72"/>
      <c r="Q2593" s="72"/>
      <c r="R2593" s="59"/>
      <c r="S2593" s="72"/>
      <c r="T2593" s="72"/>
      <c r="U2593" s="72"/>
      <c r="V2593" s="72"/>
      <c r="W2593" s="59"/>
      <c r="X2593" s="72"/>
      <c r="Y2593" s="72"/>
      <c r="Z2593" s="72"/>
      <c r="AA2593" s="72"/>
      <c r="AB2593" s="59"/>
      <c r="AC2593" s="62"/>
      <c r="AD2593" s="62"/>
      <c r="AE2593" s="62"/>
      <c r="AF2593" s="62"/>
      <c r="AG2593" s="62"/>
    </row>
    <row r="2594" spans="1:37">
      <c r="A2594" s="65" t="s">
        <v>100</v>
      </c>
      <c r="C2594" s="66"/>
      <c r="D2594" s="67"/>
      <c r="E2594" s="67"/>
      <c r="F2594" s="67"/>
      <c r="G2594" s="67"/>
      <c r="H2594" s="68"/>
      <c r="I2594" s="67"/>
      <c r="J2594" s="67"/>
      <c r="K2594" s="67"/>
      <c r="L2594" s="67"/>
      <c r="M2594" s="68"/>
      <c r="N2594" s="67"/>
      <c r="O2594" s="67"/>
      <c r="P2594" s="67"/>
      <c r="Q2594" s="67"/>
      <c r="R2594" s="68"/>
      <c r="S2594" s="67"/>
      <c r="T2594" s="67"/>
      <c r="U2594" s="67"/>
      <c r="V2594" s="67"/>
      <c r="W2594" s="68"/>
      <c r="X2594" s="67"/>
      <c r="Y2594" s="67"/>
      <c r="Z2594" s="67"/>
      <c r="AA2594" s="67"/>
      <c r="AB2594" s="68"/>
      <c r="AC2594" s="62"/>
      <c r="AD2594" s="74" t="str">
        <f>Daten!$A$31</f>
        <v>DM Senioren 2017</v>
      </c>
      <c r="AE2594" s="58"/>
      <c r="AF2594" s="58"/>
      <c r="AG2594" s="58"/>
      <c r="AH2594" s="58"/>
      <c r="AI2594" s="58"/>
      <c r="AJ2594" s="58"/>
      <c r="AK2594" s="58"/>
    </row>
    <row r="2595" spans="1:37">
      <c r="A2595" s="70" t="s">
        <v>101</v>
      </c>
      <c r="B2595" s="58"/>
      <c r="C2595" s="71"/>
      <c r="D2595" s="72"/>
      <c r="E2595" s="72"/>
      <c r="F2595" s="72"/>
      <c r="G2595" s="72"/>
      <c r="H2595" s="59"/>
      <c r="I2595" s="72"/>
      <c r="J2595" s="72"/>
      <c r="K2595" s="72"/>
      <c r="L2595" s="72"/>
      <c r="M2595" s="59"/>
      <c r="N2595" s="72"/>
      <c r="O2595" s="72"/>
      <c r="P2595" s="72"/>
      <c r="Q2595" s="72"/>
      <c r="R2595" s="59"/>
      <c r="S2595" s="72"/>
      <c r="T2595" s="72"/>
      <c r="U2595" s="72"/>
      <c r="V2595" s="72"/>
      <c r="W2595" s="59"/>
      <c r="X2595" s="72"/>
      <c r="Y2595" s="72"/>
      <c r="Z2595" s="72"/>
      <c r="AA2595" s="72"/>
      <c r="AB2595" s="59"/>
      <c r="AC2595" s="62"/>
      <c r="AD2595" s="75" t="str">
        <f>SamstagNeben!G104</f>
        <v>F30</v>
      </c>
      <c r="AE2595" s="76"/>
      <c r="AF2595" s="76"/>
      <c r="AG2595" s="75" t="s">
        <v>34</v>
      </c>
      <c r="AH2595" s="76"/>
      <c r="AI2595" s="76"/>
      <c r="AJ2595" s="76"/>
      <c r="AK2595" s="76"/>
    </row>
    <row r="2596" spans="1:37">
      <c r="A2596" s="65" t="s">
        <v>100</v>
      </c>
      <c r="C2596" s="66"/>
      <c r="D2596" s="67"/>
      <c r="E2596" s="67"/>
      <c r="F2596" s="67"/>
      <c r="G2596" s="67"/>
      <c r="H2596" s="68"/>
      <c r="I2596" s="67"/>
      <c r="J2596" s="67"/>
      <c r="K2596" s="67"/>
      <c r="L2596" s="67"/>
      <c r="M2596" s="68"/>
      <c r="N2596" s="67"/>
      <c r="O2596" s="67"/>
      <c r="P2596" s="67"/>
      <c r="Q2596" s="67"/>
      <c r="R2596" s="68"/>
      <c r="S2596" s="67"/>
      <c r="T2596" s="67"/>
      <c r="U2596" s="67"/>
      <c r="V2596" s="67"/>
      <c r="W2596" s="68"/>
      <c r="X2596" s="67"/>
      <c r="Y2596" s="67"/>
      <c r="Z2596" s="67"/>
      <c r="AA2596" s="67"/>
      <c r="AB2596" s="68"/>
      <c r="AC2596" s="62"/>
      <c r="AD2596" s="77"/>
      <c r="AE2596" s="62"/>
      <c r="AF2596" s="62"/>
      <c r="AG2596" s="62"/>
      <c r="AH2596" s="62"/>
      <c r="AI2596" s="62"/>
      <c r="AJ2596" s="62"/>
      <c r="AK2596" s="62"/>
    </row>
    <row r="2597" spans="1:37">
      <c r="A2597" s="70" t="s">
        <v>101</v>
      </c>
      <c r="B2597" s="58"/>
      <c r="C2597" s="71"/>
      <c r="D2597" s="72"/>
      <c r="E2597" s="72"/>
      <c r="F2597" s="72"/>
      <c r="G2597" s="72"/>
      <c r="H2597" s="59"/>
      <c r="I2597" s="72"/>
      <c r="J2597" s="72"/>
      <c r="K2597" s="72"/>
      <c r="L2597" s="72"/>
      <c r="M2597" s="59"/>
      <c r="N2597" s="72"/>
      <c r="O2597" s="72"/>
      <c r="P2597" s="72"/>
      <c r="Q2597" s="72"/>
      <c r="R2597" s="59"/>
      <c r="S2597" s="72"/>
      <c r="T2597" s="72"/>
      <c r="U2597" s="72"/>
      <c r="V2597" s="72"/>
      <c r="W2597" s="59"/>
      <c r="X2597" s="72"/>
      <c r="Y2597" s="72"/>
      <c r="Z2597" s="72"/>
      <c r="AA2597" s="72"/>
      <c r="AB2597" s="59"/>
      <c r="AC2597" s="62"/>
      <c r="AD2597" s="78" t="s">
        <v>104</v>
      </c>
      <c r="AE2597" s="76"/>
      <c r="AF2597" s="76"/>
      <c r="AG2597" s="76"/>
      <c r="AH2597" s="79"/>
      <c r="AI2597" s="76"/>
      <c r="AJ2597" s="76"/>
      <c r="AK2597" s="80"/>
    </row>
    <row r="2598" spans="1:37">
      <c r="D2598" s="64"/>
      <c r="AD2598" s="81"/>
      <c r="AE2598" s="52"/>
      <c r="AF2598" s="52"/>
      <c r="AG2598" s="52"/>
      <c r="AH2598" s="82"/>
      <c r="AI2598" s="52"/>
      <c r="AJ2598" s="52"/>
      <c r="AK2598" s="53"/>
    </row>
    <row r="2599" spans="1:37">
      <c r="A2599" s="83" t="s">
        <v>105</v>
      </c>
      <c r="B2599" s="76"/>
      <c r="C2599" s="80"/>
      <c r="D2599" s="84"/>
      <c r="E2599" s="84" t="s">
        <v>100</v>
      </c>
      <c r="F2599" s="85" t="s">
        <v>21</v>
      </c>
      <c r="G2599" s="84" t="s">
        <v>101</v>
      </c>
      <c r="H2599" s="86"/>
      <c r="I2599" s="84" t="s">
        <v>106</v>
      </c>
      <c r="J2599" s="84"/>
      <c r="K2599" s="84"/>
      <c r="L2599" s="84"/>
      <c r="M2599" s="86"/>
      <c r="N2599" s="84" t="s">
        <v>107</v>
      </c>
      <c r="O2599" s="84"/>
      <c r="P2599" s="84"/>
      <c r="Q2599" s="84"/>
      <c r="R2599" s="86"/>
      <c r="S2599" s="73"/>
      <c r="T2599" s="73"/>
      <c r="AD2599" s="87" t="s">
        <v>108</v>
      </c>
      <c r="AE2599" s="58"/>
      <c r="AF2599" s="58"/>
      <c r="AG2599" s="58"/>
      <c r="AH2599" s="72"/>
      <c r="AI2599" s="58"/>
      <c r="AJ2599" s="58"/>
      <c r="AK2599" s="59"/>
    </row>
    <row r="2600" spans="1:37">
      <c r="A2600" s="60"/>
      <c r="C2600" s="61"/>
      <c r="H2600" s="61"/>
      <c r="M2600" s="61"/>
      <c r="N2600" s="88"/>
      <c r="O2600" s="89"/>
      <c r="P2600" s="89"/>
      <c r="Q2600" s="89"/>
      <c r="R2600" s="90"/>
      <c r="S2600" s="62"/>
      <c r="T2600" s="56" t="s">
        <v>109</v>
      </c>
      <c r="AD2600" s="91"/>
      <c r="AE2600" s="62"/>
      <c r="AF2600" s="62"/>
      <c r="AG2600" s="62"/>
      <c r="AH2600" s="92"/>
      <c r="AI2600" s="62"/>
      <c r="AJ2600" s="62"/>
      <c r="AK2600" s="61"/>
    </row>
    <row r="2601" spans="1:37">
      <c r="A2601" s="93" t="s">
        <v>110</v>
      </c>
      <c r="B2601" s="58"/>
      <c r="C2601" s="59"/>
      <c r="D2601" s="58"/>
      <c r="E2601" s="58"/>
      <c r="F2601" s="94" t="s">
        <v>21</v>
      </c>
      <c r="G2601" s="58"/>
      <c r="H2601" s="59"/>
      <c r="I2601" s="58"/>
      <c r="J2601" s="58"/>
      <c r="K2601" s="94" t="s">
        <v>21</v>
      </c>
      <c r="L2601" s="58"/>
      <c r="M2601" s="59"/>
      <c r="N2601" s="95"/>
      <c r="O2601" s="95"/>
      <c r="P2601" s="96"/>
      <c r="Q2601" s="97"/>
      <c r="R2601" s="98"/>
      <c r="S2601" s="62"/>
      <c r="T2601" s="62"/>
      <c r="AD2601" s="87" t="s">
        <v>111</v>
      </c>
      <c r="AE2601" s="58"/>
      <c r="AF2601" s="58"/>
      <c r="AG2601" s="58"/>
      <c r="AH2601" s="72"/>
      <c r="AI2601" s="58"/>
      <c r="AJ2601" s="58"/>
      <c r="AK2601" s="59"/>
    </row>
    <row r="2602" spans="1:37">
      <c r="A2602" s="60"/>
      <c r="C2602" s="61"/>
      <c r="H2602" s="61"/>
      <c r="K2602" s="99"/>
      <c r="M2602" s="61"/>
      <c r="N2602" s="62"/>
      <c r="Q2602" s="100"/>
      <c r="R2602" s="61"/>
      <c r="S2602" s="62"/>
      <c r="T2602" s="58"/>
      <c r="U2602" s="58"/>
      <c r="V2602" s="58"/>
      <c r="W2602" s="58"/>
      <c r="X2602" s="58"/>
      <c r="Y2602" s="58"/>
      <c r="Z2602" s="58"/>
      <c r="AA2602" s="58"/>
      <c r="AB2602" s="58"/>
      <c r="AC2602" s="62"/>
      <c r="AD2602" s="91"/>
      <c r="AE2602" s="62"/>
      <c r="AF2602" s="62"/>
      <c r="AG2602" s="62"/>
      <c r="AH2602" s="92"/>
      <c r="AI2602" s="62"/>
      <c r="AJ2602" s="62"/>
      <c r="AK2602" s="61"/>
    </row>
    <row r="2603" spans="1:37">
      <c r="A2603" s="93" t="s">
        <v>112</v>
      </c>
      <c r="B2603" s="58"/>
      <c r="C2603" s="59"/>
      <c r="D2603" s="58"/>
      <c r="E2603" s="58"/>
      <c r="F2603" s="94" t="s">
        <v>21</v>
      </c>
      <c r="G2603" s="58"/>
      <c r="H2603" s="59"/>
      <c r="I2603" s="58"/>
      <c r="J2603" s="58"/>
      <c r="K2603" s="94" t="s">
        <v>21</v>
      </c>
      <c r="L2603" s="58"/>
      <c r="M2603" s="59"/>
      <c r="N2603" s="58"/>
      <c r="O2603" s="58"/>
      <c r="P2603" s="94" t="s">
        <v>21</v>
      </c>
      <c r="Q2603" s="101"/>
      <c r="R2603" s="59"/>
      <c r="S2603" s="62"/>
      <c r="T2603" s="62"/>
      <c r="AD2603" s="87" t="s">
        <v>113</v>
      </c>
      <c r="AE2603" s="58"/>
      <c r="AF2603" s="58"/>
      <c r="AG2603" s="58"/>
      <c r="AH2603" s="72"/>
      <c r="AI2603" s="58"/>
      <c r="AJ2603" s="58"/>
      <c r="AK2603" s="59"/>
    </row>
    <row r="2604" spans="1:37">
      <c r="AD2604" s="91" t="s">
        <v>114</v>
      </c>
      <c r="AE2604" s="62"/>
      <c r="AF2604" s="62"/>
      <c r="AG2604" s="62"/>
      <c r="AH2604" s="92"/>
      <c r="AI2604" s="62"/>
      <c r="AJ2604" s="62"/>
      <c r="AK2604" s="61"/>
    </row>
    <row r="2605" spans="1:37">
      <c r="A2605" s="102"/>
      <c r="B2605" s="76"/>
      <c r="C2605" s="76"/>
      <c r="D2605" s="76"/>
      <c r="E2605" s="76" t="s">
        <v>100</v>
      </c>
      <c r="F2605" s="76"/>
      <c r="G2605" s="76"/>
      <c r="H2605" s="76"/>
      <c r="I2605" s="76"/>
      <c r="J2605" s="76"/>
      <c r="K2605" s="76"/>
      <c r="L2605" s="76"/>
      <c r="M2605" s="76"/>
      <c r="N2605" s="85" t="s">
        <v>40</v>
      </c>
      <c r="O2605" s="76"/>
      <c r="P2605" s="76"/>
      <c r="Q2605" s="76"/>
      <c r="R2605" s="76"/>
      <c r="S2605" s="76"/>
      <c r="T2605" s="76" t="s">
        <v>101</v>
      </c>
      <c r="U2605" s="76"/>
      <c r="V2605" s="76"/>
      <c r="W2605" s="76"/>
      <c r="X2605" s="76"/>
      <c r="Y2605" s="76"/>
      <c r="Z2605" s="76"/>
      <c r="AA2605" s="76"/>
      <c r="AB2605" s="80"/>
      <c r="AD2605" s="87" t="s">
        <v>115</v>
      </c>
      <c r="AE2605" s="58"/>
      <c r="AF2605" s="58"/>
      <c r="AG2605" s="58"/>
      <c r="AH2605" s="72"/>
      <c r="AI2605" s="58"/>
      <c r="AJ2605" s="58"/>
      <c r="AK2605" s="59"/>
    </row>
    <row r="2606" spans="1:37">
      <c r="A2606" s="103" t="s">
        <v>116</v>
      </c>
      <c r="B2606" s="104" t="s">
        <v>117</v>
      </c>
      <c r="C2606" s="104"/>
      <c r="D2606" s="104"/>
      <c r="E2606" s="104"/>
      <c r="F2606" s="104"/>
      <c r="G2606" s="105"/>
      <c r="H2606" s="104" t="s">
        <v>118</v>
      </c>
      <c r="I2606" s="104"/>
      <c r="J2606" s="105"/>
      <c r="K2606" s="106" t="s">
        <v>119</v>
      </c>
      <c r="L2606" s="107" t="s">
        <v>120</v>
      </c>
      <c r="M2606" s="108"/>
      <c r="N2606" s="109" t="s">
        <v>94</v>
      </c>
      <c r="O2606" s="105" t="s">
        <v>116</v>
      </c>
      <c r="P2606" s="104" t="s">
        <v>117</v>
      </c>
      <c r="Q2606" s="104"/>
      <c r="R2606" s="104"/>
      <c r="S2606" s="104"/>
      <c r="T2606" s="104"/>
      <c r="U2606" s="105"/>
      <c r="V2606" s="104" t="s">
        <v>118</v>
      </c>
      <c r="W2606" s="104"/>
      <c r="X2606" s="105"/>
      <c r="Y2606" s="106" t="s">
        <v>119</v>
      </c>
      <c r="Z2606" s="107" t="s">
        <v>120</v>
      </c>
      <c r="AA2606" s="108"/>
      <c r="AB2606" s="109" t="s">
        <v>94</v>
      </c>
    </row>
    <row r="2607" spans="1:37">
      <c r="A2607" s="110" t="s">
        <v>121</v>
      </c>
      <c r="B2607" s="111"/>
      <c r="C2607" s="111"/>
      <c r="D2607" s="111"/>
      <c r="E2607" s="111"/>
      <c r="F2607" s="111"/>
      <c r="G2607" s="112"/>
      <c r="H2607" s="111"/>
      <c r="I2607" s="111"/>
      <c r="J2607" s="112"/>
      <c r="K2607" s="113"/>
      <c r="L2607" s="114"/>
      <c r="M2607" s="115"/>
      <c r="N2607" s="116"/>
      <c r="O2607" s="117" t="s">
        <v>121</v>
      </c>
      <c r="P2607" s="111"/>
      <c r="Q2607" s="111"/>
      <c r="R2607" s="111"/>
      <c r="S2607" s="111"/>
      <c r="T2607" s="111"/>
      <c r="U2607" s="112"/>
      <c r="V2607" s="111"/>
      <c r="W2607" s="111"/>
      <c r="X2607" s="112"/>
      <c r="Y2607" s="113"/>
      <c r="Z2607" s="114"/>
      <c r="AA2607" s="115"/>
      <c r="AB2607" s="116"/>
      <c r="AD2607" s="64" t="s">
        <v>122</v>
      </c>
    </row>
    <row r="2608" spans="1:37">
      <c r="A2608" s="110" t="s">
        <v>123</v>
      </c>
      <c r="B2608" s="111"/>
      <c r="C2608" s="111"/>
      <c r="D2608" s="111"/>
      <c r="E2608" s="111"/>
      <c r="F2608" s="111"/>
      <c r="G2608" s="112"/>
      <c r="H2608" s="111"/>
      <c r="I2608" s="111"/>
      <c r="J2608" s="112"/>
      <c r="K2608" s="118"/>
      <c r="L2608" s="119"/>
      <c r="M2608" s="112"/>
      <c r="N2608" s="116"/>
      <c r="O2608" s="117" t="s">
        <v>123</v>
      </c>
      <c r="P2608" s="111"/>
      <c r="Q2608" s="111"/>
      <c r="R2608" s="111"/>
      <c r="S2608" s="111"/>
      <c r="T2608" s="111"/>
      <c r="U2608" s="112"/>
      <c r="V2608" s="111"/>
      <c r="W2608" s="111"/>
      <c r="X2608" s="112"/>
      <c r="Y2608" s="118"/>
      <c r="Z2608" s="119"/>
      <c r="AA2608" s="112"/>
      <c r="AB2608" s="116"/>
      <c r="AD2608" s="120"/>
      <c r="AE2608" s="58"/>
      <c r="AF2608" s="58"/>
      <c r="AG2608" s="58"/>
      <c r="AH2608" s="58"/>
      <c r="AI2608" s="58"/>
      <c r="AJ2608" s="58"/>
      <c r="AK2608" s="58"/>
    </row>
    <row r="2609" spans="1:37">
      <c r="A2609" s="110" t="s">
        <v>124</v>
      </c>
      <c r="B2609" s="111"/>
      <c r="C2609" s="111"/>
      <c r="D2609" s="111"/>
      <c r="E2609" s="111"/>
      <c r="F2609" s="111"/>
      <c r="G2609" s="112"/>
      <c r="H2609" s="111"/>
      <c r="I2609" s="111"/>
      <c r="J2609" s="112"/>
      <c r="K2609" s="118"/>
      <c r="L2609" s="119"/>
      <c r="M2609" s="112"/>
      <c r="N2609" s="116"/>
      <c r="O2609" s="117" t="s">
        <v>124</v>
      </c>
      <c r="P2609" s="111"/>
      <c r="Q2609" s="111"/>
      <c r="R2609" s="111"/>
      <c r="S2609" s="111"/>
      <c r="T2609" s="111"/>
      <c r="U2609" s="112"/>
      <c r="V2609" s="111"/>
      <c r="W2609" s="111"/>
      <c r="X2609" s="112"/>
      <c r="Y2609" s="118"/>
      <c r="Z2609" s="119"/>
      <c r="AA2609" s="112"/>
      <c r="AB2609" s="116"/>
      <c r="AD2609" s="64" t="s">
        <v>96</v>
      </c>
    </row>
    <row r="2610" spans="1:37">
      <c r="A2610" s="110" t="s">
        <v>125</v>
      </c>
      <c r="B2610" s="111"/>
      <c r="C2610" s="111"/>
      <c r="D2610" s="111"/>
      <c r="E2610" s="111"/>
      <c r="F2610" s="111"/>
      <c r="G2610" s="112"/>
      <c r="H2610" s="111"/>
      <c r="I2610" s="111"/>
      <c r="J2610" s="112"/>
      <c r="K2610" s="118"/>
      <c r="L2610" s="119"/>
      <c r="M2610" s="112"/>
      <c r="N2610" s="116"/>
      <c r="O2610" s="117" t="s">
        <v>125</v>
      </c>
      <c r="P2610" s="111"/>
      <c r="Q2610" s="111"/>
      <c r="R2610" s="111"/>
      <c r="S2610" s="111"/>
      <c r="T2610" s="111"/>
      <c r="U2610" s="112"/>
      <c r="V2610" s="111"/>
      <c r="W2610" s="111"/>
      <c r="X2610" s="112"/>
      <c r="Y2610" s="118"/>
      <c r="Z2610" s="119"/>
      <c r="AA2610" s="112"/>
      <c r="AB2610" s="116"/>
      <c r="AD2610" s="120"/>
      <c r="AE2610" s="58"/>
      <c r="AF2610" s="58"/>
      <c r="AG2610" s="58"/>
      <c r="AH2610" s="58"/>
      <c r="AI2610" s="58"/>
      <c r="AJ2610" s="58"/>
      <c r="AK2610" s="58"/>
    </row>
    <row r="2611" spans="1:37">
      <c r="A2611" s="110" t="s">
        <v>126</v>
      </c>
      <c r="B2611" s="111"/>
      <c r="C2611" s="111"/>
      <c r="D2611" s="111"/>
      <c r="E2611" s="111"/>
      <c r="F2611" s="111"/>
      <c r="G2611" s="112"/>
      <c r="H2611" s="111"/>
      <c r="I2611" s="111"/>
      <c r="J2611" s="112"/>
      <c r="K2611" s="118"/>
      <c r="L2611" s="119"/>
      <c r="M2611" s="112"/>
      <c r="N2611" s="116"/>
      <c r="O2611" s="117" t="s">
        <v>126</v>
      </c>
      <c r="P2611" s="111"/>
      <c r="Q2611" s="111"/>
      <c r="R2611" s="111"/>
      <c r="S2611" s="111"/>
      <c r="T2611" s="111"/>
      <c r="U2611" s="112"/>
      <c r="V2611" s="111"/>
      <c r="W2611" s="111"/>
      <c r="X2611" s="112"/>
      <c r="Y2611" s="118"/>
      <c r="Z2611" s="119"/>
      <c r="AA2611" s="112"/>
      <c r="AB2611" s="116"/>
      <c r="AD2611" s="64" t="s">
        <v>127</v>
      </c>
    </row>
    <row r="2612" spans="1:37">
      <c r="A2612" s="121" t="s">
        <v>128</v>
      </c>
      <c r="B2612" s="58"/>
      <c r="C2612" s="58"/>
      <c r="D2612" s="58"/>
      <c r="E2612" s="58"/>
      <c r="F2612" s="58"/>
      <c r="G2612" s="72"/>
      <c r="H2612" s="58"/>
      <c r="I2612" s="58"/>
      <c r="J2612" s="72"/>
      <c r="K2612" s="122"/>
      <c r="L2612" s="123"/>
      <c r="M2612" s="72"/>
      <c r="N2612" s="59"/>
      <c r="O2612" s="124" t="s">
        <v>128</v>
      </c>
      <c r="P2612" s="58"/>
      <c r="Q2612" s="58"/>
      <c r="R2612" s="58"/>
      <c r="S2612" s="58"/>
      <c r="T2612" s="58"/>
      <c r="U2612" s="72"/>
      <c r="V2612" s="58"/>
      <c r="W2612" s="58"/>
      <c r="X2612" s="72"/>
      <c r="Y2612" s="122"/>
      <c r="Z2612" s="123"/>
      <c r="AA2612" s="72"/>
      <c r="AB2612" s="59"/>
      <c r="AD2612" s="120"/>
      <c r="AE2612" s="125" t="str">
        <f>Daten!$A$35</f>
        <v>Fredenbeck</v>
      </c>
      <c r="AF2612" s="58"/>
      <c r="AG2612" s="58"/>
      <c r="AH2612" s="58"/>
      <c r="AI2612" s="58"/>
      <c r="AJ2612" s="58"/>
      <c r="AK2612" s="58"/>
    </row>
    <row r="2613" spans="1:37">
      <c r="A2613" s="65" t="s">
        <v>129</v>
      </c>
      <c r="N2613" s="61"/>
      <c r="O2613" s="64" t="s">
        <v>129</v>
      </c>
      <c r="AB2613" s="61"/>
      <c r="AD2613" s="64" t="s">
        <v>130</v>
      </c>
    </row>
    <row r="2614" spans="1:37">
      <c r="A2614" s="57"/>
      <c r="B2614" s="58"/>
      <c r="C2614" s="58"/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9"/>
      <c r="O2614" s="58"/>
      <c r="P2614" s="58"/>
      <c r="Q2614" s="58"/>
      <c r="R2614" s="58"/>
      <c r="S2614" s="58"/>
      <c r="T2614" s="58"/>
      <c r="U2614" s="58"/>
      <c r="V2614" s="58"/>
      <c r="W2614" s="58"/>
      <c r="X2614" s="58"/>
      <c r="Y2614" s="58"/>
      <c r="Z2614" s="58"/>
      <c r="AA2614" s="58"/>
      <c r="AB2614" s="59"/>
      <c r="AD2614" s="58"/>
      <c r="AE2614" s="126" t="str">
        <f>Daten!$A$32</f>
        <v>05.05.2017</v>
      </c>
      <c r="AF2614" s="58"/>
      <c r="AG2614" s="58"/>
      <c r="AH2614" s="58"/>
      <c r="AI2614" s="58"/>
      <c r="AJ2614" s="58"/>
      <c r="AK2614" s="58"/>
    </row>
    <row r="2615" spans="1:37" ht="12" customHeight="1"/>
    <row r="2616" spans="1:37">
      <c r="A2616" s="51" t="s">
        <v>95</v>
      </c>
      <c r="B2616" s="52"/>
      <c r="C2616" s="52"/>
      <c r="D2616" s="52"/>
      <c r="E2616" s="53"/>
      <c r="F2616" s="54" t="s">
        <v>96</v>
      </c>
      <c r="G2616" s="52"/>
      <c r="H2616" s="52"/>
      <c r="I2616" s="52"/>
      <c r="J2616" s="52"/>
      <c r="K2616" s="52"/>
      <c r="L2616" s="52"/>
      <c r="M2616" s="52"/>
      <c r="N2616" s="52"/>
      <c r="O2616" s="52"/>
      <c r="P2616" s="53"/>
      <c r="Q2616" s="54" t="s">
        <v>97</v>
      </c>
      <c r="R2616" s="52"/>
      <c r="S2616" s="52"/>
      <c r="T2616" s="52"/>
      <c r="U2616" s="52"/>
      <c r="V2616" s="52"/>
      <c r="W2616" s="52"/>
      <c r="X2616" s="52"/>
      <c r="Y2616" s="52"/>
      <c r="Z2616" s="52"/>
      <c r="AA2616" s="52"/>
      <c r="AB2616" s="53"/>
      <c r="AC2616" s="55" t="s">
        <v>98</v>
      </c>
    </row>
    <row r="2617" spans="1:37">
      <c r="A2617" s="57"/>
      <c r="B2617" s="58"/>
      <c r="C2617" s="58"/>
      <c r="D2617" s="58"/>
      <c r="E2617" s="59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9"/>
      <c r="Q2617" s="58"/>
      <c r="R2617" s="58" t="e">
        <f ca="1">SamstagNeben!P105</f>
        <v>#N/A</v>
      </c>
      <c r="S2617" s="58"/>
      <c r="T2617" s="58"/>
      <c r="U2617" s="58"/>
      <c r="V2617" s="58"/>
      <c r="W2617" s="58"/>
      <c r="X2617" s="58"/>
      <c r="Y2617" s="58"/>
      <c r="Z2617" s="58"/>
      <c r="AA2617" s="58" t="str">
        <f>SamstagNeben!N105</f>
        <v>F40</v>
      </c>
      <c r="AB2617" s="59"/>
      <c r="AC2617" s="55" t="s">
        <v>99</v>
      </c>
    </row>
    <row r="2618" spans="1:37" ht="15.95" customHeight="1">
      <c r="A2618" s="60" t="s">
        <v>100</v>
      </c>
      <c r="C2618" s="56" t="e">
        <f ca="1">SamstagNeben!I105</f>
        <v>#N/A</v>
      </c>
      <c r="M2618" s="61"/>
      <c r="N2618" s="62" t="s">
        <v>101</v>
      </c>
      <c r="O2618" s="63"/>
      <c r="P2618" s="56" t="e">
        <f ca="1">SamstagNeben!M105</f>
        <v>#N/A</v>
      </c>
      <c r="AB2618" s="61"/>
    </row>
    <row r="2619" spans="1:37">
      <c r="A2619" s="57"/>
      <c r="B2619" s="58"/>
      <c r="C2619" s="58"/>
      <c r="M2619" s="61"/>
      <c r="N2619" s="62"/>
      <c r="AB2619" s="61"/>
      <c r="AD2619" s="64" t="s">
        <v>37</v>
      </c>
      <c r="AG2619" s="64" t="s">
        <v>102</v>
      </c>
      <c r="AJ2619" s="64" t="s">
        <v>39</v>
      </c>
    </row>
    <row r="2620" spans="1:37">
      <c r="A2620" s="65" t="s">
        <v>100</v>
      </c>
      <c r="C2620" s="66"/>
      <c r="D2620" s="67"/>
      <c r="E2620" s="67"/>
      <c r="F2620" s="67"/>
      <c r="G2620" s="67"/>
      <c r="H2620" s="68"/>
      <c r="I2620" s="67"/>
      <c r="J2620" s="67"/>
      <c r="K2620" s="67"/>
      <c r="L2620" s="67"/>
      <c r="M2620" s="68"/>
      <c r="N2620" s="67"/>
      <c r="O2620" s="67"/>
      <c r="P2620" s="67"/>
      <c r="Q2620" s="67"/>
      <c r="R2620" s="68"/>
      <c r="S2620" s="67"/>
      <c r="T2620" s="67"/>
      <c r="U2620" s="67"/>
      <c r="V2620" s="67"/>
      <c r="W2620" s="68"/>
      <c r="X2620" s="67"/>
      <c r="Y2620" s="67"/>
      <c r="Z2620" s="67"/>
      <c r="AA2620" s="67"/>
      <c r="AB2620" s="68"/>
      <c r="AC2620" s="62"/>
      <c r="AD2620" s="69"/>
      <c r="AE2620" s="53"/>
      <c r="AF2620" s="62"/>
      <c r="AG2620" s="69"/>
      <c r="AH2620" s="53"/>
      <c r="AJ2620" s="69"/>
      <c r="AK2620" s="53"/>
    </row>
    <row r="2621" spans="1:37">
      <c r="A2621" s="70" t="s">
        <v>101</v>
      </c>
      <c r="B2621" s="58"/>
      <c r="C2621" s="71"/>
      <c r="D2621" s="72"/>
      <c r="E2621" s="72"/>
      <c r="F2621" s="72"/>
      <c r="G2621" s="72"/>
      <c r="H2621" s="59"/>
      <c r="I2621" s="72"/>
      <c r="J2621" s="72"/>
      <c r="K2621" s="72"/>
      <c r="L2621" s="72"/>
      <c r="M2621" s="59"/>
      <c r="N2621" s="72"/>
      <c r="O2621" s="72"/>
      <c r="P2621" s="72"/>
      <c r="Q2621" s="72"/>
      <c r="R2621" s="59"/>
      <c r="S2621" s="72"/>
      <c r="T2621" s="72"/>
      <c r="U2621" s="72"/>
      <c r="V2621" s="72"/>
      <c r="W2621" s="59"/>
      <c r="X2621" s="72"/>
      <c r="Y2621" s="72"/>
      <c r="Z2621" s="72"/>
      <c r="AA2621" s="72"/>
      <c r="AB2621" s="59"/>
      <c r="AC2621" s="62"/>
      <c r="AD2621" s="462">
        <f>SamstagNeben!C105</f>
        <v>21</v>
      </c>
      <c r="AE2621" s="463"/>
      <c r="AF2621" s="62"/>
      <c r="AG2621" s="462">
        <f>SamstagNeben!E105</f>
        <v>140</v>
      </c>
      <c r="AH2621" s="463"/>
      <c r="AJ2621" s="462">
        <f>SamstagNeben!F105</f>
        <v>4</v>
      </c>
      <c r="AK2621" s="463"/>
    </row>
    <row r="2622" spans="1:37">
      <c r="A2622" s="65" t="s">
        <v>100</v>
      </c>
      <c r="C2622" s="66"/>
      <c r="D2622" s="67"/>
      <c r="E2622" s="67"/>
      <c r="F2622" s="67"/>
      <c r="G2622" s="67"/>
      <c r="H2622" s="68"/>
      <c r="I2622" s="67"/>
      <c r="J2622" s="67"/>
      <c r="K2622" s="67"/>
      <c r="L2622" s="67"/>
      <c r="M2622" s="68"/>
      <c r="N2622" s="67"/>
      <c r="O2622" s="67"/>
      <c r="P2622" s="67"/>
      <c r="Q2622" s="67"/>
      <c r="R2622" s="68"/>
      <c r="S2622" s="67"/>
      <c r="T2622" s="67"/>
      <c r="U2622" s="67"/>
      <c r="V2622" s="67"/>
      <c r="W2622" s="68"/>
      <c r="X2622" s="67"/>
      <c r="Y2622" s="67"/>
      <c r="Z2622" s="67"/>
      <c r="AA2622" s="67"/>
      <c r="AB2622" s="68"/>
      <c r="AC2622" s="62"/>
      <c r="AD2622" s="57"/>
      <c r="AE2622" s="59"/>
      <c r="AF2622" s="62"/>
      <c r="AG2622" s="57"/>
      <c r="AH2622" s="59"/>
      <c r="AJ2622" s="57"/>
      <c r="AK2622" s="59"/>
    </row>
    <row r="2623" spans="1:37">
      <c r="A2623" s="70" t="s">
        <v>101</v>
      </c>
      <c r="B2623" s="58"/>
      <c r="C2623" s="71"/>
      <c r="D2623" s="72"/>
      <c r="E2623" s="72"/>
      <c r="F2623" s="72"/>
      <c r="G2623" s="72"/>
      <c r="H2623" s="59"/>
      <c r="I2623" s="72"/>
      <c r="J2623" s="72"/>
      <c r="K2623" s="72"/>
      <c r="L2623" s="72"/>
      <c r="M2623" s="59"/>
      <c r="N2623" s="72"/>
      <c r="O2623" s="72"/>
      <c r="P2623" s="72"/>
      <c r="Q2623" s="72"/>
      <c r="R2623" s="59"/>
      <c r="S2623" s="72"/>
      <c r="T2623" s="72"/>
      <c r="U2623" s="72"/>
      <c r="V2623" s="72"/>
      <c r="W2623" s="59"/>
      <c r="X2623" s="72"/>
      <c r="Y2623" s="72"/>
      <c r="Z2623" s="72"/>
      <c r="AA2623" s="72"/>
      <c r="AB2623" s="59"/>
      <c r="AC2623" s="62"/>
      <c r="AD2623" s="62"/>
      <c r="AE2623" s="62"/>
      <c r="AF2623" s="62"/>
      <c r="AG2623" s="62"/>
    </row>
    <row r="2624" spans="1:37">
      <c r="A2624" s="65" t="s">
        <v>100</v>
      </c>
      <c r="C2624" s="66"/>
      <c r="D2624" s="67"/>
      <c r="E2624" s="67"/>
      <c r="F2624" s="67"/>
      <c r="G2624" s="67"/>
      <c r="H2624" s="68"/>
      <c r="I2624" s="67"/>
      <c r="J2624" s="67"/>
      <c r="K2624" s="67"/>
      <c r="L2624" s="67"/>
      <c r="M2624" s="68"/>
      <c r="N2624" s="67"/>
      <c r="O2624" s="67"/>
      <c r="P2624" s="67"/>
      <c r="Q2624" s="67"/>
      <c r="R2624" s="68"/>
      <c r="S2624" s="67"/>
      <c r="T2624" s="67"/>
      <c r="U2624" s="67"/>
      <c r="V2624" s="67"/>
      <c r="W2624" s="68"/>
      <c r="X2624" s="67"/>
      <c r="Y2624" s="67"/>
      <c r="Z2624" s="67"/>
      <c r="AA2624" s="67"/>
      <c r="AB2624" s="68"/>
      <c r="AC2624" s="62"/>
      <c r="AD2624" s="73" t="s">
        <v>103</v>
      </c>
      <c r="AE2624" s="62"/>
      <c r="AF2624" s="62"/>
      <c r="AG2624" s="62"/>
    </row>
    <row r="2625" spans="1:37">
      <c r="A2625" s="70" t="s">
        <v>101</v>
      </c>
      <c r="B2625" s="58"/>
      <c r="C2625" s="71"/>
      <c r="D2625" s="72"/>
      <c r="E2625" s="72"/>
      <c r="F2625" s="72"/>
      <c r="G2625" s="72"/>
      <c r="H2625" s="59"/>
      <c r="I2625" s="72"/>
      <c r="J2625" s="72"/>
      <c r="K2625" s="72"/>
      <c r="L2625" s="72"/>
      <c r="M2625" s="59"/>
      <c r="N2625" s="72"/>
      <c r="O2625" s="72"/>
      <c r="P2625" s="72"/>
      <c r="Q2625" s="72"/>
      <c r="R2625" s="59"/>
      <c r="S2625" s="72"/>
      <c r="T2625" s="72"/>
      <c r="U2625" s="72"/>
      <c r="V2625" s="72"/>
      <c r="W2625" s="59"/>
      <c r="X2625" s="72"/>
      <c r="Y2625" s="72"/>
      <c r="Z2625" s="72"/>
      <c r="AA2625" s="72"/>
      <c r="AB2625" s="59"/>
      <c r="AC2625" s="62"/>
      <c r="AD2625" s="62"/>
      <c r="AE2625" s="62"/>
      <c r="AF2625" s="62"/>
      <c r="AG2625" s="62"/>
    </row>
    <row r="2626" spans="1:37">
      <c r="A2626" s="65" t="s">
        <v>100</v>
      </c>
      <c r="C2626" s="66"/>
      <c r="D2626" s="67"/>
      <c r="E2626" s="67"/>
      <c r="F2626" s="67"/>
      <c r="G2626" s="67"/>
      <c r="H2626" s="68"/>
      <c r="I2626" s="67"/>
      <c r="J2626" s="67"/>
      <c r="K2626" s="67"/>
      <c r="L2626" s="67"/>
      <c r="M2626" s="68"/>
      <c r="N2626" s="67"/>
      <c r="O2626" s="67"/>
      <c r="P2626" s="67"/>
      <c r="Q2626" s="67"/>
      <c r="R2626" s="68"/>
      <c r="S2626" s="67"/>
      <c r="T2626" s="67"/>
      <c r="U2626" s="67"/>
      <c r="V2626" s="67"/>
      <c r="W2626" s="68"/>
      <c r="X2626" s="67"/>
      <c r="Y2626" s="67"/>
      <c r="Z2626" s="67"/>
      <c r="AA2626" s="67"/>
      <c r="AB2626" s="68"/>
      <c r="AC2626" s="62"/>
      <c r="AD2626" s="74" t="str">
        <f>Daten!$A$31</f>
        <v>DM Senioren 2017</v>
      </c>
      <c r="AE2626" s="58"/>
      <c r="AF2626" s="58"/>
      <c r="AG2626" s="58"/>
      <c r="AH2626" s="58"/>
      <c r="AI2626" s="58"/>
      <c r="AJ2626" s="58"/>
      <c r="AK2626" s="58"/>
    </row>
    <row r="2627" spans="1:37">
      <c r="A2627" s="70" t="s">
        <v>101</v>
      </c>
      <c r="B2627" s="58"/>
      <c r="C2627" s="71"/>
      <c r="D2627" s="72"/>
      <c r="E2627" s="72"/>
      <c r="F2627" s="72"/>
      <c r="G2627" s="72"/>
      <c r="H2627" s="59"/>
      <c r="I2627" s="72"/>
      <c r="J2627" s="72"/>
      <c r="K2627" s="72"/>
      <c r="L2627" s="72"/>
      <c r="M2627" s="59"/>
      <c r="N2627" s="72"/>
      <c r="O2627" s="72"/>
      <c r="P2627" s="72"/>
      <c r="Q2627" s="72"/>
      <c r="R2627" s="59"/>
      <c r="S2627" s="72"/>
      <c r="T2627" s="72"/>
      <c r="U2627" s="72"/>
      <c r="V2627" s="72"/>
      <c r="W2627" s="59"/>
      <c r="X2627" s="72"/>
      <c r="Y2627" s="72"/>
      <c r="Z2627" s="72"/>
      <c r="AA2627" s="72"/>
      <c r="AB2627" s="59"/>
      <c r="AC2627" s="62"/>
      <c r="AD2627" s="75" t="str">
        <f>SamstagNeben!G105</f>
        <v>F40</v>
      </c>
      <c r="AE2627" s="76"/>
      <c r="AF2627" s="76"/>
      <c r="AG2627" s="75" t="s">
        <v>34</v>
      </c>
      <c r="AH2627" s="76"/>
      <c r="AI2627" s="76"/>
      <c r="AJ2627" s="76"/>
      <c r="AK2627" s="76"/>
    </row>
    <row r="2628" spans="1:37">
      <c r="A2628" s="65" t="s">
        <v>100</v>
      </c>
      <c r="C2628" s="66"/>
      <c r="D2628" s="67"/>
      <c r="E2628" s="67"/>
      <c r="F2628" s="67"/>
      <c r="G2628" s="67"/>
      <c r="H2628" s="68"/>
      <c r="I2628" s="67"/>
      <c r="J2628" s="67"/>
      <c r="K2628" s="67"/>
      <c r="L2628" s="67"/>
      <c r="M2628" s="68"/>
      <c r="N2628" s="67"/>
      <c r="O2628" s="67"/>
      <c r="P2628" s="67"/>
      <c r="Q2628" s="67"/>
      <c r="R2628" s="68"/>
      <c r="S2628" s="67"/>
      <c r="T2628" s="67"/>
      <c r="U2628" s="67"/>
      <c r="V2628" s="67"/>
      <c r="W2628" s="68"/>
      <c r="X2628" s="67"/>
      <c r="Y2628" s="67"/>
      <c r="Z2628" s="67"/>
      <c r="AA2628" s="67"/>
      <c r="AB2628" s="68"/>
      <c r="AC2628" s="62"/>
      <c r="AD2628" s="77"/>
      <c r="AE2628" s="62"/>
      <c r="AF2628" s="62"/>
      <c r="AG2628" s="62"/>
      <c r="AH2628" s="62"/>
      <c r="AI2628" s="62"/>
      <c r="AJ2628" s="62"/>
      <c r="AK2628" s="62"/>
    </row>
    <row r="2629" spans="1:37">
      <c r="A2629" s="70" t="s">
        <v>101</v>
      </c>
      <c r="B2629" s="58"/>
      <c r="C2629" s="71"/>
      <c r="D2629" s="72"/>
      <c r="E2629" s="72"/>
      <c r="F2629" s="72"/>
      <c r="G2629" s="72"/>
      <c r="H2629" s="59"/>
      <c r="I2629" s="72"/>
      <c r="J2629" s="72"/>
      <c r="K2629" s="72"/>
      <c r="L2629" s="72"/>
      <c r="M2629" s="59"/>
      <c r="N2629" s="72"/>
      <c r="O2629" s="72"/>
      <c r="P2629" s="72"/>
      <c r="Q2629" s="72"/>
      <c r="R2629" s="59"/>
      <c r="S2629" s="72"/>
      <c r="T2629" s="72"/>
      <c r="U2629" s="72"/>
      <c r="V2629" s="72"/>
      <c r="W2629" s="59"/>
      <c r="X2629" s="72"/>
      <c r="Y2629" s="72"/>
      <c r="Z2629" s="72"/>
      <c r="AA2629" s="72"/>
      <c r="AB2629" s="59"/>
      <c r="AC2629" s="62"/>
      <c r="AD2629" s="78" t="s">
        <v>104</v>
      </c>
      <c r="AE2629" s="76"/>
      <c r="AF2629" s="76"/>
      <c r="AG2629" s="76"/>
      <c r="AH2629" s="79"/>
      <c r="AI2629" s="76"/>
      <c r="AJ2629" s="76"/>
      <c r="AK2629" s="80"/>
    </row>
    <row r="2630" spans="1:37">
      <c r="D2630" s="64"/>
      <c r="AD2630" s="81"/>
      <c r="AE2630" s="52"/>
      <c r="AF2630" s="52"/>
      <c r="AG2630" s="52"/>
      <c r="AH2630" s="82"/>
      <c r="AI2630" s="52"/>
      <c r="AJ2630" s="52"/>
      <c r="AK2630" s="53"/>
    </row>
    <row r="2631" spans="1:37">
      <c r="A2631" s="83" t="s">
        <v>105</v>
      </c>
      <c r="B2631" s="76"/>
      <c r="C2631" s="80"/>
      <c r="D2631" s="84"/>
      <c r="E2631" s="84" t="s">
        <v>100</v>
      </c>
      <c r="F2631" s="85" t="s">
        <v>21</v>
      </c>
      <c r="G2631" s="84" t="s">
        <v>101</v>
      </c>
      <c r="H2631" s="86"/>
      <c r="I2631" s="84" t="s">
        <v>106</v>
      </c>
      <c r="J2631" s="84"/>
      <c r="K2631" s="84"/>
      <c r="L2631" s="84"/>
      <c r="M2631" s="86"/>
      <c r="N2631" s="84" t="s">
        <v>107</v>
      </c>
      <c r="O2631" s="84"/>
      <c r="P2631" s="84"/>
      <c r="Q2631" s="84"/>
      <c r="R2631" s="86"/>
      <c r="S2631" s="73"/>
      <c r="T2631" s="73"/>
      <c r="AD2631" s="87" t="s">
        <v>108</v>
      </c>
      <c r="AE2631" s="58"/>
      <c r="AF2631" s="58"/>
      <c r="AG2631" s="58"/>
      <c r="AH2631" s="72"/>
      <c r="AI2631" s="58"/>
      <c r="AJ2631" s="58"/>
      <c r="AK2631" s="59"/>
    </row>
    <row r="2632" spans="1:37">
      <c r="A2632" s="60"/>
      <c r="C2632" s="61"/>
      <c r="H2632" s="61"/>
      <c r="M2632" s="61"/>
      <c r="N2632" s="88"/>
      <c r="O2632" s="89"/>
      <c r="P2632" s="89"/>
      <c r="Q2632" s="89"/>
      <c r="R2632" s="90"/>
      <c r="S2632" s="62"/>
      <c r="T2632" s="56" t="s">
        <v>109</v>
      </c>
      <c r="AD2632" s="91"/>
      <c r="AE2632" s="62"/>
      <c r="AF2632" s="62"/>
      <c r="AG2632" s="62"/>
      <c r="AH2632" s="92"/>
      <c r="AI2632" s="62"/>
      <c r="AJ2632" s="62"/>
      <c r="AK2632" s="61"/>
    </row>
    <row r="2633" spans="1:37">
      <c r="A2633" s="93" t="s">
        <v>110</v>
      </c>
      <c r="B2633" s="58"/>
      <c r="C2633" s="59"/>
      <c r="D2633" s="58"/>
      <c r="E2633" s="58"/>
      <c r="F2633" s="94" t="s">
        <v>21</v>
      </c>
      <c r="G2633" s="58"/>
      <c r="H2633" s="59"/>
      <c r="I2633" s="58"/>
      <c r="J2633" s="58"/>
      <c r="K2633" s="94" t="s">
        <v>21</v>
      </c>
      <c r="L2633" s="58"/>
      <c r="M2633" s="59"/>
      <c r="N2633" s="95"/>
      <c r="O2633" s="95"/>
      <c r="P2633" s="96"/>
      <c r="Q2633" s="97"/>
      <c r="R2633" s="98"/>
      <c r="S2633" s="62"/>
      <c r="T2633" s="62"/>
      <c r="AD2633" s="87" t="s">
        <v>111</v>
      </c>
      <c r="AE2633" s="58"/>
      <c r="AF2633" s="58"/>
      <c r="AG2633" s="58"/>
      <c r="AH2633" s="72"/>
      <c r="AI2633" s="58"/>
      <c r="AJ2633" s="58"/>
      <c r="AK2633" s="59"/>
    </row>
    <row r="2634" spans="1:37">
      <c r="A2634" s="60"/>
      <c r="C2634" s="61"/>
      <c r="H2634" s="61"/>
      <c r="K2634" s="99"/>
      <c r="M2634" s="61"/>
      <c r="N2634" s="62"/>
      <c r="Q2634" s="100"/>
      <c r="R2634" s="61"/>
      <c r="S2634" s="62"/>
      <c r="T2634" s="58"/>
      <c r="U2634" s="58"/>
      <c r="V2634" s="58"/>
      <c r="W2634" s="58"/>
      <c r="X2634" s="58"/>
      <c r="Y2634" s="58"/>
      <c r="Z2634" s="58"/>
      <c r="AA2634" s="58"/>
      <c r="AB2634" s="58"/>
      <c r="AC2634" s="62"/>
      <c r="AD2634" s="91"/>
      <c r="AE2634" s="62"/>
      <c r="AF2634" s="62"/>
      <c r="AG2634" s="62"/>
      <c r="AH2634" s="92"/>
      <c r="AI2634" s="62"/>
      <c r="AJ2634" s="62"/>
      <c r="AK2634" s="61"/>
    </row>
    <row r="2635" spans="1:37">
      <c r="A2635" s="93" t="s">
        <v>112</v>
      </c>
      <c r="B2635" s="58"/>
      <c r="C2635" s="59"/>
      <c r="D2635" s="58"/>
      <c r="E2635" s="58"/>
      <c r="F2635" s="94" t="s">
        <v>21</v>
      </c>
      <c r="G2635" s="58"/>
      <c r="H2635" s="59"/>
      <c r="I2635" s="58"/>
      <c r="J2635" s="58"/>
      <c r="K2635" s="94" t="s">
        <v>21</v>
      </c>
      <c r="L2635" s="58"/>
      <c r="M2635" s="59"/>
      <c r="N2635" s="58"/>
      <c r="O2635" s="58"/>
      <c r="P2635" s="94" t="s">
        <v>21</v>
      </c>
      <c r="Q2635" s="101"/>
      <c r="R2635" s="59"/>
      <c r="S2635" s="62"/>
      <c r="T2635" s="62"/>
      <c r="AD2635" s="87" t="s">
        <v>113</v>
      </c>
      <c r="AE2635" s="58"/>
      <c r="AF2635" s="58"/>
      <c r="AG2635" s="58"/>
      <c r="AH2635" s="72"/>
      <c r="AI2635" s="58"/>
      <c r="AJ2635" s="58"/>
      <c r="AK2635" s="59"/>
    </row>
    <row r="2636" spans="1:37">
      <c r="AD2636" s="91" t="s">
        <v>114</v>
      </c>
      <c r="AE2636" s="62"/>
      <c r="AF2636" s="62"/>
      <c r="AG2636" s="62"/>
      <c r="AH2636" s="92"/>
      <c r="AI2636" s="62"/>
      <c r="AJ2636" s="62"/>
      <c r="AK2636" s="61"/>
    </row>
    <row r="2637" spans="1:37">
      <c r="A2637" s="102"/>
      <c r="B2637" s="76"/>
      <c r="C2637" s="76"/>
      <c r="D2637" s="76"/>
      <c r="E2637" s="76" t="s">
        <v>100</v>
      </c>
      <c r="F2637" s="76"/>
      <c r="G2637" s="76"/>
      <c r="H2637" s="76"/>
      <c r="I2637" s="76"/>
      <c r="J2637" s="76"/>
      <c r="K2637" s="76"/>
      <c r="L2637" s="76"/>
      <c r="M2637" s="76"/>
      <c r="N2637" s="85" t="s">
        <v>40</v>
      </c>
      <c r="O2637" s="76"/>
      <c r="P2637" s="76"/>
      <c r="Q2637" s="76"/>
      <c r="R2637" s="76"/>
      <c r="S2637" s="76"/>
      <c r="T2637" s="76" t="s">
        <v>101</v>
      </c>
      <c r="U2637" s="76"/>
      <c r="V2637" s="76"/>
      <c r="W2637" s="76"/>
      <c r="X2637" s="76"/>
      <c r="Y2637" s="76"/>
      <c r="Z2637" s="76"/>
      <c r="AA2637" s="76"/>
      <c r="AB2637" s="80"/>
      <c r="AD2637" s="87" t="s">
        <v>115</v>
      </c>
      <c r="AE2637" s="58"/>
      <c r="AF2637" s="58"/>
      <c r="AG2637" s="58"/>
      <c r="AH2637" s="72"/>
      <c r="AI2637" s="58"/>
      <c r="AJ2637" s="58"/>
      <c r="AK2637" s="59"/>
    </row>
    <row r="2638" spans="1:37">
      <c r="A2638" s="103" t="s">
        <v>116</v>
      </c>
      <c r="B2638" s="104" t="s">
        <v>117</v>
      </c>
      <c r="C2638" s="104"/>
      <c r="D2638" s="104"/>
      <c r="E2638" s="104"/>
      <c r="F2638" s="104"/>
      <c r="G2638" s="105"/>
      <c r="H2638" s="104" t="s">
        <v>118</v>
      </c>
      <c r="I2638" s="104"/>
      <c r="J2638" s="105"/>
      <c r="K2638" s="106" t="s">
        <v>119</v>
      </c>
      <c r="L2638" s="107" t="s">
        <v>120</v>
      </c>
      <c r="M2638" s="108"/>
      <c r="N2638" s="109" t="s">
        <v>94</v>
      </c>
      <c r="O2638" s="105" t="s">
        <v>116</v>
      </c>
      <c r="P2638" s="104" t="s">
        <v>117</v>
      </c>
      <c r="Q2638" s="104"/>
      <c r="R2638" s="104"/>
      <c r="S2638" s="104"/>
      <c r="T2638" s="104"/>
      <c r="U2638" s="105"/>
      <c r="V2638" s="104" t="s">
        <v>118</v>
      </c>
      <c r="W2638" s="104"/>
      <c r="X2638" s="105"/>
      <c r="Y2638" s="106" t="s">
        <v>119</v>
      </c>
      <c r="Z2638" s="107" t="s">
        <v>120</v>
      </c>
      <c r="AA2638" s="108"/>
      <c r="AB2638" s="109" t="s">
        <v>94</v>
      </c>
    </row>
    <row r="2639" spans="1:37">
      <c r="A2639" s="110" t="s">
        <v>121</v>
      </c>
      <c r="B2639" s="111"/>
      <c r="C2639" s="111"/>
      <c r="D2639" s="111"/>
      <c r="E2639" s="111"/>
      <c r="F2639" s="111"/>
      <c r="G2639" s="112"/>
      <c r="H2639" s="111"/>
      <c r="I2639" s="111"/>
      <c r="J2639" s="112"/>
      <c r="K2639" s="113"/>
      <c r="L2639" s="114"/>
      <c r="M2639" s="115"/>
      <c r="N2639" s="116"/>
      <c r="O2639" s="117" t="s">
        <v>121</v>
      </c>
      <c r="P2639" s="111"/>
      <c r="Q2639" s="111"/>
      <c r="R2639" s="111"/>
      <c r="S2639" s="111"/>
      <c r="T2639" s="111"/>
      <c r="U2639" s="112"/>
      <c r="V2639" s="111"/>
      <c r="W2639" s="111"/>
      <c r="X2639" s="112"/>
      <c r="Y2639" s="113"/>
      <c r="Z2639" s="114"/>
      <c r="AA2639" s="115"/>
      <c r="AB2639" s="116"/>
      <c r="AD2639" s="64" t="s">
        <v>122</v>
      </c>
    </row>
    <row r="2640" spans="1:37">
      <c r="A2640" s="110" t="s">
        <v>123</v>
      </c>
      <c r="B2640" s="111"/>
      <c r="C2640" s="111"/>
      <c r="D2640" s="111"/>
      <c r="E2640" s="111"/>
      <c r="F2640" s="111"/>
      <c r="G2640" s="112"/>
      <c r="H2640" s="111"/>
      <c r="I2640" s="111"/>
      <c r="J2640" s="112"/>
      <c r="K2640" s="118"/>
      <c r="L2640" s="119"/>
      <c r="M2640" s="112"/>
      <c r="N2640" s="116"/>
      <c r="O2640" s="117" t="s">
        <v>123</v>
      </c>
      <c r="P2640" s="111"/>
      <c r="Q2640" s="111"/>
      <c r="R2640" s="111"/>
      <c r="S2640" s="111"/>
      <c r="T2640" s="111"/>
      <c r="U2640" s="112"/>
      <c r="V2640" s="111"/>
      <c r="W2640" s="111"/>
      <c r="X2640" s="112"/>
      <c r="Y2640" s="118"/>
      <c r="Z2640" s="119"/>
      <c r="AA2640" s="112"/>
      <c r="AB2640" s="116"/>
      <c r="AD2640" s="120"/>
      <c r="AE2640" s="58"/>
      <c r="AF2640" s="58"/>
      <c r="AG2640" s="58"/>
      <c r="AH2640" s="58"/>
      <c r="AI2640" s="58"/>
      <c r="AJ2640" s="58"/>
      <c r="AK2640" s="58"/>
    </row>
    <row r="2641" spans="1:37">
      <c r="A2641" s="110" t="s">
        <v>124</v>
      </c>
      <c r="B2641" s="111"/>
      <c r="C2641" s="111"/>
      <c r="D2641" s="111"/>
      <c r="E2641" s="111"/>
      <c r="F2641" s="111"/>
      <c r="G2641" s="112"/>
      <c r="H2641" s="111"/>
      <c r="I2641" s="111"/>
      <c r="J2641" s="112"/>
      <c r="K2641" s="118"/>
      <c r="L2641" s="119"/>
      <c r="M2641" s="112"/>
      <c r="N2641" s="116"/>
      <c r="O2641" s="117" t="s">
        <v>124</v>
      </c>
      <c r="P2641" s="111"/>
      <c r="Q2641" s="111"/>
      <c r="R2641" s="111"/>
      <c r="S2641" s="111"/>
      <c r="T2641" s="111"/>
      <c r="U2641" s="112"/>
      <c r="V2641" s="111"/>
      <c r="W2641" s="111"/>
      <c r="X2641" s="112"/>
      <c r="Y2641" s="118"/>
      <c r="Z2641" s="119"/>
      <c r="AA2641" s="112"/>
      <c r="AB2641" s="116"/>
      <c r="AD2641" s="64" t="s">
        <v>96</v>
      </c>
    </row>
    <row r="2642" spans="1:37">
      <c r="A2642" s="110" t="s">
        <v>125</v>
      </c>
      <c r="B2642" s="111"/>
      <c r="C2642" s="111"/>
      <c r="D2642" s="111"/>
      <c r="E2642" s="111"/>
      <c r="F2642" s="111"/>
      <c r="G2642" s="112"/>
      <c r="H2642" s="111"/>
      <c r="I2642" s="111"/>
      <c r="J2642" s="112"/>
      <c r="K2642" s="118"/>
      <c r="L2642" s="119"/>
      <c r="M2642" s="112"/>
      <c r="N2642" s="116"/>
      <c r="O2642" s="117" t="s">
        <v>125</v>
      </c>
      <c r="P2642" s="111"/>
      <c r="Q2642" s="111"/>
      <c r="R2642" s="111"/>
      <c r="S2642" s="111"/>
      <c r="T2642" s="111"/>
      <c r="U2642" s="112"/>
      <c r="V2642" s="111"/>
      <c r="W2642" s="111"/>
      <c r="X2642" s="112"/>
      <c r="Y2642" s="118"/>
      <c r="Z2642" s="119"/>
      <c r="AA2642" s="112"/>
      <c r="AB2642" s="116"/>
      <c r="AD2642" s="120"/>
      <c r="AE2642" s="58"/>
      <c r="AF2642" s="58"/>
      <c r="AG2642" s="58"/>
      <c r="AH2642" s="58"/>
      <c r="AI2642" s="58"/>
      <c r="AJ2642" s="58"/>
      <c r="AK2642" s="58"/>
    </row>
    <row r="2643" spans="1:37">
      <c r="A2643" s="110" t="s">
        <v>126</v>
      </c>
      <c r="B2643" s="111"/>
      <c r="C2643" s="111"/>
      <c r="D2643" s="111"/>
      <c r="E2643" s="111"/>
      <c r="F2643" s="111"/>
      <c r="G2643" s="112"/>
      <c r="H2643" s="111"/>
      <c r="I2643" s="111"/>
      <c r="J2643" s="112"/>
      <c r="K2643" s="118"/>
      <c r="L2643" s="119"/>
      <c r="M2643" s="112"/>
      <c r="N2643" s="116"/>
      <c r="O2643" s="117" t="s">
        <v>126</v>
      </c>
      <c r="P2643" s="111"/>
      <c r="Q2643" s="111"/>
      <c r="R2643" s="111"/>
      <c r="S2643" s="111"/>
      <c r="T2643" s="111"/>
      <c r="U2643" s="112"/>
      <c r="V2643" s="111"/>
      <c r="W2643" s="111"/>
      <c r="X2643" s="112"/>
      <c r="Y2643" s="118"/>
      <c r="Z2643" s="119"/>
      <c r="AA2643" s="112"/>
      <c r="AB2643" s="116"/>
      <c r="AD2643" s="64" t="s">
        <v>127</v>
      </c>
    </row>
    <row r="2644" spans="1:37">
      <c r="A2644" s="121" t="s">
        <v>128</v>
      </c>
      <c r="B2644" s="58"/>
      <c r="C2644" s="58"/>
      <c r="D2644" s="58"/>
      <c r="E2644" s="58"/>
      <c r="F2644" s="58"/>
      <c r="G2644" s="72"/>
      <c r="H2644" s="58"/>
      <c r="I2644" s="58"/>
      <c r="J2644" s="72"/>
      <c r="K2644" s="122"/>
      <c r="L2644" s="123"/>
      <c r="M2644" s="72"/>
      <c r="N2644" s="59"/>
      <c r="O2644" s="124" t="s">
        <v>128</v>
      </c>
      <c r="P2644" s="58"/>
      <c r="Q2644" s="58"/>
      <c r="R2644" s="58"/>
      <c r="S2644" s="58"/>
      <c r="T2644" s="58"/>
      <c r="U2644" s="72"/>
      <c r="V2644" s="58"/>
      <c r="W2644" s="58"/>
      <c r="X2644" s="72"/>
      <c r="Y2644" s="122"/>
      <c r="Z2644" s="123"/>
      <c r="AA2644" s="72"/>
      <c r="AB2644" s="59"/>
      <c r="AD2644" s="120"/>
      <c r="AE2644" s="125" t="str">
        <f>Daten!$A$35</f>
        <v>Fredenbeck</v>
      </c>
      <c r="AF2644" s="58"/>
      <c r="AG2644" s="58"/>
      <c r="AH2644" s="58"/>
      <c r="AI2644" s="58"/>
      <c r="AJ2644" s="58"/>
      <c r="AK2644" s="58"/>
    </row>
    <row r="2645" spans="1:37">
      <c r="A2645" s="65" t="s">
        <v>129</v>
      </c>
      <c r="N2645" s="61"/>
      <c r="O2645" s="64" t="s">
        <v>129</v>
      </c>
      <c r="AB2645" s="61"/>
      <c r="AD2645" s="64" t="s">
        <v>130</v>
      </c>
    </row>
    <row r="2646" spans="1:37">
      <c r="A2646" s="57"/>
      <c r="B2646" s="58"/>
      <c r="C2646" s="58"/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9"/>
      <c r="O2646" s="58"/>
      <c r="P2646" s="58"/>
      <c r="Q2646" s="58"/>
      <c r="R2646" s="58"/>
      <c r="S2646" s="58"/>
      <c r="T2646" s="58"/>
      <c r="U2646" s="58"/>
      <c r="V2646" s="58"/>
      <c r="W2646" s="58"/>
      <c r="X2646" s="58"/>
      <c r="Y2646" s="58"/>
      <c r="Z2646" s="58"/>
      <c r="AA2646" s="58"/>
      <c r="AB2646" s="59"/>
      <c r="AD2646" s="58"/>
      <c r="AE2646" s="126" t="str">
        <f>Daten!$A$32</f>
        <v>05.05.2017</v>
      </c>
      <c r="AF2646" s="58"/>
      <c r="AG2646" s="58"/>
      <c r="AH2646" s="58"/>
      <c r="AI2646" s="58"/>
      <c r="AJ2646" s="58"/>
      <c r="AK2646" s="58"/>
    </row>
    <row r="2647" spans="1:37">
      <c r="A2647" s="51" t="s">
        <v>95</v>
      </c>
      <c r="B2647" s="52"/>
      <c r="C2647" s="52"/>
      <c r="D2647" s="52"/>
      <c r="E2647" s="53"/>
      <c r="F2647" s="54" t="s">
        <v>96</v>
      </c>
      <c r="G2647" s="52"/>
      <c r="H2647" s="52"/>
      <c r="I2647" s="52"/>
      <c r="J2647" s="52"/>
      <c r="K2647" s="52"/>
      <c r="L2647" s="52"/>
      <c r="M2647" s="52"/>
      <c r="N2647" s="52"/>
      <c r="O2647" s="52"/>
      <c r="P2647" s="53"/>
      <c r="Q2647" s="54" t="s">
        <v>97</v>
      </c>
      <c r="R2647" s="52"/>
      <c r="S2647" s="52"/>
      <c r="T2647" s="52"/>
      <c r="U2647" s="52"/>
      <c r="V2647" s="52"/>
      <c r="W2647" s="52"/>
      <c r="X2647" s="52"/>
      <c r="Y2647" s="52"/>
      <c r="Z2647" s="52"/>
      <c r="AA2647" s="52"/>
      <c r="AB2647" s="53"/>
      <c r="AC2647" s="55" t="s">
        <v>98</v>
      </c>
    </row>
    <row r="2648" spans="1:37">
      <c r="A2648" s="57"/>
      <c r="B2648" s="58"/>
      <c r="C2648" s="58"/>
      <c r="D2648" s="58"/>
      <c r="E2648" s="59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9"/>
      <c r="Q2648" s="58"/>
      <c r="R2648" s="58" t="e">
        <f ca="1">SamstagNeben!P106</f>
        <v>#N/A</v>
      </c>
      <c r="S2648" s="58"/>
      <c r="T2648" s="58"/>
      <c r="U2648" s="58"/>
      <c r="V2648" s="58"/>
      <c r="W2648" s="58"/>
      <c r="X2648" s="58"/>
      <c r="Y2648" s="58"/>
      <c r="Z2648" s="58"/>
      <c r="AA2648" s="58" t="str">
        <f>SamstagNeben!N106</f>
        <v>M50</v>
      </c>
      <c r="AB2648" s="59"/>
      <c r="AC2648" s="55" t="s">
        <v>99</v>
      </c>
    </row>
    <row r="2649" spans="1:37" ht="15.95" customHeight="1">
      <c r="A2649" s="60" t="s">
        <v>100</v>
      </c>
      <c r="C2649" s="56" t="e">
        <f ca="1">SamstagNeben!I106</f>
        <v>#N/A</v>
      </c>
      <c r="M2649" s="61"/>
      <c r="N2649" s="62" t="s">
        <v>101</v>
      </c>
      <c r="O2649" s="63"/>
      <c r="P2649" s="56" t="e">
        <f ca="1">SamstagNeben!M106</f>
        <v>#N/A</v>
      </c>
      <c r="AB2649" s="61"/>
    </row>
    <row r="2650" spans="1:37">
      <c r="A2650" s="57"/>
      <c r="B2650" s="58"/>
      <c r="C2650" s="58"/>
      <c r="M2650" s="61"/>
      <c r="N2650" s="62"/>
      <c r="AB2650" s="61"/>
      <c r="AD2650" s="64" t="s">
        <v>37</v>
      </c>
      <c r="AG2650" s="64" t="s">
        <v>102</v>
      </c>
      <c r="AJ2650" s="64" t="s">
        <v>39</v>
      </c>
    </row>
    <row r="2651" spans="1:37">
      <c r="A2651" s="65" t="s">
        <v>100</v>
      </c>
      <c r="C2651" s="66"/>
      <c r="D2651" s="67"/>
      <c r="E2651" s="67"/>
      <c r="F2651" s="67"/>
      <c r="G2651" s="67"/>
      <c r="H2651" s="68"/>
      <c r="I2651" s="67"/>
      <c r="J2651" s="67"/>
      <c r="K2651" s="67"/>
      <c r="L2651" s="67"/>
      <c r="M2651" s="68"/>
      <c r="N2651" s="67"/>
      <c r="O2651" s="67"/>
      <c r="P2651" s="67"/>
      <c r="Q2651" s="67"/>
      <c r="R2651" s="68"/>
      <c r="S2651" s="67"/>
      <c r="T2651" s="67"/>
      <c r="U2651" s="67"/>
      <c r="V2651" s="67"/>
      <c r="W2651" s="68"/>
      <c r="X2651" s="67"/>
      <c r="Y2651" s="67"/>
      <c r="Z2651" s="67"/>
      <c r="AA2651" s="67"/>
      <c r="AB2651" s="68"/>
      <c r="AC2651" s="62"/>
      <c r="AD2651" s="69"/>
      <c r="AE2651" s="53"/>
      <c r="AF2651" s="62"/>
      <c r="AG2651" s="69"/>
      <c r="AH2651" s="53"/>
      <c r="AJ2651" s="69"/>
      <c r="AK2651" s="53"/>
    </row>
    <row r="2652" spans="1:37">
      <c r="A2652" s="70" t="s">
        <v>101</v>
      </c>
      <c r="B2652" s="58"/>
      <c r="C2652" s="71"/>
      <c r="D2652" s="72"/>
      <c r="E2652" s="72"/>
      <c r="F2652" s="72"/>
      <c r="G2652" s="72"/>
      <c r="H2652" s="59"/>
      <c r="I2652" s="72"/>
      <c r="J2652" s="72"/>
      <c r="K2652" s="72"/>
      <c r="L2652" s="72"/>
      <c r="M2652" s="59"/>
      <c r="N2652" s="72"/>
      <c r="O2652" s="72"/>
      <c r="P2652" s="72"/>
      <c r="Q2652" s="72"/>
      <c r="R2652" s="59"/>
      <c r="S2652" s="72"/>
      <c r="T2652" s="72"/>
      <c r="U2652" s="72"/>
      <c r="V2652" s="72"/>
      <c r="W2652" s="59"/>
      <c r="X2652" s="72"/>
      <c r="Y2652" s="72"/>
      <c r="Z2652" s="72"/>
      <c r="AA2652" s="72"/>
      <c r="AB2652" s="59"/>
      <c r="AC2652" s="62"/>
      <c r="AD2652" s="462">
        <f>SamstagNeben!C106</f>
        <v>25</v>
      </c>
      <c r="AE2652" s="463"/>
      <c r="AF2652" s="62"/>
      <c r="AG2652" s="462">
        <f>SamstagNeben!E106</f>
        <v>141</v>
      </c>
      <c r="AH2652" s="463"/>
      <c r="AJ2652" s="462">
        <f>SamstagNeben!F106</f>
        <v>1</v>
      </c>
      <c r="AK2652" s="463"/>
    </row>
    <row r="2653" spans="1:37">
      <c r="A2653" s="65" t="s">
        <v>100</v>
      </c>
      <c r="C2653" s="66"/>
      <c r="D2653" s="67"/>
      <c r="E2653" s="67"/>
      <c r="F2653" s="67"/>
      <c r="G2653" s="67"/>
      <c r="H2653" s="68"/>
      <c r="I2653" s="67"/>
      <c r="J2653" s="67"/>
      <c r="K2653" s="67"/>
      <c r="L2653" s="67"/>
      <c r="M2653" s="68"/>
      <c r="N2653" s="67"/>
      <c r="O2653" s="67"/>
      <c r="P2653" s="67"/>
      <c r="Q2653" s="67"/>
      <c r="R2653" s="68"/>
      <c r="S2653" s="67"/>
      <c r="T2653" s="67"/>
      <c r="U2653" s="67"/>
      <c r="V2653" s="67"/>
      <c r="W2653" s="68"/>
      <c r="X2653" s="67"/>
      <c r="Y2653" s="67"/>
      <c r="Z2653" s="67"/>
      <c r="AA2653" s="67"/>
      <c r="AB2653" s="68"/>
      <c r="AC2653" s="62"/>
      <c r="AD2653" s="57"/>
      <c r="AE2653" s="59"/>
      <c r="AF2653" s="62"/>
      <c r="AG2653" s="57"/>
      <c r="AH2653" s="59"/>
      <c r="AJ2653" s="57"/>
      <c r="AK2653" s="59"/>
    </row>
    <row r="2654" spans="1:37">
      <c r="A2654" s="70" t="s">
        <v>101</v>
      </c>
      <c r="B2654" s="58"/>
      <c r="C2654" s="71"/>
      <c r="D2654" s="72"/>
      <c r="E2654" s="72"/>
      <c r="F2654" s="72"/>
      <c r="G2654" s="72"/>
      <c r="H2654" s="59"/>
      <c r="I2654" s="72"/>
      <c r="J2654" s="72"/>
      <c r="K2654" s="72"/>
      <c r="L2654" s="72"/>
      <c r="M2654" s="59"/>
      <c r="N2654" s="72"/>
      <c r="O2654" s="72"/>
      <c r="P2654" s="72"/>
      <c r="Q2654" s="72"/>
      <c r="R2654" s="59"/>
      <c r="S2654" s="72"/>
      <c r="T2654" s="72"/>
      <c r="U2654" s="72"/>
      <c r="V2654" s="72"/>
      <c r="W2654" s="59"/>
      <c r="X2654" s="72"/>
      <c r="Y2654" s="72"/>
      <c r="Z2654" s="72"/>
      <c r="AA2654" s="72"/>
      <c r="AB2654" s="59"/>
      <c r="AC2654" s="62"/>
      <c r="AD2654" s="62"/>
      <c r="AE2654" s="62"/>
      <c r="AF2654" s="62"/>
      <c r="AG2654" s="62"/>
    </row>
    <row r="2655" spans="1:37">
      <c r="A2655" s="65" t="s">
        <v>100</v>
      </c>
      <c r="C2655" s="66"/>
      <c r="D2655" s="67"/>
      <c r="E2655" s="67"/>
      <c r="F2655" s="67"/>
      <c r="G2655" s="67"/>
      <c r="H2655" s="68"/>
      <c r="I2655" s="67"/>
      <c r="J2655" s="67"/>
      <c r="K2655" s="67"/>
      <c r="L2655" s="67"/>
      <c r="M2655" s="68"/>
      <c r="N2655" s="67"/>
      <c r="O2655" s="67"/>
      <c r="P2655" s="67"/>
      <c r="Q2655" s="67"/>
      <c r="R2655" s="68"/>
      <c r="S2655" s="67"/>
      <c r="T2655" s="67"/>
      <c r="U2655" s="67"/>
      <c r="V2655" s="67"/>
      <c r="W2655" s="68"/>
      <c r="X2655" s="67"/>
      <c r="Y2655" s="67"/>
      <c r="Z2655" s="67"/>
      <c r="AA2655" s="67"/>
      <c r="AB2655" s="68"/>
      <c r="AC2655" s="62"/>
      <c r="AD2655" s="73" t="s">
        <v>103</v>
      </c>
      <c r="AE2655" s="62"/>
      <c r="AF2655" s="62"/>
      <c r="AG2655" s="62"/>
    </row>
    <row r="2656" spans="1:37">
      <c r="A2656" s="70" t="s">
        <v>101</v>
      </c>
      <c r="B2656" s="58"/>
      <c r="C2656" s="71"/>
      <c r="D2656" s="72"/>
      <c r="E2656" s="72"/>
      <c r="F2656" s="72"/>
      <c r="G2656" s="72"/>
      <c r="H2656" s="59"/>
      <c r="I2656" s="72"/>
      <c r="J2656" s="72"/>
      <c r="K2656" s="72"/>
      <c r="L2656" s="72"/>
      <c r="M2656" s="59"/>
      <c r="N2656" s="72"/>
      <c r="O2656" s="72"/>
      <c r="P2656" s="72"/>
      <c r="Q2656" s="72"/>
      <c r="R2656" s="59"/>
      <c r="S2656" s="72"/>
      <c r="T2656" s="72"/>
      <c r="U2656" s="72"/>
      <c r="V2656" s="72"/>
      <c r="W2656" s="59"/>
      <c r="X2656" s="72"/>
      <c r="Y2656" s="72"/>
      <c r="Z2656" s="72"/>
      <c r="AA2656" s="72"/>
      <c r="AB2656" s="59"/>
      <c r="AC2656" s="62"/>
      <c r="AD2656" s="62"/>
      <c r="AE2656" s="62"/>
      <c r="AF2656" s="62"/>
      <c r="AG2656" s="62"/>
    </row>
    <row r="2657" spans="1:37">
      <c r="A2657" s="65" t="s">
        <v>100</v>
      </c>
      <c r="C2657" s="66"/>
      <c r="D2657" s="67"/>
      <c r="E2657" s="67"/>
      <c r="F2657" s="67"/>
      <c r="G2657" s="67"/>
      <c r="H2657" s="68"/>
      <c r="I2657" s="67"/>
      <c r="J2657" s="67"/>
      <c r="K2657" s="67"/>
      <c r="L2657" s="67"/>
      <c r="M2657" s="68"/>
      <c r="N2657" s="67"/>
      <c r="O2657" s="67"/>
      <c r="P2657" s="67"/>
      <c r="Q2657" s="67"/>
      <c r="R2657" s="68"/>
      <c r="S2657" s="67"/>
      <c r="T2657" s="67"/>
      <c r="U2657" s="67"/>
      <c r="V2657" s="67"/>
      <c r="W2657" s="68"/>
      <c r="X2657" s="67"/>
      <c r="Y2657" s="67"/>
      <c r="Z2657" s="67"/>
      <c r="AA2657" s="67"/>
      <c r="AB2657" s="68"/>
      <c r="AC2657" s="62"/>
      <c r="AD2657" s="74" t="str">
        <f>Daten!$A$31</f>
        <v>DM Senioren 2017</v>
      </c>
      <c r="AE2657" s="58"/>
      <c r="AF2657" s="58"/>
      <c r="AG2657" s="58"/>
      <c r="AH2657" s="58"/>
      <c r="AI2657" s="58"/>
      <c r="AJ2657" s="58"/>
      <c r="AK2657" s="58"/>
    </row>
    <row r="2658" spans="1:37">
      <c r="A2658" s="70" t="s">
        <v>101</v>
      </c>
      <c r="B2658" s="58"/>
      <c r="C2658" s="71"/>
      <c r="D2658" s="72"/>
      <c r="E2658" s="72"/>
      <c r="F2658" s="72"/>
      <c r="G2658" s="72"/>
      <c r="H2658" s="59"/>
      <c r="I2658" s="72"/>
      <c r="J2658" s="72"/>
      <c r="K2658" s="72"/>
      <c r="L2658" s="72"/>
      <c r="M2658" s="59"/>
      <c r="N2658" s="72"/>
      <c r="O2658" s="72"/>
      <c r="P2658" s="72"/>
      <c r="Q2658" s="72"/>
      <c r="R2658" s="59"/>
      <c r="S2658" s="72"/>
      <c r="T2658" s="72"/>
      <c r="U2658" s="72"/>
      <c r="V2658" s="72"/>
      <c r="W2658" s="59"/>
      <c r="X2658" s="72"/>
      <c r="Y2658" s="72"/>
      <c r="Z2658" s="72"/>
      <c r="AA2658" s="72"/>
      <c r="AB2658" s="59"/>
      <c r="AC2658" s="62"/>
      <c r="AD2658" s="75" t="str">
        <f>SamstagNeben!G106</f>
        <v>M50</v>
      </c>
      <c r="AE2658" s="76"/>
      <c r="AF2658" s="76"/>
      <c r="AG2658" s="75" t="s">
        <v>34</v>
      </c>
      <c r="AH2658" s="76"/>
      <c r="AI2658" s="76"/>
      <c r="AJ2658" s="76"/>
      <c r="AK2658" s="76"/>
    </row>
    <row r="2659" spans="1:37">
      <c r="A2659" s="65" t="s">
        <v>100</v>
      </c>
      <c r="C2659" s="66"/>
      <c r="D2659" s="67"/>
      <c r="E2659" s="67"/>
      <c r="F2659" s="67"/>
      <c r="G2659" s="67"/>
      <c r="H2659" s="68"/>
      <c r="I2659" s="67"/>
      <c r="J2659" s="67"/>
      <c r="K2659" s="67"/>
      <c r="L2659" s="67"/>
      <c r="M2659" s="68"/>
      <c r="N2659" s="67"/>
      <c r="O2659" s="67"/>
      <c r="P2659" s="67"/>
      <c r="Q2659" s="67"/>
      <c r="R2659" s="68"/>
      <c r="S2659" s="67"/>
      <c r="T2659" s="67"/>
      <c r="U2659" s="67"/>
      <c r="V2659" s="67"/>
      <c r="W2659" s="68"/>
      <c r="X2659" s="67"/>
      <c r="Y2659" s="67"/>
      <c r="Z2659" s="67"/>
      <c r="AA2659" s="67"/>
      <c r="AB2659" s="68"/>
      <c r="AC2659" s="62"/>
      <c r="AD2659" s="77"/>
      <c r="AE2659" s="62"/>
      <c r="AF2659" s="62"/>
      <c r="AG2659" s="62"/>
      <c r="AH2659" s="62"/>
      <c r="AI2659" s="62"/>
      <c r="AJ2659" s="62"/>
      <c r="AK2659" s="62"/>
    </row>
    <row r="2660" spans="1:37">
      <c r="A2660" s="70" t="s">
        <v>101</v>
      </c>
      <c r="B2660" s="58"/>
      <c r="C2660" s="71"/>
      <c r="D2660" s="72"/>
      <c r="E2660" s="72"/>
      <c r="F2660" s="72"/>
      <c r="G2660" s="72"/>
      <c r="H2660" s="59"/>
      <c r="I2660" s="72"/>
      <c r="J2660" s="72"/>
      <c r="K2660" s="72"/>
      <c r="L2660" s="72"/>
      <c r="M2660" s="59"/>
      <c r="N2660" s="72"/>
      <c r="O2660" s="72"/>
      <c r="P2660" s="72"/>
      <c r="Q2660" s="72"/>
      <c r="R2660" s="59"/>
      <c r="S2660" s="72"/>
      <c r="T2660" s="72"/>
      <c r="U2660" s="72"/>
      <c r="V2660" s="72"/>
      <c r="W2660" s="59"/>
      <c r="X2660" s="72"/>
      <c r="Y2660" s="72"/>
      <c r="Z2660" s="72"/>
      <c r="AA2660" s="72"/>
      <c r="AB2660" s="59"/>
      <c r="AC2660" s="62"/>
      <c r="AD2660" s="78" t="s">
        <v>104</v>
      </c>
      <c r="AE2660" s="76"/>
      <c r="AF2660" s="76"/>
      <c r="AG2660" s="76"/>
      <c r="AH2660" s="79"/>
      <c r="AI2660" s="76"/>
      <c r="AJ2660" s="76"/>
      <c r="AK2660" s="80"/>
    </row>
    <row r="2661" spans="1:37">
      <c r="D2661" s="64"/>
      <c r="AD2661" s="81"/>
      <c r="AE2661" s="52"/>
      <c r="AF2661" s="52"/>
      <c r="AG2661" s="52"/>
      <c r="AH2661" s="82"/>
      <c r="AI2661" s="52"/>
      <c r="AJ2661" s="52"/>
      <c r="AK2661" s="53"/>
    </row>
    <row r="2662" spans="1:37">
      <c r="A2662" s="83" t="s">
        <v>105</v>
      </c>
      <c r="B2662" s="76"/>
      <c r="C2662" s="80"/>
      <c r="D2662" s="84"/>
      <c r="E2662" s="84" t="s">
        <v>100</v>
      </c>
      <c r="F2662" s="85" t="s">
        <v>21</v>
      </c>
      <c r="G2662" s="84" t="s">
        <v>101</v>
      </c>
      <c r="H2662" s="86"/>
      <c r="I2662" s="84" t="s">
        <v>106</v>
      </c>
      <c r="J2662" s="84"/>
      <c r="K2662" s="84"/>
      <c r="L2662" s="84"/>
      <c r="M2662" s="86"/>
      <c r="N2662" s="84" t="s">
        <v>107</v>
      </c>
      <c r="O2662" s="84"/>
      <c r="P2662" s="84"/>
      <c r="Q2662" s="84"/>
      <c r="R2662" s="86"/>
      <c r="S2662" s="73"/>
      <c r="T2662" s="73"/>
      <c r="AD2662" s="87" t="s">
        <v>108</v>
      </c>
      <c r="AE2662" s="58"/>
      <c r="AF2662" s="58"/>
      <c r="AG2662" s="58"/>
      <c r="AH2662" s="72"/>
      <c r="AI2662" s="58"/>
      <c r="AJ2662" s="58"/>
      <c r="AK2662" s="59"/>
    </row>
    <row r="2663" spans="1:37">
      <c r="A2663" s="60"/>
      <c r="C2663" s="61"/>
      <c r="H2663" s="61"/>
      <c r="M2663" s="61"/>
      <c r="N2663" s="88"/>
      <c r="O2663" s="89"/>
      <c r="P2663" s="89"/>
      <c r="Q2663" s="89"/>
      <c r="R2663" s="90"/>
      <c r="S2663" s="62"/>
      <c r="T2663" s="56" t="s">
        <v>109</v>
      </c>
      <c r="AD2663" s="91"/>
      <c r="AE2663" s="62"/>
      <c r="AF2663" s="62"/>
      <c r="AG2663" s="62"/>
      <c r="AH2663" s="92"/>
      <c r="AI2663" s="62"/>
      <c r="AJ2663" s="62"/>
      <c r="AK2663" s="61"/>
    </row>
    <row r="2664" spans="1:37">
      <c r="A2664" s="93" t="s">
        <v>110</v>
      </c>
      <c r="B2664" s="58"/>
      <c r="C2664" s="59"/>
      <c r="D2664" s="58"/>
      <c r="E2664" s="58"/>
      <c r="F2664" s="94" t="s">
        <v>21</v>
      </c>
      <c r="G2664" s="58"/>
      <c r="H2664" s="59"/>
      <c r="I2664" s="58"/>
      <c r="J2664" s="58"/>
      <c r="K2664" s="94" t="s">
        <v>21</v>
      </c>
      <c r="L2664" s="58"/>
      <c r="M2664" s="59"/>
      <c r="N2664" s="95"/>
      <c r="O2664" s="95"/>
      <c r="P2664" s="96"/>
      <c r="Q2664" s="97"/>
      <c r="R2664" s="98"/>
      <c r="S2664" s="62"/>
      <c r="T2664" s="62"/>
      <c r="AD2664" s="87" t="s">
        <v>111</v>
      </c>
      <c r="AE2664" s="58"/>
      <c r="AF2664" s="58"/>
      <c r="AG2664" s="58"/>
      <c r="AH2664" s="72"/>
      <c r="AI2664" s="58"/>
      <c r="AJ2664" s="58"/>
      <c r="AK2664" s="59"/>
    </row>
    <row r="2665" spans="1:37">
      <c r="A2665" s="60"/>
      <c r="C2665" s="61"/>
      <c r="H2665" s="61"/>
      <c r="K2665" s="99"/>
      <c r="M2665" s="61"/>
      <c r="N2665" s="62"/>
      <c r="Q2665" s="100"/>
      <c r="R2665" s="61"/>
      <c r="S2665" s="62"/>
      <c r="T2665" s="58"/>
      <c r="U2665" s="58"/>
      <c r="V2665" s="58"/>
      <c r="W2665" s="58"/>
      <c r="X2665" s="58"/>
      <c r="Y2665" s="58"/>
      <c r="Z2665" s="58"/>
      <c r="AA2665" s="58"/>
      <c r="AB2665" s="58"/>
      <c r="AC2665" s="62"/>
      <c r="AD2665" s="91"/>
      <c r="AE2665" s="62"/>
      <c r="AF2665" s="62"/>
      <c r="AG2665" s="62"/>
      <c r="AH2665" s="92"/>
      <c r="AI2665" s="62"/>
      <c r="AJ2665" s="62"/>
      <c r="AK2665" s="61"/>
    </row>
    <row r="2666" spans="1:37">
      <c r="A2666" s="93" t="s">
        <v>112</v>
      </c>
      <c r="B2666" s="58"/>
      <c r="C2666" s="59"/>
      <c r="D2666" s="58"/>
      <c r="E2666" s="58"/>
      <c r="F2666" s="94" t="s">
        <v>21</v>
      </c>
      <c r="G2666" s="58"/>
      <c r="H2666" s="59"/>
      <c r="I2666" s="58"/>
      <c r="J2666" s="58"/>
      <c r="K2666" s="94" t="s">
        <v>21</v>
      </c>
      <c r="L2666" s="58"/>
      <c r="M2666" s="59"/>
      <c r="N2666" s="58"/>
      <c r="O2666" s="58"/>
      <c r="P2666" s="94" t="s">
        <v>21</v>
      </c>
      <c r="Q2666" s="101"/>
      <c r="R2666" s="59"/>
      <c r="S2666" s="62"/>
      <c r="T2666" s="62"/>
      <c r="AD2666" s="87" t="s">
        <v>113</v>
      </c>
      <c r="AE2666" s="58"/>
      <c r="AF2666" s="58"/>
      <c r="AG2666" s="58"/>
      <c r="AH2666" s="72"/>
      <c r="AI2666" s="58"/>
      <c r="AJ2666" s="58"/>
      <c r="AK2666" s="59"/>
    </row>
    <row r="2667" spans="1:37">
      <c r="AD2667" s="91" t="s">
        <v>114</v>
      </c>
      <c r="AE2667" s="62"/>
      <c r="AF2667" s="62"/>
      <c r="AG2667" s="62"/>
      <c r="AH2667" s="92"/>
      <c r="AI2667" s="62"/>
      <c r="AJ2667" s="62"/>
      <c r="AK2667" s="61"/>
    </row>
    <row r="2668" spans="1:37">
      <c r="A2668" s="102"/>
      <c r="B2668" s="76"/>
      <c r="C2668" s="76"/>
      <c r="D2668" s="76"/>
      <c r="E2668" s="76" t="s">
        <v>100</v>
      </c>
      <c r="F2668" s="76"/>
      <c r="G2668" s="76"/>
      <c r="H2668" s="76"/>
      <c r="I2668" s="76"/>
      <c r="J2668" s="76"/>
      <c r="K2668" s="76"/>
      <c r="L2668" s="76"/>
      <c r="M2668" s="76"/>
      <c r="N2668" s="85" t="s">
        <v>40</v>
      </c>
      <c r="O2668" s="76"/>
      <c r="P2668" s="76"/>
      <c r="Q2668" s="76"/>
      <c r="R2668" s="76"/>
      <c r="S2668" s="76"/>
      <c r="T2668" s="76" t="s">
        <v>101</v>
      </c>
      <c r="U2668" s="76"/>
      <c r="V2668" s="76"/>
      <c r="W2668" s="76"/>
      <c r="X2668" s="76"/>
      <c r="Y2668" s="76"/>
      <c r="Z2668" s="76"/>
      <c r="AA2668" s="76"/>
      <c r="AB2668" s="80"/>
      <c r="AD2668" s="87" t="s">
        <v>115</v>
      </c>
      <c r="AE2668" s="58"/>
      <c r="AF2668" s="58"/>
      <c r="AG2668" s="58"/>
      <c r="AH2668" s="72"/>
      <c r="AI2668" s="58"/>
      <c r="AJ2668" s="58"/>
      <c r="AK2668" s="59"/>
    </row>
    <row r="2669" spans="1:37">
      <c r="A2669" s="103" t="s">
        <v>116</v>
      </c>
      <c r="B2669" s="104" t="s">
        <v>117</v>
      </c>
      <c r="C2669" s="104"/>
      <c r="D2669" s="104"/>
      <c r="E2669" s="104"/>
      <c r="F2669" s="104"/>
      <c r="G2669" s="105"/>
      <c r="H2669" s="104" t="s">
        <v>118</v>
      </c>
      <c r="I2669" s="104"/>
      <c r="J2669" s="105"/>
      <c r="K2669" s="106" t="s">
        <v>119</v>
      </c>
      <c r="L2669" s="107" t="s">
        <v>120</v>
      </c>
      <c r="M2669" s="108"/>
      <c r="N2669" s="109" t="s">
        <v>94</v>
      </c>
      <c r="O2669" s="105" t="s">
        <v>116</v>
      </c>
      <c r="P2669" s="104" t="s">
        <v>117</v>
      </c>
      <c r="Q2669" s="104"/>
      <c r="R2669" s="104"/>
      <c r="S2669" s="104"/>
      <c r="T2669" s="104"/>
      <c r="U2669" s="105"/>
      <c r="V2669" s="104" t="s">
        <v>118</v>
      </c>
      <c r="W2669" s="104"/>
      <c r="X2669" s="105"/>
      <c r="Y2669" s="106" t="s">
        <v>119</v>
      </c>
      <c r="Z2669" s="107" t="s">
        <v>120</v>
      </c>
      <c r="AA2669" s="108"/>
      <c r="AB2669" s="109" t="s">
        <v>94</v>
      </c>
    </row>
    <row r="2670" spans="1:37">
      <c r="A2670" s="110" t="s">
        <v>121</v>
      </c>
      <c r="B2670" s="111"/>
      <c r="C2670" s="111"/>
      <c r="D2670" s="111"/>
      <c r="E2670" s="111"/>
      <c r="F2670" s="111"/>
      <c r="G2670" s="112"/>
      <c r="H2670" s="111"/>
      <c r="I2670" s="111"/>
      <c r="J2670" s="112"/>
      <c r="K2670" s="113"/>
      <c r="L2670" s="114"/>
      <c r="M2670" s="115"/>
      <c r="N2670" s="116"/>
      <c r="O2670" s="117" t="s">
        <v>121</v>
      </c>
      <c r="P2670" s="111"/>
      <c r="Q2670" s="111"/>
      <c r="R2670" s="111"/>
      <c r="S2670" s="111"/>
      <c r="T2670" s="111"/>
      <c r="U2670" s="112"/>
      <c r="V2670" s="111"/>
      <c r="W2670" s="111"/>
      <c r="X2670" s="112"/>
      <c r="Y2670" s="113"/>
      <c r="Z2670" s="114"/>
      <c r="AA2670" s="115"/>
      <c r="AB2670" s="116"/>
      <c r="AD2670" s="64" t="s">
        <v>122</v>
      </c>
    </row>
    <row r="2671" spans="1:37">
      <c r="A2671" s="110" t="s">
        <v>123</v>
      </c>
      <c r="B2671" s="111"/>
      <c r="C2671" s="111"/>
      <c r="D2671" s="111"/>
      <c r="E2671" s="111"/>
      <c r="F2671" s="111"/>
      <c r="G2671" s="112"/>
      <c r="H2671" s="111"/>
      <c r="I2671" s="111"/>
      <c r="J2671" s="112"/>
      <c r="K2671" s="118"/>
      <c r="L2671" s="119"/>
      <c r="M2671" s="112"/>
      <c r="N2671" s="116"/>
      <c r="O2671" s="117" t="s">
        <v>123</v>
      </c>
      <c r="P2671" s="111"/>
      <c r="Q2671" s="111"/>
      <c r="R2671" s="111"/>
      <c r="S2671" s="111"/>
      <c r="T2671" s="111"/>
      <c r="U2671" s="112"/>
      <c r="V2671" s="111"/>
      <c r="W2671" s="111"/>
      <c r="X2671" s="112"/>
      <c r="Y2671" s="118"/>
      <c r="Z2671" s="119"/>
      <c r="AA2671" s="112"/>
      <c r="AB2671" s="116"/>
      <c r="AD2671" s="120"/>
      <c r="AE2671" s="58"/>
      <c r="AF2671" s="58"/>
      <c r="AG2671" s="58"/>
      <c r="AH2671" s="58"/>
      <c r="AI2671" s="58"/>
      <c r="AJ2671" s="58"/>
      <c r="AK2671" s="58"/>
    </row>
    <row r="2672" spans="1:37">
      <c r="A2672" s="110" t="s">
        <v>124</v>
      </c>
      <c r="B2672" s="111"/>
      <c r="C2672" s="111"/>
      <c r="D2672" s="111"/>
      <c r="E2672" s="111"/>
      <c r="F2672" s="111"/>
      <c r="G2672" s="112"/>
      <c r="H2672" s="111"/>
      <c r="I2672" s="111"/>
      <c r="J2672" s="112"/>
      <c r="K2672" s="118"/>
      <c r="L2672" s="119"/>
      <c r="M2672" s="112"/>
      <c r="N2672" s="116"/>
      <c r="O2672" s="117" t="s">
        <v>124</v>
      </c>
      <c r="P2672" s="111"/>
      <c r="Q2672" s="111"/>
      <c r="R2672" s="111"/>
      <c r="S2672" s="111"/>
      <c r="T2672" s="111"/>
      <c r="U2672" s="112"/>
      <c r="V2672" s="111"/>
      <c r="W2672" s="111"/>
      <c r="X2672" s="112"/>
      <c r="Y2672" s="118"/>
      <c r="Z2672" s="119"/>
      <c r="AA2672" s="112"/>
      <c r="AB2672" s="116"/>
      <c r="AD2672" s="64" t="s">
        <v>96</v>
      </c>
    </row>
    <row r="2673" spans="1:37">
      <c r="A2673" s="110" t="s">
        <v>125</v>
      </c>
      <c r="B2673" s="111"/>
      <c r="C2673" s="111"/>
      <c r="D2673" s="111"/>
      <c r="E2673" s="111"/>
      <c r="F2673" s="111"/>
      <c r="G2673" s="112"/>
      <c r="H2673" s="111"/>
      <c r="I2673" s="111"/>
      <c r="J2673" s="112"/>
      <c r="K2673" s="118"/>
      <c r="L2673" s="119"/>
      <c r="M2673" s="112"/>
      <c r="N2673" s="116"/>
      <c r="O2673" s="117" t="s">
        <v>125</v>
      </c>
      <c r="P2673" s="111"/>
      <c r="Q2673" s="111"/>
      <c r="R2673" s="111"/>
      <c r="S2673" s="111"/>
      <c r="T2673" s="111"/>
      <c r="U2673" s="112"/>
      <c r="V2673" s="111"/>
      <c r="W2673" s="111"/>
      <c r="X2673" s="112"/>
      <c r="Y2673" s="118"/>
      <c r="Z2673" s="119"/>
      <c r="AA2673" s="112"/>
      <c r="AB2673" s="116"/>
      <c r="AD2673" s="120"/>
      <c r="AE2673" s="58"/>
      <c r="AF2673" s="58"/>
      <c r="AG2673" s="58"/>
      <c r="AH2673" s="58"/>
      <c r="AI2673" s="58"/>
      <c r="AJ2673" s="58"/>
      <c r="AK2673" s="58"/>
    </row>
    <row r="2674" spans="1:37">
      <c r="A2674" s="110" t="s">
        <v>126</v>
      </c>
      <c r="B2674" s="111"/>
      <c r="C2674" s="111"/>
      <c r="D2674" s="111"/>
      <c r="E2674" s="111"/>
      <c r="F2674" s="111"/>
      <c r="G2674" s="112"/>
      <c r="H2674" s="111"/>
      <c r="I2674" s="111"/>
      <c r="J2674" s="112"/>
      <c r="K2674" s="118"/>
      <c r="L2674" s="119"/>
      <c r="M2674" s="112"/>
      <c r="N2674" s="116"/>
      <c r="O2674" s="117" t="s">
        <v>126</v>
      </c>
      <c r="P2674" s="111"/>
      <c r="Q2674" s="111"/>
      <c r="R2674" s="111"/>
      <c r="S2674" s="111"/>
      <c r="T2674" s="111"/>
      <c r="U2674" s="112"/>
      <c r="V2674" s="111"/>
      <c r="W2674" s="111"/>
      <c r="X2674" s="112"/>
      <c r="Y2674" s="118"/>
      <c r="Z2674" s="119"/>
      <c r="AA2674" s="112"/>
      <c r="AB2674" s="116"/>
      <c r="AD2674" s="64" t="s">
        <v>127</v>
      </c>
    </row>
    <row r="2675" spans="1:37">
      <c r="A2675" s="121" t="s">
        <v>128</v>
      </c>
      <c r="B2675" s="58"/>
      <c r="C2675" s="58"/>
      <c r="D2675" s="58"/>
      <c r="E2675" s="58"/>
      <c r="F2675" s="58"/>
      <c r="G2675" s="72"/>
      <c r="H2675" s="58"/>
      <c r="I2675" s="58"/>
      <c r="J2675" s="72"/>
      <c r="K2675" s="122"/>
      <c r="L2675" s="123"/>
      <c r="M2675" s="72"/>
      <c r="N2675" s="59"/>
      <c r="O2675" s="124" t="s">
        <v>128</v>
      </c>
      <c r="P2675" s="58"/>
      <c r="Q2675" s="58"/>
      <c r="R2675" s="58"/>
      <c r="S2675" s="58"/>
      <c r="T2675" s="58"/>
      <c r="U2675" s="72"/>
      <c r="V2675" s="58"/>
      <c r="W2675" s="58"/>
      <c r="X2675" s="72"/>
      <c r="Y2675" s="122"/>
      <c r="Z2675" s="123"/>
      <c r="AA2675" s="72"/>
      <c r="AB2675" s="59"/>
      <c r="AD2675" s="125"/>
      <c r="AE2675" s="125" t="str">
        <f>Daten!$A$35</f>
        <v>Fredenbeck</v>
      </c>
      <c r="AF2675" s="58"/>
      <c r="AG2675" s="58"/>
      <c r="AH2675" s="58"/>
      <c r="AI2675" s="58"/>
      <c r="AJ2675" s="58"/>
      <c r="AK2675" s="58"/>
    </row>
    <row r="2676" spans="1:37">
      <c r="A2676" s="65" t="s">
        <v>129</v>
      </c>
      <c r="N2676" s="61"/>
      <c r="O2676" s="64" t="s">
        <v>129</v>
      </c>
      <c r="AB2676" s="61"/>
      <c r="AD2676" s="64" t="s">
        <v>130</v>
      </c>
    </row>
    <row r="2677" spans="1:37">
      <c r="A2677" s="57"/>
      <c r="B2677" s="58"/>
      <c r="C2677" s="58"/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9"/>
      <c r="O2677" s="58"/>
      <c r="P2677" s="58"/>
      <c r="Q2677" s="58"/>
      <c r="R2677" s="58"/>
      <c r="S2677" s="58"/>
      <c r="T2677" s="58"/>
      <c r="U2677" s="58"/>
      <c r="V2677" s="58"/>
      <c r="W2677" s="58"/>
      <c r="X2677" s="58"/>
      <c r="Y2677" s="58"/>
      <c r="Z2677" s="58"/>
      <c r="AA2677" s="58"/>
      <c r="AB2677" s="59"/>
      <c r="AD2677" s="58"/>
      <c r="AE2677" s="126" t="str">
        <f>Daten!$A$32</f>
        <v>05.05.2017</v>
      </c>
      <c r="AF2677" s="58"/>
      <c r="AG2677" s="58"/>
      <c r="AH2677" s="58"/>
      <c r="AI2677" s="58"/>
      <c r="AJ2677" s="58"/>
      <c r="AK2677" s="58"/>
    </row>
    <row r="2678" spans="1:37" ht="12" customHeight="1">
      <c r="A2678" s="127"/>
    </row>
    <row r="2679" spans="1:37">
      <c r="A2679" s="51" t="s">
        <v>95</v>
      </c>
      <c r="B2679" s="52"/>
      <c r="C2679" s="52"/>
      <c r="D2679" s="52"/>
      <c r="E2679" s="53"/>
      <c r="F2679" s="54" t="s">
        <v>96</v>
      </c>
      <c r="G2679" s="52"/>
      <c r="H2679" s="52"/>
      <c r="I2679" s="52"/>
      <c r="J2679" s="52"/>
      <c r="K2679" s="52"/>
      <c r="L2679" s="52"/>
      <c r="M2679" s="52"/>
      <c r="N2679" s="52"/>
      <c r="O2679" s="52"/>
      <c r="P2679" s="53"/>
      <c r="Q2679" s="54" t="s">
        <v>97</v>
      </c>
      <c r="R2679" s="52"/>
      <c r="S2679" s="52"/>
      <c r="T2679" s="52"/>
      <c r="U2679" s="52"/>
      <c r="V2679" s="52"/>
      <c r="W2679" s="52"/>
      <c r="X2679" s="52"/>
      <c r="Y2679" s="52"/>
      <c r="Z2679" s="52"/>
      <c r="AA2679" s="52"/>
      <c r="AB2679" s="53"/>
      <c r="AC2679" s="55" t="s">
        <v>98</v>
      </c>
    </row>
    <row r="2680" spans="1:37">
      <c r="A2680" s="57"/>
      <c r="B2680" s="58"/>
      <c r="C2680" s="58"/>
      <c r="D2680" s="58"/>
      <c r="E2680" s="59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9"/>
      <c r="Q2680" s="58"/>
      <c r="R2680" s="58" t="e">
        <f ca="1">SamstagNeben!P107</f>
        <v>#N/A</v>
      </c>
      <c r="S2680" s="58"/>
      <c r="T2680" s="58"/>
      <c r="U2680" s="58"/>
      <c r="V2680" s="58"/>
      <c r="W2680" s="58"/>
      <c r="X2680" s="58"/>
      <c r="Y2680" s="58"/>
      <c r="Z2680" s="58"/>
      <c r="AA2680" s="58" t="str">
        <f>SamstagNeben!N107</f>
        <v>M50</v>
      </c>
      <c r="AB2680" s="59"/>
      <c r="AC2680" s="55" t="s">
        <v>99</v>
      </c>
    </row>
    <row r="2681" spans="1:37" ht="15.95" customHeight="1">
      <c r="A2681" s="60" t="s">
        <v>100</v>
      </c>
      <c r="C2681" s="56" t="e">
        <f ca="1">SamstagNeben!I107</f>
        <v>#N/A</v>
      </c>
      <c r="M2681" s="61"/>
      <c r="N2681" s="62" t="s">
        <v>101</v>
      </c>
      <c r="O2681" s="63"/>
      <c r="P2681" s="56" t="e">
        <f ca="1">SamstagNeben!M107</f>
        <v>#N/A</v>
      </c>
      <c r="AB2681" s="61"/>
    </row>
    <row r="2682" spans="1:37">
      <c r="A2682" s="57"/>
      <c r="B2682" s="58"/>
      <c r="C2682" s="58"/>
      <c r="M2682" s="61"/>
      <c r="N2682" s="62"/>
      <c r="AB2682" s="61"/>
      <c r="AD2682" s="64" t="s">
        <v>37</v>
      </c>
      <c r="AG2682" s="64" t="s">
        <v>102</v>
      </c>
      <c r="AJ2682" s="64" t="s">
        <v>39</v>
      </c>
    </row>
    <row r="2683" spans="1:37">
      <c r="A2683" s="65" t="s">
        <v>100</v>
      </c>
      <c r="C2683" s="66"/>
      <c r="D2683" s="67"/>
      <c r="E2683" s="67"/>
      <c r="F2683" s="67"/>
      <c r="G2683" s="67"/>
      <c r="H2683" s="68"/>
      <c r="I2683" s="67"/>
      <c r="J2683" s="67"/>
      <c r="K2683" s="67"/>
      <c r="L2683" s="67"/>
      <c r="M2683" s="68"/>
      <c r="N2683" s="67"/>
      <c r="O2683" s="67"/>
      <c r="P2683" s="67"/>
      <c r="Q2683" s="67"/>
      <c r="R2683" s="68"/>
      <c r="S2683" s="67"/>
      <c r="T2683" s="67"/>
      <c r="U2683" s="67"/>
      <c r="V2683" s="67"/>
      <c r="W2683" s="68"/>
      <c r="X2683" s="67"/>
      <c r="Y2683" s="67"/>
      <c r="Z2683" s="67"/>
      <c r="AA2683" s="67"/>
      <c r="AB2683" s="68"/>
      <c r="AC2683" s="62"/>
      <c r="AD2683" s="69"/>
      <c r="AE2683" s="53"/>
      <c r="AF2683" s="62"/>
      <c r="AG2683" s="69"/>
      <c r="AH2683" s="53"/>
      <c r="AJ2683" s="69"/>
      <c r="AK2683" s="53"/>
    </row>
    <row r="2684" spans="1:37">
      <c r="A2684" s="70" t="s">
        <v>101</v>
      </c>
      <c r="B2684" s="58"/>
      <c r="C2684" s="71"/>
      <c r="D2684" s="72"/>
      <c r="E2684" s="72"/>
      <c r="F2684" s="72"/>
      <c r="G2684" s="72"/>
      <c r="H2684" s="59"/>
      <c r="I2684" s="72"/>
      <c r="J2684" s="72"/>
      <c r="K2684" s="72"/>
      <c r="L2684" s="72"/>
      <c r="M2684" s="59"/>
      <c r="N2684" s="72"/>
      <c r="O2684" s="72"/>
      <c r="P2684" s="72"/>
      <c r="Q2684" s="72"/>
      <c r="R2684" s="59"/>
      <c r="S2684" s="72"/>
      <c r="T2684" s="72"/>
      <c r="U2684" s="72"/>
      <c r="V2684" s="72"/>
      <c r="W2684" s="59"/>
      <c r="X2684" s="72"/>
      <c r="Y2684" s="72"/>
      <c r="Z2684" s="72"/>
      <c r="AA2684" s="72"/>
      <c r="AB2684" s="59"/>
      <c r="AC2684" s="62"/>
      <c r="AD2684" s="462">
        <f>SamstagNeben!C107</f>
        <v>22</v>
      </c>
      <c r="AE2684" s="463"/>
      <c r="AF2684" s="62"/>
      <c r="AG2684" s="462">
        <f>SamstagNeben!E107</f>
        <v>142</v>
      </c>
      <c r="AH2684" s="463"/>
      <c r="AJ2684" s="462">
        <f>SamstagNeben!F107</f>
        <v>2</v>
      </c>
      <c r="AK2684" s="463"/>
    </row>
    <row r="2685" spans="1:37">
      <c r="A2685" s="65" t="s">
        <v>100</v>
      </c>
      <c r="C2685" s="66"/>
      <c r="D2685" s="67"/>
      <c r="E2685" s="67"/>
      <c r="F2685" s="67"/>
      <c r="G2685" s="67"/>
      <c r="H2685" s="68"/>
      <c r="I2685" s="67"/>
      <c r="J2685" s="67"/>
      <c r="K2685" s="67"/>
      <c r="L2685" s="67"/>
      <c r="M2685" s="68"/>
      <c r="N2685" s="67"/>
      <c r="O2685" s="67"/>
      <c r="P2685" s="67"/>
      <c r="Q2685" s="67"/>
      <c r="R2685" s="68"/>
      <c r="S2685" s="67"/>
      <c r="T2685" s="67"/>
      <c r="U2685" s="67"/>
      <c r="V2685" s="67"/>
      <c r="W2685" s="68"/>
      <c r="X2685" s="67"/>
      <c r="Y2685" s="67"/>
      <c r="Z2685" s="67"/>
      <c r="AA2685" s="67"/>
      <c r="AB2685" s="68"/>
      <c r="AC2685" s="62"/>
      <c r="AD2685" s="57"/>
      <c r="AE2685" s="59"/>
      <c r="AF2685" s="62"/>
      <c r="AG2685" s="57"/>
      <c r="AH2685" s="59"/>
      <c r="AJ2685" s="57"/>
      <c r="AK2685" s="59"/>
    </row>
    <row r="2686" spans="1:37">
      <c r="A2686" s="70" t="s">
        <v>101</v>
      </c>
      <c r="B2686" s="58"/>
      <c r="C2686" s="71"/>
      <c r="D2686" s="72"/>
      <c r="E2686" s="72"/>
      <c r="F2686" s="72"/>
      <c r="G2686" s="72"/>
      <c r="H2686" s="59"/>
      <c r="I2686" s="72"/>
      <c r="J2686" s="72"/>
      <c r="K2686" s="72"/>
      <c r="L2686" s="72"/>
      <c r="M2686" s="59"/>
      <c r="N2686" s="72"/>
      <c r="O2686" s="72"/>
      <c r="P2686" s="72"/>
      <c r="Q2686" s="72"/>
      <c r="R2686" s="59"/>
      <c r="S2686" s="72"/>
      <c r="T2686" s="72"/>
      <c r="U2686" s="72"/>
      <c r="V2686" s="72"/>
      <c r="W2686" s="59"/>
      <c r="X2686" s="72"/>
      <c r="Y2686" s="72"/>
      <c r="Z2686" s="72"/>
      <c r="AA2686" s="72"/>
      <c r="AB2686" s="59"/>
      <c r="AC2686" s="62"/>
      <c r="AD2686" s="62"/>
      <c r="AE2686" s="62"/>
      <c r="AF2686" s="62"/>
      <c r="AG2686" s="62"/>
    </row>
    <row r="2687" spans="1:37">
      <c r="A2687" s="65" t="s">
        <v>100</v>
      </c>
      <c r="C2687" s="66"/>
      <c r="D2687" s="67"/>
      <c r="E2687" s="67"/>
      <c r="F2687" s="67"/>
      <c r="G2687" s="67"/>
      <c r="H2687" s="68"/>
      <c r="I2687" s="67"/>
      <c r="J2687" s="67"/>
      <c r="K2687" s="67"/>
      <c r="L2687" s="67"/>
      <c r="M2687" s="68"/>
      <c r="N2687" s="67"/>
      <c r="O2687" s="67"/>
      <c r="P2687" s="67"/>
      <c r="Q2687" s="67"/>
      <c r="R2687" s="68"/>
      <c r="S2687" s="67"/>
      <c r="T2687" s="67"/>
      <c r="U2687" s="67"/>
      <c r="V2687" s="67"/>
      <c r="W2687" s="68"/>
      <c r="X2687" s="67"/>
      <c r="Y2687" s="67"/>
      <c r="Z2687" s="67"/>
      <c r="AA2687" s="67"/>
      <c r="AB2687" s="68"/>
      <c r="AC2687" s="62"/>
      <c r="AD2687" s="73" t="s">
        <v>103</v>
      </c>
      <c r="AE2687" s="62"/>
      <c r="AF2687" s="62"/>
      <c r="AG2687" s="62"/>
    </row>
    <row r="2688" spans="1:37">
      <c r="A2688" s="70" t="s">
        <v>101</v>
      </c>
      <c r="B2688" s="58"/>
      <c r="C2688" s="71"/>
      <c r="D2688" s="72"/>
      <c r="E2688" s="72"/>
      <c r="F2688" s="72"/>
      <c r="G2688" s="72"/>
      <c r="H2688" s="59"/>
      <c r="I2688" s="72"/>
      <c r="J2688" s="72"/>
      <c r="K2688" s="72"/>
      <c r="L2688" s="72"/>
      <c r="M2688" s="59"/>
      <c r="N2688" s="72"/>
      <c r="O2688" s="72"/>
      <c r="P2688" s="72"/>
      <c r="Q2688" s="72"/>
      <c r="R2688" s="59"/>
      <c r="S2688" s="72"/>
      <c r="T2688" s="72"/>
      <c r="U2688" s="72"/>
      <c r="V2688" s="72"/>
      <c r="W2688" s="59"/>
      <c r="X2688" s="72"/>
      <c r="Y2688" s="72"/>
      <c r="Z2688" s="72"/>
      <c r="AA2688" s="72"/>
      <c r="AB2688" s="59"/>
      <c r="AC2688" s="62"/>
      <c r="AD2688" s="62"/>
      <c r="AE2688" s="62"/>
      <c r="AF2688" s="62"/>
      <c r="AG2688" s="62"/>
    </row>
    <row r="2689" spans="1:37">
      <c r="A2689" s="65" t="s">
        <v>100</v>
      </c>
      <c r="C2689" s="66"/>
      <c r="D2689" s="67"/>
      <c r="E2689" s="67"/>
      <c r="F2689" s="67"/>
      <c r="G2689" s="67"/>
      <c r="H2689" s="68"/>
      <c r="I2689" s="67"/>
      <c r="J2689" s="67"/>
      <c r="K2689" s="67"/>
      <c r="L2689" s="67"/>
      <c r="M2689" s="68"/>
      <c r="N2689" s="67"/>
      <c r="O2689" s="67"/>
      <c r="P2689" s="67"/>
      <c r="Q2689" s="67"/>
      <c r="R2689" s="68"/>
      <c r="S2689" s="67"/>
      <c r="T2689" s="67"/>
      <c r="U2689" s="67"/>
      <c r="V2689" s="67"/>
      <c r="W2689" s="68"/>
      <c r="X2689" s="67"/>
      <c r="Y2689" s="67"/>
      <c r="Z2689" s="67"/>
      <c r="AA2689" s="67"/>
      <c r="AB2689" s="68"/>
      <c r="AC2689" s="62"/>
      <c r="AD2689" s="74" t="str">
        <f>Daten!$A$31</f>
        <v>DM Senioren 2017</v>
      </c>
      <c r="AE2689" s="58"/>
      <c r="AF2689" s="58"/>
      <c r="AG2689" s="58"/>
      <c r="AH2689" s="58"/>
      <c r="AI2689" s="58"/>
      <c r="AJ2689" s="58"/>
      <c r="AK2689" s="58"/>
    </row>
    <row r="2690" spans="1:37">
      <c r="A2690" s="70" t="s">
        <v>101</v>
      </c>
      <c r="B2690" s="58"/>
      <c r="C2690" s="71"/>
      <c r="D2690" s="72"/>
      <c r="E2690" s="72"/>
      <c r="F2690" s="72"/>
      <c r="G2690" s="72"/>
      <c r="H2690" s="59"/>
      <c r="I2690" s="72"/>
      <c r="J2690" s="72"/>
      <c r="K2690" s="72"/>
      <c r="L2690" s="72"/>
      <c r="M2690" s="59"/>
      <c r="N2690" s="72"/>
      <c r="O2690" s="72"/>
      <c r="P2690" s="72"/>
      <c r="Q2690" s="72"/>
      <c r="R2690" s="59"/>
      <c r="S2690" s="72"/>
      <c r="T2690" s="72"/>
      <c r="U2690" s="72"/>
      <c r="V2690" s="72"/>
      <c r="W2690" s="59"/>
      <c r="X2690" s="72"/>
      <c r="Y2690" s="72"/>
      <c r="Z2690" s="72"/>
      <c r="AA2690" s="72"/>
      <c r="AB2690" s="59"/>
      <c r="AC2690" s="62"/>
      <c r="AD2690" s="75" t="str">
        <f>SamstagNeben!G107</f>
        <v>M50</v>
      </c>
      <c r="AE2690" s="76"/>
      <c r="AF2690" s="76"/>
      <c r="AG2690" s="75" t="s">
        <v>34</v>
      </c>
      <c r="AH2690" s="76"/>
      <c r="AI2690" s="76"/>
      <c r="AJ2690" s="76"/>
      <c r="AK2690" s="76"/>
    </row>
    <row r="2691" spans="1:37">
      <c r="A2691" s="65" t="s">
        <v>100</v>
      </c>
      <c r="C2691" s="66"/>
      <c r="D2691" s="67"/>
      <c r="E2691" s="67"/>
      <c r="F2691" s="67"/>
      <c r="G2691" s="67"/>
      <c r="H2691" s="68"/>
      <c r="I2691" s="67"/>
      <c r="J2691" s="67"/>
      <c r="K2691" s="67"/>
      <c r="L2691" s="67"/>
      <c r="M2691" s="68"/>
      <c r="N2691" s="67"/>
      <c r="O2691" s="67"/>
      <c r="P2691" s="67"/>
      <c r="Q2691" s="67"/>
      <c r="R2691" s="68"/>
      <c r="S2691" s="67"/>
      <c r="T2691" s="67"/>
      <c r="U2691" s="67"/>
      <c r="V2691" s="67"/>
      <c r="W2691" s="68"/>
      <c r="X2691" s="67"/>
      <c r="Y2691" s="67"/>
      <c r="Z2691" s="67"/>
      <c r="AA2691" s="67"/>
      <c r="AB2691" s="68"/>
      <c r="AC2691" s="62"/>
      <c r="AD2691" s="77"/>
      <c r="AE2691" s="62"/>
      <c r="AF2691" s="62"/>
      <c r="AG2691" s="62"/>
      <c r="AH2691" s="62"/>
      <c r="AI2691" s="62"/>
      <c r="AJ2691" s="62"/>
      <c r="AK2691" s="62"/>
    </row>
    <row r="2692" spans="1:37">
      <c r="A2692" s="70" t="s">
        <v>101</v>
      </c>
      <c r="B2692" s="58"/>
      <c r="C2692" s="71"/>
      <c r="D2692" s="72"/>
      <c r="E2692" s="72"/>
      <c r="F2692" s="72"/>
      <c r="G2692" s="72"/>
      <c r="H2692" s="59"/>
      <c r="I2692" s="72"/>
      <c r="J2692" s="72"/>
      <c r="K2692" s="72"/>
      <c r="L2692" s="72"/>
      <c r="M2692" s="59"/>
      <c r="N2692" s="72"/>
      <c r="O2692" s="72"/>
      <c r="P2692" s="72"/>
      <c r="Q2692" s="72"/>
      <c r="R2692" s="59"/>
      <c r="S2692" s="72"/>
      <c r="T2692" s="72"/>
      <c r="U2692" s="72"/>
      <c r="V2692" s="72"/>
      <c r="W2692" s="59"/>
      <c r="X2692" s="72"/>
      <c r="Y2692" s="72"/>
      <c r="Z2692" s="72"/>
      <c r="AA2692" s="72"/>
      <c r="AB2692" s="59"/>
      <c r="AC2692" s="62"/>
      <c r="AD2692" s="78" t="s">
        <v>104</v>
      </c>
      <c r="AE2692" s="76"/>
      <c r="AF2692" s="76"/>
      <c r="AG2692" s="76"/>
      <c r="AH2692" s="79"/>
      <c r="AI2692" s="76"/>
      <c r="AJ2692" s="76"/>
      <c r="AK2692" s="80"/>
    </row>
    <row r="2693" spans="1:37">
      <c r="D2693" s="64"/>
      <c r="AD2693" s="81"/>
      <c r="AE2693" s="52"/>
      <c r="AF2693" s="52"/>
      <c r="AG2693" s="52"/>
      <c r="AH2693" s="82"/>
      <c r="AI2693" s="52"/>
      <c r="AJ2693" s="52"/>
      <c r="AK2693" s="53"/>
    </row>
    <row r="2694" spans="1:37">
      <c r="A2694" s="83" t="s">
        <v>105</v>
      </c>
      <c r="B2694" s="76"/>
      <c r="C2694" s="80"/>
      <c r="D2694" s="84"/>
      <c r="E2694" s="84" t="s">
        <v>100</v>
      </c>
      <c r="F2694" s="85" t="s">
        <v>21</v>
      </c>
      <c r="G2694" s="84" t="s">
        <v>101</v>
      </c>
      <c r="H2694" s="86"/>
      <c r="I2694" s="84" t="s">
        <v>106</v>
      </c>
      <c r="J2694" s="84"/>
      <c r="K2694" s="84"/>
      <c r="L2694" s="84"/>
      <c r="M2694" s="86"/>
      <c r="N2694" s="84" t="s">
        <v>107</v>
      </c>
      <c r="O2694" s="84"/>
      <c r="P2694" s="84"/>
      <c r="Q2694" s="84"/>
      <c r="R2694" s="86"/>
      <c r="S2694" s="73"/>
      <c r="T2694" s="73"/>
      <c r="AD2694" s="87" t="s">
        <v>108</v>
      </c>
      <c r="AE2694" s="58"/>
      <c r="AF2694" s="58"/>
      <c r="AG2694" s="58"/>
      <c r="AH2694" s="72"/>
      <c r="AI2694" s="58"/>
      <c r="AJ2694" s="58"/>
      <c r="AK2694" s="59"/>
    </row>
    <row r="2695" spans="1:37">
      <c r="A2695" s="60"/>
      <c r="C2695" s="61"/>
      <c r="H2695" s="61"/>
      <c r="M2695" s="61"/>
      <c r="N2695" s="88"/>
      <c r="O2695" s="89"/>
      <c r="P2695" s="89"/>
      <c r="Q2695" s="89"/>
      <c r="R2695" s="90"/>
      <c r="S2695" s="62"/>
      <c r="T2695" s="56" t="s">
        <v>109</v>
      </c>
      <c r="AD2695" s="91"/>
      <c r="AE2695" s="62"/>
      <c r="AF2695" s="62"/>
      <c r="AG2695" s="62"/>
      <c r="AH2695" s="92"/>
      <c r="AI2695" s="62"/>
      <c r="AJ2695" s="62"/>
      <c r="AK2695" s="61"/>
    </row>
    <row r="2696" spans="1:37">
      <c r="A2696" s="93" t="s">
        <v>110</v>
      </c>
      <c r="B2696" s="58"/>
      <c r="C2696" s="59"/>
      <c r="D2696" s="58"/>
      <c r="E2696" s="58"/>
      <c r="F2696" s="94" t="s">
        <v>21</v>
      </c>
      <c r="G2696" s="58"/>
      <c r="H2696" s="59"/>
      <c r="I2696" s="58"/>
      <c r="J2696" s="58"/>
      <c r="K2696" s="94" t="s">
        <v>21</v>
      </c>
      <c r="L2696" s="58"/>
      <c r="M2696" s="59"/>
      <c r="N2696" s="95"/>
      <c r="O2696" s="95"/>
      <c r="P2696" s="96"/>
      <c r="Q2696" s="97"/>
      <c r="R2696" s="98"/>
      <c r="S2696" s="62"/>
      <c r="T2696" s="62"/>
      <c r="AD2696" s="87" t="s">
        <v>111</v>
      </c>
      <c r="AE2696" s="58"/>
      <c r="AF2696" s="58"/>
      <c r="AG2696" s="58"/>
      <c r="AH2696" s="72"/>
      <c r="AI2696" s="58"/>
      <c r="AJ2696" s="58"/>
      <c r="AK2696" s="59"/>
    </row>
    <row r="2697" spans="1:37">
      <c r="A2697" s="60"/>
      <c r="C2697" s="61"/>
      <c r="H2697" s="61"/>
      <c r="K2697" s="99"/>
      <c r="M2697" s="61"/>
      <c r="N2697" s="62"/>
      <c r="Q2697" s="100"/>
      <c r="R2697" s="61"/>
      <c r="S2697" s="62"/>
      <c r="T2697" s="58"/>
      <c r="U2697" s="58"/>
      <c r="V2697" s="58"/>
      <c r="W2697" s="58"/>
      <c r="X2697" s="58"/>
      <c r="Y2697" s="58"/>
      <c r="Z2697" s="58"/>
      <c r="AA2697" s="58"/>
      <c r="AB2697" s="58"/>
      <c r="AC2697" s="62"/>
      <c r="AD2697" s="91"/>
      <c r="AE2697" s="62"/>
      <c r="AF2697" s="62"/>
      <c r="AG2697" s="62"/>
      <c r="AH2697" s="92"/>
      <c r="AI2697" s="62"/>
      <c r="AJ2697" s="62"/>
      <c r="AK2697" s="61"/>
    </row>
    <row r="2698" spans="1:37">
      <c r="A2698" s="93" t="s">
        <v>112</v>
      </c>
      <c r="B2698" s="58"/>
      <c r="C2698" s="59"/>
      <c r="D2698" s="58"/>
      <c r="E2698" s="58"/>
      <c r="F2698" s="94" t="s">
        <v>21</v>
      </c>
      <c r="G2698" s="58"/>
      <c r="H2698" s="59"/>
      <c r="I2698" s="58"/>
      <c r="J2698" s="58"/>
      <c r="K2698" s="94" t="s">
        <v>21</v>
      </c>
      <c r="L2698" s="58"/>
      <c r="M2698" s="59"/>
      <c r="N2698" s="58"/>
      <c r="O2698" s="58"/>
      <c r="P2698" s="94" t="s">
        <v>21</v>
      </c>
      <c r="Q2698" s="101"/>
      <c r="R2698" s="59"/>
      <c r="S2698" s="62"/>
      <c r="T2698" s="62"/>
      <c r="AD2698" s="87" t="s">
        <v>113</v>
      </c>
      <c r="AE2698" s="58"/>
      <c r="AF2698" s="58"/>
      <c r="AG2698" s="58"/>
      <c r="AH2698" s="72"/>
      <c r="AI2698" s="58"/>
      <c r="AJ2698" s="58"/>
      <c r="AK2698" s="59"/>
    </row>
    <row r="2699" spans="1:37">
      <c r="AD2699" s="91" t="s">
        <v>114</v>
      </c>
      <c r="AE2699" s="62"/>
      <c r="AF2699" s="62"/>
      <c r="AG2699" s="62"/>
      <c r="AH2699" s="92"/>
      <c r="AI2699" s="62"/>
      <c r="AJ2699" s="62"/>
      <c r="AK2699" s="61"/>
    </row>
    <row r="2700" spans="1:37">
      <c r="A2700" s="102"/>
      <c r="B2700" s="76"/>
      <c r="C2700" s="76"/>
      <c r="D2700" s="76"/>
      <c r="E2700" s="76" t="s">
        <v>100</v>
      </c>
      <c r="F2700" s="76"/>
      <c r="G2700" s="76"/>
      <c r="H2700" s="76"/>
      <c r="I2700" s="76"/>
      <c r="J2700" s="76"/>
      <c r="K2700" s="76"/>
      <c r="L2700" s="76"/>
      <c r="M2700" s="76"/>
      <c r="N2700" s="85" t="s">
        <v>40</v>
      </c>
      <c r="O2700" s="76"/>
      <c r="P2700" s="76"/>
      <c r="Q2700" s="76"/>
      <c r="R2700" s="76"/>
      <c r="S2700" s="76"/>
      <c r="T2700" s="76" t="s">
        <v>101</v>
      </c>
      <c r="U2700" s="76"/>
      <c r="V2700" s="76"/>
      <c r="W2700" s="76"/>
      <c r="X2700" s="76"/>
      <c r="Y2700" s="76"/>
      <c r="Z2700" s="76"/>
      <c r="AA2700" s="76"/>
      <c r="AB2700" s="80"/>
      <c r="AD2700" s="87" t="s">
        <v>115</v>
      </c>
      <c r="AE2700" s="58"/>
      <c r="AF2700" s="58"/>
      <c r="AG2700" s="58"/>
      <c r="AH2700" s="72"/>
      <c r="AI2700" s="58"/>
      <c r="AJ2700" s="58"/>
      <c r="AK2700" s="59"/>
    </row>
    <row r="2701" spans="1:37">
      <c r="A2701" s="103" t="s">
        <v>116</v>
      </c>
      <c r="B2701" s="104" t="s">
        <v>117</v>
      </c>
      <c r="C2701" s="104"/>
      <c r="D2701" s="104"/>
      <c r="E2701" s="104"/>
      <c r="F2701" s="104"/>
      <c r="G2701" s="105"/>
      <c r="H2701" s="104" t="s">
        <v>118</v>
      </c>
      <c r="I2701" s="104"/>
      <c r="J2701" s="105"/>
      <c r="K2701" s="106" t="s">
        <v>119</v>
      </c>
      <c r="L2701" s="107" t="s">
        <v>120</v>
      </c>
      <c r="M2701" s="108"/>
      <c r="N2701" s="109" t="s">
        <v>94</v>
      </c>
      <c r="O2701" s="105" t="s">
        <v>116</v>
      </c>
      <c r="P2701" s="104" t="s">
        <v>117</v>
      </c>
      <c r="Q2701" s="104"/>
      <c r="R2701" s="104"/>
      <c r="S2701" s="104"/>
      <c r="T2701" s="104"/>
      <c r="U2701" s="105"/>
      <c r="V2701" s="104" t="s">
        <v>118</v>
      </c>
      <c r="W2701" s="104"/>
      <c r="X2701" s="105"/>
      <c r="Y2701" s="106" t="s">
        <v>119</v>
      </c>
      <c r="Z2701" s="107" t="s">
        <v>120</v>
      </c>
      <c r="AA2701" s="108"/>
      <c r="AB2701" s="109" t="s">
        <v>94</v>
      </c>
    </row>
    <row r="2702" spans="1:37">
      <c r="A2702" s="110" t="s">
        <v>121</v>
      </c>
      <c r="B2702" s="111"/>
      <c r="C2702" s="111"/>
      <c r="D2702" s="111"/>
      <c r="E2702" s="111"/>
      <c r="F2702" s="111"/>
      <c r="G2702" s="112"/>
      <c r="H2702" s="111"/>
      <c r="I2702" s="111"/>
      <c r="J2702" s="112"/>
      <c r="K2702" s="113"/>
      <c r="L2702" s="114"/>
      <c r="M2702" s="115"/>
      <c r="N2702" s="116"/>
      <c r="O2702" s="117" t="s">
        <v>121</v>
      </c>
      <c r="P2702" s="111"/>
      <c r="Q2702" s="111"/>
      <c r="R2702" s="111"/>
      <c r="S2702" s="111"/>
      <c r="T2702" s="111"/>
      <c r="U2702" s="112"/>
      <c r="V2702" s="111"/>
      <c r="W2702" s="111"/>
      <c r="X2702" s="112"/>
      <c r="Y2702" s="113"/>
      <c r="Z2702" s="114"/>
      <c r="AA2702" s="115"/>
      <c r="AB2702" s="116"/>
      <c r="AD2702" s="64" t="s">
        <v>122</v>
      </c>
    </row>
    <row r="2703" spans="1:37">
      <c r="A2703" s="110" t="s">
        <v>123</v>
      </c>
      <c r="B2703" s="111"/>
      <c r="C2703" s="111"/>
      <c r="D2703" s="111"/>
      <c r="E2703" s="111"/>
      <c r="F2703" s="111"/>
      <c r="G2703" s="112"/>
      <c r="H2703" s="111"/>
      <c r="I2703" s="111"/>
      <c r="J2703" s="112"/>
      <c r="K2703" s="118"/>
      <c r="L2703" s="119"/>
      <c r="M2703" s="112"/>
      <c r="N2703" s="116"/>
      <c r="O2703" s="117" t="s">
        <v>123</v>
      </c>
      <c r="P2703" s="111"/>
      <c r="Q2703" s="111"/>
      <c r="R2703" s="111"/>
      <c r="S2703" s="111"/>
      <c r="T2703" s="111"/>
      <c r="U2703" s="112"/>
      <c r="V2703" s="111"/>
      <c r="W2703" s="111"/>
      <c r="X2703" s="112"/>
      <c r="Y2703" s="118"/>
      <c r="Z2703" s="119"/>
      <c r="AA2703" s="112"/>
      <c r="AB2703" s="116"/>
      <c r="AD2703" s="120"/>
      <c r="AE2703" s="58"/>
      <c r="AF2703" s="58"/>
      <c r="AG2703" s="58"/>
      <c r="AH2703" s="58"/>
      <c r="AI2703" s="58"/>
      <c r="AJ2703" s="58"/>
      <c r="AK2703" s="58"/>
    </row>
    <row r="2704" spans="1:37">
      <c r="A2704" s="110" t="s">
        <v>124</v>
      </c>
      <c r="B2704" s="111"/>
      <c r="C2704" s="111"/>
      <c r="D2704" s="111"/>
      <c r="E2704" s="111"/>
      <c r="F2704" s="111"/>
      <c r="G2704" s="112"/>
      <c r="H2704" s="111"/>
      <c r="I2704" s="111"/>
      <c r="J2704" s="112"/>
      <c r="K2704" s="118"/>
      <c r="L2704" s="119"/>
      <c r="M2704" s="112"/>
      <c r="N2704" s="116"/>
      <c r="O2704" s="117" t="s">
        <v>124</v>
      </c>
      <c r="P2704" s="111"/>
      <c r="Q2704" s="111"/>
      <c r="R2704" s="111"/>
      <c r="S2704" s="111"/>
      <c r="T2704" s="111"/>
      <c r="U2704" s="112"/>
      <c r="V2704" s="111"/>
      <c r="W2704" s="111"/>
      <c r="X2704" s="112"/>
      <c r="Y2704" s="118"/>
      <c r="Z2704" s="119"/>
      <c r="AA2704" s="112"/>
      <c r="AB2704" s="116"/>
      <c r="AD2704" s="64" t="s">
        <v>96</v>
      </c>
    </row>
    <row r="2705" spans="1:37">
      <c r="A2705" s="110" t="s">
        <v>125</v>
      </c>
      <c r="B2705" s="111"/>
      <c r="C2705" s="111"/>
      <c r="D2705" s="111"/>
      <c r="E2705" s="111"/>
      <c r="F2705" s="111"/>
      <c r="G2705" s="112"/>
      <c r="H2705" s="111"/>
      <c r="I2705" s="111"/>
      <c r="J2705" s="112"/>
      <c r="K2705" s="118"/>
      <c r="L2705" s="119"/>
      <c r="M2705" s="112"/>
      <c r="N2705" s="116"/>
      <c r="O2705" s="117" t="s">
        <v>125</v>
      </c>
      <c r="P2705" s="111"/>
      <c r="Q2705" s="111"/>
      <c r="R2705" s="111"/>
      <c r="S2705" s="111"/>
      <c r="T2705" s="111"/>
      <c r="U2705" s="112"/>
      <c r="V2705" s="111"/>
      <c r="W2705" s="111"/>
      <c r="X2705" s="112"/>
      <c r="Y2705" s="118"/>
      <c r="Z2705" s="119"/>
      <c r="AA2705" s="112"/>
      <c r="AB2705" s="116"/>
      <c r="AD2705" s="120"/>
      <c r="AE2705" s="58"/>
      <c r="AF2705" s="58"/>
      <c r="AG2705" s="58"/>
      <c r="AH2705" s="58"/>
      <c r="AI2705" s="58"/>
      <c r="AJ2705" s="58"/>
      <c r="AK2705" s="58"/>
    </row>
    <row r="2706" spans="1:37">
      <c r="A2706" s="110" t="s">
        <v>126</v>
      </c>
      <c r="B2706" s="111"/>
      <c r="C2706" s="111"/>
      <c r="D2706" s="111"/>
      <c r="E2706" s="111"/>
      <c r="F2706" s="111"/>
      <c r="G2706" s="112"/>
      <c r="H2706" s="111"/>
      <c r="I2706" s="111"/>
      <c r="J2706" s="112"/>
      <c r="K2706" s="118"/>
      <c r="L2706" s="119"/>
      <c r="M2706" s="112"/>
      <c r="N2706" s="116"/>
      <c r="O2706" s="117" t="s">
        <v>126</v>
      </c>
      <c r="P2706" s="111"/>
      <c r="Q2706" s="111"/>
      <c r="R2706" s="111"/>
      <c r="S2706" s="111"/>
      <c r="T2706" s="111"/>
      <c r="U2706" s="112"/>
      <c r="V2706" s="111"/>
      <c r="W2706" s="111"/>
      <c r="X2706" s="112"/>
      <c r="Y2706" s="118"/>
      <c r="Z2706" s="119"/>
      <c r="AA2706" s="112"/>
      <c r="AB2706" s="116"/>
      <c r="AD2706" s="64" t="s">
        <v>127</v>
      </c>
    </row>
    <row r="2707" spans="1:37">
      <c r="A2707" s="121" t="s">
        <v>128</v>
      </c>
      <c r="B2707" s="58"/>
      <c r="C2707" s="58"/>
      <c r="D2707" s="58"/>
      <c r="E2707" s="58"/>
      <c r="F2707" s="58"/>
      <c r="G2707" s="72"/>
      <c r="H2707" s="58"/>
      <c r="I2707" s="58"/>
      <c r="J2707" s="72"/>
      <c r="K2707" s="122"/>
      <c r="L2707" s="123"/>
      <c r="M2707" s="72"/>
      <c r="N2707" s="59"/>
      <c r="O2707" s="124" t="s">
        <v>128</v>
      </c>
      <c r="P2707" s="58"/>
      <c r="Q2707" s="58"/>
      <c r="R2707" s="58"/>
      <c r="S2707" s="58"/>
      <c r="T2707" s="58"/>
      <c r="U2707" s="72"/>
      <c r="V2707" s="58"/>
      <c r="W2707" s="58"/>
      <c r="X2707" s="72"/>
      <c r="Y2707" s="122"/>
      <c r="Z2707" s="123"/>
      <c r="AA2707" s="72"/>
      <c r="AB2707" s="59"/>
      <c r="AD2707" s="120"/>
      <c r="AE2707" s="125" t="str">
        <f>Daten!$A$35</f>
        <v>Fredenbeck</v>
      </c>
      <c r="AF2707" s="58"/>
      <c r="AG2707" s="58"/>
      <c r="AH2707" s="58"/>
      <c r="AI2707" s="58"/>
      <c r="AJ2707" s="58"/>
      <c r="AK2707" s="58"/>
    </row>
    <row r="2708" spans="1:37">
      <c r="A2708" s="65" t="s">
        <v>129</v>
      </c>
      <c r="N2708" s="61"/>
      <c r="O2708" s="64" t="s">
        <v>129</v>
      </c>
      <c r="AB2708" s="61"/>
      <c r="AD2708" s="64" t="s">
        <v>130</v>
      </c>
    </row>
    <row r="2709" spans="1:37">
      <c r="A2709" s="57"/>
      <c r="B2709" s="58"/>
      <c r="C2709" s="58"/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9"/>
      <c r="O2709" s="58"/>
      <c r="P2709" s="58"/>
      <c r="Q2709" s="58"/>
      <c r="R2709" s="58"/>
      <c r="S2709" s="58"/>
      <c r="T2709" s="58"/>
      <c r="U2709" s="58"/>
      <c r="V2709" s="58"/>
      <c r="W2709" s="58"/>
      <c r="X2709" s="58"/>
      <c r="Y2709" s="58"/>
      <c r="Z2709" s="58"/>
      <c r="AA2709" s="58"/>
      <c r="AB2709" s="59"/>
      <c r="AD2709" s="58"/>
      <c r="AE2709" s="126" t="str">
        <f>Daten!$A$32</f>
        <v>05.05.2017</v>
      </c>
      <c r="AF2709" s="58"/>
      <c r="AG2709" s="58"/>
      <c r="AH2709" s="58"/>
      <c r="AI2709" s="58"/>
      <c r="AJ2709" s="58"/>
      <c r="AK2709" s="58"/>
    </row>
    <row r="2710" spans="1:37">
      <c r="A2710" s="51" t="s">
        <v>95</v>
      </c>
      <c r="B2710" s="52"/>
      <c r="C2710" s="52"/>
      <c r="D2710" s="52"/>
      <c r="E2710" s="53"/>
      <c r="F2710" s="54" t="s">
        <v>96</v>
      </c>
      <c r="G2710" s="52"/>
      <c r="H2710" s="52"/>
      <c r="I2710" s="52"/>
      <c r="J2710" s="52"/>
      <c r="K2710" s="52"/>
      <c r="L2710" s="52"/>
      <c r="M2710" s="52"/>
      <c r="N2710" s="52"/>
      <c r="O2710" s="52"/>
      <c r="P2710" s="53"/>
      <c r="Q2710" s="54" t="s">
        <v>97</v>
      </c>
      <c r="R2710" s="52"/>
      <c r="S2710" s="52"/>
      <c r="T2710" s="52"/>
      <c r="U2710" s="52"/>
      <c r="V2710" s="52"/>
      <c r="W2710" s="52"/>
      <c r="X2710" s="52"/>
      <c r="Y2710" s="52"/>
      <c r="Z2710" s="52"/>
      <c r="AA2710" s="52"/>
      <c r="AB2710" s="53"/>
      <c r="AC2710" s="55" t="s">
        <v>98</v>
      </c>
    </row>
    <row r="2711" spans="1:37">
      <c r="A2711" s="57"/>
      <c r="B2711" s="58"/>
      <c r="C2711" s="58"/>
      <c r="D2711" s="58"/>
      <c r="E2711" s="59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9"/>
      <c r="Q2711" s="58"/>
      <c r="R2711" s="58" t="e">
        <f ca="1">SamstagNeben!P108</f>
        <v>#N/A</v>
      </c>
      <c r="S2711" s="58"/>
      <c r="T2711" s="58"/>
      <c r="U2711" s="58"/>
      <c r="V2711" s="58"/>
      <c r="W2711" s="58"/>
      <c r="X2711" s="58"/>
      <c r="Y2711" s="58"/>
      <c r="Z2711" s="58"/>
      <c r="AA2711" s="58" t="str">
        <f>SamstagNeben!N108</f>
        <v>F40</v>
      </c>
      <c r="AB2711" s="59"/>
      <c r="AC2711" s="55" t="s">
        <v>99</v>
      </c>
    </row>
    <row r="2712" spans="1:37" ht="15.95" customHeight="1">
      <c r="A2712" s="60" t="s">
        <v>100</v>
      </c>
      <c r="C2712" s="56" t="e">
        <f ca="1">SamstagNeben!I108</f>
        <v>#N/A</v>
      </c>
      <c r="M2712" s="61"/>
      <c r="N2712" s="62" t="s">
        <v>101</v>
      </c>
      <c r="O2712" s="63"/>
      <c r="P2712" s="56" t="e">
        <f ca="1">SamstagNeben!M108</f>
        <v>#N/A</v>
      </c>
      <c r="AB2712" s="61"/>
    </row>
    <row r="2713" spans="1:37">
      <c r="A2713" s="57"/>
      <c r="B2713" s="58"/>
      <c r="C2713" s="58"/>
      <c r="M2713" s="61"/>
      <c r="N2713" s="62"/>
      <c r="AB2713" s="61"/>
      <c r="AD2713" s="64" t="s">
        <v>37</v>
      </c>
      <c r="AG2713" s="64" t="s">
        <v>102</v>
      </c>
      <c r="AJ2713" s="64" t="s">
        <v>39</v>
      </c>
    </row>
    <row r="2714" spans="1:37">
      <c r="A2714" s="65" t="s">
        <v>100</v>
      </c>
      <c r="C2714" s="66"/>
      <c r="D2714" s="67"/>
      <c r="E2714" s="67"/>
      <c r="F2714" s="67"/>
      <c r="G2714" s="67"/>
      <c r="H2714" s="68"/>
      <c r="I2714" s="67"/>
      <c r="J2714" s="67"/>
      <c r="K2714" s="67"/>
      <c r="L2714" s="67"/>
      <c r="M2714" s="68"/>
      <c r="N2714" s="67"/>
      <c r="O2714" s="67"/>
      <c r="P2714" s="67"/>
      <c r="Q2714" s="67"/>
      <c r="R2714" s="68"/>
      <c r="S2714" s="67"/>
      <c r="T2714" s="67"/>
      <c r="U2714" s="67"/>
      <c r="V2714" s="67"/>
      <c r="W2714" s="68"/>
      <c r="X2714" s="67"/>
      <c r="Y2714" s="67"/>
      <c r="Z2714" s="67"/>
      <c r="AA2714" s="67"/>
      <c r="AB2714" s="68"/>
      <c r="AC2714" s="62"/>
      <c r="AD2714" s="69"/>
      <c r="AE2714" s="53"/>
      <c r="AF2714" s="62"/>
      <c r="AG2714" s="69"/>
      <c r="AH2714" s="53"/>
      <c r="AJ2714" s="69"/>
      <c r="AK2714" s="53"/>
    </row>
    <row r="2715" spans="1:37">
      <c r="A2715" s="70" t="s">
        <v>101</v>
      </c>
      <c r="B2715" s="58"/>
      <c r="C2715" s="71"/>
      <c r="D2715" s="72"/>
      <c r="E2715" s="72"/>
      <c r="F2715" s="72"/>
      <c r="G2715" s="72"/>
      <c r="H2715" s="59"/>
      <c r="I2715" s="72"/>
      <c r="J2715" s="72"/>
      <c r="K2715" s="72"/>
      <c r="L2715" s="72"/>
      <c r="M2715" s="59"/>
      <c r="N2715" s="72"/>
      <c r="O2715" s="72"/>
      <c r="P2715" s="72"/>
      <c r="Q2715" s="72"/>
      <c r="R2715" s="59"/>
      <c r="S2715" s="72"/>
      <c r="T2715" s="72"/>
      <c r="U2715" s="72"/>
      <c r="V2715" s="72"/>
      <c r="W2715" s="59"/>
      <c r="X2715" s="72"/>
      <c r="Y2715" s="72"/>
      <c r="Z2715" s="72"/>
      <c r="AA2715" s="72"/>
      <c r="AB2715" s="59"/>
      <c r="AC2715" s="62"/>
      <c r="AD2715" s="462">
        <f>SamstagNeben!C108</f>
        <v>22</v>
      </c>
      <c r="AE2715" s="463"/>
      <c r="AF2715" s="62"/>
      <c r="AG2715" s="462">
        <f>SamstagNeben!E108</f>
        <v>143</v>
      </c>
      <c r="AH2715" s="463"/>
      <c r="AJ2715" s="462">
        <f>SamstagNeben!F108</f>
        <v>3</v>
      </c>
      <c r="AK2715" s="463"/>
    </row>
    <row r="2716" spans="1:37">
      <c r="A2716" s="65" t="s">
        <v>100</v>
      </c>
      <c r="C2716" s="66"/>
      <c r="D2716" s="67"/>
      <c r="E2716" s="67"/>
      <c r="F2716" s="67"/>
      <c r="G2716" s="67"/>
      <c r="H2716" s="68"/>
      <c r="I2716" s="67"/>
      <c r="J2716" s="67"/>
      <c r="K2716" s="67"/>
      <c r="L2716" s="67"/>
      <c r="M2716" s="68"/>
      <c r="N2716" s="67"/>
      <c r="O2716" s="67"/>
      <c r="P2716" s="67"/>
      <c r="Q2716" s="67"/>
      <c r="R2716" s="68"/>
      <c r="S2716" s="67"/>
      <c r="T2716" s="67"/>
      <c r="U2716" s="67"/>
      <c r="V2716" s="67"/>
      <c r="W2716" s="68"/>
      <c r="X2716" s="67"/>
      <c r="Y2716" s="67"/>
      <c r="Z2716" s="67"/>
      <c r="AA2716" s="67"/>
      <c r="AB2716" s="68"/>
      <c r="AC2716" s="62"/>
      <c r="AD2716" s="57"/>
      <c r="AE2716" s="59"/>
      <c r="AF2716" s="62"/>
      <c r="AG2716" s="57"/>
      <c r="AH2716" s="59"/>
      <c r="AJ2716" s="57"/>
      <c r="AK2716" s="59"/>
    </row>
    <row r="2717" spans="1:37">
      <c r="A2717" s="70" t="s">
        <v>101</v>
      </c>
      <c r="B2717" s="58"/>
      <c r="C2717" s="71"/>
      <c r="D2717" s="72"/>
      <c r="E2717" s="72"/>
      <c r="F2717" s="72"/>
      <c r="G2717" s="72"/>
      <c r="H2717" s="59"/>
      <c r="I2717" s="72"/>
      <c r="J2717" s="72"/>
      <c r="K2717" s="72"/>
      <c r="L2717" s="72"/>
      <c r="M2717" s="59"/>
      <c r="N2717" s="72"/>
      <c r="O2717" s="72"/>
      <c r="P2717" s="72"/>
      <c r="Q2717" s="72"/>
      <c r="R2717" s="59"/>
      <c r="S2717" s="72"/>
      <c r="T2717" s="72"/>
      <c r="U2717" s="72"/>
      <c r="V2717" s="72"/>
      <c r="W2717" s="59"/>
      <c r="X2717" s="72"/>
      <c r="Y2717" s="72"/>
      <c r="Z2717" s="72"/>
      <c r="AA2717" s="72"/>
      <c r="AB2717" s="59"/>
      <c r="AC2717" s="62"/>
      <c r="AD2717" s="62"/>
      <c r="AE2717" s="62"/>
      <c r="AF2717" s="62"/>
      <c r="AG2717" s="62"/>
    </row>
    <row r="2718" spans="1:37">
      <c r="A2718" s="65" t="s">
        <v>100</v>
      </c>
      <c r="C2718" s="66"/>
      <c r="D2718" s="67"/>
      <c r="E2718" s="67"/>
      <c r="F2718" s="67"/>
      <c r="G2718" s="67"/>
      <c r="H2718" s="68"/>
      <c r="I2718" s="67"/>
      <c r="J2718" s="67"/>
      <c r="K2718" s="67"/>
      <c r="L2718" s="67"/>
      <c r="M2718" s="68"/>
      <c r="N2718" s="67"/>
      <c r="O2718" s="67"/>
      <c r="P2718" s="67"/>
      <c r="Q2718" s="67"/>
      <c r="R2718" s="68"/>
      <c r="S2718" s="67"/>
      <c r="T2718" s="67"/>
      <c r="U2718" s="67"/>
      <c r="V2718" s="67"/>
      <c r="W2718" s="68"/>
      <c r="X2718" s="67"/>
      <c r="Y2718" s="67"/>
      <c r="Z2718" s="67"/>
      <c r="AA2718" s="67"/>
      <c r="AB2718" s="68"/>
      <c r="AC2718" s="62"/>
      <c r="AD2718" s="73" t="s">
        <v>103</v>
      </c>
      <c r="AE2718" s="62"/>
      <c r="AF2718" s="62"/>
      <c r="AG2718" s="62"/>
    </row>
    <row r="2719" spans="1:37">
      <c r="A2719" s="70" t="s">
        <v>101</v>
      </c>
      <c r="B2719" s="58"/>
      <c r="C2719" s="71"/>
      <c r="D2719" s="72"/>
      <c r="E2719" s="72"/>
      <c r="F2719" s="72"/>
      <c r="G2719" s="72"/>
      <c r="H2719" s="59"/>
      <c r="I2719" s="72"/>
      <c r="J2719" s="72"/>
      <c r="K2719" s="72"/>
      <c r="L2719" s="72"/>
      <c r="M2719" s="59"/>
      <c r="N2719" s="72"/>
      <c r="O2719" s="72"/>
      <c r="P2719" s="72"/>
      <c r="Q2719" s="72"/>
      <c r="R2719" s="59"/>
      <c r="S2719" s="72"/>
      <c r="T2719" s="72"/>
      <c r="U2719" s="72"/>
      <c r="V2719" s="72"/>
      <c r="W2719" s="59"/>
      <c r="X2719" s="72"/>
      <c r="Y2719" s="72"/>
      <c r="Z2719" s="72"/>
      <c r="AA2719" s="72"/>
      <c r="AB2719" s="59"/>
      <c r="AC2719" s="62"/>
      <c r="AD2719" s="62"/>
      <c r="AE2719" s="62"/>
      <c r="AF2719" s="62"/>
      <c r="AG2719" s="62"/>
    </row>
    <row r="2720" spans="1:37">
      <c r="A2720" s="65" t="s">
        <v>100</v>
      </c>
      <c r="C2720" s="66"/>
      <c r="D2720" s="67"/>
      <c r="E2720" s="67"/>
      <c r="F2720" s="67"/>
      <c r="G2720" s="67"/>
      <c r="H2720" s="68"/>
      <c r="I2720" s="67"/>
      <c r="J2720" s="67"/>
      <c r="K2720" s="67"/>
      <c r="L2720" s="67"/>
      <c r="M2720" s="68"/>
      <c r="N2720" s="67"/>
      <c r="O2720" s="67"/>
      <c r="P2720" s="67"/>
      <c r="Q2720" s="67"/>
      <c r="R2720" s="68"/>
      <c r="S2720" s="67"/>
      <c r="T2720" s="67"/>
      <c r="U2720" s="67"/>
      <c r="V2720" s="67"/>
      <c r="W2720" s="68"/>
      <c r="X2720" s="67"/>
      <c r="Y2720" s="67"/>
      <c r="Z2720" s="67"/>
      <c r="AA2720" s="67"/>
      <c r="AB2720" s="68"/>
      <c r="AC2720" s="62"/>
      <c r="AD2720" s="74" t="str">
        <f>Daten!$A$31</f>
        <v>DM Senioren 2017</v>
      </c>
      <c r="AE2720" s="58"/>
      <c r="AF2720" s="58"/>
      <c r="AG2720" s="58"/>
      <c r="AH2720" s="58"/>
      <c r="AI2720" s="58"/>
      <c r="AJ2720" s="58"/>
      <c r="AK2720" s="58"/>
    </row>
    <row r="2721" spans="1:37">
      <c r="A2721" s="70" t="s">
        <v>101</v>
      </c>
      <c r="B2721" s="58"/>
      <c r="C2721" s="71"/>
      <c r="D2721" s="72"/>
      <c r="E2721" s="72"/>
      <c r="F2721" s="72"/>
      <c r="G2721" s="72"/>
      <c r="H2721" s="59"/>
      <c r="I2721" s="72"/>
      <c r="J2721" s="72"/>
      <c r="K2721" s="72"/>
      <c r="L2721" s="72"/>
      <c r="M2721" s="59"/>
      <c r="N2721" s="72"/>
      <c r="O2721" s="72"/>
      <c r="P2721" s="72"/>
      <c r="Q2721" s="72"/>
      <c r="R2721" s="59"/>
      <c r="S2721" s="72"/>
      <c r="T2721" s="72"/>
      <c r="U2721" s="72"/>
      <c r="V2721" s="72"/>
      <c r="W2721" s="59"/>
      <c r="X2721" s="72"/>
      <c r="Y2721" s="72"/>
      <c r="Z2721" s="72"/>
      <c r="AA2721" s="72"/>
      <c r="AB2721" s="59"/>
      <c r="AC2721" s="62"/>
      <c r="AD2721" s="75" t="str">
        <f>SamstagNeben!G108</f>
        <v>F40</v>
      </c>
      <c r="AE2721" s="76"/>
      <c r="AF2721" s="76"/>
      <c r="AG2721" s="75" t="s">
        <v>34</v>
      </c>
      <c r="AH2721" s="76"/>
      <c r="AI2721" s="76"/>
      <c r="AJ2721" s="76"/>
      <c r="AK2721" s="76"/>
    </row>
    <row r="2722" spans="1:37">
      <c r="A2722" s="65" t="s">
        <v>100</v>
      </c>
      <c r="C2722" s="66"/>
      <c r="D2722" s="67"/>
      <c r="E2722" s="67"/>
      <c r="F2722" s="67"/>
      <c r="G2722" s="67"/>
      <c r="H2722" s="68"/>
      <c r="I2722" s="67"/>
      <c r="J2722" s="67"/>
      <c r="K2722" s="67"/>
      <c r="L2722" s="67"/>
      <c r="M2722" s="68"/>
      <c r="N2722" s="67"/>
      <c r="O2722" s="67"/>
      <c r="P2722" s="67"/>
      <c r="Q2722" s="67"/>
      <c r="R2722" s="68"/>
      <c r="S2722" s="67"/>
      <c r="T2722" s="67"/>
      <c r="U2722" s="67"/>
      <c r="V2722" s="67"/>
      <c r="W2722" s="68"/>
      <c r="X2722" s="67"/>
      <c r="Y2722" s="67"/>
      <c r="Z2722" s="67"/>
      <c r="AA2722" s="67"/>
      <c r="AB2722" s="68"/>
      <c r="AC2722" s="62"/>
      <c r="AD2722" s="77"/>
      <c r="AE2722" s="62"/>
      <c r="AF2722" s="62"/>
      <c r="AG2722" s="62"/>
      <c r="AH2722" s="62"/>
      <c r="AI2722" s="62"/>
      <c r="AJ2722" s="62"/>
      <c r="AK2722" s="62"/>
    </row>
    <row r="2723" spans="1:37">
      <c r="A2723" s="70" t="s">
        <v>101</v>
      </c>
      <c r="B2723" s="58"/>
      <c r="C2723" s="71"/>
      <c r="D2723" s="72"/>
      <c r="E2723" s="72"/>
      <c r="F2723" s="72"/>
      <c r="G2723" s="72"/>
      <c r="H2723" s="59"/>
      <c r="I2723" s="72"/>
      <c r="J2723" s="72"/>
      <c r="K2723" s="72"/>
      <c r="L2723" s="72"/>
      <c r="M2723" s="59"/>
      <c r="N2723" s="72"/>
      <c r="O2723" s="72"/>
      <c r="P2723" s="72"/>
      <c r="Q2723" s="72"/>
      <c r="R2723" s="59"/>
      <c r="S2723" s="72"/>
      <c r="T2723" s="72"/>
      <c r="U2723" s="72"/>
      <c r="V2723" s="72"/>
      <c r="W2723" s="59"/>
      <c r="X2723" s="72"/>
      <c r="Y2723" s="72"/>
      <c r="Z2723" s="72"/>
      <c r="AA2723" s="72"/>
      <c r="AB2723" s="59"/>
      <c r="AC2723" s="62"/>
      <c r="AD2723" s="78" t="s">
        <v>104</v>
      </c>
      <c r="AE2723" s="76"/>
      <c r="AF2723" s="76"/>
      <c r="AG2723" s="76"/>
      <c r="AH2723" s="79"/>
      <c r="AI2723" s="76"/>
      <c r="AJ2723" s="76"/>
      <c r="AK2723" s="80"/>
    </row>
    <row r="2724" spans="1:37">
      <c r="D2724" s="64"/>
      <c r="AD2724" s="81"/>
      <c r="AE2724" s="52"/>
      <c r="AF2724" s="52"/>
      <c r="AG2724" s="52"/>
      <c r="AH2724" s="82"/>
      <c r="AI2724" s="52"/>
      <c r="AJ2724" s="52"/>
      <c r="AK2724" s="53"/>
    </row>
    <row r="2725" spans="1:37">
      <c r="A2725" s="83" t="s">
        <v>105</v>
      </c>
      <c r="B2725" s="76"/>
      <c r="C2725" s="80"/>
      <c r="D2725" s="84"/>
      <c r="E2725" s="84" t="s">
        <v>100</v>
      </c>
      <c r="F2725" s="85" t="s">
        <v>21</v>
      </c>
      <c r="G2725" s="84" t="s">
        <v>101</v>
      </c>
      <c r="H2725" s="86"/>
      <c r="I2725" s="84" t="s">
        <v>106</v>
      </c>
      <c r="J2725" s="84"/>
      <c r="K2725" s="84"/>
      <c r="L2725" s="84"/>
      <c r="M2725" s="86"/>
      <c r="N2725" s="84" t="s">
        <v>107</v>
      </c>
      <c r="O2725" s="84"/>
      <c r="P2725" s="84"/>
      <c r="Q2725" s="84"/>
      <c r="R2725" s="86"/>
      <c r="S2725" s="73"/>
      <c r="T2725" s="73"/>
      <c r="AD2725" s="87" t="s">
        <v>108</v>
      </c>
      <c r="AE2725" s="58"/>
      <c r="AF2725" s="58"/>
      <c r="AG2725" s="58"/>
      <c r="AH2725" s="72"/>
      <c r="AI2725" s="58"/>
      <c r="AJ2725" s="58"/>
      <c r="AK2725" s="59"/>
    </row>
    <row r="2726" spans="1:37">
      <c r="A2726" s="60"/>
      <c r="C2726" s="61"/>
      <c r="H2726" s="61"/>
      <c r="M2726" s="61"/>
      <c r="N2726" s="88"/>
      <c r="O2726" s="89"/>
      <c r="P2726" s="89"/>
      <c r="Q2726" s="89"/>
      <c r="R2726" s="90"/>
      <c r="S2726" s="62"/>
      <c r="T2726" s="56" t="s">
        <v>109</v>
      </c>
      <c r="AD2726" s="91"/>
      <c r="AE2726" s="62"/>
      <c r="AF2726" s="62"/>
      <c r="AG2726" s="62"/>
      <c r="AH2726" s="92"/>
      <c r="AI2726" s="62"/>
      <c r="AJ2726" s="62"/>
      <c r="AK2726" s="61"/>
    </row>
    <row r="2727" spans="1:37">
      <c r="A2727" s="93" t="s">
        <v>110</v>
      </c>
      <c r="B2727" s="58"/>
      <c r="C2727" s="59"/>
      <c r="D2727" s="58"/>
      <c r="E2727" s="58"/>
      <c r="F2727" s="94" t="s">
        <v>21</v>
      </c>
      <c r="G2727" s="58"/>
      <c r="H2727" s="59"/>
      <c r="I2727" s="58"/>
      <c r="J2727" s="58"/>
      <c r="K2727" s="94" t="s">
        <v>21</v>
      </c>
      <c r="L2727" s="58"/>
      <c r="M2727" s="59"/>
      <c r="N2727" s="95"/>
      <c r="O2727" s="95"/>
      <c r="P2727" s="96"/>
      <c r="Q2727" s="97"/>
      <c r="R2727" s="98"/>
      <c r="S2727" s="62"/>
      <c r="T2727" s="62"/>
      <c r="AD2727" s="87" t="s">
        <v>111</v>
      </c>
      <c r="AE2727" s="58"/>
      <c r="AF2727" s="58"/>
      <c r="AG2727" s="58"/>
      <c r="AH2727" s="72"/>
      <c r="AI2727" s="58"/>
      <c r="AJ2727" s="58"/>
      <c r="AK2727" s="59"/>
    </row>
    <row r="2728" spans="1:37">
      <c r="A2728" s="60"/>
      <c r="C2728" s="61"/>
      <c r="H2728" s="61"/>
      <c r="K2728" s="99"/>
      <c r="M2728" s="61"/>
      <c r="N2728" s="62"/>
      <c r="Q2728" s="100"/>
      <c r="R2728" s="61"/>
      <c r="S2728" s="62"/>
      <c r="T2728" s="58"/>
      <c r="U2728" s="58"/>
      <c r="V2728" s="58"/>
      <c r="W2728" s="58"/>
      <c r="X2728" s="58"/>
      <c r="Y2728" s="58"/>
      <c r="Z2728" s="58"/>
      <c r="AA2728" s="58"/>
      <c r="AB2728" s="58"/>
      <c r="AC2728" s="62"/>
      <c r="AD2728" s="91"/>
      <c r="AE2728" s="62"/>
      <c r="AF2728" s="62"/>
      <c r="AG2728" s="62"/>
      <c r="AH2728" s="92"/>
      <c r="AI2728" s="62"/>
      <c r="AJ2728" s="62"/>
      <c r="AK2728" s="61"/>
    </row>
    <row r="2729" spans="1:37">
      <c r="A2729" s="93" t="s">
        <v>112</v>
      </c>
      <c r="B2729" s="58"/>
      <c r="C2729" s="59"/>
      <c r="D2729" s="58"/>
      <c r="E2729" s="58"/>
      <c r="F2729" s="94" t="s">
        <v>21</v>
      </c>
      <c r="G2729" s="58"/>
      <c r="H2729" s="59"/>
      <c r="I2729" s="58"/>
      <c r="J2729" s="58"/>
      <c r="K2729" s="94" t="s">
        <v>21</v>
      </c>
      <c r="L2729" s="58"/>
      <c r="M2729" s="59"/>
      <c r="N2729" s="58"/>
      <c r="O2729" s="58"/>
      <c r="P2729" s="94" t="s">
        <v>21</v>
      </c>
      <c r="Q2729" s="101"/>
      <c r="R2729" s="59"/>
      <c r="S2729" s="62"/>
      <c r="T2729" s="62"/>
      <c r="AD2729" s="87" t="s">
        <v>113</v>
      </c>
      <c r="AE2729" s="58"/>
      <c r="AF2729" s="58"/>
      <c r="AG2729" s="58"/>
      <c r="AH2729" s="72"/>
      <c r="AI2729" s="58"/>
      <c r="AJ2729" s="58"/>
      <c r="AK2729" s="59"/>
    </row>
    <row r="2730" spans="1:37">
      <c r="AD2730" s="91" t="s">
        <v>114</v>
      </c>
      <c r="AE2730" s="62"/>
      <c r="AF2730" s="62"/>
      <c r="AG2730" s="62"/>
      <c r="AH2730" s="92"/>
      <c r="AI2730" s="62"/>
      <c r="AJ2730" s="62"/>
      <c r="AK2730" s="61"/>
    </row>
    <row r="2731" spans="1:37">
      <c r="A2731" s="102"/>
      <c r="B2731" s="76"/>
      <c r="C2731" s="76"/>
      <c r="D2731" s="76"/>
      <c r="E2731" s="76" t="s">
        <v>100</v>
      </c>
      <c r="F2731" s="76"/>
      <c r="G2731" s="76"/>
      <c r="H2731" s="76"/>
      <c r="I2731" s="76"/>
      <c r="J2731" s="76"/>
      <c r="K2731" s="76"/>
      <c r="L2731" s="76"/>
      <c r="M2731" s="76"/>
      <c r="N2731" s="85" t="s">
        <v>40</v>
      </c>
      <c r="O2731" s="76"/>
      <c r="P2731" s="76"/>
      <c r="Q2731" s="76"/>
      <c r="R2731" s="76"/>
      <c r="S2731" s="76"/>
      <c r="T2731" s="76" t="s">
        <v>101</v>
      </c>
      <c r="U2731" s="76"/>
      <c r="V2731" s="76"/>
      <c r="W2731" s="76"/>
      <c r="X2731" s="76"/>
      <c r="Y2731" s="76"/>
      <c r="Z2731" s="76"/>
      <c r="AA2731" s="76"/>
      <c r="AB2731" s="80"/>
      <c r="AD2731" s="87" t="s">
        <v>115</v>
      </c>
      <c r="AE2731" s="58"/>
      <c r="AF2731" s="58"/>
      <c r="AG2731" s="58"/>
      <c r="AH2731" s="72"/>
      <c r="AI2731" s="58"/>
      <c r="AJ2731" s="58"/>
      <c r="AK2731" s="59"/>
    </row>
    <row r="2732" spans="1:37">
      <c r="A2732" s="103" t="s">
        <v>116</v>
      </c>
      <c r="B2732" s="104" t="s">
        <v>117</v>
      </c>
      <c r="C2732" s="104"/>
      <c r="D2732" s="104"/>
      <c r="E2732" s="104"/>
      <c r="F2732" s="104"/>
      <c r="G2732" s="105"/>
      <c r="H2732" s="104" t="s">
        <v>118</v>
      </c>
      <c r="I2732" s="104"/>
      <c r="J2732" s="105"/>
      <c r="K2732" s="106" t="s">
        <v>119</v>
      </c>
      <c r="L2732" s="107" t="s">
        <v>120</v>
      </c>
      <c r="M2732" s="108"/>
      <c r="N2732" s="109" t="s">
        <v>94</v>
      </c>
      <c r="O2732" s="105" t="s">
        <v>116</v>
      </c>
      <c r="P2732" s="104" t="s">
        <v>117</v>
      </c>
      <c r="Q2732" s="104"/>
      <c r="R2732" s="104"/>
      <c r="S2732" s="104"/>
      <c r="T2732" s="104"/>
      <c r="U2732" s="105"/>
      <c r="V2732" s="104" t="s">
        <v>118</v>
      </c>
      <c r="W2732" s="104"/>
      <c r="X2732" s="105"/>
      <c r="Y2732" s="106" t="s">
        <v>119</v>
      </c>
      <c r="Z2732" s="107" t="s">
        <v>120</v>
      </c>
      <c r="AA2732" s="108"/>
      <c r="AB2732" s="109" t="s">
        <v>94</v>
      </c>
    </row>
    <row r="2733" spans="1:37">
      <c r="A2733" s="110" t="s">
        <v>121</v>
      </c>
      <c r="B2733" s="111"/>
      <c r="C2733" s="111"/>
      <c r="D2733" s="111"/>
      <c r="E2733" s="111"/>
      <c r="F2733" s="111"/>
      <c r="G2733" s="112"/>
      <c r="H2733" s="111"/>
      <c r="I2733" s="111"/>
      <c r="J2733" s="112"/>
      <c r="K2733" s="113"/>
      <c r="L2733" s="114"/>
      <c r="M2733" s="115"/>
      <c r="N2733" s="116"/>
      <c r="O2733" s="117" t="s">
        <v>121</v>
      </c>
      <c r="P2733" s="111"/>
      <c r="Q2733" s="111"/>
      <c r="R2733" s="111"/>
      <c r="S2733" s="111"/>
      <c r="T2733" s="111"/>
      <c r="U2733" s="112"/>
      <c r="V2733" s="111"/>
      <c r="W2733" s="111"/>
      <c r="X2733" s="112"/>
      <c r="Y2733" s="113"/>
      <c r="Z2733" s="114"/>
      <c r="AA2733" s="115"/>
      <c r="AB2733" s="116"/>
      <c r="AD2733" s="64" t="s">
        <v>122</v>
      </c>
    </row>
    <row r="2734" spans="1:37">
      <c r="A2734" s="110" t="s">
        <v>123</v>
      </c>
      <c r="B2734" s="111"/>
      <c r="C2734" s="111"/>
      <c r="D2734" s="111"/>
      <c r="E2734" s="111"/>
      <c r="F2734" s="111"/>
      <c r="G2734" s="112"/>
      <c r="H2734" s="111"/>
      <c r="I2734" s="111"/>
      <c r="J2734" s="112"/>
      <c r="K2734" s="118"/>
      <c r="L2734" s="119"/>
      <c r="M2734" s="112"/>
      <c r="N2734" s="116"/>
      <c r="O2734" s="117" t="s">
        <v>123</v>
      </c>
      <c r="P2734" s="111"/>
      <c r="Q2734" s="111"/>
      <c r="R2734" s="111"/>
      <c r="S2734" s="111"/>
      <c r="T2734" s="111"/>
      <c r="U2734" s="112"/>
      <c r="V2734" s="111"/>
      <c r="W2734" s="111"/>
      <c r="X2734" s="112"/>
      <c r="Y2734" s="118"/>
      <c r="Z2734" s="119"/>
      <c r="AA2734" s="112"/>
      <c r="AB2734" s="116"/>
      <c r="AD2734" s="120"/>
      <c r="AE2734" s="58"/>
      <c r="AF2734" s="58"/>
      <c r="AG2734" s="58"/>
      <c r="AH2734" s="58"/>
      <c r="AI2734" s="58"/>
      <c r="AJ2734" s="58"/>
      <c r="AK2734" s="58"/>
    </row>
    <row r="2735" spans="1:37">
      <c r="A2735" s="110" t="s">
        <v>124</v>
      </c>
      <c r="B2735" s="111"/>
      <c r="C2735" s="111"/>
      <c r="D2735" s="111"/>
      <c r="E2735" s="111"/>
      <c r="F2735" s="111"/>
      <c r="G2735" s="112"/>
      <c r="H2735" s="111"/>
      <c r="I2735" s="111"/>
      <c r="J2735" s="112"/>
      <c r="K2735" s="118"/>
      <c r="L2735" s="119"/>
      <c r="M2735" s="112"/>
      <c r="N2735" s="116"/>
      <c r="O2735" s="117" t="s">
        <v>124</v>
      </c>
      <c r="P2735" s="111"/>
      <c r="Q2735" s="111"/>
      <c r="R2735" s="111"/>
      <c r="S2735" s="111"/>
      <c r="T2735" s="111"/>
      <c r="U2735" s="112"/>
      <c r="V2735" s="111"/>
      <c r="W2735" s="111"/>
      <c r="X2735" s="112"/>
      <c r="Y2735" s="118"/>
      <c r="Z2735" s="119"/>
      <c r="AA2735" s="112"/>
      <c r="AB2735" s="116"/>
      <c r="AD2735" s="64" t="s">
        <v>96</v>
      </c>
    </row>
    <row r="2736" spans="1:37">
      <c r="A2736" s="110" t="s">
        <v>125</v>
      </c>
      <c r="B2736" s="111"/>
      <c r="C2736" s="111"/>
      <c r="D2736" s="111"/>
      <c r="E2736" s="111"/>
      <c r="F2736" s="111"/>
      <c r="G2736" s="112"/>
      <c r="H2736" s="111"/>
      <c r="I2736" s="111"/>
      <c r="J2736" s="112"/>
      <c r="K2736" s="118"/>
      <c r="L2736" s="119"/>
      <c r="M2736" s="112"/>
      <c r="N2736" s="116"/>
      <c r="O2736" s="117" t="s">
        <v>125</v>
      </c>
      <c r="P2736" s="111"/>
      <c r="Q2736" s="111"/>
      <c r="R2736" s="111"/>
      <c r="S2736" s="111"/>
      <c r="T2736" s="111"/>
      <c r="U2736" s="112"/>
      <c r="V2736" s="111"/>
      <c r="W2736" s="111"/>
      <c r="X2736" s="112"/>
      <c r="Y2736" s="118"/>
      <c r="Z2736" s="119"/>
      <c r="AA2736" s="112"/>
      <c r="AB2736" s="116"/>
      <c r="AD2736" s="120"/>
      <c r="AE2736" s="58"/>
      <c r="AF2736" s="58"/>
      <c r="AG2736" s="58"/>
      <c r="AH2736" s="58"/>
      <c r="AI2736" s="58"/>
      <c r="AJ2736" s="58"/>
      <c r="AK2736" s="58"/>
    </row>
    <row r="2737" spans="1:37">
      <c r="A2737" s="110" t="s">
        <v>126</v>
      </c>
      <c r="B2737" s="111"/>
      <c r="C2737" s="111"/>
      <c r="D2737" s="111"/>
      <c r="E2737" s="111"/>
      <c r="F2737" s="111"/>
      <c r="G2737" s="112"/>
      <c r="H2737" s="111"/>
      <c r="I2737" s="111"/>
      <c r="J2737" s="112"/>
      <c r="K2737" s="118"/>
      <c r="L2737" s="119"/>
      <c r="M2737" s="112"/>
      <c r="N2737" s="116"/>
      <c r="O2737" s="117" t="s">
        <v>126</v>
      </c>
      <c r="P2737" s="111"/>
      <c r="Q2737" s="111"/>
      <c r="R2737" s="111"/>
      <c r="S2737" s="111"/>
      <c r="T2737" s="111"/>
      <c r="U2737" s="112"/>
      <c r="V2737" s="111"/>
      <c r="W2737" s="111"/>
      <c r="X2737" s="112"/>
      <c r="Y2737" s="118"/>
      <c r="Z2737" s="119"/>
      <c r="AA2737" s="112"/>
      <c r="AB2737" s="116"/>
      <c r="AD2737" s="64" t="s">
        <v>127</v>
      </c>
    </row>
    <row r="2738" spans="1:37">
      <c r="A2738" s="121" t="s">
        <v>128</v>
      </c>
      <c r="B2738" s="58"/>
      <c r="C2738" s="58"/>
      <c r="D2738" s="58"/>
      <c r="E2738" s="58"/>
      <c r="F2738" s="58"/>
      <c r="G2738" s="72"/>
      <c r="H2738" s="58"/>
      <c r="I2738" s="58"/>
      <c r="J2738" s="72"/>
      <c r="K2738" s="122"/>
      <c r="L2738" s="123"/>
      <c r="M2738" s="72"/>
      <c r="N2738" s="59"/>
      <c r="O2738" s="124" t="s">
        <v>128</v>
      </c>
      <c r="P2738" s="58"/>
      <c r="Q2738" s="58"/>
      <c r="R2738" s="58"/>
      <c r="S2738" s="58"/>
      <c r="T2738" s="58"/>
      <c r="U2738" s="72"/>
      <c r="V2738" s="58"/>
      <c r="W2738" s="58"/>
      <c r="X2738" s="72"/>
      <c r="Y2738" s="122"/>
      <c r="Z2738" s="123"/>
      <c r="AA2738" s="72"/>
      <c r="AB2738" s="59"/>
      <c r="AD2738" s="120"/>
      <c r="AE2738" s="125" t="str">
        <f>Daten!$A$35</f>
        <v>Fredenbeck</v>
      </c>
      <c r="AF2738" s="58"/>
      <c r="AG2738" s="58"/>
      <c r="AH2738" s="58"/>
      <c r="AI2738" s="58"/>
      <c r="AJ2738" s="58"/>
      <c r="AK2738" s="58"/>
    </row>
    <row r="2739" spans="1:37">
      <c r="A2739" s="65" t="s">
        <v>129</v>
      </c>
      <c r="N2739" s="61"/>
      <c r="O2739" s="64" t="s">
        <v>129</v>
      </c>
      <c r="AB2739" s="61"/>
      <c r="AD2739" s="64" t="s">
        <v>130</v>
      </c>
    </row>
    <row r="2740" spans="1:37">
      <c r="A2740" s="57"/>
      <c r="B2740" s="58"/>
      <c r="C2740" s="58"/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9"/>
      <c r="O2740" s="58"/>
      <c r="P2740" s="58"/>
      <c r="Q2740" s="58"/>
      <c r="R2740" s="58"/>
      <c r="S2740" s="58"/>
      <c r="T2740" s="58"/>
      <c r="U2740" s="58"/>
      <c r="V2740" s="58"/>
      <c r="W2740" s="58"/>
      <c r="X2740" s="58"/>
      <c r="Y2740" s="58"/>
      <c r="Z2740" s="58"/>
      <c r="AA2740" s="58"/>
      <c r="AB2740" s="59"/>
      <c r="AD2740" s="58"/>
      <c r="AE2740" s="126" t="str">
        <f>Daten!$A$32</f>
        <v>05.05.2017</v>
      </c>
      <c r="AF2740" s="58"/>
      <c r="AG2740" s="58"/>
      <c r="AH2740" s="58"/>
      <c r="AI2740" s="58"/>
      <c r="AJ2740" s="58"/>
      <c r="AK2740" s="58"/>
    </row>
    <row r="2741" spans="1:37" ht="12" customHeight="1"/>
    <row r="2742" spans="1:37">
      <c r="A2742" s="51" t="s">
        <v>95</v>
      </c>
      <c r="B2742" s="52"/>
      <c r="C2742" s="52"/>
      <c r="D2742" s="52"/>
      <c r="E2742" s="53"/>
      <c r="F2742" s="54" t="s">
        <v>96</v>
      </c>
      <c r="G2742" s="52"/>
      <c r="H2742" s="52"/>
      <c r="I2742" s="52"/>
      <c r="J2742" s="52"/>
      <c r="K2742" s="52"/>
      <c r="L2742" s="52"/>
      <c r="M2742" s="52"/>
      <c r="N2742" s="52"/>
      <c r="O2742" s="52"/>
      <c r="P2742" s="53"/>
      <c r="Q2742" s="54" t="s">
        <v>97</v>
      </c>
      <c r="R2742" s="52"/>
      <c r="S2742" s="52"/>
      <c r="T2742" s="52"/>
      <c r="U2742" s="52"/>
      <c r="V2742" s="52"/>
      <c r="W2742" s="52"/>
      <c r="X2742" s="52"/>
      <c r="Y2742" s="52"/>
      <c r="Z2742" s="52"/>
      <c r="AA2742" s="52"/>
      <c r="AB2742" s="53"/>
      <c r="AC2742" s="55" t="s">
        <v>98</v>
      </c>
    </row>
    <row r="2743" spans="1:37">
      <c r="A2743" s="57"/>
      <c r="B2743" s="58"/>
      <c r="C2743" s="58"/>
      <c r="D2743" s="58"/>
      <c r="E2743" s="59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9"/>
      <c r="Q2743" s="58"/>
      <c r="R2743" s="58" t="e">
        <f ca="1">SamstagNeben!P109</f>
        <v>#N/A</v>
      </c>
      <c r="S2743" s="58"/>
      <c r="T2743" s="58"/>
      <c r="U2743" s="58"/>
      <c r="V2743" s="58"/>
      <c r="W2743" s="58"/>
      <c r="X2743" s="58"/>
      <c r="Y2743" s="58"/>
      <c r="Z2743" s="58"/>
      <c r="AA2743" s="58" t="str">
        <f>SamstagNeben!N109</f>
        <v>F40</v>
      </c>
      <c r="AB2743" s="59"/>
      <c r="AC2743" s="55" t="s">
        <v>99</v>
      </c>
    </row>
    <row r="2744" spans="1:37" ht="15.95" customHeight="1">
      <c r="A2744" s="60" t="s">
        <v>100</v>
      </c>
      <c r="C2744" s="56" t="e">
        <f ca="1">SamstagNeben!I109</f>
        <v>#N/A</v>
      </c>
      <c r="M2744" s="61"/>
      <c r="N2744" s="62" t="s">
        <v>101</v>
      </c>
      <c r="O2744" s="63"/>
      <c r="P2744" s="56" t="e">
        <f ca="1">SamstagNeben!M109</f>
        <v>#N/A</v>
      </c>
      <c r="AB2744" s="61"/>
    </row>
    <row r="2745" spans="1:37">
      <c r="A2745" s="57"/>
      <c r="B2745" s="58"/>
      <c r="C2745" s="58"/>
      <c r="M2745" s="61"/>
      <c r="N2745" s="62"/>
      <c r="AB2745" s="61"/>
      <c r="AD2745" s="64" t="s">
        <v>37</v>
      </c>
      <c r="AG2745" s="64" t="s">
        <v>102</v>
      </c>
      <c r="AJ2745" s="64" t="s">
        <v>39</v>
      </c>
    </row>
    <row r="2746" spans="1:37">
      <c r="A2746" s="65" t="s">
        <v>100</v>
      </c>
      <c r="C2746" s="66"/>
      <c r="D2746" s="67"/>
      <c r="E2746" s="67"/>
      <c r="F2746" s="67"/>
      <c r="G2746" s="67"/>
      <c r="H2746" s="68"/>
      <c r="I2746" s="67"/>
      <c r="J2746" s="67"/>
      <c r="K2746" s="67"/>
      <c r="L2746" s="67"/>
      <c r="M2746" s="68"/>
      <c r="N2746" s="67"/>
      <c r="O2746" s="67"/>
      <c r="P2746" s="67"/>
      <c r="Q2746" s="67"/>
      <c r="R2746" s="68"/>
      <c r="S2746" s="67"/>
      <c r="T2746" s="67"/>
      <c r="U2746" s="67"/>
      <c r="V2746" s="67"/>
      <c r="W2746" s="68"/>
      <c r="X2746" s="67"/>
      <c r="Y2746" s="67"/>
      <c r="Z2746" s="67"/>
      <c r="AA2746" s="67"/>
      <c r="AB2746" s="68"/>
      <c r="AC2746" s="62"/>
      <c r="AD2746" s="69"/>
      <c r="AE2746" s="53"/>
      <c r="AF2746" s="62"/>
      <c r="AG2746" s="69"/>
      <c r="AH2746" s="53"/>
      <c r="AJ2746" s="69"/>
      <c r="AK2746" s="53"/>
    </row>
    <row r="2747" spans="1:37">
      <c r="A2747" s="70" t="s">
        <v>101</v>
      </c>
      <c r="B2747" s="58"/>
      <c r="C2747" s="71"/>
      <c r="D2747" s="72"/>
      <c r="E2747" s="72"/>
      <c r="F2747" s="72"/>
      <c r="G2747" s="72"/>
      <c r="H2747" s="59"/>
      <c r="I2747" s="72"/>
      <c r="J2747" s="72"/>
      <c r="K2747" s="72"/>
      <c r="L2747" s="72"/>
      <c r="M2747" s="59"/>
      <c r="N2747" s="72"/>
      <c r="O2747" s="72"/>
      <c r="P2747" s="72"/>
      <c r="Q2747" s="72"/>
      <c r="R2747" s="59"/>
      <c r="S2747" s="72"/>
      <c r="T2747" s="72"/>
      <c r="U2747" s="72"/>
      <c r="V2747" s="72"/>
      <c r="W2747" s="59"/>
      <c r="X2747" s="72"/>
      <c r="Y2747" s="72"/>
      <c r="Z2747" s="72"/>
      <c r="AA2747" s="72"/>
      <c r="AB2747" s="59"/>
      <c r="AC2747" s="62"/>
      <c r="AD2747" s="462">
        <f>SamstagNeben!C109</f>
        <v>22</v>
      </c>
      <c r="AE2747" s="463"/>
      <c r="AF2747" s="62"/>
      <c r="AG2747" s="462">
        <f>SamstagNeben!E109</f>
        <v>144</v>
      </c>
      <c r="AH2747" s="463"/>
      <c r="AJ2747" s="462">
        <f>SamstagNeben!F109</f>
        <v>4</v>
      </c>
      <c r="AK2747" s="463"/>
    </row>
    <row r="2748" spans="1:37">
      <c r="A2748" s="65" t="s">
        <v>100</v>
      </c>
      <c r="C2748" s="66"/>
      <c r="D2748" s="67"/>
      <c r="E2748" s="67"/>
      <c r="F2748" s="67"/>
      <c r="G2748" s="67"/>
      <c r="H2748" s="68"/>
      <c r="I2748" s="67"/>
      <c r="J2748" s="67"/>
      <c r="K2748" s="67"/>
      <c r="L2748" s="67"/>
      <c r="M2748" s="68"/>
      <c r="N2748" s="67"/>
      <c r="O2748" s="67"/>
      <c r="P2748" s="67"/>
      <c r="Q2748" s="67"/>
      <c r="R2748" s="68"/>
      <c r="S2748" s="67"/>
      <c r="T2748" s="67"/>
      <c r="U2748" s="67"/>
      <c r="V2748" s="67"/>
      <c r="W2748" s="68"/>
      <c r="X2748" s="67"/>
      <c r="Y2748" s="67"/>
      <c r="Z2748" s="67"/>
      <c r="AA2748" s="67"/>
      <c r="AB2748" s="68"/>
      <c r="AC2748" s="62"/>
      <c r="AD2748" s="57"/>
      <c r="AE2748" s="59"/>
      <c r="AF2748" s="62"/>
      <c r="AG2748" s="57"/>
      <c r="AH2748" s="59"/>
      <c r="AJ2748" s="57"/>
      <c r="AK2748" s="59"/>
    </row>
    <row r="2749" spans="1:37">
      <c r="A2749" s="70" t="s">
        <v>101</v>
      </c>
      <c r="B2749" s="58"/>
      <c r="C2749" s="71"/>
      <c r="D2749" s="72"/>
      <c r="E2749" s="72"/>
      <c r="F2749" s="72"/>
      <c r="G2749" s="72"/>
      <c r="H2749" s="59"/>
      <c r="I2749" s="72"/>
      <c r="J2749" s="72"/>
      <c r="K2749" s="72"/>
      <c r="L2749" s="72"/>
      <c r="M2749" s="59"/>
      <c r="N2749" s="72"/>
      <c r="O2749" s="72"/>
      <c r="P2749" s="72"/>
      <c r="Q2749" s="72"/>
      <c r="R2749" s="59"/>
      <c r="S2749" s="72"/>
      <c r="T2749" s="72"/>
      <c r="U2749" s="72"/>
      <c r="V2749" s="72"/>
      <c r="W2749" s="59"/>
      <c r="X2749" s="72"/>
      <c r="Y2749" s="72"/>
      <c r="Z2749" s="72"/>
      <c r="AA2749" s="72"/>
      <c r="AB2749" s="59"/>
      <c r="AC2749" s="62"/>
      <c r="AD2749" s="62"/>
      <c r="AE2749" s="62"/>
      <c r="AF2749" s="62"/>
      <c r="AG2749" s="62"/>
    </row>
    <row r="2750" spans="1:37">
      <c r="A2750" s="65" t="s">
        <v>100</v>
      </c>
      <c r="C2750" s="66"/>
      <c r="D2750" s="67"/>
      <c r="E2750" s="67"/>
      <c r="F2750" s="67"/>
      <c r="G2750" s="67"/>
      <c r="H2750" s="68"/>
      <c r="I2750" s="67"/>
      <c r="J2750" s="67"/>
      <c r="K2750" s="67"/>
      <c r="L2750" s="67"/>
      <c r="M2750" s="68"/>
      <c r="N2750" s="67"/>
      <c r="O2750" s="67"/>
      <c r="P2750" s="67"/>
      <c r="Q2750" s="67"/>
      <c r="R2750" s="68"/>
      <c r="S2750" s="67"/>
      <c r="T2750" s="67"/>
      <c r="U2750" s="67"/>
      <c r="V2750" s="67"/>
      <c r="W2750" s="68"/>
      <c r="X2750" s="67"/>
      <c r="Y2750" s="67"/>
      <c r="Z2750" s="67"/>
      <c r="AA2750" s="67"/>
      <c r="AB2750" s="68"/>
      <c r="AC2750" s="62"/>
      <c r="AD2750" s="73" t="s">
        <v>103</v>
      </c>
      <c r="AE2750" s="62"/>
      <c r="AF2750" s="62"/>
      <c r="AG2750" s="62"/>
    </row>
    <row r="2751" spans="1:37">
      <c r="A2751" s="70" t="s">
        <v>101</v>
      </c>
      <c r="B2751" s="58"/>
      <c r="C2751" s="71"/>
      <c r="D2751" s="72"/>
      <c r="E2751" s="72"/>
      <c r="F2751" s="72"/>
      <c r="G2751" s="72"/>
      <c r="H2751" s="59"/>
      <c r="I2751" s="72"/>
      <c r="J2751" s="72"/>
      <c r="K2751" s="72"/>
      <c r="L2751" s="72"/>
      <c r="M2751" s="59"/>
      <c r="N2751" s="72"/>
      <c r="O2751" s="72"/>
      <c r="P2751" s="72"/>
      <c r="Q2751" s="72"/>
      <c r="R2751" s="59"/>
      <c r="S2751" s="72"/>
      <c r="T2751" s="72"/>
      <c r="U2751" s="72"/>
      <c r="V2751" s="72"/>
      <c r="W2751" s="59"/>
      <c r="X2751" s="72"/>
      <c r="Y2751" s="72"/>
      <c r="Z2751" s="72"/>
      <c r="AA2751" s="72"/>
      <c r="AB2751" s="59"/>
      <c r="AC2751" s="62"/>
      <c r="AD2751" s="62"/>
      <c r="AE2751" s="62"/>
      <c r="AF2751" s="62"/>
      <c r="AG2751" s="62"/>
    </row>
    <row r="2752" spans="1:37">
      <c r="A2752" s="65" t="s">
        <v>100</v>
      </c>
      <c r="C2752" s="66"/>
      <c r="D2752" s="67"/>
      <c r="E2752" s="67"/>
      <c r="F2752" s="67"/>
      <c r="G2752" s="67"/>
      <c r="H2752" s="68"/>
      <c r="I2752" s="67"/>
      <c r="J2752" s="67"/>
      <c r="K2752" s="67"/>
      <c r="L2752" s="67"/>
      <c r="M2752" s="68"/>
      <c r="N2752" s="67"/>
      <c r="O2752" s="67"/>
      <c r="P2752" s="67"/>
      <c r="Q2752" s="67"/>
      <c r="R2752" s="68"/>
      <c r="S2752" s="67"/>
      <c r="T2752" s="67"/>
      <c r="U2752" s="67"/>
      <c r="V2752" s="67"/>
      <c r="W2752" s="68"/>
      <c r="X2752" s="67"/>
      <c r="Y2752" s="67"/>
      <c r="Z2752" s="67"/>
      <c r="AA2752" s="67"/>
      <c r="AB2752" s="68"/>
      <c r="AC2752" s="62"/>
      <c r="AD2752" s="74" t="str">
        <f>Daten!$A$31</f>
        <v>DM Senioren 2017</v>
      </c>
      <c r="AE2752" s="58"/>
      <c r="AF2752" s="58"/>
      <c r="AG2752" s="58"/>
      <c r="AH2752" s="58"/>
      <c r="AI2752" s="58"/>
      <c r="AJ2752" s="58"/>
      <c r="AK2752" s="58"/>
    </row>
    <row r="2753" spans="1:37">
      <c r="A2753" s="70" t="s">
        <v>101</v>
      </c>
      <c r="B2753" s="58"/>
      <c r="C2753" s="71"/>
      <c r="D2753" s="72"/>
      <c r="E2753" s="72"/>
      <c r="F2753" s="72"/>
      <c r="G2753" s="72"/>
      <c r="H2753" s="59"/>
      <c r="I2753" s="72"/>
      <c r="J2753" s="72"/>
      <c r="K2753" s="72"/>
      <c r="L2753" s="72"/>
      <c r="M2753" s="59"/>
      <c r="N2753" s="72"/>
      <c r="O2753" s="72"/>
      <c r="P2753" s="72"/>
      <c r="Q2753" s="72"/>
      <c r="R2753" s="59"/>
      <c r="S2753" s="72"/>
      <c r="T2753" s="72"/>
      <c r="U2753" s="72"/>
      <c r="V2753" s="72"/>
      <c r="W2753" s="59"/>
      <c r="X2753" s="72"/>
      <c r="Y2753" s="72"/>
      <c r="Z2753" s="72"/>
      <c r="AA2753" s="72"/>
      <c r="AB2753" s="59"/>
      <c r="AC2753" s="62"/>
      <c r="AD2753" s="75" t="str">
        <f>SamstagNeben!G109</f>
        <v>F40</v>
      </c>
      <c r="AE2753" s="76"/>
      <c r="AF2753" s="76"/>
      <c r="AG2753" s="75" t="s">
        <v>34</v>
      </c>
      <c r="AH2753" s="76"/>
      <c r="AI2753" s="76"/>
      <c r="AJ2753" s="76"/>
      <c r="AK2753" s="76"/>
    </row>
    <row r="2754" spans="1:37">
      <c r="A2754" s="65" t="s">
        <v>100</v>
      </c>
      <c r="C2754" s="66"/>
      <c r="D2754" s="67"/>
      <c r="E2754" s="67"/>
      <c r="F2754" s="67"/>
      <c r="G2754" s="67"/>
      <c r="H2754" s="68"/>
      <c r="I2754" s="67"/>
      <c r="J2754" s="67"/>
      <c r="K2754" s="67"/>
      <c r="L2754" s="67"/>
      <c r="M2754" s="68"/>
      <c r="N2754" s="67"/>
      <c r="O2754" s="67"/>
      <c r="P2754" s="67"/>
      <c r="Q2754" s="67"/>
      <c r="R2754" s="68"/>
      <c r="S2754" s="67"/>
      <c r="T2754" s="67"/>
      <c r="U2754" s="67"/>
      <c r="V2754" s="67"/>
      <c r="W2754" s="68"/>
      <c r="X2754" s="67"/>
      <c r="Y2754" s="67"/>
      <c r="Z2754" s="67"/>
      <c r="AA2754" s="67"/>
      <c r="AB2754" s="68"/>
      <c r="AC2754" s="62"/>
      <c r="AD2754" s="77"/>
      <c r="AE2754" s="62"/>
      <c r="AF2754" s="62"/>
      <c r="AG2754" s="62"/>
      <c r="AH2754" s="62"/>
      <c r="AI2754" s="62"/>
      <c r="AJ2754" s="62"/>
      <c r="AK2754" s="62"/>
    </row>
    <row r="2755" spans="1:37">
      <c r="A2755" s="70" t="s">
        <v>101</v>
      </c>
      <c r="B2755" s="58"/>
      <c r="C2755" s="71"/>
      <c r="D2755" s="72"/>
      <c r="E2755" s="72"/>
      <c r="F2755" s="72"/>
      <c r="G2755" s="72"/>
      <c r="H2755" s="59"/>
      <c r="I2755" s="72"/>
      <c r="J2755" s="72"/>
      <c r="K2755" s="72"/>
      <c r="L2755" s="72"/>
      <c r="M2755" s="59"/>
      <c r="N2755" s="72"/>
      <c r="O2755" s="72"/>
      <c r="P2755" s="72"/>
      <c r="Q2755" s="72"/>
      <c r="R2755" s="59"/>
      <c r="S2755" s="72"/>
      <c r="T2755" s="72"/>
      <c r="U2755" s="72"/>
      <c r="V2755" s="72"/>
      <c r="W2755" s="59"/>
      <c r="X2755" s="72"/>
      <c r="Y2755" s="72"/>
      <c r="Z2755" s="72"/>
      <c r="AA2755" s="72"/>
      <c r="AB2755" s="59"/>
      <c r="AC2755" s="62"/>
      <c r="AD2755" s="78" t="s">
        <v>104</v>
      </c>
      <c r="AE2755" s="76"/>
      <c r="AF2755" s="76"/>
      <c r="AG2755" s="76"/>
      <c r="AH2755" s="79"/>
      <c r="AI2755" s="76"/>
      <c r="AJ2755" s="76"/>
      <c r="AK2755" s="80"/>
    </row>
    <row r="2756" spans="1:37">
      <c r="D2756" s="64"/>
      <c r="AD2756" s="81"/>
      <c r="AE2756" s="52"/>
      <c r="AF2756" s="52"/>
      <c r="AG2756" s="52"/>
      <c r="AH2756" s="82"/>
      <c r="AI2756" s="52"/>
      <c r="AJ2756" s="52"/>
      <c r="AK2756" s="53"/>
    </row>
    <row r="2757" spans="1:37">
      <c r="A2757" s="83" t="s">
        <v>105</v>
      </c>
      <c r="B2757" s="76"/>
      <c r="C2757" s="80"/>
      <c r="D2757" s="84"/>
      <c r="E2757" s="84" t="s">
        <v>100</v>
      </c>
      <c r="F2757" s="85" t="s">
        <v>21</v>
      </c>
      <c r="G2757" s="84" t="s">
        <v>101</v>
      </c>
      <c r="H2757" s="86"/>
      <c r="I2757" s="84" t="s">
        <v>106</v>
      </c>
      <c r="J2757" s="84"/>
      <c r="K2757" s="84"/>
      <c r="L2757" s="84"/>
      <c r="M2757" s="86"/>
      <c r="N2757" s="84" t="s">
        <v>107</v>
      </c>
      <c r="O2757" s="84"/>
      <c r="P2757" s="84"/>
      <c r="Q2757" s="84"/>
      <c r="R2757" s="86"/>
      <c r="S2757" s="73"/>
      <c r="T2757" s="73"/>
      <c r="AD2757" s="87" t="s">
        <v>108</v>
      </c>
      <c r="AE2757" s="58"/>
      <c r="AF2757" s="58"/>
      <c r="AG2757" s="58"/>
      <c r="AH2757" s="72"/>
      <c r="AI2757" s="58"/>
      <c r="AJ2757" s="58"/>
      <c r="AK2757" s="59"/>
    </row>
    <row r="2758" spans="1:37">
      <c r="A2758" s="60"/>
      <c r="C2758" s="61"/>
      <c r="H2758" s="61"/>
      <c r="M2758" s="61"/>
      <c r="N2758" s="88"/>
      <c r="O2758" s="89"/>
      <c r="P2758" s="89"/>
      <c r="Q2758" s="89"/>
      <c r="R2758" s="90"/>
      <c r="S2758" s="62"/>
      <c r="T2758" s="56" t="s">
        <v>109</v>
      </c>
      <c r="AD2758" s="91"/>
      <c r="AE2758" s="62"/>
      <c r="AF2758" s="62"/>
      <c r="AG2758" s="62"/>
      <c r="AH2758" s="92"/>
      <c r="AI2758" s="62"/>
      <c r="AJ2758" s="62"/>
      <c r="AK2758" s="61"/>
    </row>
    <row r="2759" spans="1:37">
      <c r="A2759" s="93" t="s">
        <v>110</v>
      </c>
      <c r="B2759" s="58"/>
      <c r="C2759" s="59"/>
      <c r="D2759" s="58"/>
      <c r="E2759" s="58"/>
      <c r="F2759" s="94" t="s">
        <v>21</v>
      </c>
      <c r="G2759" s="58"/>
      <c r="H2759" s="59"/>
      <c r="I2759" s="58"/>
      <c r="J2759" s="58"/>
      <c r="K2759" s="94" t="s">
        <v>21</v>
      </c>
      <c r="L2759" s="58"/>
      <c r="M2759" s="59"/>
      <c r="N2759" s="95"/>
      <c r="O2759" s="95"/>
      <c r="P2759" s="96"/>
      <c r="Q2759" s="97"/>
      <c r="R2759" s="98"/>
      <c r="S2759" s="62"/>
      <c r="T2759" s="62"/>
      <c r="AD2759" s="87" t="s">
        <v>111</v>
      </c>
      <c r="AE2759" s="58"/>
      <c r="AF2759" s="58"/>
      <c r="AG2759" s="58"/>
      <c r="AH2759" s="72"/>
      <c r="AI2759" s="58"/>
      <c r="AJ2759" s="58"/>
      <c r="AK2759" s="59"/>
    </row>
    <row r="2760" spans="1:37">
      <c r="A2760" s="60"/>
      <c r="C2760" s="61"/>
      <c r="H2760" s="61"/>
      <c r="K2760" s="99"/>
      <c r="M2760" s="61"/>
      <c r="N2760" s="62"/>
      <c r="Q2760" s="100"/>
      <c r="R2760" s="61"/>
      <c r="S2760" s="62"/>
      <c r="T2760" s="58"/>
      <c r="U2760" s="58"/>
      <c r="V2760" s="58"/>
      <c r="W2760" s="58"/>
      <c r="X2760" s="58"/>
      <c r="Y2760" s="58"/>
      <c r="Z2760" s="58"/>
      <c r="AA2760" s="58"/>
      <c r="AB2760" s="58"/>
      <c r="AC2760" s="62"/>
      <c r="AD2760" s="91"/>
      <c r="AE2760" s="62"/>
      <c r="AF2760" s="62"/>
      <c r="AG2760" s="62"/>
      <c r="AH2760" s="92"/>
      <c r="AI2760" s="62"/>
      <c r="AJ2760" s="62"/>
      <c r="AK2760" s="61"/>
    </row>
    <row r="2761" spans="1:37">
      <c r="A2761" s="93" t="s">
        <v>112</v>
      </c>
      <c r="B2761" s="58"/>
      <c r="C2761" s="59"/>
      <c r="D2761" s="58"/>
      <c r="E2761" s="58"/>
      <c r="F2761" s="94" t="s">
        <v>21</v>
      </c>
      <c r="G2761" s="58"/>
      <c r="H2761" s="59"/>
      <c r="I2761" s="58"/>
      <c r="J2761" s="58"/>
      <c r="K2761" s="94" t="s">
        <v>21</v>
      </c>
      <c r="L2761" s="58"/>
      <c r="M2761" s="59"/>
      <c r="N2761" s="58"/>
      <c r="O2761" s="58"/>
      <c r="P2761" s="94" t="s">
        <v>21</v>
      </c>
      <c r="Q2761" s="101"/>
      <c r="R2761" s="59"/>
      <c r="S2761" s="62"/>
      <c r="T2761" s="62"/>
      <c r="AD2761" s="87" t="s">
        <v>113</v>
      </c>
      <c r="AE2761" s="58"/>
      <c r="AF2761" s="58"/>
      <c r="AG2761" s="58"/>
      <c r="AH2761" s="72"/>
      <c r="AI2761" s="58"/>
      <c r="AJ2761" s="58"/>
      <c r="AK2761" s="59"/>
    </row>
    <row r="2762" spans="1:37">
      <c r="AD2762" s="91" t="s">
        <v>114</v>
      </c>
      <c r="AE2762" s="62"/>
      <c r="AF2762" s="62"/>
      <c r="AG2762" s="62"/>
      <c r="AH2762" s="92"/>
      <c r="AI2762" s="62"/>
      <c r="AJ2762" s="62"/>
      <c r="AK2762" s="61"/>
    </row>
    <row r="2763" spans="1:37">
      <c r="A2763" s="102"/>
      <c r="B2763" s="76"/>
      <c r="C2763" s="76"/>
      <c r="D2763" s="76"/>
      <c r="E2763" s="76" t="s">
        <v>100</v>
      </c>
      <c r="F2763" s="76"/>
      <c r="G2763" s="76"/>
      <c r="H2763" s="76"/>
      <c r="I2763" s="76"/>
      <c r="J2763" s="76"/>
      <c r="K2763" s="76"/>
      <c r="L2763" s="76"/>
      <c r="M2763" s="76"/>
      <c r="N2763" s="85" t="s">
        <v>40</v>
      </c>
      <c r="O2763" s="76"/>
      <c r="P2763" s="76"/>
      <c r="Q2763" s="76"/>
      <c r="R2763" s="76"/>
      <c r="S2763" s="76"/>
      <c r="T2763" s="76" t="s">
        <v>101</v>
      </c>
      <c r="U2763" s="76"/>
      <c r="V2763" s="76"/>
      <c r="W2763" s="76"/>
      <c r="X2763" s="76"/>
      <c r="Y2763" s="76"/>
      <c r="Z2763" s="76"/>
      <c r="AA2763" s="76"/>
      <c r="AB2763" s="80"/>
      <c r="AD2763" s="87" t="s">
        <v>115</v>
      </c>
      <c r="AE2763" s="58"/>
      <c r="AF2763" s="58"/>
      <c r="AG2763" s="58"/>
      <c r="AH2763" s="72"/>
      <c r="AI2763" s="58"/>
      <c r="AJ2763" s="58"/>
      <c r="AK2763" s="59"/>
    </row>
    <row r="2764" spans="1:37">
      <c r="A2764" s="103" t="s">
        <v>116</v>
      </c>
      <c r="B2764" s="104" t="s">
        <v>117</v>
      </c>
      <c r="C2764" s="104"/>
      <c r="D2764" s="104"/>
      <c r="E2764" s="104"/>
      <c r="F2764" s="104"/>
      <c r="G2764" s="105"/>
      <c r="H2764" s="104" t="s">
        <v>118</v>
      </c>
      <c r="I2764" s="104"/>
      <c r="J2764" s="105"/>
      <c r="K2764" s="106" t="s">
        <v>119</v>
      </c>
      <c r="L2764" s="107" t="s">
        <v>120</v>
      </c>
      <c r="M2764" s="108"/>
      <c r="N2764" s="109" t="s">
        <v>94</v>
      </c>
      <c r="O2764" s="105" t="s">
        <v>116</v>
      </c>
      <c r="P2764" s="104" t="s">
        <v>117</v>
      </c>
      <c r="Q2764" s="104"/>
      <c r="R2764" s="104"/>
      <c r="S2764" s="104"/>
      <c r="T2764" s="104"/>
      <c r="U2764" s="105"/>
      <c r="V2764" s="104" t="s">
        <v>118</v>
      </c>
      <c r="W2764" s="104"/>
      <c r="X2764" s="105"/>
      <c r="Y2764" s="106" t="s">
        <v>119</v>
      </c>
      <c r="Z2764" s="107" t="s">
        <v>120</v>
      </c>
      <c r="AA2764" s="108"/>
      <c r="AB2764" s="109" t="s">
        <v>94</v>
      </c>
    </row>
    <row r="2765" spans="1:37">
      <c r="A2765" s="110" t="s">
        <v>121</v>
      </c>
      <c r="B2765" s="111"/>
      <c r="C2765" s="111"/>
      <c r="D2765" s="111"/>
      <c r="E2765" s="111"/>
      <c r="F2765" s="111"/>
      <c r="G2765" s="112"/>
      <c r="H2765" s="111"/>
      <c r="I2765" s="111"/>
      <c r="J2765" s="112"/>
      <c r="K2765" s="113"/>
      <c r="L2765" s="114"/>
      <c r="M2765" s="115"/>
      <c r="N2765" s="116"/>
      <c r="O2765" s="117" t="s">
        <v>121</v>
      </c>
      <c r="P2765" s="111"/>
      <c r="Q2765" s="111"/>
      <c r="R2765" s="111"/>
      <c r="S2765" s="111"/>
      <c r="T2765" s="111"/>
      <c r="U2765" s="112"/>
      <c r="V2765" s="111"/>
      <c r="W2765" s="111"/>
      <c r="X2765" s="112"/>
      <c r="Y2765" s="113"/>
      <c r="Z2765" s="114"/>
      <c r="AA2765" s="115"/>
      <c r="AB2765" s="116"/>
      <c r="AD2765" s="64" t="s">
        <v>122</v>
      </c>
    </row>
    <row r="2766" spans="1:37">
      <c r="A2766" s="110" t="s">
        <v>123</v>
      </c>
      <c r="B2766" s="111"/>
      <c r="C2766" s="111"/>
      <c r="D2766" s="111"/>
      <c r="E2766" s="111"/>
      <c r="F2766" s="111"/>
      <c r="G2766" s="112"/>
      <c r="H2766" s="111"/>
      <c r="I2766" s="111"/>
      <c r="J2766" s="112"/>
      <c r="K2766" s="118"/>
      <c r="L2766" s="119"/>
      <c r="M2766" s="112"/>
      <c r="N2766" s="116"/>
      <c r="O2766" s="117" t="s">
        <v>123</v>
      </c>
      <c r="P2766" s="111"/>
      <c r="Q2766" s="111"/>
      <c r="R2766" s="111"/>
      <c r="S2766" s="111"/>
      <c r="T2766" s="111"/>
      <c r="U2766" s="112"/>
      <c r="V2766" s="111"/>
      <c r="W2766" s="111"/>
      <c r="X2766" s="112"/>
      <c r="Y2766" s="118"/>
      <c r="Z2766" s="119"/>
      <c r="AA2766" s="112"/>
      <c r="AB2766" s="116"/>
      <c r="AD2766" s="120"/>
      <c r="AE2766" s="58"/>
      <c r="AF2766" s="58"/>
      <c r="AG2766" s="58"/>
      <c r="AH2766" s="58"/>
      <c r="AI2766" s="58"/>
      <c r="AJ2766" s="58"/>
      <c r="AK2766" s="58"/>
    </row>
    <row r="2767" spans="1:37">
      <c r="A2767" s="110" t="s">
        <v>124</v>
      </c>
      <c r="B2767" s="111"/>
      <c r="C2767" s="111"/>
      <c r="D2767" s="111"/>
      <c r="E2767" s="111"/>
      <c r="F2767" s="111"/>
      <c r="G2767" s="112"/>
      <c r="H2767" s="111"/>
      <c r="I2767" s="111"/>
      <c r="J2767" s="112"/>
      <c r="K2767" s="118"/>
      <c r="L2767" s="119"/>
      <c r="M2767" s="112"/>
      <c r="N2767" s="116"/>
      <c r="O2767" s="117" t="s">
        <v>124</v>
      </c>
      <c r="P2767" s="111"/>
      <c r="Q2767" s="111"/>
      <c r="R2767" s="111"/>
      <c r="S2767" s="111"/>
      <c r="T2767" s="111"/>
      <c r="U2767" s="112"/>
      <c r="V2767" s="111"/>
      <c r="W2767" s="111"/>
      <c r="X2767" s="112"/>
      <c r="Y2767" s="118"/>
      <c r="Z2767" s="119"/>
      <c r="AA2767" s="112"/>
      <c r="AB2767" s="116"/>
      <c r="AD2767" s="64" t="s">
        <v>96</v>
      </c>
    </row>
    <row r="2768" spans="1:37">
      <c r="A2768" s="110" t="s">
        <v>125</v>
      </c>
      <c r="B2768" s="111"/>
      <c r="C2768" s="111"/>
      <c r="D2768" s="111"/>
      <c r="E2768" s="111"/>
      <c r="F2768" s="111"/>
      <c r="G2768" s="112"/>
      <c r="H2768" s="111"/>
      <c r="I2768" s="111"/>
      <c r="J2768" s="112"/>
      <c r="K2768" s="118"/>
      <c r="L2768" s="119"/>
      <c r="M2768" s="112"/>
      <c r="N2768" s="116"/>
      <c r="O2768" s="117" t="s">
        <v>125</v>
      </c>
      <c r="P2768" s="111"/>
      <c r="Q2768" s="111"/>
      <c r="R2768" s="111"/>
      <c r="S2768" s="111"/>
      <c r="T2768" s="111"/>
      <c r="U2768" s="112"/>
      <c r="V2768" s="111"/>
      <c r="W2768" s="111"/>
      <c r="X2768" s="112"/>
      <c r="Y2768" s="118"/>
      <c r="Z2768" s="119"/>
      <c r="AA2768" s="112"/>
      <c r="AB2768" s="116"/>
      <c r="AD2768" s="120"/>
      <c r="AE2768" s="58"/>
      <c r="AF2768" s="58"/>
      <c r="AG2768" s="58"/>
      <c r="AH2768" s="58"/>
      <c r="AI2768" s="58"/>
      <c r="AJ2768" s="58"/>
      <c r="AK2768" s="58"/>
    </row>
    <row r="2769" spans="1:37">
      <c r="A2769" s="110" t="s">
        <v>126</v>
      </c>
      <c r="B2769" s="111"/>
      <c r="C2769" s="111"/>
      <c r="D2769" s="111"/>
      <c r="E2769" s="111"/>
      <c r="F2769" s="111"/>
      <c r="G2769" s="112"/>
      <c r="H2769" s="111"/>
      <c r="I2769" s="111"/>
      <c r="J2769" s="112"/>
      <c r="K2769" s="118"/>
      <c r="L2769" s="119"/>
      <c r="M2769" s="112"/>
      <c r="N2769" s="116"/>
      <c r="O2769" s="117" t="s">
        <v>126</v>
      </c>
      <c r="P2769" s="111"/>
      <c r="Q2769" s="111"/>
      <c r="R2769" s="111"/>
      <c r="S2769" s="111"/>
      <c r="T2769" s="111"/>
      <c r="U2769" s="112"/>
      <c r="V2769" s="111"/>
      <c r="W2769" s="111"/>
      <c r="X2769" s="112"/>
      <c r="Y2769" s="118"/>
      <c r="Z2769" s="119"/>
      <c r="AA2769" s="112"/>
      <c r="AB2769" s="116"/>
      <c r="AD2769" s="64" t="s">
        <v>127</v>
      </c>
    </row>
    <row r="2770" spans="1:37">
      <c r="A2770" s="121" t="s">
        <v>128</v>
      </c>
      <c r="B2770" s="58"/>
      <c r="C2770" s="58"/>
      <c r="D2770" s="58"/>
      <c r="E2770" s="58"/>
      <c r="F2770" s="58"/>
      <c r="G2770" s="72"/>
      <c r="H2770" s="58"/>
      <c r="I2770" s="58"/>
      <c r="J2770" s="72"/>
      <c r="K2770" s="122"/>
      <c r="L2770" s="123"/>
      <c r="M2770" s="72"/>
      <c r="N2770" s="59"/>
      <c r="O2770" s="124" t="s">
        <v>128</v>
      </c>
      <c r="P2770" s="58"/>
      <c r="Q2770" s="58"/>
      <c r="R2770" s="58"/>
      <c r="S2770" s="58"/>
      <c r="T2770" s="58"/>
      <c r="U2770" s="72"/>
      <c r="V2770" s="58"/>
      <c r="W2770" s="58"/>
      <c r="X2770" s="72"/>
      <c r="Y2770" s="122"/>
      <c r="Z2770" s="123"/>
      <c r="AA2770" s="72"/>
      <c r="AB2770" s="59"/>
      <c r="AD2770" s="120"/>
      <c r="AE2770" s="125" t="str">
        <f>Daten!$A$35</f>
        <v>Fredenbeck</v>
      </c>
      <c r="AF2770" s="58"/>
      <c r="AG2770" s="58"/>
      <c r="AH2770" s="58"/>
      <c r="AI2770" s="58"/>
      <c r="AJ2770" s="58"/>
      <c r="AK2770" s="58"/>
    </row>
    <row r="2771" spans="1:37">
      <c r="A2771" s="65" t="s">
        <v>129</v>
      </c>
      <c r="N2771" s="61"/>
      <c r="O2771" s="64" t="s">
        <v>129</v>
      </c>
      <c r="AB2771" s="61"/>
      <c r="AD2771" s="64" t="s">
        <v>130</v>
      </c>
    </row>
    <row r="2772" spans="1:37">
      <c r="A2772" s="57"/>
      <c r="B2772" s="58"/>
      <c r="C2772" s="58"/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9"/>
      <c r="O2772" s="58"/>
      <c r="P2772" s="58"/>
      <c r="Q2772" s="58"/>
      <c r="R2772" s="58"/>
      <c r="S2772" s="58"/>
      <c r="T2772" s="58"/>
      <c r="U2772" s="58"/>
      <c r="V2772" s="58"/>
      <c r="W2772" s="58"/>
      <c r="X2772" s="58"/>
      <c r="Y2772" s="58"/>
      <c r="Z2772" s="58"/>
      <c r="AA2772" s="58"/>
      <c r="AB2772" s="59"/>
      <c r="AD2772" s="58"/>
      <c r="AE2772" s="126" t="str">
        <f>Daten!$A$32</f>
        <v>05.05.2017</v>
      </c>
      <c r="AF2772" s="58"/>
      <c r="AG2772" s="58"/>
      <c r="AH2772" s="58"/>
      <c r="AI2772" s="58"/>
      <c r="AJ2772" s="58"/>
      <c r="AK2772" s="58"/>
    </row>
    <row r="2773" spans="1:37">
      <c r="A2773" s="51" t="s">
        <v>95</v>
      </c>
      <c r="B2773" s="52"/>
      <c r="C2773" s="52"/>
      <c r="D2773" s="52"/>
      <c r="E2773" s="53"/>
      <c r="F2773" s="54" t="s">
        <v>96</v>
      </c>
      <c r="G2773" s="52"/>
      <c r="H2773" s="52"/>
      <c r="I2773" s="52"/>
      <c r="J2773" s="52"/>
      <c r="K2773" s="52"/>
      <c r="L2773" s="52"/>
      <c r="M2773" s="52"/>
      <c r="N2773" s="52"/>
      <c r="O2773" s="52"/>
      <c r="P2773" s="53"/>
      <c r="Q2773" s="54" t="s">
        <v>97</v>
      </c>
      <c r="R2773" s="52"/>
      <c r="S2773" s="52"/>
      <c r="T2773" s="52"/>
      <c r="U2773" s="52"/>
      <c r="V2773" s="52"/>
      <c r="W2773" s="52"/>
      <c r="X2773" s="52"/>
      <c r="Y2773" s="52"/>
      <c r="Z2773" s="52"/>
      <c r="AA2773" s="52"/>
      <c r="AB2773" s="53"/>
      <c r="AC2773" s="55" t="s">
        <v>98</v>
      </c>
    </row>
    <row r="2774" spans="1:37">
      <c r="A2774" s="57"/>
      <c r="B2774" s="58"/>
      <c r="C2774" s="58"/>
      <c r="D2774" s="58"/>
      <c r="E2774" s="59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9"/>
      <c r="Q2774" s="58"/>
      <c r="R2774" s="58" t="e">
        <f ca="1">SamstagNeben!P110</f>
        <v>#N/A</v>
      </c>
      <c r="S2774" s="58"/>
      <c r="T2774" s="58"/>
      <c r="U2774" s="58"/>
      <c r="V2774" s="58"/>
      <c r="W2774" s="58"/>
      <c r="X2774" s="58"/>
      <c r="Y2774" s="58"/>
      <c r="Z2774" s="58"/>
      <c r="AA2774" s="58">
        <f>SamstagNeben!N110</f>
        <v>0</v>
      </c>
      <c r="AB2774" s="59"/>
      <c r="AC2774" s="55" t="s">
        <v>99</v>
      </c>
    </row>
    <row r="2775" spans="1:37" ht="15.95" customHeight="1">
      <c r="A2775" s="60" t="s">
        <v>100</v>
      </c>
      <c r="C2775" s="56" t="e">
        <f ca="1">SamstagNeben!I110</f>
        <v>#N/A</v>
      </c>
      <c r="M2775" s="61"/>
      <c r="N2775" s="62" t="s">
        <v>101</v>
      </c>
      <c r="O2775" s="63"/>
      <c r="P2775" s="56" t="e">
        <f ca="1">SamstagNeben!M110</f>
        <v>#N/A</v>
      </c>
      <c r="AB2775" s="61"/>
    </row>
    <row r="2776" spans="1:37">
      <c r="A2776" s="57"/>
      <c r="B2776" s="58"/>
      <c r="C2776" s="58"/>
      <c r="M2776" s="61"/>
      <c r="N2776" s="62"/>
      <c r="AB2776" s="61"/>
      <c r="AD2776" s="64" t="s">
        <v>37</v>
      </c>
      <c r="AG2776" s="64" t="s">
        <v>102</v>
      </c>
      <c r="AJ2776" s="64" t="s">
        <v>39</v>
      </c>
    </row>
    <row r="2777" spans="1:37">
      <c r="A2777" s="65" t="s">
        <v>100</v>
      </c>
      <c r="C2777" s="66"/>
      <c r="D2777" s="67"/>
      <c r="E2777" s="67"/>
      <c r="F2777" s="67"/>
      <c r="G2777" s="67"/>
      <c r="H2777" s="68"/>
      <c r="I2777" s="67"/>
      <c r="J2777" s="67"/>
      <c r="K2777" s="67"/>
      <c r="L2777" s="67"/>
      <c r="M2777" s="68"/>
      <c r="N2777" s="67"/>
      <c r="O2777" s="67"/>
      <c r="P2777" s="67"/>
      <c r="Q2777" s="67"/>
      <c r="R2777" s="68"/>
      <c r="S2777" s="67"/>
      <c r="T2777" s="67"/>
      <c r="U2777" s="67"/>
      <c r="V2777" s="67"/>
      <c r="W2777" s="68"/>
      <c r="X2777" s="67"/>
      <c r="Y2777" s="67"/>
      <c r="Z2777" s="67"/>
      <c r="AA2777" s="67"/>
      <c r="AB2777" s="68"/>
      <c r="AC2777" s="62"/>
      <c r="AD2777" s="69"/>
      <c r="AE2777" s="53"/>
      <c r="AF2777" s="62"/>
      <c r="AG2777" s="69"/>
      <c r="AH2777" s="53"/>
      <c r="AJ2777" s="69"/>
      <c r="AK2777" s="53"/>
    </row>
    <row r="2778" spans="1:37">
      <c r="A2778" s="70" t="s">
        <v>101</v>
      </c>
      <c r="B2778" s="58"/>
      <c r="C2778" s="71"/>
      <c r="D2778" s="72"/>
      <c r="E2778" s="72"/>
      <c r="F2778" s="72"/>
      <c r="G2778" s="72"/>
      <c r="H2778" s="59"/>
      <c r="I2778" s="72"/>
      <c r="J2778" s="72"/>
      <c r="K2778" s="72"/>
      <c r="L2778" s="72"/>
      <c r="M2778" s="59"/>
      <c r="N2778" s="72"/>
      <c r="O2778" s="72"/>
      <c r="P2778" s="72"/>
      <c r="Q2778" s="72"/>
      <c r="R2778" s="59"/>
      <c r="S2778" s="72"/>
      <c r="T2778" s="72"/>
      <c r="U2778" s="72"/>
      <c r="V2778" s="72"/>
      <c r="W2778" s="59"/>
      <c r="X2778" s="72"/>
      <c r="Y2778" s="72"/>
      <c r="Z2778" s="72"/>
      <c r="AA2778" s="72"/>
      <c r="AB2778" s="59"/>
      <c r="AC2778" s="62"/>
      <c r="AD2778" s="462">
        <f>SamstagNeben!C110</f>
        <v>26</v>
      </c>
      <c r="AE2778" s="463"/>
      <c r="AF2778" s="62"/>
      <c r="AG2778" s="462">
        <f>SamstagNeben!E110</f>
        <v>0</v>
      </c>
      <c r="AH2778" s="463"/>
      <c r="AJ2778" s="462">
        <f>SamstagNeben!F110</f>
        <v>1</v>
      </c>
      <c r="AK2778" s="463"/>
    </row>
    <row r="2779" spans="1:37">
      <c r="A2779" s="65" t="s">
        <v>100</v>
      </c>
      <c r="C2779" s="66"/>
      <c r="D2779" s="67"/>
      <c r="E2779" s="67"/>
      <c r="F2779" s="67"/>
      <c r="G2779" s="67"/>
      <c r="H2779" s="68"/>
      <c r="I2779" s="67"/>
      <c r="J2779" s="67"/>
      <c r="K2779" s="67"/>
      <c r="L2779" s="67"/>
      <c r="M2779" s="68"/>
      <c r="N2779" s="67"/>
      <c r="O2779" s="67"/>
      <c r="P2779" s="67"/>
      <c r="Q2779" s="67"/>
      <c r="R2779" s="68"/>
      <c r="S2779" s="67"/>
      <c r="T2779" s="67"/>
      <c r="U2779" s="67"/>
      <c r="V2779" s="67"/>
      <c r="W2779" s="68"/>
      <c r="X2779" s="67"/>
      <c r="Y2779" s="67"/>
      <c r="Z2779" s="67"/>
      <c r="AA2779" s="67"/>
      <c r="AB2779" s="68"/>
      <c r="AC2779" s="62"/>
      <c r="AD2779" s="57"/>
      <c r="AE2779" s="59"/>
      <c r="AF2779" s="62"/>
      <c r="AG2779" s="57"/>
      <c r="AH2779" s="59"/>
      <c r="AJ2779" s="57"/>
      <c r="AK2779" s="59"/>
    </row>
    <row r="2780" spans="1:37">
      <c r="A2780" s="70" t="s">
        <v>101</v>
      </c>
      <c r="B2780" s="58"/>
      <c r="C2780" s="71"/>
      <c r="D2780" s="72"/>
      <c r="E2780" s="72"/>
      <c r="F2780" s="72"/>
      <c r="G2780" s="72"/>
      <c r="H2780" s="59"/>
      <c r="I2780" s="72"/>
      <c r="J2780" s="72"/>
      <c r="K2780" s="72"/>
      <c r="L2780" s="72"/>
      <c r="M2780" s="59"/>
      <c r="N2780" s="72"/>
      <c r="O2780" s="72"/>
      <c r="P2780" s="72"/>
      <c r="Q2780" s="72"/>
      <c r="R2780" s="59"/>
      <c r="S2780" s="72"/>
      <c r="T2780" s="72"/>
      <c r="U2780" s="72"/>
      <c r="V2780" s="72"/>
      <c r="W2780" s="59"/>
      <c r="X2780" s="72"/>
      <c r="Y2780" s="72"/>
      <c r="Z2780" s="72"/>
      <c r="AA2780" s="72"/>
      <c r="AB2780" s="59"/>
      <c r="AC2780" s="62"/>
      <c r="AD2780" s="62"/>
      <c r="AE2780" s="62"/>
      <c r="AF2780" s="62"/>
      <c r="AG2780" s="62"/>
    </row>
    <row r="2781" spans="1:37">
      <c r="A2781" s="65" t="s">
        <v>100</v>
      </c>
      <c r="C2781" s="66"/>
      <c r="D2781" s="67"/>
      <c r="E2781" s="67"/>
      <c r="F2781" s="67"/>
      <c r="G2781" s="67"/>
      <c r="H2781" s="68"/>
      <c r="I2781" s="67"/>
      <c r="J2781" s="67"/>
      <c r="K2781" s="67"/>
      <c r="L2781" s="67"/>
      <c r="M2781" s="68"/>
      <c r="N2781" s="67"/>
      <c r="O2781" s="67"/>
      <c r="P2781" s="67"/>
      <c r="Q2781" s="67"/>
      <c r="R2781" s="68"/>
      <c r="S2781" s="67"/>
      <c r="T2781" s="67"/>
      <c r="U2781" s="67"/>
      <c r="V2781" s="67"/>
      <c r="W2781" s="68"/>
      <c r="X2781" s="67"/>
      <c r="Y2781" s="67"/>
      <c r="Z2781" s="67"/>
      <c r="AA2781" s="67"/>
      <c r="AB2781" s="68"/>
      <c r="AC2781" s="62"/>
      <c r="AD2781" s="73" t="s">
        <v>103</v>
      </c>
      <c r="AE2781" s="62"/>
      <c r="AF2781" s="62"/>
      <c r="AG2781" s="62"/>
    </row>
    <row r="2782" spans="1:37">
      <c r="A2782" s="70" t="s">
        <v>101</v>
      </c>
      <c r="B2782" s="58"/>
      <c r="C2782" s="71"/>
      <c r="D2782" s="72"/>
      <c r="E2782" s="72"/>
      <c r="F2782" s="72"/>
      <c r="G2782" s="72"/>
      <c r="H2782" s="59"/>
      <c r="I2782" s="72"/>
      <c r="J2782" s="72"/>
      <c r="K2782" s="72"/>
      <c r="L2782" s="72"/>
      <c r="M2782" s="59"/>
      <c r="N2782" s="72"/>
      <c r="O2782" s="72"/>
      <c r="P2782" s="72"/>
      <c r="Q2782" s="72"/>
      <c r="R2782" s="59"/>
      <c r="S2782" s="72"/>
      <c r="T2782" s="72"/>
      <c r="U2782" s="72"/>
      <c r="V2782" s="72"/>
      <c r="W2782" s="59"/>
      <c r="X2782" s="72"/>
      <c r="Y2782" s="72"/>
      <c r="Z2782" s="72"/>
      <c r="AA2782" s="72"/>
      <c r="AB2782" s="59"/>
      <c r="AC2782" s="62"/>
      <c r="AD2782" s="62"/>
      <c r="AE2782" s="62"/>
      <c r="AF2782" s="62"/>
      <c r="AG2782" s="62"/>
    </row>
    <row r="2783" spans="1:37">
      <c r="A2783" s="65" t="s">
        <v>100</v>
      </c>
      <c r="C2783" s="66"/>
      <c r="D2783" s="67"/>
      <c r="E2783" s="67"/>
      <c r="F2783" s="67"/>
      <c r="G2783" s="67"/>
      <c r="H2783" s="68"/>
      <c r="I2783" s="67"/>
      <c r="J2783" s="67"/>
      <c r="K2783" s="67"/>
      <c r="L2783" s="67"/>
      <c r="M2783" s="68"/>
      <c r="N2783" s="67"/>
      <c r="O2783" s="67"/>
      <c r="P2783" s="67"/>
      <c r="Q2783" s="67"/>
      <c r="R2783" s="68"/>
      <c r="S2783" s="67"/>
      <c r="T2783" s="67"/>
      <c r="U2783" s="67"/>
      <c r="V2783" s="67"/>
      <c r="W2783" s="68"/>
      <c r="X2783" s="67"/>
      <c r="Y2783" s="67"/>
      <c r="Z2783" s="67"/>
      <c r="AA2783" s="67"/>
      <c r="AB2783" s="68"/>
      <c r="AC2783" s="62"/>
      <c r="AD2783" s="74" t="str">
        <f>Daten!$A$31</f>
        <v>DM Senioren 2017</v>
      </c>
      <c r="AE2783" s="58"/>
      <c r="AF2783" s="58"/>
      <c r="AG2783" s="58"/>
      <c r="AH2783" s="58"/>
      <c r="AI2783" s="58"/>
      <c r="AJ2783" s="58"/>
      <c r="AK2783" s="58"/>
    </row>
    <row r="2784" spans="1:37">
      <c r="A2784" s="70" t="s">
        <v>101</v>
      </c>
      <c r="B2784" s="58"/>
      <c r="C2784" s="71"/>
      <c r="D2784" s="72"/>
      <c r="E2784" s="72"/>
      <c r="F2784" s="72"/>
      <c r="G2784" s="72"/>
      <c r="H2784" s="59"/>
      <c r="I2784" s="72"/>
      <c r="J2784" s="72"/>
      <c r="K2784" s="72"/>
      <c r="L2784" s="72"/>
      <c r="M2784" s="59"/>
      <c r="N2784" s="72"/>
      <c r="O2784" s="72"/>
      <c r="P2784" s="72"/>
      <c r="Q2784" s="72"/>
      <c r="R2784" s="59"/>
      <c r="S2784" s="72"/>
      <c r="T2784" s="72"/>
      <c r="U2784" s="72"/>
      <c r="V2784" s="72"/>
      <c r="W2784" s="59"/>
      <c r="X2784" s="72"/>
      <c r="Y2784" s="72"/>
      <c r="Z2784" s="72"/>
      <c r="AA2784" s="72"/>
      <c r="AB2784" s="59"/>
      <c r="AC2784" s="62"/>
      <c r="AD2784" s="75">
        <f>SamstagNeben!G110</f>
        <v>0</v>
      </c>
      <c r="AE2784" s="76"/>
      <c r="AF2784" s="76"/>
      <c r="AG2784" s="75" t="s">
        <v>34</v>
      </c>
      <c r="AH2784" s="76"/>
      <c r="AI2784" s="76"/>
      <c r="AJ2784" s="76"/>
      <c r="AK2784" s="76"/>
    </row>
    <row r="2785" spans="1:37">
      <c r="A2785" s="65" t="s">
        <v>100</v>
      </c>
      <c r="C2785" s="66"/>
      <c r="D2785" s="67"/>
      <c r="E2785" s="67"/>
      <c r="F2785" s="67"/>
      <c r="G2785" s="67"/>
      <c r="H2785" s="68"/>
      <c r="I2785" s="67"/>
      <c r="J2785" s="67"/>
      <c r="K2785" s="67"/>
      <c r="L2785" s="67"/>
      <c r="M2785" s="68"/>
      <c r="N2785" s="67"/>
      <c r="O2785" s="67"/>
      <c r="P2785" s="67"/>
      <c r="Q2785" s="67"/>
      <c r="R2785" s="68"/>
      <c r="S2785" s="67"/>
      <c r="T2785" s="67"/>
      <c r="U2785" s="67"/>
      <c r="V2785" s="67"/>
      <c r="W2785" s="68"/>
      <c r="X2785" s="67"/>
      <c r="Y2785" s="67"/>
      <c r="Z2785" s="67"/>
      <c r="AA2785" s="67"/>
      <c r="AB2785" s="68"/>
      <c r="AC2785" s="62"/>
      <c r="AD2785" s="77"/>
      <c r="AE2785" s="62"/>
      <c r="AF2785" s="62"/>
      <c r="AG2785" s="62"/>
      <c r="AH2785" s="62"/>
      <c r="AI2785" s="62"/>
      <c r="AJ2785" s="62"/>
      <c r="AK2785" s="62"/>
    </row>
    <row r="2786" spans="1:37">
      <c r="A2786" s="70" t="s">
        <v>101</v>
      </c>
      <c r="B2786" s="58"/>
      <c r="C2786" s="71"/>
      <c r="D2786" s="72"/>
      <c r="E2786" s="72"/>
      <c r="F2786" s="72"/>
      <c r="G2786" s="72"/>
      <c r="H2786" s="59"/>
      <c r="I2786" s="72"/>
      <c r="J2786" s="72"/>
      <c r="K2786" s="72"/>
      <c r="L2786" s="72"/>
      <c r="M2786" s="59"/>
      <c r="N2786" s="72"/>
      <c r="O2786" s="72"/>
      <c r="P2786" s="72"/>
      <c r="Q2786" s="72"/>
      <c r="R2786" s="59"/>
      <c r="S2786" s="72"/>
      <c r="T2786" s="72"/>
      <c r="U2786" s="72"/>
      <c r="V2786" s="72"/>
      <c r="W2786" s="59"/>
      <c r="X2786" s="72"/>
      <c r="Y2786" s="72"/>
      <c r="Z2786" s="72"/>
      <c r="AA2786" s="72"/>
      <c r="AB2786" s="59"/>
      <c r="AC2786" s="62"/>
      <c r="AD2786" s="78" t="s">
        <v>104</v>
      </c>
      <c r="AE2786" s="76"/>
      <c r="AF2786" s="76"/>
      <c r="AG2786" s="76"/>
      <c r="AH2786" s="79"/>
      <c r="AI2786" s="76"/>
      <c r="AJ2786" s="76"/>
      <c r="AK2786" s="80"/>
    </row>
    <row r="2787" spans="1:37">
      <c r="D2787" s="64"/>
      <c r="AD2787" s="81"/>
      <c r="AE2787" s="52"/>
      <c r="AF2787" s="52"/>
      <c r="AG2787" s="52"/>
      <c r="AH2787" s="82"/>
      <c r="AI2787" s="52"/>
      <c r="AJ2787" s="52"/>
      <c r="AK2787" s="53"/>
    </row>
    <row r="2788" spans="1:37">
      <c r="A2788" s="83" t="s">
        <v>105</v>
      </c>
      <c r="B2788" s="76"/>
      <c r="C2788" s="80"/>
      <c r="D2788" s="84"/>
      <c r="E2788" s="84" t="s">
        <v>100</v>
      </c>
      <c r="F2788" s="85" t="s">
        <v>21</v>
      </c>
      <c r="G2788" s="84" t="s">
        <v>101</v>
      </c>
      <c r="H2788" s="86"/>
      <c r="I2788" s="84" t="s">
        <v>106</v>
      </c>
      <c r="J2788" s="84"/>
      <c r="K2788" s="84"/>
      <c r="L2788" s="84"/>
      <c r="M2788" s="86"/>
      <c r="N2788" s="84" t="s">
        <v>107</v>
      </c>
      <c r="O2788" s="84"/>
      <c r="P2788" s="84"/>
      <c r="Q2788" s="84"/>
      <c r="R2788" s="86"/>
      <c r="S2788" s="73"/>
      <c r="T2788" s="73"/>
      <c r="AD2788" s="87" t="s">
        <v>108</v>
      </c>
      <c r="AE2788" s="58"/>
      <c r="AF2788" s="58"/>
      <c r="AG2788" s="58"/>
      <c r="AH2788" s="72"/>
      <c r="AI2788" s="58"/>
      <c r="AJ2788" s="58"/>
      <c r="AK2788" s="59"/>
    </row>
    <row r="2789" spans="1:37">
      <c r="A2789" s="60"/>
      <c r="C2789" s="61"/>
      <c r="H2789" s="61"/>
      <c r="M2789" s="61"/>
      <c r="N2789" s="88"/>
      <c r="O2789" s="89"/>
      <c r="P2789" s="89"/>
      <c r="Q2789" s="89"/>
      <c r="R2789" s="90"/>
      <c r="S2789" s="62"/>
      <c r="T2789" s="56" t="s">
        <v>109</v>
      </c>
      <c r="AD2789" s="91"/>
      <c r="AE2789" s="62"/>
      <c r="AF2789" s="62"/>
      <c r="AG2789" s="62"/>
      <c r="AH2789" s="92"/>
      <c r="AI2789" s="62"/>
      <c r="AJ2789" s="62"/>
      <c r="AK2789" s="61"/>
    </row>
    <row r="2790" spans="1:37">
      <c r="A2790" s="93" t="s">
        <v>110</v>
      </c>
      <c r="B2790" s="58"/>
      <c r="C2790" s="59"/>
      <c r="D2790" s="58"/>
      <c r="E2790" s="58"/>
      <c r="F2790" s="94" t="s">
        <v>21</v>
      </c>
      <c r="G2790" s="58"/>
      <c r="H2790" s="59"/>
      <c r="I2790" s="58"/>
      <c r="J2790" s="58"/>
      <c r="K2790" s="94" t="s">
        <v>21</v>
      </c>
      <c r="L2790" s="58"/>
      <c r="M2790" s="59"/>
      <c r="N2790" s="95"/>
      <c r="O2790" s="95"/>
      <c r="P2790" s="96"/>
      <c r="Q2790" s="97"/>
      <c r="R2790" s="98"/>
      <c r="S2790" s="62"/>
      <c r="T2790" s="62"/>
      <c r="AD2790" s="87" t="s">
        <v>111</v>
      </c>
      <c r="AE2790" s="58"/>
      <c r="AF2790" s="58"/>
      <c r="AG2790" s="58"/>
      <c r="AH2790" s="72"/>
      <c r="AI2790" s="58"/>
      <c r="AJ2790" s="58"/>
      <c r="AK2790" s="59"/>
    </row>
    <row r="2791" spans="1:37">
      <c r="A2791" s="60"/>
      <c r="C2791" s="61"/>
      <c r="H2791" s="61"/>
      <c r="K2791" s="99"/>
      <c r="M2791" s="61"/>
      <c r="N2791" s="62"/>
      <c r="Q2791" s="100"/>
      <c r="R2791" s="61"/>
      <c r="S2791" s="62"/>
      <c r="T2791" s="58"/>
      <c r="U2791" s="58"/>
      <c r="V2791" s="58"/>
      <c r="W2791" s="58"/>
      <c r="X2791" s="58"/>
      <c r="Y2791" s="58"/>
      <c r="Z2791" s="58"/>
      <c r="AA2791" s="58"/>
      <c r="AB2791" s="58"/>
      <c r="AC2791" s="62"/>
      <c r="AD2791" s="91"/>
      <c r="AE2791" s="62"/>
      <c r="AF2791" s="62"/>
      <c r="AG2791" s="62"/>
      <c r="AH2791" s="92"/>
      <c r="AI2791" s="62"/>
      <c r="AJ2791" s="62"/>
      <c r="AK2791" s="61"/>
    </row>
    <row r="2792" spans="1:37">
      <c r="A2792" s="93" t="s">
        <v>112</v>
      </c>
      <c r="B2792" s="58"/>
      <c r="C2792" s="59"/>
      <c r="D2792" s="58"/>
      <c r="E2792" s="58"/>
      <c r="F2792" s="94" t="s">
        <v>21</v>
      </c>
      <c r="G2792" s="58"/>
      <c r="H2792" s="59"/>
      <c r="I2792" s="58"/>
      <c r="J2792" s="58"/>
      <c r="K2792" s="94" t="s">
        <v>21</v>
      </c>
      <c r="L2792" s="58"/>
      <c r="M2792" s="59"/>
      <c r="N2792" s="58"/>
      <c r="O2792" s="58"/>
      <c r="P2792" s="94" t="s">
        <v>21</v>
      </c>
      <c r="Q2792" s="101"/>
      <c r="R2792" s="59"/>
      <c r="S2792" s="62"/>
      <c r="T2792" s="62"/>
      <c r="AD2792" s="87" t="s">
        <v>113</v>
      </c>
      <c r="AE2792" s="58"/>
      <c r="AF2792" s="58"/>
      <c r="AG2792" s="58"/>
      <c r="AH2792" s="72"/>
      <c r="AI2792" s="58"/>
      <c r="AJ2792" s="58"/>
      <c r="AK2792" s="59"/>
    </row>
    <row r="2793" spans="1:37">
      <c r="AD2793" s="91" t="s">
        <v>114</v>
      </c>
      <c r="AE2793" s="62"/>
      <c r="AF2793" s="62"/>
      <c r="AG2793" s="62"/>
      <c r="AH2793" s="92"/>
      <c r="AI2793" s="62"/>
      <c r="AJ2793" s="62"/>
      <c r="AK2793" s="61"/>
    </row>
    <row r="2794" spans="1:37">
      <c r="A2794" s="102"/>
      <c r="B2794" s="76"/>
      <c r="C2794" s="76"/>
      <c r="D2794" s="76"/>
      <c r="E2794" s="76" t="s">
        <v>100</v>
      </c>
      <c r="F2794" s="76"/>
      <c r="G2794" s="76"/>
      <c r="H2794" s="76"/>
      <c r="I2794" s="76"/>
      <c r="J2794" s="76"/>
      <c r="K2794" s="76"/>
      <c r="L2794" s="76"/>
      <c r="M2794" s="76"/>
      <c r="N2794" s="85" t="s">
        <v>40</v>
      </c>
      <c r="O2794" s="76"/>
      <c r="P2794" s="76"/>
      <c r="Q2794" s="76"/>
      <c r="R2794" s="76"/>
      <c r="S2794" s="76"/>
      <c r="T2794" s="76" t="s">
        <v>101</v>
      </c>
      <c r="U2794" s="76"/>
      <c r="V2794" s="76"/>
      <c r="W2794" s="76"/>
      <c r="X2794" s="76"/>
      <c r="Y2794" s="76"/>
      <c r="Z2794" s="76"/>
      <c r="AA2794" s="76"/>
      <c r="AB2794" s="80"/>
      <c r="AD2794" s="87" t="s">
        <v>115</v>
      </c>
      <c r="AE2794" s="58"/>
      <c r="AF2794" s="58"/>
      <c r="AG2794" s="58"/>
      <c r="AH2794" s="72"/>
      <c r="AI2794" s="58"/>
      <c r="AJ2794" s="58"/>
      <c r="AK2794" s="59"/>
    </row>
    <row r="2795" spans="1:37">
      <c r="A2795" s="103" t="s">
        <v>116</v>
      </c>
      <c r="B2795" s="104" t="s">
        <v>117</v>
      </c>
      <c r="C2795" s="104"/>
      <c r="D2795" s="104"/>
      <c r="E2795" s="104"/>
      <c r="F2795" s="104"/>
      <c r="G2795" s="105"/>
      <c r="H2795" s="104" t="s">
        <v>118</v>
      </c>
      <c r="I2795" s="104"/>
      <c r="J2795" s="105"/>
      <c r="K2795" s="106" t="s">
        <v>119</v>
      </c>
      <c r="L2795" s="107" t="s">
        <v>120</v>
      </c>
      <c r="M2795" s="108"/>
      <c r="N2795" s="109" t="s">
        <v>94</v>
      </c>
      <c r="O2795" s="105" t="s">
        <v>116</v>
      </c>
      <c r="P2795" s="104" t="s">
        <v>117</v>
      </c>
      <c r="Q2795" s="104"/>
      <c r="R2795" s="104"/>
      <c r="S2795" s="104"/>
      <c r="T2795" s="104"/>
      <c r="U2795" s="105"/>
      <c r="V2795" s="104" t="s">
        <v>118</v>
      </c>
      <c r="W2795" s="104"/>
      <c r="X2795" s="105"/>
      <c r="Y2795" s="106" t="s">
        <v>119</v>
      </c>
      <c r="Z2795" s="107" t="s">
        <v>120</v>
      </c>
      <c r="AA2795" s="108"/>
      <c r="AB2795" s="109" t="s">
        <v>94</v>
      </c>
    </row>
    <row r="2796" spans="1:37">
      <c r="A2796" s="110" t="s">
        <v>121</v>
      </c>
      <c r="B2796" s="111"/>
      <c r="C2796" s="111"/>
      <c r="D2796" s="111"/>
      <c r="E2796" s="111"/>
      <c r="F2796" s="111"/>
      <c r="G2796" s="112"/>
      <c r="H2796" s="111"/>
      <c r="I2796" s="111"/>
      <c r="J2796" s="112"/>
      <c r="K2796" s="113"/>
      <c r="L2796" s="114"/>
      <c r="M2796" s="115"/>
      <c r="N2796" s="116"/>
      <c r="O2796" s="117" t="s">
        <v>121</v>
      </c>
      <c r="P2796" s="111"/>
      <c r="Q2796" s="111"/>
      <c r="R2796" s="111"/>
      <c r="S2796" s="111"/>
      <c r="T2796" s="111"/>
      <c r="U2796" s="112"/>
      <c r="V2796" s="111"/>
      <c r="W2796" s="111"/>
      <c r="X2796" s="112"/>
      <c r="Y2796" s="113"/>
      <c r="Z2796" s="114"/>
      <c r="AA2796" s="115"/>
      <c r="AB2796" s="116"/>
      <c r="AD2796" s="64" t="s">
        <v>122</v>
      </c>
    </row>
    <row r="2797" spans="1:37">
      <c r="A2797" s="110" t="s">
        <v>123</v>
      </c>
      <c r="B2797" s="111"/>
      <c r="C2797" s="111"/>
      <c r="D2797" s="111"/>
      <c r="E2797" s="111"/>
      <c r="F2797" s="111"/>
      <c r="G2797" s="112"/>
      <c r="H2797" s="111"/>
      <c r="I2797" s="111"/>
      <c r="J2797" s="112"/>
      <c r="K2797" s="118"/>
      <c r="L2797" s="119"/>
      <c r="M2797" s="112"/>
      <c r="N2797" s="116"/>
      <c r="O2797" s="117" t="s">
        <v>123</v>
      </c>
      <c r="P2797" s="111"/>
      <c r="Q2797" s="111"/>
      <c r="R2797" s="111"/>
      <c r="S2797" s="111"/>
      <c r="T2797" s="111"/>
      <c r="U2797" s="112"/>
      <c r="V2797" s="111"/>
      <c r="W2797" s="111"/>
      <c r="X2797" s="112"/>
      <c r="Y2797" s="118"/>
      <c r="Z2797" s="119"/>
      <c r="AA2797" s="112"/>
      <c r="AB2797" s="116"/>
      <c r="AD2797" s="120"/>
      <c r="AE2797" s="58"/>
      <c r="AF2797" s="58"/>
      <c r="AG2797" s="58"/>
      <c r="AH2797" s="58"/>
      <c r="AI2797" s="58"/>
      <c r="AJ2797" s="58"/>
      <c r="AK2797" s="58"/>
    </row>
    <row r="2798" spans="1:37">
      <c r="A2798" s="110" t="s">
        <v>124</v>
      </c>
      <c r="B2798" s="111"/>
      <c r="C2798" s="111"/>
      <c r="D2798" s="111"/>
      <c r="E2798" s="111"/>
      <c r="F2798" s="111"/>
      <c r="G2798" s="112"/>
      <c r="H2798" s="111"/>
      <c r="I2798" s="111"/>
      <c r="J2798" s="112"/>
      <c r="K2798" s="118"/>
      <c r="L2798" s="119"/>
      <c r="M2798" s="112"/>
      <c r="N2798" s="116"/>
      <c r="O2798" s="117" t="s">
        <v>124</v>
      </c>
      <c r="P2798" s="111"/>
      <c r="Q2798" s="111"/>
      <c r="R2798" s="111"/>
      <c r="S2798" s="111"/>
      <c r="T2798" s="111"/>
      <c r="U2798" s="112"/>
      <c r="V2798" s="111"/>
      <c r="W2798" s="111"/>
      <c r="X2798" s="112"/>
      <c r="Y2798" s="118"/>
      <c r="Z2798" s="119"/>
      <c r="AA2798" s="112"/>
      <c r="AB2798" s="116"/>
      <c r="AD2798" s="64" t="s">
        <v>96</v>
      </c>
    </row>
    <row r="2799" spans="1:37">
      <c r="A2799" s="110" t="s">
        <v>125</v>
      </c>
      <c r="B2799" s="111"/>
      <c r="C2799" s="111"/>
      <c r="D2799" s="111"/>
      <c r="E2799" s="111"/>
      <c r="F2799" s="111"/>
      <c r="G2799" s="112"/>
      <c r="H2799" s="111"/>
      <c r="I2799" s="111"/>
      <c r="J2799" s="112"/>
      <c r="K2799" s="118"/>
      <c r="L2799" s="119"/>
      <c r="M2799" s="112"/>
      <c r="N2799" s="116"/>
      <c r="O2799" s="117" t="s">
        <v>125</v>
      </c>
      <c r="P2799" s="111"/>
      <c r="Q2799" s="111"/>
      <c r="R2799" s="111"/>
      <c r="S2799" s="111"/>
      <c r="T2799" s="111"/>
      <c r="U2799" s="112"/>
      <c r="V2799" s="111"/>
      <c r="W2799" s="111"/>
      <c r="X2799" s="112"/>
      <c r="Y2799" s="118"/>
      <c r="Z2799" s="119"/>
      <c r="AA2799" s="112"/>
      <c r="AB2799" s="116"/>
      <c r="AD2799" s="120"/>
      <c r="AE2799" s="58"/>
      <c r="AF2799" s="58"/>
      <c r="AG2799" s="58"/>
      <c r="AH2799" s="58"/>
      <c r="AI2799" s="58"/>
      <c r="AJ2799" s="58"/>
      <c r="AK2799" s="58"/>
    </row>
    <row r="2800" spans="1:37">
      <c r="A2800" s="110" t="s">
        <v>126</v>
      </c>
      <c r="B2800" s="111"/>
      <c r="C2800" s="111"/>
      <c r="D2800" s="111"/>
      <c r="E2800" s="111"/>
      <c r="F2800" s="111"/>
      <c r="G2800" s="112"/>
      <c r="H2800" s="111"/>
      <c r="I2800" s="111"/>
      <c r="J2800" s="112"/>
      <c r="K2800" s="118"/>
      <c r="L2800" s="119"/>
      <c r="M2800" s="112"/>
      <c r="N2800" s="116"/>
      <c r="O2800" s="117" t="s">
        <v>126</v>
      </c>
      <c r="P2800" s="111"/>
      <c r="Q2800" s="111"/>
      <c r="R2800" s="111"/>
      <c r="S2800" s="111"/>
      <c r="T2800" s="111"/>
      <c r="U2800" s="112"/>
      <c r="V2800" s="111"/>
      <c r="W2800" s="111"/>
      <c r="X2800" s="112"/>
      <c r="Y2800" s="118"/>
      <c r="Z2800" s="119"/>
      <c r="AA2800" s="112"/>
      <c r="AB2800" s="116"/>
      <c r="AD2800" s="64" t="s">
        <v>127</v>
      </c>
    </row>
    <row r="2801" spans="1:37">
      <c r="A2801" s="121" t="s">
        <v>128</v>
      </c>
      <c r="B2801" s="58"/>
      <c r="C2801" s="58"/>
      <c r="D2801" s="58"/>
      <c r="E2801" s="58"/>
      <c r="F2801" s="58"/>
      <c r="G2801" s="72"/>
      <c r="H2801" s="58"/>
      <c r="I2801" s="58"/>
      <c r="J2801" s="72"/>
      <c r="K2801" s="122"/>
      <c r="L2801" s="123"/>
      <c r="M2801" s="72"/>
      <c r="N2801" s="59"/>
      <c r="O2801" s="124" t="s">
        <v>128</v>
      </c>
      <c r="P2801" s="58"/>
      <c r="Q2801" s="58"/>
      <c r="R2801" s="58"/>
      <c r="S2801" s="58"/>
      <c r="T2801" s="58"/>
      <c r="U2801" s="72"/>
      <c r="V2801" s="58"/>
      <c r="W2801" s="58"/>
      <c r="X2801" s="72"/>
      <c r="Y2801" s="122"/>
      <c r="Z2801" s="123"/>
      <c r="AA2801" s="72"/>
      <c r="AB2801" s="59"/>
      <c r="AD2801" s="120"/>
      <c r="AE2801" s="125" t="str">
        <f>Daten!$A$35</f>
        <v>Fredenbeck</v>
      </c>
      <c r="AF2801" s="58"/>
      <c r="AG2801" s="58"/>
      <c r="AH2801" s="58"/>
      <c r="AI2801" s="58"/>
      <c r="AJ2801" s="58"/>
      <c r="AK2801" s="58"/>
    </row>
    <row r="2802" spans="1:37">
      <c r="A2802" s="65" t="s">
        <v>129</v>
      </c>
      <c r="N2802" s="61"/>
      <c r="O2802" s="64" t="s">
        <v>129</v>
      </c>
      <c r="AB2802" s="61"/>
      <c r="AD2802" s="64" t="s">
        <v>130</v>
      </c>
    </row>
    <row r="2803" spans="1:37">
      <c r="A2803" s="57"/>
      <c r="B2803" s="58"/>
      <c r="C2803" s="58"/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9"/>
      <c r="O2803" s="58"/>
      <c r="P2803" s="58"/>
      <c r="Q2803" s="58"/>
      <c r="R2803" s="58"/>
      <c r="S2803" s="58"/>
      <c r="T2803" s="58"/>
      <c r="U2803" s="58"/>
      <c r="V2803" s="58"/>
      <c r="W2803" s="58"/>
      <c r="X2803" s="58"/>
      <c r="Y2803" s="58"/>
      <c r="Z2803" s="58"/>
      <c r="AA2803" s="58"/>
      <c r="AB2803" s="59"/>
      <c r="AD2803" s="58"/>
      <c r="AE2803" s="126" t="str">
        <f>Daten!$A$32</f>
        <v>05.05.2017</v>
      </c>
      <c r="AF2803" s="58"/>
      <c r="AG2803" s="58"/>
      <c r="AH2803" s="58"/>
      <c r="AI2803" s="58"/>
      <c r="AJ2803" s="58"/>
      <c r="AK2803" s="58"/>
    </row>
    <row r="2805" spans="1:37">
      <c r="A2805" s="51" t="s">
        <v>95</v>
      </c>
      <c r="B2805" s="52"/>
      <c r="C2805" s="52"/>
      <c r="D2805" s="52"/>
      <c r="E2805" s="53"/>
      <c r="F2805" s="54" t="s">
        <v>96</v>
      </c>
      <c r="G2805" s="52"/>
      <c r="H2805" s="52"/>
      <c r="I2805" s="52"/>
      <c r="J2805" s="52"/>
      <c r="K2805" s="52"/>
      <c r="L2805" s="52"/>
      <c r="M2805" s="52"/>
      <c r="N2805" s="52"/>
      <c r="O2805" s="52"/>
      <c r="P2805" s="53"/>
      <c r="Q2805" s="54" t="s">
        <v>97</v>
      </c>
      <c r="R2805" s="52"/>
      <c r="S2805" s="52"/>
      <c r="T2805" s="52"/>
      <c r="U2805" s="52"/>
      <c r="V2805" s="52"/>
      <c r="W2805" s="52"/>
      <c r="X2805" s="52"/>
      <c r="Y2805" s="52"/>
      <c r="Z2805" s="52"/>
      <c r="AA2805" s="52"/>
      <c r="AB2805" s="53"/>
      <c r="AC2805" s="55" t="s">
        <v>98</v>
      </c>
    </row>
    <row r="2806" spans="1:37">
      <c r="A2806" s="57"/>
      <c r="B2806" s="58"/>
      <c r="C2806" s="58"/>
      <c r="D2806" s="58"/>
      <c r="E2806" s="59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9"/>
      <c r="Q2806" s="58"/>
      <c r="R2806" s="58" t="e">
        <f ca="1">SamstagNeben!P111</f>
        <v>#N/A</v>
      </c>
      <c r="S2806" s="58"/>
      <c r="T2806" s="58"/>
      <c r="U2806" s="58"/>
      <c r="V2806" s="58"/>
      <c r="W2806" s="58"/>
      <c r="X2806" s="58"/>
      <c r="Y2806" s="58"/>
      <c r="Z2806" s="58"/>
      <c r="AA2806" s="58" t="str">
        <f>SamstagNeben!N111</f>
        <v>M50   s</v>
      </c>
      <c r="AB2806" s="59"/>
      <c r="AC2806" s="55" t="s">
        <v>99</v>
      </c>
    </row>
    <row r="2807" spans="1:37" ht="15.95" customHeight="1">
      <c r="A2807" s="60" t="s">
        <v>100</v>
      </c>
      <c r="C2807" s="56" t="e">
        <f ca="1">SamstagNeben!I111</f>
        <v>#N/A</v>
      </c>
      <c r="M2807" s="61"/>
      <c r="N2807" s="62" t="s">
        <v>101</v>
      </c>
      <c r="O2807" s="63"/>
      <c r="P2807" s="56" t="e">
        <f ca="1">SamstagNeben!M111</f>
        <v>#N/A</v>
      </c>
      <c r="AB2807" s="61"/>
    </row>
    <row r="2808" spans="1:37">
      <c r="A2808" s="57"/>
      <c r="B2808" s="58"/>
      <c r="C2808" s="58"/>
      <c r="M2808" s="61"/>
      <c r="N2808" s="62"/>
      <c r="AB2808" s="61"/>
      <c r="AD2808" s="64" t="s">
        <v>37</v>
      </c>
      <c r="AG2808" s="64" t="s">
        <v>102</v>
      </c>
      <c r="AJ2808" s="64" t="s">
        <v>39</v>
      </c>
    </row>
    <row r="2809" spans="1:37">
      <c r="A2809" s="65" t="s">
        <v>100</v>
      </c>
      <c r="C2809" s="66"/>
      <c r="D2809" s="67"/>
      <c r="E2809" s="67"/>
      <c r="F2809" s="67"/>
      <c r="G2809" s="67"/>
      <c r="H2809" s="68"/>
      <c r="I2809" s="67"/>
      <c r="J2809" s="67"/>
      <c r="K2809" s="67"/>
      <c r="L2809" s="67"/>
      <c r="M2809" s="68"/>
      <c r="N2809" s="67"/>
      <c r="O2809" s="67"/>
      <c r="P2809" s="67"/>
      <c r="Q2809" s="67"/>
      <c r="R2809" s="68"/>
      <c r="S2809" s="67"/>
      <c r="T2809" s="67"/>
      <c r="U2809" s="67"/>
      <c r="V2809" s="67"/>
      <c r="W2809" s="68"/>
      <c r="X2809" s="67"/>
      <c r="Y2809" s="67"/>
      <c r="Z2809" s="67"/>
      <c r="AA2809" s="67"/>
      <c r="AB2809" s="68"/>
      <c r="AC2809" s="62"/>
      <c r="AD2809" s="69"/>
      <c r="AE2809" s="53"/>
      <c r="AF2809" s="62"/>
      <c r="AG2809" s="69"/>
      <c r="AH2809" s="53"/>
      <c r="AJ2809" s="69"/>
      <c r="AK2809" s="53"/>
    </row>
    <row r="2810" spans="1:37">
      <c r="A2810" s="70" t="s">
        <v>101</v>
      </c>
      <c r="B2810" s="58"/>
      <c r="C2810" s="71"/>
      <c r="D2810" s="72"/>
      <c r="E2810" s="72"/>
      <c r="F2810" s="72"/>
      <c r="G2810" s="72"/>
      <c r="H2810" s="59"/>
      <c r="I2810" s="72"/>
      <c r="J2810" s="72"/>
      <c r="K2810" s="72"/>
      <c r="L2810" s="72"/>
      <c r="M2810" s="59"/>
      <c r="N2810" s="72"/>
      <c r="O2810" s="72"/>
      <c r="P2810" s="72"/>
      <c r="Q2810" s="72"/>
      <c r="R2810" s="59"/>
      <c r="S2810" s="72"/>
      <c r="T2810" s="72"/>
      <c r="U2810" s="72"/>
      <c r="V2810" s="72"/>
      <c r="W2810" s="59"/>
      <c r="X2810" s="72"/>
      <c r="Y2810" s="72"/>
      <c r="Z2810" s="72"/>
      <c r="AA2810" s="72"/>
      <c r="AB2810" s="59"/>
      <c r="AC2810" s="62"/>
      <c r="AD2810" s="462">
        <f>SamstagNeben!C111</f>
        <v>23</v>
      </c>
      <c r="AE2810" s="463"/>
      <c r="AF2810" s="62"/>
      <c r="AG2810" s="462">
        <f>SamstagNeben!E111</f>
        <v>145</v>
      </c>
      <c r="AH2810" s="463"/>
      <c r="AJ2810" s="462">
        <f>SamstagNeben!F111</f>
        <v>2</v>
      </c>
      <c r="AK2810" s="463"/>
    </row>
    <row r="2811" spans="1:37">
      <c r="A2811" s="65" t="s">
        <v>100</v>
      </c>
      <c r="C2811" s="66"/>
      <c r="D2811" s="67"/>
      <c r="E2811" s="67"/>
      <c r="F2811" s="67"/>
      <c r="G2811" s="67"/>
      <c r="H2811" s="68"/>
      <c r="I2811" s="67"/>
      <c r="J2811" s="67"/>
      <c r="K2811" s="67"/>
      <c r="L2811" s="67"/>
      <c r="M2811" s="68"/>
      <c r="N2811" s="67"/>
      <c r="O2811" s="67"/>
      <c r="P2811" s="67"/>
      <c r="Q2811" s="67"/>
      <c r="R2811" s="68"/>
      <c r="S2811" s="67"/>
      <c r="T2811" s="67"/>
      <c r="U2811" s="67"/>
      <c r="V2811" s="67"/>
      <c r="W2811" s="68"/>
      <c r="X2811" s="67"/>
      <c r="Y2811" s="67"/>
      <c r="Z2811" s="67"/>
      <c r="AA2811" s="67"/>
      <c r="AB2811" s="68"/>
      <c r="AC2811" s="62"/>
      <c r="AD2811" s="57"/>
      <c r="AE2811" s="59"/>
      <c r="AF2811" s="62"/>
      <c r="AG2811" s="57"/>
      <c r="AH2811" s="59"/>
      <c r="AJ2811" s="57"/>
      <c r="AK2811" s="59"/>
    </row>
    <row r="2812" spans="1:37">
      <c r="A2812" s="70" t="s">
        <v>101</v>
      </c>
      <c r="B2812" s="58"/>
      <c r="C2812" s="71"/>
      <c r="D2812" s="72"/>
      <c r="E2812" s="72"/>
      <c r="F2812" s="72"/>
      <c r="G2812" s="72"/>
      <c r="H2812" s="59"/>
      <c r="I2812" s="72"/>
      <c r="J2812" s="72"/>
      <c r="K2812" s="72"/>
      <c r="L2812" s="72"/>
      <c r="M2812" s="59"/>
      <c r="N2812" s="72"/>
      <c r="O2812" s="72"/>
      <c r="P2812" s="72"/>
      <c r="Q2812" s="72"/>
      <c r="R2812" s="59"/>
      <c r="S2812" s="72"/>
      <c r="T2812" s="72"/>
      <c r="U2812" s="72"/>
      <c r="V2812" s="72"/>
      <c r="W2812" s="59"/>
      <c r="X2812" s="72"/>
      <c r="Y2812" s="72"/>
      <c r="Z2812" s="72"/>
      <c r="AA2812" s="72"/>
      <c r="AB2812" s="59"/>
      <c r="AC2812" s="62"/>
      <c r="AD2812" s="62"/>
      <c r="AE2812" s="62"/>
      <c r="AF2812" s="62"/>
      <c r="AG2812" s="62"/>
    </row>
    <row r="2813" spans="1:37">
      <c r="A2813" s="65" t="s">
        <v>100</v>
      </c>
      <c r="C2813" s="66"/>
      <c r="D2813" s="67"/>
      <c r="E2813" s="67"/>
      <c r="F2813" s="67"/>
      <c r="G2813" s="67"/>
      <c r="H2813" s="68"/>
      <c r="I2813" s="67"/>
      <c r="J2813" s="67"/>
      <c r="K2813" s="67"/>
      <c r="L2813" s="67"/>
      <c r="M2813" s="68"/>
      <c r="N2813" s="67"/>
      <c r="O2813" s="67"/>
      <c r="P2813" s="67"/>
      <c r="Q2813" s="67"/>
      <c r="R2813" s="68"/>
      <c r="S2813" s="67"/>
      <c r="T2813" s="67"/>
      <c r="U2813" s="67"/>
      <c r="V2813" s="67"/>
      <c r="W2813" s="68"/>
      <c r="X2813" s="67"/>
      <c r="Y2813" s="67"/>
      <c r="Z2813" s="67"/>
      <c r="AA2813" s="67"/>
      <c r="AB2813" s="68"/>
      <c r="AC2813" s="62"/>
      <c r="AD2813" s="73" t="s">
        <v>103</v>
      </c>
      <c r="AE2813" s="62"/>
      <c r="AF2813" s="62"/>
      <c r="AG2813" s="62"/>
    </row>
    <row r="2814" spans="1:37">
      <c r="A2814" s="70" t="s">
        <v>101</v>
      </c>
      <c r="B2814" s="58"/>
      <c r="C2814" s="71"/>
      <c r="D2814" s="72"/>
      <c r="E2814" s="72"/>
      <c r="F2814" s="72"/>
      <c r="G2814" s="72"/>
      <c r="H2814" s="59"/>
      <c r="I2814" s="72"/>
      <c r="J2814" s="72"/>
      <c r="K2814" s="72"/>
      <c r="L2814" s="72"/>
      <c r="M2814" s="59"/>
      <c r="N2814" s="72"/>
      <c r="O2814" s="72"/>
      <c r="P2814" s="72"/>
      <c r="Q2814" s="72"/>
      <c r="R2814" s="59"/>
      <c r="S2814" s="72"/>
      <c r="T2814" s="72"/>
      <c r="U2814" s="72"/>
      <c r="V2814" s="72"/>
      <c r="W2814" s="59"/>
      <c r="X2814" s="72"/>
      <c r="Y2814" s="72"/>
      <c r="Z2814" s="72"/>
      <c r="AA2814" s="72"/>
      <c r="AB2814" s="59"/>
      <c r="AC2814" s="62"/>
      <c r="AD2814" s="62"/>
      <c r="AE2814" s="62"/>
      <c r="AF2814" s="62"/>
      <c r="AG2814" s="62"/>
    </row>
    <row r="2815" spans="1:37">
      <c r="A2815" s="65" t="s">
        <v>100</v>
      </c>
      <c r="C2815" s="66"/>
      <c r="D2815" s="67"/>
      <c r="E2815" s="67"/>
      <c r="F2815" s="67"/>
      <c r="G2815" s="67"/>
      <c r="H2815" s="68"/>
      <c r="I2815" s="67"/>
      <c r="J2815" s="67"/>
      <c r="K2815" s="67"/>
      <c r="L2815" s="67"/>
      <c r="M2815" s="68"/>
      <c r="N2815" s="67"/>
      <c r="O2815" s="67"/>
      <c r="P2815" s="67"/>
      <c r="Q2815" s="67"/>
      <c r="R2815" s="68"/>
      <c r="S2815" s="67"/>
      <c r="T2815" s="67"/>
      <c r="U2815" s="67"/>
      <c r="V2815" s="67"/>
      <c r="W2815" s="68"/>
      <c r="X2815" s="67"/>
      <c r="Y2815" s="67"/>
      <c r="Z2815" s="67"/>
      <c r="AA2815" s="67"/>
      <c r="AB2815" s="68"/>
      <c r="AC2815" s="62"/>
      <c r="AD2815" s="74" t="str">
        <f>Daten!$A$31</f>
        <v>DM Senioren 2017</v>
      </c>
      <c r="AE2815" s="58"/>
      <c r="AF2815" s="58"/>
      <c r="AG2815" s="58"/>
      <c r="AH2815" s="58"/>
      <c r="AI2815" s="58"/>
      <c r="AJ2815" s="58"/>
      <c r="AK2815" s="58"/>
    </row>
    <row r="2816" spans="1:37">
      <c r="A2816" s="70" t="s">
        <v>101</v>
      </c>
      <c r="B2816" s="58"/>
      <c r="C2816" s="71"/>
      <c r="D2816" s="72"/>
      <c r="E2816" s="72"/>
      <c r="F2816" s="72"/>
      <c r="G2816" s="72"/>
      <c r="H2816" s="59"/>
      <c r="I2816" s="72"/>
      <c r="J2816" s="72"/>
      <c r="K2816" s="72"/>
      <c r="L2816" s="72"/>
      <c r="M2816" s="59"/>
      <c r="N2816" s="72"/>
      <c r="O2816" s="72"/>
      <c r="P2816" s="72"/>
      <c r="Q2816" s="72"/>
      <c r="R2816" s="59"/>
      <c r="S2816" s="72"/>
      <c r="T2816" s="72"/>
      <c r="U2816" s="72"/>
      <c r="V2816" s="72"/>
      <c r="W2816" s="59"/>
      <c r="X2816" s="72"/>
      <c r="Y2816" s="72"/>
      <c r="Z2816" s="72"/>
      <c r="AA2816" s="72"/>
      <c r="AB2816" s="59"/>
      <c r="AC2816" s="62"/>
      <c r="AD2816" s="75" t="str">
        <f>SamstagNeben!G111</f>
        <v>M50   s</v>
      </c>
      <c r="AE2816" s="76"/>
      <c r="AF2816" s="76"/>
      <c r="AG2816" s="75" t="s">
        <v>34</v>
      </c>
      <c r="AH2816" s="76"/>
      <c r="AI2816" s="76"/>
      <c r="AJ2816" s="76"/>
      <c r="AK2816" s="76"/>
    </row>
    <row r="2817" spans="1:37">
      <c r="A2817" s="65" t="s">
        <v>100</v>
      </c>
      <c r="C2817" s="66"/>
      <c r="D2817" s="67"/>
      <c r="E2817" s="67"/>
      <c r="F2817" s="67"/>
      <c r="G2817" s="67"/>
      <c r="H2817" s="68"/>
      <c r="I2817" s="67"/>
      <c r="J2817" s="67"/>
      <c r="K2817" s="67"/>
      <c r="L2817" s="67"/>
      <c r="M2817" s="68"/>
      <c r="N2817" s="67"/>
      <c r="O2817" s="67"/>
      <c r="P2817" s="67"/>
      <c r="Q2817" s="67"/>
      <c r="R2817" s="68"/>
      <c r="S2817" s="67"/>
      <c r="T2817" s="67"/>
      <c r="U2817" s="67"/>
      <c r="V2817" s="67"/>
      <c r="W2817" s="68"/>
      <c r="X2817" s="67"/>
      <c r="Y2817" s="67"/>
      <c r="Z2817" s="67"/>
      <c r="AA2817" s="67"/>
      <c r="AB2817" s="68"/>
      <c r="AC2817" s="62"/>
      <c r="AD2817" s="77"/>
      <c r="AE2817" s="62"/>
      <c r="AF2817" s="62"/>
      <c r="AG2817" s="62"/>
      <c r="AH2817" s="62"/>
      <c r="AI2817" s="62"/>
      <c r="AJ2817" s="62"/>
      <c r="AK2817" s="62"/>
    </row>
    <row r="2818" spans="1:37">
      <c r="A2818" s="70" t="s">
        <v>101</v>
      </c>
      <c r="B2818" s="58"/>
      <c r="C2818" s="71"/>
      <c r="D2818" s="72"/>
      <c r="E2818" s="72"/>
      <c r="F2818" s="72"/>
      <c r="G2818" s="72"/>
      <c r="H2818" s="59"/>
      <c r="I2818" s="72"/>
      <c r="J2818" s="72"/>
      <c r="K2818" s="72"/>
      <c r="L2818" s="72"/>
      <c r="M2818" s="59"/>
      <c r="N2818" s="72"/>
      <c r="O2818" s="72"/>
      <c r="P2818" s="72"/>
      <c r="Q2818" s="72"/>
      <c r="R2818" s="59"/>
      <c r="S2818" s="72"/>
      <c r="T2818" s="72"/>
      <c r="U2818" s="72"/>
      <c r="V2818" s="72"/>
      <c r="W2818" s="59"/>
      <c r="X2818" s="72"/>
      <c r="Y2818" s="72"/>
      <c r="Z2818" s="72"/>
      <c r="AA2818" s="72"/>
      <c r="AB2818" s="59"/>
      <c r="AC2818" s="62"/>
      <c r="AD2818" s="78" t="s">
        <v>104</v>
      </c>
      <c r="AE2818" s="76"/>
      <c r="AF2818" s="76"/>
      <c r="AG2818" s="76"/>
      <c r="AH2818" s="79"/>
      <c r="AI2818" s="76"/>
      <c r="AJ2818" s="76"/>
      <c r="AK2818" s="80"/>
    </row>
    <row r="2819" spans="1:37">
      <c r="D2819" s="64"/>
      <c r="AD2819" s="81"/>
      <c r="AE2819" s="52"/>
      <c r="AF2819" s="52"/>
      <c r="AG2819" s="52"/>
      <c r="AH2819" s="82"/>
      <c r="AI2819" s="52"/>
      <c r="AJ2819" s="52"/>
      <c r="AK2819" s="53"/>
    </row>
    <row r="2820" spans="1:37">
      <c r="A2820" s="83" t="s">
        <v>105</v>
      </c>
      <c r="B2820" s="76"/>
      <c r="C2820" s="80"/>
      <c r="D2820" s="84"/>
      <c r="E2820" s="84" t="s">
        <v>100</v>
      </c>
      <c r="F2820" s="85" t="s">
        <v>21</v>
      </c>
      <c r="G2820" s="84" t="s">
        <v>101</v>
      </c>
      <c r="H2820" s="86"/>
      <c r="I2820" s="84" t="s">
        <v>106</v>
      </c>
      <c r="J2820" s="84"/>
      <c r="K2820" s="84"/>
      <c r="L2820" s="84"/>
      <c r="M2820" s="86"/>
      <c r="N2820" s="84" t="s">
        <v>107</v>
      </c>
      <c r="O2820" s="84"/>
      <c r="P2820" s="84"/>
      <c r="Q2820" s="84"/>
      <c r="R2820" s="86"/>
      <c r="S2820" s="73"/>
      <c r="T2820" s="73"/>
      <c r="AD2820" s="87" t="s">
        <v>108</v>
      </c>
      <c r="AE2820" s="58"/>
      <c r="AF2820" s="58"/>
      <c r="AG2820" s="58"/>
      <c r="AH2820" s="72"/>
      <c r="AI2820" s="58"/>
      <c r="AJ2820" s="58"/>
      <c r="AK2820" s="59"/>
    </row>
    <row r="2821" spans="1:37">
      <c r="A2821" s="60"/>
      <c r="C2821" s="61"/>
      <c r="H2821" s="61"/>
      <c r="M2821" s="61"/>
      <c r="N2821" s="88"/>
      <c r="O2821" s="89"/>
      <c r="P2821" s="89"/>
      <c r="Q2821" s="89"/>
      <c r="R2821" s="90"/>
      <c r="S2821" s="62"/>
      <c r="T2821" s="56" t="s">
        <v>109</v>
      </c>
      <c r="AD2821" s="91"/>
      <c r="AE2821" s="62"/>
      <c r="AF2821" s="62"/>
      <c r="AG2821" s="62"/>
      <c r="AH2821" s="92"/>
      <c r="AI2821" s="62"/>
      <c r="AJ2821" s="62"/>
      <c r="AK2821" s="61"/>
    </row>
    <row r="2822" spans="1:37">
      <c r="A2822" s="93" t="s">
        <v>110</v>
      </c>
      <c r="B2822" s="58"/>
      <c r="C2822" s="59"/>
      <c r="D2822" s="58"/>
      <c r="E2822" s="58"/>
      <c r="F2822" s="94" t="s">
        <v>21</v>
      </c>
      <c r="G2822" s="58"/>
      <c r="H2822" s="59"/>
      <c r="I2822" s="58"/>
      <c r="J2822" s="58"/>
      <c r="K2822" s="94" t="s">
        <v>21</v>
      </c>
      <c r="L2822" s="58"/>
      <c r="M2822" s="59"/>
      <c r="N2822" s="95"/>
      <c r="O2822" s="95"/>
      <c r="P2822" s="96"/>
      <c r="Q2822" s="97"/>
      <c r="R2822" s="98"/>
      <c r="S2822" s="62"/>
      <c r="T2822" s="62"/>
      <c r="AD2822" s="87" t="s">
        <v>111</v>
      </c>
      <c r="AE2822" s="58"/>
      <c r="AF2822" s="58"/>
      <c r="AG2822" s="58"/>
      <c r="AH2822" s="72"/>
      <c r="AI2822" s="58"/>
      <c r="AJ2822" s="58"/>
      <c r="AK2822" s="59"/>
    </row>
    <row r="2823" spans="1:37">
      <c r="A2823" s="60"/>
      <c r="C2823" s="61"/>
      <c r="H2823" s="61"/>
      <c r="K2823" s="99"/>
      <c r="M2823" s="61"/>
      <c r="N2823" s="62"/>
      <c r="Q2823" s="100"/>
      <c r="R2823" s="61"/>
      <c r="S2823" s="62"/>
      <c r="T2823" s="58"/>
      <c r="U2823" s="58"/>
      <c r="V2823" s="58"/>
      <c r="W2823" s="58"/>
      <c r="X2823" s="58"/>
      <c r="Y2823" s="58"/>
      <c r="Z2823" s="58"/>
      <c r="AA2823" s="58"/>
      <c r="AB2823" s="58"/>
      <c r="AC2823" s="62"/>
      <c r="AD2823" s="91"/>
      <c r="AE2823" s="62"/>
      <c r="AF2823" s="62"/>
      <c r="AG2823" s="62"/>
      <c r="AH2823" s="92"/>
      <c r="AI2823" s="62"/>
      <c r="AJ2823" s="62"/>
      <c r="AK2823" s="61"/>
    </row>
    <row r="2824" spans="1:37">
      <c r="A2824" s="93" t="s">
        <v>112</v>
      </c>
      <c r="B2824" s="58"/>
      <c r="C2824" s="59"/>
      <c r="D2824" s="58"/>
      <c r="E2824" s="58"/>
      <c r="F2824" s="94" t="s">
        <v>21</v>
      </c>
      <c r="G2824" s="58"/>
      <c r="H2824" s="59"/>
      <c r="I2824" s="58"/>
      <c r="J2824" s="58"/>
      <c r="K2824" s="94" t="s">
        <v>21</v>
      </c>
      <c r="L2824" s="58"/>
      <c r="M2824" s="59"/>
      <c r="N2824" s="58"/>
      <c r="O2824" s="58"/>
      <c r="P2824" s="94" t="s">
        <v>21</v>
      </c>
      <c r="Q2824" s="101"/>
      <c r="R2824" s="59"/>
      <c r="S2824" s="62"/>
      <c r="T2824" s="62"/>
      <c r="AD2824" s="87" t="s">
        <v>113</v>
      </c>
      <c r="AE2824" s="58"/>
      <c r="AF2824" s="58"/>
      <c r="AG2824" s="58"/>
      <c r="AH2824" s="72"/>
      <c r="AI2824" s="58"/>
      <c r="AJ2824" s="58"/>
      <c r="AK2824" s="59"/>
    </row>
    <row r="2825" spans="1:37">
      <c r="AD2825" s="91" t="s">
        <v>114</v>
      </c>
      <c r="AE2825" s="62"/>
      <c r="AF2825" s="62"/>
      <c r="AG2825" s="62"/>
      <c r="AH2825" s="92"/>
      <c r="AI2825" s="62"/>
      <c r="AJ2825" s="62"/>
      <c r="AK2825" s="61"/>
    </row>
    <row r="2826" spans="1:37">
      <c r="A2826" s="102"/>
      <c r="B2826" s="76"/>
      <c r="C2826" s="76"/>
      <c r="D2826" s="76"/>
      <c r="E2826" s="76" t="s">
        <v>100</v>
      </c>
      <c r="F2826" s="76"/>
      <c r="G2826" s="76"/>
      <c r="H2826" s="76"/>
      <c r="I2826" s="76"/>
      <c r="J2826" s="76"/>
      <c r="K2826" s="76"/>
      <c r="L2826" s="76"/>
      <c r="M2826" s="76"/>
      <c r="N2826" s="85" t="s">
        <v>40</v>
      </c>
      <c r="O2826" s="76"/>
      <c r="P2826" s="76"/>
      <c r="Q2826" s="76"/>
      <c r="R2826" s="76"/>
      <c r="S2826" s="76"/>
      <c r="T2826" s="76" t="s">
        <v>101</v>
      </c>
      <c r="U2826" s="76"/>
      <c r="V2826" s="76"/>
      <c r="W2826" s="76"/>
      <c r="X2826" s="76"/>
      <c r="Y2826" s="76"/>
      <c r="Z2826" s="76"/>
      <c r="AA2826" s="76"/>
      <c r="AB2826" s="80"/>
      <c r="AD2826" s="87" t="s">
        <v>115</v>
      </c>
      <c r="AE2826" s="58"/>
      <c r="AF2826" s="58"/>
      <c r="AG2826" s="58"/>
      <c r="AH2826" s="72"/>
      <c r="AI2826" s="58"/>
      <c r="AJ2826" s="58"/>
      <c r="AK2826" s="59"/>
    </row>
    <row r="2827" spans="1:37">
      <c r="A2827" s="103" t="s">
        <v>116</v>
      </c>
      <c r="B2827" s="104" t="s">
        <v>117</v>
      </c>
      <c r="C2827" s="104"/>
      <c r="D2827" s="104"/>
      <c r="E2827" s="104"/>
      <c r="F2827" s="104"/>
      <c r="G2827" s="105"/>
      <c r="H2827" s="104" t="s">
        <v>118</v>
      </c>
      <c r="I2827" s="104"/>
      <c r="J2827" s="105"/>
      <c r="K2827" s="106" t="s">
        <v>119</v>
      </c>
      <c r="L2827" s="107" t="s">
        <v>120</v>
      </c>
      <c r="M2827" s="108"/>
      <c r="N2827" s="109" t="s">
        <v>94</v>
      </c>
      <c r="O2827" s="105" t="s">
        <v>116</v>
      </c>
      <c r="P2827" s="104" t="s">
        <v>117</v>
      </c>
      <c r="Q2827" s="104"/>
      <c r="R2827" s="104"/>
      <c r="S2827" s="104"/>
      <c r="T2827" s="104"/>
      <c r="U2827" s="105"/>
      <c r="V2827" s="104" t="s">
        <v>118</v>
      </c>
      <c r="W2827" s="104"/>
      <c r="X2827" s="105"/>
      <c r="Y2827" s="106" t="s">
        <v>119</v>
      </c>
      <c r="Z2827" s="107" t="s">
        <v>120</v>
      </c>
      <c r="AA2827" s="108"/>
      <c r="AB2827" s="109" t="s">
        <v>94</v>
      </c>
    </row>
    <row r="2828" spans="1:37">
      <c r="A2828" s="110" t="s">
        <v>121</v>
      </c>
      <c r="B2828" s="111"/>
      <c r="C2828" s="111"/>
      <c r="D2828" s="111"/>
      <c r="E2828" s="111"/>
      <c r="F2828" s="111"/>
      <c r="G2828" s="112"/>
      <c r="H2828" s="111"/>
      <c r="I2828" s="111"/>
      <c r="J2828" s="112"/>
      <c r="K2828" s="113"/>
      <c r="L2828" s="114"/>
      <c r="M2828" s="115"/>
      <c r="N2828" s="116"/>
      <c r="O2828" s="117" t="s">
        <v>121</v>
      </c>
      <c r="P2828" s="111"/>
      <c r="Q2828" s="111"/>
      <c r="R2828" s="111"/>
      <c r="S2828" s="111"/>
      <c r="T2828" s="111"/>
      <c r="U2828" s="112"/>
      <c r="V2828" s="111"/>
      <c r="W2828" s="111"/>
      <c r="X2828" s="112"/>
      <c r="Y2828" s="113"/>
      <c r="Z2828" s="114"/>
      <c r="AA2828" s="115"/>
      <c r="AB2828" s="116"/>
      <c r="AD2828" s="64" t="s">
        <v>122</v>
      </c>
    </row>
    <row r="2829" spans="1:37">
      <c r="A2829" s="110" t="s">
        <v>123</v>
      </c>
      <c r="B2829" s="111"/>
      <c r="C2829" s="111"/>
      <c r="D2829" s="111"/>
      <c r="E2829" s="111"/>
      <c r="F2829" s="111"/>
      <c r="G2829" s="112"/>
      <c r="H2829" s="111"/>
      <c r="I2829" s="111"/>
      <c r="J2829" s="112"/>
      <c r="K2829" s="118"/>
      <c r="L2829" s="119"/>
      <c r="M2829" s="112"/>
      <c r="N2829" s="116"/>
      <c r="O2829" s="117" t="s">
        <v>123</v>
      </c>
      <c r="P2829" s="111"/>
      <c r="Q2829" s="111"/>
      <c r="R2829" s="111"/>
      <c r="S2829" s="111"/>
      <c r="T2829" s="111"/>
      <c r="U2829" s="112"/>
      <c r="V2829" s="111"/>
      <c r="W2829" s="111"/>
      <c r="X2829" s="112"/>
      <c r="Y2829" s="118"/>
      <c r="Z2829" s="119"/>
      <c r="AA2829" s="112"/>
      <c r="AB2829" s="116"/>
      <c r="AD2829" s="120"/>
      <c r="AE2829" s="58"/>
      <c r="AF2829" s="58"/>
      <c r="AG2829" s="58"/>
      <c r="AH2829" s="58"/>
      <c r="AI2829" s="58"/>
      <c r="AJ2829" s="58"/>
      <c r="AK2829" s="58"/>
    </row>
    <row r="2830" spans="1:37">
      <c r="A2830" s="110" t="s">
        <v>124</v>
      </c>
      <c r="B2830" s="111"/>
      <c r="C2830" s="111"/>
      <c r="D2830" s="111"/>
      <c r="E2830" s="111"/>
      <c r="F2830" s="111"/>
      <c r="G2830" s="112"/>
      <c r="H2830" s="111"/>
      <c r="I2830" s="111"/>
      <c r="J2830" s="112"/>
      <c r="K2830" s="118"/>
      <c r="L2830" s="119"/>
      <c r="M2830" s="112"/>
      <c r="N2830" s="116"/>
      <c r="O2830" s="117" t="s">
        <v>124</v>
      </c>
      <c r="P2830" s="111"/>
      <c r="Q2830" s="111"/>
      <c r="R2830" s="111"/>
      <c r="S2830" s="111"/>
      <c r="T2830" s="111"/>
      <c r="U2830" s="112"/>
      <c r="V2830" s="111"/>
      <c r="W2830" s="111"/>
      <c r="X2830" s="112"/>
      <c r="Y2830" s="118"/>
      <c r="Z2830" s="119"/>
      <c r="AA2830" s="112"/>
      <c r="AB2830" s="116"/>
      <c r="AD2830" s="64" t="s">
        <v>96</v>
      </c>
    </row>
    <row r="2831" spans="1:37">
      <c r="A2831" s="110" t="s">
        <v>125</v>
      </c>
      <c r="B2831" s="111"/>
      <c r="C2831" s="111"/>
      <c r="D2831" s="111"/>
      <c r="E2831" s="111"/>
      <c r="F2831" s="111"/>
      <c r="G2831" s="112"/>
      <c r="H2831" s="111"/>
      <c r="I2831" s="111"/>
      <c r="J2831" s="112"/>
      <c r="K2831" s="118"/>
      <c r="L2831" s="119"/>
      <c r="M2831" s="112"/>
      <c r="N2831" s="116"/>
      <c r="O2831" s="117" t="s">
        <v>125</v>
      </c>
      <c r="P2831" s="111"/>
      <c r="Q2831" s="111"/>
      <c r="R2831" s="111"/>
      <c r="S2831" s="111"/>
      <c r="T2831" s="111"/>
      <c r="U2831" s="112"/>
      <c r="V2831" s="111"/>
      <c r="W2831" s="111"/>
      <c r="X2831" s="112"/>
      <c r="Y2831" s="118"/>
      <c r="Z2831" s="119"/>
      <c r="AA2831" s="112"/>
      <c r="AB2831" s="116"/>
      <c r="AD2831" s="120"/>
      <c r="AE2831" s="58"/>
      <c r="AF2831" s="58"/>
      <c r="AG2831" s="58"/>
      <c r="AH2831" s="58"/>
      <c r="AI2831" s="58"/>
      <c r="AJ2831" s="58"/>
      <c r="AK2831" s="58"/>
    </row>
    <row r="2832" spans="1:37">
      <c r="A2832" s="110" t="s">
        <v>126</v>
      </c>
      <c r="B2832" s="111"/>
      <c r="C2832" s="111"/>
      <c r="D2832" s="111"/>
      <c r="E2832" s="111"/>
      <c r="F2832" s="111"/>
      <c r="G2832" s="112"/>
      <c r="H2832" s="111"/>
      <c r="I2832" s="111"/>
      <c r="J2832" s="112"/>
      <c r="K2832" s="118"/>
      <c r="L2832" s="119"/>
      <c r="M2832" s="112"/>
      <c r="N2832" s="116"/>
      <c r="O2832" s="117" t="s">
        <v>126</v>
      </c>
      <c r="P2832" s="111"/>
      <c r="Q2832" s="111"/>
      <c r="R2832" s="111"/>
      <c r="S2832" s="111"/>
      <c r="T2832" s="111"/>
      <c r="U2832" s="112"/>
      <c r="V2832" s="111"/>
      <c r="W2832" s="111"/>
      <c r="X2832" s="112"/>
      <c r="Y2832" s="118"/>
      <c r="Z2832" s="119"/>
      <c r="AA2832" s="112"/>
      <c r="AB2832" s="116"/>
      <c r="AD2832" s="64" t="s">
        <v>127</v>
      </c>
    </row>
    <row r="2833" spans="1:37">
      <c r="A2833" s="121" t="s">
        <v>128</v>
      </c>
      <c r="B2833" s="58"/>
      <c r="C2833" s="58"/>
      <c r="D2833" s="58"/>
      <c r="E2833" s="58"/>
      <c r="F2833" s="58"/>
      <c r="G2833" s="72"/>
      <c r="H2833" s="58"/>
      <c r="I2833" s="58"/>
      <c r="J2833" s="72"/>
      <c r="K2833" s="122"/>
      <c r="L2833" s="123"/>
      <c r="M2833" s="72"/>
      <c r="N2833" s="59"/>
      <c r="O2833" s="124" t="s">
        <v>128</v>
      </c>
      <c r="P2833" s="58"/>
      <c r="Q2833" s="58"/>
      <c r="R2833" s="58"/>
      <c r="S2833" s="58"/>
      <c r="T2833" s="58"/>
      <c r="U2833" s="72"/>
      <c r="V2833" s="58"/>
      <c r="W2833" s="58"/>
      <c r="X2833" s="72"/>
      <c r="Y2833" s="122"/>
      <c r="Z2833" s="123"/>
      <c r="AA2833" s="72"/>
      <c r="AB2833" s="59"/>
      <c r="AD2833" s="120"/>
      <c r="AE2833" s="125" t="str">
        <f>Daten!$A$35</f>
        <v>Fredenbeck</v>
      </c>
      <c r="AF2833" s="58"/>
      <c r="AG2833" s="58"/>
      <c r="AH2833" s="58"/>
      <c r="AI2833" s="58"/>
      <c r="AJ2833" s="58"/>
      <c r="AK2833" s="58"/>
    </row>
    <row r="2834" spans="1:37">
      <c r="A2834" s="65" t="s">
        <v>129</v>
      </c>
      <c r="N2834" s="61"/>
      <c r="O2834" s="64" t="s">
        <v>129</v>
      </c>
      <c r="AB2834" s="61"/>
      <c r="AD2834" s="64" t="s">
        <v>130</v>
      </c>
    </row>
    <row r="2835" spans="1:37">
      <c r="A2835" s="57"/>
      <c r="B2835" s="58"/>
      <c r="C2835" s="58"/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9"/>
      <c r="O2835" s="58"/>
      <c r="P2835" s="58"/>
      <c r="Q2835" s="58"/>
      <c r="R2835" s="58"/>
      <c r="S2835" s="58"/>
      <c r="T2835" s="58"/>
      <c r="U2835" s="58"/>
      <c r="V2835" s="58"/>
      <c r="W2835" s="58"/>
      <c r="X2835" s="58"/>
      <c r="Y2835" s="58"/>
      <c r="Z2835" s="58"/>
      <c r="AA2835" s="58"/>
      <c r="AB2835" s="59"/>
      <c r="AD2835" s="58"/>
      <c r="AE2835" s="126" t="str">
        <f>Daten!$A$32</f>
        <v>05.05.2017</v>
      </c>
      <c r="AF2835" s="58"/>
      <c r="AG2835" s="58"/>
      <c r="AH2835" s="58"/>
      <c r="AI2835" s="58"/>
      <c r="AJ2835" s="58"/>
      <c r="AK2835" s="58"/>
    </row>
    <row r="2836" spans="1:37">
      <c r="A2836" s="51" t="s">
        <v>95</v>
      </c>
      <c r="B2836" s="52"/>
      <c r="C2836" s="52"/>
      <c r="D2836" s="52"/>
      <c r="E2836" s="53"/>
      <c r="F2836" s="54" t="s">
        <v>96</v>
      </c>
      <c r="G2836" s="52"/>
      <c r="H2836" s="52"/>
      <c r="I2836" s="52"/>
      <c r="J2836" s="52"/>
      <c r="K2836" s="52"/>
      <c r="L2836" s="52"/>
      <c r="M2836" s="52"/>
      <c r="N2836" s="52"/>
      <c r="O2836" s="52"/>
      <c r="P2836" s="53"/>
      <c r="Q2836" s="54" t="s">
        <v>97</v>
      </c>
      <c r="R2836" s="52"/>
      <c r="S2836" s="52"/>
      <c r="T2836" s="52"/>
      <c r="U2836" s="52"/>
      <c r="V2836" s="52"/>
      <c r="W2836" s="52"/>
      <c r="X2836" s="52"/>
      <c r="Y2836" s="52"/>
      <c r="Z2836" s="52"/>
      <c r="AA2836" s="52"/>
      <c r="AB2836" s="53"/>
      <c r="AC2836" s="55" t="s">
        <v>98</v>
      </c>
    </row>
    <row r="2837" spans="1:37">
      <c r="A2837" s="57"/>
      <c r="B2837" s="58"/>
      <c r="C2837" s="58"/>
      <c r="D2837" s="58"/>
      <c r="E2837" s="59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9"/>
      <c r="Q2837" s="58"/>
      <c r="R2837" s="58" t="e">
        <f ca="1">SamstagNeben!P112</f>
        <v>#N/A</v>
      </c>
      <c r="S2837" s="58"/>
      <c r="T2837" s="58"/>
      <c r="U2837" s="58"/>
      <c r="V2837" s="58"/>
      <c r="W2837" s="58"/>
      <c r="X2837" s="58"/>
      <c r="Y2837" s="58"/>
      <c r="Z2837" s="58"/>
      <c r="AA2837" s="58" t="str">
        <f>SamstagNeben!N112</f>
        <v>M50   s</v>
      </c>
      <c r="AB2837" s="59"/>
      <c r="AC2837" s="55" t="s">
        <v>99</v>
      </c>
    </row>
    <row r="2838" spans="1:37" ht="15.95" customHeight="1">
      <c r="A2838" s="60" t="s">
        <v>100</v>
      </c>
      <c r="C2838" s="56" t="e">
        <f ca="1">SamstagNeben!I112</f>
        <v>#N/A</v>
      </c>
      <c r="M2838" s="61"/>
      <c r="N2838" s="62" t="s">
        <v>101</v>
      </c>
      <c r="O2838" s="63"/>
      <c r="P2838" s="56" t="e">
        <f ca="1">SamstagNeben!M112</f>
        <v>#N/A</v>
      </c>
      <c r="AB2838" s="61"/>
    </row>
    <row r="2839" spans="1:37">
      <c r="A2839" s="57"/>
      <c r="B2839" s="58"/>
      <c r="C2839" s="58"/>
      <c r="M2839" s="61"/>
      <c r="N2839" s="62"/>
      <c r="AB2839" s="61"/>
      <c r="AD2839" s="64" t="s">
        <v>37</v>
      </c>
      <c r="AG2839" s="64" t="s">
        <v>102</v>
      </c>
      <c r="AJ2839" s="64" t="s">
        <v>39</v>
      </c>
    </row>
    <row r="2840" spans="1:37">
      <c r="A2840" s="65" t="s">
        <v>100</v>
      </c>
      <c r="C2840" s="66"/>
      <c r="D2840" s="67"/>
      <c r="E2840" s="67"/>
      <c r="F2840" s="67"/>
      <c r="G2840" s="67"/>
      <c r="H2840" s="68"/>
      <c r="I2840" s="67"/>
      <c r="J2840" s="67"/>
      <c r="K2840" s="67"/>
      <c r="L2840" s="67"/>
      <c r="M2840" s="68"/>
      <c r="N2840" s="67"/>
      <c r="O2840" s="67"/>
      <c r="P2840" s="67"/>
      <c r="Q2840" s="67"/>
      <c r="R2840" s="68"/>
      <c r="S2840" s="67"/>
      <c r="T2840" s="67"/>
      <c r="U2840" s="67"/>
      <c r="V2840" s="67"/>
      <c r="W2840" s="68"/>
      <c r="X2840" s="67"/>
      <c r="Y2840" s="67"/>
      <c r="Z2840" s="67"/>
      <c r="AA2840" s="67"/>
      <c r="AB2840" s="68"/>
      <c r="AC2840" s="62"/>
      <c r="AD2840" s="69"/>
      <c r="AE2840" s="53"/>
      <c r="AF2840" s="62"/>
      <c r="AG2840" s="69"/>
      <c r="AH2840" s="53"/>
      <c r="AJ2840" s="69"/>
      <c r="AK2840" s="53"/>
    </row>
    <row r="2841" spans="1:37">
      <c r="A2841" s="70" t="s">
        <v>101</v>
      </c>
      <c r="B2841" s="58"/>
      <c r="C2841" s="71"/>
      <c r="D2841" s="72"/>
      <c r="E2841" s="72"/>
      <c r="F2841" s="72"/>
      <c r="G2841" s="72"/>
      <c r="H2841" s="59"/>
      <c r="I2841" s="72"/>
      <c r="J2841" s="72"/>
      <c r="K2841" s="72"/>
      <c r="L2841" s="72"/>
      <c r="M2841" s="59"/>
      <c r="N2841" s="72"/>
      <c r="O2841" s="72"/>
      <c r="P2841" s="72"/>
      <c r="Q2841" s="72"/>
      <c r="R2841" s="59"/>
      <c r="S2841" s="72"/>
      <c r="T2841" s="72"/>
      <c r="U2841" s="72"/>
      <c r="V2841" s="72"/>
      <c r="W2841" s="59"/>
      <c r="X2841" s="72"/>
      <c r="Y2841" s="72"/>
      <c r="Z2841" s="72"/>
      <c r="AA2841" s="72"/>
      <c r="AB2841" s="59"/>
      <c r="AC2841" s="62"/>
      <c r="AD2841" s="462">
        <f>SamstagNeben!C112</f>
        <v>23</v>
      </c>
      <c r="AE2841" s="463"/>
      <c r="AF2841" s="62"/>
      <c r="AG2841" s="462">
        <f>SamstagNeben!E112</f>
        <v>146</v>
      </c>
      <c r="AH2841" s="463"/>
      <c r="AJ2841" s="462">
        <f>SamstagNeben!F112</f>
        <v>3</v>
      </c>
      <c r="AK2841" s="463"/>
    </row>
    <row r="2842" spans="1:37">
      <c r="A2842" s="65" t="s">
        <v>100</v>
      </c>
      <c r="C2842" s="66"/>
      <c r="D2842" s="67"/>
      <c r="E2842" s="67"/>
      <c r="F2842" s="67"/>
      <c r="G2842" s="67"/>
      <c r="H2842" s="68"/>
      <c r="I2842" s="67"/>
      <c r="J2842" s="67"/>
      <c r="K2842" s="67"/>
      <c r="L2842" s="67"/>
      <c r="M2842" s="68"/>
      <c r="N2842" s="67"/>
      <c r="O2842" s="67"/>
      <c r="P2842" s="67"/>
      <c r="Q2842" s="67"/>
      <c r="R2842" s="68"/>
      <c r="S2842" s="67"/>
      <c r="T2842" s="67"/>
      <c r="U2842" s="67"/>
      <c r="V2842" s="67"/>
      <c r="W2842" s="68"/>
      <c r="X2842" s="67"/>
      <c r="Y2842" s="67"/>
      <c r="Z2842" s="67"/>
      <c r="AA2842" s="67"/>
      <c r="AB2842" s="68"/>
      <c r="AC2842" s="62"/>
      <c r="AD2842" s="57"/>
      <c r="AE2842" s="59"/>
      <c r="AF2842" s="62"/>
      <c r="AG2842" s="57"/>
      <c r="AH2842" s="59"/>
      <c r="AJ2842" s="57"/>
      <c r="AK2842" s="59"/>
    </row>
    <row r="2843" spans="1:37">
      <c r="A2843" s="70" t="s">
        <v>101</v>
      </c>
      <c r="B2843" s="58"/>
      <c r="C2843" s="71"/>
      <c r="D2843" s="72"/>
      <c r="E2843" s="72"/>
      <c r="F2843" s="72"/>
      <c r="G2843" s="72"/>
      <c r="H2843" s="59"/>
      <c r="I2843" s="72"/>
      <c r="J2843" s="72"/>
      <c r="K2843" s="72"/>
      <c r="L2843" s="72"/>
      <c r="M2843" s="59"/>
      <c r="N2843" s="72"/>
      <c r="O2843" s="72"/>
      <c r="P2843" s="72"/>
      <c r="Q2843" s="72"/>
      <c r="R2843" s="59"/>
      <c r="S2843" s="72"/>
      <c r="T2843" s="72"/>
      <c r="U2843" s="72"/>
      <c r="V2843" s="72"/>
      <c r="W2843" s="59"/>
      <c r="X2843" s="72"/>
      <c r="Y2843" s="72"/>
      <c r="Z2843" s="72"/>
      <c r="AA2843" s="72"/>
      <c r="AB2843" s="59"/>
      <c r="AC2843" s="62"/>
      <c r="AD2843" s="62"/>
      <c r="AE2843" s="62"/>
      <c r="AF2843" s="62"/>
      <c r="AG2843" s="62"/>
    </row>
    <row r="2844" spans="1:37">
      <c r="A2844" s="65" t="s">
        <v>100</v>
      </c>
      <c r="C2844" s="66"/>
      <c r="D2844" s="67"/>
      <c r="E2844" s="67"/>
      <c r="F2844" s="67"/>
      <c r="G2844" s="67"/>
      <c r="H2844" s="68"/>
      <c r="I2844" s="67"/>
      <c r="J2844" s="67"/>
      <c r="K2844" s="67"/>
      <c r="L2844" s="67"/>
      <c r="M2844" s="68"/>
      <c r="N2844" s="67"/>
      <c r="O2844" s="67"/>
      <c r="P2844" s="67"/>
      <c r="Q2844" s="67"/>
      <c r="R2844" s="68"/>
      <c r="S2844" s="67"/>
      <c r="T2844" s="67"/>
      <c r="U2844" s="67"/>
      <c r="V2844" s="67"/>
      <c r="W2844" s="68"/>
      <c r="X2844" s="67"/>
      <c r="Y2844" s="67"/>
      <c r="Z2844" s="67"/>
      <c r="AA2844" s="67"/>
      <c r="AB2844" s="68"/>
      <c r="AC2844" s="62"/>
      <c r="AD2844" s="73" t="s">
        <v>103</v>
      </c>
      <c r="AE2844" s="62"/>
      <c r="AF2844" s="62"/>
      <c r="AG2844" s="62"/>
    </row>
    <row r="2845" spans="1:37">
      <c r="A2845" s="70" t="s">
        <v>101</v>
      </c>
      <c r="B2845" s="58"/>
      <c r="C2845" s="71"/>
      <c r="D2845" s="72"/>
      <c r="E2845" s="72"/>
      <c r="F2845" s="72"/>
      <c r="G2845" s="72"/>
      <c r="H2845" s="59"/>
      <c r="I2845" s="72"/>
      <c r="J2845" s="72"/>
      <c r="K2845" s="72"/>
      <c r="L2845" s="72"/>
      <c r="M2845" s="59"/>
      <c r="N2845" s="72"/>
      <c r="O2845" s="72"/>
      <c r="P2845" s="72"/>
      <c r="Q2845" s="72"/>
      <c r="R2845" s="59"/>
      <c r="S2845" s="72"/>
      <c r="T2845" s="72"/>
      <c r="U2845" s="72"/>
      <c r="V2845" s="72"/>
      <c r="W2845" s="59"/>
      <c r="X2845" s="72"/>
      <c r="Y2845" s="72"/>
      <c r="Z2845" s="72"/>
      <c r="AA2845" s="72"/>
      <c r="AB2845" s="59"/>
      <c r="AC2845" s="62"/>
      <c r="AD2845" s="62"/>
      <c r="AE2845" s="62"/>
      <c r="AF2845" s="62"/>
      <c r="AG2845" s="62"/>
    </row>
    <row r="2846" spans="1:37">
      <c r="A2846" s="65" t="s">
        <v>100</v>
      </c>
      <c r="C2846" s="66"/>
      <c r="D2846" s="67"/>
      <c r="E2846" s="67"/>
      <c r="F2846" s="67"/>
      <c r="G2846" s="67"/>
      <c r="H2846" s="68"/>
      <c r="I2846" s="67"/>
      <c r="J2846" s="67"/>
      <c r="K2846" s="67"/>
      <c r="L2846" s="67"/>
      <c r="M2846" s="68"/>
      <c r="N2846" s="67"/>
      <c r="O2846" s="67"/>
      <c r="P2846" s="67"/>
      <c r="Q2846" s="67"/>
      <c r="R2846" s="68"/>
      <c r="S2846" s="67"/>
      <c r="T2846" s="67"/>
      <c r="U2846" s="67"/>
      <c r="V2846" s="67"/>
      <c r="W2846" s="68"/>
      <c r="X2846" s="67"/>
      <c r="Y2846" s="67"/>
      <c r="Z2846" s="67"/>
      <c r="AA2846" s="67"/>
      <c r="AB2846" s="68"/>
      <c r="AC2846" s="62"/>
      <c r="AD2846" s="74" t="str">
        <f>Daten!$A$31</f>
        <v>DM Senioren 2017</v>
      </c>
      <c r="AE2846" s="58"/>
      <c r="AF2846" s="58"/>
      <c r="AG2846" s="58"/>
      <c r="AH2846" s="58"/>
      <c r="AI2846" s="58"/>
      <c r="AJ2846" s="58"/>
      <c r="AK2846" s="58"/>
    </row>
    <row r="2847" spans="1:37">
      <c r="A2847" s="70" t="s">
        <v>101</v>
      </c>
      <c r="B2847" s="58"/>
      <c r="C2847" s="71"/>
      <c r="D2847" s="72"/>
      <c r="E2847" s="72"/>
      <c r="F2847" s="72"/>
      <c r="G2847" s="72"/>
      <c r="H2847" s="59"/>
      <c r="I2847" s="72"/>
      <c r="J2847" s="72"/>
      <c r="K2847" s="72"/>
      <c r="L2847" s="72"/>
      <c r="M2847" s="59"/>
      <c r="N2847" s="72"/>
      <c r="O2847" s="72"/>
      <c r="P2847" s="72"/>
      <c r="Q2847" s="72"/>
      <c r="R2847" s="59"/>
      <c r="S2847" s="72"/>
      <c r="T2847" s="72"/>
      <c r="U2847" s="72"/>
      <c r="V2847" s="72"/>
      <c r="W2847" s="59"/>
      <c r="X2847" s="72"/>
      <c r="Y2847" s="72"/>
      <c r="Z2847" s="72"/>
      <c r="AA2847" s="72"/>
      <c r="AB2847" s="59"/>
      <c r="AC2847" s="62"/>
      <c r="AD2847" s="75" t="str">
        <f>SamstagNeben!G112</f>
        <v>M50   s</v>
      </c>
      <c r="AE2847" s="76"/>
      <c r="AF2847" s="76"/>
      <c r="AG2847" s="75" t="s">
        <v>34</v>
      </c>
      <c r="AH2847" s="76"/>
      <c r="AI2847" s="76"/>
      <c r="AJ2847" s="76"/>
      <c r="AK2847" s="76"/>
    </row>
    <row r="2848" spans="1:37">
      <c r="A2848" s="65" t="s">
        <v>100</v>
      </c>
      <c r="C2848" s="66"/>
      <c r="D2848" s="67"/>
      <c r="E2848" s="67"/>
      <c r="F2848" s="67"/>
      <c r="G2848" s="67"/>
      <c r="H2848" s="68"/>
      <c r="I2848" s="67"/>
      <c r="J2848" s="67"/>
      <c r="K2848" s="67"/>
      <c r="L2848" s="67"/>
      <c r="M2848" s="68"/>
      <c r="N2848" s="67"/>
      <c r="O2848" s="67"/>
      <c r="P2848" s="67"/>
      <c r="Q2848" s="67"/>
      <c r="R2848" s="68"/>
      <c r="S2848" s="67"/>
      <c r="T2848" s="67"/>
      <c r="U2848" s="67"/>
      <c r="V2848" s="67"/>
      <c r="W2848" s="68"/>
      <c r="X2848" s="67"/>
      <c r="Y2848" s="67"/>
      <c r="Z2848" s="67"/>
      <c r="AA2848" s="67"/>
      <c r="AB2848" s="68"/>
      <c r="AC2848" s="62"/>
      <c r="AD2848" s="77"/>
      <c r="AE2848" s="62"/>
      <c r="AF2848" s="62"/>
      <c r="AG2848" s="62"/>
      <c r="AH2848" s="62"/>
      <c r="AI2848" s="62"/>
      <c r="AJ2848" s="62"/>
      <c r="AK2848" s="62"/>
    </row>
    <row r="2849" spans="1:37">
      <c r="A2849" s="70" t="s">
        <v>101</v>
      </c>
      <c r="B2849" s="58"/>
      <c r="C2849" s="71"/>
      <c r="D2849" s="72"/>
      <c r="E2849" s="72"/>
      <c r="F2849" s="72"/>
      <c r="G2849" s="72"/>
      <c r="H2849" s="59"/>
      <c r="I2849" s="72"/>
      <c r="J2849" s="72"/>
      <c r="K2849" s="72"/>
      <c r="L2849" s="72"/>
      <c r="M2849" s="59"/>
      <c r="N2849" s="72"/>
      <c r="O2849" s="72"/>
      <c r="P2849" s="72"/>
      <c r="Q2849" s="72"/>
      <c r="R2849" s="59"/>
      <c r="S2849" s="72"/>
      <c r="T2849" s="72"/>
      <c r="U2849" s="72"/>
      <c r="V2849" s="72"/>
      <c r="W2849" s="59"/>
      <c r="X2849" s="72"/>
      <c r="Y2849" s="72"/>
      <c r="Z2849" s="72"/>
      <c r="AA2849" s="72"/>
      <c r="AB2849" s="59"/>
      <c r="AC2849" s="62"/>
      <c r="AD2849" s="78" t="s">
        <v>104</v>
      </c>
      <c r="AE2849" s="76"/>
      <c r="AF2849" s="76"/>
      <c r="AG2849" s="76"/>
      <c r="AH2849" s="79"/>
      <c r="AI2849" s="76"/>
      <c r="AJ2849" s="76"/>
      <c r="AK2849" s="80"/>
    </row>
    <row r="2850" spans="1:37">
      <c r="D2850" s="64"/>
      <c r="AD2850" s="81"/>
      <c r="AE2850" s="52"/>
      <c r="AF2850" s="52"/>
      <c r="AG2850" s="52"/>
      <c r="AH2850" s="82"/>
      <c r="AI2850" s="52"/>
      <c r="AJ2850" s="52"/>
      <c r="AK2850" s="53"/>
    </row>
    <row r="2851" spans="1:37">
      <c r="A2851" s="83" t="s">
        <v>105</v>
      </c>
      <c r="B2851" s="76"/>
      <c r="C2851" s="80"/>
      <c r="D2851" s="84"/>
      <c r="E2851" s="84" t="s">
        <v>100</v>
      </c>
      <c r="F2851" s="85" t="s">
        <v>21</v>
      </c>
      <c r="G2851" s="84" t="s">
        <v>101</v>
      </c>
      <c r="H2851" s="86"/>
      <c r="I2851" s="84" t="s">
        <v>106</v>
      </c>
      <c r="J2851" s="84"/>
      <c r="K2851" s="84"/>
      <c r="L2851" s="84"/>
      <c r="M2851" s="86"/>
      <c r="N2851" s="84" t="s">
        <v>107</v>
      </c>
      <c r="O2851" s="84"/>
      <c r="P2851" s="84"/>
      <c r="Q2851" s="84"/>
      <c r="R2851" s="86"/>
      <c r="S2851" s="73"/>
      <c r="T2851" s="73"/>
      <c r="AD2851" s="87" t="s">
        <v>108</v>
      </c>
      <c r="AE2851" s="58"/>
      <c r="AF2851" s="58"/>
      <c r="AG2851" s="58"/>
      <c r="AH2851" s="72"/>
      <c r="AI2851" s="58"/>
      <c r="AJ2851" s="58"/>
      <c r="AK2851" s="59"/>
    </row>
    <row r="2852" spans="1:37">
      <c r="A2852" s="60"/>
      <c r="C2852" s="61"/>
      <c r="H2852" s="61"/>
      <c r="M2852" s="61"/>
      <c r="N2852" s="88"/>
      <c r="O2852" s="89"/>
      <c r="P2852" s="89"/>
      <c r="Q2852" s="89"/>
      <c r="R2852" s="90"/>
      <c r="S2852" s="62"/>
      <c r="T2852" s="56" t="s">
        <v>109</v>
      </c>
      <c r="AD2852" s="91"/>
      <c r="AE2852" s="62"/>
      <c r="AF2852" s="62"/>
      <c r="AG2852" s="62"/>
      <c r="AH2852" s="92"/>
      <c r="AI2852" s="62"/>
      <c r="AJ2852" s="62"/>
      <c r="AK2852" s="61"/>
    </row>
    <row r="2853" spans="1:37">
      <c r="A2853" s="93" t="s">
        <v>110</v>
      </c>
      <c r="B2853" s="58"/>
      <c r="C2853" s="59"/>
      <c r="D2853" s="58"/>
      <c r="E2853" s="58"/>
      <c r="F2853" s="94" t="s">
        <v>21</v>
      </c>
      <c r="G2853" s="58"/>
      <c r="H2853" s="59"/>
      <c r="I2853" s="58"/>
      <c r="J2853" s="58"/>
      <c r="K2853" s="94" t="s">
        <v>21</v>
      </c>
      <c r="L2853" s="58"/>
      <c r="M2853" s="59"/>
      <c r="N2853" s="95"/>
      <c r="O2853" s="95"/>
      <c r="P2853" s="96"/>
      <c r="Q2853" s="97"/>
      <c r="R2853" s="98"/>
      <c r="S2853" s="62"/>
      <c r="T2853" s="62"/>
      <c r="AD2853" s="87" t="s">
        <v>111</v>
      </c>
      <c r="AE2853" s="58"/>
      <c r="AF2853" s="58"/>
      <c r="AG2853" s="58"/>
      <c r="AH2853" s="72"/>
      <c r="AI2853" s="58"/>
      <c r="AJ2853" s="58"/>
      <c r="AK2853" s="59"/>
    </row>
    <row r="2854" spans="1:37">
      <c r="A2854" s="60"/>
      <c r="C2854" s="61"/>
      <c r="H2854" s="61"/>
      <c r="K2854" s="99"/>
      <c r="M2854" s="61"/>
      <c r="N2854" s="62"/>
      <c r="Q2854" s="100"/>
      <c r="R2854" s="61"/>
      <c r="S2854" s="62"/>
      <c r="T2854" s="58"/>
      <c r="U2854" s="58"/>
      <c r="V2854" s="58"/>
      <c r="W2854" s="58"/>
      <c r="X2854" s="58"/>
      <c r="Y2854" s="58"/>
      <c r="Z2854" s="58"/>
      <c r="AA2854" s="58"/>
      <c r="AB2854" s="58"/>
      <c r="AC2854" s="62"/>
      <c r="AD2854" s="91"/>
      <c r="AE2854" s="62"/>
      <c r="AF2854" s="62"/>
      <c r="AG2854" s="62"/>
      <c r="AH2854" s="92"/>
      <c r="AI2854" s="62"/>
      <c r="AJ2854" s="62"/>
      <c r="AK2854" s="61"/>
    </row>
    <row r="2855" spans="1:37">
      <c r="A2855" s="93" t="s">
        <v>112</v>
      </c>
      <c r="B2855" s="58"/>
      <c r="C2855" s="59"/>
      <c r="D2855" s="58"/>
      <c r="E2855" s="58"/>
      <c r="F2855" s="94" t="s">
        <v>21</v>
      </c>
      <c r="G2855" s="58"/>
      <c r="H2855" s="59"/>
      <c r="I2855" s="58"/>
      <c r="J2855" s="58"/>
      <c r="K2855" s="94" t="s">
        <v>21</v>
      </c>
      <c r="L2855" s="58"/>
      <c r="M2855" s="59"/>
      <c r="N2855" s="58"/>
      <c r="O2855" s="58"/>
      <c r="P2855" s="94" t="s">
        <v>21</v>
      </c>
      <c r="Q2855" s="101"/>
      <c r="R2855" s="59"/>
      <c r="S2855" s="62"/>
      <c r="T2855" s="62"/>
      <c r="AD2855" s="87" t="s">
        <v>113</v>
      </c>
      <c r="AE2855" s="58"/>
      <c r="AF2855" s="58"/>
      <c r="AG2855" s="58"/>
      <c r="AH2855" s="72"/>
      <c r="AI2855" s="58"/>
      <c r="AJ2855" s="58"/>
      <c r="AK2855" s="59"/>
    </row>
    <row r="2856" spans="1:37">
      <c r="AD2856" s="91" t="s">
        <v>114</v>
      </c>
      <c r="AE2856" s="62"/>
      <c r="AF2856" s="62"/>
      <c r="AG2856" s="62"/>
      <c r="AH2856" s="92"/>
      <c r="AI2856" s="62"/>
      <c r="AJ2856" s="62"/>
      <c r="AK2856" s="61"/>
    </row>
    <row r="2857" spans="1:37">
      <c r="A2857" s="102"/>
      <c r="B2857" s="76"/>
      <c r="C2857" s="76"/>
      <c r="D2857" s="76"/>
      <c r="E2857" s="76" t="s">
        <v>100</v>
      </c>
      <c r="F2857" s="76"/>
      <c r="G2857" s="76"/>
      <c r="H2857" s="76"/>
      <c r="I2857" s="76"/>
      <c r="J2857" s="76"/>
      <c r="K2857" s="76"/>
      <c r="L2857" s="76"/>
      <c r="M2857" s="76"/>
      <c r="N2857" s="85" t="s">
        <v>40</v>
      </c>
      <c r="O2857" s="76"/>
      <c r="P2857" s="76"/>
      <c r="Q2857" s="76"/>
      <c r="R2857" s="76"/>
      <c r="S2857" s="76"/>
      <c r="T2857" s="76" t="s">
        <v>101</v>
      </c>
      <c r="U2857" s="76"/>
      <c r="V2857" s="76"/>
      <c r="W2857" s="76"/>
      <c r="X2857" s="76"/>
      <c r="Y2857" s="76"/>
      <c r="Z2857" s="76"/>
      <c r="AA2857" s="76"/>
      <c r="AB2857" s="80"/>
      <c r="AD2857" s="87" t="s">
        <v>115</v>
      </c>
      <c r="AE2857" s="58"/>
      <c r="AF2857" s="58"/>
      <c r="AG2857" s="58"/>
      <c r="AH2857" s="72"/>
      <c r="AI2857" s="58"/>
      <c r="AJ2857" s="58"/>
      <c r="AK2857" s="59"/>
    </row>
    <row r="2858" spans="1:37">
      <c r="A2858" s="103" t="s">
        <v>116</v>
      </c>
      <c r="B2858" s="104" t="s">
        <v>117</v>
      </c>
      <c r="C2858" s="104"/>
      <c r="D2858" s="104"/>
      <c r="E2858" s="104"/>
      <c r="F2858" s="104"/>
      <c r="G2858" s="105"/>
      <c r="H2858" s="104" t="s">
        <v>118</v>
      </c>
      <c r="I2858" s="104"/>
      <c r="J2858" s="105"/>
      <c r="K2858" s="106" t="s">
        <v>119</v>
      </c>
      <c r="L2858" s="107" t="s">
        <v>120</v>
      </c>
      <c r="M2858" s="108"/>
      <c r="N2858" s="109" t="s">
        <v>94</v>
      </c>
      <c r="O2858" s="105" t="s">
        <v>116</v>
      </c>
      <c r="P2858" s="104" t="s">
        <v>117</v>
      </c>
      <c r="Q2858" s="104"/>
      <c r="R2858" s="104"/>
      <c r="S2858" s="104"/>
      <c r="T2858" s="104"/>
      <c r="U2858" s="105"/>
      <c r="V2858" s="104" t="s">
        <v>118</v>
      </c>
      <c r="W2858" s="104"/>
      <c r="X2858" s="105"/>
      <c r="Y2858" s="106" t="s">
        <v>119</v>
      </c>
      <c r="Z2858" s="107" t="s">
        <v>120</v>
      </c>
      <c r="AA2858" s="108"/>
      <c r="AB2858" s="109" t="s">
        <v>94</v>
      </c>
    </row>
    <row r="2859" spans="1:37">
      <c r="A2859" s="110" t="s">
        <v>121</v>
      </c>
      <c r="B2859" s="111"/>
      <c r="C2859" s="111"/>
      <c r="D2859" s="111"/>
      <c r="E2859" s="111"/>
      <c r="F2859" s="111"/>
      <c r="G2859" s="112"/>
      <c r="H2859" s="111"/>
      <c r="I2859" s="111"/>
      <c r="J2859" s="112"/>
      <c r="K2859" s="113"/>
      <c r="L2859" s="114"/>
      <c r="M2859" s="115"/>
      <c r="N2859" s="116"/>
      <c r="O2859" s="117" t="s">
        <v>121</v>
      </c>
      <c r="P2859" s="111"/>
      <c r="Q2859" s="111"/>
      <c r="R2859" s="111"/>
      <c r="S2859" s="111"/>
      <c r="T2859" s="111"/>
      <c r="U2859" s="112"/>
      <c r="V2859" s="111"/>
      <c r="W2859" s="111"/>
      <c r="X2859" s="112"/>
      <c r="Y2859" s="113"/>
      <c r="Z2859" s="114"/>
      <c r="AA2859" s="115"/>
      <c r="AB2859" s="116"/>
      <c r="AD2859" s="64" t="s">
        <v>122</v>
      </c>
    </row>
    <row r="2860" spans="1:37">
      <c r="A2860" s="110" t="s">
        <v>123</v>
      </c>
      <c r="B2860" s="111"/>
      <c r="C2860" s="111"/>
      <c r="D2860" s="111"/>
      <c r="E2860" s="111"/>
      <c r="F2860" s="111"/>
      <c r="G2860" s="112"/>
      <c r="H2860" s="111"/>
      <c r="I2860" s="111"/>
      <c r="J2860" s="112"/>
      <c r="K2860" s="118"/>
      <c r="L2860" s="119"/>
      <c r="M2860" s="112"/>
      <c r="N2860" s="116"/>
      <c r="O2860" s="117" t="s">
        <v>123</v>
      </c>
      <c r="P2860" s="111"/>
      <c r="Q2860" s="111"/>
      <c r="R2860" s="111"/>
      <c r="S2860" s="111"/>
      <c r="T2860" s="111"/>
      <c r="U2860" s="112"/>
      <c r="V2860" s="111"/>
      <c r="W2860" s="111"/>
      <c r="X2860" s="112"/>
      <c r="Y2860" s="118"/>
      <c r="Z2860" s="119"/>
      <c r="AA2860" s="112"/>
      <c r="AB2860" s="116"/>
      <c r="AD2860" s="120"/>
      <c r="AE2860" s="58"/>
      <c r="AF2860" s="58"/>
      <c r="AG2860" s="58"/>
      <c r="AH2860" s="58"/>
      <c r="AI2860" s="58"/>
      <c r="AJ2860" s="58"/>
      <c r="AK2860" s="58"/>
    </row>
    <row r="2861" spans="1:37">
      <c r="A2861" s="110" t="s">
        <v>124</v>
      </c>
      <c r="B2861" s="111"/>
      <c r="C2861" s="111"/>
      <c r="D2861" s="111"/>
      <c r="E2861" s="111"/>
      <c r="F2861" s="111"/>
      <c r="G2861" s="112"/>
      <c r="H2861" s="111"/>
      <c r="I2861" s="111"/>
      <c r="J2861" s="112"/>
      <c r="K2861" s="118"/>
      <c r="L2861" s="119"/>
      <c r="M2861" s="112"/>
      <c r="N2861" s="116"/>
      <c r="O2861" s="117" t="s">
        <v>124</v>
      </c>
      <c r="P2861" s="111"/>
      <c r="Q2861" s="111"/>
      <c r="R2861" s="111"/>
      <c r="S2861" s="111"/>
      <c r="T2861" s="111"/>
      <c r="U2861" s="112"/>
      <c r="V2861" s="111"/>
      <c r="W2861" s="111"/>
      <c r="X2861" s="112"/>
      <c r="Y2861" s="118"/>
      <c r="Z2861" s="119"/>
      <c r="AA2861" s="112"/>
      <c r="AB2861" s="116"/>
      <c r="AD2861" s="64" t="s">
        <v>96</v>
      </c>
    </row>
    <row r="2862" spans="1:37">
      <c r="A2862" s="110" t="s">
        <v>125</v>
      </c>
      <c r="B2862" s="111"/>
      <c r="C2862" s="111"/>
      <c r="D2862" s="111"/>
      <c r="E2862" s="111"/>
      <c r="F2862" s="111"/>
      <c r="G2862" s="112"/>
      <c r="H2862" s="111"/>
      <c r="I2862" s="111"/>
      <c r="J2862" s="112"/>
      <c r="K2862" s="118"/>
      <c r="L2862" s="119"/>
      <c r="M2862" s="112"/>
      <c r="N2862" s="116"/>
      <c r="O2862" s="117" t="s">
        <v>125</v>
      </c>
      <c r="P2862" s="111"/>
      <c r="Q2862" s="111"/>
      <c r="R2862" s="111"/>
      <c r="S2862" s="111"/>
      <c r="T2862" s="111"/>
      <c r="U2862" s="112"/>
      <c r="V2862" s="111"/>
      <c r="W2862" s="111"/>
      <c r="X2862" s="112"/>
      <c r="Y2862" s="118"/>
      <c r="Z2862" s="119"/>
      <c r="AA2862" s="112"/>
      <c r="AB2862" s="116"/>
      <c r="AD2862" s="120"/>
      <c r="AE2862" s="58"/>
      <c r="AF2862" s="58"/>
      <c r="AG2862" s="58"/>
      <c r="AH2862" s="58"/>
      <c r="AI2862" s="58"/>
      <c r="AJ2862" s="58"/>
      <c r="AK2862" s="58"/>
    </row>
    <row r="2863" spans="1:37">
      <c r="A2863" s="110" t="s">
        <v>126</v>
      </c>
      <c r="B2863" s="111"/>
      <c r="C2863" s="111"/>
      <c r="D2863" s="111"/>
      <c r="E2863" s="111"/>
      <c r="F2863" s="111"/>
      <c r="G2863" s="112"/>
      <c r="H2863" s="111"/>
      <c r="I2863" s="111"/>
      <c r="J2863" s="112"/>
      <c r="K2863" s="118"/>
      <c r="L2863" s="119"/>
      <c r="M2863" s="112"/>
      <c r="N2863" s="116"/>
      <c r="O2863" s="117" t="s">
        <v>126</v>
      </c>
      <c r="P2863" s="111"/>
      <c r="Q2863" s="111"/>
      <c r="R2863" s="111"/>
      <c r="S2863" s="111"/>
      <c r="T2863" s="111"/>
      <c r="U2863" s="112"/>
      <c r="V2863" s="111"/>
      <c r="W2863" s="111"/>
      <c r="X2863" s="112"/>
      <c r="Y2863" s="118"/>
      <c r="Z2863" s="119"/>
      <c r="AA2863" s="112"/>
      <c r="AB2863" s="116"/>
      <c r="AD2863" s="64" t="s">
        <v>127</v>
      </c>
    </row>
    <row r="2864" spans="1:37">
      <c r="A2864" s="121" t="s">
        <v>128</v>
      </c>
      <c r="B2864" s="58"/>
      <c r="C2864" s="58"/>
      <c r="D2864" s="58"/>
      <c r="E2864" s="58"/>
      <c r="F2864" s="58"/>
      <c r="G2864" s="72"/>
      <c r="H2864" s="58"/>
      <c r="I2864" s="58"/>
      <c r="J2864" s="72"/>
      <c r="K2864" s="122"/>
      <c r="L2864" s="123"/>
      <c r="M2864" s="72"/>
      <c r="N2864" s="59"/>
      <c r="O2864" s="124" t="s">
        <v>128</v>
      </c>
      <c r="P2864" s="58"/>
      <c r="Q2864" s="58"/>
      <c r="R2864" s="58"/>
      <c r="S2864" s="58"/>
      <c r="T2864" s="58"/>
      <c r="U2864" s="72"/>
      <c r="V2864" s="58"/>
      <c r="W2864" s="58"/>
      <c r="X2864" s="72"/>
      <c r="Y2864" s="122"/>
      <c r="Z2864" s="123"/>
      <c r="AA2864" s="72"/>
      <c r="AB2864" s="59"/>
      <c r="AD2864" s="125"/>
      <c r="AE2864" s="125" t="str">
        <f>Daten!$A$35</f>
        <v>Fredenbeck</v>
      </c>
      <c r="AF2864" s="58"/>
      <c r="AG2864" s="58"/>
      <c r="AH2864" s="58"/>
      <c r="AI2864" s="58"/>
      <c r="AJ2864" s="58"/>
      <c r="AK2864" s="58"/>
    </row>
    <row r="2865" spans="1:37">
      <c r="A2865" s="65" t="s">
        <v>129</v>
      </c>
      <c r="N2865" s="61"/>
      <c r="O2865" s="64" t="s">
        <v>129</v>
      </c>
      <c r="AB2865" s="61"/>
      <c r="AD2865" s="64" t="s">
        <v>130</v>
      </c>
    </row>
    <row r="2866" spans="1:37">
      <c r="A2866" s="57"/>
      <c r="B2866" s="58"/>
      <c r="C2866" s="58"/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9"/>
      <c r="O2866" s="58"/>
      <c r="P2866" s="58"/>
      <c r="Q2866" s="58"/>
      <c r="R2866" s="58"/>
      <c r="S2866" s="58"/>
      <c r="T2866" s="58"/>
      <c r="U2866" s="58"/>
      <c r="V2866" s="58"/>
      <c r="W2866" s="58"/>
      <c r="X2866" s="58"/>
      <c r="Y2866" s="58"/>
      <c r="Z2866" s="58"/>
      <c r="AA2866" s="58"/>
      <c r="AB2866" s="59"/>
      <c r="AD2866" s="58"/>
      <c r="AE2866" s="126" t="str">
        <f>Daten!$A$32</f>
        <v>05.05.2017</v>
      </c>
      <c r="AF2866" s="58"/>
      <c r="AG2866" s="58"/>
      <c r="AH2866" s="58"/>
      <c r="AI2866" s="58"/>
      <c r="AJ2866" s="58"/>
      <c r="AK2866" s="58"/>
    </row>
    <row r="2867" spans="1:37">
      <c r="A2867" s="127"/>
    </row>
    <row r="2868" spans="1:37">
      <c r="A2868" s="51" t="s">
        <v>95</v>
      </c>
      <c r="B2868" s="52"/>
      <c r="C2868" s="52"/>
      <c r="D2868" s="52"/>
      <c r="E2868" s="53"/>
      <c r="F2868" s="54" t="s">
        <v>96</v>
      </c>
      <c r="G2868" s="52"/>
      <c r="H2868" s="52"/>
      <c r="I2868" s="52"/>
      <c r="J2868" s="52"/>
      <c r="K2868" s="52"/>
      <c r="L2868" s="52"/>
      <c r="M2868" s="52"/>
      <c r="N2868" s="52"/>
      <c r="O2868" s="52"/>
      <c r="P2868" s="53"/>
      <c r="Q2868" s="54" t="s">
        <v>97</v>
      </c>
      <c r="R2868" s="52"/>
      <c r="S2868" s="52"/>
      <c r="T2868" s="52"/>
      <c r="U2868" s="52"/>
      <c r="V2868" s="52"/>
      <c r="W2868" s="52"/>
      <c r="X2868" s="52"/>
      <c r="Y2868" s="52"/>
      <c r="Z2868" s="52"/>
      <c r="AA2868" s="52"/>
      <c r="AB2868" s="53"/>
      <c r="AC2868" s="55" t="s">
        <v>98</v>
      </c>
    </row>
    <row r="2869" spans="1:37">
      <c r="A2869" s="57"/>
      <c r="B2869" s="58"/>
      <c r="C2869" s="58"/>
      <c r="D2869" s="58"/>
      <c r="E2869" s="59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9"/>
      <c r="Q2869" s="58"/>
      <c r="R2869" s="58" t="e">
        <f ca="1">SamstagNeben!P113</f>
        <v>#N/A</v>
      </c>
      <c r="S2869" s="58"/>
      <c r="T2869" s="58"/>
      <c r="U2869" s="58"/>
      <c r="V2869" s="58"/>
      <c r="W2869" s="58"/>
      <c r="X2869" s="58"/>
      <c r="Y2869" s="58"/>
      <c r="Z2869" s="58"/>
      <c r="AA2869" s="58">
        <f>SamstagNeben!N113</f>
        <v>0</v>
      </c>
      <c r="AB2869" s="59"/>
      <c r="AC2869" s="55" t="s">
        <v>99</v>
      </c>
    </row>
    <row r="2870" spans="1:37" ht="15.95" customHeight="1">
      <c r="A2870" s="60" t="s">
        <v>100</v>
      </c>
      <c r="C2870" s="56" t="e">
        <f ca="1">SamstagNeben!I113</f>
        <v>#N/A</v>
      </c>
      <c r="M2870" s="61"/>
      <c r="N2870" s="62" t="s">
        <v>101</v>
      </c>
      <c r="O2870" s="63"/>
      <c r="P2870" s="56" t="e">
        <f ca="1">SamstagNeben!M113</f>
        <v>#N/A</v>
      </c>
      <c r="AB2870" s="61"/>
    </row>
    <row r="2871" spans="1:37">
      <c r="A2871" s="57"/>
      <c r="B2871" s="58"/>
      <c r="C2871" s="58"/>
      <c r="M2871" s="61"/>
      <c r="N2871" s="62"/>
      <c r="AB2871" s="61"/>
      <c r="AD2871" s="64" t="s">
        <v>37</v>
      </c>
      <c r="AG2871" s="64" t="s">
        <v>102</v>
      </c>
      <c r="AJ2871" s="64" t="s">
        <v>39</v>
      </c>
    </row>
    <row r="2872" spans="1:37">
      <c r="A2872" s="65" t="s">
        <v>100</v>
      </c>
      <c r="C2872" s="66"/>
      <c r="D2872" s="67"/>
      <c r="E2872" s="67"/>
      <c r="F2872" s="67"/>
      <c r="G2872" s="67"/>
      <c r="H2872" s="68"/>
      <c r="I2872" s="67"/>
      <c r="J2872" s="67"/>
      <c r="K2872" s="67"/>
      <c r="L2872" s="67"/>
      <c r="M2872" s="68"/>
      <c r="N2872" s="67"/>
      <c r="O2872" s="67"/>
      <c r="P2872" s="67"/>
      <c r="Q2872" s="67"/>
      <c r="R2872" s="68"/>
      <c r="S2872" s="67"/>
      <c r="T2872" s="67"/>
      <c r="U2872" s="67"/>
      <c r="V2872" s="67"/>
      <c r="W2872" s="68"/>
      <c r="X2872" s="67"/>
      <c r="Y2872" s="67"/>
      <c r="Z2872" s="67"/>
      <c r="AA2872" s="67"/>
      <c r="AB2872" s="68"/>
      <c r="AC2872" s="62"/>
      <c r="AD2872" s="69"/>
      <c r="AE2872" s="53"/>
      <c r="AF2872" s="62"/>
      <c r="AG2872" s="69"/>
      <c r="AH2872" s="53"/>
      <c r="AJ2872" s="69"/>
      <c r="AK2872" s="53"/>
    </row>
    <row r="2873" spans="1:37">
      <c r="A2873" s="70" t="s">
        <v>101</v>
      </c>
      <c r="B2873" s="58"/>
      <c r="C2873" s="71"/>
      <c r="D2873" s="72"/>
      <c r="E2873" s="72"/>
      <c r="F2873" s="72"/>
      <c r="G2873" s="72"/>
      <c r="H2873" s="59"/>
      <c r="I2873" s="72"/>
      <c r="J2873" s="72"/>
      <c r="K2873" s="72"/>
      <c r="L2873" s="72"/>
      <c r="M2873" s="59"/>
      <c r="N2873" s="72"/>
      <c r="O2873" s="72"/>
      <c r="P2873" s="72"/>
      <c r="Q2873" s="72"/>
      <c r="R2873" s="59"/>
      <c r="S2873" s="72"/>
      <c r="T2873" s="72"/>
      <c r="U2873" s="72"/>
      <c r="V2873" s="72"/>
      <c r="W2873" s="59"/>
      <c r="X2873" s="72"/>
      <c r="Y2873" s="72"/>
      <c r="Z2873" s="72"/>
      <c r="AA2873" s="72"/>
      <c r="AB2873" s="59"/>
      <c r="AC2873" s="62"/>
      <c r="AD2873" s="462">
        <f>SamstagNeben!C113</f>
        <v>23</v>
      </c>
      <c r="AE2873" s="463"/>
      <c r="AF2873" s="62"/>
      <c r="AG2873" s="462">
        <f>SamstagNeben!E113</f>
        <v>0</v>
      </c>
      <c r="AH2873" s="463"/>
      <c r="AJ2873" s="462">
        <f>SamstagNeben!F113</f>
        <v>4</v>
      </c>
      <c r="AK2873" s="463"/>
    </row>
    <row r="2874" spans="1:37">
      <c r="A2874" s="65" t="s">
        <v>100</v>
      </c>
      <c r="C2874" s="66"/>
      <c r="D2874" s="67"/>
      <c r="E2874" s="67"/>
      <c r="F2874" s="67"/>
      <c r="G2874" s="67"/>
      <c r="H2874" s="68"/>
      <c r="I2874" s="67"/>
      <c r="J2874" s="67"/>
      <c r="K2874" s="67"/>
      <c r="L2874" s="67"/>
      <c r="M2874" s="68"/>
      <c r="N2874" s="67"/>
      <c r="O2874" s="67"/>
      <c r="P2874" s="67"/>
      <c r="Q2874" s="67"/>
      <c r="R2874" s="68"/>
      <c r="S2874" s="67"/>
      <c r="T2874" s="67"/>
      <c r="U2874" s="67"/>
      <c r="V2874" s="67"/>
      <c r="W2874" s="68"/>
      <c r="X2874" s="67"/>
      <c r="Y2874" s="67"/>
      <c r="Z2874" s="67"/>
      <c r="AA2874" s="67"/>
      <c r="AB2874" s="68"/>
      <c r="AC2874" s="62"/>
      <c r="AD2874" s="57"/>
      <c r="AE2874" s="59"/>
      <c r="AF2874" s="62"/>
      <c r="AG2874" s="57"/>
      <c r="AH2874" s="59"/>
      <c r="AJ2874" s="57"/>
      <c r="AK2874" s="59"/>
    </row>
    <row r="2875" spans="1:37">
      <c r="A2875" s="70" t="s">
        <v>101</v>
      </c>
      <c r="B2875" s="58"/>
      <c r="C2875" s="71"/>
      <c r="D2875" s="72"/>
      <c r="E2875" s="72"/>
      <c r="F2875" s="72"/>
      <c r="G2875" s="72"/>
      <c r="H2875" s="59"/>
      <c r="I2875" s="72"/>
      <c r="J2875" s="72"/>
      <c r="K2875" s="72"/>
      <c r="L2875" s="72"/>
      <c r="M2875" s="59"/>
      <c r="N2875" s="72"/>
      <c r="O2875" s="72"/>
      <c r="P2875" s="72"/>
      <c r="Q2875" s="72"/>
      <c r="R2875" s="59"/>
      <c r="S2875" s="72"/>
      <c r="T2875" s="72"/>
      <c r="U2875" s="72"/>
      <c r="V2875" s="72"/>
      <c r="W2875" s="59"/>
      <c r="X2875" s="72"/>
      <c r="Y2875" s="72"/>
      <c r="Z2875" s="72"/>
      <c r="AA2875" s="72"/>
      <c r="AB2875" s="59"/>
      <c r="AC2875" s="62"/>
      <c r="AD2875" s="62"/>
      <c r="AE2875" s="62"/>
      <c r="AF2875" s="62"/>
      <c r="AG2875" s="62"/>
    </row>
    <row r="2876" spans="1:37">
      <c r="A2876" s="65" t="s">
        <v>100</v>
      </c>
      <c r="C2876" s="66"/>
      <c r="D2876" s="67"/>
      <c r="E2876" s="67"/>
      <c r="F2876" s="67"/>
      <c r="G2876" s="67"/>
      <c r="H2876" s="68"/>
      <c r="I2876" s="67"/>
      <c r="J2876" s="67"/>
      <c r="K2876" s="67"/>
      <c r="L2876" s="67"/>
      <c r="M2876" s="68"/>
      <c r="N2876" s="67"/>
      <c r="O2876" s="67"/>
      <c r="P2876" s="67"/>
      <c r="Q2876" s="67"/>
      <c r="R2876" s="68"/>
      <c r="S2876" s="67"/>
      <c r="T2876" s="67"/>
      <c r="U2876" s="67"/>
      <c r="V2876" s="67"/>
      <c r="W2876" s="68"/>
      <c r="X2876" s="67"/>
      <c r="Y2876" s="67"/>
      <c r="Z2876" s="67"/>
      <c r="AA2876" s="67"/>
      <c r="AB2876" s="68"/>
      <c r="AC2876" s="62"/>
      <c r="AD2876" s="73" t="s">
        <v>103</v>
      </c>
      <c r="AE2876" s="62"/>
      <c r="AF2876" s="62"/>
      <c r="AG2876" s="62"/>
    </row>
    <row r="2877" spans="1:37">
      <c r="A2877" s="70" t="s">
        <v>101</v>
      </c>
      <c r="B2877" s="58"/>
      <c r="C2877" s="71"/>
      <c r="D2877" s="72"/>
      <c r="E2877" s="72"/>
      <c r="F2877" s="72"/>
      <c r="G2877" s="72"/>
      <c r="H2877" s="59"/>
      <c r="I2877" s="72"/>
      <c r="J2877" s="72"/>
      <c r="K2877" s="72"/>
      <c r="L2877" s="72"/>
      <c r="M2877" s="59"/>
      <c r="N2877" s="72"/>
      <c r="O2877" s="72"/>
      <c r="P2877" s="72"/>
      <c r="Q2877" s="72"/>
      <c r="R2877" s="59"/>
      <c r="S2877" s="72"/>
      <c r="T2877" s="72"/>
      <c r="U2877" s="72"/>
      <c r="V2877" s="72"/>
      <c r="W2877" s="59"/>
      <c r="X2877" s="72"/>
      <c r="Y2877" s="72"/>
      <c r="Z2877" s="72"/>
      <c r="AA2877" s="72"/>
      <c r="AB2877" s="59"/>
      <c r="AC2877" s="62"/>
      <c r="AD2877" s="62"/>
      <c r="AE2877" s="62"/>
      <c r="AF2877" s="62"/>
      <c r="AG2877" s="62"/>
    </row>
    <row r="2878" spans="1:37">
      <c r="A2878" s="65" t="s">
        <v>100</v>
      </c>
      <c r="C2878" s="66"/>
      <c r="D2878" s="67"/>
      <c r="E2878" s="67"/>
      <c r="F2878" s="67"/>
      <c r="G2878" s="67"/>
      <c r="H2878" s="68"/>
      <c r="I2878" s="67"/>
      <c r="J2878" s="67"/>
      <c r="K2878" s="67"/>
      <c r="L2878" s="67"/>
      <c r="M2878" s="68"/>
      <c r="N2878" s="67"/>
      <c r="O2878" s="67"/>
      <c r="P2878" s="67"/>
      <c r="Q2878" s="67"/>
      <c r="R2878" s="68"/>
      <c r="S2878" s="67"/>
      <c r="T2878" s="67"/>
      <c r="U2878" s="67"/>
      <c r="V2878" s="67"/>
      <c r="W2878" s="68"/>
      <c r="X2878" s="67"/>
      <c r="Y2878" s="67"/>
      <c r="Z2878" s="67"/>
      <c r="AA2878" s="67"/>
      <c r="AB2878" s="68"/>
      <c r="AC2878" s="62"/>
      <c r="AD2878" s="74" t="str">
        <f>Daten!$A$31</f>
        <v>DM Senioren 2017</v>
      </c>
      <c r="AE2878" s="58"/>
      <c r="AF2878" s="58"/>
      <c r="AG2878" s="58"/>
      <c r="AH2878" s="58"/>
      <c r="AI2878" s="58"/>
      <c r="AJ2878" s="58"/>
      <c r="AK2878" s="58"/>
    </row>
    <row r="2879" spans="1:37">
      <c r="A2879" s="70" t="s">
        <v>101</v>
      </c>
      <c r="B2879" s="58"/>
      <c r="C2879" s="71"/>
      <c r="D2879" s="72"/>
      <c r="E2879" s="72"/>
      <c r="F2879" s="72"/>
      <c r="G2879" s="72"/>
      <c r="H2879" s="59"/>
      <c r="I2879" s="72"/>
      <c r="J2879" s="72"/>
      <c r="K2879" s="72"/>
      <c r="L2879" s="72"/>
      <c r="M2879" s="59"/>
      <c r="N2879" s="72"/>
      <c r="O2879" s="72"/>
      <c r="P2879" s="72"/>
      <c r="Q2879" s="72"/>
      <c r="R2879" s="59"/>
      <c r="S2879" s="72"/>
      <c r="T2879" s="72"/>
      <c r="U2879" s="72"/>
      <c r="V2879" s="72"/>
      <c r="W2879" s="59"/>
      <c r="X2879" s="72"/>
      <c r="Y2879" s="72"/>
      <c r="Z2879" s="72"/>
      <c r="AA2879" s="72"/>
      <c r="AB2879" s="59"/>
      <c r="AC2879" s="62"/>
      <c r="AD2879" s="75">
        <f>SamstagNeben!G296</f>
        <v>0</v>
      </c>
      <c r="AE2879" s="76"/>
      <c r="AF2879" s="76"/>
      <c r="AG2879" s="75" t="s">
        <v>34</v>
      </c>
      <c r="AH2879" s="76"/>
      <c r="AI2879" s="76"/>
      <c r="AJ2879" s="76"/>
      <c r="AK2879" s="76"/>
    </row>
    <row r="2880" spans="1:37">
      <c r="A2880" s="65" t="s">
        <v>100</v>
      </c>
      <c r="C2880" s="66"/>
      <c r="D2880" s="67"/>
      <c r="E2880" s="67"/>
      <c r="F2880" s="67"/>
      <c r="G2880" s="67"/>
      <c r="H2880" s="68"/>
      <c r="I2880" s="67"/>
      <c r="J2880" s="67"/>
      <c r="K2880" s="67"/>
      <c r="L2880" s="67"/>
      <c r="M2880" s="68"/>
      <c r="N2880" s="67"/>
      <c r="O2880" s="67"/>
      <c r="P2880" s="67"/>
      <c r="Q2880" s="67"/>
      <c r="R2880" s="68"/>
      <c r="S2880" s="67"/>
      <c r="T2880" s="67"/>
      <c r="U2880" s="67"/>
      <c r="V2880" s="67"/>
      <c r="W2880" s="68"/>
      <c r="X2880" s="67"/>
      <c r="Y2880" s="67"/>
      <c r="Z2880" s="67"/>
      <c r="AA2880" s="67"/>
      <c r="AB2880" s="68"/>
      <c r="AC2880" s="62"/>
      <c r="AD2880" s="77"/>
      <c r="AE2880" s="62"/>
      <c r="AF2880" s="62"/>
      <c r="AG2880" s="62"/>
      <c r="AH2880" s="62"/>
      <c r="AI2880" s="62"/>
      <c r="AJ2880" s="62"/>
      <c r="AK2880" s="62"/>
    </row>
    <row r="2881" spans="1:37">
      <c r="A2881" s="70" t="s">
        <v>101</v>
      </c>
      <c r="B2881" s="58"/>
      <c r="C2881" s="71"/>
      <c r="D2881" s="72"/>
      <c r="E2881" s="72"/>
      <c r="F2881" s="72"/>
      <c r="G2881" s="72"/>
      <c r="H2881" s="59"/>
      <c r="I2881" s="72"/>
      <c r="J2881" s="72"/>
      <c r="K2881" s="72"/>
      <c r="L2881" s="72"/>
      <c r="M2881" s="59"/>
      <c r="N2881" s="72"/>
      <c r="O2881" s="72"/>
      <c r="P2881" s="72"/>
      <c r="Q2881" s="72"/>
      <c r="R2881" s="59"/>
      <c r="S2881" s="72"/>
      <c r="T2881" s="72"/>
      <c r="U2881" s="72"/>
      <c r="V2881" s="72"/>
      <c r="W2881" s="59"/>
      <c r="X2881" s="72"/>
      <c r="Y2881" s="72"/>
      <c r="Z2881" s="72"/>
      <c r="AA2881" s="72"/>
      <c r="AB2881" s="59"/>
      <c r="AC2881" s="62"/>
      <c r="AD2881" s="78" t="s">
        <v>104</v>
      </c>
      <c r="AE2881" s="76"/>
      <c r="AF2881" s="76"/>
      <c r="AG2881" s="76"/>
      <c r="AH2881" s="79"/>
      <c r="AI2881" s="76"/>
      <c r="AJ2881" s="76"/>
      <c r="AK2881" s="80"/>
    </row>
    <row r="2882" spans="1:37">
      <c r="D2882" s="64"/>
      <c r="AD2882" s="81"/>
      <c r="AE2882" s="52"/>
      <c r="AF2882" s="52"/>
      <c r="AG2882" s="52"/>
      <c r="AH2882" s="82"/>
      <c r="AI2882" s="52"/>
      <c r="AJ2882" s="52"/>
      <c r="AK2882" s="53"/>
    </row>
    <row r="2883" spans="1:37">
      <c r="A2883" s="83" t="s">
        <v>105</v>
      </c>
      <c r="B2883" s="76"/>
      <c r="C2883" s="80"/>
      <c r="D2883" s="84"/>
      <c r="E2883" s="84" t="s">
        <v>100</v>
      </c>
      <c r="F2883" s="85" t="s">
        <v>21</v>
      </c>
      <c r="G2883" s="84" t="s">
        <v>101</v>
      </c>
      <c r="H2883" s="86"/>
      <c r="I2883" s="84" t="s">
        <v>106</v>
      </c>
      <c r="J2883" s="84"/>
      <c r="K2883" s="84"/>
      <c r="L2883" s="84"/>
      <c r="M2883" s="86"/>
      <c r="N2883" s="84" t="s">
        <v>107</v>
      </c>
      <c r="O2883" s="84"/>
      <c r="P2883" s="84"/>
      <c r="Q2883" s="84"/>
      <c r="R2883" s="86"/>
      <c r="S2883" s="73"/>
      <c r="T2883" s="73"/>
      <c r="AD2883" s="87" t="s">
        <v>108</v>
      </c>
      <c r="AE2883" s="58"/>
      <c r="AF2883" s="58"/>
      <c r="AG2883" s="58"/>
      <c r="AH2883" s="72"/>
      <c r="AI2883" s="58"/>
      <c r="AJ2883" s="58"/>
      <c r="AK2883" s="59"/>
    </row>
    <row r="2884" spans="1:37">
      <c r="A2884" s="60"/>
      <c r="C2884" s="61"/>
      <c r="H2884" s="61"/>
      <c r="M2884" s="61"/>
      <c r="N2884" s="88"/>
      <c r="O2884" s="89"/>
      <c r="P2884" s="89"/>
      <c r="Q2884" s="89"/>
      <c r="R2884" s="90"/>
      <c r="S2884" s="62"/>
      <c r="T2884" s="56" t="s">
        <v>109</v>
      </c>
      <c r="AD2884" s="91"/>
      <c r="AE2884" s="62"/>
      <c r="AF2884" s="62"/>
      <c r="AG2884" s="62"/>
      <c r="AH2884" s="92"/>
      <c r="AI2884" s="62"/>
      <c r="AJ2884" s="62"/>
      <c r="AK2884" s="61"/>
    </row>
    <row r="2885" spans="1:37">
      <c r="A2885" s="93" t="s">
        <v>110</v>
      </c>
      <c r="B2885" s="58"/>
      <c r="C2885" s="59"/>
      <c r="D2885" s="58"/>
      <c r="E2885" s="58"/>
      <c r="F2885" s="94" t="s">
        <v>21</v>
      </c>
      <c r="G2885" s="58"/>
      <c r="H2885" s="59"/>
      <c r="I2885" s="58"/>
      <c r="J2885" s="58"/>
      <c r="K2885" s="94" t="s">
        <v>21</v>
      </c>
      <c r="L2885" s="58"/>
      <c r="M2885" s="59"/>
      <c r="N2885" s="95"/>
      <c r="O2885" s="95"/>
      <c r="P2885" s="96"/>
      <c r="Q2885" s="97"/>
      <c r="R2885" s="98"/>
      <c r="S2885" s="62"/>
      <c r="T2885" s="62"/>
      <c r="AD2885" s="87" t="s">
        <v>111</v>
      </c>
      <c r="AE2885" s="58"/>
      <c r="AF2885" s="58"/>
      <c r="AG2885" s="58"/>
      <c r="AH2885" s="72"/>
      <c r="AI2885" s="58"/>
      <c r="AJ2885" s="58"/>
      <c r="AK2885" s="59"/>
    </row>
    <row r="2886" spans="1:37">
      <c r="A2886" s="60"/>
      <c r="C2886" s="61"/>
      <c r="H2886" s="61"/>
      <c r="K2886" s="99"/>
      <c r="M2886" s="61"/>
      <c r="N2886" s="62"/>
      <c r="Q2886" s="100"/>
      <c r="R2886" s="61"/>
      <c r="S2886" s="62"/>
      <c r="T2886" s="58"/>
      <c r="U2886" s="58"/>
      <c r="V2886" s="58"/>
      <c r="W2886" s="58"/>
      <c r="X2886" s="58"/>
      <c r="Y2886" s="58"/>
      <c r="Z2886" s="58"/>
      <c r="AA2886" s="58"/>
      <c r="AB2886" s="58"/>
      <c r="AC2886" s="62"/>
      <c r="AD2886" s="91"/>
      <c r="AE2886" s="62"/>
      <c r="AF2886" s="62"/>
      <c r="AG2886" s="62"/>
      <c r="AH2886" s="92"/>
      <c r="AI2886" s="62"/>
      <c r="AJ2886" s="62"/>
      <c r="AK2886" s="61"/>
    </row>
    <row r="2887" spans="1:37">
      <c r="A2887" s="93" t="s">
        <v>112</v>
      </c>
      <c r="B2887" s="58"/>
      <c r="C2887" s="59"/>
      <c r="D2887" s="58"/>
      <c r="E2887" s="58"/>
      <c r="F2887" s="94" t="s">
        <v>21</v>
      </c>
      <c r="G2887" s="58"/>
      <c r="H2887" s="59"/>
      <c r="I2887" s="58"/>
      <c r="J2887" s="58"/>
      <c r="K2887" s="94" t="s">
        <v>21</v>
      </c>
      <c r="L2887" s="58"/>
      <c r="M2887" s="59"/>
      <c r="N2887" s="58"/>
      <c r="O2887" s="58"/>
      <c r="P2887" s="94" t="s">
        <v>21</v>
      </c>
      <c r="Q2887" s="101"/>
      <c r="R2887" s="59"/>
      <c r="S2887" s="62"/>
      <c r="T2887" s="62"/>
      <c r="AD2887" s="87" t="s">
        <v>113</v>
      </c>
      <c r="AE2887" s="58"/>
      <c r="AF2887" s="58"/>
      <c r="AG2887" s="58"/>
      <c r="AH2887" s="72"/>
      <c r="AI2887" s="58"/>
      <c r="AJ2887" s="58"/>
      <c r="AK2887" s="59"/>
    </row>
    <row r="2888" spans="1:37">
      <c r="AD2888" s="91" t="s">
        <v>114</v>
      </c>
      <c r="AE2888" s="62"/>
      <c r="AF2888" s="62"/>
      <c r="AG2888" s="62"/>
      <c r="AH2888" s="92"/>
      <c r="AI2888" s="62"/>
      <c r="AJ2888" s="62"/>
      <c r="AK2888" s="61"/>
    </row>
    <row r="2889" spans="1:37">
      <c r="A2889" s="102"/>
      <c r="B2889" s="76"/>
      <c r="C2889" s="76"/>
      <c r="D2889" s="76"/>
      <c r="E2889" s="76" t="s">
        <v>100</v>
      </c>
      <c r="F2889" s="76"/>
      <c r="G2889" s="76"/>
      <c r="H2889" s="76"/>
      <c r="I2889" s="76"/>
      <c r="J2889" s="76"/>
      <c r="K2889" s="76"/>
      <c r="L2889" s="76"/>
      <c r="M2889" s="76"/>
      <c r="N2889" s="85" t="s">
        <v>40</v>
      </c>
      <c r="O2889" s="76"/>
      <c r="P2889" s="76"/>
      <c r="Q2889" s="76"/>
      <c r="R2889" s="76"/>
      <c r="S2889" s="76"/>
      <c r="T2889" s="76" t="s">
        <v>101</v>
      </c>
      <c r="U2889" s="76"/>
      <c r="V2889" s="76"/>
      <c r="W2889" s="76"/>
      <c r="X2889" s="76"/>
      <c r="Y2889" s="76"/>
      <c r="Z2889" s="76"/>
      <c r="AA2889" s="76"/>
      <c r="AB2889" s="80"/>
      <c r="AD2889" s="87" t="s">
        <v>115</v>
      </c>
      <c r="AE2889" s="58"/>
      <c r="AF2889" s="58"/>
      <c r="AG2889" s="58"/>
      <c r="AH2889" s="72"/>
      <c r="AI2889" s="58"/>
      <c r="AJ2889" s="58"/>
      <c r="AK2889" s="59"/>
    </row>
    <row r="2890" spans="1:37">
      <c r="A2890" s="103" t="s">
        <v>116</v>
      </c>
      <c r="B2890" s="104" t="s">
        <v>117</v>
      </c>
      <c r="C2890" s="104"/>
      <c r="D2890" s="104"/>
      <c r="E2890" s="104"/>
      <c r="F2890" s="104"/>
      <c r="G2890" s="105"/>
      <c r="H2890" s="104" t="s">
        <v>118</v>
      </c>
      <c r="I2890" s="104"/>
      <c r="J2890" s="105"/>
      <c r="K2890" s="106" t="s">
        <v>119</v>
      </c>
      <c r="L2890" s="107" t="s">
        <v>120</v>
      </c>
      <c r="M2890" s="108"/>
      <c r="N2890" s="109" t="s">
        <v>94</v>
      </c>
      <c r="O2890" s="105" t="s">
        <v>116</v>
      </c>
      <c r="P2890" s="104" t="s">
        <v>117</v>
      </c>
      <c r="Q2890" s="104"/>
      <c r="R2890" s="104"/>
      <c r="S2890" s="104"/>
      <c r="T2890" s="104"/>
      <c r="U2890" s="105"/>
      <c r="V2890" s="104" t="s">
        <v>118</v>
      </c>
      <c r="W2890" s="104"/>
      <c r="X2890" s="105"/>
      <c r="Y2890" s="106" t="s">
        <v>119</v>
      </c>
      <c r="Z2890" s="107" t="s">
        <v>120</v>
      </c>
      <c r="AA2890" s="108"/>
      <c r="AB2890" s="109" t="s">
        <v>94</v>
      </c>
    </row>
    <row r="2891" spans="1:37">
      <c r="A2891" s="110" t="s">
        <v>121</v>
      </c>
      <c r="B2891" s="111"/>
      <c r="C2891" s="111"/>
      <c r="D2891" s="111"/>
      <c r="E2891" s="111"/>
      <c r="F2891" s="111"/>
      <c r="G2891" s="112"/>
      <c r="H2891" s="111"/>
      <c r="I2891" s="111"/>
      <c r="J2891" s="112"/>
      <c r="K2891" s="113"/>
      <c r="L2891" s="114"/>
      <c r="M2891" s="115"/>
      <c r="N2891" s="116"/>
      <c r="O2891" s="117" t="s">
        <v>121</v>
      </c>
      <c r="P2891" s="111"/>
      <c r="Q2891" s="111"/>
      <c r="R2891" s="111"/>
      <c r="S2891" s="111"/>
      <c r="T2891" s="111"/>
      <c r="U2891" s="112"/>
      <c r="V2891" s="111"/>
      <c r="W2891" s="111"/>
      <c r="X2891" s="112"/>
      <c r="Y2891" s="113"/>
      <c r="Z2891" s="114"/>
      <c r="AA2891" s="115"/>
      <c r="AB2891" s="116"/>
      <c r="AD2891" s="64" t="s">
        <v>122</v>
      </c>
    </row>
    <row r="2892" spans="1:37">
      <c r="A2892" s="110" t="s">
        <v>123</v>
      </c>
      <c r="B2892" s="111"/>
      <c r="C2892" s="111"/>
      <c r="D2892" s="111"/>
      <c r="E2892" s="111"/>
      <c r="F2892" s="111"/>
      <c r="G2892" s="112"/>
      <c r="H2892" s="111"/>
      <c r="I2892" s="111"/>
      <c r="J2892" s="112"/>
      <c r="K2892" s="118"/>
      <c r="L2892" s="119"/>
      <c r="M2892" s="112"/>
      <c r="N2892" s="116"/>
      <c r="O2892" s="117" t="s">
        <v>123</v>
      </c>
      <c r="P2892" s="111"/>
      <c r="Q2892" s="111"/>
      <c r="R2892" s="111"/>
      <c r="S2892" s="111"/>
      <c r="T2892" s="111"/>
      <c r="U2892" s="112"/>
      <c r="V2892" s="111"/>
      <c r="W2892" s="111"/>
      <c r="X2892" s="112"/>
      <c r="Y2892" s="118"/>
      <c r="Z2892" s="119"/>
      <c r="AA2892" s="112"/>
      <c r="AB2892" s="116"/>
      <c r="AD2892" s="120"/>
      <c r="AE2892" s="58"/>
      <c r="AF2892" s="58"/>
      <c r="AG2892" s="58"/>
      <c r="AH2892" s="58"/>
      <c r="AI2892" s="58"/>
      <c r="AJ2892" s="58"/>
      <c r="AK2892" s="58"/>
    </row>
    <row r="2893" spans="1:37">
      <c r="A2893" s="110" t="s">
        <v>124</v>
      </c>
      <c r="B2893" s="111"/>
      <c r="C2893" s="111"/>
      <c r="D2893" s="111"/>
      <c r="E2893" s="111"/>
      <c r="F2893" s="111"/>
      <c r="G2893" s="112"/>
      <c r="H2893" s="111"/>
      <c r="I2893" s="111"/>
      <c r="J2893" s="112"/>
      <c r="K2893" s="118"/>
      <c r="L2893" s="119"/>
      <c r="M2893" s="112"/>
      <c r="N2893" s="116"/>
      <c r="O2893" s="117" t="s">
        <v>124</v>
      </c>
      <c r="P2893" s="111"/>
      <c r="Q2893" s="111"/>
      <c r="R2893" s="111"/>
      <c r="S2893" s="111"/>
      <c r="T2893" s="111"/>
      <c r="U2893" s="112"/>
      <c r="V2893" s="111"/>
      <c r="W2893" s="111"/>
      <c r="X2893" s="112"/>
      <c r="Y2893" s="118"/>
      <c r="Z2893" s="119"/>
      <c r="AA2893" s="112"/>
      <c r="AB2893" s="116"/>
      <c r="AD2893" s="64" t="s">
        <v>96</v>
      </c>
    </row>
    <row r="2894" spans="1:37">
      <c r="A2894" s="110" t="s">
        <v>125</v>
      </c>
      <c r="B2894" s="111"/>
      <c r="C2894" s="111"/>
      <c r="D2894" s="111"/>
      <c r="E2894" s="111"/>
      <c r="F2894" s="111"/>
      <c r="G2894" s="112"/>
      <c r="H2894" s="111"/>
      <c r="I2894" s="111"/>
      <c r="J2894" s="112"/>
      <c r="K2894" s="118"/>
      <c r="L2894" s="119"/>
      <c r="M2894" s="112"/>
      <c r="N2894" s="116"/>
      <c r="O2894" s="117" t="s">
        <v>125</v>
      </c>
      <c r="P2894" s="111"/>
      <c r="Q2894" s="111"/>
      <c r="R2894" s="111"/>
      <c r="S2894" s="111"/>
      <c r="T2894" s="111"/>
      <c r="U2894" s="112"/>
      <c r="V2894" s="111"/>
      <c r="W2894" s="111"/>
      <c r="X2894" s="112"/>
      <c r="Y2894" s="118"/>
      <c r="Z2894" s="119"/>
      <c r="AA2894" s="112"/>
      <c r="AB2894" s="116"/>
      <c r="AD2894" s="120"/>
      <c r="AE2894" s="58"/>
      <c r="AF2894" s="58"/>
      <c r="AG2894" s="58"/>
      <c r="AH2894" s="58"/>
      <c r="AI2894" s="58"/>
      <c r="AJ2894" s="58"/>
      <c r="AK2894" s="58"/>
    </row>
    <row r="2895" spans="1:37">
      <c r="A2895" s="110" t="s">
        <v>126</v>
      </c>
      <c r="B2895" s="111"/>
      <c r="C2895" s="111"/>
      <c r="D2895" s="111"/>
      <c r="E2895" s="111"/>
      <c r="F2895" s="111"/>
      <c r="G2895" s="112"/>
      <c r="H2895" s="111"/>
      <c r="I2895" s="111"/>
      <c r="J2895" s="112"/>
      <c r="K2895" s="118"/>
      <c r="L2895" s="119"/>
      <c r="M2895" s="112"/>
      <c r="N2895" s="116"/>
      <c r="O2895" s="117" t="s">
        <v>126</v>
      </c>
      <c r="P2895" s="111"/>
      <c r="Q2895" s="111"/>
      <c r="R2895" s="111"/>
      <c r="S2895" s="111"/>
      <c r="T2895" s="111"/>
      <c r="U2895" s="112"/>
      <c r="V2895" s="111"/>
      <c r="W2895" s="111"/>
      <c r="X2895" s="112"/>
      <c r="Y2895" s="118"/>
      <c r="Z2895" s="119"/>
      <c r="AA2895" s="112"/>
      <c r="AB2895" s="116"/>
      <c r="AD2895" s="64" t="s">
        <v>127</v>
      </c>
    </row>
    <row r="2896" spans="1:37">
      <c r="A2896" s="121" t="s">
        <v>128</v>
      </c>
      <c r="B2896" s="58"/>
      <c r="C2896" s="58"/>
      <c r="D2896" s="58"/>
      <c r="E2896" s="58"/>
      <c r="F2896" s="58"/>
      <c r="G2896" s="72"/>
      <c r="H2896" s="58"/>
      <c r="I2896" s="58"/>
      <c r="J2896" s="72"/>
      <c r="K2896" s="122"/>
      <c r="L2896" s="123"/>
      <c r="M2896" s="72"/>
      <c r="N2896" s="59"/>
      <c r="O2896" s="124" t="s">
        <v>128</v>
      </c>
      <c r="P2896" s="58"/>
      <c r="Q2896" s="58"/>
      <c r="R2896" s="58"/>
      <c r="S2896" s="58"/>
      <c r="T2896" s="58"/>
      <c r="U2896" s="72"/>
      <c r="V2896" s="58"/>
      <c r="W2896" s="58"/>
      <c r="X2896" s="72"/>
      <c r="Y2896" s="122"/>
      <c r="Z2896" s="123"/>
      <c r="AA2896" s="72"/>
      <c r="AB2896" s="59"/>
      <c r="AD2896" s="120"/>
      <c r="AE2896" s="125" t="str">
        <f>Daten!$A$35</f>
        <v>Fredenbeck</v>
      </c>
      <c r="AF2896" s="58"/>
      <c r="AG2896" s="58"/>
      <c r="AH2896" s="58"/>
      <c r="AI2896" s="58"/>
      <c r="AJ2896" s="58"/>
      <c r="AK2896" s="58"/>
    </row>
    <row r="2897" spans="1:37">
      <c r="A2897" s="65" t="s">
        <v>129</v>
      </c>
      <c r="N2897" s="61"/>
      <c r="O2897" s="64" t="s">
        <v>129</v>
      </c>
      <c r="AB2897" s="61"/>
      <c r="AD2897" s="64" t="s">
        <v>130</v>
      </c>
    </row>
    <row r="2898" spans="1:37">
      <c r="A2898" s="57"/>
      <c r="B2898" s="58"/>
      <c r="C2898" s="58"/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9"/>
      <c r="O2898" s="58"/>
      <c r="P2898" s="58"/>
      <c r="Q2898" s="58"/>
      <c r="R2898" s="58"/>
      <c r="S2898" s="58"/>
      <c r="T2898" s="58"/>
      <c r="U2898" s="58"/>
      <c r="V2898" s="58"/>
      <c r="W2898" s="58"/>
      <c r="X2898" s="58"/>
      <c r="Y2898" s="58"/>
      <c r="Z2898" s="58"/>
      <c r="AA2898" s="58"/>
      <c r="AB2898" s="59"/>
      <c r="AD2898" s="58"/>
      <c r="AE2898" s="126" t="str">
        <f>Daten!$A$32</f>
        <v>05.05.2017</v>
      </c>
      <c r="AF2898" s="58"/>
      <c r="AG2898" s="58"/>
      <c r="AH2898" s="58"/>
      <c r="AI2898" s="58"/>
      <c r="AJ2898" s="58"/>
      <c r="AK2898" s="58"/>
    </row>
    <row r="2899" spans="1:37">
      <c r="A2899" s="51" t="s">
        <v>95</v>
      </c>
      <c r="B2899" s="52"/>
      <c r="C2899" s="52"/>
      <c r="D2899" s="52"/>
      <c r="E2899" s="53"/>
      <c r="F2899" s="54" t="s">
        <v>96</v>
      </c>
      <c r="G2899" s="52"/>
      <c r="H2899" s="52"/>
      <c r="I2899" s="52"/>
      <c r="J2899" s="52"/>
      <c r="K2899" s="52"/>
      <c r="L2899" s="52"/>
      <c r="M2899" s="52"/>
      <c r="N2899" s="52"/>
      <c r="O2899" s="52"/>
      <c r="P2899" s="53"/>
      <c r="Q2899" s="54" t="s">
        <v>97</v>
      </c>
      <c r="R2899" s="52"/>
      <c r="S2899" s="52"/>
      <c r="T2899" s="52"/>
      <c r="U2899" s="52"/>
      <c r="V2899" s="52"/>
      <c r="W2899" s="52"/>
      <c r="X2899" s="52"/>
      <c r="Y2899" s="52"/>
      <c r="Z2899" s="52"/>
      <c r="AA2899" s="52"/>
      <c r="AB2899" s="53"/>
      <c r="AC2899" s="55" t="s">
        <v>98</v>
      </c>
    </row>
    <row r="2900" spans="1:37">
      <c r="A2900" s="57"/>
      <c r="B2900" s="58"/>
      <c r="C2900" s="58"/>
      <c r="D2900" s="58"/>
      <c r="E2900" s="59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9"/>
      <c r="Q2900" s="58"/>
      <c r="R2900" s="58" t="e">
        <f ca="1">SamstagNeben!P114</f>
        <v>#N/A</v>
      </c>
      <c r="S2900" s="58"/>
      <c r="T2900" s="58"/>
      <c r="U2900" s="58"/>
      <c r="V2900" s="58"/>
      <c r="W2900" s="58"/>
      <c r="X2900" s="58"/>
      <c r="Y2900" s="58"/>
      <c r="Z2900" s="58"/>
      <c r="AA2900" s="58">
        <f>SamstagNeben!N114</f>
        <v>0</v>
      </c>
      <c r="AB2900" s="59"/>
      <c r="AC2900" s="55" t="s">
        <v>99</v>
      </c>
    </row>
    <row r="2901" spans="1:37" ht="15.95" customHeight="1">
      <c r="A2901" s="60" t="s">
        <v>100</v>
      </c>
      <c r="C2901" s="56" t="e">
        <f ca="1">SamstagNeben!I114</f>
        <v>#N/A</v>
      </c>
      <c r="M2901" s="61"/>
      <c r="N2901" s="62" t="s">
        <v>101</v>
      </c>
      <c r="O2901" s="63"/>
      <c r="P2901" s="56" t="e">
        <f ca="1">SamstagNeben!M114</f>
        <v>#N/A</v>
      </c>
      <c r="AB2901" s="61"/>
    </row>
    <row r="2902" spans="1:37">
      <c r="A2902" s="57"/>
      <c r="B2902" s="58"/>
      <c r="C2902" s="58"/>
      <c r="M2902" s="61"/>
      <c r="N2902" s="62"/>
      <c r="AB2902" s="61"/>
      <c r="AD2902" s="64" t="s">
        <v>37</v>
      </c>
      <c r="AG2902" s="64" t="s">
        <v>102</v>
      </c>
      <c r="AJ2902" s="64" t="s">
        <v>39</v>
      </c>
    </row>
    <row r="2903" spans="1:37">
      <c r="A2903" s="65" t="s">
        <v>100</v>
      </c>
      <c r="C2903" s="66"/>
      <c r="D2903" s="67"/>
      <c r="E2903" s="67"/>
      <c r="F2903" s="67"/>
      <c r="G2903" s="67"/>
      <c r="H2903" s="68"/>
      <c r="I2903" s="67"/>
      <c r="J2903" s="67"/>
      <c r="K2903" s="67"/>
      <c r="L2903" s="67"/>
      <c r="M2903" s="68"/>
      <c r="N2903" s="67"/>
      <c r="O2903" s="67"/>
      <c r="P2903" s="67"/>
      <c r="Q2903" s="67"/>
      <c r="R2903" s="68"/>
      <c r="S2903" s="67"/>
      <c r="T2903" s="67"/>
      <c r="U2903" s="67"/>
      <c r="V2903" s="67"/>
      <c r="W2903" s="68"/>
      <c r="X2903" s="67"/>
      <c r="Y2903" s="67"/>
      <c r="Z2903" s="67"/>
      <c r="AA2903" s="67"/>
      <c r="AB2903" s="68"/>
      <c r="AC2903" s="62"/>
      <c r="AD2903" s="69"/>
      <c r="AE2903" s="53"/>
      <c r="AF2903" s="62"/>
      <c r="AG2903" s="69"/>
      <c r="AH2903" s="53"/>
      <c r="AJ2903" s="69"/>
      <c r="AK2903" s="53"/>
    </row>
    <row r="2904" spans="1:37">
      <c r="A2904" s="70" t="s">
        <v>101</v>
      </c>
      <c r="B2904" s="58"/>
      <c r="C2904" s="71"/>
      <c r="D2904" s="72"/>
      <c r="E2904" s="72"/>
      <c r="F2904" s="72"/>
      <c r="G2904" s="72"/>
      <c r="H2904" s="59"/>
      <c r="I2904" s="72"/>
      <c r="J2904" s="72"/>
      <c r="K2904" s="72"/>
      <c r="L2904" s="72"/>
      <c r="M2904" s="59"/>
      <c r="N2904" s="72"/>
      <c r="O2904" s="72"/>
      <c r="P2904" s="72"/>
      <c r="Q2904" s="72"/>
      <c r="R2904" s="59"/>
      <c r="S2904" s="72"/>
      <c r="T2904" s="72"/>
      <c r="U2904" s="72"/>
      <c r="V2904" s="72"/>
      <c r="W2904" s="59"/>
      <c r="X2904" s="72"/>
      <c r="Y2904" s="72"/>
      <c r="Z2904" s="72"/>
      <c r="AA2904" s="72"/>
      <c r="AB2904" s="59"/>
      <c r="AC2904" s="62"/>
      <c r="AD2904" s="462">
        <f>SamstagNeben!C114</f>
        <v>27</v>
      </c>
      <c r="AE2904" s="463"/>
      <c r="AF2904" s="62"/>
      <c r="AG2904" s="462">
        <f>SamstagNeben!E114</f>
        <v>0</v>
      </c>
      <c r="AH2904" s="463"/>
      <c r="AJ2904" s="462">
        <f>SamstagNeben!F114</f>
        <v>1</v>
      </c>
      <c r="AK2904" s="463"/>
    </row>
    <row r="2905" spans="1:37">
      <c r="A2905" s="65" t="s">
        <v>100</v>
      </c>
      <c r="C2905" s="66"/>
      <c r="D2905" s="67"/>
      <c r="E2905" s="67"/>
      <c r="F2905" s="67"/>
      <c r="G2905" s="67"/>
      <c r="H2905" s="68"/>
      <c r="I2905" s="67"/>
      <c r="J2905" s="67"/>
      <c r="K2905" s="67"/>
      <c r="L2905" s="67"/>
      <c r="M2905" s="68"/>
      <c r="N2905" s="67"/>
      <c r="O2905" s="67"/>
      <c r="P2905" s="67"/>
      <c r="Q2905" s="67"/>
      <c r="R2905" s="68"/>
      <c r="S2905" s="67"/>
      <c r="T2905" s="67"/>
      <c r="U2905" s="67"/>
      <c r="V2905" s="67"/>
      <c r="W2905" s="68"/>
      <c r="X2905" s="67"/>
      <c r="Y2905" s="67"/>
      <c r="Z2905" s="67"/>
      <c r="AA2905" s="67"/>
      <c r="AB2905" s="68"/>
      <c r="AC2905" s="62"/>
      <c r="AD2905" s="57"/>
      <c r="AE2905" s="59"/>
      <c r="AF2905" s="62"/>
      <c r="AG2905" s="57"/>
      <c r="AH2905" s="59"/>
      <c r="AJ2905" s="57"/>
      <c r="AK2905" s="59"/>
    </row>
    <row r="2906" spans="1:37">
      <c r="A2906" s="70" t="s">
        <v>101</v>
      </c>
      <c r="B2906" s="58"/>
      <c r="C2906" s="71"/>
      <c r="D2906" s="72"/>
      <c r="E2906" s="72"/>
      <c r="F2906" s="72"/>
      <c r="G2906" s="72"/>
      <c r="H2906" s="59"/>
      <c r="I2906" s="72"/>
      <c r="J2906" s="72"/>
      <c r="K2906" s="72"/>
      <c r="L2906" s="72"/>
      <c r="M2906" s="59"/>
      <c r="N2906" s="72"/>
      <c r="O2906" s="72"/>
      <c r="P2906" s="72"/>
      <c r="Q2906" s="72"/>
      <c r="R2906" s="59"/>
      <c r="S2906" s="72"/>
      <c r="T2906" s="72"/>
      <c r="U2906" s="72"/>
      <c r="V2906" s="72"/>
      <c r="W2906" s="59"/>
      <c r="X2906" s="72"/>
      <c r="Y2906" s="72"/>
      <c r="Z2906" s="72"/>
      <c r="AA2906" s="72"/>
      <c r="AB2906" s="59"/>
      <c r="AC2906" s="62"/>
      <c r="AD2906" s="62"/>
      <c r="AE2906" s="62"/>
      <c r="AF2906" s="62"/>
      <c r="AG2906" s="62"/>
    </row>
    <row r="2907" spans="1:37">
      <c r="A2907" s="65" t="s">
        <v>100</v>
      </c>
      <c r="C2907" s="66"/>
      <c r="D2907" s="67"/>
      <c r="E2907" s="67"/>
      <c r="F2907" s="67"/>
      <c r="G2907" s="67"/>
      <c r="H2907" s="68"/>
      <c r="I2907" s="67"/>
      <c r="J2907" s="67"/>
      <c r="K2907" s="67"/>
      <c r="L2907" s="67"/>
      <c r="M2907" s="68"/>
      <c r="N2907" s="67"/>
      <c r="O2907" s="67"/>
      <c r="P2907" s="67"/>
      <c r="Q2907" s="67"/>
      <c r="R2907" s="68"/>
      <c r="S2907" s="67"/>
      <c r="T2907" s="67"/>
      <c r="U2907" s="67"/>
      <c r="V2907" s="67"/>
      <c r="W2907" s="68"/>
      <c r="X2907" s="67"/>
      <c r="Y2907" s="67"/>
      <c r="Z2907" s="67"/>
      <c r="AA2907" s="67"/>
      <c r="AB2907" s="68"/>
      <c r="AC2907" s="62"/>
      <c r="AD2907" s="73" t="s">
        <v>103</v>
      </c>
      <c r="AE2907" s="62"/>
      <c r="AF2907" s="62"/>
      <c r="AG2907" s="62"/>
    </row>
    <row r="2908" spans="1:37">
      <c r="A2908" s="70" t="s">
        <v>101</v>
      </c>
      <c r="B2908" s="58"/>
      <c r="C2908" s="71"/>
      <c r="D2908" s="72"/>
      <c r="E2908" s="72"/>
      <c r="F2908" s="72"/>
      <c r="G2908" s="72"/>
      <c r="H2908" s="59"/>
      <c r="I2908" s="72"/>
      <c r="J2908" s="72"/>
      <c r="K2908" s="72"/>
      <c r="L2908" s="72"/>
      <c r="M2908" s="59"/>
      <c r="N2908" s="72"/>
      <c r="O2908" s="72"/>
      <c r="P2908" s="72"/>
      <c r="Q2908" s="72"/>
      <c r="R2908" s="59"/>
      <c r="S2908" s="72"/>
      <c r="T2908" s="72"/>
      <c r="U2908" s="72"/>
      <c r="V2908" s="72"/>
      <c r="W2908" s="59"/>
      <c r="X2908" s="72"/>
      <c r="Y2908" s="72"/>
      <c r="Z2908" s="72"/>
      <c r="AA2908" s="72"/>
      <c r="AB2908" s="59"/>
      <c r="AC2908" s="62"/>
      <c r="AD2908" s="62"/>
      <c r="AE2908" s="62"/>
      <c r="AF2908" s="62"/>
      <c r="AG2908" s="62"/>
    </row>
    <row r="2909" spans="1:37">
      <c r="A2909" s="65" t="s">
        <v>100</v>
      </c>
      <c r="C2909" s="66"/>
      <c r="D2909" s="67"/>
      <c r="E2909" s="67"/>
      <c r="F2909" s="67"/>
      <c r="G2909" s="67"/>
      <c r="H2909" s="68"/>
      <c r="I2909" s="67"/>
      <c r="J2909" s="67"/>
      <c r="K2909" s="67"/>
      <c r="L2909" s="67"/>
      <c r="M2909" s="68"/>
      <c r="N2909" s="67"/>
      <c r="O2909" s="67"/>
      <c r="P2909" s="67"/>
      <c r="Q2909" s="67"/>
      <c r="R2909" s="68"/>
      <c r="S2909" s="67"/>
      <c r="T2909" s="67"/>
      <c r="U2909" s="67"/>
      <c r="V2909" s="67"/>
      <c r="W2909" s="68"/>
      <c r="X2909" s="67"/>
      <c r="Y2909" s="67"/>
      <c r="Z2909" s="67"/>
      <c r="AA2909" s="67"/>
      <c r="AB2909" s="68"/>
      <c r="AC2909" s="62"/>
      <c r="AD2909" s="74" t="str">
        <f>Daten!$A$31</f>
        <v>DM Senioren 2017</v>
      </c>
      <c r="AE2909" s="58"/>
      <c r="AF2909" s="58"/>
      <c r="AG2909" s="58"/>
      <c r="AH2909" s="58"/>
      <c r="AI2909" s="58"/>
      <c r="AJ2909" s="58"/>
      <c r="AK2909" s="58"/>
    </row>
    <row r="2910" spans="1:37">
      <c r="A2910" s="70" t="s">
        <v>101</v>
      </c>
      <c r="B2910" s="58"/>
      <c r="C2910" s="71"/>
      <c r="D2910" s="72"/>
      <c r="E2910" s="72"/>
      <c r="F2910" s="72"/>
      <c r="G2910" s="72"/>
      <c r="H2910" s="59"/>
      <c r="I2910" s="72"/>
      <c r="J2910" s="72"/>
      <c r="K2910" s="72"/>
      <c r="L2910" s="72"/>
      <c r="M2910" s="59"/>
      <c r="N2910" s="72"/>
      <c r="O2910" s="72"/>
      <c r="P2910" s="72"/>
      <c r="Q2910" s="72"/>
      <c r="R2910" s="59"/>
      <c r="S2910" s="72"/>
      <c r="T2910" s="72"/>
      <c r="U2910" s="72"/>
      <c r="V2910" s="72"/>
      <c r="W2910" s="59"/>
      <c r="X2910" s="72"/>
      <c r="Y2910" s="72"/>
      <c r="Z2910" s="72"/>
      <c r="AA2910" s="72"/>
      <c r="AB2910" s="59"/>
      <c r="AC2910" s="62"/>
      <c r="AD2910" s="75">
        <f>SamstagNeben!G114</f>
        <v>0</v>
      </c>
      <c r="AE2910" s="76"/>
      <c r="AF2910" s="76"/>
      <c r="AG2910" s="75" t="s">
        <v>34</v>
      </c>
      <c r="AH2910" s="76"/>
      <c r="AI2910" s="76"/>
      <c r="AJ2910" s="76"/>
      <c r="AK2910" s="76"/>
    </row>
    <row r="2911" spans="1:37">
      <c r="A2911" s="65" t="s">
        <v>100</v>
      </c>
      <c r="C2911" s="66"/>
      <c r="D2911" s="67"/>
      <c r="E2911" s="67"/>
      <c r="F2911" s="67"/>
      <c r="G2911" s="67"/>
      <c r="H2911" s="68"/>
      <c r="I2911" s="67"/>
      <c r="J2911" s="67"/>
      <c r="K2911" s="67"/>
      <c r="L2911" s="67"/>
      <c r="M2911" s="68"/>
      <c r="N2911" s="67"/>
      <c r="O2911" s="67"/>
      <c r="P2911" s="67"/>
      <c r="Q2911" s="67"/>
      <c r="R2911" s="68"/>
      <c r="S2911" s="67"/>
      <c r="T2911" s="67"/>
      <c r="U2911" s="67"/>
      <c r="V2911" s="67"/>
      <c r="W2911" s="68"/>
      <c r="X2911" s="67"/>
      <c r="Y2911" s="67"/>
      <c r="Z2911" s="67"/>
      <c r="AA2911" s="67"/>
      <c r="AB2911" s="68"/>
      <c r="AC2911" s="62"/>
      <c r="AD2911" s="77"/>
      <c r="AE2911" s="62"/>
      <c r="AF2911" s="62"/>
      <c r="AG2911" s="62"/>
      <c r="AH2911" s="62"/>
      <c r="AI2911" s="62"/>
      <c r="AJ2911" s="62"/>
      <c r="AK2911" s="62"/>
    </row>
    <row r="2912" spans="1:37">
      <c r="A2912" s="70" t="s">
        <v>101</v>
      </c>
      <c r="B2912" s="58"/>
      <c r="C2912" s="71"/>
      <c r="D2912" s="72"/>
      <c r="E2912" s="72"/>
      <c r="F2912" s="72"/>
      <c r="G2912" s="72"/>
      <c r="H2912" s="59"/>
      <c r="I2912" s="72"/>
      <c r="J2912" s="72"/>
      <c r="K2912" s="72"/>
      <c r="L2912" s="72"/>
      <c r="M2912" s="59"/>
      <c r="N2912" s="72"/>
      <c r="O2912" s="72"/>
      <c r="P2912" s="72"/>
      <c r="Q2912" s="72"/>
      <c r="R2912" s="59"/>
      <c r="S2912" s="72"/>
      <c r="T2912" s="72"/>
      <c r="U2912" s="72"/>
      <c r="V2912" s="72"/>
      <c r="W2912" s="59"/>
      <c r="X2912" s="72"/>
      <c r="Y2912" s="72"/>
      <c r="Z2912" s="72"/>
      <c r="AA2912" s="72"/>
      <c r="AB2912" s="59"/>
      <c r="AC2912" s="62"/>
      <c r="AD2912" s="78" t="s">
        <v>104</v>
      </c>
      <c r="AE2912" s="76"/>
      <c r="AF2912" s="76"/>
      <c r="AG2912" s="76"/>
      <c r="AH2912" s="79"/>
      <c r="AI2912" s="76"/>
      <c r="AJ2912" s="76"/>
      <c r="AK2912" s="80"/>
    </row>
    <row r="2913" spans="1:37">
      <c r="D2913" s="64"/>
      <c r="AD2913" s="81"/>
      <c r="AE2913" s="52"/>
      <c r="AF2913" s="52"/>
      <c r="AG2913" s="52"/>
      <c r="AH2913" s="82"/>
      <c r="AI2913" s="52"/>
      <c r="AJ2913" s="52"/>
      <c r="AK2913" s="53"/>
    </row>
    <row r="2914" spans="1:37">
      <c r="A2914" s="83" t="s">
        <v>105</v>
      </c>
      <c r="B2914" s="76"/>
      <c r="C2914" s="80"/>
      <c r="D2914" s="84"/>
      <c r="E2914" s="84" t="s">
        <v>100</v>
      </c>
      <c r="F2914" s="85" t="s">
        <v>21</v>
      </c>
      <c r="G2914" s="84" t="s">
        <v>101</v>
      </c>
      <c r="H2914" s="86"/>
      <c r="I2914" s="84" t="s">
        <v>106</v>
      </c>
      <c r="J2914" s="84"/>
      <c r="K2914" s="84"/>
      <c r="L2914" s="84"/>
      <c r="M2914" s="86"/>
      <c r="N2914" s="84" t="s">
        <v>107</v>
      </c>
      <c r="O2914" s="84"/>
      <c r="P2914" s="84"/>
      <c r="Q2914" s="84"/>
      <c r="R2914" s="86"/>
      <c r="S2914" s="73"/>
      <c r="T2914" s="73"/>
      <c r="AD2914" s="87" t="s">
        <v>108</v>
      </c>
      <c r="AE2914" s="58"/>
      <c r="AF2914" s="58"/>
      <c r="AG2914" s="58"/>
      <c r="AH2914" s="72"/>
      <c r="AI2914" s="58"/>
      <c r="AJ2914" s="58"/>
      <c r="AK2914" s="59"/>
    </row>
    <row r="2915" spans="1:37">
      <c r="A2915" s="60"/>
      <c r="C2915" s="61"/>
      <c r="H2915" s="61"/>
      <c r="M2915" s="61"/>
      <c r="N2915" s="88"/>
      <c r="O2915" s="89"/>
      <c r="P2915" s="89"/>
      <c r="Q2915" s="89"/>
      <c r="R2915" s="90"/>
      <c r="S2915" s="62"/>
      <c r="T2915" s="56" t="s">
        <v>109</v>
      </c>
      <c r="AD2915" s="91"/>
      <c r="AE2915" s="62"/>
      <c r="AF2915" s="62"/>
      <c r="AG2915" s="62"/>
      <c r="AH2915" s="92"/>
      <c r="AI2915" s="62"/>
      <c r="AJ2915" s="62"/>
      <c r="AK2915" s="61"/>
    </row>
    <row r="2916" spans="1:37">
      <c r="A2916" s="93" t="s">
        <v>110</v>
      </c>
      <c r="B2916" s="58"/>
      <c r="C2916" s="59"/>
      <c r="D2916" s="58"/>
      <c r="E2916" s="58"/>
      <c r="F2916" s="94" t="s">
        <v>21</v>
      </c>
      <c r="G2916" s="58"/>
      <c r="H2916" s="59"/>
      <c r="I2916" s="58"/>
      <c r="J2916" s="58"/>
      <c r="K2916" s="94" t="s">
        <v>21</v>
      </c>
      <c r="L2916" s="58"/>
      <c r="M2916" s="59"/>
      <c r="N2916" s="95"/>
      <c r="O2916" s="95"/>
      <c r="P2916" s="96"/>
      <c r="Q2916" s="97"/>
      <c r="R2916" s="98"/>
      <c r="S2916" s="62"/>
      <c r="T2916" s="62"/>
      <c r="AD2916" s="87" t="s">
        <v>111</v>
      </c>
      <c r="AE2916" s="58"/>
      <c r="AF2916" s="58"/>
      <c r="AG2916" s="58"/>
      <c r="AH2916" s="72"/>
      <c r="AI2916" s="58"/>
      <c r="AJ2916" s="58"/>
      <c r="AK2916" s="59"/>
    </row>
    <row r="2917" spans="1:37">
      <c r="A2917" s="60"/>
      <c r="C2917" s="61"/>
      <c r="H2917" s="61"/>
      <c r="K2917" s="99"/>
      <c r="M2917" s="61"/>
      <c r="N2917" s="62"/>
      <c r="Q2917" s="100"/>
      <c r="R2917" s="61"/>
      <c r="S2917" s="62"/>
      <c r="T2917" s="58"/>
      <c r="U2917" s="58"/>
      <c r="V2917" s="58"/>
      <c r="W2917" s="58"/>
      <c r="X2917" s="58"/>
      <c r="Y2917" s="58"/>
      <c r="Z2917" s="58"/>
      <c r="AA2917" s="58"/>
      <c r="AB2917" s="58"/>
      <c r="AC2917" s="62"/>
      <c r="AD2917" s="91"/>
      <c r="AE2917" s="62"/>
      <c r="AF2917" s="62"/>
      <c r="AG2917" s="62"/>
      <c r="AH2917" s="92"/>
      <c r="AI2917" s="62"/>
      <c r="AJ2917" s="62"/>
      <c r="AK2917" s="61"/>
    </row>
    <row r="2918" spans="1:37">
      <c r="A2918" s="93" t="s">
        <v>112</v>
      </c>
      <c r="B2918" s="58"/>
      <c r="C2918" s="59"/>
      <c r="D2918" s="58"/>
      <c r="E2918" s="58"/>
      <c r="F2918" s="94" t="s">
        <v>21</v>
      </c>
      <c r="G2918" s="58"/>
      <c r="H2918" s="59"/>
      <c r="I2918" s="58"/>
      <c r="J2918" s="58"/>
      <c r="K2918" s="94" t="s">
        <v>21</v>
      </c>
      <c r="L2918" s="58"/>
      <c r="M2918" s="59"/>
      <c r="N2918" s="58"/>
      <c r="O2918" s="58"/>
      <c r="P2918" s="94" t="s">
        <v>21</v>
      </c>
      <c r="Q2918" s="101"/>
      <c r="R2918" s="59"/>
      <c r="S2918" s="62"/>
      <c r="T2918" s="62"/>
      <c r="AD2918" s="87" t="s">
        <v>113</v>
      </c>
      <c r="AE2918" s="58"/>
      <c r="AF2918" s="58"/>
      <c r="AG2918" s="58"/>
      <c r="AH2918" s="72"/>
      <c r="AI2918" s="58"/>
      <c r="AJ2918" s="58"/>
      <c r="AK2918" s="59"/>
    </row>
    <row r="2919" spans="1:37">
      <c r="AD2919" s="91" t="s">
        <v>114</v>
      </c>
      <c r="AE2919" s="62"/>
      <c r="AF2919" s="62"/>
      <c r="AG2919" s="62"/>
      <c r="AH2919" s="92"/>
      <c r="AI2919" s="62"/>
      <c r="AJ2919" s="62"/>
      <c r="AK2919" s="61"/>
    </row>
    <row r="2920" spans="1:37">
      <c r="A2920" s="102"/>
      <c r="B2920" s="76"/>
      <c r="C2920" s="76"/>
      <c r="D2920" s="76"/>
      <c r="E2920" s="76" t="s">
        <v>100</v>
      </c>
      <c r="F2920" s="76"/>
      <c r="G2920" s="76"/>
      <c r="H2920" s="76"/>
      <c r="I2920" s="76"/>
      <c r="J2920" s="76"/>
      <c r="K2920" s="76"/>
      <c r="L2920" s="76"/>
      <c r="M2920" s="76"/>
      <c r="N2920" s="85" t="s">
        <v>40</v>
      </c>
      <c r="O2920" s="76"/>
      <c r="P2920" s="76"/>
      <c r="Q2920" s="76"/>
      <c r="R2920" s="76"/>
      <c r="S2920" s="76"/>
      <c r="T2920" s="76" t="s">
        <v>101</v>
      </c>
      <c r="U2920" s="76"/>
      <c r="V2920" s="76"/>
      <c r="W2920" s="76"/>
      <c r="X2920" s="76"/>
      <c r="Y2920" s="76"/>
      <c r="Z2920" s="76"/>
      <c r="AA2920" s="76"/>
      <c r="AB2920" s="80"/>
      <c r="AD2920" s="87" t="s">
        <v>115</v>
      </c>
      <c r="AE2920" s="58"/>
      <c r="AF2920" s="58"/>
      <c r="AG2920" s="58"/>
      <c r="AH2920" s="72"/>
      <c r="AI2920" s="58"/>
      <c r="AJ2920" s="58"/>
      <c r="AK2920" s="59"/>
    </row>
    <row r="2921" spans="1:37">
      <c r="A2921" s="103" t="s">
        <v>116</v>
      </c>
      <c r="B2921" s="104" t="s">
        <v>117</v>
      </c>
      <c r="C2921" s="104"/>
      <c r="D2921" s="104"/>
      <c r="E2921" s="104"/>
      <c r="F2921" s="104"/>
      <c r="G2921" s="105"/>
      <c r="H2921" s="104" t="s">
        <v>118</v>
      </c>
      <c r="I2921" s="104"/>
      <c r="J2921" s="105"/>
      <c r="K2921" s="106" t="s">
        <v>119</v>
      </c>
      <c r="L2921" s="107" t="s">
        <v>120</v>
      </c>
      <c r="M2921" s="108"/>
      <c r="N2921" s="109" t="s">
        <v>94</v>
      </c>
      <c r="O2921" s="105" t="s">
        <v>116</v>
      </c>
      <c r="P2921" s="104" t="s">
        <v>117</v>
      </c>
      <c r="Q2921" s="104"/>
      <c r="R2921" s="104"/>
      <c r="S2921" s="104"/>
      <c r="T2921" s="104"/>
      <c r="U2921" s="105"/>
      <c r="V2921" s="104" t="s">
        <v>118</v>
      </c>
      <c r="W2921" s="104"/>
      <c r="X2921" s="105"/>
      <c r="Y2921" s="106" t="s">
        <v>119</v>
      </c>
      <c r="Z2921" s="107" t="s">
        <v>120</v>
      </c>
      <c r="AA2921" s="108"/>
      <c r="AB2921" s="109" t="s">
        <v>94</v>
      </c>
    </row>
    <row r="2922" spans="1:37">
      <c r="A2922" s="110" t="s">
        <v>121</v>
      </c>
      <c r="B2922" s="111"/>
      <c r="C2922" s="111"/>
      <c r="D2922" s="111"/>
      <c r="E2922" s="111"/>
      <c r="F2922" s="111"/>
      <c r="G2922" s="112"/>
      <c r="H2922" s="111"/>
      <c r="I2922" s="111"/>
      <c r="J2922" s="112"/>
      <c r="K2922" s="113"/>
      <c r="L2922" s="114"/>
      <c r="M2922" s="115"/>
      <c r="N2922" s="116"/>
      <c r="O2922" s="117" t="s">
        <v>121</v>
      </c>
      <c r="P2922" s="111"/>
      <c r="Q2922" s="111"/>
      <c r="R2922" s="111"/>
      <c r="S2922" s="111"/>
      <c r="T2922" s="111"/>
      <c r="U2922" s="112"/>
      <c r="V2922" s="111"/>
      <c r="W2922" s="111"/>
      <c r="X2922" s="112"/>
      <c r="Y2922" s="113"/>
      <c r="Z2922" s="114"/>
      <c r="AA2922" s="115"/>
      <c r="AB2922" s="116"/>
      <c r="AD2922" s="64" t="s">
        <v>122</v>
      </c>
    </row>
    <row r="2923" spans="1:37">
      <c r="A2923" s="110" t="s">
        <v>123</v>
      </c>
      <c r="B2923" s="111"/>
      <c r="C2923" s="111"/>
      <c r="D2923" s="111"/>
      <c r="E2923" s="111"/>
      <c r="F2923" s="111"/>
      <c r="G2923" s="112"/>
      <c r="H2923" s="111"/>
      <c r="I2923" s="111"/>
      <c r="J2923" s="112"/>
      <c r="K2923" s="118"/>
      <c r="L2923" s="119"/>
      <c r="M2923" s="112"/>
      <c r="N2923" s="116"/>
      <c r="O2923" s="117" t="s">
        <v>123</v>
      </c>
      <c r="P2923" s="111"/>
      <c r="Q2923" s="111"/>
      <c r="R2923" s="111"/>
      <c r="S2923" s="111"/>
      <c r="T2923" s="111"/>
      <c r="U2923" s="112"/>
      <c r="V2923" s="111"/>
      <c r="W2923" s="111"/>
      <c r="X2923" s="112"/>
      <c r="Y2923" s="118"/>
      <c r="Z2923" s="119"/>
      <c r="AA2923" s="112"/>
      <c r="AB2923" s="116"/>
      <c r="AD2923" s="120"/>
      <c r="AE2923" s="58"/>
      <c r="AF2923" s="58"/>
      <c r="AG2923" s="58"/>
      <c r="AH2923" s="58"/>
      <c r="AI2923" s="58"/>
      <c r="AJ2923" s="58"/>
      <c r="AK2923" s="58"/>
    </row>
    <row r="2924" spans="1:37">
      <c r="A2924" s="110" t="s">
        <v>124</v>
      </c>
      <c r="B2924" s="111"/>
      <c r="C2924" s="111"/>
      <c r="D2924" s="111"/>
      <c r="E2924" s="111"/>
      <c r="F2924" s="111"/>
      <c r="G2924" s="112"/>
      <c r="H2924" s="111"/>
      <c r="I2924" s="111"/>
      <c r="J2924" s="112"/>
      <c r="K2924" s="118"/>
      <c r="L2924" s="119"/>
      <c r="M2924" s="112"/>
      <c r="N2924" s="116"/>
      <c r="O2924" s="117" t="s">
        <v>124</v>
      </c>
      <c r="P2924" s="111"/>
      <c r="Q2924" s="111"/>
      <c r="R2924" s="111"/>
      <c r="S2924" s="111"/>
      <c r="T2924" s="111"/>
      <c r="U2924" s="112"/>
      <c r="V2924" s="111"/>
      <c r="W2924" s="111"/>
      <c r="X2924" s="112"/>
      <c r="Y2924" s="118"/>
      <c r="Z2924" s="119"/>
      <c r="AA2924" s="112"/>
      <c r="AB2924" s="116"/>
      <c r="AD2924" s="64" t="s">
        <v>96</v>
      </c>
    </row>
    <row r="2925" spans="1:37">
      <c r="A2925" s="110" t="s">
        <v>125</v>
      </c>
      <c r="B2925" s="111"/>
      <c r="C2925" s="111"/>
      <c r="D2925" s="111"/>
      <c r="E2925" s="111"/>
      <c r="F2925" s="111"/>
      <c r="G2925" s="112"/>
      <c r="H2925" s="111"/>
      <c r="I2925" s="111"/>
      <c r="J2925" s="112"/>
      <c r="K2925" s="118"/>
      <c r="L2925" s="119"/>
      <c r="M2925" s="112"/>
      <c r="N2925" s="116"/>
      <c r="O2925" s="117" t="s">
        <v>125</v>
      </c>
      <c r="P2925" s="111"/>
      <c r="Q2925" s="111"/>
      <c r="R2925" s="111"/>
      <c r="S2925" s="111"/>
      <c r="T2925" s="111"/>
      <c r="U2925" s="112"/>
      <c r="V2925" s="111"/>
      <c r="W2925" s="111"/>
      <c r="X2925" s="112"/>
      <c r="Y2925" s="118"/>
      <c r="Z2925" s="119"/>
      <c r="AA2925" s="112"/>
      <c r="AB2925" s="116"/>
      <c r="AD2925" s="120"/>
      <c r="AE2925" s="58"/>
      <c r="AF2925" s="58"/>
      <c r="AG2925" s="58"/>
      <c r="AH2925" s="58"/>
      <c r="AI2925" s="58"/>
      <c r="AJ2925" s="58"/>
      <c r="AK2925" s="58"/>
    </row>
    <row r="2926" spans="1:37">
      <c r="A2926" s="110" t="s">
        <v>126</v>
      </c>
      <c r="B2926" s="111"/>
      <c r="C2926" s="111"/>
      <c r="D2926" s="111"/>
      <c r="E2926" s="111"/>
      <c r="F2926" s="111"/>
      <c r="G2926" s="112"/>
      <c r="H2926" s="111"/>
      <c r="I2926" s="111"/>
      <c r="J2926" s="112"/>
      <c r="K2926" s="118"/>
      <c r="L2926" s="119"/>
      <c r="M2926" s="112"/>
      <c r="N2926" s="116"/>
      <c r="O2926" s="117" t="s">
        <v>126</v>
      </c>
      <c r="P2926" s="111"/>
      <c r="Q2926" s="111"/>
      <c r="R2926" s="111"/>
      <c r="S2926" s="111"/>
      <c r="T2926" s="111"/>
      <c r="U2926" s="112"/>
      <c r="V2926" s="111"/>
      <c r="W2926" s="111"/>
      <c r="X2926" s="112"/>
      <c r="Y2926" s="118"/>
      <c r="Z2926" s="119"/>
      <c r="AA2926" s="112"/>
      <c r="AB2926" s="116"/>
      <c r="AD2926" s="64" t="s">
        <v>127</v>
      </c>
    </row>
    <row r="2927" spans="1:37">
      <c r="A2927" s="121" t="s">
        <v>128</v>
      </c>
      <c r="B2927" s="58"/>
      <c r="C2927" s="58"/>
      <c r="D2927" s="58"/>
      <c r="E2927" s="58"/>
      <c r="F2927" s="58"/>
      <c r="G2927" s="72"/>
      <c r="H2927" s="58"/>
      <c r="I2927" s="58"/>
      <c r="J2927" s="72"/>
      <c r="K2927" s="122"/>
      <c r="L2927" s="123"/>
      <c r="M2927" s="72"/>
      <c r="N2927" s="59"/>
      <c r="O2927" s="124" t="s">
        <v>128</v>
      </c>
      <c r="P2927" s="58"/>
      <c r="Q2927" s="58"/>
      <c r="R2927" s="58"/>
      <c r="S2927" s="58"/>
      <c r="T2927" s="58"/>
      <c r="U2927" s="72"/>
      <c r="V2927" s="58"/>
      <c r="W2927" s="58"/>
      <c r="X2927" s="72"/>
      <c r="Y2927" s="122"/>
      <c r="Z2927" s="123"/>
      <c r="AA2927" s="72"/>
      <c r="AB2927" s="59"/>
      <c r="AD2927" s="120"/>
      <c r="AE2927" s="125" t="str">
        <f>Daten!$A$35</f>
        <v>Fredenbeck</v>
      </c>
      <c r="AF2927" s="58"/>
      <c r="AG2927" s="58"/>
      <c r="AH2927" s="58"/>
      <c r="AI2927" s="58"/>
      <c r="AJ2927" s="58"/>
      <c r="AK2927" s="58"/>
    </row>
    <row r="2928" spans="1:37">
      <c r="A2928" s="65" t="s">
        <v>129</v>
      </c>
      <c r="N2928" s="61"/>
      <c r="O2928" s="64" t="s">
        <v>129</v>
      </c>
      <c r="AB2928" s="61"/>
      <c r="AD2928" s="64" t="s">
        <v>130</v>
      </c>
    </row>
    <row r="2929" spans="1:37">
      <c r="A2929" s="57"/>
      <c r="B2929" s="58"/>
      <c r="C2929" s="58"/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9"/>
      <c r="O2929" s="58"/>
      <c r="P2929" s="58"/>
      <c r="Q2929" s="58"/>
      <c r="R2929" s="58"/>
      <c r="S2929" s="58"/>
      <c r="T2929" s="58"/>
      <c r="U2929" s="58"/>
      <c r="V2929" s="58"/>
      <c r="W2929" s="58"/>
      <c r="X2929" s="58"/>
      <c r="Y2929" s="58"/>
      <c r="Z2929" s="58"/>
      <c r="AA2929" s="58"/>
      <c r="AB2929" s="59"/>
      <c r="AD2929" s="58"/>
      <c r="AE2929" s="126" t="str">
        <f>Daten!$A$32</f>
        <v>05.05.2017</v>
      </c>
      <c r="AF2929" s="58"/>
      <c r="AG2929" s="58"/>
      <c r="AH2929" s="58"/>
      <c r="AI2929" s="58"/>
      <c r="AJ2929" s="58"/>
      <c r="AK2929" s="58"/>
    </row>
    <row r="2931" spans="1:37">
      <c r="A2931" s="51" t="s">
        <v>95</v>
      </c>
      <c r="B2931" s="52"/>
      <c r="C2931" s="52"/>
      <c r="D2931" s="52"/>
      <c r="E2931" s="53"/>
      <c r="F2931" s="54" t="s">
        <v>96</v>
      </c>
      <c r="G2931" s="52"/>
      <c r="H2931" s="52"/>
      <c r="I2931" s="52"/>
      <c r="J2931" s="52"/>
      <c r="K2931" s="52"/>
      <c r="L2931" s="52"/>
      <c r="M2931" s="52"/>
      <c r="N2931" s="52"/>
      <c r="O2931" s="52"/>
      <c r="P2931" s="53"/>
      <c r="Q2931" s="54" t="s">
        <v>97</v>
      </c>
      <c r="R2931" s="52"/>
      <c r="S2931" s="52"/>
      <c r="T2931" s="52"/>
      <c r="U2931" s="52"/>
      <c r="V2931" s="52"/>
      <c r="W2931" s="52"/>
      <c r="X2931" s="52"/>
      <c r="Y2931" s="52"/>
      <c r="Z2931" s="52"/>
      <c r="AA2931" s="52"/>
      <c r="AB2931" s="53"/>
      <c r="AC2931" s="55" t="s">
        <v>98</v>
      </c>
    </row>
    <row r="2932" spans="1:37">
      <c r="A2932" s="57"/>
      <c r="B2932" s="58"/>
      <c r="C2932" s="58"/>
      <c r="D2932" s="58"/>
      <c r="E2932" s="59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9"/>
      <c r="Q2932" s="58"/>
      <c r="R2932" s="58" t="e">
        <f ca="1">SamstagNeben!P115</f>
        <v>#N/A</v>
      </c>
      <c r="S2932" s="58"/>
      <c r="T2932" s="58"/>
      <c r="U2932" s="58"/>
      <c r="V2932" s="58"/>
      <c r="W2932" s="58"/>
      <c r="X2932" s="58"/>
      <c r="Y2932" s="58"/>
      <c r="Z2932" s="58"/>
      <c r="AA2932" s="58" t="str">
        <f>SamstagNeben!N115</f>
        <v>F40</v>
      </c>
      <c r="AB2932" s="59"/>
      <c r="AC2932" s="55" t="s">
        <v>99</v>
      </c>
    </row>
    <row r="2933" spans="1:37" ht="15.95" customHeight="1">
      <c r="A2933" s="60" t="s">
        <v>100</v>
      </c>
      <c r="C2933" s="56" t="e">
        <f ca="1">SamstagNeben!I115</f>
        <v>#N/A</v>
      </c>
      <c r="M2933" s="61"/>
      <c r="N2933" s="62" t="s">
        <v>101</v>
      </c>
      <c r="O2933" s="63"/>
      <c r="P2933" s="56" t="e">
        <f ca="1">SamstagNeben!M115</f>
        <v>#N/A</v>
      </c>
      <c r="AB2933" s="61"/>
    </row>
    <row r="2934" spans="1:37">
      <c r="A2934" s="57"/>
      <c r="B2934" s="58"/>
      <c r="C2934" s="58"/>
      <c r="M2934" s="61"/>
      <c r="N2934" s="62"/>
      <c r="AB2934" s="61"/>
      <c r="AD2934" s="64" t="s">
        <v>37</v>
      </c>
      <c r="AG2934" s="64" t="s">
        <v>102</v>
      </c>
      <c r="AJ2934" s="64" t="s">
        <v>39</v>
      </c>
    </row>
    <row r="2935" spans="1:37">
      <c r="A2935" s="65" t="s">
        <v>100</v>
      </c>
      <c r="C2935" s="66"/>
      <c r="D2935" s="67"/>
      <c r="E2935" s="67"/>
      <c r="F2935" s="67"/>
      <c r="G2935" s="67"/>
      <c r="H2935" s="68"/>
      <c r="I2935" s="67"/>
      <c r="J2935" s="67"/>
      <c r="K2935" s="67"/>
      <c r="L2935" s="67"/>
      <c r="M2935" s="68"/>
      <c r="N2935" s="67"/>
      <c r="O2935" s="67"/>
      <c r="P2935" s="67"/>
      <c r="Q2935" s="67"/>
      <c r="R2935" s="68"/>
      <c r="S2935" s="67"/>
      <c r="T2935" s="67"/>
      <c r="U2935" s="67"/>
      <c r="V2935" s="67"/>
      <c r="W2935" s="68"/>
      <c r="X2935" s="67"/>
      <c r="Y2935" s="67"/>
      <c r="Z2935" s="67"/>
      <c r="AA2935" s="67"/>
      <c r="AB2935" s="68"/>
      <c r="AC2935" s="62"/>
      <c r="AD2935" s="69"/>
      <c r="AE2935" s="53"/>
      <c r="AF2935" s="62"/>
      <c r="AG2935" s="69"/>
      <c r="AH2935" s="53"/>
      <c r="AJ2935" s="69"/>
      <c r="AK2935" s="53"/>
    </row>
    <row r="2936" spans="1:37">
      <c r="A2936" s="70" t="s">
        <v>101</v>
      </c>
      <c r="B2936" s="58"/>
      <c r="C2936" s="71"/>
      <c r="D2936" s="72"/>
      <c r="E2936" s="72"/>
      <c r="F2936" s="72"/>
      <c r="G2936" s="72"/>
      <c r="H2936" s="59"/>
      <c r="I2936" s="72"/>
      <c r="J2936" s="72"/>
      <c r="K2936" s="72"/>
      <c r="L2936" s="72"/>
      <c r="M2936" s="59"/>
      <c r="N2936" s="72"/>
      <c r="O2936" s="72"/>
      <c r="P2936" s="72"/>
      <c r="Q2936" s="72"/>
      <c r="R2936" s="59"/>
      <c r="S2936" s="72"/>
      <c r="T2936" s="72"/>
      <c r="U2936" s="72"/>
      <c r="V2936" s="72"/>
      <c r="W2936" s="59"/>
      <c r="X2936" s="72"/>
      <c r="Y2936" s="72"/>
      <c r="Z2936" s="72"/>
      <c r="AA2936" s="72"/>
      <c r="AB2936" s="59"/>
      <c r="AC2936" s="62"/>
      <c r="AD2936" s="462">
        <f>SamstagNeben!C115</f>
        <v>24</v>
      </c>
      <c r="AE2936" s="463"/>
      <c r="AF2936" s="62"/>
      <c r="AG2936" s="462">
        <f>SamstagNeben!E115</f>
        <v>147</v>
      </c>
      <c r="AH2936" s="463"/>
      <c r="AJ2936" s="462">
        <f>SamstagNeben!F115</f>
        <v>2</v>
      </c>
      <c r="AK2936" s="463"/>
    </row>
    <row r="2937" spans="1:37">
      <c r="A2937" s="65" t="s">
        <v>100</v>
      </c>
      <c r="C2937" s="66"/>
      <c r="D2937" s="67"/>
      <c r="E2937" s="67"/>
      <c r="F2937" s="67"/>
      <c r="G2937" s="67"/>
      <c r="H2937" s="68"/>
      <c r="I2937" s="67"/>
      <c r="J2937" s="67"/>
      <c r="K2937" s="67"/>
      <c r="L2937" s="67"/>
      <c r="M2937" s="68"/>
      <c r="N2937" s="67"/>
      <c r="O2937" s="67"/>
      <c r="P2937" s="67"/>
      <c r="Q2937" s="67"/>
      <c r="R2937" s="68"/>
      <c r="S2937" s="67"/>
      <c r="T2937" s="67"/>
      <c r="U2937" s="67"/>
      <c r="V2937" s="67"/>
      <c r="W2937" s="68"/>
      <c r="X2937" s="67"/>
      <c r="Y2937" s="67"/>
      <c r="Z2937" s="67"/>
      <c r="AA2937" s="67"/>
      <c r="AB2937" s="68"/>
      <c r="AC2937" s="62"/>
      <c r="AD2937" s="57"/>
      <c r="AE2937" s="59"/>
      <c r="AF2937" s="62"/>
      <c r="AG2937" s="57"/>
      <c r="AH2937" s="59"/>
      <c r="AJ2937" s="57"/>
      <c r="AK2937" s="59"/>
    </row>
    <row r="2938" spans="1:37">
      <c r="A2938" s="70" t="s">
        <v>101</v>
      </c>
      <c r="B2938" s="58"/>
      <c r="C2938" s="71"/>
      <c r="D2938" s="72"/>
      <c r="E2938" s="72"/>
      <c r="F2938" s="72"/>
      <c r="G2938" s="72"/>
      <c r="H2938" s="59"/>
      <c r="I2938" s="72"/>
      <c r="J2938" s="72"/>
      <c r="K2938" s="72"/>
      <c r="L2938" s="72"/>
      <c r="M2938" s="59"/>
      <c r="N2938" s="72"/>
      <c r="O2938" s="72"/>
      <c r="P2938" s="72"/>
      <c r="Q2938" s="72"/>
      <c r="R2938" s="59"/>
      <c r="S2938" s="72"/>
      <c r="T2938" s="72"/>
      <c r="U2938" s="72"/>
      <c r="V2938" s="72"/>
      <c r="W2938" s="59"/>
      <c r="X2938" s="72"/>
      <c r="Y2938" s="72"/>
      <c r="Z2938" s="72"/>
      <c r="AA2938" s="72"/>
      <c r="AB2938" s="59"/>
      <c r="AC2938" s="62"/>
      <c r="AD2938" s="62"/>
      <c r="AE2938" s="62"/>
      <c r="AF2938" s="62"/>
      <c r="AG2938" s="62"/>
    </row>
    <row r="2939" spans="1:37">
      <c r="A2939" s="65" t="s">
        <v>100</v>
      </c>
      <c r="C2939" s="66"/>
      <c r="D2939" s="67"/>
      <c r="E2939" s="67"/>
      <c r="F2939" s="67"/>
      <c r="G2939" s="67"/>
      <c r="H2939" s="68"/>
      <c r="I2939" s="67"/>
      <c r="J2939" s="67"/>
      <c r="K2939" s="67"/>
      <c r="L2939" s="67"/>
      <c r="M2939" s="68"/>
      <c r="N2939" s="67"/>
      <c r="O2939" s="67"/>
      <c r="P2939" s="67"/>
      <c r="Q2939" s="67"/>
      <c r="R2939" s="68"/>
      <c r="S2939" s="67"/>
      <c r="T2939" s="67"/>
      <c r="U2939" s="67"/>
      <c r="V2939" s="67"/>
      <c r="W2939" s="68"/>
      <c r="X2939" s="67"/>
      <c r="Y2939" s="67"/>
      <c r="Z2939" s="67"/>
      <c r="AA2939" s="67"/>
      <c r="AB2939" s="68"/>
      <c r="AC2939" s="62"/>
      <c r="AD2939" s="73" t="s">
        <v>103</v>
      </c>
      <c r="AE2939" s="62"/>
      <c r="AF2939" s="62"/>
      <c r="AG2939" s="62"/>
    </row>
    <row r="2940" spans="1:37">
      <c r="A2940" s="70" t="s">
        <v>101</v>
      </c>
      <c r="B2940" s="58"/>
      <c r="C2940" s="71"/>
      <c r="D2940" s="72"/>
      <c r="E2940" s="72"/>
      <c r="F2940" s="72"/>
      <c r="G2940" s="72"/>
      <c r="H2940" s="59"/>
      <c r="I2940" s="72"/>
      <c r="J2940" s="72"/>
      <c r="K2940" s="72"/>
      <c r="L2940" s="72"/>
      <c r="M2940" s="59"/>
      <c r="N2940" s="72"/>
      <c r="O2940" s="72"/>
      <c r="P2940" s="72"/>
      <c r="Q2940" s="72"/>
      <c r="R2940" s="59"/>
      <c r="S2940" s="72"/>
      <c r="T2940" s="72"/>
      <c r="U2940" s="72"/>
      <c r="V2940" s="72"/>
      <c r="W2940" s="59"/>
      <c r="X2940" s="72"/>
      <c r="Y2940" s="72"/>
      <c r="Z2940" s="72"/>
      <c r="AA2940" s="72"/>
      <c r="AB2940" s="59"/>
      <c r="AC2940" s="62"/>
      <c r="AD2940" s="62"/>
      <c r="AE2940" s="62"/>
      <c r="AF2940" s="62"/>
      <c r="AG2940" s="62"/>
    </row>
    <row r="2941" spans="1:37">
      <c r="A2941" s="65" t="s">
        <v>100</v>
      </c>
      <c r="C2941" s="66"/>
      <c r="D2941" s="67"/>
      <c r="E2941" s="67"/>
      <c r="F2941" s="67"/>
      <c r="G2941" s="67"/>
      <c r="H2941" s="68"/>
      <c r="I2941" s="67"/>
      <c r="J2941" s="67"/>
      <c r="K2941" s="67"/>
      <c r="L2941" s="67"/>
      <c r="M2941" s="68"/>
      <c r="N2941" s="67"/>
      <c r="O2941" s="67"/>
      <c r="P2941" s="67"/>
      <c r="Q2941" s="67"/>
      <c r="R2941" s="68"/>
      <c r="S2941" s="67"/>
      <c r="T2941" s="67"/>
      <c r="U2941" s="67"/>
      <c r="V2941" s="67"/>
      <c r="W2941" s="68"/>
      <c r="X2941" s="67"/>
      <c r="Y2941" s="67"/>
      <c r="Z2941" s="67"/>
      <c r="AA2941" s="67"/>
      <c r="AB2941" s="68"/>
      <c r="AC2941" s="62"/>
      <c r="AD2941" s="74" t="str">
        <f>Daten!$A$31</f>
        <v>DM Senioren 2017</v>
      </c>
      <c r="AE2941" s="58"/>
      <c r="AF2941" s="58"/>
      <c r="AG2941" s="58"/>
      <c r="AH2941" s="58"/>
      <c r="AI2941" s="58"/>
      <c r="AJ2941" s="58"/>
      <c r="AK2941" s="58"/>
    </row>
    <row r="2942" spans="1:37">
      <c r="A2942" s="70" t="s">
        <v>101</v>
      </c>
      <c r="B2942" s="58"/>
      <c r="C2942" s="71"/>
      <c r="D2942" s="72"/>
      <c r="E2942" s="72"/>
      <c r="F2942" s="72"/>
      <c r="G2942" s="72"/>
      <c r="H2942" s="59"/>
      <c r="I2942" s="72"/>
      <c r="J2942" s="72"/>
      <c r="K2942" s="72"/>
      <c r="L2942" s="72"/>
      <c r="M2942" s="59"/>
      <c r="N2942" s="72"/>
      <c r="O2942" s="72"/>
      <c r="P2942" s="72"/>
      <c r="Q2942" s="72"/>
      <c r="R2942" s="59"/>
      <c r="S2942" s="72"/>
      <c r="T2942" s="72"/>
      <c r="U2942" s="72"/>
      <c r="V2942" s="72"/>
      <c r="W2942" s="59"/>
      <c r="X2942" s="72"/>
      <c r="Y2942" s="72"/>
      <c r="Z2942" s="72"/>
      <c r="AA2942" s="72"/>
      <c r="AB2942" s="59"/>
      <c r="AC2942" s="62"/>
      <c r="AD2942" s="75" t="str">
        <f>SamstagNeben!G115</f>
        <v>F40</v>
      </c>
      <c r="AE2942" s="76"/>
      <c r="AF2942" s="76"/>
      <c r="AG2942" s="75" t="s">
        <v>34</v>
      </c>
      <c r="AH2942" s="76"/>
      <c r="AI2942" s="76"/>
      <c r="AJ2942" s="76"/>
      <c r="AK2942" s="76"/>
    </row>
    <row r="2943" spans="1:37">
      <c r="A2943" s="65" t="s">
        <v>100</v>
      </c>
      <c r="C2943" s="66"/>
      <c r="D2943" s="67"/>
      <c r="E2943" s="67"/>
      <c r="F2943" s="67"/>
      <c r="G2943" s="67"/>
      <c r="H2943" s="68"/>
      <c r="I2943" s="67"/>
      <c r="J2943" s="67"/>
      <c r="K2943" s="67"/>
      <c r="L2943" s="67"/>
      <c r="M2943" s="68"/>
      <c r="N2943" s="67"/>
      <c r="O2943" s="67"/>
      <c r="P2943" s="67"/>
      <c r="Q2943" s="67"/>
      <c r="R2943" s="68"/>
      <c r="S2943" s="67"/>
      <c r="T2943" s="67"/>
      <c r="U2943" s="67"/>
      <c r="V2943" s="67"/>
      <c r="W2943" s="68"/>
      <c r="X2943" s="67"/>
      <c r="Y2943" s="67"/>
      <c r="Z2943" s="67"/>
      <c r="AA2943" s="67"/>
      <c r="AB2943" s="68"/>
      <c r="AC2943" s="62"/>
      <c r="AD2943" s="77"/>
      <c r="AE2943" s="62"/>
      <c r="AF2943" s="62"/>
      <c r="AG2943" s="62"/>
      <c r="AH2943" s="62"/>
      <c r="AI2943" s="62"/>
      <c r="AJ2943" s="62"/>
      <c r="AK2943" s="62"/>
    </row>
    <row r="2944" spans="1:37">
      <c r="A2944" s="70" t="s">
        <v>101</v>
      </c>
      <c r="B2944" s="58"/>
      <c r="C2944" s="71"/>
      <c r="D2944" s="72"/>
      <c r="E2944" s="72"/>
      <c r="F2944" s="72"/>
      <c r="G2944" s="72"/>
      <c r="H2944" s="59"/>
      <c r="I2944" s="72"/>
      <c r="J2944" s="72"/>
      <c r="K2944" s="72"/>
      <c r="L2944" s="72"/>
      <c r="M2944" s="59"/>
      <c r="N2944" s="72"/>
      <c r="O2944" s="72"/>
      <c r="P2944" s="72"/>
      <c r="Q2944" s="72"/>
      <c r="R2944" s="59"/>
      <c r="S2944" s="72"/>
      <c r="T2944" s="72"/>
      <c r="U2944" s="72"/>
      <c r="V2944" s="72"/>
      <c r="W2944" s="59"/>
      <c r="X2944" s="72"/>
      <c r="Y2944" s="72"/>
      <c r="Z2944" s="72"/>
      <c r="AA2944" s="72"/>
      <c r="AB2944" s="59"/>
      <c r="AC2944" s="62"/>
      <c r="AD2944" s="78" t="s">
        <v>104</v>
      </c>
      <c r="AE2944" s="76"/>
      <c r="AF2944" s="76"/>
      <c r="AG2944" s="76"/>
      <c r="AH2944" s="79"/>
      <c r="AI2944" s="76"/>
      <c r="AJ2944" s="76"/>
      <c r="AK2944" s="80"/>
    </row>
    <row r="2945" spans="1:37">
      <c r="D2945" s="64"/>
      <c r="AD2945" s="81"/>
      <c r="AE2945" s="52"/>
      <c r="AF2945" s="52"/>
      <c r="AG2945" s="52"/>
      <c r="AH2945" s="82"/>
      <c r="AI2945" s="52"/>
      <c r="AJ2945" s="52"/>
      <c r="AK2945" s="53"/>
    </row>
    <row r="2946" spans="1:37">
      <c r="A2946" s="83" t="s">
        <v>105</v>
      </c>
      <c r="B2946" s="76"/>
      <c r="C2946" s="80"/>
      <c r="D2946" s="84"/>
      <c r="E2946" s="84" t="s">
        <v>100</v>
      </c>
      <c r="F2946" s="85" t="s">
        <v>21</v>
      </c>
      <c r="G2946" s="84" t="s">
        <v>101</v>
      </c>
      <c r="H2946" s="86"/>
      <c r="I2946" s="84" t="s">
        <v>106</v>
      </c>
      <c r="J2946" s="84"/>
      <c r="K2946" s="84"/>
      <c r="L2946" s="84"/>
      <c r="M2946" s="86"/>
      <c r="N2946" s="84" t="s">
        <v>107</v>
      </c>
      <c r="O2946" s="84"/>
      <c r="P2946" s="84"/>
      <c r="Q2946" s="84"/>
      <c r="R2946" s="86"/>
      <c r="S2946" s="73"/>
      <c r="T2946" s="73"/>
      <c r="AD2946" s="87" t="s">
        <v>108</v>
      </c>
      <c r="AE2946" s="58"/>
      <c r="AF2946" s="58"/>
      <c r="AG2946" s="58"/>
      <c r="AH2946" s="72"/>
      <c r="AI2946" s="58"/>
      <c r="AJ2946" s="58"/>
      <c r="AK2946" s="59"/>
    </row>
    <row r="2947" spans="1:37">
      <c r="A2947" s="60"/>
      <c r="C2947" s="61"/>
      <c r="H2947" s="61"/>
      <c r="M2947" s="61"/>
      <c r="N2947" s="88"/>
      <c r="O2947" s="89"/>
      <c r="P2947" s="89"/>
      <c r="Q2947" s="89"/>
      <c r="R2947" s="90"/>
      <c r="S2947" s="62"/>
      <c r="T2947" s="56" t="s">
        <v>109</v>
      </c>
      <c r="AD2947" s="91"/>
      <c r="AE2947" s="62"/>
      <c r="AF2947" s="62"/>
      <c r="AG2947" s="62"/>
      <c r="AH2947" s="92"/>
      <c r="AI2947" s="62"/>
      <c r="AJ2947" s="62"/>
      <c r="AK2947" s="61"/>
    </row>
    <row r="2948" spans="1:37">
      <c r="A2948" s="93" t="s">
        <v>110</v>
      </c>
      <c r="B2948" s="58"/>
      <c r="C2948" s="59"/>
      <c r="D2948" s="58"/>
      <c r="E2948" s="58"/>
      <c r="F2948" s="94" t="s">
        <v>21</v>
      </c>
      <c r="G2948" s="58"/>
      <c r="H2948" s="59"/>
      <c r="I2948" s="58"/>
      <c r="J2948" s="58"/>
      <c r="K2948" s="94" t="s">
        <v>21</v>
      </c>
      <c r="L2948" s="58"/>
      <c r="M2948" s="59"/>
      <c r="N2948" s="95"/>
      <c r="O2948" s="95"/>
      <c r="P2948" s="96"/>
      <c r="Q2948" s="97"/>
      <c r="R2948" s="98"/>
      <c r="S2948" s="62"/>
      <c r="T2948" s="62"/>
      <c r="AD2948" s="87" t="s">
        <v>111</v>
      </c>
      <c r="AE2948" s="58"/>
      <c r="AF2948" s="58"/>
      <c r="AG2948" s="58"/>
      <c r="AH2948" s="72"/>
      <c r="AI2948" s="58"/>
      <c r="AJ2948" s="58"/>
      <c r="AK2948" s="59"/>
    </row>
    <row r="2949" spans="1:37">
      <c r="A2949" s="60"/>
      <c r="C2949" s="61"/>
      <c r="H2949" s="61"/>
      <c r="K2949" s="99"/>
      <c r="M2949" s="61"/>
      <c r="N2949" s="62"/>
      <c r="Q2949" s="100"/>
      <c r="R2949" s="61"/>
      <c r="S2949" s="62"/>
      <c r="T2949" s="58"/>
      <c r="U2949" s="58"/>
      <c r="V2949" s="58"/>
      <c r="W2949" s="58"/>
      <c r="X2949" s="58"/>
      <c r="Y2949" s="58"/>
      <c r="Z2949" s="58"/>
      <c r="AA2949" s="58"/>
      <c r="AB2949" s="58"/>
      <c r="AC2949" s="62"/>
      <c r="AD2949" s="91"/>
      <c r="AE2949" s="62"/>
      <c r="AF2949" s="62"/>
      <c r="AG2949" s="62"/>
      <c r="AH2949" s="92"/>
      <c r="AI2949" s="62"/>
      <c r="AJ2949" s="62"/>
      <c r="AK2949" s="61"/>
    </row>
    <row r="2950" spans="1:37">
      <c r="A2950" s="93" t="s">
        <v>112</v>
      </c>
      <c r="B2950" s="58"/>
      <c r="C2950" s="59"/>
      <c r="D2950" s="58"/>
      <c r="E2950" s="58"/>
      <c r="F2950" s="94" t="s">
        <v>21</v>
      </c>
      <c r="G2950" s="58"/>
      <c r="H2950" s="59"/>
      <c r="I2950" s="58"/>
      <c r="J2950" s="58"/>
      <c r="K2950" s="94" t="s">
        <v>21</v>
      </c>
      <c r="L2950" s="58"/>
      <c r="M2950" s="59"/>
      <c r="N2950" s="58"/>
      <c r="O2950" s="58"/>
      <c r="P2950" s="94" t="s">
        <v>21</v>
      </c>
      <c r="Q2950" s="101"/>
      <c r="R2950" s="59"/>
      <c r="S2950" s="62"/>
      <c r="T2950" s="62"/>
      <c r="AD2950" s="87" t="s">
        <v>113</v>
      </c>
      <c r="AE2950" s="58"/>
      <c r="AF2950" s="58"/>
      <c r="AG2950" s="58"/>
      <c r="AH2950" s="72"/>
      <c r="AI2950" s="58"/>
      <c r="AJ2950" s="58"/>
      <c r="AK2950" s="59"/>
    </row>
    <row r="2951" spans="1:37">
      <c r="AD2951" s="91" t="s">
        <v>114</v>
      </c>
      <c r="AE2951" s="62"/>
      <c r="AF2951" s="62"/>
      <c r="AG2951" s="62"/>
      <c r="AH2951" s="92"/>
      <c r="AI2951" s="62"/>
      <c r="AJ2951" s="62"/>
      <c r="AK2951" s="61"/>
    </row>
    <row r="2952" spans="1:37">
      <c r="A2952" s="102"/>
      <c r="B2952" s="76"/>
      <c r="C2952" s="76"/>
      <c r="D2952" s="76"/>
      <c r="E2952" s="76" t="s">
        <v>100</v>
      </c>
      <c r="F2952" s="76"/>
      <c r="G2952" s="76"/>
      <c r="H2952" s="76"/>
      <c r="I2952" s="76"/>
      <c r="J2952" s="76"/>
      <c r="K2952" s="76"/>
      <c r="L2952" s="76"/>
      <c r="M2952" s="76"/>
      <c r="N2952" s="85" t="s">
        <v>40</v>
      </c>
      <c r="O2952" s="76"/>
      <c r="P2952" s="76"/>
      <c r="Q2952" s="76"/>
      <c r="R2952" s="76"/>
      <c r="S2952" s="76"/>
      <c r="T2952" s="76" t="s">
        <v>101</v>
      </c>
      <c r="U2952" s="76"/>
      <c r="V2952" s="76"/>
      <c r="W2952" s="76"/>
      <c r="X2952" s="76"/>
      <c r="Y2952" s="76"/>
      <c r="Z2952" s="76"/>
      <c r="AA2952" s="76"/>
      <c r="AB2952" s="80"/>
      <c r="AD2952" s="87" t="s">
        <v>115</v>
      </c>
      <c r="AE2952" s="58"/>
      <c r="AF2952" s="58"/>
      <c r="AG2952" s="58"/>
      <c r="AH2952" s="72"/>
      <c r="AI2952" s="58"/>
      <c r="AJ2952" s="58"/>
      <c r="AK2952" s="59"/>
    </row>
    <row r="2953" spans="1:37">
      <c r="A2953" s="103" t="s">
        <v>116</v>
      </c>
      <c r="B2953" s="104" t="s">
        <v>117</v>
      </c>
      <c r="C2953" s="104"/>
      <c r="D2953" s="104"/>
      <c r="E2953" s="104"/>
      <c r="F2953" s="104"/>
      <c r="G2953" s="105"/>
      <c r="H2953" s="104" t="s">
        <v>118</v>
      </c>
      <c r="I2953" s="104"/>
      <c r="J2953" s="105"/>
      <c r="K2953" s="106" t="s">
        <v>119</v>
      </c>
      <c r="L2953" s="107" t="s">
        <v>120</v>
      </c>
      <c r="M2953" s="108"/>
      <c r="N2953" s="109" t="s">
        <v>94</v>
      </c>
      <c r="O2953" s="105" t="s">
        <v>116</v>
      </c>
      <c r="P2953" s="104" t="s">
        <v>117</v>
      </c>
      <c r="Q2953" s="104"/>
      <c r="R2953" s="104"/>
      <c r="S2953" s="104"/>
      <c r="T2953" s="104"/>
      <c r="U2953" s="105"/>
      <c r="V2953" s="104" t="s">
        <v>118</v>
      </c>
      <c r="W2953" s="104"/>
      <c r="X2953" s="105"/>
      <c r="Y2953" s="106" t="s">
        <v>119</v>
      </c>
      <c r="Z2953" s="107" t="s">
        <v>120</v>
      </c>
      <c r="AA2953" s="108"/>
      <c r="AB2953" s="109" t="s">
        <v>94</v>
      </c>
    </row>
    <row r="2954" spans="1:37">
      <c r="A2954" s="110" t="s">
        <v>121</v>
      </c>
      <c r="B2954" s="111"/>
      <c r="C2954" s="111"/>
      <c r="D2954" s="111"/>
      <c r="E2954" s="111"/>
      <c r="F2954" s="111"/>
      <c r="G2954" s="112"/>
      <c r="H2954" s="111"/>
      <c r="I2954" s="111"/>
      <c r="J2954" s="112"/>
      <c r="K2954" s="113"/>
      <c r="L2954" s="114"/>
      <c r="M2954" s="115"/>
      <c r="N2954" s="116"/>
      <c r="O2954" s="117" t="s">
        <v>121</v>
      </c>
      <c r="P2954" s="111"/>
      <c r="Q2954" s="111"/>
      <c r="R2954" s="111"/>
      <c r="S2954" s="111"/>
      <c r="T2954" s="111"/>
      <c r="U2954" s="112"/>
      <c r="V2954" s="111"/>
      <c r="W2954" s="111"/>
      <c r="X2954" s="112"/>
      <c r="Y2954" s="113"/>
      <c r="Z2954" s="114"/>
      <c r="AA2954" s="115"/>
      <c r="AB2954" s="116"/>
      <c r="AD2954" s="64" t="s">
        <v>122</v>
      </c>
    </row>
    <row r="2955" spans="1:37">
      <c r="A2955" s="110" t="s">
        <v>123</v>
      </c>
      <c r="B2955" s="111"/>
      <c r="C2955" s="111"/>
      <c r="D2955" s="111"/>
      <c r="E2955" s="111"/>
      <c r="F2955" s="111"/>
      <c r="G2955" s="112"/>
      <c r="H2955" s="111"/>
      <c r="I2955" s="111"/>
      <c r="J2955" s="112"/>
      <c r="K2955" s="118"/>
      <c r="L2955" s="119"/>
      <c r="M2955" s="112"/>
      <c r="N2955" s="116"/>
      <c r="O2955" s="117" t="s">
        <v>123</v>
      </c>
      <c r="P2955" s="111"/>
      <c r="Q2955" s="111"/>
      <c r="R2955" s="111"/>
      <c r="S2955" s="111"/>
      <c r="T2955" s="111"/>
      <c r="U2955" s="112"/>
      <c r="V2955" s="111"/>
      <c r="W2955" s="111"/>
      <c r="X2955" s="112"/>
      <c r="Y2955" s="118"/>
      <c r="Z2955" s="119"/>
      <c r="AA2955" s="112"/>
      <c r="AB2955" s="116"/>
      <c r="AD2955" s="120"/>
      <c r="AE2955" s="58"/>
      <c r="AF2955" s="58"/>
      <c r="AG2955" s="58"/>
      <c r="AH2955" s="58"/>
      <c r="AI2955" s="58"/>
      <c r="AJ2955" s="58"/>
      <c r="AK2955" s="58"/>
    </row>
    <row r="2956" spans="1:37">
      <c r="A2956" s="110" t="s">
        <v>124</v>
      </c>
      <c r="B2956" s="111"/>
      <c r="C2956" s="111"/>
      <c r="D2956" s="111"/>
      <c r="E2956" s="111"/>
      <c r="F2956" s="111"/>
      <c r="G2956" s="112"/>
      <c r="H2956" s="111"/>
      <c r="I2956" s="111"/>
      <c r="J2956" s="112"/>
      <c r="K2956" s="118"/>
      <c r="L2956" s="119"/>
      <c r="M2956" s="112"/>
      <c r="N2956" s="116"/>
      <c r="O2956" s="117" t="s">
        <v>124</v>
      </c>
      <c r="P2956" s="111"/>
      <c r="Q2956" s="111"/>
      <c r="R2956" s="111"/>
      <c r="S2956" s="111"/>
      <c r="T2956" s="111"/>
      <c r="U2956" s="112"/>
      <c r="V2956" s="111"/>
      <c r="W2956" s="111"/>
      <c r="X2956" s="112"/>
      <c r="Y2956" s="118"/>
      <c r="Z2956" s="119"/>
      <c r="AA2956" s="112"/>
      <c r="AB2956" s="116"/>
      <c r="AD2956" s="64" t="s">
        <v>96</v>
      </c>
    </row>
    <row r="2957" spans="1:37">
      <c r="A2957" s="110" t="s">
        <v>125</v>
      </c>
      <c r="B2957" s="111"/>
      <c r="C2957" s="111"/>
      <c r="D2957" s="111"/>
      <c r="E2957" s="111"/>
      <c r="F2957" s="111"/>
      <c r="G2957" s="112"/>
      <c r="H2957" s="111"/>
      <c r="I2957" s="111"/>
      <c r="J2957" s="112"/>
      <c r="K2957" s="118"/>
      <c r="L2957" s="119"/>
      <c r="M2957" s="112"/>
      <c r="N2957" s="116"/>
      <c r="O2957" s="117" t="s">
        <v>125</v>
      </c>
      <c r="P2957" s="111"/>
      <c r="Q2957" s="111"/>
      <c r="R2957" s="111"/>
      <c r="S2957" s="111"/>
      <c r="T2957" s="111"/>
      <c r="U2957" s="112"/>
      <c r="V2957" s="111"/>
      <c r="W2957" s="111"/>
      <c r="X2957" s="112"/>
      <c r="Y2957" s="118"/>
      <c r="Z2957" s="119"/>
      <c r="AA2957" s="112"/>
      <c r="AB2957" s="116"/>
      <c r="AD2957" s="120"/>
      <c r="AE2957" s="58"/>
      <c r="AF2957" s="58"/>
      <c r="AG2957" s="58"/>
      <c r="AH2957" s="58"/>
      <c r="AI2957" s="58"/>
      <c r="AJ2957" s="58"/>
      <c r="AK2957" s="58"/>
    </row>
    <row r="2958" spans="1:37">
      <c r="A2958" s="110" t="s">
        <v>126</v>
      </c>
      <c r="B2958" s="111"/>
      <c r="C2958" s="111"/>
      <c r="D2958" s="111"/>
      <c r="E2958" s="111"/>
      <c r="F2958" s="111"/>
      <c r="G2958" s="112"/>
      <c r="H2958" s="111"/>
      <c r="I2958" s="111"/>
      <c r="J2958" s="112"/>
      <c r="K2958" s="118"/>
      <c r="L2958" s="119"/>
      <c r="M2958" s="112"/>
      <c r="N2958" s="116"/>
      <c r="O2958" s="117" t="s">
        <v>126</v>
      </c>
      <c r="P2958" s="111"/>
      <c r="Q2958" s="111"/>
      <c r="R2958" s="111"/>
      <c r="S2958" s="111"/>
      <c r="T2958" s="111"/>
      <c r="U2958" s="112"/>
      <c r="V2958" s="111"/>
      <c r="W2958" s="111"/>
      <c r="X2958" s="112"/>
      <c r="Y2958" s="118"/>
      <c r="Z2958" s="119"/>
      <c r="AA2958" s="112"/>
      <c r="AB2958" s="116"/>
      <c r="AD2958" s="64" t="s">
        <v>127</v>
      </c>
    </row>
    <row r="2959" spans="1:37">
      <c r="A2959" s="121" t="s">
        <v>128</v>
      </c>
      <c r="B2959" s="58"/>
      <c r="C2959" s="58"/>
      <c r="D2959" s="58"/>
      <c r="E2959" s="58"/>
      <c r="F2959" s="58"/>
      <c r="G2959" s="72"/>
      <c r="H2959" s="58"/>
      <c r="I2959" s="58"/>
      <c r="J2959" s="72"/>
      <c r="K2959" s="122"/>
      <c r="L2959" s="123"/>
      <c r="M2959" s="72"/>
      <c r="N2959" s="59"/>
      <c r="O2959" s="124" t="s">
        <v>128</v>
      </c>
      <c r="P2959" s="58"/>
      <c r="Q2959" s="58"/>
      <c r="R2959" s="58"/>
      <c r="S2959" s="58"/>
      <c r="T2959" s="58"/>
      <c r="U2959" s="72"/>
      <c r="V2959" s="58"/>
      <c r="W2959" s="58"/>
      <c r="X2959" s="72"/>
      <c r="Y2959" s="122"/>
      <c r="Z2959" s="123"/>
      <c r="AA2959" s="72"/>
      <c r="AB2959" s="59"/>
      <c r="AD2959" s="120"/>
      <c r="AE2959" s="125" t="str">
        <f>Daten!$A$35</f>
        <v>Fredenbeck</v>
      </c>
      <c r="AF2959" s="58"/>
      <c r="AG2959" s="58"/>
      <c r="AH2959" s="58"/>
      <c r="AI2959" s="58"/>
      <c r="AJ2959" s="58"/>
      <c r="AK2959" s="58"/>
    </row>
    <row r="2960" spans="1:37">
      <c r="A2960" s="65" t="s">
        <v>129</v>
      </c>
      <c r="N2960" s="61"/>
      <c r="O2960" s="64" t="s">
        <v>129</v>
      </c>
      <c r="AB2960" s="61"/>
      <c r="AD2960" s="64" t="s">
        <v>130</v>
      </c>
    </row>
    <row r="2961" spans="1:37">
      <c r="A2961" s="57"/>
      <c r="B2961" s="58"/>
      <c r="C2961" s="58"/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9"/>
      <c r="O2961" s="58"/>
      <c r="P2961" s="58"/>
      <c r="Q2961" s="58"/>
      <c r="R2961" s="58"/>
      <c r="S2961" s="58"/>
      <c r="T2961" s="58"/>
      <c r="U2961" s="58"/>
      <c r="V2961" s="58"/>
      <c r="W2961" s="58"/>
      <c r="X2961" s="58"/>
      <c r="Y2961" s="58"/>
      <c r="Z2961" s="58"/>
      <c r="AA2961" s="58"/>
      <c r="AB2961" s="59"/>
      <c r="AD2961" s="58"/>
      <c r="AE2961" s="126" t="str">
        <f>Daten!$A$32</f>
        <v>05.05.2017</v>
      </c>
      <c r="AF2961" s="58"/>
      <c r="AG2961" s="58"/>
      <c r="AH2961" s="58"/>
      <c r="AI2961" s="58"/>
      <c r="AJ2961" s="58"/>
      <c r="AK2961" s="58"/>
    </row>
    <row r="2962" spans="1:37">
      <c r="A2962" s="51" t="s">
        <v>95</v>
      </c>
      <c r="B2962" s="52"/>
      <c r="C2962" s="52"/>
      <c r="D2962" s="52"/>
      <c r="E2962" s="53"/>
      <c r="F2962" s="54" t="s">
        <v>96</v>
      </c>
      <c r="G2962" s="52"/>
      <c r="H2962" s="52"/>
      <c r="I2962" s="52"/>
      <c r="J2962" s="52"/>
      <c r="K2962" s="52"/>
      <c r="L2962" s="52"/>
      <c r="M2962" s="52"/>
      <c r="N2962" s="52"/>
      <c r="O2962" s="52"/>
      <c r="P2962" s="53"/>
      <c r="Q2962" s="54" t="s">
        <v>97</v>
      </c>
      <c r="R2962" s="52"/>
      <c r="S2962" s="52"/>
      <c r="T2962" s="52"/>
      <c r="U2962" s="52"/>
      <c r="V2962" s="52"/>
      <c r="W2962" s="52"/>
      <c r="X2962" s="52"/>
      <c r="Y2962" s="52"/>
      <c r="Z2962" s="52"/>
      <c r="AA2962" s="52"/>
      <c r="AB2962" s="53"/>
      <c r="AC2962" s="55" t="s">
        <v>98</v>
      </c>
    </row>
    <row r="2963" spans="1:37">
      <c r="A2963" s="57"/>
      <c r="B2963" s="58"/>
      <c r="C2963" s="58"/>
      <c r="D2963" s="58"/>
      <c r="E2963" s="59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9"/>
      <c r="Q2963" s="58"/>
      <c r="R2963" s="58" t="e">
        <f ca="1">SamstagNeben!P116</f>
        <v>#N/A</v>
      </c>
      <c r="S2963" s="58"/>
      <c r="T2963" s="58"/>
      <c r="U2963" s="58"/>
      <c r="V2963" s="58"/>
      <c r="W2963" s="58"/>
      <c r="X2963" s="58"/>
      <c r="Y2963" s="58"/>
      <c r="Z2963" s="58"/>
      <c r="AA2963" s="58" t="str">
        <f>SamstagNeben!N116</f>
        <v>F40</v>
      </c>
      <c r="AB2963" s="59"/>
      <c r="AC2963" s="55" t="s">
        <v>99</v>
      </c>
    </row>
    <row r="2964" spans="1:37" ht="15.95" customHeight="1">
      <c r="A2964" s="60" t="s">
        <v>100</v>
      </c>
      <c r="C2964" s="56" t="e">
        <f ca="1">SamstagNeben!I116</f>
        <v>#N/A</v>
      </c>
      <c r="M2964" s="61"/>
      <c r="N2964" s="62" t="s">
        <v>101</v>
      </c>
      <c r="O2964" s="63"/>
      <c r="P2964" s="56" t="e">
        <f ca="1">SamstagNeben!M116</f>
        <v>#N/A</v>
      </c>
      <c r="AB2964" s="61"/>
    </row>
    <row r="2965" spans="1:37">
      <c r="A2965" s="57"/>
      <c r="B2965" s="58"/>
      <c r="C2965" s="58"/>
      <c r="M2965" s="61"/>
      <c r="N2965" s="62"/>
      <c r="AB2965" s="61"/>
      <c r="AD2965" s="64" t="s">
        <v>37</v>
      </c>
      <c r="AG2965" s="64" t="s">
        <v>102</v>
      </c>
      <c r="AJ2965" s="64" t="s">
        <v>39</v>
      </c>
    </row>
    <row r="2966" spans="1:37">
      <c r="A2966" s="65" t="s">
        <v>100</v>
      </c>
      <c r="C2966" s="66"/>
      <c r="D2966" s="67"/>
      <c r="E2966" s="67"/>
      <c r="F2966" s="67"/>
      <c r="G2966" s="67"/>
      <c r="H2966" s="68"/>
      <c r="I2966" s="67"/>
      <c r="J2966" s="67"/>
      <c r="K2966" s="67"/>
      <c r="L2966" s="67"/>
      <c r="M2966" s="68"/>
      <c r="N2966" s="67"/>
      <c r="O2966" s="67"/>
      <c r="P2966" s="67"/>
      <c r="Q2966" s="67"/>
      <c r="R2966" s="68"/>
      <c r="S2966" s="67"/>
      <c r="T2966" s="67"/>
      <c r="U2966" s="67"/>
      <c r="V2966" s="67"/>
      <c r="W2966" s="68"/>
      <c r="X2966" s="67"/>
      <c r="Y2966" s="67"/>
      <c r="Z2966" s="67"/>
      <c r="AA2966" s="67"/>
      <c r="AB2966" s="68"/>
      <c r="AC2966" s="62"/>
      <c r="AD2966" s="69"/>
      <c r="AE2966" s="53"/>
      <c r="AF2966" s="62"/>
      <c r="AG2966" s="69"/>
      <c r="AH2966" s="53"/>
      <c r="AJ2966" s="69"/>
      <c r="AK2966" s="53"/>
    </row>
    <row r="2967" spans="1:37">
      <c r="A2967" s="70" t="s">
        <v>101</v>
      </c>
      <c r="B2967" s="58"/>
      <c r="C2967" s="71"/>
      <c r="D2967" s="72"/>
      <c r="E2967" s="72"/>
      <c r="F2967" s="72"/>
      <c r="G2967" s="72"/>
      <c r="H2967" s="59"/>
      <c r="I2967" s="72"/>
      <c r="J2967" s="72"/>
      <c r="K2967" s="72"/>
      <c r="L2967" s="72"/>
      <c r="M2967" s="59"/>
      <c r="N2967" s="72"/>
      <c r="O2967" s="72"/>
      <c r="P2967" s="72"/>
      <c r="Q2967" s="72"/>
      <c r="R2967" s="59"/>
      <c r="S2967" s="72"/>
      <c r="T2967" s="72"/>
      <c r="U2967" s="72"/>
      <c r="V2967" s="72"/>
      <c r="W2967" s="59"/>
      <c r="X2967" s="72"/>
      <c r="Y2967" s="72"/>
      <c r="Z2967" s="72"/>
      <c r="AA2967" s="72"/>
      <c r="AB2967" s="59"/>
      <c r="AC2967" s="62"/>
      <c r="AD2967" s="462">
        <f>SamstagNeben!C116</f>
        <v>24</v>
      </c>
      <c r="AE2967" s="463"/>
      <c r="AF2967" s="62"/>
      <c r="AG2967" s="462">
        <f>SamstagNeben!E116</f>
        <v>148</v>
      </c>
      <c r="AH2967" s="463"/>
      <c r="AJ2967" s="462">
        <f>SamstagNeben!F116</f>
        <v>3</v>
      </c>
      <c r="AK2967" s="463"/>
    </row>
    <row r="2968" spans="1:37">
      <c r="A2968" s="65" t="s">
        <v>100</v>
      </c>
      <c r="C2968" s="66"/>
      <c r="D2968" s="67"/>
      <c r="E2968" s="67"/>
      <c r="F2968" s="67"/>
      <c r="G2968" s="67"/>
      <c r="H2968" s="68"/>
      <c r="I2968" s="67"/>
      <c r="J2968" s="67"/>
      <c r="K2968" s="67"/>
      <c r="L2968" s="67"/>
      <c r="M2968" s="68"/>
      <c r="N2968" s="67"/>
      <c r="O2968" s="67"/>
      <c r="P2968" s="67"/>
      <c r="Q2968" s="67"/>
      <c r="R2968" s="68"/>
      <c r="S2968" s="67"/>
      <c r="T2968" s="67"/>
      <c r="U2968" s="67"/>
      <c r="V2968" s="67"/>
      <c r="W2968" s="68"/>
      <c r="X2968" s="67"/>
      <c r="Y2968" s="67"/>
      <c r="Z2968" s="67"/>
      <c r="AA2968" s="67"/>
      <c r="AB2968" s="68"/>
      <c r="AC2968" s="62"/>
      <c r="AD2968" s="57"/>
      <c r="AE2968" s="59"/>
      <c r="AF2968" s="62"/>
      <c r="AG2968" s="57"/>
      <c r="AH2968" s="59"/>
      <c r="AJ2968" s="57"/>
      <c r="AK2968" s="59"/>
    </row>
    <row r="2969" spans="1:37">
      <c r="A2969" s="70" t="s">
        <v>101</v>
      </c>
      <c r="B2969" s="58"/>
      <c r="C2969" s="71"/>
      <c r="D2969" s="72"/>
      <c r="E2969" s="72"/>
      <c r="F2969" s="72"/>
      <c r="G2969" s="72"/>
      <c r="H2969" s="59"/>
      <c r="I2969" s="72"/>
      <c r="J2969" s="72"/>
      <c r="K2969" s="72"/>
      <c r="L2969" s="72"/>
      <c r="M2969" s="59"/>
      <c r="N2969" s="72"/>
      <c r="O2969" s="72"/>
      <c r="P2969" s="72"/>
      <c r="Q2969" s="72"/>
      <c r="R2969" s="59"/>
      <c r="S2969" s="72"/>
      <c r="T2969" s="72"/>
      <c r="U2969" s="72"/>
      <c r="V2969" s="72"/>
      <c r="W2969" s="59"/>
      <c r="X2969" s="72"/>
      <c r="Y2969" s="72"/>
      <c r="Z2969" s="72"/>
      <c r="AA2969" s="72"/>
      <c r="AB2969" s="59"/>
      <c r="AC2969" s="62"/>
      <c r="AD2969" s="62"/>
      <c r="AE2969" s="62"/>
      <c r="AF2969" s="62"/>
      <c r="AG2969" s="62"/>
    </row>
    <row r="2970" spans="1:37">
      <c r="A2970" s="65" t="s">
        <v>100</v>
      </c>
      <c r="C2970" s="66"/>
      <c r="D2970" s="67"/>
      <c r="E2970" s="67"/>
      <c r="F2970" s="67"/>
      <c r="G2970" s="67"/>
      <c r="H2970" s="68"/>
      <c r="I2970" s="67"/>
      <c r="J2970" s="67"/>
      <c r="K2970" s="67"/>
      <c r="L2970" s="67"/>
      <c r="M2970" s="68"/>
      <c r="N2970" s="67"/>
      <c r="O2970" s="67"/>
      <c r="P2970" s="67"/>
      <c r="Q2970" s="67"/>
      <c r="R2970" s="68"/>
      <c r="S2970" s="67"/>
      <c r="T2970" s="67"/>
      <c r="U2970" s="67"/>
      <c r="V2970" s="67"/>
      <c r="W2970" s="68"/>
      <c r="X2970" s="67"/>
      <c r="Y2970" s="67"/>
      <c r="Z2970" s="67"/>
      <c r="AA2970" s="67"/>
      <c r="AB2970" s="68"/>
      <c r="AC2970" s="62"/>
      <c r="AD2970" s="73" t="s">
        <v>103</v>
      </c>
      <c r="AE2970" s="62"/>
      <c r="AF2970" s="62"/>
      <c r="AG2970" s="62"/>
    </row>
    <row r="2971" spans="1:37">
      <c r="A2971" s="70" t="s">
        <v>101</v>
      </c>
      <c r="B2971" s="58"/>
      <c r="C2971" s="71"/>
      <c r="D2971" s="72"/>
      <c r="E2971" s="72"/>
      <c r="F2971" s="72"/>
      <c r="G2971" s="72"/>
      <c r="H2971" s="59"/>
      <c r="I2971" s="72"/>
      <c r="J2971" s="72"/>
      <c r="K2971" s="72"/>
      <c r="L2971" s="72"/>
      <c r="M2971" s="59"/>
      <c r="N2971" s="72"/>
      <c r="O2971" s="72"/>
      <c r="P2971" s="72"/>
      <c r="Q2971" s="72"/>
      <c r="R2971" s="59"/>
      <c r="S2971" s="72"/>
      <c r="T2971" s="72"/>
      <c r="U2971" s="72"/>
      <c r="V2971" s="72"/>
      <c r="W2971" s="59"/>
      <c r="X2971" s="72"/>
      <c r="Y2971" s="72"/>
      <c r="Z2971" s="72"/>
      <c r="AA2971" s="72"/>
      <c r="AB2971" s="59"/>
      <c r="AC2971" s="62"/>
      <c r="AD2971" s="62"/>
      <c r="AE2971" s="62"/>
      <c r="AF2971" s="62"/>
      <c r="AG2971" s="62"/>
    </row>
    <row r="2972" spans="1:37">
      <c r="A2972" s="65" t="s">
        <v>100</v>
      </c>
      <c r="C2972" s="66"/>
      <c r="D2972" s="67"/>
      <c r="E2972" s="67"/>
      <c r="F2972" s="67"/>
      <c r="G2972" s="67"/>
      <c r="H2972" s="68"/>
      <c r="I2972" s="67"/>
      <c r="J2972" s="67"/>
      <c r="K2972" s="67"/>
      <c r="L2972" s="67"/>
      <c r="M2972" s="68"/>
      <c r="N2972" s="67"/>
      <c r="O2972" s="67"/>
      <c r="P2972" s="67"/>
      <c r="Q2972" s="67"/>
      <c r="R2972" s="68"/>
      <c r="S2972" s="67"/>
      <c r="T2972" s="67"/>
      <c r="U2972" s="67"/>
      <c r="V2972" s="67"/>
      <c r="W2972" s="68"/>
      <c r="X2972" s="67"/>
      <c r="Y2972" s="67"/>
      <c r="Z2972" s="67"/>
      <c r="AA2972" s="67"/>
      <c r="AB2972" s="68"/>
      <c r="AC2972" s="62"/>
      <c r="AD2972" s="74" t="str">
        <f>Daten!$A$31</f>
        <v>DM Senioren 2017</v>
      </c>
      <c r="AE2972" s="58"/>
      <c r="AF2972" s="58"/>
      <c r="AG2972" s="58"/>
      <c r="AH2972" s="58"/>
      <c r="AI2972" s="58"/>
      <c r="AJ2972" s="58"/>
      <c r="AK2972" s="58"/>
    </row>
    <row r="2973" spans="1:37">
      <c r="A2973" s="70" t="s">
        <v>101</v>
      </c>
      <c r="B2973" s="58"/>
      <c r="C2973" s="71"/>
      <c r="D2973" s="72"/>
      <c r="E2973" s="72"/>
      <c r="F2973" s="72"/>
      <c r="G2973" s="72"/>
      <c r="H2973" s="59"/>
      <c r="I2973" s="72"/>
      <c r="J2973" s="72"/>
      <c r="K2973" s="72"/>
      <c r="L2973" s="72"/>
      <c r="M2973" s="59"/>
      <c r="N2973" s="72"/>
      <c r="O2973" s="72"/>
      <c r="P2973" s="72"/>
      <c r="Q2973" s="72"/>
      <c r="R2973" s="59"/>
      <c r="S2973" s="72"/>
      <c r="T2973" s="72"/>
      <c r="U2973" s="72"/>
      <c r="V2973" s="72"/>
      <c r="W2973" s="59"/>
      <c r="X2973" s="72"/>
      <c r="Y2973" s="72"/>
      <c r="Z2973" s="72"/>
      <c r="AA2973" s="72"/>
      <c r="AB2973" s="59"/>
      <c r="AC2973" s="62"/>
      <c r="AD2973" s="75" t="str">
        <f>SamstagNeben!G116</f>
        <v>F40</v>
      </c>
      <c r="AE2973" s="76"/>
      <c r="AF2973" s="76"/>
      <c r="AG2973" s="75" t="s">
        <v>34</v>
      </c>
      <c r="AH2973" s="76"/>
      <c r="AI2973" s="76"/>
      <c r="AJ2973" s="76"/>
      <c r="AK2973" s="76"/>
    </row>
    <row r="2974" spans="1:37">
      <c r="A2974" s="65" t="s">
        <v>100</v>
      </c>
      <c r="C2974" s="66"/>
      <c r="D2974" s="67"/>
      <c r="E2974" s="67"/>
      <c r="F2974" s="67"/>
      <c r="G2974" s="67"/>
      <c r="H2974" s="68"/>
      <c r="I2974" s="67"/>
      <c r="J2974" s="67"/>
      <c r="K2974" s="67"/>
      <c r="L2974" s="67"/>
      <c r="M2974" s="68"/>
      <c r="N2974" s="67"/>
      <c r="O2974" s="67"/>
      <c r="P2974" s="67"/>
      <c r="Q2974" s="67"/>
      <c r="R2974" s="68"/>
      <c r="S2974" s="67"/>
      <c r="T2974" s="67"/>
      <c r="U2974" s="67"/>
      <c r="V2974" s="67"/>
      <c r="W2974" s="68"/>
      <c r="X2974" s="67"/>
      <c r="Y2974" s="67"/>
      <c r="Z2974" s="67"/>
      <c r="AA2974" s="67"/>
      <c r="AB2974" s="68"/>
      <c r="AC2974" s="62"/>
      <c r="AD2974" s="77"/>
      <c r="AE2974" s="62"/>
      <c r="AF2974" s="62"/>
      <c r="AG2974" s="62"/>
      <c r="AH2974" s="62"/>
      <c r="AI2974" s="62"/>
      <c r="AJ2974" s="62"/>
      <c r="AK2974" s="62"/>
    </row>
    <row r="2975" spans="1:37">
      <c r="A2975" s="70" t="s">
        <v>101</v>
      </c>
      <c r="B2975" s="58"/>
      <c r="C2975" s="71"/>
      <c r="D2975" s="72"/>
      <c r="E2975" s="72"/>
      <c r="F2975" s="72"/>
      <c r="G2975" s="72"/>
      <c r="H2975" s="59"/>
      <c r="I2975" s="72"/>
      <c r="J2975" s="72"/>
      <c r="K2975" s="72"/>
      <c r="L2975" s="72"/>
      <c r="M2975" s="59"/>
      <c r="N2975" s="72"/>
      <c r="O2975" s="72"/>
      <c r="P2975" s="72"/>
      <c r="Q2975" s="72"/>
      <c r="R2975" s="59"/>
      <c r="S2975" s="72"/>
      <c r="T2975" s="72"/>
      <c r="U2975" s="72"/>
      <c r="V2975" s="72"/>
      <c r="W2975" s="59"/>
      <c r="X2975" s="72"/>
      <c r="Y2975" s="72"/>
      <c r="Z2975" s="72"/>
      <c r="AA2975" s="72"/>
      <c r="AB2975" s="59"/>
      <c r="AC2975" s="62"/>
      <c r="AD2975" s="78" t="s">
        <v>104</v>
      </c>
      <c r="AE2975" s="76"/>
      <c r="AF2975" s="76"/>
      <c r="AG2975" s="76"/>
      <c r="AH2975" s="79"/>
      <c r="AI2975" s="76"/>
      <c r="AJ2975" s="76"/>
      <c r="AK2975" s="80"/>
    </row>
    <row r="2976" spans="1:37">
      <c r="D2976" s="64"/>
      <c r="AD2976" s="81"/>
      <c r="AE2976" s="52"/>
      <c r="AF2976" s="52"/>
      <c r="AG2976" s="52"/>
      <c r="AH2976" s="82"/>
      <c r="AI2976" s="52"/>
      <c r="AJ2976" s="52"/>
      <c r="AK2976" s="53"/>
    </row>
    <row r="2977" spans="1:37">
      <c r="A2977" s="83" t="s">
        <v>105</v>
      </c>
      <c r="B2977" s="76"/>
      <c r="C2977" s="80"/>
      <c r="D2977" s="84"/>
      <c r="E2977" s="84" t="s">
        <v>100</v>
      </c>
      <c r="F2977" s="85" t="s">
        <v>21</v>
      </c>
      <c r="G2977" s="84" t="s">
        <v>101</v>
      </c>
      <c r="H2977" s="86"/>
      <c r="I2977" s="84" t="s">
        <v>106</v>
      </c>
      <c r="J2977" s="84"/>
      <c r="K2977" s="84"/>
      <c r="L2977" s="84"/>
      <c r="M2977" s="86"/>
      <c r="N2977" s="84" t="s">
        <v>107</v>
      </c>
      <c r="O2977" s="84"/>
      <c r="P2977" s="84"/>
      <c r="Q2977" s="84"/>
      <c r="R2977" s="86"/>
      <c r="S2977" s="73"/>
      <c r="T2977" s="73"/>
      <c r="AD2977" s="87" t="s">
        <v>108</v>
      </c>
      <c r="AE2977" s="58"/>
      <c r="AF2977" s="58"/>
      <c r="AG2977" s="58"/>
      <c r="AH2977" s="72"/>
      <c r="AI2977" s="58"/>
      <c r="AJ2977" s="58"/>
      <c r="AK2977" s="59"/>
    </row>
    <row r="2978" spans="1:37">
      <c r="A2978" s="60"/>
      <c r="C2978" s="61"/>
      <c r="H2978" s="61"/>
      <c r="M2978" s="61"/>
      <c r="N2978" s="88"/>
      <c r="O2978" s="89"/>
      <c r="P2978" s="89"/>
      <c r="Q2978" s="89"/>
      <c r="R2978" s="90"/>
      <c r="S2978" s="62"/>
      <c r="T2978" s="56" t="s">
        <v>109</v>
      </c>
      <c r="AD2978" s="91"/>
      <c r="AE2978" s="62"/>
      <c r="AF2978" s="62"/>
      <c r="AG2978" s="62"/>
      <c r="AH2978" s="92"/>
      <c r="AI2978" s="62"/>
      <c r="AJ2978" s="62"/>
      <c r="AK2978" s="61"/>
    </row>
    <row r="2979" spans="1:37">
      <c r="A2979" s="93" t="s">
        <v>110</v>
      </c>
      <c r="B2979" s="58"/>
      <c r="C2979" s="59"/>
      <c r="D2979" s="58"/>
      <c r="E2979" s="58"/>
      <c r="F2979" s="94" t="s">
        <v>21</v>
      </c>
      <c r="G2979" s="58"/>
      <c r="H2979" s="59"/>
      <c r="I2979" s="58"/>
      <c r="J2979" s="58"/>
      <c r="K2979" s="94" t="s">
        <v>21</v>
      </c>
      <c r="L2979" s="58"/>
      <c r="M2979" s="59"/>
      <c r="N2979" s="95"/>
      <c r="O2979" s="95"/>
      <c r="P2979" s="96"/>
      <c r="Q2979" s="97"/>
      <c r="R2979" s="98"/>
      <c r="S2979" s="62"/>
      <c r="T2979" s="62"/>
      <c r="AD2979" s="87" t="s">
        <v>111</v>
      </c>
      <c r="AE2979" s="58"/>
      <c r="AF2979" s="58"/>
      <c r="AG2979" s="58"/>
      <c r="AH2979" s="72"/>
      <c r="AI2979" s="58"/>
      <c r="AJ2979" s="58"/>
      <c r="AK2979" s="59"/>
    </row>
    <row r="2980" spans="1:37">
      <c r="A2980" s="60"/>
      <c r="C2980" s="61"/>
      <c r="H2980" s="61"/>
      <c r="K2980" s="99"/>
      <c r="M2980" s="61"/>
      <c r="N2980" s="62"/>
      <c r="Q2980" s="100"/>
      <c r="R2980" s="61"/>
      <c r="S2980" s="62"/>
      <c r="T2980" s="58"/>
      <c r="U2980" s="58"/>
      <c r="V2980" s="58"/>
      <c r="W2980" s="58"/>
      <c r="X2980" s="58"/>
      <c r="Y2980" s="58"/>
      <c r="Z2980" s="58"/>
      <c r="AA2980" s="58"/>
      <c r="AB2980" s="58"/>
      <c r="AC2980" s="62"/>
      <c r="AD2980" s="91"/>
      <c r="AE2980" s="62"/>
      <c r="AF2980" s="62"/>
      <c r="AG2980" s="62"/>
      <c r="AH2980" s="92"/>
      <c r="AI2980" s="62"/>
      <c r="AJ2980" s="62"/>
      <c r="AK2980" s="61"/>
    </row>
    <row r="2981" spans="1:37">
      <c r="A2981" s="93" t="s">
        <v>112</v>
      </c>
      <c r="B2981" s="58"/>
      <c r="C2981" s="59"/>
      <c r="D2981" s="58"/>
      <c r="E2981" s="58"/>
      <c r="F2981" s="94" t="s">
        <v>21</v>
      </c>
      <c r="G2981" s="58"/>
      <c r="H2981" s="59"/>
      <c r="I2981" s="58"/>
      <c r="J2981" s="58"/>
      <c r="K2981" s="94" t="s">
        <v>21</v>
      </c>
      <c r="L2981" s="58"/>
      <c r="M2981" s="59"/>
      <c r="N2981" s="58"/>
      <c r="O2981" s="58"/>
      <c r="P2981" s="94" t="s">
        <v>21</v>
      </c>
      <c r="Q2981" s="101"/>
      <c r="R2981" s="59"/>
      <c r="S2981" s="62"/>
      <c r="T2981" s="62"/>
      <c r="AD2981" s="87" t="s">
        <v>113</v>
      </c>
      <c r="AE2981" s="58"/>
      <c r="AF2981" s="58"/>
      <c r="AG2981" s="58"/>
      <c r="AH2981" s="72"/>
      <c r="AI2981" s="58"/>
      <c r="AJ2981" s="58"/>
      <c r="AK2981" s="59"/>
    </row>
    <row r="2982" spans="1:37">
      <c r="AD2982" s="91" t="s">
        <v>114</v>
      </c>
      <c r="AE2982" s="62"/>
      <c r="AF2982" s="62"/>
      <c r="AG2982" s="62"/>
      <c r="AH2982" s="92"/>
      <c r="AI2982" s="62"/>
      <c r="AJ2982" s="62"/>
      <c r="AK2982" s="61"/>
    </row>
    <row r="2983" spans="1:37">
      <c r="A2983" s="102"/>
      <c r="B2983" s="76"/>
      <c r="C2983" s="76"/>
      <c r="D2983" s="76"/>
      <c r="E2983" s="76" t="s">
        <v>100</v>
      </c>
      <c r="F2983" s="76"/>
      <c r="G2983" s="76"/>
      <c r="H2983" s="76"/>
      <c r="I2983" s="76"/>
      <c r="J2983" s="76"/>
      <c r="K2983" s="76"/>
      <c r="L2983" s="76"/>
      <c r="M2983" s="76"/>
      <c r="N2983" s="85" t="s">
        <v>40</v>
      </c>
      <c r="O2983" s="76"/>
      <c r="P2983" s="76"/>
      <c r="Q2983" s="76"/>
      <c r="R2983" s="76"/>
      <c r="S2983" s="76"/>
      <c r="T2983" s="76" t="s">
        <v>101</v>
      </c>
      <c r="U2983" s="76"/>
      <c r="V2983" s="76"/>
      <c r="W2983" s="76"/>
      <c r="X2983" s="76"/>
      <c r="Y2983" s="76"/>
      <c r="Z2983" s="76"/>
      <c r="AA2983" s="76"/>
      <c r="AB2983" s="80"/>
      <c r="AD2983" s="87" t="s">
        <v>115</v>
      </c>
      <c r="AE2983" s="58"/>
      <c r="AF2983" s="58"/>
      <c r="AG2983" s="58"/>
      <c r="AH2983" s="72"/>
      <c r="AI2983" s="58"/>
      <c r="AJ2983" s="58"/>
      <c r="AK2983" s="59"/>
    </row>
    <row r="2984" spans="1:37">
      <c r="A2984" s="103" t="s">
        <v>116</v>
      </c>
      <c r="B2984" s="104" t="s">
        <v>117</v>
      </c>
      <c r="C2984" s="104"/>
      <c r="D2984" s="104"/>
      <c r="E2984" s="104"/>
      <c r="F2984" s="104"/>
      <c r="G2984" s="105"/>
      <c r="H2984" s="104" t="s">
        <v>118</v>
      </c>
      <c r="I2984" s="104"/>
      <c r="J2984" s="105"/>
      <c r="K2984" s="106" t="s">
        <v>119</v>
      </c>
      <c r="L2984" s="107" t="s">
        <v>120</v>
      </c>
      <c r="M2984" s="108"/>
      <c r="N2984" s="109" t="s">
        <v>94</v>
      </c>
      <c r="O2984" s="105" t="s">
        <v>116</v>
      </c>
      <c r="P2984" s="104" t="s">
        <v>117</v>
      </c>
      <c r="Q2984" s="104"/>
      <c r="R2984" s="104"/>
      <c r="S2984" s="104"/>
      <c r="T2984" s="104"/>
      <c r="U2984" s="105"/>
      <c r="V2984" s="104" t="s">
        <v>118</v>
      </c>
      <c r="W2984" s="104"/>
      <c r="X2984" s="105"/>
      <c r="Y2984" s="106" t="s">
        <v>119</v>
      </c>
      <c r="Z2984" s="107" t="s">
        <v>120</v>
      </c>
      <c r="AA2984" s="108"/>
      <c r="AB2984" s="109" t="s">
        <v>94</v>
      </c>
    </row>
    <row r="2985" spans="1:37">
      <c r="A2985" s="110" t="s">
        <v>121</v>
      </c>
      <c r="B2985" s="111"/>
      <c r="C2985" s="111"/>
      <c r="D2985" s="111"/>
      <c r="E2985" s="111"/>
      <c r="F2985" s="111"/>
      <c r="G2985" s="112"/>
      <c r="H2985" s="111"/>
      <c r="I2985" s="111"/>
      <c r="J2985" s="112"/>
      <c r="K2985" s="113"/>
      <c r="L2985" s="114"/>
      <c r="M2985" s="115"/>
      <c r="N2985" s="116"/>
      <c r="O2985" s="117" t="s">
        <v>121</v>
      </c>
      <c r="P2985" s="111"/>
      <c r="Q2985" s="111"/>
      <c r="R2985" s="111"/>
      <c r="S2985" s="111"/>
      <c r="T2985" s="111"/>
      <c r="U2985" s="112"/>
      <c r="V2985" s="111"/>
      <c r="W2985" s="111"/>
      <c r="X2985" s="112"/>
      <c r="Y2985" s="113"/>
      <c r="Z2985" s="114"/>
      <c r="AA2985" s="115"/>
      <c r="AB2985" s="116"/>
      <c r="AD2985" s="64" t="s">
        <v>122</v>
      </c>
    </row>
    <row r="2986" spans="1:37">
      <c r="A2986" s="110" t="s">
        <v>123</v>
      </c>
      <c r="B2986" s="111"/>
      <c r="C2986" s="111"/>
      <c r="D2986" s="111"/>
      <c r="E2986" s="111"/>
      <c r="F2986" s="111"/>
      <c r="G2986" s="112"/>
      <c r="H2986" s="111"/>
      <c r="I2986" s="111"/>
      <c r="J2986" s="112"/>
      <c r="K2986" s="118"/>
      <c r="L2986" s="119"/>
      <c r="M2986" s="112"/>
      <c r="N2986" s="116"/>
      <c r="O2986" s="117" t="s">
        <v>123</v>
      </c>
      <c r="P2986" s="111"/>
      <c r="Q2986" s="111"/>
      <c r="R2986" s="111"/>
      <c r="S2986" s="111"/>
      <c r="T2986" s="111"/>
      <c r="U2986" s="112"/>
      <c r="V2986" s="111"/>
      <c r="W2986" s="111"/>
      <c r="X2986" s="112"/>
      <c r="Y2986" s="118"/>
      <c r="Z2986" s="119"/>
      <c r="AA2986" s="112"/>
      <c r="AB2986" s="116"/>
      <c r="AD2986" s="120"/>
      <c r="AE2986" s="58"/>
      <c r="AF2986" s="58"/>
      <c r="AG2986" s="58"/>
      <c r="AH2986" s="58"/>
      <c r="AI2986" s="58"/>
      <c r="AJ2986" s="58"/>
      <c r="AK2986" s="58"/>
    </row>
    <row r="2987" spans="1:37">
      <c r="A2987" s="110" t="s">
        <v>124</v>
      </c>
      <c r="B2987" s="111"/>
      <c r="C2987" s="111"/>
      <c r="D2987" s="111"/>
      <c r="E2987" s="111"/>
      <c r="F2987" s="111"/>
      <c r="G2987" s="112"/>
      <c r="H2987" s="111"/>
      <c r="I2987" s="111"/>
      <c r="J2987" s="112"/>
      <c r="K2987" s="118"/>
      <c r="L2987" s="119"/>
      <c r="M2987" s="112"/>
      <c r="N2987" s="116"/>
      <c r="O2987" s="117" t="s">
        <v>124</v>
      </c>
      <c r="P2987" s="111"/>
      <c r="Q2987" s="111"/>
      <c r="R2987" s="111"/>
      <c r="S2987" s="111"/>
      <c r="T2987" s="111"/>
      <c r="U2987" s="112"/>
      <c r="V2987" s="111"/>
      <c r="W2987" s="111"/>
      <c r="X2987" s="112"/>
      <c r="Y2987" s="118"/>
      <c r="Z2987" s="119"/>
      <c r="AA2987" s="112"/>
      <c r="AB2987" s="116"/>
      <c r="AD2987" s="64" t="s">
        <v>96</v>
      </c>
    </row>
    <row r="2988" spans="1:37">
      <c r="A2988" s="110" t="s">
        <v>125</v>
      </c>
      <c r="B2988" s="111"/>
      <c r="C2988" s="111"/>
      <c r="D2988" s="111"/>
      <c r="E2988" s="111"/>
      <c r="F2988" s="111"/>
      <c r="G2988" s="112"/>
      <c r="H2988" s="111"/>
      <c r="I2988" s="111"/>
      <c r="J2988" s="112"/>
      <c r="K2988" s="118"/>
      <c r="L2988" s="119"/>
      <c r="M2988" s="112"/>
      <c r="N2988" s="116"/>
      <c r="O2988" s="117" t="s">
        <v>125</v>
      </c>
      <c r="P2988" s="111"/>
      <c r="Q2988" s="111"/>
      <c r="R2988" s="111"/>
      <c r="S2988" s="111"/>
      <c r="T2988" s="111"/>
      <c r="U2988" s="112"/>
      <c r="V2988" s="111"/>
      <c r="W2988" s="111"/>
      <c r="X2988" s="112"/>
      <c r="Y2988" s="118"/>
      <c r="Z2988" s="119"/>
      <c r="AA2988" s="112"/>
      <c r="AB2988" s="116"/>
      <c r="AD2988" s="120"/>
      <c r="AE2988" s="58"/>
      <c r="AF2988" s="58"/>
      <c r="AG2988" s="58"/>
      <c r="AH2988" s="58"/>
      <c r="AI2988" s="58"/>
      <c r="AJ2988" s="58"/>
      <c r="AK2988" s="58"/>
    </row>
    <row r="2989" spans="1:37">
      <c r="A2989" s="110" t="s">
        <v>126</v>
      </c>
      <c r="B2989" s="111"/>
      <c r="C2989" s="111"/>
      <c r="D2989" s="111"/>
      <c r="E2989" s="111"/>
      <c r="F2989" s="111"/>
      <c r="G2989" s="112"/>
      <c r="H2989" s="111"/>
      <c r="I2989" s="111"/>
      <c r="J2989" s="112"/>
      <c r="K2989" s="118"/>
      <c r="L2989" s="119"/>
      <c r="M2989" s="112"/>
      <c r="N2989" s="116"/>
      <c r="O2989" s="117" t="s">
        <v>126</v>
      </c>
      <c r="P2989" s="111"/>
      <c r="Q2989" s="111"/>
      <c r="R2989" s="111"/>
      <c r="S2989" s="111"/>
      <c r="T2989" s="111"/>
      <c r="U2989" s="112"/>
      <c r="V2989" s="111"/>
      <c r="W2989" s="111"/>
      <c r="X2989" s="112"/>
      <c r="Y2989" s="118"/>
      <c r="Z2989" s="119"/>
      <c r="AA2989" s="112"/>
      <c r="AB2989" s="116"/>
      <c r="AD2989" s="64" t="s">
        <v>127</v>
      </c>
    </row>
    <row r="2990" spans="1:37">
      <c r="A2990" s="121" t="s">
        <v>128</v>
      </c>
      <c r="B2990" s="58"/>
      <c r="C2990" s="58"/>
      <c r="D2990" s="58"/>
      <c r="E2990" s="58"/>
      <c r="F2990" s="58"/>
      <c r="G2990" s="72"/>
      <c r="H2990" s="58"/>
      <c r="I2990" s="58"/>
      <c r="J2990" s="72"/>
      <c r="K2990" s="122"/>
      <c r="L2990" s="123"/>
      <c r="M2990" s="72"/>
      <c r="N2990" s="59"/>
      <c r="O2990" s="124" t="s">
        <v>128</v>
      </c>
      <c r="P2990" s="58"/>
      <c r="Q2990" s="58"/>
      <c r="R2990" s="58"/>
      <c r="S2990" s="58"/>
      <c r="T2990" s="58"/>
      <c r="U2990" s="72"/>
      <c r="V2990" s="58"/>
      <c r="W2990" s="58"/>
      <c r="X2990" s="72"/>
      <c r="Y2990" s="122"/>
      <c r="Z2990" s="123"/>
      <c r="AA2990" s="72"/>
      <c r="AB2990" s="59"/>
      <c r="AD2990" s="120"/>
      <c r="AE2990" s="125" t="str">
        <f>Daten!$A$35</f>
        <v>Fredenbeck</v>
      </c>
      <c r="AF2990" s="58"/>
      <c r="AG2990" s="58"/>
      <c r="AH2990" s="58"/>
      <c r="AI2990" s="58"/>
      <c r="AJ2990" s="58"/>
      <c r="AK2990" s="58"/>
    </row>
    <row r="2991" spans="1:37">
      <c r="A2991" s="65" t="s">
        <v>129</v>
      </c>
      <c r="N2991" s="61"/>
      <c r="O2991" s="64" t="s">
        <v>129</v>
      </c>
      <c r="AB2991" s="61"/>
      <c r="AD2991" s="64" t="s">
        <v>130</v>
      </c>
    </row>
    <row r="2992" spans="1:37">
      <c r="A2992" s="57"/>
      <c r="B2992" s="58"/>
      <c r="C2992" s="58"/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9"/>
      <c r="O2992" s="58"/>
      <c r="P2992" s="58"/>
      <c r="Q2992" s="58"/>
      <c r="R2992" s="58"/>
      <c r="S2992" s="58"/>
      <c r="T2992" s="58"/>
      <c r="U2992" s="58"/>
      <c r="V2992" s="58"/>
      <c r="W2992" s="58"/>
      <c r="X2992" s="58"/>
      <c r="Y2992" s="58"/>
      <c r="Z2992" s="58"/>
      <c r="AA2992" s="58"/>
      <c r="AB2992" s="59"/>
      <c r="AD2992" s="58"/>
      <c r="AE2992" s="126" t="str">
        <f>Daten!$A$32</f>
        <v>05.05.2017</v>
      </c>
      <c r="AF2992" s="58"/>
      <c r="AG2992" s="58"/>
      <c r="AH2992" s="58"/>
      <c r="AI2992" s="58"/>
      <c r="AJ2992" s="58"/>
      <c r="AK2992" s="58"/>
    </row>
    <row r="2994" spans="1:37">
      <c r="A2994" s="51" t="s">
        <v>95</v>
      </c>
      <c r="B2994" s="52"/>
      <c r="C2994" s="52"/>
      <c r="D2994" s="52"/>
      <c r="E2994" s="53"/>
      <c r="F2994" s="54" t="s">
        <v>96</v>
      </c>
      <c r="G2994" s="52"/>
      <c r="H2994" s="52"/>
      <c r="I2994" s="52"/>
      <c r="J2994" s="52"/>
      <c r="K2994" s="52"/>
      <c r="L2994" s="52"/>
      <c r="M2994" s="52"/>
      <c r="N2994" s="52"/>
      <c r="O2994" s="52"/>
      <c r="P2994" s="53"/>
      <c r="Q2994" s="54" t="s">
        <v>97</v>
      </c>
      <c r="R2994" s="52"/>
      <c r="S2994" s="52"/>
      <c r="T2994" s="52"/>
      <c r="U2994" s="52"/>
      <c r="V2994" s="52"/>
      <c r="W2994" s="52"/>
      <c r="X2994" s="52"/>
      <c r="Y2994" s="52"/>
      <c r="Z2994" s="52"/>
      <c r="AA2994" s="52"/>
      <c r="AB2994" s="53"/>
      <c r="AC2994" s="55" t="s">
        <v>98</v>
      </c>
    </row>
    <row r="2995" spans="1:37">
      <c r="A2995" s="57"/>
      <c r="B2995" s="58"/>
      <c r="C2995" s="58"/>
      <c r="D2995" s="58"/>
      <c r="E2995" s="59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9"/>
      <c r="Q2995" s="58"/>
      <c r="R2995" s="58" t="e">
        <f ca="1">SamstagNeben!P117</f>
        <v>#N/A</v>
      </c>
      <c r="S2995" s="58"/>
      <c r="T2995" s="58"/>
      <c r="U2995" s="58"/>
      <c r="V2995" s="58"/>
      <c r="W2995" s="58"/>
      <c r="X2995" s="58"/>
      <c r="Y2995" s="58"/>
      <c r="Z2995" s="58"/>
      <c r="AA2995" s="58">
        <f>SamstagNeben!N117</f>
        <v>0</v>
      </c>
      <c r="AB2995" s="59"/>
      <c r="AC2995" s="55" t="s">
        <v>99</v>
      </c>
    </row>
    <row r="2996" spans="1:37" ht="15.95" customHeight="1">
      <c r="A2996" s="60" t="s">
        <v>100</v>
      </c>
      <c r="C2996" s="56" t="e">
        <f ca="1">SamstagNeben!I117</f>
        <v>#N/A</v>
      </c>
      <c r="M2996" s="61"/>
      <c r="N2996" s="62" t="s">
        <v>101</v>
      </c>
      <c r="O2996" s="63"/>
      <c r="P2996" s="56" t="e">
        <f ca="1">SamstagNeben!M117</f>
        <v>#N/A</v>
      </c>
      <c r="AB2996" s="61"/>
    </row>
    <row r="2997" spans="1:37">
      <c r="A2997" s="57"/>
      <c r="B2997" s="58"/>
      <c r="C2997" s="58"/>
      <c r="M2997" s="61"/>
      <c r="N2997" s="62"/>
      <c r="AB2997" s="61"/>
      <c r="AD2997" s="64" t="s">
        <v>37</v>
      </c>
      <c r="AG2997" s="64" t="s">
        <v>102</v>
      </c>
      <c r="AJ2997" s="64" t="s">
        <v>39</v>
      </c>
    </row>
    <row r="2998" spans="1:37">
      <c r="A2998" s="65" t="s">
        <v>100</v>
      </c>
      <c r="C2998" s="66"/>
      <c r="D2998" s="67"/>
      <c r="E2998" s="67"/>
      <c r="F2998" s="67"/>
      <c r="G2998" s="67"/>
      <c r="H2998" s="68"/>
      <c r="I2998" s="67"/>
      <c r="J2998" s="67"/>
      <c r="K2998" s="67"/>
      <c r="L2998" s="67"/>
      <c r="M2998" s="68"/>
      <c r="N2998" s="67"/>
      <c r="O2998" s="67"/>
      <c r="P2998" s="67"/>
      <c r="Q2998" s="67"/>
      <c r="R2998" s="68"/>
      <c r="S2998" s="67"/>
      <c r="T2998" s="67"/>
      <c r="U2998" s="67"/>
      <c r="V2998" s="67"/>
      <c r="W2998" s="68"/>
      <c r="X2998" s="67"/>
      <c r="Y2998" s="67"/>
      <c r="Z2998" s="67"/>
      <c r="AA2998" s="67"/>
      <c r="AB2998" s="68"/>
      <c r="AC2998" s="62"/>
      <c r="AD2998" s="69"/>
      <c r="AE2998" s="53"/>
      <c r="AF2998" s="62"/>
      <c r="AG2998" s="69"/>
      <c r="AH2998" s="53"/>
      <c r="AJ2998" s="69"/>
      <c r="AK2998" s="53"/>
    </row>
    <row r="2999" spans="1:37">
      <c r="A2999" s="70" t="s">
        <v>101</v>
      </c>
      <c r="B2999" s="58"/>
      <c r="C2999" s="71"/>
      <c r="D2999" s="72"/>
      <c r="E2999" s="72"/>
      <c r="F2999" s="72"/>
      <c r="G2999" s="72"/>
      <c r="H2999" s="59"/>
      <c r="I2999" s="72"/>
      <c r="J2999" s="72"/>
      <c r="K2999" s="72"/>
      <c r="L2999" s="72"/>
      <c r="M2999" s="59"/>
      <c r="N2999" s="72"/>
      <c r="O2999" s="72"/>
      <c r="P2999" s="72"/>
      <c r="Q2999" s="72"/>
      <c r="R2999" s="59"/>
      <c r="S2999" s="72"/>
      <c r="T2999" s="72"/>
      <c r="U2999" s="72"/>
      <c r="V2999" s="72"/>
      <c r="W2999" s="59"/>
      <c r="X2999" s="72"/>
      <c r="Y2999" s="72"/>
      <c r="Z2999" s="72"/>
      <c r="AA2999" s="72"/>
      <c r="AB2999" s="59"/>
      <c r="AC2999" s="62"/>
      <c r="AD2999" s="462">
        <f>SamstagNeben!C117</f>
        <v>24</v>
      </c>
      <c r="AE2999" s="463"/>
      <c r="AF2999" s="62"/>
      <c r="AG2999" s="462">
        <f>SamstagNeben!E117</f>
        <v>0</v>
      </c>
      <c r="AH2999" s="463"/>
      <c r="AJ2999" s="462">
        <f>SamstagNeben!F117</f>
        <v>4</v>
      </c>
      <c r="AK2999" s="463"/>
    </row>
    <row r="3000" spans="1:37">
      <c r="A3000" s="65" t="s">
        <v>100</v>
      </c>
      <c r="C3000" s="66"/>
      <c r="D3000" s="67"/>
      <c r="E3000" s="67"/>
      <c r="F3000" s="67"/>
      <c r="G3000" s="67"/>
      <c r="H3000" s="68"/>
      <c r="I3000" s="67"/>
      <c r="J3000" s="67"/>
      <c r="K3000" s="67"/>
      <c r="L3000" s="67"/>
      <c r="M3000" s="68"/>
      <c r="N3000" s="67"/>
      <c r="O3000" s="67"/>
      <c r="P3000" s="67"/>
      <c r="Q3000" s="67"/>
      <c r="R3000" s="68"/>
      <c r="S3000" s="67"/>
      <c r="T3000" s="67"/>
      <c r="U3000" s="67"/>
      <c r="V3000" s="67"/>
      <c r="W3000" s="68"/>
      <c r="X3000" s="67"/>
      <c r="Y3000" s="67"/>
      <c r="Z3000" s="67"/>
      <c r="AA3000" s="67"/>
      <c r="AB3000" s="68"/>
      <c r="AC3000" s="62"/>
      <c r="AD3000" s="57"/>
      <c r="AE3000" s="59"/>
      <c r="AF3000" s="62"/>
      <c r="AG3000" s="57"/>
      <c r="AH3000" s="59"/>
      <c r="AJ3000" s="57"/>
      <c r="AK3000" s="59"/>
    </row>
    <row r="3001" spans="1:37">
      <c r="A3001" s="70" t="s">
        <v>101</v>
      </c>
      <c r="B3001" s="58"/>
      <c r="C3001" s="71"/>
      <c r="D3001" s="72"/>
      <c r="E3001" s="72"/>
      <c r="F3001" s="72"/>
      <c r="G3001" s="72"/>
      <c r="H3001" s="59"/>
      <c r="I3001" s="72"/>
      <c r="J3001" s="72"/>
      <c r="K3001" s="72"/>
      <c r="L3001" s="72"/>
      <c r="M3001" s="59"/>
      <c r="N3001" s="72"/>
      <c r="O3001" s="72"/>
      <c r="P3001" s="72"/>
      <c r="Q3001" s="72"/>
      <c r="R3001" s="59"/>
      <c r="S3001" s="72"/>
      <c r="T3001" s="72"/>
      <c r="U3001" s="72"/>
      <c r="V3001" s="72"/>
      <c r="W3001" s="59"/>
      <c r="X3001" s="72"/>
      <c r="Y3001" s="72"/>
      <c r="Z3001" s="72"/>
      <c r="AA3001" s="72"/>
      <c r="AB3001" s="59"/>
      <c r="AC3001" s="62"/>
      <c r="AD3001" s="62"/>
      <c r="AE3001" s="62"/>
      <c r="AF3001" s="62"/>
      <c r="AG3001" s="62"/>
    </row>
    <row r="3002" spans="1:37">
      <c r="A3002" s="65" t="s">
        <v>100</v>
      </c>
      <c r="C3002" s="66"/>
      <c r="D3002" s="67"/>
      <c r="E3002" s="67"/>
      <c r="F3002" s="67"/>
      <c r="G3002" s="67"/>
      <c r="H3002" s="68"/>
      <c r="I3002" s="67"/>
      <c r="J3002" s="67"/>
      <c r="K3002" s="67"/>
      <c r="L3002" s="67"/>
      <c r="M3002" s="68"/>
      <c r="N3002" s="67"/>
      <c r="O3002" s="67"/>
      <c r="P3002" s="67"/>
      <c r="Q3002" s="67"/>
      <c r="R3002" s="68"/>
      <c r="S3002" s="67"/>
      <c r="T3002" s="67"/>
      <c r="U3002" s="67"/>
      <c r="V3002" s="67"/>
      <c r="W3002" s="68"/>
      <c r="X3002" s="67"/>
      <c r="Y3002" s="67"/>
      <c r="Z3002" s="67"/>
      <c r="AA3002" s="67"/>
      <c r="AB3002" s="68"/>
      <c r="AC3002" s="62"/>
      <c r="AD3002" s="73" t="s">
        <v>103</v>
      </c>
      <c r="AE3002" s="62"/>
      <c r="AF3002" s="62"/>
      <c r="AG3002" s="62"/>
    </row>
    <row r="3003" spans="1:37">
      <c r="A3003" s="70" t="s">
        <v>101</v>
      </c>
      <c r="B3003" s="58"/>
      <c r="C3003" s="71"/>
      <c r="D3003" s="72"/>
      <c r="E3003" s="72"/>
      <c r="F3003" s="72"/>
      <c r="G3003" s="72"/>
      <c r="H3003" s="59"/>
      <c r="I3003" s="72"/>
      <c r="J3003" s="72"/>
      <c r="K3003" s="72"/>
      <c r="L3003" s="72"/>
      <c r="M3003" s="59"/>
      <c r="N3003" s="72"/>
      <c r="O3003" s="72"/>
      <c r="P3003" s="72"/>
      <c r="Q3003" s="72"/>
      <c r="R3003" s="59"/>
      <c r="S3003" s="72"/>
      <c r="T3003" s="72"/>
      <c r="U3003" s="72"/>
      <c r="V3003" s="72"/>
      <c r="W3003" s="59"/>
      <c r="X3003" s="72"/>
      <c r="Y3003" s="72"/>
      <c r="Z3003" s="72"/>
      <c r="AA3003" s="72"/>
      <c r="AB3003" s="59"/>
      <c r="AC3003" s="62"/>
      <c r="AD3003" s="62"/>
      <c r="AE3003" s="62"/>
      <c r="AF3003" s="62"/>
      <c r="AG3003" s="62"/>
    </row>
    <row r="3004" spans="1:37">
      <c r="A3004" s="65" t="s">
        <v>100</v>
      </c>
      <c r="C3004" s="66"/>
      <c r="D3004" s="67"/>
      <c r="E3004" s="67"/>
      <c r="F3004" s="67"/>
      <c r="G3004" s="67"/>
      <c r="H3004" s="68"/>
      <c r="I3004" s="67"/>
      <c r="J3004" s="67"/>
      <c r="K3004" s="67"/>
      <c r="L3004" s="67"/>
      <c r="M3004" s="68"/>
      <c r="N3004" s="67"/>
      <c r="O3004" s="67"/>
      <c r="P3004" s="67"/>
      <c r="Q3004" s="67"/>
      <c r="R3004" s="68"/>
      <c r="S3004" s="67"/>
      <c r="T3004" s="67"/>
      <c r="U3004" s="67"/>
      <c r="V3004" s="67"/>
      <c r="W3004" s="68"/>
      <c r="X3004" s="67"/>
      <c r="Y3004" s="67"/>
      <c r="Z3004" s="67"/>
      <c r="AA3004" s="67"/>
      <c r="AB3004" s="68"/>
      <c r="AC3004" s="62"/>
      <c r="AD3004" s="74" t="str">
        <f>Daten!$A$31</f>
        <v>DM Senioren 2017</v>
      </c>
      <c r="AE3004" s="58"/>
      <c r="AF3004" s="58"/>
      <c r="AG3004" s="58"/>
      <c r="AH3004" s="58"/>
      <c r="AI3004" s="58"/>
      <c r="AJ3004" s="58"/>
      <c r="AK3004" s="58"/>
    </row>
    <row r="3005" spans="1:37">
      <c r="A3005" s="70" t="s">
        <v>101</v>
      </c>
      <c r="B3005" s="58"/>
      <c r="C3005" s="71"/>
      <c r="D3005" s="72"/>
      <c r="E3005" s="72"/>
      <c r="F3005" s="72"/>
      <c r="G3005" s="72"/>
      <c r="H3005" s="59"/>
      <c r="I3005" s="72"/>
      <c r="J3005" s="72"/>
      <c r="K3005" s="72"/>
      <c r="L3005" s="72"/>
      <c r="M3005" s="59"/>
      <c r="N3005" s="72"/>
      <c r="O3005" s="72"/>
      <c r="P3005" s="72"/>
      <c r="Q3005" s="72"/>
      <c r="R3005" s="59"/>
      <c r="S3005" s="72"/>
      <c r="T3005" s="72"/>
      <c r="U3005" s="72"/>
      <c r="V3005" s="72"/>
      <c r="W3005" s="59"/>
      <c r="X3005" s="72"/>
      <c r="Y3005" s="72"/>
      <c r="Z3005" s="72"/>
      <c r="AA3005" s="72"/>
      <c r="AB3005" s="59"/>
      <c r="AC3005" s="62"/>
      <c r="AD3005" s="75">
        <f>SamstagNeben!G117</f>
        <v>0</v>
      </c>
      <c r="AE3005" s="76"/>
      <c r="AF3005" s="76"/>
      <c r="AG3005" s="75" t="s">
        <v>34</v>
      </c>
      <c r="AH3005" s="76"/>
      <c r="AI3005" s="76"/>
      <c r="AJ3005" s="76"/>
      <c r="AK3005" s="76"/>
    </row>
    <row r="3006" spans="1:37">
      <c r="A3006" s="65" t="s">
        <v>100</v>
      </c>
      <c r="C3006" s="66"/>
      <c r="D3006" s="67"/>
      <c r="E3006" s="67"/>
      <c r="F3006" s="67"/>
      <c r="G3006" s="67"/>
      <c r="H3006" s="68"/>
      <c r="I3006" s="67"/>
      <c r="J3006" s="67"/>
      <c r="K3006" s="67"/>
      <c r="L3006" s="67"/>
      <c r="M3006" s="68"/>
      <c r="N3006" s="67"/>
      <c r="O3006" s="67"/>
      <c r="P3006" s="67"/>
      <c r="Q3006" s="67"/>
      <c r="R3006" s="68"/>
      <c r="S3006" s="67"/>
      <c r="T3006" s="67"/>
      <c r="U3006" s="67"/>
      <c r="V3006" s="67"/>
      <c r="W3006" s="68"/>
      <c r="X3006" s="67"/>
      <c r="Y3006" s="67"/>
      <c r="Z3006" s="67"/>
      <c r="AA3006" s="67"/>
      <c r="AB3006" s="68"/>
      <c r="AC3006" s="62"/>
      <c r="AD3006" s="77"/>
      <c r="AE3006" s="62"/>
      <c r="AF3006" s="62"/>
      <c r="AG3006" s="62"/>
      <c r="AH3006" s="62"/>
      <c r="AI3006" s="62"/>
      <c r="AJ3006" s="62"/>
      <c r="AK3006" s="62"/>
    </row>
    <row r="3007" spans="1:37">
      <c r="A3007" s="70" t="s">
        <v>101</v>
      </c>
      <c r="B3007" s="58"/>
      <c r="C3007" s="71"/>
      <c r="D3007" s="72"/>
      <c r="E3007" s="72"/>
      <c r="F3007" s="72"/>
      <c r="G3007" s="72"/>
      <c r="H3007" s="59"/>
      <c r="I3007" s="72"/>
      <c r="J3007" s="72"/>
      <c r="K3007" s="72"/>
      <c r="L3007" s="72"/>
      <c r="M3007" s="59"/>
      <c r="N3007" s="72"/>
      <c r="O3007" s="72"/>
      <c r="P3007" s="72"/>
      <c r="Q3007" s="72"/>
      <c r="R3007" s="59"/>
      <c r="S3007" s="72"/>
      <c r="T3007" s="72"/>
      <c r="U3007" s="72"/>
      <c r="V3007" s="72"/>
      <c r="W3007" s="59"/>
      <c r="X3007" s="72"/>
      <c r="Y3007" s="72"/>
      <c r="Z3007" s="72"/>
      <c r="AA3007" s="72"/>
      <c r="AB3007" s="59"/>
      <c r="AC3007" s="62"/>
      <c r="AD3007" s="78" t="s">
        <v>104</v>
      </c>
      <c r="AE3007" s="76"/>
      <c r="AF3007" s="76"/>
      <c r="AG3007" s="76"/>
      <c r="AH3007" s="79"/>
      <c r="AI3007" s="76"/>
      <c r="AJ3007" s="76"/>
      <c r="AK3007" s="80"/>
    </row>
    <row r="3008" spans="1:37">
      <c r="D3008" s="64"/>
      <c r="AD3008" s="81"/>
      <c r="AE3008" s="52"/>
      <c r="AF3008" s="52"/>
      <c r="AG3008" s="52"/>
      <c r="AH3008" s="82"/>
      <c r="AI3008" s="52"/>
      <c r="AJ3008" s="52"/>
      <c r="AK3008" s="53"/>
    </row>
    <row r="3009" spans="1:37">
      <c r="A3009" s="83" t="s">
        <v>105</v>
      </c>
      <c r="B3009" s="76"/>
      <c r="C3009" s="80"/>
      <c r="D3009" s="84"/>
      <c r="E3009" s="84" t="s">
        <v>100</v>
      </c>
      <c r="F3009" s="85" t="s">
        <v>21</v>
      </c>
      <c r="G3009" s="84" t="s">
        <v>101</v>
      </c>
      <c r="H3009" s="86"/>
      <c r="I3009" s="84" t="s">
        <v>106</v>
      </c>
      <c r="J3009" s="84"/>
      <c r="K3009" s="84"/>
      <c r="L3009" s="84"/>
      <c r="M3009" s="86"/>
      <c r="N3009" s="84" t="s">
        <v>107</v>
      </c>
      <c r="O3009" s="84"/>
      <c r="P3009" s="84"/>
      <c r="Q3009" s="84"/>
      <c r="R3009" s="86"/>
      <c r="S3009" s="73"/>
      <c r="T3009" s="73"/>
      <c r="AD3009" s="87" t="s">
        <v>108</v>
      </c>
      <c r="AE3009" s="58"/>
      <c r="AF3009" s="58"/>
      <c r="AG3009" s="58"/>
      <c r="AH3009" s="72"/>
      <c r="AI3009" s="58"/>
      <c r="AJ3009" s="58"/>
      <c r="AK3009" s="59"/>
    </row>
    <row r="3010" spans="1:37">
      <c r="A3010" s="60"/>
      <c r="C3010" s="61"/>
      <c r="H3010" s="61"/>
      <c r="M3010" s="61"/>
      <c r="N3010" s="88"/>
      <c r="O3010" s="89"/>
      <c r="P3010" s="89"/>
      <c r="Q3010" s="89"/>
      <c r="R3010" s="90"/>
      <c r="S3010" s="62"/>
      <c r="T3010" s="56" t="s">
        <v>109</v>
      </c>
      <c r="AD3010" s="91"/>
      <c r="AE3010" s="62"/>
      <c r="AF3010" s="62"/>
      <c r="AG3010" s="62"/>
      <c r="AH3010" s="92"/>
      <c r="AI3010" s="62"/>
      <c r="AJ3010" s="62"/>
      <c r="AK3010" s="61"/>
    </row>
    <row r="3011" spans="1:37">
      <c r="A3011" s="93" t="s">
        <v>110</v>
      </c>
      <c r="B3011" s="58"/>
      <c r="C3011" s="59"/>
      <c r="D3011" s="58"/>
      <c r="E3011" s="58"/>
      <c r="F3011" s="94" t="s">
        <v>21</v>
      </c>
      <c r="G3011" s="58"/>
      <c r="H3011" s="59"/>
      <c r="I3011" s="58"/>
      <c r="J3011" s="58"/>
      <c r="K3011" s="94" t="s">
        <v>21</v>
      </c>
      <c r="L3011" s="58"/>
      <c r="M3011" s="59"/>
      <c r="N3011" s="95"/>
      <c r="O3011" s="95"/>
      <c r="P3011" s="96"/>
      <c r="Q3011" s="97"/>
      <c r="R3011" s="98"/>
      <c r="S3011" s="62"/>
      <c r="T3011" s="62"/>
      <c r="AD3011" s="87" t="s">
        <v>111</v>
      </c>
      <c r="AE3011" s="58"/>
      <c r="AF3011" s="58"/>
      <c r="AG3011" s="58"/>
      <c r="AH3011" s="72"/>
      <c r="AI3011" s="58"/>
      <c r="AJ3011" s="58"/>
      <c r="AK3011" s="59"/>
    </row>
    <row r="3012" spans="1:37">
      <c r="A3012" s="60"/>
      <c r="C3012" s="61"/>
      <c r="H3012" s="61"/>
      <c r="K3012" s="99"/>
      <c r="M3012" s="61"/>
      <c r="N3012" s="62"/>
      <c r="Q3012" s="100"/>
      <c r="R3012" s="61"/>
      <c r="S3012" s="62"/>
      <c r="T3012" s="58"/>
      <c r="U3012" s="58"/>
      <c r="V3012" s="58"/>
      <c r="W3012" s="58"/>
      <c r="X3012" s="58"/>
      <c r="Y3012" s="58"/>
      <c r="Z3012" s="58"/>
      <c r="AA3012" s="58"/>
      <c r="AB3012" s="58"/>
      <c r="AC3012" s="62"/>
      <c r="AD3012" s="91"/>
      <c r="AE3012" s="62"/>
      <c r="AF3012" s="62"/>
      <c r="AG3012" s="62"/>
      <c r="AH3012" s="92"/>
      <c r="AI3012" s="62"/>
      <c r="AJ3012" s="62"/>
      <c r="AK3012" s="61"/>
    </row>
    <row r="3013" spans="1:37">
      <c r="A3013" s="93" t="s">
        <v>112</v>
      </c>
      <c r="B3013" s="58"/>
      <c r="C3013" s="59"/>
      <c r="D3013" s="58"/>
      <c r="E3013" s="58"/>
      <c r="F3013" s="94" t="s">
        <v>21</v>
      </c>
      <c r="G3013" s="58"/>
      <c r="H3013" s="59"/>
      <c r="I3013" s="58"/>
      <c r="J3013" s="58"/>
      <c r="K3013" s="94" t="s">
        <v>21</v>
      </c>
      <c r="L3013" s="58"/>
      <c r="M3013" s="59"/>
      <c r="N3013" s="58"/>
      <c r="O3013" s="58"/>
      <c r="P3013" s="94" t="s">
        <v>21</v>
      </c>
      <c r="Q3013" s="101"/>
      <c r="R3013" s="59"/>
      <c r="S3013" s="62"/>
      <c r="T3013" s="62"/>
      <c r="AD3013" s="87" t="s">
        <v>113</v>
      </c>
      <c r="AE3013" s="58"/>
      <c r="AF3013" s="58"/>
      <c r="AG3013" s="58"/>
      <c r="AH3013" s="72"/>
      <c r="AI3013" s="58"/>
      <c r="AJ3013" s="58"/>
      <c r="AK3013" s="59"/>
    </row>
    <row r="3014" spans="1:37">
      <c r="AD3014" s="91" t="s">
        <v>114</v>
      </c>
      <c r="AE3014" s="62"/>
      <c r="AF3014" s="62"/>
      <c r="AG3014" s="62"/>
      <c r="AH3014" s="92"/>
      <c r="AI3014" s="62"/>
      <c r="AJ3014" s="62"/>
      <c r="AK3014" s="61"/>
    </row>
    <row r="3015" spans="1:37">
      <c r="A3015" s="102"/>
      <c r="B3015" s="76"/>
      <c r="C3015" s="76"/>
      <c r="D3015" s="76"/>
      <c r="E3015" s="76" t="s">
        <v>100</v>
      </c>
      <c r="F3015" s="76"/>
      <c r="G3015" s="76"/>
      <c r="H3015" s="76"/>
      <c r="I3015" s="76"/>
      <c r="J3015" s="76"/>
      <c r="K3015" s="76"/>
      <c r="L3015" s="76"/>
      <c r="M3015" s="76"/>
      <c r="N3015" s="85" t="s">
        <v>40</v>
      </c>
      <c r="O3015" s="76"/>
      <c r="P3015" s="76"/>
      <c r="Q3015" s="76"/>
      <c r="R3015" s="76"/>
      <c r="S3015" s="76"/>
      <c r="T3015" s="76" t="s">
        <v>101</v>
      </c>
      <c r="U3015" s="76"/>
      <c r="V3015" s="76"/>
      <c r="W3015" s="76"/>
      <c r="X3015" s="76"/>
      <c r="Y3015" s="76"/>
      <c r="Z3015" s="76"/>
      <c r="AA3015" s="76"/>
      <c r="AB3015" s="80"/>
      <c r="AD3015" s="87" t="s">
        <v>115</v>
      </c>
      <c r="AE3015" s="58"/>
      <c r="AF3015" s="58"/>
      <c r="AG3015" s="58"/>
      <c r="AH3015" s="72"/>
      <c r="AI3015" s="58"/>
      <c r="AJ3015" s="58"/>
      <c r="AK3015" s="59"/>
    </row>
    <row r="3016" spans="1:37">
      <c r="A3016" s="103" t="s">
        <v>116</v>
      </c>
      <c r="B3016" s="104" t="s">
        <v>117</v>
      </c>
      <c r="C3016" s="104"/>
      <c r="D3016" s="104"/>
      <c r="E3016" s="104"/>
      <c r="F3016" s="104"/>
      <c r="G3016" s="105"/>
      <c r="H3016" s="104" t="s">
        <v>118</v>
      </c>
      <c r="I3016" s="104"/>
      <c r="J3016" s="105"/>
      <c r="K3016" s="106" t="s">
        <v>119</v>
      </c>
      <c r="L3016" s="107" t="s">
        <v>120</v>
      </c>
      <c r="M3016" s="108"/>
      <c r="N3016" s="109" t="s">
        <v>94</v>
      </c>
      <c r="O3016" s="105" t="s">
        <v>116</v>
      </c>
      <c r="P3016" s="104" t="s">
        <v>117</v>
      </c>
      <c r="Q3016" s="104"/>
      <c r="R3016" s="104"/>
      <c r="S3016" s="104"/>
      <c r="T3016" s="104"/>
      <c r="U3016" s="105"/>
      <c r="V3016" s="104" t="s">
        <v>118</v>
      </c>
      <c r="W3016" s="104"/>
      <c r="X3016" s="105"/>
      <c r="Y3016" s="106" t="s">
        <v>119</v>
      </c>
      <c r="Z3016" s="107" t="s">
        <v>120</v>
      </c>
      <c r="AA3016" s="108"/>
      <c r="AB3016" s="109" t="s">
        <v>94</v>
      </c>
    </row>
    <row r="3017" spans="1:37">
      <c r="A3017" s="110" t="s">
        <v>121</v>
      </c>
      <c r="B3017" s="111"/>
      <c r="C3017" s="111"/>
      <c r="D3017" s="111"/>
      <c r="E3017" s="111"/>
      <c r="F3017" s="111"/>
      <c r="G3017" s="112"/>
      <c r="H3017" s="111"/>
      <c r="I3017" s="111"/>
      <c r="J3017" s="112"/>
      <c r="K3017" s="113"/>
      <c r="L3017" s="114"/>
      <c r="M3017" s="115"/>
      <c r="N3017" s="116"/>
      <c r="O3017" s="117" t="s">
        <v>121</v>
      </c>
      <c r="P3017" s="111"/>
      <c r="Q3017" s="111"/>
      <c r="R3017" s="111"/>
      <c r="S3017" s="111"/>
      <c r="T3017" s="111"/>
      <c r="U3017" s="112"/>
      <c r="V3017" s="111"/>
      <c r="W3017" s="111"/>
      <c r="X3017" s="112"/>
      <c r="Y3017" s="113"/>
      <c r="Z3017" s="114"/>
      <c r="AA3017" s="115"/>
      <c r="AB3017" s="116"/>
      <c r="AD3017" s="64" t="s">
        <v>122</v>
      </c>
    </row>
    <row r="3018" spans="1:37">
      <c r="A3018" s="110" t="s">
        <v>123</v>
      </c>
      <c r="B3018" s="111"/>
      <c r="C3018" s="111"/>
      <c r="D3018" s="111"/>
      <c r="E3018" s="111"/>
      <c r="F3018" s="111"/>
      <c r="G3018" s="112"/>
      <c r="H3018" s="111"/>
      <c r="I3018" s="111"/>
      <c r="J3018" s="112"/>
      <c r="K3018" s="118"/>
      <c r="L3018" s="119"/>
      <c r="M3018" s="112"/>
      <c r="N3018" s="116"/>
      <c r="O3018" s="117" t="s">
        <v>123</v>
      </c>
      <c r="P3018" s="111"/>
      <c r="Q3018" s="111"/>
      <c r="R3018" s="111"/>
      <c r="S3018" s="111"/>
      <c r="T3018" s="111"/>
      <c r="U3018" s="112"/>
      <c r="V3018" s="111"/>
      <c r="W3018" s="111"/>
      <c r="X3018" s="112"/>
      <c r="Y3018" s="118"/>
      <c r="Z3018" s="119"/>
      <c r="AA3018" s="112"/>
      <c r="AB3018" s="116"/>
      <c r="AD3018" s="120"/>
      <c r="AE3018" s="58"/>
      <c r="AF3018" s="58"/>
      <c r="AG3018" s="58"/>
      <c r="AH3018" s="58"/>
      <c r="AI3018" s="58"/>
      <c r="AJ3018" s="58"/>
      <c r="AK3018" s="58"/>
    </row>
    <row r="3019" spans="1:37">
      <c r="A3019" s="110" t="s">
        <v>124</v>
      </c>
      <c r="B3019" s="111"/>
      <c r="C3019" s="111"/>
      <c r="D3019" s="111"/>
      <c r="E3019" s="111"/>
      <c r="F3019" s="111"/>
      <c r="G3019" s="112"/>
      <c r="H3019" s="111"/>
      <c r="I3019" s="111"/>
      <c r="J3019" s="112"/>
      <c r="K3019" s="118"/>
      <c r="L3019" s="119"/>
      <c r="M3019" s="112"/>
      <c r="N3019" s="116"/>
      <c r="O3019" s="117" t="s">
        <v>124</v>
      </c>
      <c r="P3019" s="111"/>
      <c r="Q3019" s="111"/>
      <c r="R3019" s="111"/>
      <c r="S3019" s="111"/>
      <c r="T3019" s="111"/>
      <c r="U3019" s="112"/>
      <c r="V3019" s="111"/>
      <c r="W3019" s="111"/>
      <c r="X3019" s="112"/>
      <c r="Y3019" s="118"/>
      <c r="Z3019" s="119"/>
      <c r="AA3019" s="112"/>
      <c r="AB3019" s="116"/>
      <c r="AD3019" s="64" t="s">
        <v>96</v>
      </c>
    </row>
    <row r="3020" spans="1:37">
      <c r="A3020" s="110" t="s">
        <v>125</v>
      </c>
      <c r="B3020" s="111"/>
      <c r="C3020" s="111"/>
      <c r="D3020" s="111"/>
      <c r="E3020" s="111"/>
      <c r="F3020" s="111"/>
      <c r="G3020" s="112"/>
      <c r="H3020" s="111"/>
      <c r="I3020" s="111"/>
      <c r="J3020" s="112"/>
      <c r="K3020" s="118"/>
      <c r="L3020" s="119"/>
      <c r="M3020" s="112"/>
      <c r="N3020" s="116"/>
      <c r="O3020" s="117" t="s">
        <v>125</v>
      </c>
      <c r="P3020" s="111"/>
      <c r="Q3020" s="111"/>
      <c r="R3020" s="111"/>
      <c r="S3020" s="111"/>
      <c r="T3020" s="111"/>
      <c r="U3020" s="112"/>
      <c r="V3020" s="111"/>
      <c r="W3020" s="111"/>
      <c r="X3020" s="112"/>
      <c r="Y3020" s="118"/>
      <c r="Z3020" s="119"/>
      <c r="AA3020" s="112"/>
      <c r="AB3020" s="116"/>
      <c r="AD3020" s="120"/>
      <c r="AE3020" s="58"/>
      <c r="AF3020" s="58"/>
      <c r="AG3020" s="58"/>
      <c r="AH3020" s="58"/>
      <c r="AI3020" s="58"/>
      <c r="AJ3020" s="58"/>
      <c r="AK3020" s="58"/>
    </row>
    <row r="3021" spans="1:37">
      <c r="A3021" s="110" t="s">
        <v>126</v>
      </c>
      <c r="B3021" s="111"/>
      <c r="C3021" s="111"/>
      <c r="D3021" s="111"/>
      <c r="E3021" s="111"/>
      <c r="F3021" s="111"/>
      <c r="G3021" s="112"/>
      <c r="H3021" s="111"/>
      <c r="I3021" s="111"/>
      <c r="J3021" s="112"/>
      <c r="K3021" s="118"/>
      <c r="L3021" s="119"/>
      <c r="M3021" s="112"/>
      <c r="N3021" s="116"/>
      <c r="O3021" s="117" t="s">
        <v>126</v>
      </c>
      <c r="P3021" s="111"/>
      <c r="Q3021" s="111"/>
      <c r="R3021" s="111"/>
      <c r="S3021" s="111"/>
      <c r="T3021" s="111"/>
      <c r="U3021" s="112"/>
      <c r="V3021" s="111"/>
      <c r="W3021" s="111"/>
      <c r="X3021" s="112"/>
      <c r="Y3021" s="118"/>
      <c r="Z3021" s="119"/>
      <c r="AA3021" s="112"/>
      <c r="AB3021" s="116"/>
      <c r="AD3021" s="64" t="s">
        <v>127</v>
      </c>
    </row>
    <row r="3022" spans="1:37">
      <c r="A3022" s="121" t="s">
        <v>128</v>
      </c>
      <c r="B3022" s="58"/>
      <c r="C3022" s="58"/>
      <c r="D3022" s="58"/>
      <c r="E3022" s="58"/>
      <c r="F3022" s="58"/>
      <c r="G3022" s="72"/>
      <c r="H3022" s="58"/>
      <c r="I3022" s="58"/>
      <c r="J3022" s="72"/>
      <c r="K3022" s="122"/>
      <c r="L3022" s="123"/>
      <c r="M3022" s="72"/>
      <c r="N3022" s="59"/>
      <c r="O3022" s="124" t="s">
        <v>128</v>
      </c>
      <c r="P3022" s="58"/>
      <c r="Q3022" s="58"/>
      <c r="R3022" s="58"/>
      <c r="S3022" s="58"/>
      <c r="T3022" s="58"/>
      <c r="U3022" s="72"/>
      <c r="V3022" s="58"/>
      <c r="W3022" s="58"/>
      <c r="X3022" s="72"/>
      <c r="Y3022" s="122"/>
      <c r="Z3022" s="123"/>
      <c r="AA3022" s="72"/>
      <c r="AB3022" s="59"/>
      <c r="AD3022" s="120"/>
      <c r="AE3022" s="125" t="str">
        <f>Daten!$A$35</f>
        <v>Fredenbeck</v>
      </c>
      <c r="AF3022" s="58"/>
      <c r="AG3022" s="58"/>
      <c r="AH3022" s="58"/>
      <c r="AI3022" s="58"/>
      <c r="AJ3022" s="58"/>
      <c r="AK3022" s="58"/>
    </row>
    <row r="3023" spans="1:37">
      <c r="A3023" s="65" t="s">
        <v>129</v>
      </c>
      <c r="N3023" s="61"/>
      <c r="O3023" s="64" t="s">
        <v>129</v>
      </c>
      <c r="AB3023" s="61"/>
      <c r="AD3023" s="64" t="s">
        <v>130</v>
      </c>
    </row>
    <row r="3024" spans="1:37">
      <c r="A3024" s="57"/>
      <c r="B3024" s="58"/>
      <c r="C3024" s="58"/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9"/>
      <c r="O3024" s="58"/>
      <c r="P3024" s="58"/>
      <c r="Q3024" s="58"/>
      <c r="R3024" s="58"/>
      <c r="S3024" s="58"/>
      <c r="T3024" s="58"/>
      <c r="U3024" s="58"/>
      <c r="V3024" s="58"/>
      <c r="W3024" s="58"/>
      <c r="X3024" s="58"/>
      <c r="Y3024" s="58"/>
      <c r="Z3024" s="58"/>
      <c r="AA3024" s="58"/>
      <c r="AB3024" s="59"/>
      <c r="AD3024" s="58"/>
      <c r="AE3024" s="126" t="str">
        <f>Daten!$A$32</f>
        <v>05.05.2017</v>
      </c>
      <c r="AF3024" s="58"/>
      <c r="AG3024" s="58"/>
      <c r="AH3024" s="58"/>
      <c r="AI3024" s="58"/>
      <c r="AJ3024" s="58"/>
      <c r="AK3024" s="58"/>
    </row>
    <row r="3025" spans="1:37">
      <c r="A3025" s="51" t="s">
        <v>95</v>
      </c>
      <c r="B3025" s="52"/>
      <c r="C3025" s="52"/>
      <c r="D3025" s="52"/>
      <c r="E3025" s="53"/>
      <c r="F3025" s="54" t="s">
        <v>96</v>
      </c>
      <c r="G3025" s="52"/>
      <c r="H3025" s="52"/>
      <c r="I3025" s="52"/>
      <c r="J3025" s="52"/>
      <c r="K3025" s="52"/>
      <c r="L3025" s="52"/>
      <c r="M3025" s="52"/>
      <c r="N3025" s="52"/>
      <c r="O3025" s="52"/>
      <c r="P3025" s="53"/>
      <c r="Q3025" s="54" t="s">
        <v>97</v>
      </c>
      <c r="R3025" s="52"/>
      <c r="S3025" s="52"/>
      <c r="T3025" s="52"/>
      <c r="U3025" s="52"/>
      <c r="V3025" s="52"/>
      <c r="W3025" s="52"/>
      <c r="X3025" s="52"/>
      <c r="Y3025" s="52"/>
      <c r="Z3025" s="52"/>
      <c r="AA3025" s="52"/>
      <c r="AB3025" s="53"/>
      <c r="AC3025" s="55" t="s">
        <v>98</v>
      </c>
    </row>
    <row r="3026" spans="1:37">
      <c r="A3026" s="57"/>
      <c r="B3026" s="58"/>
      <c r="C3026" s="58"/>
      <c r="D3026" s="58"/>
      <c r="E3026" s="59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9"/>
      <c r="Q3026" s="58"/>
      <c r="R3026" s="58" t="e">
        <f ca="1">SamstagNeben!P118</f>
        <v>#N/A</v>
      </c>
      <c r="S3026" s="58"/>
      <c r="T3026" s="58"/>
      <c r="U3026" s="58"/>
      <c r="V3026" s="58"/>
      <c r="W3026" s="58"/>
      <c r="X3026" s="58"/>
      <c r="Y3026" s="58"/>
      <c r="Z3026" s="58"/>
      <c r="AA3026" s="58">
        <f>SamstagNeben!N118</f>
        <v>0</v>
      </c>
      <c r="AB3026" s="59"/>
      <c r="AC3026" s="55" t="s">
        <v>99</v>
      </c>
    </row>
    <row r="3027" spans="1:37" ht="15.95" customHeight="1">
      <c r="A3027" s="60" t="s">
        <v>100</v>
      </c>
      <c r="C3027" s="56" t="e">
        <f ca="1">SamstagNeben!I118</f>
        <v>#N/A</v>
      </c>
      <c r="M3027" s="61"/>
      <c r="N3027" s="62" t="s">
        <v>101</v>
      </c>
      <c r="O3027" s="63"/>
      <c r="P3027" s="56" t="e">
        <f ca="1">SamstagNeben!M118</f>
        <v>#N/A</v>
      </c>
      <c r="AB3027" s="61"/>
    </row>
    <row r="3028" spans="1:37">
      <c r="A3028" s="57"/>
      <c r="B3028" s="58"/>
      <c r="C3028" s="58"/>
      <c r="M3028" s="61"/>
      <c r="N3028" s="62"/>
      <c r="AB3028" s="61"/>
      <c r="AD3028" s="64" t="s">
        <v>37</v>
      </c>
      <c r="AG3028" s="64" t="s">
        <v>102</v>
      </c>
      <c r="AJ3028" s="64" t="s">
        <v>39</v>
      </c>
    </row>
    <row r="3029" spans="1:37">
      <c r="A3029" s="65" t="s">
        <v>100</v>
      </c>
      <c r="C3029" s="66"/>
      <c r="D3029" s="67"/>
      <c r="E3029" s="67"/>
      <c r="F3029" s="67"/>
      <c r="G3029" s="67"/>
      <c r="H3029" s="68"/>
      <c r="I3029" s="67"/>
      <c r="J3029" s="67"/>
      <c r="K3029" s="67"/>
      <c r="L3029" s="67"/>
      <c r="M3029" s="68"/>
      <c r="N3029" s="67"/>
      <c r="O3029" s="67"/>
      <c r="P3029" s="67"/>
      <c r="Q3029" s="67"/>
      <c r="R3029" s="68"/>
      <c r="S3029" s="67"/>
      <c r="T3029" s="67"/>
      <c r="U3029" s="67"/>
      <c r="V3029" s="67"/>
      <c r="W3029" s="68"/>
      <c r="X3029" s="67"/>
      <c r="Y3029" s="67"/>
      <c r="Z3029" s="67"/>
      <c r="AA3029" s="67"/>
      <c r="AB3029" s="68"/>
      <c r="AC3029" s="62"/>
      <c r="AD3029" s="69"/>
      <c r="AE3029" s="53"/>
      <c r="AF3029" s="62"/>
      <c r="AG3029" s="69"/>
      <c r="AH3029" s="53"/>
      <c r="AJ3029" s="69"/>
      <c r="AK3029" s="53"/>
    </row>
    <row r="3030" spans="1:37">
      <c r="A3030" s="70" t="s">
        <v>101</v>
      </c>
      <c r="B3030" s="58"/>
      <c r="C3030" s="71"/>
      <c r="D3030" s="72"/>
      <c r="E3030" s="72"/>
      <c r="F3030" s="72"/>
      <c r="G3030" s="72"/>
      <c r="H3030" s="59"/>
      <c r="I3030" s="72"/>
      <c r="J3030" s="72"/>
      <c r="K3030" s="72"/>
      <c r="L3030" s="72"/>
      <c r="M3030" s="59"/>
      <c r="N3030" s="72"/>
      <c r="O3030" s="72"/>
      <c r="P3030" s="72"/>
      <c r="Q3030" s="72"/>
      <c r="R3030" s="59"/>
      <c r="S3030" s="72"/>
      <c r="T3030" s="72"/>
      <c r="U3030" s="72"/>
      <c r="V3030" s="72"/>
      <c r="W3030" s="59"/>
      <c r="X3030" s="72"/>
      <c r="Y3030" s="72"/>
      <c r="Z3030" s="72"/>
      <c r="AA3030" s="72"/>
      <c r="AB3030" s="59"/>
      <c r="AC3030" s="62"/>
      <c r="AD3030" s="462">
        <f>SamstagNeben!C118</f>
        <v>28</v>
      </c>
      <c r="AE3030" s="463"/>
      <c r="AF3030" s="62"/>
      <c r="AG3030" s="462">
        <f>SamstagNeben!E118</f>
        <v>0</v>
      </c>
      <c r="AH3030" s="463"/>
      <c r="AJ3030" s="462">
        <f>SamstagNeben!F118</f>
        <v>1</v>
      </c>
      <c r="AK3030" s="463"/>
    </row>
    <row r="3031" spans="1:37">
      <c r="A3031" s="65" t="s">
        <v>100</v>
      </c>
      <c r="C3031" s="66"/>
      <c r="D3031" s="67"/>
      <c r="E3031" s="67"/>
      <c r="F3031" s="67"/>
      <c r="G3031" s="67"/>
      <c r="H3031" s="68"/>
      <c r="I3031" s="67"/>
      <c r="J3031" s="67"/>
      <c r="K3031" s="67"/>
      <c r="L3031" s="67"/>
      <c r="M3031" s="68"/>
      <c r="N3031" s="67"/>
      <c r="O3031" s="67"/>
      <c r="P3031" s="67"/>
      <c r="Q3031" s="67"/>
      <c r="R3031" s="68"/>
      <c r="S3031" s="67"/>
      <c r="T3031" s="67"/>
      <c r="U3031" s="67"/>
      <c r="V3031" s="67"/>
      <c r="W3031" s="68"/>
      <c r="X3031" s="67"/>
      <c r="Y3031" s="67"/>
      <c r="Z3031" s="67"/>
      <c r="AA3031" s="67"/>
      <c r="AB3031" s="68"/>
      <c r="AC3031" s="62"/>
      <c r="AD3031" s="57"/>
      <c r="AE3031" s="59"/>
      <c r="AF3031" s="62"/>
      <c r="AG3031" s="57"/>
      <c r="AH3031" s="59"/>
      <c r="AJ3031" s="57"/>
      <c r="AK3031" s="59"/>
    </row>
    <row r="3032" spans="1:37">
      <c r="A3032" s="70" t="s">
        <v>101</v>
      </c>
      <c r="B3032" s="58"/>
      <c r="C3032" s="71"/>
      <c r="D3032" s="72"/>
      <c r="E3032" s="72"/>
      <c r="F3032" s="72"/>
      <c r="G3032" s="72"/>
      <c r="H3032" s="59"/>
      <c r="I3032" s="72"/>
      <c r="J3032" s="72"/>
      <c r="K3032" s="72"/>
      <c r="L3032" s="72"/>
      <c r="M3032" s="59"/>
      <c r="N3032" s="72"/>
      <c r="O3032" s="72"/>
      <c r="P3032" s="72"/>
      <c r="Q3032" s="72"/>
      <c r="R3032" s="59"/>
      <c r="S3032" s="72"/>
      <c r="T3032" s="72"/>
      <c r="U3032" s="72"/>
      <c r="V3032" s="72"/>
      <c r="W3032" s="59"/>
      <c r="X3032" s="72"/>
      <c r="Y3032" s="72"/>
      <c r="Z3032" s="72"/>
      <c r="AA3032" s="72"/>
      <c r="AB3032" s="59"/>
      <c r="AC3032" s="62"/>
      <c r="AD3032" s="62"/>
      <c r="AE3032" s="62"/>
      <c r="AF3032" s="62"/>
      <c r="AG3032" s="62"/>
    </row>
    <row r="3033" spans="1:37">
      <c r="A3033" s="65" t="s">
        <v>100</v>
      </c>
      <c r="C3033" s="66"/>
      <c r="D3033" s="67"/>
      <c r="E3033" s="67"/>
      <c r="F3033" s="67"/>
      <c r="G3033" s="67"/>
      <c r="H3033" s="68"/>
      <c r="I3033" s="67"/>
      <c r="J3033" s="67"/>
      <c r="K3033" s="67"/>
      <c r="L3033" s="67"/>
      <c r="M3033" s="68"/>
      <c r="N3033" s="67"/>
      <c r="O3033" s="67"/>
      <c r="P3033" s="67"/>
      <c r="Q3033" s="67"/>
      <c r="R3033" s="68"/>
      <c r="S3033" s="67"/>
      <c r="T3033" s="67"/>
      <c r="U3033" s="67"/>
      <c r="V3033" s="67"/>
      <c r="W3033" s="68"/>
      <c r="X3033" s="67"/>
      <c r="Y3033" s="67"/>
      <c r="Z3033" s="67"/>
      <c r="AA3033" s="67"/>
      <c r="AB3033" s="68"/>
      <c r="AC3033" s="62"/>
      <c r="AD3033" s="73" t="s">
        <v>103</v>
      </c>
      <c r="AE3033" s="62"/>
      <c r="AF3033" s="62"/>
      <c r="AG3033" s="62"/>
    </row>
    <row r="3034" spans="1:37">
      <c r="A3034" s="70" t="s">
        <v>101</v>
      </c>
      <c r="B3034" s="58"/>
      <c r="C3034" s="71"/>
      <c r="D3034" s="72"/>
      <c r="E3034" s="72"/>
      <c r="F3034" s="72"/>
      <c r="G3034" s="72"/>
      <c r="H3034" s="59"/>
      <c r="I3034" s="72"/>
      <c r="J3034" s="72"/>
      <c r="K3034" s="72"/>
      <c r="L3034" s="72"/>
      <c r="M3034" s="59"/>
      <c r="N3034" s="72"/>
      <c r="O3034" s="72"/>
      <c r="P3034" s="72"/>
      <c r="Q3034" s="72"/>
      <c r="R3034" s="59"/>
      <c r="S3034" s="72"/>
      <c r="T3034" s="72"/>
      <c r="U3034" s="72"/>
      <c r="V3034" s="72"/>
      <c r="W3034" s="59"/>
      <c r="X3034" s="72"/>
      <c r="Y3034" s="72"/>
      <c r="Z3034" s="72"/>
      <c r="AA3034" s="72"/>
      <c r="AB3034" s="59"/>
      <c r="AC3034" s="62"/>
      <c r="AD3034" s="62"/>
      <c r="AE3034" s="62"/>
      <c r="AF3034" s="62"/>
      <c r="AG3034" s="62"/>
    </row>
    <row r="3035" spans="1:37">
      <c r="A3035" s="65" t="s">
        <v>100</v>
      </c>
      <c r="C3035" s="66"/>
      <c r="D3035" s="67"/>
      <c r="E3035" s="67"/>
      <c r="F3035" s="67"/>
      <c r="G3035" s="67"/>
      <c r="H3035" s="68"/>
      <c r="I3035" s="67"/>
      <c r="J3035" s="67"/>
      <c r="K3035" s="67"/>
      <c r="L3035" s="67"/>
      <c r="M3035" s="68"/>
      <c r="N3035" s="67"/>
      <c r="O3035" s="67"/>
      <c r="P3035" s="67"/>
      <c r="Q3035" s="67"/>
      <c r="R3035" s="68"/>
      <c r="S3035" s="67"/>
      <c r="T3035" s="67"/>
      <c r="U3035" s="67"/>
      <c r="V3035" s="67"/>
      <c r="W3035" s="68"/>
      <c r="X3035" s="67"/>
      <c r="Y3035" s="67"/>
      <c r="Z3035" s="67"/>
      <c r="AA3035" s="67"/>
      <c r="AB3035" s="68"/>
      <c r="AC3035" s="62"/>
      <c r="AD3035" s="74" t="str">
        <f>Daten!$A$31</f>
        <v>DM Senioren 2017</v>
      </c>
      <c r="AE3035" s="58"/>
      <c r="AF3035" s="58"/>
      <c r="AG3035" s="58"/>
      <c r="AH3035" s="58"/>
      <c r="AI3035" s="58"/>
      <c r="AJ3035" s="58"/>
      <c r="AK3035" s="58"/>
    </row>
    <row r="3036" spans="1:37">
      <c r="A3036" s="70" t="s">
        <v>101</v>
      </c>
      <c r="B3036" s="58"/>
      <c r="C3036" s="71"/>
      <c r="D3036" s="72"/>
      <c r="E3036" s="72"/>
      <c r="F3036" s="72"/>
      <c r="G3036" s="72"/>
      <c r="H3036" s="59"/>
      <c r="I3036" s="72"/>
      <c r="J3036" s="72"/>
      <c r="K3036" s="72"/>
      <c r="L3036" s="72"/>
      <c r="M3036" s="59"/>
      <c r="N3036" s="72"/>
      <c r="O3036" s="72"/>
      <c r="P3036" s="72"/>
      <c r="Q3036" s="72"/>
      <c r="R3036" s="59"/>
      <c r="S3036" s="72"/>
      <c r="T3036" s="72"/>
      <c r="U3036" s="72"/>
      <c r="V3036" s="72"/>
      <c r="W3036" s="59"/>
      <c r="X3036" s="72"/>
      <c r="Y3036" s="72"/>
      <c r="Z3036" s="72"/>
      <c r="AA3036" s="72"/>
      <c r="AB3036" s="59"/>
      <c r="AC3036" s="62"/>
      <c r="AD3036" s="75">
        <f>SamstagNeben!G118</f>
        <v>0</v>
      </c>
      <c r="AE3036" s="76"/>
      <c r="AF3036" s="76"/>
      <c r="AG3036" s="75" t="s">
        <v>34</v>
      </c>
      <c r="AH3036" s="76"/>
      <c r="AI3036" s="76"/>
      <c r="AJ3036" s="76"/>
      <c r="AK3036" s="76"/>
    </row>
    <row r="3037" spans="1:37">
      <c r="A3037" s="65" t="s">
        <v>100</v>
      </c>
      <c r="C3037" s="66"/>
      <c r="D3037" s="67"/>
      <c r="E3037" s="67"/>
      <c r="F3037" s="67"/>
      <c r="G3037" s="67"/>
      <c r="H3037" s="68"/>
      <c r="I3037" s="67"/>
      <c r="J3037" s="67"/>
      <c r="K3037" s="67"/>
      <c r="L3037" s="67"/>
      <c r="M3037" s="68"/>
      <c r="N3037" s="67"/>
      <c r="O3037" s="67"/>
      <c r="P3037" s="67"/>
      <c r="Q3037" s="67"/>
      <c r="R3037" s="68"/>
      <c r="S3037" s="67"/>
      <c r="T3037" s="67"/>
      <c r="U3037" s="67"/>
      <c r="V3037" s="67"/>
      <c r="W3037" s="68"/>
      <c r="X3037" s="67"/>
      <c r="Y3037" s="67"/>
      <c r="Z3037" s="67"/>
      <c r="AA3037" s="67"/>
      <c r="AB3037" s="68"/>
      <c r="AC3037" s="62"/>
      <c r="AD3037" s="77"/>
      <c r="AE3037" s="62"/>
      <c r="AF3037" s="62"/>
      <c r="AG3037" s="62"/>
      <c r="AH3037" s="62"/>
      <c r="AI3037" s="62"/>
      <c r="AJ3037" s="62"/>
      <c r="AK3037" s="62"/>
    </row>
    <row r="3038" spans="1:37">
      <c r="A3038" s="70" t="s">
        <v>101</v>
      </c>
      <c r="B3038" s="58"/>
      <c r="C3038" s="71"/>
      <c r="D3038" s="72"/>
      <c r="E3038" s="72"/>
      <c r="F3038" s="72"/>
      <c r="G3038" s="72"/>
      <c r="H3038" s="59"/>
      <c r="I3038" s="72"/>
      <c r="J3038" s="72"/>
      <c r="K3038" s="72"/>
      <c r="L3038" s="72"/>
      <c r="M3038" s="59"/>
      <c r="N3038" s="72"/>
      <c r="O3038" s="72"/>
      <c r="P3038" s="72"/>
      <c r="Q3038" s="72"/>
      <c r="R3038" s="59"/>
      <c r="S3038" s="72"/>
      <c r="T3038" s="72"/>
      <c r="U3038" s="72"/>
      <c r="V3038" s="72"/>
      <c r="W3038" s="59"/>
      <c r="X3038" s="72"/>
      <c r="Y3038" s="72"/>
      <c r="Z3038" s="72"/>
      <c r="AA3038" s="72"/>
      <c r="AB3038" s="59"/>
      <c r="AC3038" s="62"/>
      <c r="AD3038" s="78" t="s">
        <v>104</v>
      </c>
      <c r="AE3038" s="76"/>
      <c r="AF3038" s="76"/>
      <c r="AG3038" s="76"/>
      <c r="AH3038" s="79"/>
      <c r="AI3038" s="76"/>
      <c r="AJ3038" s="76"/>
      <c r="AK3038" s="80"/>
    </row>
    <row r="3039" spans="1:37">
      <c r="D3039" s="64"/>
      <c r="AD3039" s="81"/>
      <c r="AE3039" s="52"/>
      <c r="AF3039" s="52"/>
      <c r="AG3039" s="52"/>
      <c r="AH3039" s="82"/>
      <c r="AI3039" s="52"/>
      <c r="AJ3039" s="52"/>
      <c r="AK3039" s="53"/>
    </row>
    <row r="3040" spans="1:37">
      <c r="A3040" s="83" t="s">
        <v>105</v>
      </c>
      <c r="B3040" s="76"/>
      <c r="C3040" s="80"/>
      <c r="D3040" s="84"/>
      <c r="E3040" s="84" t="s">
        <v>100</v>
      </c>
      <c r="F3040" s="85" t="s">
        <v>21</v>
      </c>
      <c r="G3040" s="84" t="s">
        <v>101</v>
      </c>
      <c r="H3040" s="86"/>
      <c r="I3040" s="84" t="s">
        <v>106</v>
      </c>
      <c r="J3040" s="84"/>
      <c r="K3040" s="84"/>
      <c r="L3040" s="84"/>
      <c r="M3040" s="86"/>
      <c r="N3040" s="84" t="s">
        <v>107</v>
      </c>
      <c r="O3040" s="84"/>
      <c r="P3040" s="84"/>
      <c r="Q3040" s="84"/>
      <c r="R3040" s="86"/>
      <c r="S3040" s="73"/>
      <c r="T3040" s="73"/>
      <c r="AD3040" s="87" t="s">
        <v>108</v>
      </c>
      <c r="AE3040" s="58"/>
      <c r="AF3040" s="58"/>
      <c r="AG3040" s="58"/>
      <c r="AH3040" s="72"/>
      <c r="AI3040" s="58"/>
      <c r="AJ3040" s="58"/>
      <c r="AK3040" s="59"/>
    </row>
    <row r="3041" spans="1:37">
      <c r="A3041" s="60"/>
      <c r="C3041" s="61"/>
      <c r="H3041" s="61"/>
      <c r="M3041" s="61"/>
      <c r="N3041" s="88"/>
      <c r="O3041" s="89"/>
      <c r="P3041" s="89"/>
      <c r="Q3041" s="89"/>
      <c r="R3041" s="90"/>
      <c r="S3041" s="62"/>
      <c r="T3041" s="56" t="s">
        <v>109</v>
      </c>
      <c r="AD3041" s="91"/>
      <c r="AE3041" s="62"/>
      <c r="AF3041" s="62"/>
      <c r="AG3041" s="62"/>
      <c r="AH3041" s="92"/>
      <c r="AI3041" s="62"/>
      <c r="AJ3041" s="62"/>
      <c r="AK3041" s="61"/>
    </row>
    <row r="3042" spans="1:37">
      <c r="A3042" s="93" t="s">
        <v>110</v>
      </c>
      <c r="B3042" s="58"/>
      <c r="C3042" s="59"/>
      <c r="D3042" s="58"/>
      <c r="E3042" s="58"/>
      <c r="F3042" s="94" t="s">
        <v>21</v>
      </c>
      <c r="G3042" s="58"/>
      <c r="H3042" s="59"/>
      <c r="I3042" s="58"/>
      <c r="J3042" s="58"/>
      <c r="K3042" s="94" t="s">
        <v>21</v>
      </c>
      <c r="L3042" s="58"/>
      <c r="M3042" s="59"/>
      <c r="N3042" s="95"/>
      <c r="O3042" s="95"/>
      <c r="P3042" s="96"/>
      <c r="Q3042" s="97"/>
      <c r="R3042" s="98"/>
      <c r="S3042" s="62"/>
      <c r="T3042" s="62"/>
      <c r="AD3042" s="87" t="s">
        <v>111</v>
      </c>
      <c r="AE3042" s="58"/>
      <c r="AF3042" s="58"/>
      <c r="AG3042" s="58"/>
      <c r="AH3042" s="72"/>
      <c r="AI3042" s="58"/>
      <c r="AJ3042" s="58"/>
      <c r="AK3042" s="59"/>
    </row>
    <row r="3043" spans="1:37">
      <c r="A3043" s="60"/>
      <c r="C3043" s="61"/>
      <c r="H3043" s="61"/>
      <c r="K3043" s="99"/>
      <c r="M3043" s="61"/>
      <c r="N3043" s="62"/>
      <c r="Q3043" s="100"/>
      <c r="R3043" s="61"/>
      <c r="S3043" s="62"/>
      <c r="T3043" s="58"/>
      <c r="U3043" s="58"/>
      <c r="V3043" s="58"/>
      <c r="W3043" s="58"/>
      <c r="X3043" s="58"/>
      <c r="Y3043" s="58"/>
      <c r="Z3043" s="58"/>
      <c r="AA3043" s="58"/>
      <c r="AB3043" s="58"/>
      <c r="AC3043" s="62"/>
      <c r="AD3043" s="91"/>
      <c r="AE3043" s="62"/>
      <c r="AF3043" s="62"/>
      <c r="AG3043" s="62"/>
      <c r="AH3043" s="92"/>
      <c r="AI3043" s="62"/>
      <c r="AJ3043" s="62"/>
      <c r="AK3043" s="61"/>
    </row>
    <row r="3044" spans="1:37">
      <c r="A3044" s="93" t="s">
        <v>112</v>
      </c>
      <c r="B3044" s="58"/>
      <c r="C3044" s="59"/>
      <c r="D3044" s="58"/>
      <c r="E3044" s="58"/>
      <c r="F3044" s="94" t="s">
        <v>21</v>
      </c>
      <c r="G3044" s="58"/>
      <c r="H3044" s="59"/>
      <c r="I3044" s="58"/>
      <c r="J3044" s="58"/>
      <c r="K3044" s="94" t="s">
        <v>21</v>
      </c>
      <c r="L3044" s="58"/>
      <c r="M3044" s="59"/>
      <c r="N3044" s="58"/>
      <c r="O3044" s="58"/>
      <c r="P3044" s="94" t="s">
        <v>21</v>
      </c>
      <c r="Q3044" s="101"/>
      <c r="R3044" s="59"/>
      <c r="S3044" s="62"/>
      <c r="T3044" s="62"/>
      <c r="AD3044" s="87" t="s">
        <v>113</v>
      </c>
      <c r="AE3044" s="58"/>
      <c r="AF3044" s="58"/>
      <c r="AG3044" s="58"/>
      <c r="AH3044" s="72"/>
      <c r="AI3044" s="58"/>
      <c r="AJ3044" s="58"/>
      <c r="AK3044" s="59"/>
    </row>
    <row r="3045" spans="1:37">
      <c r="AD3045" s="91" t="s">
        <v>114</v>
      </c>
      <c r="AE3045" s="62"/>
      <c r="AF3045" s="62"/>
      <c r="AG3045" s="62"/>
      <c r="AH3045" s="92"/>
      <c r="AI3045" s="62"/>
      <c r="AJ3045" s="62"/>
      <c r="AK3045" s="61"/>
    </row>
    <row r="3046" spans="1:37">
      <c r="A3046" s="102"/>
      <c r="B3046" s="76"/>
      <c r="C3046" s="76"/>
      <c r="D3046" s="76"/>
      <c r="E3046" s="76" t="s">
        <v>100</v>
      </c>
      <c r="F3046" s="76"/>
      <c r="G3046" s="76"/>
      <c r="H3046" s="76"/>
      <c r="I3046" s="76"/>
      <c r="J3046" s="76"/>
      <c r="K3046" s="76"/>
      <c r="L3046" s="76"/>
      <c r="M3046" s="76"/>
      <c r="N3046" s="85" t="s">
        <v>40</v>
      </c>
      <c r="O3046" s="76"/>
      <c r="P3046" s="76"/>
      <c r="Q3046" s="76"/>
      <c r="R3046" s="76"/>
      <c r="S3046" s="76"/>
      <c r="T3046" s="76" t="s">
        <v>101</v>
      </c>
      <c r="U3046" s="76"/>
      <c r="V3046" s="76"/>
      <c r="W3046" s="76"/>
      <c r="X3046" s="76"/>
      <c r="Y3046" s="76"/>
      <c r="Z3046" s="76"/>
      <c r="AA3046" s="76"/>
      <c r="AB3046" s="80"/>
      <c r="AD3046" s="87" t="s">
        <v>115</v>
      </c>
      <c r="AE3046" s="58"/>
      <c r="AF3046" s="58"/>
      <c r="AG3046" s="58"/>
      <c r="AH3046" s="72"/>
      <c r="AI3046" s="58"/>
      <c r="AJ3046" s="58"/>
      <c r="AK3046" s="59"/>
    </row>
    <row r="3047" spans="1:37">
      <c r="A3047" s="103" t="s">
        <v>116</v>
      </c>
      <c r="B3047" s="104" t="s">
        <v>117</v>
      </c>
      <c r="C3047" s="104"/>
      <c r="D3047" s="104"/>
      <c r="E3047" s="104"/>
      <c r="F3047" s="104"/>
      <c r="G3047" s="105"/>
      <c r="H3047" s="104" t="s">
        <v>118</v>
      </c>
      <c r="I3047" s="104"/>
      <c r="J3047" s="105"/>
      <c r="K3047" s="106" t="s">
        <v>119</v>
      </c>
      <c r="L3047" s="107" t="s">
        <v>120</v>
      </c>
      <c r="M3047" s="108"/>
      <c r="N3047" s="109" t="s">
        <v>94</v>
      </c>
      <c r="O3047" s="105" t="s">
        <v>116</v>
      </c>
      <c r="P3047" s="104" t="s">
        <v>117</v>
      </c>
      <c r="Q3047" s="104"/>
      <c r="R3047" s="104"/>
      <c r="S3047" s="104"/>
      <c r="T3047" s="104"/>
      <c r="U3047" s="105"/>
      <c r="V3047" s="104" t="s">
        <v>118</v>
      </c>
      <c r="W3047" s="104"/>
      <c r="X3047" s="105"/>
      <c r="Y3047" s="106" t="s">
        <v>119</v>
      </c>
      <c r="Z3047" s="107" t="s">
        <v>120</v>
      </c>
      <c r="AA3047" s="108"/>
      <c r="AB3047" s="109" t="s">
        <v>94</v>
      </c>
    </row>
    <row r="3048" spans="1:37">
      <c r="A3048" s="110" t="s">
        <v>121</v>
      </c>
      <c r="B3048" s="111"/>
      <c r="C3048" s="111"/>
      <c r="D3048" s="111"/>
      <c r="E3048" s="111"/>
      <c r="F3048" s="111"/>
      <c r="G3048" s="112"/>
      <c r="H3048" s="111"/>
      <c r="I3048" s="111"/>
      <c r="J3048" s="112"/>
      <c r="K3048" s="113"/>
      <c r="L3048" s="114"/>
      <c r="M3048" s="115"/>
      <c r="N3048" s="116"/>
      <c r="O3048" s="117" t="s">
        <v>121</v>
      </c>
      <c r="P3048" s="111"/>
      <c r="Q3048" s="111"/>
      <c r="R3048" s="111"/>
      <c r="S3048" s="111"/>
      <c r="T3048" s="111"/>
      <c r="U3048" s="112"/>
      <c r="V3048" s="111"/>
      <c r="W3048" s="111"/>
      <c r="X3048" s="112"/>
      <c r="Y3048" s="113"/>
      <c r="Z3048" s="114"/>
      <c r="AA3048" s="115"/>
      <c r="AB3048" s="116"/>
      <c r="AD3048" s="64" t="s">
        <v>122</v>
      </c>
    </row>
    <row r="3049" spans="1:37">
      <c r="A3049" s="110" t="s">
        <v>123</v>
      </c>
      <c r="B3049" s="111"/>
      <c r="C3049" s="111"/>
      <c r="D3049" s="111"/>
      <c r="E3049" s="111"/>
      <c r="F3049" s="111"/>
      <c r="G3049" s="112"/>
      <c r="H3049" s="111"/>
      <c r="I3049" s="111"/>
      <c r="J3049" s="112"/>
      <c r="K3049" s="118"/>
      <c r="L3049" s="119"/>
      <c r="M3049" s="112"/>
      <c r="N3049" s="116"/>
      <c r="O3049" s="117" t="s">
        <v>123</v>
      </c>
      <c r="P3049" s="111"/>
      <c r="Q3049" s="111"/>
      <c r="R3049" s="111"/>
      <c r="S3049" s="111"/>
      <c r="T3049" s="111"/>
      <c r="U3049" s="112"/>
      <c r="V3049" s="111"/>
      <c r="W3049" s="111"/>
      <c r="X3049" s="112"/>
      <c r="Y3049" s="118"/>
      <c r="Z3049" s="119"/>
      <c r="AA3049" s="112"/>
      <c r="AB3049" s="116"/>
      <c r="AD3049" s="120"/>
      <c r="AE3049" s="58"/>
      <c r="AF3049" s="58"/>
      <c r="AG3049" s="58"/>
      <c r="AH3049" s="58"/>
      <c r="AI3049" s="58"/>
      <c r="AJ3049" s="58"/>
      <c r="AK3049" s="58"/>
    </row>
    <row r="3050" spans="1:37">
      <c r="A3050" s="110" t="s">
        <v>124</v>
      </c>
      <c r="B3050" s="111"/>
      <c r="C3050" s="111"/>
      <c r="D3050" s="111"/>
      <c r="E3050" s="111"/>
      <c r="F3050" s="111"/>
      <c r="G3050" s="112"/>
      <c r="H3050" s="111"/>
      <c r="I3050" s="111"/>
      <c r="J3050" s="112"/>
      <c r="K3050" s="118"/>
      <c r="L3050" s="119"/>
      <c r="M3050" s="112"/>
      <c r="N3050" s="116"/>
      <c r="O3050" s="117" t="s">
        <v>124</v>
      </c>
      <c r="P3050" s="111"/>
      <c r="Q3050" s="111"/>
      <c r="R3050" s="111"/>
      <c r="S3050" s="111"/>
      <c r="T3050" s="111"/>
      <c r="U3050" s="112"/>
      <c r="V3050" s="111"/>
      <c r="W3050" s="111"/>
      <c r="X3050" s="112"/>
      <c r="Y3050" s="118"/>
      <c r="Z3050" s="119"/>
      <c r="AA3050" s="112"/>
      <c r="AB3050" s="116"/>
      <c r="AD3050" s="64" t="s">
        <v>96</v>
      </c>
    </row>
    <row r="3051" spans="1:37">
      <c r="A3051" s="110" t="s">
        <v>125</v>
      </c>
      <c r="B3051" s="111"/>
      <c r="C3051" s="111"/>
      <c r="D3051" s="111"/>
      <c r="E3051" s="111"/>
      <c r="F3051" s="111"/>
      <c r="G3051" s="112"/>
      <c r="H3051" s="111"/>
      <c r="I3051" s="111"/>
      <c r="J3051" s="112"/>
      <c r="K3051" s="118"/>
      <c r="L3051" s="119"/>
      <c r="M3051" s="112"/>
      <c r="N3051" s="116"/>
      <c r="O3051" s="117" t="s">
        <v>125</v>
      </c>
      <c r="P3051" s="111"/>
      <c r="Q3051" s="111"/>
      <c r="R3051" s="111"/>
      <c r="S3051" s="111"/>
      <c r="T3051" s="111"/>
      <c r="U3051" s="112"/>
      <c r="V3051" s="111"/>
      <c r="W3051" s="111"/>
      <c r="X3051" s="112"/>
      <c r="Y3051" s="118"/>
      <c r="Z3051" s="119"/>
      <c r="AA3051" s="112"/>
      <c r="AB3051" s="116"/>
      <c r="AD3051" s="120"/>
      <c r="AE3051" s="58"/>
      <c r="AF3051" s="58"/>
      <c r="AG3051" s="58"/>
      <c r="AH3051" s="58"/>
      <c r="AI3051" s="58"/>
      <c r="AJ3051" s="58"/>
      <c r="AK3051" s="58"/>
    </row>
    <row r="3052" spans="1:37">
      <c r="A3052" s="110" t="s">
        <v>126</v>
      </c>
      <c r="B3052" s="111"/>
      <c r="C3052" s="111"/>
      <c r="D3052" s="111"/>
      <c r="E3052" s="111"/>
      <c r="F3052" s="111"/>
      <c r="G3052" s="112"/>
      <c r="H3052" s="111"/>
      <c r="I3052" s="111"/>
      <c r="J3052" s="112"/>
      <c r="K3052" s="118"/>
      <c r="L3052" s="119"/>
      <c r="M3052" s="112"/>
      <c r="N3052" s="116"/>
      <c r="O3052" s="117" t="s">
        <v>126</v>
      </c>
      <c r="P3052" s="111"/>
      <c r="Q3052" s="111"/>
      <c r="R3052" s="111"/>
      <c r="S3052" s="111"/>
      <c r="T3052" s="111"/>
      <c r="U3052" s="112"/>
      <c r="V3052" s="111"/>
      <c r="W3052" s="111"/>
      <c r="X3052" s="112"/>
      <c r="Y3052" s="118"/>
      <c r="Z3052" s="119"/>
      <c r="AA3052" s="112"/>
      <c r="AB3052" s="116"/>
      <c r="AD3052" s="64" t="s">
        <v>127</v>
      </c>
    </row>
    <row r="3053" spans="1:37">
      <c r="A3053" s="121" t="s">
        <v>128</v>
      </c>
      <c r="B3053" s="58"/>
      <c r="C3053" s="58"/>
      <c r="D3053" s="58"/>
      <c r="E3053" s="58"/>
      <c r="F3053" s="58"/>
      <c r="G3053" s="72"/>
      <c r="H3053" s="58"/>
      <c r="I3053" s="58"/>
      <c r="J3053" s="72"/>
      <c r="K3053" s="122"/>
      <c r="L3053" s="123"/>
      <c r="M3053" s="72"/>
      <c r="N3053" s="59"/>
      <c r="O3053" s="124" t="s">
        <v>128</v>
      </c>
      <c r="P3053" s="58"/>
      <c r="Q3053" s="58"/>
      <c r="R3053" s="58"/>
      <c r="S3053" s="58"/>
      <c r="T3053" s="58"/>
      <c r="U3053" s="72"/>
      <c r="V3053" s="58"/>
      <c r="W3053" s="58"/>
      <c r="X3053" s="72"/>
      <c r="Y3053" s="122"/>
      <c r="Z3053" s="123"/>
      <c r="AA3053" s="72"/>
      <c r="AB3053" s="59"/>
      <c r="AD3053" s="120"/>
      <c r="AE3053" s="125" t="str">
        <f>Daten!$A$35</f>
        <v>Fredenbeck</v>
      </c>
      <c r="AF3053" s="58"/>
      <c r="AG3053" s="58"/>
      <c r="AH3053" s="58"/>
      <c r="AI3053" s="58"/>
      <c r="AJ3053" s="58"/>
      <c r="AK3053" s="58"/>
    </row>
    <row r="3054" spans="1:37">
      <c r="A3054" s="65" t="s">
        <v>129</v>
      </c>
      <c r="N3054" s="61"/>
      <c r="O3054" s="64" t="s">
        <v>129</v>
      </c>
      <c r="AB3054" s="61"/>
      <c r="AD3054" s="64" t="s">
        <v>130</v>
      </c>
    </row>
    <row r="3055" spans="1:37">
      <c r="A3055" s="57"/>
      <c r="B3055" s="58"/>
      <c r="C3055" s="58"/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9"/>
      <c r="O3055" s="58"/>
      <c r="P3055" s="58"/>
      <c r="Q3055" s="58"/>
      <c r="R3055" s="58"/>
      <c r="S3055" s="58"/>
      <c r="T3055" s="58"/>
      <c r="U3055" s="58"/>
      <c r="V3055" s="58"/>
      <c r="W3055" s="58"/>
      <c r="X3055" s="58"/>
      <c r="Y3055" s="58"/>
      <c r="Z3055" s="58"/>
      <c r="AA3055" s="58"/>
      <c r="AB3055" s="59"/>
      <c r="AD3055" s="58"/>
      <c r="AE3055" s="126" t="str">
        <f>Daten!$A$32</f>
        <v>05.05.2017</v>
      </c>
      <c r="AF3055" s="58"/>
      <c r="AG3055" s="58"/>
      <c r="AH3055" s="58"/>
      <c r="AI3055" s="58"/>
      <c r="AJ3055" s="58"/>
      <c r="AK3055" s="58"/>
    </row>
    <row r="3057" spans="1:37">
      <c r="A3057" s="51" t="s">
        <v>95</v>
      </c>
      <c r="B3057" s="52"/>
      <c r="C3057" s="52"/>
      <c r="D3057" s="52"/>
      <c r="E3057" s="53"/>
      <c r="F3057" s="54" t="s">
        <v>96</v>
      </c>
      <c r="G3057" s="52"/>
      <c r="H3057" s="52"/>
      <c r="I3057" s="52"/>
      <c r="J3057" s="52"/>
      <c r="K3057" s="52"/>
      <c r="L3057" s="52"/>
      <c r="M3057" s="52"/>
      <c r="N3057" s="52"/>
      <c r="O3057" s="52"/>
      <c r="P3057" s="53"/>
      <c r="Q3057" s="54" t="s">
        <v>97</v>
      </c>
      <c r="R3057" s="52"/>
      <c r="S3057" s="52"/>
      <c r="T3057" s="52"/>
      <c r="U3057" s="52"/>
      <c r="V3057" s="52"/>
      <c r="W3057" s="52"/>
      <c r="X3057" s="52"/>
      <c r="Y3057" s="52"/>
      <c r="Z3057" s="52"/>
      <c r="AA3057" s="52"/>
      <c r="AB3057" s="53"/>
      <c r="AC3057" s="55" t="s">
        <v>98</v>
      </c>
    </row>
    <row r="3058" spans="1:37">
      <c r="A3058" s="57"/>
      <c r="B3058" s="58"/>
      <c r="C3058" s="58"/>
      <c r="D3058" s="58"/>
      <c r="E3058" s="59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9"/>
      <c r="Q3058" s="58"/>
      <c r="R3058" s="58" t="e">
        <f ca="1">SamstagNeben!P119</f>
        <v>#N/A</v>
      </c>
      <c r="S3058" s="58"/>
      <c r="T3058" s="58"/>
      <c r="U3058" s="58"/>
      <c r="V3058" s="58"/>
      <c r="W3058" s="58"/>
      <c r="X3058" s="58"/>
      <c r="Y3058" s="58"/>
      <c r="Z3058" s="58"/>
      <c r="AA3058" s="58">
        <f>SamstagNeben!N119</f>
        <v>0</v>
      </c>
      <c r="AB3058" s="59"/>
      <c r="AC3058" s="55" t="s">
        <v>99</v>
      </c>
    </row>
    <row r="3059" spans="1:37" ht="15.95" customHeight="1">
      <c r="A3059" s="60" t="s">
        <v>100</v>
      </c>
      <c r="C3059" s="56" t="e">
        <f ca="1">SamstagNeben!I119</f>
        <v>#N/A</v>
      </c>
      <c r="M3059" s="61"/>
      <c r="N3059" s="62" t="s">
        <v>101</v>
      </c>
      <c r="O3059" s="63"/>
      <c r="P3059" s="56" t="e">
        <f ca="1">SamstagNeben!M119</f>
        <v>#N/A</v>
      </c>
      <c r="AB3059" s="61"/>
    </row>
    <row r="3060" spans="1:37">
      <c r="A3060" s="57"/>
      <c r="B3060" s="58"/>
      <c r="C3060" s="58"/>
      <c r="M3060" s="61"/>
      <c r="N3060" s="62"/>
      <c r="AB3060" s="61"/>
      <c r="AD3060" s="64" t="s">
        <v>37</v>
      </c>
      <c r="AG3060" s="64" t="s">
        <v>102</v>
      </c>
      <c r="AJ3060" s="64" t="s">
        <v>39</v>
      </c>
    </row>
    <row r="3061" spans="1:37">
      <c r="A3061" s="65" t="s">
        <v>100</v>
      </c>
      <c r="C3061" s="66"/>
      <c r="D3061" s="67"/>
      <c r="E3061" s="67"/>
      <c r="F3061" s="67"/>
      <c r="G3061" s="67"/>
      <c r="H3061" s="68"/>
      <c r="I3061" s="67"/>
      <c r="J3061" s="67"/>
      <c r="K3061" s="67"/>
      <c r="L3061" s="67"/>
      <c r="M3061" s="68"/>
      <c r="N3061" s="67"/>
      <c r="O3061" s="67"/>
      <c r="P3061" s="67"/>
      <c r="Q3061" s="67"/>
      <c r="R3061" s="68"/>
      <c r="S3061" s="67"/>
      <c r="T3061" s="67"/>
      <c r="U3061" s="67"/>
      <c r="V3061" s="67"/>
      <c r="W3061" s="68"/>
      <c r="X3061" s="67"/>
      <c r="Y3061" s="67"/>
      <c r="Z3061" s="67"/>
      <c r="AA3061" s="67"/>
      <c r="AB3061" s="68"/>
      <c r="AC3061" s="62"/>
      <c r="AD3061" s="69"/>
      <c r="AE3061" s="53"/>
      <c r="AF3061" s="62"/>
      <c r="AG3061" s="69"/>
      <c r="AH3061" s="53"/>
      <c r="AJ3061" s="69"/>
      <c r="AK3061" s="53"/>
    </row>
    <row r="3062" spans="1:37">
      <c r="A3062" s="70" t="s">
        <v>101</v>
      </c>
      <c r="B3062" s="58"/>
      <c r="C3062" s="71"/>
      <c r="D3062" s="72"/>
      <c r="E3062" s="72"/>
      <c r="F3062" s="72"/>
      <c r="G3062" s="72"/>
      <c r="H3062" s="59"/>
      <c r="I3062" s="72"/>
      <c r="J3062" s="72"/>
      <c r="K3062" s="72"/>
      <c r="L3062" s="72"/>
      <c r="M3062" s="59"/>
      <c r="N3062" s="72"/>
      <c r="O3062" s="72"/>
      <c r="P3062" s="72"/>
      <c r="Q3062" s="72"/>
      <c r="R3062" s="59"/>
      <c r="S3062" s="72"/>
      <c r="T3062" s="72"/>
      <c r="U3062" s="72"/>
      <c r="V3062" s="72"/>
      <c r="W3062" s="59"/>
      <c r="X3062" s="72"/>
      <c r="Y3062" s="72"/>
      <c r="Z3062" s="72"/>
      <c r="AA3062" s="72"/>
      <c r="AB3062" s="59"/>
      <c r="AC3062" s="62"/>
      <c r="AD3062" s="462">
        <f>SamstagNeben!C119</f>
        <v>25</v>
      </c>
      <c r="AE3062" s="463"/>
      <c r="AF3062" s="62"/>
      <c r="AG3062" s="462">
        <f>SamstagNeben!E119</f>
        <v>1</v>
      </c>
      <c r="AH3062" s="463"/>
      <c r="AJ3062" s="462">
        <f>SamstagNeben!F119</f>
        <v>2</v>
      </c>
      <c r="AK3062" s="463"/>
    </row>
    <row r="3063" spans="1:37">
      <c r="A3063" s="65" t="s">
        <v>100</v>
      </c>
      <c r="C3063" s="66"/>
      <c r="D3063" s="67"/>
      <c r="E3063" s="67"/>
      <c r="F3063" s="67"/>
      <c r="G3063" s="67"/>
      <c r="H3063" s="68"/>
      <c r="I3063" s="67"/>
      <c r="J3063" s="67"/>
      <c r="K3063" s="67"/>
      <c r="L3063" s="67"/>
      <c r="M3063" s="68"/>
      <c r="N3063" s="67"/>
      <c r="O3063" s="67"/>
      <c r="P3063" s="67"/>
      <c r="Q3063" s="67"/>
      <c r="R3063" s="68"/>
      <c r="S3063" s="67"/>
      <c r="T3063" s="67"/>
      <c r="U3063" s="67"/>
      <c r="V3063" s="67"/>
      <c r="W3063" s="68"/>
      <c r="X3063" s="67"/>
      <c r="Y3063" s="67"/>
      <c r="Z3063" s="67"/>
      <c r="AA3063" s="67"/>
      <c r="AB3063" s="68"/>
      <c r="AC3063" s="62"/>
      <c r="AD3063" s="57"/>
      <c r="AE3063" s="59"/>
      <c r="AF3063" s="62"/>
      <c r="AG3063" s="57"/>
      <c r="AH3063" s="59"/>
      <c r="AJ3063" s="57"/>
      <c r="AK3063" s="59"/>
    </row>
    <row r="3064" spans="1:37">
      <c r="A3064" s="70" t="s">
        <v>101</v>
      </c>
      <c r="B3064" s="58"/>
      <c r="C3064" s="71"/>
      <c r="D3064" s="72"/>
      <c r="E3064" s="72"/>
      <c r="F3064" s="72"/>
      <c r="G3064" s="72"/>
      <c r="H3064" s="59"/>
      <c r="I3064" s="72"/>
      <c r="J3064" s="72"/>
      <c r="K3064" s="72"/>
      <c r="L3064" s="72"/>
      <c r="M3064" s="59"/>
      <c r="N3064" s="72"/>
      <c r="O3064" s="72"/>
      <c r="P3064" s="72"/>
      <c r="Q3064" s="72"/>
      <c r="R3064" s="59"/>
      <c r="S3064" s="72"/>
      <c r="T3064" s="72"/>
      <c r="U3064" s="72"/>
      <c r="V3064" s="72"/>
      <c r="W3064" s="59"/>
      <c r="X3064" s="72"/>
      <c r="Y3064" s="72"/>
      <c r="Z3064" s="72"/>
      <c r="AA3064" s="72"/>
      <c r="AB3064" s="59"/>
      <c r="AC3064" s="62"/>
      <c r="AD3064" s="62"/>
      <c r="AE3064" s="62"/>
      <c r="AF3064" s="62"/>
      <c r="AG3064" s="62"/>
    </row>
    <row r="3065" spans="1:37">
      <c r="A3065" s="65" t="s">
        <v>100</v>
      </c>
      <c r="C3065" s="66"/>
      <c r="D3065" s="67"/>
      <c r="E3065" s="67"/>
      <c r="F3065" s="67"/>
      <c r="G3065" s="67"/>
      <c r="H3065" s="68"/>
      <c r="I3065" s="67"/>
      <c r="J3065" s="67"/>
      <c r="K3065" s="67"/>
      <c r="L3065" s="67"/>
      <c r="M3065" s="68"/>
      <c r="N3065" s="67"/>
      <c r="O3065" s="67"/>
      <c r="P3065" s="67"/>
      <c r="Q3065" s="67"/>
      <c r="R3065" s="68"/>
      <c r="S3065" s="67"/>
      <c r="T3065" s="67"/>
      <c r="U3065" s="67"/>
      <c r="V3065" s="67"/>
      <c r="W3065" s="68"/>
      <c r="X3065" s="67"/>
      <c r="Y3065" s="67"/>
      <c r="Z3065" s="67"/>
      <c r="AA3065" s="67"/>
      <c r="AB3065" s="68"/>
      <c r="AC3065" s="62"/>
      <c r="AD3065" s="73" t="s">
        <v>103</v>
      </c>
      <c r="AE3065" s="62"/>
      <c r="AF3065" s="62"/>
      <c r="AG3065" s="62"/>
    </row>
    <row r="3066" spans="1:37">
      <c r="A3066" s="70" t="s">
        <v>101</v>
      </c>
      <c r="B3066" s="58"/>
      <c r="C3066" s="71"/>
      <c r="D3066" s="72"/>
      <c r="E3066" s="72"/>
      <c r="F3066" s="72"/>
      <c r="G3066" s="72"/>
      <c r="H3066" s="59"/>
      <c r="I3066" s="72"/>
      <c r="J3066" s="72"/>
      <c r="K3066" s="72"/>
      <c r="L3066" s="72"/>
      <c r="M3066" s="59"/>
      <c r="N3066" s="72"/>
      <c r="O3066" s="72"/>
      <c r="P3066" s="72"/>
      <c r="Q3066" s="72"/>
      <c r="R3066" s="59"/>
      <c r="S3066" s="72"/>
      <c r="T3066" s="72"/>
      <c r="U3066" s="72"/>
      <c r="V3066" s="72"/>
      <c r="W3066" s="59"/>
      <c r="X3066" s="72"/>
      <c r="Y3066" s="72"/>
      <c r="Z3066" s="72"/>
      <c r="AA3066" s="72"/>
      <c r="AB3066" s="59"/>
      <c r="AC3066" s="62"/>
      <c r="AD3066" s="62"/>
      <c r="AE3066" s="62"/>
      <c r="AF3066" s="62"/>
      <c r="AG3066" s="62"/>
    </row>
    <row r="3067" spans="1:37">
      <c r="A3067" s="65" t="s">
        <v>100</v>
      </c>
      <c r="C3067" s="66"/>
      <c r="D3067" s="67"/>
      <c r="E3067" s="67"/>
      <c r="F3067" s="67"/>
      <c r="G3067" s="67"/>
      <c r="H3067" s="68"/>
      <c r="I3067" s="67"/>
      <c r="J3067" s="67"/>
      <c r="K3067" s="67"/>
      <c r="L3067" s="67"/>
      <c r="M3067" s="68"/>
      <c r="N3067" s="67"/>
      <c r="O3067" s="67"/>
      <c r="P3067" s="67"/>
      <c r="Q3067" s="67"/>
      <c r="R3067" s="68"/>
      <c r="S3067" s="67"/>
      <c r="T3067" s="67"/>
      <c r="U3067" s="67"/>
      <c r="V3067" s="67"/>
      <c r="W3067" s="68"/>
      <c r="X3067" s="67"/>
      <c r="Y3067" s="67"/>
      <c r="Z3067" s="67"/>
      <c r="AA3067" s="67"/>
      <c r="AB3067" s="68"/>
      <c r="AC3067" s="62"/>
      <c r="AD3067" s="74" t="str">
        <f>Daten!$A$31</f>
        <v>DM Senioren 2017</v>
      </c>
      <c r="AE3067" s="58"/>
      <c r="AF3067" s="58"/>
      <c r="AG3067" s="58"/>
      <c r="AH3067" s="58"/>
      <c r="AI3067" s="58"/>
      <c r="AJ3067" s="58"/>
      <c r="AK3067" s="58"/>
    </row>
    <row r="3068" spans="1:37">
      <c r="A3068" s="70" t="s">
        <v>101</v>
      </c>
      <c r="B3068" s="58"/>
      <c r="C3068" s="71"/>
      <c r="D3068" s="72"/>
      <c r="E3068" s="72"/>
      <c r="F3068" s="72"/>
      <c r="G3068" s="72"/>
      <c r="H3068" s="59"/>
      <c r="I3068" s="72"/>
      <c r="J3068" s="72"/>
      <c r="K3068" s="72"/>
      <c r="L3068" s="72"/>
      <c r="M3068" s="59"/>
      <c r="N3068" s="72"/>
      <c r="O3068" s="72"/>
      <c r="P3068" s="72"/>
      <c r="Q3068" s="72"/>
      <c r="R3068" s="59"/>
      <c r="S3068" s="72"/>
      <c r="T3068" s="72"/>
      <c r="U3068" s="72"/>
      <c r="V3068" s="72"/>
      <c r="W3068" s="59"/>
      <c r="X3068" s="72"/>
      <c r="Y3068" s="72"/>
      <c r="Z3068" s="72"/>
      <c r="AA3068" s="72"/>
      <c r="AB3068" s="59"/>
      <c r="AC3068" s="62"/>
      <c r="AD3068" s="75">
        <f>SamstagNeben!G119</f>
        <v>0</v>
      </c>
      <c r="AE3068" s="76"/>
      <c r="AF3068" s="76"/>
      <c r="AG3068" s="75" t="s">
        <v>34</v>
      </c>
      <c r="AH3068" s="76"/>
      <c r="AI3068" s="76"/>
      <c r="AJ3068" s="76"/>
      <c r="AK3068" s="76"/>
    </row>
    <row r="3069" spans="1:37">
      <c r="A3069" s="65" t="s">
        <v>100</v>
      </c>
      <c r="C3069" s="66"/>
      <c r="D3069" s="67"/>
      <c r="E3069" s="67"/>
      <c r="F3069" s="67"/>
      <c r="G3069" s="67"/>
      <c r="H3069" s="68"/>
      <c r="I3069" s="67"/>
      <c r="J3069" s="67"/>
      <c r="K3069" s="67"/>
      <c r="L3069" s="67"/>
      <c r="M3069" s="68"/>
      <c r="N3069" s="67"/>
      <c r="O3069" s="67"/>
      <c r="P3069" s="67"/>
      <c r="Q3069" s="67"/>
      <c r="R3069" s="68"/>
      <c r="S3069" s="67"/>
      <c r="T3069" s="67"/>
      <c r="U3069" s="67"/>
      <c r="V3069" s="67"/>
      <c r="W3069" s="68"/>
      <c r="X3069" s="67"/>
      <c r="Y3069" s="67"/>
      <c r="Z3069" s="67"/>
      <c r="AA3069" s="67"/>
      <c r="AB3069" s="68"/>
      <c r="AC3069" s="62"/>
      <c r="AD3069" s="77"/>
      <c r="AE3069" s="62"/>
      <c r="AF3069" s="62"/>
      <c r="AG3069" s="62"/>
      <c r="AH3069" s="62"/>
      <c r="AI3069" s="62"/>
      <c r="AJ3069" s="62"/>
      <c r="AK3069" s="62"/>
    </row>
    <row r="3070" spans="1:37">
      <c r="A3070" s="70" t="s">
        <v>101</v>
      </c>
      <c r="B3070" s="58"/>
      <c r="C3070" s="71"/>
      <c r="D3070" s="72"/>
      <c r="E3070" s="72"/>
      <c r="F3070" s="72"/>
      <c r="G3070" s="72"/>
      <c r="H3070" s="59"/>
      <c r="I3070" s="72"/>
      <c r="J3070" s="72"/>
      <c r="K3070" s="72"/>
      <c r="L3070" s="72"/>
      <c r="M3070" s="59"/>
      <c r="N3070" s="72"/>
      <c r="O3070" s="72"/>
      <c r="P3070" s="72"/>
      <c r="Q3070" s="72"/>
      <c r="R3070" s="59"/>
      <c r="S3070" s="72"/>
      <c r="T3070" s="72"/>
      <c r="U3070" s="72"/>
      <c r="V3070" s="72"/>
      <c r="W3070" s="59"/>
      <c r="X3070" s="72"/>
      <c r="Y3070" s="72"/>
      <c r="Z3070" s="72"/>
      <c r="AA3070" s="72"/>
      <c r="AB3070" s="59"/>
      <c r="AC3070" s="62"/>
      <c r="AD3070" s="78" t="s">
        <v>104</v>
      </c>
      <c r="AE3070" s="76"/>
      <c r="AF3070" s="76"/>
      <c r="AG3070" s="76"/>
      <c r="AH3070" s="79"/>
      <c r="AI3070" s="76"/>
      <c r="AJ3070" s="76"/>
      <c r="AK3070" s="80"/>
    </row>
    <row r="3071" spans="1:37">
      <c r="D3071" s="64"/>
      <c r="AD3071" s="81"/>
      <c r="AE3071" s="52"/>
      <c r="AF3071" s="52"/>
      <c r="AG3071" s="52"/>
      <c r="AH3071" s="82"/>
      <c r="AI3071" s="52"/>
      <c r="AJ3071" s="52"/>
      <c r="AK3071" s="53"/>
    </row>
    <row r="3072" spans="1:37">
      <c r="A3072" s="83" t="s">
        <v>105</v>
      </c>
      <c r="B3072" s="76"/>
      <c r="C3072" s="80"/>
      <c r="D3072" s="84"/>
      <c r="E3072" s="84" t="s">
        <v>100</v>
      </c>
      <c r="F3072" s="85" t="s">
        <v>21</v>
      </c>
      <c r="G3072" s="84" t="s">
        <v>101</v>
      </c>
      <c r="H3072" s="86"/>
      <c r="I3072" s="84" t="s">
        <v>106</v>
      </c>
      <c r="J3072" s="84"/>
      <c r="K3072" s="84"/>
      <c r="L3072" s="84"/>
      <c r="M3072" s="86"/>
      <c r="N3072" s="84" t="s">
        <v>107</v>
      </c>
      <c r="O3072" s="84"/>
      <c r="P3072" s="84"/>
      <c r="Q3072" s="84"/>
      <c r="R3072" s="86"/>
      <c r="S3072" s="73"/>
      <c r="T3072" s="73"/>
      <c r="AD3072" s="87" t="s">
        <v>108</v>
      </c>
      <c r="AE3072" s="58"/>
      <c r="AF3072" s="58"/>
      <c r="AG3072" s="58"/>
      <c r="AH3072" s="72"/>
      <c r="AI3072" s="58"/>
      <c r="AJ3072" s="58"/>
      <c r="AK3072" s="59"/>
    </row>
    <row r="3073" spans="1:37">
      <c r="A3073" s="60"/>
      <c r="C3073" s="61"/>
      <c r="H3073" s="61"/>
      <c r="M3073" s="61"/>
      <c r="N3073" s="88"/>
      <c r="O3073" s="89"/>
      <c r="P3073" s="89"/>
      <c r="Q3073" s="89"/>
      <c r="R3073" s="90"/>
      <c r="S3073" s="62"/>
      <c r="T3073" s="56" t="s">
        <v>109</v>
      </c>
      <c r="AD3073" s="91"/>
      <c r="AE3073" s="62"/>
      <c r="AF3073" s="62"/>
      <c r="AG3073" s="62"/>
      <c r="AH3073" s="92"/>
      <c r="AI3073" s="62"/>
      <c r="AJ3073" s="62"/>
      <c r="AK3073" s="61"/>
    </row>
    <row r="3074" spans="1:37">
      <c r="A3074" s="93" t="s">
        <v>110</v>
      </c>
      <c r="B3074" s="58"/>
      <c r="C3074" s="59"/>
      <c r="D3074" s="58"/>
      <c r="E3074" s="58"/>
      <c r="F3074" s="94" t="s">
        <v>21</v>
      </c>
      <c r="G3074" s="58"/>
      <c r="H3074" s="59"/>
      <c r="I3074" s="58"/>
      <c r="J3074" s="58"/>
      <c r="K3074" s="94" t="s">
        <v>21</v>
      </c>
      <c r="L3074" s="58"/>
      <c r="M3074" s="59"/>
      <c r="N3074" s="95"/>
      <c r="O3074" s="95"/>
      <c r="P3074" s="96"/>
      <c r="Q3074" s="97"/>
      <c r="R3074" s="98"/>
      <c r="S3074" s="62"/>
      <c r="T3074" s="62"/>
      <c r="AD3074" s="87" t="s">
        <v>111</v>
      </c>
      <c r="AE3074" s="58"/>
      <c r="AF3074" s="58"/>
      <c r="AG3074" s="58"/>
      <c r="AH3074" s="72"/>
      <c r="AI3074" s="58"/>
      <c r="AJ3074" s="58"/>
      <c r="AK3074" s="59"/>
    </row>
    <row r="3075" spans="1:37">
      <c r="A3075" s="60"/>
      <c r="C3075" s="61"/>
      <c r="H3075" s="61"/>
      <c r="K3075" s="99"/>
      <c r="M3075" s="61"/>
      <c r="N3075" s="62"/>
      <c r="Q3075" s="100"/>
      <c r="R3075" s="61"/>
      <c r="S3075" s="62"/>
      <c r="T3075" s="58"/>
      <c r="U3075" s="58"/>
      <c r="V3075" s="58"/>
      <c r="W3075" s="58"/>
      <c r="X3075" s="58"/>
      <c r="Y3075" s="58"/>
      <c r="Z3075" s="58"/>
      <c r="AA3075" s="58"/>
      <c r="AB3075" s="58"/>
      <c r="AC3075" s="62"/>
      <c r="AD3075" s="91"/>
      <c r="AE3075" s="62"/>
      <c r="AF3075" s="62"/>
      <c r="AG3075" s="62"/>
      <c r="AH3075" s="92"/>
      <c r="AI3075" s="62"/>
      <c r="AJ3075" s="62"/>
      <c r="AK3075" s="61"/>
    </row>
    <row r="3076" spans="1:37">
      <c r="A3076" s="93" t="s">
        <v>112</v>
      </c>
      <c r="B3076" s="58"/>
      <c r="C3076" s="59"/>
      <c r="D3076" s="58"/>
      <c r="E3076" s="58"/>
      <c r="F3076" s="94" t="s">
        <v>21</v>
      </c>
      <c r="G3076" s="58"/>
      <c r="H3076" s="59"/>
      <c r="I3076" s="58"/>
      <c r="J3076" s="58"/>
      <c r="K3076" s="94" t="s">
        <v>21</v>
      </c>
      <c r="L3076" s="58"/>
      <c r="M3076" s="59"/>
      <c r="N3076" s="58"/>
      <c r="O3076" s="58"/>
      <c r="P3076" s="94" t="s">
        <v>21</v>
      </c>
      <c r="Q3076" s="101"/>
      <c r="R3076" s="59"/>
      <c r="S3076" s="62"/>
      <c r="T3076" s="62"/>
      <c r="AD3076" s="87" t="s">
        <v>113</v>
      </c>
      <c r="AE3076" s="58"/>
      <c r="AF3076" s="58"/>
      <c r="AG3076" s="58"/>
      <c r="AH3076" s="72"/>
      <c r="AI3076" s="58"/>
      <c r="AJ3076" s="58"/>
      <c r="AK3076" s="59"/>
    </row>
    <row r="3077" spans="1:37">
      <c r="AD3077" s="91" t="s">
        <v>114</v>
      </c>
      <c r="AE3077" s="62"/>
      <c r="AF3077" s="62"/>
      <c r="AG3077" s="62"/>
      <c r="AH3077" s="92"/>
      <c r="AI3077" s="62"/>
      <c r="AJ3077" s="62"/>
      <c r="AK3077" s="61"/>
    </row>
    <row r="3078" spans="1:37">
      <c r="A3078" s="102"/>
      <c r="B3078" s="76"/>
      <c r="C3078" s="76"/>
      <c r="D3078" s="76"/>
      <c r="E3078" s="76" t="s">
        <v>100</v>
      </c>
      <c r="F3078" s="76"/>
      <c r="G3078" s="76"/>
      <c r="H3078" s="76"/>
      <c r="I3078" s="76"/>
      <c r="J3078" s="76"/>
      <c r="K3078" s="76"/>
      <c r="L3078" s="76"/>
      <c r="M3078" s="76"/>
      <c r="N3078" s="85" t="s">
        <v>40</v>
      </c>
      <c r="O3078" s="76"/>
      <c r="P3078" s="76"/>
      <c r="Q3078" s="76"/>
      <c r="R3078" s="76"/>
      <c r="S3078" s="76"/>
      <c r="T3078" s="76" t="s">
        <v>101</v>
      </c>
      <c r="U3078" s="76"/>
      <c r="V3078" s="76"/>
      <c r="W3078" s="76"/>
      <c r="X3078" s="76"/>
      <c r="Y3078" s="76"/>
      <c r="Z3078" s="76"/>
      <c r="AA3078" s="76"/>
      <c r="AB3078" s="80"/>
      <c r="AD3078" s="87" t="s">
        <v>115</v>
      </c>
      <c r="AE3078" s="58"/>
      <c r="AF3078" s="58"/>
      <c r="AG3078" s="58"/>
      <c r="AH3078" s="72"/>
      <c r="AI3078" s="58"/>
      <c r="AJ3078" s="58"/>
      <c r="AK3078" s="59"/>
    </row>
    <row r="3079" spans="1:37">
      <c r="A3079" s="103" t="s">
        <v>116</v>
      </c>
      <c r="B3079" s="104" t="s">
        <v>117</v>
      </c>
      <c r="C3079" s="104"/>
      <c r="D3079" s="104"/>
      <c r="E3079" s="104"/>
      <c r="F3079" s="104"/>
      <c r="G3079" s="105"/>
      <c r="H3079" s="104" t="s">
        <v>118</v>
      </c>
      <c r="I3079" s="104"/>
      <c r="J3079" s="105"/>
      <c r="K3079" s="106" t="s">
        <v>119</v>
      </c>
      <c r="L3079" s="107" t="s">
        <v>120</v>
      </c>
      <c r="M3079" s="108"/>
      <c r="N3079" s="109" t="s">
        <v>94</v>
      </c>
      <c r="O3079" s="105" t="s">
        <v>116</v>
      </c>
      <c r="P3079" s="104" t="s">
        <v>117</v>
      </c>
      <c r="Q3079" s="104"/>
      <c r="R3079" s="104"/>
      <c r="S3079" s="104"/>
      <c r="T3079" s="104"/>
      <c r="U3079" s="105"/>
      <c r="V3079" s="104" t="s">
        <v>118</v>
      </c>
      <c r="W3079" s="104"/>
      <c r="X3079" s="105"/>
      <c r="Y3079" s="106" t="s">
        <v>119</v>
      </c>
      <c r="Z3079" s="107" t="s">
        <v>120</v>
      </c>
      <c r="AA3079" s="108"/>
      <c r="AB3079" s="109" t="s">
        <v>94</v>
      </c>
    </row>
    <row r="3080" spans="1:37">
      <c r="A3080" s="110" t="s">
        <v>121</v>
      </c>
      <c r="B3080" s="111"/>
      <c r="C3080" s="111"/>
      <c r="D3080" s="111"/>
      <c r="E3080" s="111"/>
      <c r="F3080" s="111"/>
      <c r="G3080" s="112"/>
      <c r="H3080" s="111"/>
      <c r="I3080" s="111"/>
      <c r="J3080" s="112"/>
      <c r="K3080" s="113"/>
      <c r="L3080" s="114"/>
      <c r="M3080" s="115"/>
      <c r="N3080" s="116"/>
      <c r="O3080" s="117" t="s">
        <v>121</v>
      </c>
      <c r="P3080" s="111"/>
      <c r="Q3080" s="111"/>
      <c r="R3080" s="111"/>
      <c r="S3080" s="111"/>
      <c r="T3080" s="111"/>
      <c r="U3080" s="112"/>
      <c r="V3080" s="111"/>
      <c r="W3080" s="111"/>
      <c r="X3080" s="112"/>
      <c r="Y3080" s="113"/>
      <c r="Z3080" s="114"/>
      <c r="AA3080" s="115"/>
      <c r="AB3080" s="116"/>
      <c r="AD3080" s="64" t="s">
        <v>122</v>
      </c>
    </row>
    <row r="3081" spans="1:37">
      <c r="A3081" s="110" t="s">
        <v>123</v>
      </c>
      <c r="B3081" s="111"/>
      <c r="C3081" s="111"/>
      <c r="D3081" s="111"/>
      <c r="E3081" s="111"/>
      <c r="F3081" s="111"/>
      <c r="G3081" s="112"/>
      <c r="H3081" s="111"/>
      <c r="I3081" s="111"/>
      <c r="J3081" s="112"/>
      <c r="K3081" s="118"/>
      <c r="L3081" s="119"/>
      <c r="M3081" s="112"/>
      <c r="N3081" s="116"/>
      <c r="O3081" s="117" t="s">
        <v>123</v>
      </c>
      <c r="P3081" s="111"/>
      <c r="Q3081" s="111"/>
      <c r="R3081" s="111"/>
      <c r="S3081" s="111"/>
      <c r="T3081" s="111"/>
      <c r="U3081" s="112"/>
      <c r="V3081" s="111"/>
      <c r="W3081" s="111"/>
      <c r="X3081" s="112"/>
      <c r="Y3081" s="118"/>
      <c r="Z3081" s="119"/>
      <c r="AA3081" s="112"/>
      <c r="AB3081" s="116"/>
      <c r="AD3081" s="120"/>
      <c r="AE3081" s="58"/>
      <c r="AF3081" s="58"/>
      <c r="AG3081" s="58"/>
      <c r="AH3081" s="58"/>
      <c r="AI3081" s="58"/>
      <c r="AJ3081" s="58"/>
      <c r="AK3081" s="58"/>
    </row>
    <row r="3082" spans="1:37">
      <c r="A3082" s="110" t="s">
        <v>124</v>
      </c>
      <c r="B3082" s="111"/>
      <c r="C3082" s="111"/>
      <c r="D3082" s="111"/>
      <c r="E3082" s="111"/>
      <c r="F3082" s="111"/>
      <c r="G3082" s="112"/>
      <c r="H3082" s="111"/>
      <c r="I3082" s="111"/>
      <c r="J3082" s="112"/>
      <c r="K3082" s="118"/>
      <c r="L3082" s="119"/>
      <c r="M3082" s="112"/>
      <c r="N3082" s="116"/>
      <c r="O3082" s="117" t="s">
        <v>124</v>
      </c>
      <c r="P3082" s="111"/>
      <c r="Q3082" s="111"/>
      <c r="R3082" s="111"/>
      <c r="S3082" s="111"/>
      <c r="T3082" s="111"/>
      <c r="U3082" s="112"/>
      <c r="V3082" s="111"/>
      <c r="W3082" s="111"/>
      <c r="X3082" s="112"/>
      <c r="Y3082" s="118"/>
      <c r="Z3082" s="119"/>
      <c r="AA3082" s="112"/>
      <c r="AB3082" s="116"/>
      <c r="AD3082" s="64" t="s">
        <v>96</v>
      </c>
    </row>
    <row r="3083" spans="1:37">
      <c r="A3083" s="110" t="s">
        <v>125</v>
      </c>
      <c r="B3083" s="111"/>
      <c r="C3083" s="111"/>
      <c r="D3083" s="111"/>
      <c r="E3083" s="111"/>
      <c r="F3083" s="111"/>
      <c r="G3083" s="112"/>
      <c r="H3083" s="111"/>
      <c r="I3083" s="111"/>
      <c r="J3083" s="112"/>
      <c r="K3083" s="118"/>
      <c r="L3083" s="119"/>
      <c r="M3083" s="112"/>
      <c r="N3083" s="116"/>
      <c r="O3083" s="117" t="s">
        <v>125</v>
      </c>
      <c r="P3083" s="111"/>
      <c r="Q3083" s="111"/>
      <c r="R3083" s="111"/>
      <c r="S3083" s="111"/>
      <c r="T3083" s="111"/>
      <c r="U3083" s="112"/>
      <c r="V3083" s="111"/>
      <c r="W3083" s="111"/>
      <c r="X3083" s="112"/>
      <c r="Y3083" s="118"/>
      <c r="Z3083" s="119"/>
      <c r="AA3083" s="112"/>
      <c r="AB3083" s="116"/>
      <c r="AD3083" s="120"/>
      <c r="AE3083" s="58"/>
      <c r="AF3083" s="58"/>
      <c r="AG3083" s="58"/>
      <c r="AH3083" s="58"/>
      <c r="AI3083" s="58"/>
      <c r="AJ3083" s="58"/>
      <c r="AK3083" s="58"/>
    </row>
    <row r="3084" spans="1:37">
      <c r="A3084" s="110" t="s">
        <v>126</v>
      </c>
      <c r="B3084" s="111"/>
      <c r="C3084" s="111"/>
      <c r="D3084" s="111"/>
      <c r="E3084" s="111"/>
      <c r="F3084" s="111"/>
      <c r="G3084" s="112"/>
      <c r="H3084" s="111"/>
      <c r="I3084" s="111"/>
      <c r="J3084" s="112"/>
      <c r="K3084" s="118"/>
      <c r="L3084" s="119"/>
      <c r="M3084" s="112"/>
      <c r="N3084" s="116"/>
      <c r="O3084" s="117" t="s">
        <v>126</v>
      </c>
      <c r="P3084" s="111"/>
      <c r="Q3084" s="111"/>
      <c r="R3084" s="111"/>
      <c r="S3084" s="111"/>
      <c r="T3084" s="111"/>
      <c r="U3084" s="112"/>
      <c r="V3084" s="111"/>
      <c r="W3084" s="111"/>
      <c r="X3084" s="112"/>
      <c r="Y3084" s="118"/>
      <c r="Z3084" s="119"/>
      <c r="AA3084" s="112"/>
      <c r="AB3084" s="116"/>
      <c r="AD3084" s="64" t="s">
        <v>127</v>
      </c>
    </row>
    <row r="3085" spans="1:37">
      <c r="A3085" s="121" t="s">
        <v>128</v>
      </c>
      <c r="B3085" s="58"/>
      <c r="C3085" s="58"/>
      <c r="D3085" s="58"/>
      <c r="E3085" s="58"/>
      <c r="F3085" s="58"/>
      <c r="G3085" s="72"/>
      <c r="H3085" s="58"/>
      <c r="I3085" s="58"/>
      <c r="J3085" s="72"/>
      <c r="K3085" s="122"/>
      <c r="L3085" s="123"/>
      <c r="M3085" s="72"/>
      <c r="N3085" s="59"/>
      <c r="O3085" s="124" t="s">
        <v>128</v>
      </c>
      <c r="P3085" s="58"/>
      <c r="Q3085" s="58"/>
      <c r="R3085" s="58"/>
      <c r="S3085" s="58"/>
      <c r="T3085" s="58"/>
      <c r="U3085" s="72"/>
      <c r="V3085" s="58"/>
      <c r="W3085" s="58"/>
      <c r="X3085" s="72"/>
      <c r="Y3085" s="122"/>
      <c r="Z3085" s="123"/>
      <c r="AA3085" s="72"/>
      <c r="AB3085" s="59"/>
      <c r="AD3085" s="120"/>
      <c r="AE3085" s="125" t="str">
        <f>Daten!$A$35</f>
        <v>Fredenbeck</v>
      </c>
      <c r="AF3085" s="58"/>
      <c r="AG3085" s="58"/>
      <c r="AH3085" s="58"/>
      <c r="AI3085" s="58"/>
      <c r="AJ3085" s="58"/>
      <c r="AK3085" s="58"/>
    </row>
    <row r="3086" spans="1:37">
      <c r="A3086" s="65" t="s">
        <v>129</v>
      </c>
      <c r="N3086" s="61"/>
      <c r="O3086" s="64" t="s">
        <v>129</v>
      </c>
      <c r="AB3086" s="61"/>
      <c r="AD3086" s="64" t="s">
        <v>130</v>
      </c>
    </row>
    <row r="3087" spans="1:37">
      <c r="A3087" s="57"/>
      <c r="B3087" s="58"/>
      <c r="C3087" s="58"/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9"/>
      <c r="O3087" s="58"/>
      <c r="P3087" s="58"/>
      <c r="Q3087" s="58"/>
      <c r="R3087" s="58"/>
      <c r="S3087" s="58"/>
      <c r="T3087" s="58"/>
      <c r="U3087" s="58"/>
      <c r="V3087" s="58"/>
      <c r="W3087" s="58"/>
      <c r="X3087" s="58"/>
      <c r="Y3087" s="58"/>
      <c r="Z3087" s="58"/>
      <c r="AA3087" s="58"/>
      <c r="AB3087" s="59"/>
      <c r="AD3087" s="58"/>
      <c r="AE3087" s="126" t="str">
        <f>Daten!$A$32</f>
        <v>05.05.2017</v>
      </c>
      <c r="AF3087" s="58"/>
      <c r="AG3087" s="58"/>
      <c r="AH3087" s="58"/>
      <c r="AI3087" s="58"/>
      <c r="AJ3087" s="58"/>
      <c r="AK3087" s="58"/>
    </row>
    <row r="3088" spans="1:37">
      <c r="A3088" s="51" t="s">
        <v>95</v>
      </c>
      <c r="B3088" s="52"/>
      <c r="C3088" s="52"/>
      <c r="D3088" s="52"/>
      <c r="E3088" s="53"/>
      <c r="F3088" s="54" t="s">
        <v>96</v>
      </c>
      <c r="G3088" s="52"/>
      <c r="H3088" s="52"/>
      <c r="I3088" s="52"/>
      <c r="J3088" s="52"/>
      <c r="K3088" s="52"/>
      <c r="L3088" s="52"/>
      <c r="M3088" s="52"/>
      <c r="N3088" s="52"/>
      <c r="O3088" s="52"/>
      <c r="P3088" s="53"/>
      <c r="Q3088" s="54" t="s">
        <v>97</v>
      </c>
      <c r="R3088" s="52"/>
      <c r="S3088" s="52"/>
      <c r="T3088" s="52"/>
      <c r="U3088" s="52"/>
      <c r="V3088" s="52"/>
      <c r="W3088" s="52"/>
      <c r="X3088" s="52"/>
      <c r="Y3088" s="52"/>
      <c r="Z3088" s="52"/>
      <c r="AA3088" s="52"/>
      <c r="AB3088" s="53"/>
      <c r="AC3088" s="55" t="s">
        <v>98</v>
      </c>
    </row>
    <row r="3089" spans="1:37">
      <c r="A3089" s="57"/>
      <c r="B3089" s="58"/>
      <c r="C3089" s="58"/>
      <c r="D3089" s="58"/>
      <c r="E3089" s="59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9"/>
      <c r="Q3089" s="58"/>
      <c r="R3089" s="58" t="e">
        <f ca="1">SamstagNeben!P120</f>
        <v>#N/A</v>
      </c>
      <c r="S3089" s="58"/>
      <c r="T3089" s="58"/>
      <c r="U3089" s="58"/>
      <c r="V3089" s="58"/>
      <c r="W3089" s="58"/>
      <c r="X3089" s="58"/>
      <c r="Y3089" s="58"/>
      <c r="Z3089" s="58"/>
      <c r="AA3089" s="58">
        <f>SamstagNeben!N120</f>
        <v>0</v>
      </c>
      <c r="AB3089" s="59"/>
      <c r="AC3089" s="55" t="s">
        <v>99</v>
      </c>
    </row>
    <row r="3090" spans="1:37" ht="15.95" customHeight="1">
      <c r="A3090" s="60" t="s">
        <v>100</v>
      </c>
      <c r="C3090" s="56" t="e">
        <f ca="1">SamstagNeben!I120</f>
        <v>#N/A</v>
      </c>
      <c r="M3090" s="61"/>
      <c r="N3090" s="62" t="s">
        <v>101</v>
      </c>
      <c r="O3090" s="63"/>
      <c r="P3090" s="56" t="e">
        <f ca="1">SamstagNeben!M120</f>
        <v>#N/A</v>
      </c>
      <c r="AB3090" s="61"/>
    </row>
    <row r="3091" spans="1:37">
      <c r="A3091" s="57"/>
      <c r="B3091" s="58"/>
      <c r="C3091" s="58"/>
      <c r="M3091" s="61"/>
      <c r="N3091" s="62"/>
      <c r="AB3091" s="61"/>
      <c r="AD3091" s="64" t="s">
        <v>37</v>
      </c>
      <c r="AG3091" s="64" t="s">
        <v>102</v>
      </c>
      <c r="AJ3091" s="64" t="s">
        <v>39</v>
      </c>
    </row>
    <row r="3092" spans="1:37">
      <c r="A3092" s="65" t="s">
        <v>100</v>
      </c>
      <c r="C3092" s="66"/>
      <c r="D3092" s="67"/>
      <c r="E3092" s="67"/>
      <c r="F3092" s="67"/>
      <c r="G3092" s="67"/>
      <c r="H3092" s="68"/>
      <c r="I3092" s="67"/>
      <c r="J3092" s="67"/>
      <c r="K3092" s="67"/>
      <c r="L3092" s="67"/>
      <c r="M3092" s="68"/>
      <c r="N3092" s="67"/>
      <c r="O3092" s="67"/>
      <c r="P3092" s="67"/>
      <c r="Q3092" s="67"/>
      <c r="R3092" s="68"/>
      <c r="S3092" s="67"/>
      <c r="T3092" s="67"/>
      <c r="U3092" s="67"/>
      <c r="V3092" s="67"/>
      <c r="W3092" s="68"/>
      <c r="X3092" s="67"/>
      <c r="Y3092" s="67"/>
      <c r="Z3092" s="67"/>
      <c r="AA3092" s="67"/>
      <c r="AB3092" s="68"/>
      <c r="AC3092" s="62"/>
      <c r="AD3092" s="69"/>
      <c r="AE3092" s="53"/>
      <c r="AF3092" s="62"/>
      <c r="AG3092" s="69"/>
      <c r="AH3092" s="53"/>
      <c r="AJ3092" s="69"/>
      <c r="AK3092" s="53"/>
    </row>
    <row r="3093" spans="1:37">
      <c r="A3093" s="70" t="s">
        <v>101</v>
      </c>
      <c r="B3093" s="58"/>
      <c r="C3093" s="71"/>
      <c r="D3093" s="72"/>
      <c r="E3093" s="72"/>
      <c r="F3093" s="72"/>
      <c r="G3093" s="72"/>
      <c r="H3093" s="59"/>
      <c r="I3093" s="72"/>
      <c r="J3093" s="72"/>
      <c r="K3093" s="72"/>
      <c r="L3093" s="72"/>
      <c r="M3093" s="59"/>
      <c r="N3093" s="72"/>
      <c r="O3093" s="72"/>
      <c r="P3093" s="72"/>
      <c r="Q3093" s="72"/>
      <c r="R3093" s="59"/>
      <c r="S3093" s="72"/>
      <c r="T3093" s="72"/>
      <c r="U3093" s="72"/>
      <c r="V3093" s="72"/>
      <c r="W3093" s="59"/>
      <c r="X3093" s="72"/>
      <c r="Y3093" s="72"/>
      <c r="Z3093" s="72"/>
      <c r="AA3093" s="72"/>
      <c r="AB3093" s="59"/>
      <c r="AC3093" s="62"/>
      <c r="AD3093" s="462">
        <f>SamstagNeben!C120</f>
        <v>25</v>
      </c>
      <c r="AE3093" s="463"/>
      <c r="AF3093" s="62"/>
      <c r="AG3093" s="462">
        <f>SamstagNeben!E120</f>
        <v>2</v>
      </c>
      <c r="AH3093" s="463"/>
      <c r="AJ3093" s="462">
        <f>SamstagNeben!F120</f>
        <v>3</v>
      </c>
      <c r="AK3093" s="463"/>
    </row>
    <row r="3094" spans="1:37">
      <c r="A3094" s="65" t="s">
        <v>100</v>
      </c>
      <c r="C3094" s="66"/>
      <c r="D3094" s="67"/>
      <c r="E3094" s="67"/>
      <c r="F3094" s="67"/>
      <c r="G3094" s="67"/>
      <c r="H3094" s="68"/>
      <c r="I3094" s="67"/>
      <c r="J3094" s="67"/>
      <c r="K3094" s="67"/>
      <c r="L3094" s="67"/>
      <c r="M3094" s="68"/>
      <c r="N3094" s="67"/>
      <c r="O3094" s="67"/>
      <c r="P3094" s="67"/>
      <c r="Q3094" s="67"/>
      <c r="R3094" s="68"/>
      <c r="S3094" s="67"/>
      <c r="T3094" s="67"/>
      <c r="U3094" s="67"/>
      <c r="V3094" s="67"/>
      <c r="W3094" s="68"/>
      <c r="X3094" s="67"/>
      <c r="Y3094" s="67"/>
      <c r="Z3094" s="67"/>
      <c r="AA3094" s="67"/>
      <c r="AB3094" s="68"/>
      <c r="AC3094" s="62"/>
      <c r="AD3094" s="57"/>
      <c r="AE3094" s="59"/>
      <c r="AF3094" s="62"/>
      <c r="AG3094" s="57"/>
      <c r="AH3094" s="59"/>
      <c r="AJ3094" s="57"/>
      <c r="AK3094" s="59"/>
    </row>
    <row r="3095" spans="1:37">
      <c r="A3095" s="70" t="s">
        <v>101</v>
      </c>
      <c r="B3095" s="58"/>
      <c r="C3095" s="71"/>
      <c r="D3095" s="72"/>
      <c r="E3095" s="72"/>
      <c r="F3095" s="72"/>
      <c r="G3095" s="72"/>
      <c r="H3095" s="59"/>
      <c r="I3095" s="72"/>
      <c r="J3095" s="72"/>
      <c r="K3095" s="72"/>
      <c r="L3095" s="72"/>
      <c r="M3095" s="59"/>
      <c r="N3095" s="72"/>
      <c r="O3095" s="72"/>
      <c r="P3095" s="72"/>
      <c r="Q3095" s="72"/>
      <c r="R3095" s="59"/>
      <c r="S3095" s="72"/>
      <c r="T3095" s="72"/>
      <c r="U3095" s="72"/>
      <c r="V3095" s="72"/>
      <c r="W3095" s="59"/>
      <c r="X3095" s="72"/>
      <c r="Y3095" s="72"/>
      <c r="Z3095" s="72"/>
      <c r="AA3095" s="72"/>
      <c r="AB3095" s="59"/>
      <c r="AC3095" s="62"/>
      <c r="AD3095" s="62"/>
      <c r="AE3095" s="62"/>
      <c r="AF3095" s="62"/>
      <c r="AG3095" s="62"/>
    </row>
    <row r="3096" spans="1:37">
      <c r="A3096" s="65" t="s">
        <v>100</v>
      </c>
      <c r="C3096" s="66"/>
      <c r="D3096" s="67"/>
      <c r="E3096" s="67"/>
      <c r="F3096" s="67"/>
      <c r="G3096" s="67"/>
      <c r="H3096" s="68"/>
      <c r="I3096" s="67"/>
      <c r="J3096" s="67"/>
      <c r="K3096" s="67"/>
      <c r="L3096" s="67"/>
      <c r="M3096" s="68"/>
      <c r="N3096" s="67"/>
      <c r="O3096" s="67"/>
      <c r="P3096" s="67"/>
      <c r="Q3096" s="67"/>
      <c r="R3096" s="68"/>
      <c r="S3096" s="67"/>
      <c r="T3096" s="67"/>
      <c r="U3096" s="67"/>
      <c r="V3096" s="67"/>
      <c r="W3096" s="68"/>
      <c r="X3096" s="67"/>
      <c r="Y3096" s="67"/>
      <c r="Z3096" s="67"/>
      <c r="AA3096" s="67"/>
      <c r="AB3096" s="68"/>
      <c r="AC3096" s="62"/>
      <c r="AD3096" s="73" t="s">
        <v>103</v>
      </c>
      <c r="AE3096" s="62"/>
      <c r="AF3096" s="62"/>
      <c r="AG3096" s="62"/>
    </row>
    <row r="3097" spans="1:37">
      <c r="A3097" s="70" t="s">
        <v>101</v>
      </c>
      <c r="B3097" s="58"/>
      <c r="C3097" s="71"/>
      <c r="D3097" s="72"/>
      <c r="E3097" s="72"/>
      <c r="F3097" s="72"/>
      <c r="G3097" s="72"/>
      <c r="H3097" s="59"/>
      <c r="I3097" s="72"/>
      <c r="J3097" s="72"/>
      <c r="K3097" s="72"/>
      <c r="L3097" s="72"/>
      <c r="M3097" s="59"/>
      <c r="N3097" s="72"/>
      <c r="O3097" s="72"/>
      <c r="P3097" s="72"/>
      <c r="Q3097" s="72"/>
      <c r="R3097" s="59"/>
      <c r="S3097" s="72"/>
      <c r="T3097" s="72"/>
      <c r="U3097" s="72"/>
      <c r="V3097" s="72"/>
      <c r="W3097" s="59"/>
      <c r="X3097" s="72"/>
      <c r="Y3097" s="72"/>
      <c r="Z3097" s="72"/>
      <c r="AA3097" s="72"/>
      <c r="AB3097" s="59"/>
      <c r="AC3097" s="62"/>
      <c r="AD3097" s="62"/>
      <c r="AE3097" s="62"/>
      <c r="AF3097" s="62"/>
      <c r="AG3097" s="62"/>
    </row>
    <row r="3098" spans="1:37">
      <c r="A3098" s="65" t="s">
        <v>100</v>
      </c>
      <c r="C3098" s="66"/>
      <c r="D3098" s="67"/>
      <c r="E3098" s="67"/>
      <c r="F3098" s="67"/>
      <c r="G3098" s="67"/>
      <c r="H3098" s="68"/>
      <c r="I3098" s="67"/>
      <c r="J3098" s="67"/>
      <c r="K3098" s="67"/>
      <c r="L3098" s="67"/>
      <c r="M3098" s="68"/>
      <c r="N3098" s="67"/>
      <c r="O3098" s="67"/>
      <c r="P3098" s="67"/>
      <c r="Q3098" s="67"/>
      <c r="R3098" s="68"/>
      <c r="S3098" s="67"/>
      <c r="T3098" s="67"/>
      <c r="U3098" s="67"/>
      <c r="V3098" s="67"/>
      <c r="W3098" s="68"/>
      <c r="X3098" s="67"/>
      <c r="Y3098" s="67"/>
      <c r="Z3098" s="67"/>
      <c r="AA3098" s="67"/>
      <c r="AB3098" s="68"/>
      <c r="AC3098" s="62"/>
      <c r="AD3098" s="74" t="str">
        <f>Daten!$A$31</f>
        <v>DM Senioren 2017</v>
      </c>
      <c r="AE3098" s="58"/>
      <c r="AF3098" s="58"/>
      <c r="AG3098" s="58"/>
      <c r="AH3098" s="58"/>
      <c r="AI3098" s="58"/>
      <c r="AJ3098" s="58"/>
      <c r="AK3098" s="58"/>
    </row>
    <row r="3099" spans="1:37">
      <c r="A3099" s="70" t="s">
        <v>101</v>
      </c>
      <c r="B3099" s="58"/>
      <c r="C3099" s="71"/>
      <c r="D3099" s="72"/>
      <c r="E3099" s="72"/>
      <c r="F3099" s="72"/>
      <c r="G3099" s="72"/>
      <c r="H3099" s="59"/>
      <c r="I3099" s="72"/>
      <c r="J3099" s="72"/>
      <c r="K3099" s="72"/>
      <c r="L3099" s="72"/>
      <c r="M3099" s="59"/>
      <c r="N3099" s="72"/>
      <c r="O3099" s="72"/>
      <c r="P3099" s="72"/>
      <c r="Q3099" s="72"/>
      <c r="R3099" s="59"/>
      <c r="S3099" s="72"/>
      <c r="T3099" s="72"/>
      <c r="U3099" s="72"/>
      <c r="V3099" s="72"/>
      <c r="W3099" s="59"/>
      <c r="X3099" s="72"/>
      <c r="Y3099" s="72"/>
      <c r="Z3099" s="72"/>
      <c r="AA3099" s="72"/>
      <c r="AB3099" s="59"/>
      <c r="AC3099" s="62"/>
      <c r="AD3099" s="75">
        <f>SamstagNeben!G120</f>
        <v>0</v>
      </c>
      <c r="AE3099" s="76"/>
      <c r="AF3099" s="76"/>
      <c r="AG3099" s="75" t="s">
        <v>34</v>
      </c>
      <c r="AH3099" s="76"/>
      <c r="AI3099" s="76"/>
      <c r="AJ3099" s="76"/>
      <c r="AK3099" s="76"/>
    </row>
    <row r="3100" spans="1:37">
      <c r="A3100" s="65" t="s">
        <v>100</v>
      </c>
      <c r="C3100" s="66"/>
      <c r="D3100" s="67"/>
      <c r="E3100" s="67"/>
      <c r="F3100" s="67"/>
      <c r="G3100" s="67"/>
      <c r="H3100" s="68"/>
      <c r="I3100" s="67"/>
      <c r="J3100" s="67"/>
      <c r="K3100" s="67"/>
      <c r="L3100" s="67"/>
      <c r="M3100" s="68"/>
      <c r="N3100" s="67"/>
      <c r="O3100" s="67"/>
      <c r="P3100" s="67"/>
      <c r="Q3100" s="67"/>
      <c r="R3100" s="68"/>
      <c r="S3100" s="67"/>
      <c r="T3100" s="67"/>
      <c r="U3100" s="67"/>
      <c r="V3100" s="67"/>
      <c r="W3100" s="68"/>
      <c r="X3100" s="67"/>
      <c r="Y3100" s="67"/>
      <c r="Z3100" s="67"/>
      <c r="AA3100" s="67"/>
      <c r="AB3100" s="68"/>
      <c r="AC3100" s="62"/>
      <c r="AD3100" s="77"/>
      <c r="AE3100" s="62"/>
      <c r="AF3100" s="62"/>
      <c r="AG3100" s="62"/>
      <c r="AH3100" s="62"/>
      <c r="AI3100" s="62"/>
      <c r="AJ3100" s="62"/>
      <c r="AK3100" s="62"/>
    </row>
    <row r="3101" spans="1:37">
      <c r="A3101" s="70" t="s">
        <v>101</v>
      </c>
      <c r="B3101" s="58"/>
      <c r="C3101" s="71"/>
      <c r="D3101" s="72"/>
      <c r="E3101" s="72"/>
      <c r="F3101" s="72"/>
      <c r="G3101" s="72"/>
      <c r="H3101" s="59"/>
      <c r="I3101" s="72"/>
      <c r="J3101" s="72"/>
      <c r="K3101" s="72"/>
      <c r="L3101" s="72"/>
      <c r="M3101" s="59"/>
      <c r="N3101" s="72"/>
      <c r="O3101" s="72"/>
      <c r="P3101" s="72"/>
      <c r="Q3101" s="72"/>
      <c r="R3101" s="59"/>
      <c r="S3101" s="72"/>
      <c r="T3101" s="72"/>
      <c r="U3101" s="72"/>
      <c r="V3101" s="72"/>
      <c r="W3101" s="59"/>
      <c r="X3101" s="72"/>
      <c r="Y3101" s="72"/>
      <c r="Z3101" s="72"/>
      <c r="AA3101" s="72"/>
      <c r="AB3101" s="59"/>
      <c r="AC3101" s="62"/>
      <c r="AD3101" s="78" t="s">
        <v>104</v>
      </c>
      <c r="AE3101" s="76"/>
      <c r="AF3101" s="76"/>
      <c r="AG3101" s="76"/>
      <c r="AH3101" s="79"/>
      <c r="AI3101" s="76"/>
      <c r="AJ3101" s="76"/>
      <c r="AK3101" s="80"/>
    </row>
    <row r="3102" spans="1:37">
      <c r="D3102" s="64"/>
      <c r="AD3102" s="81"/>
      <c r="AE3102" s="52"/>
      <c r="AF3102" s="52"/>
      <c r="AG3102" s="52"/>
      <c r="AH3102" s="82"/>
      <c r="AI3102" s="52"/>
      <c r="AJ3102" s="52"/>
      <c r="AK3102" s="53"/>
    </row>
    <row r="3103" spans="1:37">
      <c r="A3103" s="83" t="s">
        <v>105</v>
      </c>
      <c r="B3103" s="76"/>
      <c r="C3103" s="80"/>
      <c r="D3103" s="84"/>
      <c r="E3103" s="84" t="s">
        <v>100</v>
      </c>
      <c r="F3103" s="85" t="s">
        <v>21</v>
      </c>
      <c r="G3103" s="84" t="s">
        <v>101</v>
      </c>
      <c r="H3103" s="86"/>
      <c r="I3103" s="84" t="s">
        <v>106</v>
      </c>
      <c r="J3103" s="84"/>
      <c r="K3103" s="84"/>
      <c r="L3103" s="84"/>
      <c r="M3103" s="86"/>
      <c r="N3103" s="84" t="s">
        <v>107</v>
      </c>
      <c r="O3103" s="84"/>
      <c r="P3103" s="84"/>
      <c r="Q3103" s="84"/>
      <c r="R3103" s="86"/>
      <c r="S3103" s="73"/>
      <c r="T3103" s="73"/>
      <c r="AD3103" s="87" t="s">
        <v>108</v>
      </c>
      <c r="AE3103" s="58"/>
      <c r="AF3103" s="58"/>
      <c r="AG3103" s="58"/>
      <c r="AH3103" s="72"/>
      <c r="AI3103" s="58"/>
      <c r="AJ3103" s="58"/>
      <c r="AK3103" s="59"/>
    </row>
    <row r="3104" spans="1:37">
      <c r="A3104" s="60"/>
      <c r="C3104" s="61"/>
      <c r="H3104" s="61"/>
      <c r="M3104" s="61"/>
      <c r="N3104" s="88"/>
      <c r="O3104" s="89"/>
      <c r="P3104" s="89"/>
      <c r="Q3104" s="89"/>
      <c r="R3104" s="90"/>
      <c r="S3104" s="62"/>
      <c r="T3104" s="56" t="s">
        <v>109</v>
      </c>
      <c r="AD3104" s="91"/>
      <c r="AE3104" s="62"/>
      <c r="AF3104" s="62"/>
      <c r="AG3104" s="62"/>
      <c r="AH3104" s="92"/>
      <c r="AI3104" s="62"/>
      <c r="AJ3104" s="62"/>
      <c r="AK3104" s="61"/>
    </row>
    <row r="3105" spans="1:37">
      <c r="A3105" s="93" t="s">
        <v>110</v>
      </c>
      <c r="B3105" s="58"/>
      <c r="C3105" s="59"/>
      <c r="D3105" s="58"/>
      <c r="E3105" s="58"/>
      <c r="F3105" s="94" t="s">
        <v>21</v>
      </c>
      <c r="G3105" s="58"/>
      <c r="H3105" s="59"/>
      <c r="I3105" s="58"/>
      <c r="J3105" s="58"/>
      <c r="K3105" s="94" t="s">
        <v>21</v>
      </c>
      <c r="L3105" s="58"/>
      <c r="M3105" s="59"/>
      <c r="N3105" s="95"/>
      <c r="O3105" s="95"/>
      <c r="P3105" s="96"/>
      <c r="Q3105" s="97"/>
      <c r="R3105" s="98"/>
      <c r="S3105" s="62"/>
      <c r="T3105" s="62"/>
      <c r="AD3105" s="87" t="s">
        <v>111</v>
      </c>
      <c r="AE3105" s="58"/>
      <c r="AF3105" s="58"/>
      <c r="AG3105" s="58"/>
      <c r="AH3105" s="72"/>
      <c r="AI3105" s="58"/>
      <c r="AJ3105" s="58"/>
      <c r="AK3105" s="59"/>
    </row>
    <row r="3106" spans="1:37">
      <c r="A3106" s="60"/>
      <c r="C3106" s="61"/>
      <c r="H3106" s="61"/>
      <c r="K3106" s="99"/>
      <c r="M3106" s="61"/>
      <c r="N3106" s="62"/>
      <c r="Q3106" s="100"/>
      <c r="R3106" s="61"/>
      <c r="S3106" s="62"/>
      <c r="T3106" s="58"/>
      <c r="U3106" s="58"/>
      <c r="V3106" s="58"/>
      <c r="W3106" s="58"/>
      <c r="X3106" s="58"/>
      <c r="Y3106" s="58"/>
      <c r="Z3106" s="58"/>
      <c r="AA3106" s="58"/>
      <c r="AB3106" s="58"/>
      <c r="AC3106" s="62"/>
      <c r="AD3106" s="91"/>
      <c r="AE3106" s="62"/>
      <c r="AF3106" s="62"/>
      <c r="AG3106" s="62"/>
      <c r="AH3106" s="92"/>
      <c r="AI3106" s="62"/>
      <c r="AJ3106" s="62"/>
      <c r="AK3106" s="61"/>
    </row>
    <row r="3107" spans="1:37">
      <c r="A3107" s="93" t="s">
        <v>112</v>
      </c>
      <c r="B3107" s="58"/>
      <c r="C3107" s="59"/>
      <c r="D3107" s="58"/>
      <c r="E3107" s="58"/>
      <c r="F3107" s="94" t="s">
        <v>21</v>
      </c>
      <c r="G3107" s="58"/>
      <c r="H3107" s="59"/>
      <c r="I3107" s="58"/>
      <c r="J3107" s="58"/>
      <c r="K3107" s="94" t="s">
        <v>21</v>
      </c>
      <c r="L3107" s="58"/>
      <c r="M3107" s="59"/>
      <c r="N3107" s="58"/>
      <c r="O3107" s="58"/>
      <c r="P3107" s="94" t="s">
        <v>21</v>
      </c>
      <c r="Q3107" s="101"/>
      <c r="R3107" s="59"/>
      <c r="S3107" s="62"/>
      <c r="T3107" s="62"/>
      <c r="AD3107" s="87" t="s">
        <v>113</v>
      </c>
      <c r="AE3107" s="58"/>
      <c r="AF3107" s="58"/>
      <c r="AG3107" s="58"/>
      <c r="AH3107" s="72"/>
      <c r="AI3107" s="58"/>
      <c r="AJ3107" s="58"/>
      <c r="AK3107" s="59"/>
    </row>
    <row r="3108" spans="1:37">
      <c r="AD3108" s="91" t="s">
        <v>114</v>
      </c>
      <c r="AE3108" s="62"/>
      <c r="AF3108" s="62"/>
      <c r="AG3108" s="62"/>
      <c r="AH3108" s="92"/>
      <c r="AI3108" s="62"/>
      <c r="AJ3108" s="62"/>
      <c r="AK3108" s="61"/>
    </row>
    <row r="3109" spans="1:37">
      <c r="A3109" s="102"/>
      <c r="B3109" s="76"/>
      <c r="C3109" s="76"/>
      <c r="D3109" s="76"/>
      <c r="E3109" s="76" t="s">
        <v>100</v>
      </c>
      <c r="F3109" s="76"/>
      <c r="G3109" s="76"/>
      <c r="H3109" s="76"/>
      <c r="I3109" s="76"/>
      <c r="J3109" s="76"/>
      <c r="K3109" s="76"/>
      <c r="L3109" s="76"/>
      <c r="M3109" s="76"/>
      <c r="N3109" s="85" t="s">
        <v>40</v>
      </c>
      <c r="O3109" s="76"/>
      <c r="P3109" s="76"/>
      <c r="Q3109" s="76"/>
      <c r="R3109" s="76"/>
      <c r="S3109" s="76"/>
      <c r="T3109" s="76" t="s">
        <v>101</v>
      </c>
      <c r="U3109" s="76"/>
      <c r="V3109" s="76"/>
      <c r="W3109" s="76"/>
      <c r="X3109" s="76"/>
      <c r="Y3109" s="76"/>
      <c r="Z3109" s="76"/>
      <c r="AA3109" s="76"/>
      <c r="AB3109" s="80"/>
      <c r="AD3109" s="87" t="s">
        <v>115</v>
      </c>
      <c r="AE3109" s="58"/>
      <c r="AF3109" s="58"/>
      <c r="AG3109" s="58"/>
      <c r="AH3109" s="72"/>
      <c r="AI3109" s="58"/>
      <c r="AJ3109" s="58"/>
      <c r="AK3109" s="59"/>
    </row>
    <row r="3110" spans="1:37">
      <c r="A3110" s="103" t="s">
        <v>116</v>
      </c>
      <c r="B3110" s="104" t="s">
        <v>117</v>
      </c>
      <c r="C3110" s="104"/>
      <c r="D3110" s="104"/>
      <c r="E3110" s="104"/>
      <c r="F3110" s="104"/>
      <c r="G3110" s="105"/>
      <c r="H3110" s="104" t="s">
        <v>118</v>
      </c>
      <c r="I3110" s="104"/>
      <c r="J3110" s="105"/>
      <c r="K3110" s="106" t="s">
        <v>119</v>
      </c>
      <c r="L3110" s="107" t="s">
        <v>120</v>
      </c>
      <c r="M3110" s="108"/>
      <c r="N3110" s="109" t="s">
        <v>94</v>
      </c>
      <c r="O3110" s="105" t="s">
        <v>116</v>
      </c>
      <c r="P3110" s="104" t="s">
        <v>117</v>
      </c>
      <c r="Q3110" s="104"/>
      <c r="R3110" s="104"/>
      <c r="S3110" s="104"/>
      <c r="T3110" s="104"/>
      <c r="U3110" s="105"/>
      <c r="V3110" s="104" t="s">
        <v>118</v>
      </c>
      <c r="W3110" s="104"/>
      <c r="X3110" s="105"/>
      <c r="Y3110" s="106" t="s">
        <v>119</v>
      </c>
      <c r="Z3110" s="107" t="s">
        <v>120</v>
      </c>
      <c r="AA3110" s="108"/>
      <c r="AB3110" s="109" t="s">
        <v>94</v>
      </c>
    </row>
    <row r="3111" spans="1:37">
      <c r="A3111" s="110" t="s">
        <v>121</v>
      </c>
      <c r="B3111" s="111"/>
      <c r="C3111" s="111"/>
      <c r="D3111" s="111"/>
      <c r="E3111" s="111"/>
      <c r="F3111" s="111"/>
      <c r="G3111" s="112"/>
      <c r="H3111" s="111"/>
      <c r="I3111" s="111"/>
      <c r="J3111" s="112"/>
      <c r="K3111" s="113"/>
      <c r="L3111" s="114"/>
      <c r="M3111" s="115"/>
      <c r="N3111" s="116"/>
      <c r="O3111" s="117" t="s">
        <v>121</v>
      </c>
      <c r="P3111" s="111"/>
      <c r="Q3111" s="111"/>
      <c r="R3111" s="111"/>
      <c r="S3111" s="111"/>
      <c r="T3111" s="111"/>
      <c r="U3111" s="112"/>
      <c r="V3111" s="111"/>
      <c r="W3111" s="111"/>
      <c r="X3111" s="112"/>
      <c r="Y3111" s="113"/>
      <c r="Z3111" s="114"/>
      <c r="AA3111" s="115"/>
      <c r="AB3111" s="116"/>
      <c r="AD3111" s="64" t="s">
        <v>122</v>
      </c>
    </row>
    <row r="3112" spans="1:37">
      <c r="A3112" s="110" t="s">
        <v>123</v>
      </c>
      <c r="B3112" s="111"/>
      <c r="C3112" s="111"/>
      <c r="D3112" s="111"/>
      <c r="E3112" s="111"/>
      <c r="F3112" s="111"/>
      <c r="G3112" s="112"/>
      <c r="H3112" s="111"/>
      <c r="I3112" s="111"/>
      <c r="J3112" s="112"/>
      <c r="K3112" s="118"/>
      <c r="L3112" s="119"/>
      <c r="M3112" s="112"/>
      <c r="N3112" s="116"/>
      <c r="O3112" s="117" t="s">
        <v>123</v>
      </c>
      <c r="P3112" s="111"/>
      <c r="Q3112" s="111"/>
      <c r="R3112" s="111"/>
      <c r="S3112" s="111"/>
      <c r="T3112" s="111"/>
      <c r="U3112" s="112"/>
      <c r="V3112" s="111"/>
      <c r="W3112" s="111"/>
      <c r="X3112" s="112"/>
      <c r="Y3112" s="118"/>
      <c r="Z3112" s="119"/>
      <c r="AA3112" s="112"/>
      <c r="AB3112" s="116"/>
      <c r="AD3112" s="120"/>
      <c r="AE3112" s="58"/>
      <c r="AF3112" s="58"/>
      <c r="AG3112" s="58"/>
      <c r="AH3112" s="58"/>
      <c r="AI3112" s="58"/>
      <c r="AJ3112" s="58"/>
      <c r="AK3112" s="58"/>
    </row>
    <row r="3113" spans="1:37">
      <c r="A3113" s="110" t="s">
        <v>124</v>
      </c>
      <c r="B3113" s="111"/>
      <c r="C3113" s="111"/>
      <c r="D3113" s="111"/>
      <c r="E3113" s="111"/>
      <c r="F3113" s="111"/>
      <c r="G3113" s="112"/>
      <c r="H3113" s="111"/>
      <c r="I3113" s="111"/>
      <c r="J3113" s="112"/>
      <c r="K3113" s="118"/>
      <c r="L3113" s="119"/>
      <c r="M3113" s="112"/>
      <c r="N3113" s="116"/>
      <c r="O3113" s="117" t="s">
        <v>124</v>
      </c>
      <c r="P3113" s="111"/>
      <c r="Q3113" s="111"/>
      <c r="R3113" s="111"/>
      <c r="S3113" s="111"/>
      <c r="T3113" s="111"/>
      <c r="U3113" s="112"/>
      <c r="V3113" s="111"/>
      <c r="W3113" s="111"/>
      <c r="X3113" s="112"/>
      <c r="Y3113" s="118"/>
      <c r="Z3113" s="119"/>
      <c r="AA3113" s="112"/>
      <c r="AB3113" s="116"/>
      <c r="AD3113" s="64" t="s">
        <v>96</v>
      </c>
    </row>
    <row r="3114" spans="1:37">
      <c r="A3114" s="110" t="s">
        <v>125</v>
      </c>
      <c r="B3114" s="111"/>
      <c r="C3114" s="111"/>
      <c r="D3114" s="111"/>
      <c r="E3114" s="111"/>
      <c r="F3114" s="111"/>
      <c r="G3114" s="112"/>
      <c r="H3114" s="111"/>
      <c r="I3114" s="111"/>
      <c r="J3114" s="112"/>
      <c r="K3114" s="118"/>
      <c r="L3114" s="119"/>
      <c r="M3114" s="112"/>
      <c r="N3114" s="116"/>
      <c r="O3114" s="117" t="s">
        <v>125</v>
      </c>
      <c r="P3114" s="111"/>
      <c r="Q3114" s="111"/>
      <c r="R3114" s="111"/>
      <c r="S3114" s="111"/>
      <c r="T3114" s="111"/>
      <c r="U3114" s="112"/>
      <c r="V3114" s="111"/>
      <c r="W3114" s="111"/>
      <c r="X3114" s="112"/>
      <c r="Y3114" s="118"/>
      <c r="Z3114" s="119"/>
      <c r="AA3114" s="112"/>
      <c r="AB3114" s="116"/>
      <c r="AD3114" s="120"/>
      <c r="AE3114" s="58"/>
      <c r="AF3114" s="58"/>
      <c r="AG3114" s="58"/>
      <c r="AH3114" s="58"/>
      <c r="AI3114" s="58"/>
      <c r="AJ3114" s="58"/>
      <c r="AK3114" s="58"/>
    </row>
    <row r="3115" spans="1:37">
      <c r="A3115" s="110" t="s">
        <v>126</v>
      </c>
      <c r="B3115" s="111"/>
      <c r="C3115" s="111"/>
      <c r="D3115" s="111"/>
      <c r="E3115" s="111"/>
      <c r="F3115" s="111"/>
      <c r="G3115" s="112"/>
      <c r="H3115" s="111"/>
      <c r="I3115" s="111"/>
      <c r="J3115" s="112"/>
      <c r="K3115" s="118"/>
      <c r="L3115" s="119"/>
      <c r="M3115" s="112"/>
      <c r="N3115" s="116"/>
      <c r="O3115" s="117" t="s">
        <v>126</v>
      </c>
      <c r="P3115" s="111"/>
      <c r="Q3115" s="111"/>
      <c r="R3115" s="111"/>
      <c r="S3115" s="111"/>
      <c r="T3115" s="111"/>
      <c r="U3115" s="112"/>
      <c r="V3115" s="111"/>
      <c r="W3115" s="111"/>
      <c r="X3115" s="112"/>
      <c r="Y3115" s="118"/>
      <c r="Z3115" s="119"/>
      <c r="AA3115" s="112"/>
      <c r="AB3115" s="116"/>
      <c r="AD3115" s="64" t="s">
        <v>127</v>
      </c>
    </row>
    <row r="3116" spans="1:37">
      <c r="A3116" s="121" t="s">
        <v>128</v>
      </c>
      <c r="B3116" s="58"/>
      <c r="C3116" s="58"/>
      <c r="D3116" s="58"/>
      <c r="E3116" s="58"/>
      <c r="F3116" s="58"/>
      <c r="G3116" s="72"/>
      <c r="H3116" s="58"/>
      <c r="I3116" s="58"/>
      <c r="J3116" s="72"/>
      <c r="K3116" s="122"/>
      <c r="L3116" s="123"/>
      <c r="M3116" s="72"/>
      <c r="N3116" s="59"/>
      <c r="O3116" s="124" t="s">
        <v>128</v>
      </c>
      <c r="P3116" s="58"/>
      <c r="Q3116" s="58"/>
      <c r="R3116" s="58"/>
      <c r="S3116" s="58"/>
      <c r="T3116" s="58"/>
      <c r="U3116" s="72"/>
      <c r="V3116" s="58"/>
      <c r="W3116" s="58"/>
      <c r="X3116" s="72"/>
      <c r="Y3116" s="122"/>
      <c r="Z3116" s="123"/>
      <c r="AA3116" s="72"/>
      <c r="AB3116" s="59"/>
      <c r="AD3116" s="120"/>
      <c r="AE3116" s="125" t="str">
        <f>Daten!$A$35</f>
        <v>Fredenbeck</v>
      </c>
      <c r="AF3116" s="58"/>
      <c r="AG3116" s="58"/>
      <c r="AH3116" s="58"/>
      <c r="AI3116" s="58"/>
      <c r="AJ3116" s="58"/>
      <c r="AK3116" s="58"/>
    </row>
    <row r="3117" spans="1:37">
      <c r="A3117" s="65" t="s">
        <v>129</v>
      </c>
      <c r="N3117" s="61"/>
      <c r="O3117" s="64" t="s">
        <v>129</v>
      </c>
      <c r="AB3117" s="61"/>
      <c r="AD3117" s="64" t="s">
        <v>130</v>
      </c>
    </row>
    <row r="3118" spans="1:37">
      <c r="A3118" s="57"/>
      <c r="B3118" s="58"/>
      <c r="C3118" s="58"/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9"/>
      <c r="O3118" s="58"/>
      <c r="P3118" s="58"/>
      <c r="Q3118" s="58"/>
      <c r="R3118" s="58"/>
      <c r="S3118" s="58"/>
      <c r="T3118" s="58"/>
      <c r="U3118" s="58"/>
      <c r="V3118" s="58"/>
      <c r="W3118" s="58"/>
      <c r="X3118" s="58"/>
      <c r="Y3118" s="58"/>
      <c r="Z3118" s="58"/>
      <c r="AA3118" s="58"/>
      <c r="AB3118" s="59"/>
      <c r="AD3118" s="58"/>
      <c r="AE3118" s="126" t="str">
        <f>Daten!$A$32</f>
        <v>05.05.2017</v>
      </c>
      <c r="AF3118" s="58"/>
      <c r="AG3118" s="58"/>
      <c r="AH3118" s="58"/>
      <c r="AI3118" s="58"/>
      <c r="AJ3118" s="58"/>
      <c r="AK3118" s="58"/>
    </row>
    <row r="3120" spans="1:37">
      <c r="A3120" s="51" t="s">
        <v>95</v>
      </c>
      <c r="B3120" s="52"/>
      <c r="C3120" s="52"/>
      <c r="D3120" s="52"/>
      <c r="E3120" s="53"/>
      <c r="F3120" s="54" t="s">
        <v>96</v>
      </c>
      <c r="G3120" s="52"/>
      <c r="H3120" s="52"/>
      <c r="I3120" s="52"/>
      <c r="J3120" s="52"/>
      <c r="K3120" s="52"/>
      <c r="L3120" s="52"/>
      <c r="M3120" s="52"/>
      <c r="N3120" s="52"/>
      <c r="O3120" s="52"/>
      <c r="P3120" s="53"/>
      <c r="Q3120" s="54" t="s">
        <v>97</v>
      </c>
      <c r="R3120" s="52"/>
      <c r="S3120" s="52"/>
      <c r="T3120" s="52"/>
      <c r="U3120" s="52"/>
      <c r="V3120" s="52"/>
      <c r="W3120" s="52"/>
      <c r="X3120" s="52"/>
      <c r="Y3120" s="52"/>
      <c r="Z3120" s="52"/>
      <c r="AA3120" s="52"/>
      <c r="AB3120" s="53"/>
      <c r="AC3120" s="55" t="s">
        <v>98</v>
      </c>
    </row>
    <row r="3121" spans="1:37">
      <c r="A3121" s="57"/>
      <c r="B3121" s="58"/>
      <c r="C3121" s="58"/>
      <c r="D3121" s="58"/>
      <c r="E3121" s="59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9"/>
      <c r="Q3121" s="58"/>
      <c r="R3121" s="58" t="e">
        <f ca="1">SamstagNeben!P121</f>
        <v>#N/A</v>
      </c>
      <c r="S3121" s="58"/>
      <c r="T3121" s="58"/>
      <c r="U3121" s="58"/>
      <c r="V3121" s="58"/>
      <c r="W3121" s="58"/>
      <c r="X3121" s="58"/>
      <c r="Y3121" s="58"/>
      <c r="Z3121" s="58"/>
      <c r="AA3121" s="58">
        <f>SamstagNeben!N121</f>
        <v>0</v>
      </c>
      <c r="AB3121" s="59"/>
      <c r="AC3121" s="55" t="s">
        <v>99</v>
      </c>
    </row>
    <row r="3122" spans="1:37" ht="15.95" customHeight="1">
      <c r="A3122" s="60" t="s">
        <v>100</v>
      </c>
      <c r="C3122" s="56" t="e">
        <f ca="1">SamstagNeben!I121</f>
        <v>#N/A</v>
      </c>
      <c r="M3122" s="61"/>
      <c r="N3122" s="62" t="s">
        <v>101</v>
      </c>
      <c r="O3122" s="63"/>
      <c r="P3122" s="56" t="e">
        <f ca="1">SamstagNeben!M121</f>
        <v>#N/A</v>
      </c>
      <c r="AB3122" s="61"/>
    </row>
    <row r="3123" spans="1:37">
      <c r="A3123" s="57"/>
      <c r="B3123" s="58"/>
      <c r="C3123" s="58"/>
      <c r="M3123" s="61"/>
      <c r="N3123" s="62"/>
      <c r="AB3123" s="61"/>
      <c r="AD3123" s="64" t="s">
        <v>37</v>
      </c>
      <c r="AG3123" s="64" t="s">
        <v>102</v>
      </c>
      <c r="AJ3123" s="64" t="s">
        <v>39</v>
      </c>
    </row>
    <row r="3124" spans="1:37">
      <c r="A3124" s="65" t="s">
        <v>100</v>
      </c>
      <c r="C3124" s="66"/>
      <c r="D3124" s="67"/>
      <c r="E3124" s="67"/>
      <c r="F3124" s="67"/>
      <c r="G3124" s="67"/>
      <c r="H3124" s="68"/>
      <c r="I3124" s="67"/>
      <c r="J3124" s="67"/>
      <c r="K3124" s="67"/>
      <c r="L3124" s="67"/>
      <c r="M3124" s="68"/>
      <c r="N3124" s="67"/>
      <c r="O3124" s="67"/>
      <c r="P3124" s="67"/>
      <c r="Q3124" s="67"/>
      <c r="R3124" s="68"/>
      <c r="S3124" s="67"/>
      <c r="T3124" s="67"/>
      <c r="U3124" s="67"/>
      <c r="V3124" s="67"/>
      <c r="W3124" s="68"/>
      <c r="X3124" s="67"/>
      <c r="Y3124" s="67"/>
      <c r="Z3124" s="67"/>
      <c r="AA3124" s="67"/>
      <c r="AB3124" s="68"/>
      <c r="AC3124" s="62"/>
      <c r="AD3124" s="69"/>
      <c r="AE3124" s="53"/>
      <c r="AF3124" s="62"/>
      <c r="AG3124" s="69"/>
      <c r="AH3124" s="53"/>
      <c r="AJ3124" s="69"/>
      <c r="AK3124" s="53"/>
    </row>
    <row r="3125" spans="1:37">
      <c r="A3125" s="70" t="s">
        <v>101</v>
      </c>
      <c r="B3125" s="58"/>
      <c r="C3125" s="71"/>
      <c r="D3125" s="72"/>
      <c r="E3125" s="72"/>
      <c r="F3125" s="72"/>
      <c r="G3125" s="72"/>
      <c r="H3125" s="59"/>
      <c r="I3125" s="72"/>
      <c r="J3125" s="72"/>
      <c r="K3125" s="72"/>
      <c r="L3125" s="72"/>
      <c r="M3125" s="59"/>
      <c r="N3125" s="72"/>
      <c r="O3125" s="72"/>
      <c r="P3125" s="72"/>
      <c r="Q3125" s="72"/>
      <c r="R3125" s="59"/>
      <c r="S3125" s="72"/>
      <c r="T3125" s="72"/>
      <c r="U3125" s="72"/>
      <c r="V3125" s="72"/>
      <c r="W3125" s="59"/>
      <c r="X3125" s="72"/>
      <c r="Y3125" s="72"/>
      <c r="Z3125" s="72"/>
      <c r="AA3125" s="72"/>
      <c r="AB3125" s="59"/>
      <c r="AC3125" s="62"/>
      <c r="AD3125" s="462">
        <f>SamstagNeben!C121</f>
        <v>25</v>
      </c>
      <c r="AE3125" s="463"/>
      <c r="AF3125" s="62"/>
      <c r="AG3125" s="462">
        <f>SamstagNeben!E121</f>
        <v>0</v>
      </c>
      <c r="AH3125" s="463"/>
      <c r="AJ3125" s="462">
        <f>SamstagNeben!F121</f>
        <v>4</v>
      </c>
      <c r="AK3125" s="463"/>
    </row>
    <row r="3126" spans="1:37">
      <c r="A3126" s="65" t="s">
        <v>100</v>
      </c>
      <c r="C3126" s="66"/>
      <c r="D3126" s="67"/>
      <c r="E3126" s="67"/>
      <c r="F3126" s="67"/>
      <c r="G3126" s="67"/>
      <c r="H3126" s="68"/>
      <c r="I3126" s="67"/>
      <c r="J3126" s="67"/>
      <c r="K3126" s="67"/>
      <c r="L3126" s="67"/>
      <c r="M3126" s="68"/>
      <c r="N3126" s="67"/>
      <c r="O3126" s="67"/>
      <c r="P3126" s="67"/>
      <c r="Q3126" s="67"/>
      <c r="R3126" s="68"/>
      <c r="S3126" s="67"/>
      <c r="T3126" s="67"/>
      <c r="U3126" s="67"/>
      <c r="V3126" s="67"/>
      <c r="W3126" s="68"/>
      <c r="X3126" s="67"/>
      <c r="Y3126" s="67"/>
      <c r="Z3126" s="67"/>
      <c r="AA3126" s="67"/>
      <c r="AB3126" s="68"/>
      <c r="AC3126" s="62"/>
      <c r="AD3126" s="57"/>
      <c r="AE3126" s="59"/>
      <c r="AF3126" s="62"/>
      <c r="AG3126" s="57"/>
      <c r="AH3126" s="59"/>
      <c r="AJ3126" s="57"/>
      <c r="AK3126" s="59"/>
    </row>
    <row r="3127" spans="1:37">
      <c r="A3127" s="70" t="s">
        <v>101</v>
      </c>
      <c r="B3127" s="58"/>
      <c r="C3127" s="71"/>
      <c r="D3127" s="72"/>
      <c r="E3127" s="72"/>
      <c r="F3127" s="72"/>
      <c r="G3127" s="72"/>
      <c r="H3127" s="59"/>
      <c r="I3127" s="72"/>
      <c r="J3127" s="72"/>
      <c r="K3127" s="72"/>
      <c r="L3127" s="72"/>
      <c r="M3127" s="59"/>
      <c r="N3127" s="72"/>
      <c r="O3127" s="72"/>
      <c r="P3127" s="72"/>
      <c r="Q3127" s="72"/>
      <c r="R3127" s="59"/>
      <c r="S3127" s="72"/>
      <c r="T3127" s="72"/>
      <c r="U3127" s="72"/>
      <c r="V3127" s="72"/>
      <c r="W3127" s="59"/>
      <c r="X3127" s="72"/>
      <c r="Y3127" s="72"/>
      <c r="Z3127" s="72"/>
      <c r="AA3127" s="72"/>
      <c r="AB3127" s="59"/>
      <c r="AC3127" s="62"/>
      <c r="AD3127" s="62"/>
      <c r="AE3127" s="62"/>
      <c r="AF3127" s="62"/>
      <c r="AG3127" s="62"/>
    </row>
    <row r="3128" spans="1:37">
      <c r="A3128" s="65" t="s">
        <v>100</v>
      </c>
      <c r="C3128" s="66"/>
      <c r="D3128" s="67"/>
      <c r="E3128" s="67"/>
      <c r="F3128" s="67"/>
      <c r="G3128" s="67"/>
      <c r="H3128" s="68"/>
      <c r="I3128" s="67"/>
      <c r="J3128" s="67"/>
      <c r="K3128" s="67"/>
      <c r="L3128" s="67"/>
      <c r="M3128" s="68"/>
      <c r="N3128" s="67"/>
      <c r="O3128" s="67"/>
      <c r="P3128" s="67"/>
      <c r="Q3128" s="67"/>
      <c r="R3128" s="68"/>
      <c r="S3128" s="67"/>
      <c r="T3128" s="67"/>
      <c r="U3128" s="67"/>
      <c r="V3128" s="67"/>
      <c r="W3128" s="68"/>
      <c r="X3128" s="67"/>
      <c r="Y3128" s="67"/>
      <c r="Z3128" s="67"/>
      <c r="AA3128" s="67"/>
      <c r="AB3128" s="68"/>
      <c r="AC3128" s="62"/>
      <c r="AD3128" s="73" t="s">
        <v>103</v>
      </c>
      <c r="AE3128" s="62"/>
      <c r="AF3128" s="62"/>
      <c r="AG3128" s="62"/>
    </row>
    <row r="3129" spans="1:37">
      <c r="A3129" s="70" t="s">
        <v>101</v>
      </c>
      <c r="B3129" s="58"/>
      <c r="C3129" s="71"/>
      <c r="D3129" s="72"/>
      <c r="E3129" s="72"/>
      <c r="F3129" s="72"/>
      <c r="G3129" s="72"/>
      <c r="H3129" s="59"/>
      <c r="I3129" s="72"/>
      <c r="J3129" s="72"/>
      <c r="K3129" s="72"/>
      <c r="L3129" s="72"/>
      <c r="M3129" s="59"/>
      <c r="N3129" s="72"/>
      <c r="O3129" s="72"/>
      <c r="P3129" s="72"/>
      <c r="Q3129" s="72"/>
      <c r="R3129" s="59"/>
      <c r="S3129" s="72"/>
      <c r="T3129" s="72"/>
      <c r="U3129" s="72"/>
      <c r="V3129" s="72"/>
      <c r="W3129" s="59"/>
      <c r="X3129" s="72"/>
      <c r="Y3129" s="72"/>
      <c r="Z3129" s="72"/>
      <c r="AA3129" s="72"/>
      <c r="AB3129" s="59"/>
      <c r="AC3129" s="62"/>
      <c r="AD3129" s="62"/>
      <c r="AE3129" s="62"/>
      <c r="AF3129" s="62"/>
      <c r="AG3129" s="62"/>
    </row>
    <row r="3130" spans="1:37">
      <c r="A3130" s="65" t="s">
        <v>100</v>
      </c>
      <c r="C3130" s="66"/>
      <c r="D3130" s="67"/>
      <c r="E3130" s="67"/>
      <c r="F3130" s="67"/>
      <c r="G3130" s="67"/>
      <c r="H3130" s="68"/>
      <c r="I3130" s="67"/>
      <c r="J3130" s="67"/>
      <c r="K3130" s="67"/>
      <c r="L3130" s="67"/>
      <c r="M3130" s="68"/>
      <c r="N3130" s="67"/>
      <c r="O3130" s="67"/>
      <c r="P3130" s="67"/>
      <c r="Q3130" s="67"/>
      <c r="R3130" s="68"/>
      <c r="S3130" s="67"/>
      <c r="T3130" s="67"/>
      <c r="U3130" s="67"/>
      <c r="V3130" s="67"/>
      <c r="W3130" s="68"/>
      <c r="X3130" s="67"/>
      <c r="Y3130" s="67"/>
      <c r="Z3130" s="67"/>
      <c r="AA3130" s="67"/>
      <c r="AB3130" s="68"/>
      <c r="AC3130" s="62"/>
      <c r="AD3130" s="74" t="str">
        <f>Daten!$A$31</f>
        <v>DM Senioren 2017</v>
      </c>
      <c r="AE3130" s="58"/>
      <c r="AF3130" s="58"/>
      <c r="AG3130" s="58"/>
      <c r="AH3130" s="58"/>
      <c r="AI3130" s="58"/>
      <c r="AJ3130" s="58"/>
      <c r="AK3130" s="58"/>
    </row>
    <row r="3131" spans="1:37">
      <c r="A3131" s="70" t="s">
        <v>101</v>
      </c>
      <c r="B3131" s="58"/>
      <c r="C3131" s="71"/>
      <c r="D3131" s="72"/>
      <c r="E3131" s="72"/>
      <c r="F3131" s="72"/>
      <c r="G3131" s="72"/>
      <c r="H3131" s="59"/>
      <c r="I3131" s="72"/>
      <c r="J3131" s="72"/>
      <c r="K3131" s="72"/>
      <c r="L3131" s="72"/>
      <c r="M3131" s="59"/>
      <c r="N3131" s="72"/>
      <c r="O3131" s="72"/>
      <c r="P3131" s="72"/>
      <c r="Q3131" s="72"/>
      <c r="R3131" s="59"/>
      <c r="S3131" s="72"/>
      <c r="T3131" s="72"/>
      <c r="U3131" s="72"/>
      <c r="V3131" s="72"/>
      <c r="W3131" s="59"/>
      <c r="X3131" s="72"/>
      <c r="Y3131" s="72"/>
      <c r="Z3131" s="72"/>
      <c r="AA3131" s="72"/>
      <c r="AB3131" s="59"/>
      <c r="AC3131" s="62"/>
      <c r="AD3131" s="75">
        <f>SamstagNeben!G121</f>
        <v>0</v>
      </c>
      <c r="AE3131" s="76"/>
      <c r="AF3131" s="76"/>
      <c r="AG3131" s="75" t="s">
        <v>34</v>
      </c>
      <c r="AH3131" s="76"/>
      <c r="AI3131" s="76"/>
      <c r="AJ3131" s="76"/>
      <c r="AK3131" s="76"/>
    </row>
    <row r="3132" spans="1:37">
      <c r="A3132" s="65" t="s">
        <v>100</v>
      </c>
      <c r="C3132" s="66"/>
      <c r="D3132" s="67"/>
      <c r="E3132" s="67"/>
      <c r="F3132" s="67"/>
      <c r="G3132" s="67"/>
      <c r="H3132" s="68"/>
      <c r="I3132" s="67"/>
      <c r="J3132" s="67"/>
      <c r="K3132" s="67"/>
      <c r="L3132" s="67"/>
      <c r="M3132" s="68"/>
      <c r="N3132" s="67"/>
      <c r="O3132" s="67"/>
      <c r="P3132" s="67"/>
      <c r="Q3132" s="67"/>
      <c r="R3132" s="68"/>
      <c r="S3132" s="67"/>
      <c r="T3132" s="67"/>
      <c r="U3132" s="67"/>
      <c r="V3132" s="67"/>
      <c r="W3132" s="68"/>
      <c r="X3132" s="67"/>
      <c r="Y3132" s="67"/>
      <c r="Z3132" s="67"/>
      <c r="AA3132" s="67"/>
      <c r="AB3132" s="68"/>
      <c r="AC3132" s="62"/>
      <c r="AD3132" s="77"/>
      <c r="AE3132" s="62"/>
      <c r="AF3132" s="62"/>
      <c r="AG3132" s="62"/>
      <c r="AH3132" s="62"/>
      <c r="AI3132" s="62"/>
      <c r="AJ3132" s="62"/>
      <c r="AK3132" s="62"/>
    </row>
    <row r="3133" spans="1:37">
      <c r="A3133" s="70" t="s">
        <v>101</v>
      </c>
      <c r="B3133" s="58"/>
      <c r="C3133" s="71"/>
      <c r="D3133" s="72"/>
      <c r="E3133" s="72"/>
      <c r="F3133" s="72"/>
      <c r="G3133" s="72"/>
      <c r="H3133" s="59"/>
      <c r="I3133" s="72"/>
      <c r="J3133" s="72"/>
      <c r="K3133" s="72"/>
      <c r="L3133" s="72"/>
      <c r="M3133" s="59"/>
      <c r="N3133" s="72"/>
      <c r="O3133" s="72"/>
      <c r="P3133" s="72"/>
      <c r="Q3133" s="72"/>
      <c r="R3133" s="59"/>
      <c r="S3133" s="72"/>
      <c r="T3133" s="72"/>
      <c r="U3133" s="72"/>
      <c r="V3133" s="72"/>
      <c r="W3133" s="59"/>
      <c r="X3133" s="72"/>
      <c r="Y3133" s="72"/>
      <c r="Z3133" s="72"/>
      <c r="AA3133" s="72"/>
      <c r="AB3133" s="59"/>
      <c r="AC3133" s="62"/>
      <c r="AD3133" s="78" t="s">
        <v>104</v>
      </c>
      <c r="AE3133" s="76"/>
      <c r="AF3133" s="76"/>
      <c r="AG3133" s="76"/>
      <c r="AH3133" s="79"/>
      <c r="AI3133" s="76"/>
      <c r="AJ3133" s="76"/>
      <c r="AK3133" s="80"/>
    </row>
    <row r="3134" spans="1:37">
      <c r="D3134" s="64"/>
      <c r="AD3134" s="81"/>
      <c r="AE3134" s="52"/>
      <c r="AF3134" s="52"/>
      <c r="AG3134" s="52"/>
      <c r="AH3134" s="82"/>
      <c r="AI3134" s="52"/>
      <c r="AJ3134" s="52"/>
      <c r="AK3134" s="53"/>
    </row>
    <row r="3135" spans="1:37">
      <c r="A3135" s="83" t="s">
        <v>105</v>
      </c>
      <c r="B3135" s="76"/>
      <c r="C3135" s="80"/>
      <c r="D3135" s="84"/>
      <c r="E3135" s="84" t="s">
        <v>100</v>
      </c>
      <c r="F3135" s="85" t="s">
        <v>21</v>
      </c>
      <c r="G3135" s="84" t="s">
        <v>101</v>
      </c>
      <c r="H3135" s="86"/>
      <c r="I3135" s="84" t="s">
        <v>106</v>
      </c>
      <c r="J3135" s="84"/>
      <c r="K3135" s="84"/>
      <c r="L3135" s="84"/>
      <c r="M3135" s="86"/>
      <c r="N3135" s="84" t="s">
        <v>107</v>
      </c>
      <c r="O3135" s="84"/>
      <c r="P3135" s="84"/>
      <c r="Q3135" s="84"/>
      <c r="R3135" s="86"/>
      <c r="S3135" s="73"/>
      <c r="T3135" s="73"/>
      <c r="AD3135" s="87" t="s">
        <v>108</v>
      </c>
      <c r="AE3135" s="58"/>
      <c r="AF3135" s="58"/>
      <c r="AG3135" s="58"/>
      <c r="AH3135" s="72"/>
      <c r="AI3135" s="58"/>
      <c r="AJ3135" s="58"/>
      <c r="AK3135" s="59"/>
    </row>
    <row r="3136" spans="1:37">
      <c r="A3136" s="60"/>
      <c r="C3136" s="61"/>
      <c r="H3136" s="61"/>
      <c r="M3136" s="61"/>
      <c r="N3136" s="88"/>
      <c r="O3136" s="89"/>
      <c r="P3136" s="89"/>
      <c r="Q3136" s="89"/>
      <c r="R3136" s="90"/>
      <c r="S3136" s="62"/>
      <c r="T3136" s="56" t="s">
        <v>109</v>
      </c>
      <c r="AD3136" s="91"/>
      <c r="AE3136" s="62"/>
      <c r="AF3136" s="62"/>
      <c r="AG3136" s="62"/>
      <c r="AH3136" s="92"/>
      <c r="AI3136" s="62"/>
      <c r="AJ3136" s="62"/>
      <c r="AK3136" s="61"/>
    </row>
    <row r="3137" spans="1:37">
      <c r="A3137" s="93" t="s">
        <v>110</v>
      </c>
      <c r="B3137" s="58"/>
      <c r="C3137" s="59"/>
      <c r="D3137" s="58"/>
      <c r="E3137" s="58"/>
      <c r="F3137" s="94" t="s">
        <v>21</v>
      </c>
      <c r="G3137" s="58"/>
      <c r="H3137" s="59"/>
      <c r="I3137" s="58"/>
      <c r="J3137" s="58"/>
      <c r="K3137" s="94" t="s">
        <v>21</v>
      </c>
      <c r="L3137" s="58"/>
      <c r="M3137" s="59"/>
      <c r="N3137" s="95"/>
      <c r="O3137" s="95"/>
      <c r="P3137" s="96"/>
      <c r="Q3137" s="97"/>
      <c r="R3137" s="98"/>
      <c r="S3137" s="62"/>
      <c r="T3137" s="62"/>
      <c r="AD3137" s="87" t="s">
        <v>111</v>
      </c>
      <c r="AE3137" s="58"/>
      <c r="AF3137" s="58"/>
      <c r="AG3137" s="58"/>
      <c r="AH3137" s="72"/>
      <c r="AI3137" s="58"/>
      <c r="AJ3137" s="58"/>
      <c r="AK3137" s="59"/>
    </row>
    <row r="3138" spans="1:37">
      <c r="A3138" s="60"/>
      <c r="C3138" s="61"/>
      <c r="H3138" s="61"/>
      <c r="K3138" s="99"/>
      <c r="M3138" s="61"/>
      <c r="N3138" s="62"/>
      <c r="Q3138" s="100"/>
      <c r="R3138" s="61"/>
      <c r="S3138" s="62"/>
      <c r="T3138" s="58"/>
      <c r="U3138" s="58"/>
      <c r="V3138" s="58"/>
      <c r="W3138" s="58"/>
      <c r="X3138" s="58"/>
      <c r="Y3138" s="58"/>
      <c r="Z3138" s="58"/>
      <c r="AA3138" s="58"/>
      <c r="AB3138" s="58"/>
      <c r="AC3138" s="62"/>
      <c r="AD3138" s="91"/>
      <c r="AE3138" s="62"/>
      <c r="AF3138" s="62"/>
      <c r="AG3138" s="62"/>
      <c r="AH3138" s="92"/>
      <c r="AI3138" s="62"/>
      <c r="AJ3138" s="62"/>
      <c r="AK3138" s="61"/>
    </row>
    <row r="3139" spans="1:37">
      <c r="A3139" s="93" t="s">
        <v>112</v>
      </c>
      <c r="B3139" s="58"/>
      <c r="C3139" s="59"/>
      <c r="D3139" s="58"/>
      <c r="E3139" s="58"/>
      <c r="F3139" s="94" t="s">
        <v>21</v>
      </c>
      <c r="G3139" s="58"/>
      <c r="H3139" s="59"/>
      <c r="I3139" s="58"/>
      <c r="J3139" s="58"/>
      <c r="K3139" s="94" t="s">
        <v>21</v>
      </c>
      <c r="L3139" s="58"/>
      <c r="M3139" s="59"/>
      <c r="N3139" s="58"/>
      <c r="O3139" s="58"/>
      <c r="P3139" s="94" t="s">
        <v>21</v>
      </c>
      <c r="Q3139" s="101"/>
      <c r="R3139" s="59"/>
      <c r="S3139" s="62"/>
      <c r="T3139" s="62"/>
      <c r="AD3139" s="87" t="s">
        <v>113</v>
      </c>
      <c r="AE3139" s="58"/>
      <c r="AF3139" s="58"/>
      <c r="AG3139" s="58"/>
      <c r="AH3139" s="72"/>
      <c r="AI3139" s="58"/>
      <c r="AJ3139" s="58"/>
      <c r="AK3139" s="59"/>
    </row>
    <row r="3140" spans="1:37">
      <c r="AD3140" s="91" t="s">
        <v>114</v>
      </c>
      <c r="AE3140" s="62"/>
      <c r="AF3140" s="62"/>
      <c r="AG3140" s="62"/>
      <c r="AH3140" s="92"/>
      <c r="AI3140" s="62"/>
      <c r="AJ3140" s="62"/>
      <c r="AK3140" s="61"/>
    </row>
    <row r="3141" spans="1:37">
      <c r="A3141" s="102"/>
      <c r="B3141" s="76"/>
      <c r="C3141" s="76"/>
      <c r="D3141" s="76"/>
      <c r="E3141" s="76" t="s">
        <v>100</v>
      </c>
      <c r="F3141" s="76"/>
      <c r="G3141" s="76"/>
      <c r="H3141" s="76"/>
      <c r="I3141" s="76"/>
      <c r="J3141" s="76"/>
      <c r="K3141" s="76"/>
      <c r="L3141" s="76"/>
      <c r="M3141" s="76"/>
      <c r="N3141" s="85" t="s">
        <v>40</v>
      </c>
      <c r="O3141" s="76"/>
      <c r="P3141" s="76"/>
      <c r="Q3141" s="76"/>
      <c r="R3141" s="76"/>
      <c r="S3141" s="76"/>
      <c r="T3141" s="76" t="s">
        <v>101</v>
      </c>
      <c r="U3141" s="76"/>
      <c r="V3141" s="76"/>
      <c r="W3141" s="76"/>
      <c r="X3141" s="76"/>
      <c r="Y3141" s="76"/>
      <c r="Z3141" s="76"/>
      <c r="AA3141" s="76"/>
      <c r="AB3141" s="80"/>
      <c r="AD3141" s="87" t="s">
        <v>115</v>
      </c>
      <c r="AE3141" s="58"/>
      <c r="AF3141" s="58"/>
      <c r="AG3141" s="58"/>
      <c r="AH3141" s="72"/>
      <c r="AI3141" s="58"/>
      <c r="AJ3141" s="58"/>
      <c r="AK3141" s="59"/>
    </row>
    <row r="3142" spans="1:37">
      <c r="A3142" s="103" t="s">
        <v>116</v>
      </c>
      <c r="B3142" s="104" t="s">
        <v>117</v>
      </c>
      <c r="C3142" s="104"/>
      <c r="D3142" s="104"/>
      <c r="E3142" s="104"/>
      <c r="F3142" s="104"/>
      <c r="G3142" s="105"/>
      <c r="H3142" s="104" t="s">
        <v>118</v>
      </c>
      <c r="I3142" s="104"/>
      <c r="J3142" s="105"/>
      <c r="K3142" s="106" t="s">
        <v>119</v>
      </c>
      <c r="L3142" s="107" t="s">
        <v>120</v>
      </c>
      <c r="M3142" s="108"/>
      <c r="N3142" s="109" t="s">
        <v>94</v>
      </c>
      <c r="O3142" s="105" t="s">
        <v>116</v>
      </c>
      <c r="P3142" s="104" t="s">
        <v>117</v>
      </c>
      <c r="Q3142" s="104"/>
      <c r="R3142" s="104"/>
      <c r="S3142" s="104"/>
      <c r="T3142" s="104"/>
      <c r="U3142" s="105"/>
      <c r="V3142" s="104" t="s">
        <v>118</v>
      </c>
      <c r="W3142" s="104"/>
      <c r="X3142" s="105"/>
      <c r="Y3142" s="106" t="s">
        <v>119</v>
      </c>
      <c r="Z3142" s="107" t="s">
        <v>120</v>
      </c>
      <c r="AA3142" s="108"/>
      <c r="AB3142" s="109" t="s">
        <v>94</v>
      </c>
    </row>
    <row r="3143" spans="1:37">
      <c r="A3143" s="110" t="s">
        <v>121</v>
      </c>
      <c r="B3143" s="111"/>
      <c r="C3143" s="111"/>
      <c r="D3143" s="111"/>
      <c r="E3143" s="111"/>
      <c r="F3143" s="111"/>
      <c r="G3143" s="112"/>
      <c r="H3143" s="111"/>
      <c r="I3143" s="111"/>
      <c r="J3143" s="112"/>
      <c r="K3143" s="113"/>
      <c r="L3143" s="114"/>
      <c r="M3143" s="115"/>
      <c r="N3143" s="116"/>
      <c r="O3143" s="117" t="s">
        <v>121</v>
      </c>
      <c r="P3143" s="111"/>
      <c r="Q3143" s="111"/>
      <c r="R3143" s="111"/>
      <c r="S3143" s="111"/>
      <c r="T3143" s="111"/>
      <c r="U3143" s="112"/>
      <c r="V3143" s="111"/>
      <c r="W3143" s="111"/>
      <c r="X3143" s="112"/>
      <c r="Y3143" s="113"/>
      <c r="Z3143" s="114"/>
      <c r="AA3143" s="115"/>
      <c r="AB3143" s="116"/>
      <c r="AD3143" s="64" t="s">
        <v>122</v>
      </c>
    </row>
    <row r="3144" spans="1:37">
      <c r="A3144" s="110" t="s">
        <v>123</v>
      </c>
      <c r="B3144" s="111"/>
      <c r="C3144" s="111"/>
      <c r="D3144" s="111"/>
      <c r="E3144" s="111"/>
      <c r="F3144" s="111"/>
      <c r="G3144" s="112"/>
      <c r="H3144" s="111"/>
      <c r="I3144" s="111"/>
      <c r="J3144" s="112"/>
      <c r="K3144" s="118"/>
      <c r="L3144" s="119"/>
      <c r="M3144" s="112"/>
      <c r="N3144" s="116"/>
      <c r="O3144" s="117" t="s">
        <v>123</v>
      </c>
      <c r="P3144" s="111"/>
      <c r="Q3144" s="111"/>
      <c r="R3144" s="111"/>
      <c r="S3144" s="111"/>
      <c r="T3144" s="111"/>
      <c r="U3144" s="112"/>
      <c r="V3144" s="111"/>
      <c r="W3144" s="111"/>
      <c r="X3144" s="112"/>
      <c r="Y3144" s="118"/>
      <c r="Z3144" s="119"/>
      <c r="AA3144" s="112"/>
      <c r="AB3144" s="116"/>
      <c r="AD3144" s="120"/>
      <c r="AE3144" s="58"/>
      <c r="AF3144" s="58"/>
      <c r="AG3144" s="58"/>
      <c r="AH3144" s="58"/>
      <c r="AI3144" s="58"/>
      <c r="AJ3144" s="58"/>
      <c r="AK3144" s="58"/>
    </row>
    <row r="3145" spans="1:37">
      <c r="A3145" s="110" t="s">
        <v>124</v>
      </c>
      <c r="B3145" s="111"/>
      <c r="C3145" s="111"/>
      <c r="D3145" s="111"/>
      <c r="E3145" s="111"/>
      <c r="F3145" s="111"/>
      <c r="G3145" s="112"/>
      <c r="H3145" s="111"/>
      <c r="I3145" s="111"/>
      <c r="J3145" s="112"/>
      <c r="K3145" s="118"/>
      <c r="L3145" s="119"/>
      <c r="M3145" s="112"/>
      <c r="N3145" s="116"/>
      <c r="O3145" s="117" t="s">
        <v>124</v>
      </c>
      <c r="P3145" s="111"/>
      <c r="Q3145" s="111"/>
      <c r="R3145" s="111"/>
      <c r="S3145" s="111"/>
      <c r="T3145" s="111"/>
      <c r="U3145" s="112"/>
      <c r="V3145" s="111"/>
      <c r="W3145" s="111"/>
      <c r="X3145" s="112"/>
      <c r="Y3145" s="118"/>
      <c r="Z3145" s="119"/>
      <c r="AA3145" s="112"/>
      <c r="AB3145" s="116"/>
      <c r="AD3145" s="64" t="s">
        <v>96</v>
      </c>
    </row>
    <row r="3146" spans="1:37">
      <c r="A3146" s="110" t="s">
        <v>125</v>
      </c>
      <c r="B3146" s="111"/>
      <c r="C3146" s="111"/>
      <c r="D3146" s="111"/>
      <c r="E3146" s="111"/>
      <c r="F3146" s="111"/>
      <c r="G3146" s="112"/>
      <c r="H3146" s="111"/>
      <c r="I3146" s="111"/>
      <c r="J3146" s="112"/>
      <c r="K3146" s="118"/>
      <c r="L3146" s="119"/>
      <c r="M3146" s="112"/>
      <c r="N3146" s="116"/>
      <c r="O3146" s="117" t="s">
        <v>125</v>
      </c>
      <c r="P3146" s="111"/>
      <c r="Q3146" s="111"/>
      <c r="R3146" s="111"/>
      <c r="S3146" s="111"/>
      <c r="T3146" s="111"/>
      <c r="U3146" s="112"/>
      <c r="V3146" s="111"/>
      <c r="W3146" s="111"/>
      <c r="X3146" s="112"/>
      <c r="Y3146" s="118"/>
      <c r="Z3146" s="119"/>
      <c r="AA3146" s="112"/>
      <c r="AB3146" s="116"/>
      <c r="AD3146" s="120"/>
      <c r="AE3146" s="58"/>
      <c r="AF3146" s="58"/>
      <c r="AG3146" s="58"/>
      <c r="AH3146" s="58"/>
      <c r="AI3146" s="58"/>
      <c r="AJ3146" s="58"/>
      <c r="AK3146" s="58"/>
    </row>
    <row r="3147" spans="1:37">
      <c r="A3147" s="110" t="s">
        <v>126</v>
      </c>
      <c r="B3147" s="111"/>
      <c r="C3147" s="111"/>
      <c r="D3147" s="111"/>
      <c r="E3147" s="111"/>
      <c r="F3147" s="111"/>
      <c r="G3147" s="112"/>
      <c r="H3147" s="111"/>
      <c r="I3147" s="111"/>
      <c r="J3147" s="112"/>
      <c r="K3147" s="118"/>
      <c r="L3147" s="119"/>
      <c r="M3147" s="112"/>
      <c r="N3147" s="116"/>
      <c r="O3147" s="117" t="s">
        <v>126</v>
      </c>
      <c r="P3147" s="111"/>
      <c r="Q3147" s="111"/>
      <c r="R3147" s="111"/>
      <c r="S3147" s="111"/>
      <c r="T3147" s="111"/>
      <c r="U3147" s="112"/>
      <c r="V3147" s="111"/>
      <c r="W3147" s="111"/>
      <c r="X3147" s="112"/>
      <c r="Y3147" s="118"/>
      <c r="Z3147" s="119"/>
      <c r="AA3147" s="112"/>
      <c r="AB3147" s="116"/>
      <c r="AD3147" s="64" t="s">
        <v>127</v>
      </c>
    </row>
    <row r="3148" spans="1:37">
      <c r="A3148" s="121" t="s">
        <v>128</v>
      </c>
      <c r="B3148" s="58"/>
      <c r="C3148" s="58"/>
      <c r="D3148" s="58"/>
      <c r="E3148" s="58"/>
      <c r="F3148" s="58"/>
      <c r="G3148" s="72"/>
      <c r="H3148" s="58"/>
      <c r="I3148" s="58"/>
      <c r="J3148" s="72"/>
      <c r="K3148" s="122"/>
      <c r="L3148" s="123"/>
      <c r="M3148" s="72"/>
      <c r="N3148" s="59"/>
      <c r="O3148" s="124" t="s">
        <v>128</v>
      </c>
      <c r="P3148" s="58"/>
      <c r="Q3148" s="58"/>
      <c r="R3148" s="58"/>
      <c r="S3148" s="58"/>
      <c r="T3148" s="58"/>
      <c r="U3148" s="72"/>
      <c r="V3148" s="58"/>
      <c r="W3148" s="58"/>
      <c r="X3148" s="72"/>
      <c r="Y3148" s="122"/>
      <c r="Z3148" s="123"/>
      <c r="AA3148" s="72"/>
      <c r="AB3148" s="59"/>
      <c r="AD3148" s="120"/>
      <c r="AE3148" s="125" t="str">
        <f>Daten!$A$35</f>
        <v>Fredenbeck</v>
      </c>
      <c r="AF3148" s="58"/>
      <c r="AG3148" s="58"/>
      <c r="AH3148" s="58"/>
      <c r="AI3148" s="58"/>
      <c r="AJ3148" s="58"/>
      <c r="AK3148" s="58"/>
    </row>
    <row r="3149" spans="1:37">
      <c r="A3149" s="65" t="s">
        <v>129</v>
      </c>
      <c r="N3149" s="61"/>
      <c r="O3149" s="64" t="s">
        <v>129</v>
      </c>
      <c r="AB3149" s="61"/>
      <c r="AD3149" s="64" t="s">
        <v>130</v>
      </c>
    </row>
    <row r="3150" spans="1:37">
      <c r="A3150" s="57"/>
      <c r="B3150" s="58"/>
      <c r="C3150" s="58"/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9"/>
      <c r="O3150" s="58"/>
      <c r="P3150" s="58"/>
      <c r="Q3150" s="58"/>
      <c r="R3150" s="58"/>
      <c r="S3150" s="58"/>
      <c r="T3150" s="58"/>
      <c r="U3150" s="58"/>
      <c r="V3150" s="58"/>
      <c r="W3150" s="58"/>
      <c r="X3150" s="58"/>
      <c r="Y3150" s="58"/>
      <c r="Z3150" s="58"/>
      <c r="AA3150" s="58"/>
      <c r="AB3150" s="59"/>
      <c r="AD3150" s="58"/>
      <c r="AE3150" s="126" t="str">
        <f>Daten!$A$32</f>
        <v>05.05.2017</v>
      </c>
      <c r="AF3150" s="58"/>
      <c r="AG3150" s="58"/>
      <c r="AH3150" s="58"/>
      <c r="AI3150" s="58"/>
      <c r="AJ3150" s="58"/>
      <c r="AK3150" s="58"/>
    </row>
    <row r="3151" spans="1:37">
      <c r="A3151" s="51" t="s">
        <v>95</v>
      </c>
      <c r="B3151" s="52"/>
      <c r="C3151" s="52"/>
      <c r="D3151" s="52"/>
      <c r="E3151" s="53"/>
      <c r="F3151" s="54" t="s">
        <v>96</v>
      </c>
      <c r="G3151" s="52"/>
      <c r="H3151" s="52"/>
      <c r="I3151" s="52"/>
      <c r="J3151" s="52"/>
      <c r="K3151" s="52"/>
      <c r="L3151" s="52"/>
      <c r="M3151" s="52"/>
      <c r="N3151" s="52"/>
      <c r="O3151" s="52"/>
      <c r="P3151" s="53"/>
      <c r="Q3151" s="54" t="s">
        <v>97</v>
      </c>
      <c r="R3151" s="52"/>
      <c r="S3151" s="52"/>
      <c r="T3151" s="52"/>
      <c r="U3151" s="52"/>
      <c r="V3151" s="52"/>
      <c r="W3151" s="52"/>
      <c r="X3151" s="52"/>
      <c r="Y3151" s="52"/>
      <c r="Z3151" s="52"/>
      <c r="AA3151" s="52"/>
      <c r="AB3151" s="53"/>
      <c r="AC3151" s="55" t="s">
        <v>98</v>
      </c>
    </row>
    <row r="3152" spans="1:37">
      <c r="A3152" s="57"/>
      <c r="B3152" s="58"/>
      <c r="C3152" s="58"/>
      <c r="D3152" s="58"/>
      <c r="E3152" s="59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9"/>
      <c r="Q3152" s="58"/>
      <c r="R3152" s="58" t="e">
        <f ca="1">SamstagNeben!P122</f>
        <v>#N/A</v>
      </c>
      <c r="S3152" s="58"/>
      <c r="T3152" s="58"/>
      <c r="U3152" s="58"/>
      <c r="V3152" s="58"/>
      <c r="W3152" s="58"/>
      <c r="X3152" s="58"/>
      <c r="Y3152" s="58"/>
      <c r="Z3152" s="58"/>
      <c r="AA3152" s="58">
        <f>SamstagNeben!N122</f>
        <v>0</v>
      </c>
      <c r="AB3152" s="59"/>
      <c r="AC3152" s="55" t="s">
        <v>99</v>
      </c>
    </row>
    <row r="3153" spans="1:37" ht="15.95" customHeight="1">
      <c r="A3153" s="60" t="s">
        <v>100</v>
      </c>
      <c r="C3153" s="56" t="e">
        <f ca="1">SamstagNeben!I122</f>
        <v>#N/A</v>
      </c>
      <c r="M3153" s="61"/>
      <c r="N3153" s="62" t="s">
        <v>101</v>
      </c>
      <c r="O3153" s="63"/>
      <c r="P3153" s="56" t="e">
        <f ca="1">SamstagNeben!M122</f>
        <v>#N/A</v>
      </c>
      <c r="AB3153" s="61"/>
    </row>
    <row r="3154" spans="1:37">
      <c r="A3154" s="57"/>
      <c r="B3154" s="58"/>
      <c r="C3154" s="58"/>
      <c r="M3154" s="61"/>
      <c r="N3154" s="62"/>
      <c r="AB3154" s="61"/>
      <c r="AD3154" s="64" t="s">
        <v>37</v>
      </c>
      <c r="AG3154" s="64" t="s">
        <v>102</v>
      </c>
      <c r="AJ3154" s="64" t="s">
        <v>39</v>
      </c>
    </row>
    <row r="3155" spans="1:37">
      <c r="A3155" s="65" t="s">
        <v>100</v>
      </c>
      <c r="C3155" s="66"/>
      <c r="D3155" s="67"/>
      <c r="E3155" s="67"/>
      <c r="F3155" s="67"/>
      <c r="G3155" s="67"/>
      <c r="H3155" s="68"/>
      <c r="I3155" s="67"/>
      <c r="J3155" s="67"/>
      <c r="K3155" s="67"/>
      <c r="L3155" s="67"/>
      <c r="M3155" s="68"/>
      <c r="N3155" s="67"/>
      <c r="O3155" s="67"/>
      <c r="P3155" s="67"/>
      <c r="Q3155" s="67"/>
      <c r="R3155" s="68"/>
      <c r="S3155" s="67"/>
      <c r="T3155" s="67"/>
      <c r="U3155" s="67"/>
      <c r="V3155" s="67"/>
      <c r="W3155" s="68"/>
      <c r="X3155" s="67"/>
      <c r="Y3155" s="67"/>
      <c r="Z3155" s="67"/>
      <c r="AA3155" s="67"/>
      <c r="AB3155" s="68"/>
      <c r="AC3155" s="62"/>
      <c r="AD3155" s="69"/>
      <c r="AE3155" s="53"/>
      <c r="AF3155" s="62"/>
      <c r="AG3155" s="69"/>
      <c r="AH3155" s="53"/>
      <c r="AJ3155" s="69"/>
      <c r="AK3155" s="53"/>
    </row>
    <row r="3156" spans="1:37">
      <c r="A3156" s="70" t="s">
        <v>101</v>
      </c>
      <c r="B3156" s="58"/>
      <c r="C3156" s="71"/>
      <c r="D3156" s="72"/>
      <c r="E3156" s="72"/>
      <c r="F3156" s="72"/>
      <c r="G3156" s="72"/>
      <c r="H3156" s="59"/>
      <c r="I3156" s="72"/>
      <c r="J3156" s="72"/>
      <c r="K3156" s="72"/>
      <c r="L3156" s="72"/>
      <c r="M3156" s="59"/>
      <c r="N3156" s="72"/>
      <c r="O3156" s="72"/>
      <c r="P3156" s="72"/>
      <c r="Q3156" s="72"/>
      <c r="R3156" s="59"/>
      <c r="S3156" s="72"/>
      <c r="T3156" s="72"/>
      <c r="U3156" s="72"/>
      <c r="V3156" s="72"/>
      <c r="W3156" s="59"/>
      <c r="X3156" s="72"/>
      <c r="Y3156" s="72"/>
      <c r="Z3156" s="72"/>
      <c r="AA3156" s="72"/>
      <c r="AB3156" s="59"/>
      <c r="AC3156" s="62"/>
      <c r="AD3156" s="462">
        <f>SamstagNeben!C122</f>
        <v>29</v>
      </c>
      <c r="AE3156" s="463"/>
      <c r="AF3156" s="62"/>
      <c r="AG3156" s="462">
        <f>SamstagNeben!E122</f>
        <v>0</v>
      </c>
      <c r="AH3156" s="463"/>
      <c r="AJ3156" s="462">
        <f>SamstagNeben!F122</f>
        <v>0</v>
      </c>
      <c r="AK3156" s="463"/>
    </row>
    <row r="3157" spans="1:37">
      <c r="A3157" s="65" t="s">
        <v>100</v>
      </c>
      <c r="C3157" s="66"/>
      <c r="D3157" s="67"/>
      <c r="E3157" s="67"/>
      <c r="F3157" s="67"/>
      <c r="G3157" s="67"/>
      <c r="H3157" s="68"/>
      <c r="I3157" s="67"/>
      <c r="J3157" s="67"/>
      <c r="K3157" s="67"/>
      <c r="L3157" s="67"/>
      <c r="M3157" s="68"/>
      <c r="N3157" s="67"/>
      <c r="O3157" s="67"/>
      <c r="P3157" s="67"/>
      <c r="Q3157" s="67"/>
      <c r="R3157" s="68"/>
      <c r="S3157" s="67"/>
      <c r="T3157" s="67"/>
      <c r="U3157" s="67"/>
      <c r="V3157" s="67"/>
      <c r="W3157" s="68"/>
      <c r="X3157" s="67"/>
      <c r="Y3157" s="67"/>
      <c r="Z3157" s="67"/>
      <c r="AA3157" s="67"/>
      <c r="AB3157" s="68"/>
      <c r="AC3157" s="62"/>
      <c r="AD3157" s="57"/>
      <c r="AE3157" s="59"/>
      <c r="AF3157" s="62"/>
      <c r="AG3157" s="57"/>
      <c r="AH3157" s="59"/>
      <c r="AJ3157" s="57"/>
      <c r="AK3157" s="59"/>
    </row>
    <row r="3158" spans="1:37">
      <c r="A3158" s="70" t="s">
        <v>101</v>
      </c>
      <c r="B3158" s="58"/>
      <c r="C3158" s="71"/>
      <c r="D3158" s="72"/>
      <c r="E3158" s="72"/>
      <c r="F3158" s="72"/>
      <c r="G3158" s="72"/>
      <c r="H3158" s="59"/>
      <c r="I3158" s="72"/>
      <c r="J3158" s="72"/>
      <c r="K3158" s="72"/>
      <c r="L3158" s="72"/>
      <c r="M3158" s="59"/>
      <c r="N3158" s="72"/>
      <c r="O3158" s="72"/>
      <c r="P3158" s="72"/>
      <c r="Q3158" s="72"/>
      <c r="R3158" s="59"/>
      <c r="S3158" s="72"/>
      <c r="T3158" s="72"/>
      <c r="U3158" s="72"/>
      <c r="V3158" s="72"/>
      <c r="W3158" s="59"/>
      <c r="X3158" s="72"/>
      <c r="Y3158" s="72"/>
      <c r="Z3158" s="72"/>
      <c r="AA3158" s="72"/>
      <c r="AB3158" s="59"/>
      <c r="AC3158" s="62"/>
      <c r="AD3158" s="62"/>
      <c r="AE3158" s="62"/>
      <c r="AF3158" s="62"/>
      <c r="AG3158" s="62"/>
    </row>
    <row r="3159" spans="1:37">
      <c r="A3159" s="65" t="s">
        <v>100</v>
      </c>
      <c r="C3159" s="66"/>
      <c r="D3159" s="67"/>
      <c r="E3159" s="67"/>
      <c r="F3159" s="67"/>
      <c r="G3159" s="67"/>
      <c r="H3159" s="68"/>
      <c r="I3159" s="67"/>
      <c r="J3159" s="67"/>
      <c r="K3159" s="67"/>
      <c r="L3159" s="67"/>
      <c r="M3159" s="68"/>
      <c r="N3159" s="67"/>
      <c r="O3159" s="67"/>
      <c r="P3159" s="67"/>
      <c r="Q3159" s="67"/>
      <c r="R3159" s="68"/>
      <c r="S3159" s="67"/>
      <c r="T3159" s="67"/>
      <c r="U3159" s="67"/>
      <c r="V3159" s="67"/>
      <c r="W3159" s="68"/>
      <c r="X3159" s="67"/>
      <c r="Y3159" s="67"/>
      <c r="Z3159" s="67"/>
      <c r="AA3159" s="67"/>
      <c r="AB3159" s="68"/>
      <c r="AC3159" s="62"/>
      <c r="AD3159" s="73" t="s">
        <v>103</v>
      </c>
      <c r="AE3159" s="62"/>
      <c r="AF3159" s="62"/>
      <c r="AG3159" s="62"/>
    </row>
    <row r="3160" spans="1:37">
      <c r="A3160" s="70" t="s">
        <v>101</v>
      </c>
      <c r="B3160" s="58"/>
      <c r="C3160" s="71"/>
      <c r="D3160" s="72"/>
      <c r="E3160" s="72"/>
      <c r="F3160" s="72"/>
      <c r="G3160" s="72"/>
      <c r="H3160" s="59"/>
      <c r="I3160" s="72"/>
      <c r="J3160" s="72"/>
      <c r="K3160" s="72"/>
      <c r="L3160" s="72"/>
      <c r="M3160" s="59"/>
      <c r="N3160" s="72"/>
      <c r="O3160" s="72"/>
      <c r="P3160" s="72"/>
      <c r="Q3160" s="72"/>
      <c r="R3160" s="59"/>
      <c r="S3160" s="72"/>
      <c r="T3160" s="72"/>
      <c r="U3160" s="72"/>
      <c r="V3160" s="72"/>
      <c r="W3160" s="59"/>
      <c r="X3160" s="72"/>
      <c r="Y3160" s="72"/>
      <c r="Z3160" s="72"/>
      <c r="AA3160" s="72"/>
      <c r="AB3160" s="59"/>
      <c r="AC3160" s="62"/>
      <c r="AD3160" s="62"/>
      <c r="AE3160" s="62"/>
      <c r="AF3160" s="62"/>
      <c r="AG3160" s="62"/>
    </row>
    <row r="3161" spans="1:37">
      <c r="A3161" s="65" t="s">
        <v>100</v>
      </c>
      <c r="C3161" s="66"/>
      <c r="D3161" s="67"/>
      <c r="E3161" s="67"/>
      <c r="F3161" s="67"/>
      <c r="G3161" s="67"/>
      <c r="H3161" s="68"/>
      <c r="I3161" s="67"/>
      <c r="J3161" s="67"/>
      <c r="K3161" s="67"/>
      <c r="L3161" s="67"/>
      <c r="M3161" s="68"/>
      <c r="N3161" s="67"/>
      <c r="O3161" s="67"/>
      <c r="P3161" s="67"/>
      <c r="Q3161" s="67"/>
      <c r="R3161" s="68"/>
      <c r="S3161" s="67"/>
      <c r="T3161" s="67"/>
      <c r="U3161" s="67"/>
      <c r="V3161" s="67"/>
      <c r="W3161" s="68"/>
      <c r="X3161" s="67"/>
      <c r="Y3161" s="67"/>
      <c r="Z3161" s="67"/>
      <c r="AA3161" s="67"/>
      <c r="AB3161" s="68"/>
      <c r="AC3161" s="62"/>
      <c r="AD3161" s="74" t="str">
        <f>Daten!$A$31</f>
        <v>DM Senioren 2017</v>
      </c>
      <c r="AE3161" s="58"/>
      <c r="AF3161" s="58"/>
      <c r="AG3161" s="58"/>
      <c r="AH3161" s="58"/>
      <c r="AI3161" s="58"/>
      <c r="AJ3161" s="58"/>
      <c r="AK3161" s="58"/>
    </row>
    <row r="3162" spans="1:37">
      <c r="A3162" s="70" t="s">
        <v>101</v>
      </c>
      <c r="B3162" s="58"/>
      <c r="C3162" s="71"/>
      <c r="D3162" s="72"/>
      <c r="E3162" s="72"/>
      <c r="F3162" s="72"/>
      <c r="G3162" s="72"/>
      <c r="H3162" s="59"/>
      <c r="I3162" s="72"/>
      <c r="J3162" s="72"/>
      <c r="K3162" s="72"/>
      <c r="L3162" s="72"/>
      <c r="M3162" s="59"/>
      <c r="N3162" s="72"/>
      <c r="O3162" s="72"/>
      <c r="P3162" s="72"/>
      <c r="Q3162" s="72"/>
      <c r="R3162" s="59"/>
      <c r="S3162" s="72"/>
      <c r="T3162" s="72"/>
      <c r="U3162" s="72"/>
      <c r="V3162" s="72"/>
      <c r="W3162" s="59"/>
      <c r="X3162" s="72"/>
      <c r="Y3162" s="72"/>
      <c r="Z3162" s="72"/>
      <c r="AA3162" s="72"/>
      <c r="AB3162" s="59"/>
      <c r="AC3162" s="62"/>
      <c r="AD3162" s="75">
        <f>SamstagNeben!G122</f>
        <v>0</v>
      </c>
      <c r="AE3162" s="76"/>
      <c r="AF3162" s="76"/>
      <c r="AG3162" s="75" t="s">
        <v>34</v>
      </c>
      <c r="AH3162" s="76"/>
      <c r="AI3162" s="76"/>
      <c r="AJ3162" s="76"/>
      <c r="AK3162" s="76"/>
    </row>
    <row r="3163" spans="1:37">
      <c r="A3163" s="65" t="s">
        <v>100</v>
      </c>
      <c r="C3163" s="66"/>
      <c r="D3163" s="67"/>
      <c r="E3163" s="67"/>
      <c r="F3163" s="67"/>
      <c r="G3163" s="67"/>
      <c r="H3163" s="68"/>
      <c r="I3163" s="67"/>
      <c r="J3163" s="67"/>
      <c r="K3163" s="67"/>
      <c r="L3163" s="67"/>
      <c r="M3163" s="68"/>
      <c r="N3163" s="67"/>
      <c r="O3163" s="67"/>
      <c r="P3163" s="67"/>
      <c r="Q3163" s="67"/>
      <c r="R3163" s="68"/>
      <c r="S3163" s="67"/>
      <c r="T3163" s="67"/>
      <c r="U3163" s="67"/>
      <c r="V3163" s="67"/>
      <c r="W3163" s="68"/>
      <c r="X3163" s="67"/>
      <c r="Y3163" s="67"/>
      <c r="Z3163" s="67"/>
      <c r="AA3163" s="67"/>
      <c r="AB3163" s="68"/>
      <c r="AC3163" s="62"/>
      <c r="AD3163" s="77"/>
      <c r="AE3163" s="62"/>
      <c r="AF3163" s="62"/>
      <c r="AG3163" s="62"/>
      <c r="AH3163" s="62"/>
      <c r="AI3163" s="62"/>
      <c r="AJ3163" s="62"/>
      <c r="AK3163" s="62"/>
    </row>
    <row r="3164" spans="1:37">
      <c r="A3164" s="70" t="s">
        <v>101</v>
      </c>
      <c r="B3164" s="58"/>
      <c r="C3164" s="71"/>
      <c r="D3164" s="72"/>
      <c r="E3164" s="72"/>
      <c r="F3164" s="72"/>
      <c r="G3164" s="72"/>
      <c r="H3164" s="59"/>
      <c r="I3164" s="72"/>
      <c r="J3164" s="72"/>
      <c r="K3164" s="72"/>
      <c r="L3164" s="72"/>
      <c r="M3164" s="59"/>
      <c r="N3164" s="72"/>
      <c r="O3164" s="72"/>
      <c r="P3164" s="72"/>
      <c r="Q3164" s="72"/>
      <c r="R3164" s="59"/>
      <c r="S3164" s="72"/>
      <c r="T3164" s="72"/>
      <c r="U3164" s="72"/>
      <c r="V3164" s="72"/>
      <c r="W3164" s="59"/>
      <c r="X3164" s="72"/>
      <c r="Y3164" s="72"/>
      <c r="Z3164" s="72"/>
      <c r="AA3164" s="72"/>
      <c r="AB3164" s="59"/>
      <c r="AC3164" s="62"/>
      <c r="AD3164" s="78" t="s">
        <v>104</v>
      </c>
      <c r="AE3164" s="76"/>
      <c r="AF3164" s="76"/>
      <c r="AG3164" s="76"/>
      <c r="AH3164" s="79"/>
      <c r="AI3164" s="76"/>
      <c r="AJ3164" s="76"/>
      <c r="AK3164" s="80"/>
    </row>
    <row r="3165" spans="1:37">
      <c r="D3165" s="64"/>
      <c r="AD3165" s="81"/>
      <c r="AE3165" s="52"/>
      <c r="AF3165" s="52"/>
      <c r="AG3165" s="52"/>
      <c r="AH3165" s="82"/>
      <c r="AI3165" s="52"/>
      <c r="AJ3165" s="52"/>
      <c r="AK3165" s="53"/>
    </row>
    <row r="3166" spans="1:37">
      <c r="A3166" s="83" t="s">
        <v>105</v>
      </c>
      <c r="B3166" s="76"/>
      <c r="C3166" s="80"/>
      <c r="D3166" s="84"/>
      <c r="E3166" s="84" t="s">
        <v>100</v>
      </c>
      <c r="F3166" s="85" t="s">
        <v>21</v>
      </c>
      <c r="G3166" s="84" t="s">
        <v>101</v>
      </c>
      <c r="H3166" s="86"/>
      <c r="I3166" s="84" t="s">
        <v>106</v>
      </c>
      <c r="J3166" s="84"/>
      <c r="K3166" s="84"/>
      <c r="L3166" s="84"/>
      <c r="M3166" s="86"/>
      <c r="N3166" s="84" t="s">
        <v>107</v>
      </c>
      <c r="O3166" s="84"/>
      <c r="P3166" s="84"/>
      <c r="Q3166" s="84"/>
      <c r="R3166" s="86"/>
      <c r="S3166" s="73"/>
      <c r="T3166" s="73"/>
      <c r="AD3166" s="87" t="s">
        <v>108</v>
      </c>
      <c r="AE3166" s="58"/>
      <c r="AF3166" s="58"/>
      <c r="AG3166" s="58"/>
      <c r="AH3166" s="72"/>
      <c r="AI3166" s="58"/>
      <c r="AJ3166" s="58"/>
      <c r="AK3166" s="59"/>
    </row>
    <row r="3167" spans="1:37">
      <c r="A3167" s="60"/>
      <c r="C3167" s="61"/>
      <c r="H3167" s="61"/>
      <c r="M3167" s="61"/>
      <c r="N3167" s="88"/>
      <c r="O3167" s="89"/>
      <c r="P3167" s="89"/>
      <c r="Q3167" s="89"/>
      <c r="R3167" s="90"/>
      <c r="S3167" s="62"/>
      <c r="T3167" s="56" t="s">
        <v>109</v>
      </c>
      <c r="AD3167" s="91"/>
      <c r="AE3167" s="62"/>
      <c r="AF3167" s="62"/>
      <c r="AG3167" s="62"/>
      <c r="AH3167" s="92"/>
      <c r="AI3167" s="62"/>
      <c r="AJ3167" s="62"/>
      <c r="AK3167" s="61"/>
    </row>
    <row r="3168" spans="1:37">
      <c r="A3168" s="93" t="s">
        <v>110</v>
      </c>
      <c r="B3168" s="58"/>
      <c r="C3168" s="59"/>
      <c r="D3168" s="58"/>
      <c r="E3168" s="58"/>
      <c r="F3168" s="94" t="s">
        <v>21</v>
      </c>
      <c r="G3168" s="58"/>
      <c r="H3168" s="59"/>
      <c r="I3168" s="58"/>
      <c r="J3168" s="58"/>
      <c r="K3168" s="94" t="s">
        <v>21</v>
      </c>
      <c r="L3168" s="58"/>
      <c r="M3168" s="59"/>
      <c r="N3168" s="95"/>
      <c r="O3168" s="95"/>
      <c r="P3168" s="96"/>
      <c r="Q3168" s="97"/>
      <c r="R3168" s="98"/>
      <c r="S3168" s="62"/>
      <c r="T3168" s="62"/>
      <c r="AD3168" s="87" t="s">
        <v>111</v>
      </c>
      <c r="AE3168" s="58"/>
      <c r="AF3168" s="58"/>
      <c r="AG3168" s="58"/>
      <c r="AH3168" s="72"/>
      <c r="AI3168" s="58"/>
      <c r="AJ3168" s="58"/>
      <c r="AK3168" s="59"/>
    </row>
    <row r="3169" spans="1:37">
      <c r="A3169" s="60"/>
      <c r="C3169" s="61"/>
      <c r="H3169" s="61"/>
      <c r="K3169" s="99"/>
      <c r="M3169" s="61"/>
      <c r="N3169" s="62"/>
      <c r="Q3169" s="100"/>
      <c r="R3169" s="61"/>
      <c r="S3169" s="62"/>
      <c r="T3169" s="58"/>
      <c r="U3169" s="58"/>
      <c r="V3169" s="58"/>
      <c r="W3169" s="58"/>
      <c r="X3169" s="58"/>
      <c r="Y3169" s="58"/>
      <c r="Z3169" s="58"/>
      <c r="AA3169" s="58"/>
      <c r="AB3169" s="58"/>
      <c r="AC3169" s="62"/>
      <c r="AD3169" s="91"/>
      <c r="AE3169" s="62"/>
      <c r="AF3169" s="62"/>
      <c r="AG3169" s="62"/>
      <c r="AH3169" s="92"/>
      <c r="AI3169" s="62"/>
      <c r="AJ3169" s="62"/>
      <c r="AK3169" s="61"/>
    </row>
    <row r="3170" spans="1:37">
      <c r="A3170" s="93" t="s">
        <v>112</v>
      </c>
      <c r="B3170" s="58"/>
      <c r="C3170" s="59"/>
      <c r="D3170" s="58"/>
      <c r="E3170" s="58"/>
      <c r="F3170" s="94" t="s">
        <v>21</v>
      </c>
      <c r="G3170" s="58"/>
      <c r="H3170" s="59"/>
      <c r="I3170" s="58"/>
      <c r="J3170" s="58"/>
      <c r="K3170" s="94" t="s">
        <v>21</v>
      </c>
      <c r="L3170" s="58"/>
      <c r="M3170" s="59"/>
      <c r="N3170" s="58"/>
      <c r="O3170" s="58"/>
      <c r="P3170" s="94" t="s">
        <v>21</v>
      </c>
      <c r="Q3170" s="101"/>
      <c r="R3170" s="59"/>
      <c r="S3170" s="62"/>
      <c r="T3170" s="62"/>
      <c r="AD3170" s="87" t="s">
        <v>113</v>
      </c>
      <c r="AE3170" s="58"/>
      <c r="AF3170" s="58"/>
      <c r="AG3170" s="58"/>
      <c r="AH3170" s="72"/>
      <c r="AI3170" s="58"/>
      <c r="AJ3170" s="58"/>
      <c r="AK3170" s="59"/>
    </row>
    <row r="3171" spans="1:37">
      <c r="AD3171" s="91" t="s">
        <v>114</v>
      </c>
      <c r="AE3171" s="62"/>
      <c r="AF3171" s="62"/>
      <c r="AG3171" s="62"/>
      <c r="AH3171" s="92"/>
      <c r="AI3171" s="62"/>
      <c r="AJ3171" s="62"/>
      <c r="AK3171" s="61"/>
    </row>
    <row r="3172" spans="1:37">
      <c r="A3172" s="102"/>
      <c r="B3172" s="76"/>
      <c r="C3172" s="76"/>
      <c r="D3172" s="76"/>
      <c r="E3172" s="76" t="s">
        <v>100</v>
      </c>
      <c r="F3172" s="76"/>
      <c r="G3172" s="76"/>
      <c r="H3172" s="76"/>
      <c r="I3172" s="76"/>
      <c r="J3172" s="76"/>
      <c r="K3172" s="76"/>
      <c r="L3172" s="76"/>
      <c r="M3172" s="76"/>
      <c r="N3172" s="85" t="s">
        <v>40</v>
      </c>
      <c r="O3172" s="76"/>
      <c r="P3172" s="76"/>
      <c r="Q3172" s="76"/>
      <c r="R3172" s="76"/>
      <c r="S3172" s="76"/>
      <c r="T3172" s="76" t="s">
        <v>101</v>
      </c>
      <c r="U3172" s="76"/>
      <c r="V3172" s="76"/>
      <c r="W3172" s="76"/>
      <c r="X3172" s="76"/>
      <c r="Y3172" s="76"/>
      <c r="Z3172" s="76"/>
      <c r="AA3172" s="76"/>
      <c r="AB3172" s="80"/>
      <c r="AD3172" s="87" t="s">
        <v>115</v>
      </c>
      <c r="AE3172" s="58"/>
      <c r="AF3172" s="58"/>
      <c r="AG3172" s="58"/>
      <c r="AH3172" s="72"/>
      <c r="AI3172" s="58"/>
      <c r="AJ3172" s="58"/>
      <c r="AK3172" s="59"/>
    </row>
    <row r="3173" spans="1:37">
      <c r="A3173" s="103" t="s">
        <v>116</v>
      </c>
      <c r="B3173" s="104" t="s">
        <v>117</v>
      </c>
      <c r="C3173" s="104"/>
      <c r="D3173" s="104"/>
      <c r="E3173" s="104"/>
      <c r="F3173" s="104"/>
      <c r="G3173" s="105"/>
      <c r="H3173" s="104" t="s">
        <v>118</v>
      </c>
      <c r="I3173" s="104"/>
      <c r="J3173" s="105"/>
      <c r="K3173" s="106" t="s">
        <v>119</v>
      </c>
      <c r="L3173" s="107" t="s">
        <v>120</v>
      </c>
      <c r="M3173" s="108"/>
      <c r="N3173" s="109" t="s">
        <v>94</v>
      </c>
      <c r="O3173" s="105" t="s">
        <v>116</v>
      </c>
      <c r="P3173" s="104" t="s">
        <v>117</v>
      </c>
      <c r="Q3173" s="104"/>
      <c r="R3173" s="104"/>
      <c r="S3173" s="104"/>
      <c r="T3173" s="104"/>
      <c r="U3173" s="105"/>
      <c r="V3173" s="104" t="s">
        <v>118</v>
      </c>
      <c r="W3173" s="104"/>
      <c r="X3173" s="105"/>
      <c r="Y3173" s="106" t="s">
        <v>119</v>
      </c>
      <c r="Z3173" s="107" t="s">
        <v>120</v>
      </c>
      <c r="AA3173" s="108"/>
      <c r="AB3173" s="109" t="s">
        <v>94</v>
      </c>
    </row>
    <row r="3174" spans="1:37">
      <c r="A3174" s="110" t="s">
        <v>121</v>
      </c>
      <c r="B3174" s="111"/>
      <c r="C3174" s="111"/>
      <c r="D3174" s="111"/>
      <c r="E3174" s="111"/>
      <c r="F3174" s="111"/>
      <c r="G3174" s="112"/>
      <c r="H3174" s="111"/>
      <c r="I3174" s="111"/>
      <c r="J3174" s="112"/>
      <c r="K3174" s="113"/>
      <c r="L3174" s="114"/>
      <c r="M3174" s="115"/>
      <c r="N3174" s="116"/>
      <c r="O3174" s="117" t="s">
        <v>121</v>
      </c>
      <c r="P3174" s="111"/>
      <c r="Q3174" s="111"/>
      <c r="R3174" s="111"/>
      <c r="S3174" s="111"/>
      <c r="T3174" s="111"/>
      <c r="U3174" s="112"/>
      <c r="V3174" s="111"/>
      <c r="W3174" s="111"/>
      <c r="X3174" s="112"/>
      <c r="Y3174" s="113"/>
      <c r="Z3174" s="114"/>
      <c r="AA3174" s="115"/>
      <c r="AB3174" s="116"/>
      <c r="AD3174" s="64" t="s">
        <v>122</v>
      </c>
    </row>
    <row r="3175" spans="1:37">
      <c r="A3175" s="110" t="s">
        <v>123</v>
      </c>
      <c r="B3175" s="111"/>
      <c r="C3175" s="111"/>
      <c r="D3175" s="111"/>
      <c r="E3175" s="111"/>
      <c r="F3175" s="111"/>
      <c r="G3175" s="112"/>
      <c r="H3175" s="111"/>
      <c r="I3175" s="111"/>
      <c r="J3175" s="112"/>
      <c r="K3175" s="118"/>
      <c r="L3175" s="119"/>
      <c r="M3175" s="112"/>
      <c r="N3175" s="116"/>
      <c r="O3175" s="117" t="s">
        <v>123</v>
      </c>
      <c r="P3175" s="111"/>
      <c r="Q3175" s="111"/>
      <c r="R3175" s="111"/>
      <c r="S3175" s="111"/>
      <c r="T3175" s="111"/>
      <c r="U3175" s="112"/>
      <c r="V3175" s="111"/>
      <c r="W3175" s="111"/>
      <c r="X3175" s="112"/>
      <c r="Y3175" s="118"/>
      <c r="Z3175" s="119"/>
      <c r="AA3175" s="112"/>
      <c r="AB3175" s="116"/>
      <c r="AD3175" s="120"/>
      <c r="AE3175" s="58"/>
      <c r="AF3175" s="58"/>
      <c r="AG3175" s="58"/>
      <c r="AH3175" s="58"/>
      <c r="AI3175" s="58"/>
      <c r="AJ3175" s="58"/>
      <c r="AK3175" s="58"/>
    </row>
    <row r="3176" spans="1:37">
      <c r="A3176" s="110" t="s">
        <v>124</v>
      </c>
      <c r="B3176" s="111"/>
      <c r="C3176" s="111"/>
      <c r="D3176" s="111"/>
      <c r="E3176" s="111"/>
      <c r="F3176" s="111"/>
      <c r="G3176" s="112"/>
      <c r="H3176" s="111"/>
      <c r="I3176" s="111"/>
      <c r="J3176" s="112"/>
      <c r="K3176" s="118"/>
      <c r="L3176" s="119"/>
      <c r="M3176" s="112"/>
      <c r="N3176" s="116"/>
      <c r="O3176" s="117" t="s">
        <v>124</v>
      </c>
      <c r="P3176" s="111"/>
      <c r="Q3176" s="111"/>
      <c r="R3176" s="111"/>
      <c r="S3176" s="111"/>
      <c r="T3176" s="111"/>
      <c r="U3176" s="112"/>
      <c r="V3176" s="111"/>
      <c r="W3176" s="111"/>
      <c r="X3176" s="112"/>
      <c r="Y3176" s="118"/>
      <c r="Z3176" s="119"/>
      <c r="AA3176" s="112"/>
      <c r="AB3176" s="116"/>
      <c r="AD3176" s="64" t="s">
        <v>96</v>
      </c>
    </row>
    <row r="3177" spans="1:37">
      <c r="A3177" s="110" t="s">
        <v>125</v>
      </c>
      <c r="B3177" s="111"/>
      <c r="C3177" s="111"/>
      <c r="D3177" s="111"/>
      <c r="E3177" s="111"/>
      <c r="F3177" s="111"/>
      <c r="G3177" s="112"/>
      <c r="H3177" s="111"/>
      <c r="I3177" s="111"/>
      <c r="J3177" s="112"/>
      <c r="K3177" s="118"/>
      <c r="L3177" s="119"/>
      <c r="M3177" s="112"/>
      <c r="N3177" s="116"/>
      <c r="O3177" s="117" t="s">
        <v>125</v>
      </c>
      <c r="P3177" s="111"/>
      <c r="Q3177" s="111"/>
      <c r="R3177" s="111"/>
      <c r="S3177" s="111"/>
      <c r="T3177" s="111"/>
      <c r="U3177" s="112"/>
      <c r="V3177" s="111"/>
      <c r="W3177" s="111"/>
      <c r="X3177" s="112"/>
      <c r="Y3177" s="118"/>
      <c r="Z3177" s="119"/>
      <c r="AA3177" s="112"/>
      <c r="AB3177" s="116"/>
      <c r="AD3177" s="120"/>
      <c r="AE3177" s="58"/>
      <c r="AF3177" s="58"/>
      <c r="AG3177" s="58"/>
      <c r="AH3177" s="58"/>
      <c r="AI3177" s="58"/>
      <c r="AJ3177" s="58"/>
      <c r="AK3177" s="58"/>
    </row>
    <row r="3178" spans="1:37">
      <c r="A3178" s="110" t="s">
        <v>126</v>
      </c>
      <c r="B3178" s="111"/>
      <c r="C3178" s="111"/>
      <c r="D3178" s="111"/>
      <c r="E3178" s="111"/>
      <c r="F3178" s="111"/>
      <c r="G3178" s="112"/>
      <c r="H3178" s="111"/>
      <c r="I3178" s="111"/>
      <c r="J3178" s="112"/>
      <c r="K3178" s="118"/>
      <c r="L3178" s="119"/>
      <c r="M3178" s="112"/>
      <c r="N3178" s="116"/>
      <c r="O3178" s="117" t="s">
        <v>126</v>
      </c>
      <c r="P3178" s="111"/>
      <c r="Q3178" s="111"/>
      <c r="R3178" s="111"/>
      <c r="S3178" s="111"/>
      <c r="T3178" s="111"/>
      <c r="U3178" s="112"/>
      <c r="V3178" s="111"/>
      <c r="W3178" s="111"/>
      <c r="X3178" s="112"/>
      <c r="Y3178" s="118"/>
      <c r="Z3178" s="119"/>
      <c r="AA3178" s="112"/>
      <c r="AB3178" s="116"/>
      <c r="AD3178" s="64" t="s">
        <v>127</v>
      </c>
    </row>
    <row r="3179" spans="1:37">
      <c r="A3179" s="121" t="s">
        <v>128</v>
      </c>
      <c r="B3179" s="58"/>
      <c r="C3179" s="58"/>
      <c r="D3179" s="58"/>
      <c r="E3179" s="58"/>
      <c r="F3179" s="58"/>
      <c r="G3179" s="72"/>
      <c r="H3179" s="58"/>
      <c r="I3179" s="58"/>
      <c r="J3179" s="72"/>
      <c r="K3179" s="122"/>
      <c r="L3179" s="123"/>
      <c r="M3179" s="72"/>
      <c r="N3179" s="59"/>
      <c r="O3179" s="124" t="s">
        <v>128</v>
      </c>
      <c r="P3179" s="58"/>
      <c r="Q3179" s="58"/>
      <c r="R3179" s="58"/>
      <c r="S3179" s="58"/>
      <c r="T3179" s="58"/>
      <c r="U3179" s="72"/>
      <c r="V3179" s="58"/>
      <c r="W3179" s="58"/>
      <c r="X3179" s="72"/>
      <c r="Y3179" s="122"/>
      <c r="Z3179" s="123"/>
      <c r="AA3179" s="72"/>
      <c r="AB3179" s="59"/>
      <c r="AD3179" s="120"/>
      <c r="AE3179" s="125" t="str">
        <f>Daten!$A$35</f>
        <v>Fredenbeck</v>
      </c>
      <c r="AF3179" s="58"/>
      <c r="AG3179" s="58"/>
      <c r="AH3179" s="58"/>
      <c r="AI3179" s="58"/>
      <c r="AJ3179" s="58"/>
      <c r="AK3179" s="58"/>
    </row>
    <row r="3180" spans="1:37">
      <c r="A3180" s="65" t="s">
        <v>129</v>
      </c>
      <c r="N3180" s="61"/>
      <c r="O3180" s="64" t="s">
        <v>129</v>
      </c>
      <c r="AB3180" s="61"/>
      <c r="AD3180" s="64" t="s">
        <v>130</v>
      </c>
    </row>
    <row r="3181" spans="1:37">
      <c r="A3181" s="57"/>
      <c r="B3181" s="58"/>
      <c r="C3181" s="58"/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9"/>
      <c r="O3181" s="58"/>
      <c r="P3181" s="58"/>
      <c r="Q3181" s="58"/>
      <c r="R3181" s="58"/>
      <c r="S3181" s="58"/>
      <c r="T3181" s="58"/>
      <c r="U3181" s="58"/>
      <c r="V3181" s="58"/>
      <c r="W3181" s="58"/>
      <c r="X3181" s="58"/>
      <c r="Y3181" s="58"/>
      <c r="Z3181" s="58"/>
      <c r="AA3181" s="58"/>
      <c r="AB3181" s="59"/>
      <c r="AD3181" s="58"/>
      <c r="AE3181" s="126" t="str">
        <f>Daten!$A$32</f>
        <v>05.05.2017</v>
      </c>
      <c r="AF3181" s="58"/>
      <c r="AG3181" s="58"/>
      <c r="AH3181" s="58"/>
      <c r="AI3181" s="58"/>
      <c r="AJ3181" s="58"/>
      <c r="AK3181" s="58"/>
    </row>
    <row r="3183" spans="1:37">
      <c r="A3183" s="51" t="s">
        <v>95</v>
      </c>
      <c r="B3183" s="52"/>
      <c r="C3183" s="52"/>
      <c r="D3183" s="52"/>
      <c r="E3183" s="53"/>
      <c r="F3183" s="54" t="s">
        <v>96</v>
      </c>
      <c r="G3183" s="52"/>
      <c r="H3183" s="52"/>
      <c r="I3183" s="52"/>
      <c r="J3183" s="52"/>
      <c r="K3183" s="52"/>
      <c r="L3183" s="52"/>
      <c r="M3183" s="52"/>
      <c r="N3183" s="52"/>
      <c r="O3183" s="52"/>
      <c r="P3183" s="53"/>
      <c r="Q3183" s="54" t="s">
        <v>97</v>
      </c>
      <c r="R3183" s="52"/>
      <c r="S3183" s="52"/>
      <c r="T3183" s="52"/>
      <c r="U3183" s="52"/>
      <c r="V3183" s="52"/>
      <c r="W3183" s="52"/>
      <c r="X3183" s="52"/>
      <c r="Y3183" s="52"/>
      <c r="Z3183" s="52"/>
      <c r="AA3183" s="52"/>
      <c r="AB3183" s="53"/>
      <c r="AC3183" s="55" t="s">
        <v>98</v>
      </c>
    </row>
    <row r="3184" spans="1:37">
      <c r="A3184" s="57"/>
      <c r="B3184" s="58"/>
      <c r="C3184" s="58"/>
      <c r="D3184" s="58"/>
      <c r="E3184" s="59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9"/>
      <c r="Q3184" s="58"/>
      <c r="R3184" s="58" t="str">
        <f>SamstagNeben!P123</f>
        <v xml:space="preserve"> 3. Gruppe F</v>
      </c>
      <c r="S3184" s="58"/>
      <c r="T3184" s="58"/>
      <c r="U3184" s="58"/>
      <c r="V3184" s="58"/>
      <c r="W3184" s="58"/>
      <c r="X3184" s="58"/>
      <c r="Y3184" s="58"/>
      <c r="Z3184" s="58"/>
      <c r="AA3184" s="58">
        <f>SamstagNeben!N123</f>
        <v>0</v>
      </c>
      <c r="AB3184" s="59"/>
      <c r="AC3184" s="55" t="s">
        <v>99</v>
      </c>
    </row>
    <row r="3185" spans="1:37" ht="15.95" customHeight="1">
      <c r="A3185" s="60" t="s">
        <v>100</v>
      </c>
      <c r="C3185" s="56" t="str">
        <f>SamstagNeben!I123</f>
        <v xml:space="preserve"> Platz 7, 4. Gruppe E</v>
      </c>
      <c r="M3185" s="61"/>
      <c r="N3185" s="62" t="s">
        <v>101</v>
      </c>
      <c r="O3185" s="63"/>
      <c r="P3185" s="56" t="str">
        <f>SamstagNeben!M123</f>
        <v xml:space="preserve"> Platz 7, 4. Gruppe F</v>
      </c>
      <c r="AB3185" s="61"/>
    </row>
    <row r="3186" spans="1:37">
      <c r="A3186" s="57"/>
      <c r="B3186" s="58"/>
      <c r="C3186" s="58"/>
      <c r="M3186" s="61"/>
      <c r="N3186" s="62"/>
      <c r="AB3186" s="61"/>
      <c r="AD3186" s="64" t="s">
        <v>37</v>
      </c>
      <c r="AG3186" s="64" t="s">
        <v>102</v>
      </c>
      <c r="AJ3186" s="64" t="s">
        <v>39</v>
      </c>
    </row>
    <row r="3187" spans="1:37">
      <c r="A3187" s="65" t="s">
        <v>100</v>
      </c>
      <c r="C3187" s="66"/>
      <c r="D3187" s="67"/>
      <c r="E3187" s="67"/>
      <c r="F3187" s="67"/>
      <c r="G3187" s="67"/>
      <c r="H3187" s="68"/>
      <c r="I3187" s="67"/>
      <c r="J3187" s="67"/>
      <c r="K3187" s="67"/>
      <c r="L3187" s="67"/>
      <c r="M3187" s="68"/>
      <c r="N3187" s="67"/>
      <c r="O3187" s="67"/>
      <c r="P3187" s="67"/>
      <c r="Q3187" s="67"/>
      <c r="R3187" s="68"/>
      <c r="S3187" s="67"/>
      <c r="T3187" s="67"/>
      <c r="U3187" s="67"/>
      <c r="V3187" s="67"/>
      <c r="W3187" s="68"/>
      <c r="X3187" s="67"/>
      <c r="Y3187" s="67"/>
      <c r="Z3187" s="67"/>
      <c r="AA3187" s="67"/>
      <c r="AB3187" s="68"/>
      <c r="AC3187" s="62"/>
      <c r="AD3187" s="69"/>
      <c r="AE3187" s="53"/>
      <c r="AF3187" s="62"/>
      <c r="AG3187" s="69"/>
      <c r="AH3187" s="53"/>
      <c r="AJ3187" s="69"/>
      <c r="AK3187" s="53"/>
    </row>
    <row r="3188" spans="1:37">
      <c r="A3188" s="70" t="s">
        <v>101</v>
      </c>
      <c r="B3188" s="58"/>
      <c r="C3188" s="71"/>
      <c r="D3188" s="72"/>
      <c r="E3188" s="72"/>
      <c r="F3188" s="72"/>
      <c r="G3188" s="72"/>
      <c r="H3188" s="59"/>
      <c r="I3188" s="72"/>
      <c r="J3188" s="72"/>
      <c r="K3188" s="72"/>
      <c r="L3188" s="72"/>
      <c r="M3188" s="59"/>
      <c r="N3188" s="72"/>
      <c r="O3188" s="72"/>
      <c r="P3188" s="72"/>
      <c r="Q3188" s="72"/>
      <c r="R3188" s="59"/>
      <c r="S3188" s="72"/>
      <c r="T3188" s="72"/>
      <c r="U3188" s="72"/>
      <c r="V3188" s="72"/>
      <c r="W3188" s="59"/>
      <c r="X3188" s="72"/>
      <c r="Y3188" s="72"/>
      <c r="Z3188" s="72"/>
      <c r="AA3188" s="72"/>
      <c r="AB3188" s="59"/>
      <c r="AC3188" s="62"/>
      <c r="AD3188" s="462">
        <f>SamstagNeben!C123</f>
        <v>26</v>
      </c>
      <c r="AE3188" s="463"/>
      <c r="AF3188" s="62"/>
      <c r="AG3188" s="462">
        <f>SamstagNeben!E123</f>
        <v>0</v>
      </c>
      <c r="AH3188" s="463"/>
      <c r="AJ3188" s="462">
        <f>SamstagNeben!F123</f>
        <v>0</v>
      </c>
      <c r="AK3188" s="463"/>
    </row>
    <row r="3189" spans="1:37">
      <c r="A3189" s="65" t="s">
        <v>100</v>
      </c>
      <c r="C3189" s="66"/>
      <c r="D3189" s="67"/>
      <c r="E3189" s="67"/>
      <c r="F3189" s="67"/>
      <c r="G3189" s="67"/>
      <c r="H3189" s="68"/>
      <c r="I3189" s="67"/>
      <c r="J3189" s="67"/>
      <c r="K3189" s="67"/>
      <c r="L3189" s="67"/>
      <c r="M3189" s="68"/>
      <c r="N3189" s="67"/>
      <c r="O3189" s="67"/>
      <c r="P3189" s="67"/>
      <c r="Q3189" s="67"/>
      <c r="R3189" s="68"/>
      <c r="S3189" s="67"/>
      <c r="T3189" s="67"/>
      <c r="U3189" s="67"/>
      <c r="V3189" s="67"/>
      <c r="W3189" s="68"/>
      <c r="X3189" s="67"/>
      <c r="Y3189" s="67"/>
      <c r="Z3189" s="67"/>
      <c r="AA3189" s="67"/>
      <c r="AB3189" s="68"/>
      <c r="AC3189" s="62"/>
      <c r="AD3189" s="57"/>
      <c r="AE3189" s="59"/>
      <c r="AF3189" s="62"/>
      <c r="AG3189" s="57"/>
      <c r="AH3189" s="59"/>
      <c r="AJ3189" s="57"/>
      <c r="AK3189" s="59"/>
    </row>
    <row r="3190" spans="1:37">
      <c r="A3190" s="70" t="s">
        <v>101</v>
      </c>
      <c r="B3190" s="58"/>
      <c r="C3190" s="71"/>
      <c r="D3190" s="72"/>
      <c r="E3190" s="72"/>
      <c r="F3190" s="72"/>
      <c r="G3190" s="72"/>
      <c r="H3190" s="59"/>
      <c r="I3190" s="72"/>
      <c r="J3190" s="72"/>
      <c r="K3190" s="72"/>
      <c r="L3190" s="72"/>
      <c r="M3190" s="59"/>
      <c r="N3190" s="72"/>
      <c r="O3190" s="72"/>
      <c r="P3190" s="72"/>
      <c r="Q3190" s="72"/>
      <c r="R3190" s="59"/>
      <c r="S3190" s="72"/>
      <c r="T3190" s="72"/>
      <c r="U3190" s="72"/>
      <c r="V3190" s="72"/>
      <c r="W3190" s="59"/>
      <c r="X3190" s="72"/>
      <c r="Y3190" s="72"/>
      <c r="Z3190" s="72"/>
      <c r="AA3190" s="72"/>
      <c r="AB3190" s="59"/>
      <c r="AC3190" s="62"/>
      <c r="AD3190" s="62"/>
      <c r="AE3190" s="62"/>
      <c r="AF3190" s="62"/>
      <c r="AG3190" s="62"/>
    </row>
    <row r="3191" spans="1:37">
      <c r="A3191" s="65" t="s">
        <v>100</v>
      </c>
      <c r="C3191" s="66"/>
      <c r="D3191" s="67"/>
      <c r="E3191" s="67"/>
      <c r="F3191" s="67"/>
      <c r="G3191" s="67"/>
      <c r="H3191" s="68"/>
      <c r="I3191" s="67"/>
      <c r="J3191" s="67"/>
      <c r="K3191" s="67"/>
      <c r="L3191" s="67"/>
      <c r="M3191" s="68"/>
      <c r="N3191" s="67"/>
      <c r="O3191" s="67"/>
      <c r="P3191" s="67"/>
      <c r="Q3191" s="67"/>
      <c r="R3191" s="68"/>
      <c r="S3191" s="67"/>
      <c r="T3191" s="67"/>
      <c r="U3191" s="67"/>
      <c r="V3191" s="67"/>
      <c r="W3191" s="68"/>
      <c r="X3191" s="67"/>
      <c r="Y3191" s="67"/>
      <c r="Z3191" s="67"/>
      <c r="AA3191" s="67"/>
      <c r="AB3191" s="68"/>
      <c r="AC3191" s="62"/>
      <c r="AD3191" s="73" t="s">
        <v>103</v>
      </c>
      <c r="AE3191" s="62"/>
      <c r="AF3191" s="62"/>
      <c r="AG3191" s="62"/>
    </row>
    <row r="3192" spans="1:37">
      <c r="A3192" s="70" t="s">
        <v>101</v>
      </c>
      <c r="B3192" s="58"/>
      <c r="C3192" s="71"/>
      <c r="D3192" s="72"/>
      <c r="E3192" s="72"/>
      <c r="F3192" s="72"/>
      <c r="G3192" s="72"/>
      <c r="H3192" s="59"/>
      <c r="I3192" s="72"/>
      <c r="J3192" s="72"/>
      <c r="K3192" s="72"/>
      <c r="L3192" s="72"/>
      <c r="M3192" s="59"/>
      <c r="N3192" s="72"/>
      <c r="O3192" s="72"/>
      <c r="P3192" s="72"/>
      <c r="Q3192" s="72"/>
      <c r="R3192" s="59"/>
      <c r="S3192" s="72"/>
      <c r="T3192" s="72"/>
      <c r="U3192" s="72"/>
      <c r="V3192" s="72"/>
      <c r="W3192" s="59"/>
      <c r="X3192" s="72"/>
      <c r="Y3192" s="72"/>
      <c r="Z3192" s="72"/>
      <c r="AA3192" s="72"/>
      <c r="AB3192" s="59"/>
      <c r="AC3192" s="62"/>
      <c r="AD3192" s="62"/>
      <c r="AE3192" s="62"/>
      <c r="AF3192" s="62"/>
      <c r="AG3192" s="62"/>
    </row>
    <row r="3193" spans="1:37">
      <c r="A3193" s="65" t="s">
        <v>100</v>
      </c>
      <c r="C3193" s="66"/>
      <c r="D3193" s="67"/>
      <c r="E3193" s="67"/>
      <c r="F3193" s="67"/>
      <c r="G3193" s="67"/>
      <c r="H3193" s="68"/>
      <c r="I3193" s="67"/>
      <c r="J3193" s="67"/>
      <c r="K3193" s="67"/>
      <c r="L3193" s="67"/>
      <c r="M3193" s="68"/>
      <c r="N3193" s="67"/>
      <c r="O3193" s="67"/>
      <c r="P3193" s="67"/>
      <c r="Q3193" s="67"/>
      <c r="R3193" s="68"/>
      <c r="S3193" s="67"/>
      <c r="T3193" s="67"/>
      <c r="U3193" s="67"/>
      <c r="V3193" s="67"/>
      <c r="W3193" s="68"/>
      <c r="X3193" s="67"/>
      <c r="Y3193" s="67"/>
      <c r="Z3193" s="67"/>
      <c r="AA3193" s="67"/>
      <c r="AB3193" s="68"/>
      <c r="AC3193" s="62"/>
      <c r="AD3193" s="74" t="str">
        <f>Daten!$A$31</f>
        <v>DM Senioren 2017</v>
      </c>
      <c r="AE3193" s="58"/>
      <c r="AF3193" s="58"/>
      <c r="AG3193" s="58"/>
      <c r="AH3193" s="58"/>
      <c r="AI3193" s="58"/>
      <c r="AJ3193" s="58"/>
      <c r="AK3193" s="58"/>
    </row>
    <row r="3194" spans="1:37">
      <c r="A3194" s="70" t="s">
        <v>101</v>
      </c>
      <c r="B3194" s="58"/>
      <c r="C3194" s="71"/>
      <c r="D3194" s="72"/>
      <c r="E3194" s="72"/>
      <c r="F3194" s="72"/>
      <c r="G3194" s="72"/>
      <c r="H3194" s="59"/>
      <c r="I3194" s="72"/>
      <c r="J3194" s="72"/>
      <c r="K3194" s="72"/>
      <c r="L3194" s="72"/>
      <c r="M3194" s="59"/>
      <c r="N3194" s="72"/>
      <c r="O3194" s="72"/>
      <c r="P3194" s="72"/>
      <c r="Q3194" s="72"/>
      <c r="R3194" s="59"/>
      <c r="S3194" s="72"/>
      <c r="T3194" s="72"/>
      <c r="U3194" s="72"/>
      <c r="V3194" s="72"/>
      <c r="W3194" s="59"/>
      <c r="X3194" s="72"/>
      <c r="Y3194" s="72"/>
      <c r="Z3194" s="72"/>
      <c r="AA3194" s="72"/>
      <c r="AB3194" s="59"/>
      <c r="AC3194" s="62"/>
      <c r="AD3194" s="75">
        <f>SamstagNeben!G123</f>
        <v>0</v>
      </c>
      <c r="AE3194" s="76"/>
      <c r="AF3194" s="76"/>
      <c r="AG3194" s="75" t="s">
        <v>34</v>
      </c>
      <c r="AH3194" s="76"/>
      <c r="AI3194" s="76"/>
      <c r="AJ3194" s="76"/>
      <c r="AK3194" s="76"/>
    </row>
    <row r="3195" spans="1:37">
      <c r="A3195" s="65" t="s">
        <v>100</v>
      </c>
      <c r="C3195" s="66"/>
      <c r="D3195" s="67"/>
      <c r="E3195" s="67"/>
      <c r="F3195" s="67"/>
      <c r="G3195" s="67"/>
      <c r="H3195" s="68"/>
      <c r="I3195" s="67"/>
      <c r="J3195" s="67"/>
      <c r="K3195" s="67"/>
      <c r="L3195" s="67"/>
      <c r="M3195" s="68"/>
      <c r="N3195" s="67"/>
      <c r="O3195" s="67"/>
      <c r="P3195" s="67"/>
      <c r="Q3195" s="67"/>
      <c r="R3195" s="68"/>
      <c r="S3195" s="67"/>
      <c r="T3195" s="67"/>
      <c r="U3195" s="67"/>
      <c r="V3195" s="67"/>
      <c r="W3195" s="68"/>
      <c r="X3195" s="67"/>
      <c r="Y3195" s="67"/>
      <c r="Z3195" s="67"/>
      <c r="AA3195" s="67"/>
      <c r="AB3195" s="68"/>
      <c r="AC3195" s="62"/>
      <c r="AD3195" s="77"/>
      <c r="AE3195" s="62"/>
      <c r="AF3195" s="62"/>
      <c r="AG3195" s="62"/>
      <c r="AH3195" s="62"/>
      <c r="AI3195" s="62"/>
      <c r="AJ3195" s="62"/>
      <c r="AK3195" s="62"/>
    </row>
    <row r="3196" spans="1:37">
      <c r="A3196" s="70" t="s">
        <v>101</v>
      </c>
      <c r="B3196" s="58"/>
      <c r="C3196" s="71"/>
      <c r="D3196" s="72"/>
      <c r="E3196" s="72"/>
      <c r="F3196" s="72"/>
      <c r="G3196" s="72"/>
      <c r="H3196" s="59"/>
      <c r="I3196" s="72"/>
      <c r="J3196" s="72"/>
      <c r="K3196" s="72"/>
      <c r="L3196" s="72"/>
      <c r="M3196" s="59"/>
      <c r="N3196" s="72"/>
      <c r="O3196" s="72"/>
      <c r="P3196" s="72"/>
      <c r="Q3196" s="72"/>
      <c r="R3196" s="59"/>
      <c r="S3196" s="72"/>
      <c r="T3196" s="72"/>
      <c r="U3196" s="72"/>
      <c r="V3196" s="72"/>
      <c r="W3196" s="59"/>
      <c r="X3196" s="72"/>
      <c r="Y3196" s="72"/>
      <c r="Z3196" s="72"/>
      <c r="AA3196" s="72"/>
      <c r="AB3196" s="59"/>
      <c r="AC3196" s="62"/>
      <c r="AD3196" s="78" t="s">
        <v>104</v>
      </c>
      <c r="AE3196" s="76"/>
      <c r="AF3196" s="76"/>
      <c r="AG3196" s="76"/>
      <c r="AH3196" s="79"/>
      <c r="AI3196" s="76"/>
      <c r="AJ3196" s="76"/>
      <c r="AK3196" s="80"/>
    </row>
    <row r="3197" spans="1:37">
      <c r="D3197" s="64"/>
      <c r="AD3197" s="81"/>
      <c r="AE3197" s="52"/>
      <c r="AF3197" s="52"/>
      <c r="AG3197" s="52"/>
      <c r="AH3197" s="82"/>
      <c r="AI3197" s="52"/>
      <c r="AJ3197" s="52"/>
      <c r="AK3197" s="53"/>
    </row>
    <row r="3198" spans="1:37">
      <c r="A3198" s="83" t="s">
        <v>105</v>
      </c>
      <c r="B3198" s="76"/>
      <c r="C3198" s="80"/>
      <c r="D3198" s="84"/>
      <c r="E3198" s="84" t="s">
        <v>100</v>
      </c>
      <c r="F3198" s="85" t="s">
        <v>21</v>
      </c>
      <c r="G3198" s="84" t="s">
        <v>101</v>
      </c>
      <c r="H3198" s="86"/>
      <c r="I3198" s="84" t="s">
        <v>106</v>
      </c>
      <c r="J3198" s="84"/>
      <c r="K3198" s="84"/>
      <c r="L3198" s="84"/>
      <c r="M3198" s="86"/>
      <c r="N3198" s="84" t="s">
        <v>107</v>
      </c>
      <c r="O3198" s="84"/>
      <c r="P3198" s="84"/>
      <c r="Q3198" s="84"/>
      <c r="R3198" s="86"/>
      <c r="S3198" s="73"/>
      <c r="T3198" s="73"/>
      <c r="AD3198" s="87" t="s">
        <v>108</v>
      </c>
      <c r="AE3198" s="58"/>
      <c r="AF3198" s="58"/>
      <c r="AG3198" s="58"/>
      <c r="AH3198" s="72"/>
      <c r="AI3198" s="58"/>
      <c r="AJ3198" s="58"/>
      <c r="AK3198" s="59"/>
    </row>
    <row r="3199" spans="1:37">
      <c r="A3199" s="60"/>
      <c r="C3199" s="61"/>
      <c r="H3199" s="61"/>
      <c r="M3199" s="61"/>
      <c r="N3199" s="88"/>
      <c r="O3199" s="89"/>
      <c r="P3199" s="89"/>
      <c r="Q3199" s="89"/>
      <c r="R3199" s="90"/>
      <c r="S3199" s="62"/>
      <c r="T3199" s="56" t="s">
        <v>109</v>
      </c>
      <c r="AD3199" s="91"/>
      <c r="AE3199" s="62"/>
      <c r="AF3199" s="62"/>
      <c r="AG3199" s="62"/>
      <c r="AH3199" s="92"/>
      <c r="AI3199" s="62"/>
      <c r="AJ3199" s="62"/>
      <c r="AK3199" s="61"/>
    </row>
    <row r="3200" spans="1:37">
      <c r="A3200" s="93" t="s">
        <v>110</v>
      </c>
      <c r="B3200" s="58"/>
      <c r="C3200" s="59"/>
      <c r="D3200" s="58"/>
      <c r="E3200" s="58"/>
      <c r="F3200" s="94" t="s">
        <v>21</v>
      </c>
      <c r="G3200" s="58"/>
      <c r="H3200" s="59"/>
      <c r="I3200" s="58"/>
      <c r="J3200" s="58"/>
      <c r="K3200" s="94" t="s">
        <v>21</v>
      </c>
      <c r="L3200" s="58"/>
      <c r="M3200" s="59"/>
      <c r="N3200" s="95"/>
      <c r="O3200" s="95"/>
      <c r="P3200" s="96"/>
      <c r="Q3200" s="97"/>
      <c r="R3200" s="98"/>
      <c r="S3200" s="62"/>
      <c r="T3200" s="62"/>
      <c r="AD3200" s="87" t="s">
        <v>111</v>
      </c>
      <c r="AE3200" s="58"/>
      <c r="AF3200" s="58"/>
      <c r="AG3200" s="58"/>
      <c r="AH3200" s="72"/>
      <c r="AI3200" s="58"/>
      <c r="AJ3200" s="58"/>
      <c r="AK3200" s="59"/>
    </row>
    <row r="3201" spans="1:37">
      <c r="A3201" s="60"/>
      <c r="C3201" s="61"/>
      <c r="H3201" s="61"/>
      <c r="K3201" s="99"/>
      <c r="M3201" s="61"/>
      <c r="N3201" s="62"/>
      <c r="Q3201" s="100"/>
      <c r="R3201" s="61"/>
      <c r="S3201" s="62"/>
      <c r="T3201" s="58"/>
      <c r="U3201" s="58"/>
      <c r="V3201" s="58"/>
      <c r="W3201" s="58"/>
      <c r="X3201" s="58"/>
      <c r="Y3201" s="58"/>
      <c r="Z3201" s="58"/>
      <c r="AA3201" s="58"/>
      <c r="AB3201" s="58"/>
      <c r="AC3201" s="62"/>
      <c r="AD3201" s="91"/>
      <c r="AE3201" s="62"/>
      <c r="AF3201" s="62"/>
      <c r="AG3201" s="62"/>
      <c r="AH3201" s="92"/>
      <c r="AI3201" s="62"/>
      <c r="AJ3201" s="62"/>
      <c r="AK3201" s="61"/>
    </row>
    <row r="3202" spans="1:37">
      <c r="A3202" s="93" t="s">
        <v>112</v>
      </c>
      <c r="B3202" s="58"/>
      <c r="C3202" s="59"/>
      <c r="D3202" s="58"/>
      <c r="E3202" s="58"/>
      <c r="F3202" s="94" t="s">
        <v>21</v>
      </c>
      <c r="G3202" s="58"/>
      <c r="H3202" s="59"/>
      <c r="I3202" s="58"/>
      <c r="J3202" s="58"/>
      <c r="K3202" s="94" t="s">
        <v>21</v>
      </c>
      <c r="L3202" s="58"/>
      <c r="M3202" s="59"/>
      <c r="N3202" s="58"/>
      <c r="O3202" s="58"/>
      <c r="P3202" s="94" t="s">
        <v>21</v>
      </c>
      <c r="Q3202" s="101"/>
      <c r="R3202" s="59"/>
      <c r="S3202" s="62"/>
      <c r="T3202" s="62"/>
      <c r="AD3202" s="87" t="s">
        <v>113</v>
      </c>
      <c r="AE3202" s="58"/>
      <c r="AF3202" s="58"/>
      <c r="AG3202" s="58"/>
      <c r="AH3202" s="72"/>
      <c r="AI3202" s="58"/>
      <c r="AJ3202" s="58"/>
      <c r="AK3202" s="59"/>
    </row>
    <row r="3203" spans="1:37">
      <c r="AD3203" s="91" t="s">
        <v>114</v>
      </c>
      <c r="AE3203" s="62"/>
      <c r="AF3203" s="62"/>
      <c r="AG3203" s="62"/>
      <c r="AH3203" s="92"/>
      <c r="AI3203" s="62"/>
      <c r="AJ3203" s="62"/>
      <c r="AK3203" s="61"/>
    </row>
    <row r="3204" spans="1:37">
      <c r="A3204" s="102"/>
      <c r="B3204" s="76"/>
      <c r="C3204" s="76"/>
      <c r="D3204" s="76"/>
      <c r="E3204" s="76" t="s">
        <v>100</v>
      </c>
      <c r="F3204" s="76"/>
      <c r="G3204" s="76"/>
      <c r="H3204" s="76"/>
      <c r="I3204" s="76"/>
      <c r="J3204" s="76"/>
      <c r="K3204" s="76"/>
      <c r="L3204" s="76"/>
      <c r="M3204" s="76"/>
      <c r="N3204" s="85" t="s">
        <v>40</v>
      </c>
      <c r="O3204" s="76"/>
      <c r="P3204" s="76"/>
      <c r="Q3204" s="76"/>
      <c r="R3204" s="76"/>
      <c r="S3204" s="76"/>
      <c r="T3204" s="76" t="s">
        <v>101</v>
      </c>
      <c r="U3204" s="76"/>
      <c r="V3204" s="76"/>
      <c r="W3204" s="76"/>
      <c r="X3204" s="76"/>
      <c r="Y3204" s="76"/>
      <c r="Z3204" s="76"/>
      <c r="AA3204" s="76"/>
      <c r="AB3204" s="80"/>
      <c r="AD3204" s="87" t="s">
        <v>115</v>
      </c>
      <c r="AE3204" s="58"/>
      <c r="AF3204" s="58"/>
      <c r="AG3204" s="58"/>
      <c r="AH3204" s="72"/>
      <c r="AI3204" s="58"/>
      <c r="AJ3204" s="58"/>
      <c r="AK3204" s="59"/>
    </row>
    <row r="3205" spans="1:37">
      <c r="A3205" s="103" t="s">
        <v>116</v>
      </c>
      <c r="B3205" s="104" t="s">
        <v>117</v>
      </c>
      <c r="C3205" s="104"/>
      <c r="D3205" s="104"/>
      <c r="E3205" s="104"/>
      <c r="F3205" s="104"/>
      <c r="G3205" s="105"/>
      <c r="H3205" s="104" t="s">
        <v>118</v>
      </c>
      <c r="I3205" s="104"/>
      <c r="J3205" s="105"/>
      <c r="K3205" s="106" t="s">
        <v>119</v>
      </c>
      <c r="L3205" s="107" t="s">
        <v>120</v>
      </c>
      <c r="M3205" s="108"/>
      <c r="N3205" s="109" t="s">
        <v>94</v>
      </c>
      <c r="O3205" s="105" t="s">
        <v>116</v>
      </c>
      <c r="P3205" s="104" t="s">
        <v>117</v>
      </c>
      <c r="Q3205" s="104"/>
      <c r="R3205" s="104"/>
      <c r="S3205" s="104"/>
      <c r="T3205" s="104"/>
      <c r="U3205" s="105"/>
      <c r="V3205" s="104" t="s">
        <v>118</v>
      </c>
      <c r="W3205" s="104"/>
      <c r="X3205" s="105"/>
      <c r="Y3205" s="106" t="s">
        <v>119</v>
      </c>
      <c r="Z3205" s="107" t="s">
        <v>120</v>
      </c>
      <c r="AA3205" s="108"/>
      <c r="AB3205" s="109" t="s">
        <v>94</v>
      </c>
    </row>
    <row r="3206" spans="1:37">
      <c r="A3206" s="110" t="s">
        <v>121</v>
      </c>
      <c r="B3206" s="111"/>
      <c r="C3206" s="111"/>
      <c r="D3206" s="111"/>
      <c r="E3206" s="111"/>
      <c r="F3206" s="111"/>
      <c r="G3206" s="112"/>
      <c r="H3206" s="111"/>
      <c r="I3206" s="111"/>
      <c r="J3206" s="112"/>
      <c r="K3206" s="113"/>
      <c r="L3206" s="114"/>
      <c r="M3206" s="115"/>
      <c r="N3206" s="116"/>
      <c r="O3206" s="117" t="s">
        <v>121</v>
      </c>
      <c r="P3206" s="111"/>
      <c r="Q3206" s="111"/>
      <c r="R3206" s="111"/>
      <c r="S3206" s="111"/>
      <c r="T3206" s="111"/>
      <c r="U3206" s="112"/>
      <c r="V3206" s="111"/>
      <c r="W3206" s="111"/>
      <c r="X3206" s="112"/>
      <c r="Y3206" s="113"/>
      <c r="Z3206" s="114"/>
      <c r="AA3206" s="115"/>
      <c r="AB3206" s="116"/>
      <c r="AD3206" s="64" t="s">
        <v>122</v>
      </c>
    </row>
    <row r="3207" spans="1:37">
      <c r="A3207" s="110" t="s">
        <v>123</v>
      </c>
      <c r="B3207" s="111"/>
      <c r="C3207" s="111"/>
      <c r="D3207" s="111"/>
      <c r="E3207" s="111"/>
      <c r="F3207" s="111"/>
      <c r="G3207" s="112"/>
      <c r="H3207" s="111"/>
      <c r="I3207" s="111"/>
      <c r="J3207" s="112"/>
      <c r="K3207" s="118"/>
      <c r="L3207" s="119"/>
      <c r="M3207" s="112"/>
      <c r="N3207" s="116"/>
      <c r="O3207" s="117" t="s">
        <v>123</v>
      </c>
      <c r="P3207" s="111"/>
      <c r="Q3207" s="111"/>
      <c r="R3207" s="111"/>
      <c r="S3207" s="111"/>
      <c r="T3207" s="111"/>
      <c r="U3207" s="112"/>
      <c r="V3207" s="111"/>
      <c r="W3207" s="111"/>
      <c r="X3207" s="112"/>
      <c r="Y3207" s="118"/>
      <c r="Z3207" s="119"/>
      <c r="AA3207" s="112"/>
      <c r="AB3207" s="116"/>
      <c r="AD3207" s="120"/>
      <c r="AE3207" s="58"/>
      <c r="AF3207" s="58"/>
      <c r="AG3207" s="58"/>
      <c r="AH3207" s="58"/>
      <c r="AI3207" s="58"/>
      <c r="AJ3207" s="58"/>
      <c r="AK3207" s="58"/>
    </row>
    <row r="3208" spans="1:37">
      <c r="A3208" s="110" t="s">
        <v>124</v>
      </c>
      <c r="B3208" s="111"/>
      <c r="C3208" s="111"/>
      <c r="D3208" s="111"/>
      <c r="E3208" s="111"/>
      <c r="F3208" s="111"/>
      <c r="G3208" s="112"/>
      <c r="H3208" s="111"/>
      <c r="I3208" s="111"/>
      <c r="J3208" s="112"/>
      <c r="K3208" s="118"/>
      <c r="L3208" s="119"/>
      <c r="M3208" s="112"/>
      <c r="N3208" s="116"/>
      <c r="O3208" s="117" t="s">
        <v>124</v>
      </c>
      <c r="P3208" s="111"/>
      <c r="Q3208" s="111"/>
      <c r="R3208" s="111"/>
      <c r="S3208" s="111"/>
      <c r="T3208" s="111"/>
      <c r="U3208" s="112"/>
      <c r="V3208" s="111"/>
      <c r="W3208" s="111"/>
      <c r="X3208" s="112"/>
      <c r="Y3208" s="118"/>
      <c r="Z3208" s="119"/>
      <c r="AA3208" s="112"/>
      <c r="AB3208" s="116"/>
      <c r="AD3208" s="64" t="s">
        <v>96</v>
      </c>
    </row>
    <row r="3209" spans="1:37">
      <c r="A3209" s="110" t="s">
        <v>125</v>
      </c>
      <c r="B3209" s="111"/>
      <c r="C3209" s="111"/>
      <c r="D3209" s="111"/>
      <c r="E3209" s="111"/>
      <c r="F3209" s="111"/>
      <c r="G3209" s="112"/>
      <c r="H3209" s="111"/>
      <c r="I3209" s="111"/>
      <c r="J3209" s="112"/>
      <c r="K3209" s="118"/>
      <c r="L3209" s="119"/>
      <c r="M3209" s="112"/>
      <c r="N3209" s="116"/>
      <c r="O3209" s="117" t="s">
        <v>125</v>
      </c>
      <c r="P3209" s="111"/>
      <c r="Q3209" s="111"/>
      <c r="R3209" s="111"/>
      <c r="S3209" s="111"/>
      <c r="T3209" s="111"/>
      <c r="U3209" s="112"/>
      <c r="V3209" s="111"/>
      <c r="W3209" s="111"/>
      <c r="X3209" s="112"/>
      <c r="Y3209" s="118"/>
      <c r="Z3209" s="119"/>
      <c r="AA3209" s="112"/>
      <c r="AB3209" s="116"/>
      <c r="AD3209" s="120"/>
      <c r="AE3209" s="58"/>
      <c r="AF3209" s="58"/>
      <c r="AG3209" s="58"/>
      <c r="AH3209" s="58"/>
      <c r="AI3209" s="58"/>
      <c r="AJ3209" s="58"/>
      <c r="AK3209" s="58"/>
    </row>
    <row r="3210" spans="1:37">
      <c r="A3210" s="110" t="s">
        <v>126</v>
      </c>
      <c r="B3210" s="111"/>
      <c r="C3210" s="111"/>
      <c r="D3210" s="111"/>
      <c r="E3210" s="111"/>
      <c r="F3210" s="111"/>
      <c r="G3210" s="112"/>
      <c r="H3210" s="111"/>
      <c r="I3210" s="111"/>
      <c r="J3210" s="112"/>
      <c r="K3210" s="118"/>
      <c r="L3210" s="119"/>
      <c r="M3210" s="112"/>
      <c r="N3210" s="116"/>
      <c r="O3210" s="117" t="s">
        <v>126</v>
      </c>
      <c r="P3210" s="111"/>
      <c r="Q3210" s="111"/>
      <c r="R3210" s="111"/>
      <c r="S3210" s="111"/>
      <c r="T3210" s="111"/>
      <c r="U3210" s="112"/>
      <c r="V3210" s="111"/>
      <c r="W3210" s="111"/>
      <c r="X3210" s="112"/>
      <c r="Y3210" s="118"/>
      <c r="Z3210" s="119"/>
      <c r="AA3210" s="112"/>
      <c r="AB3210" s="116"/>
      <c r="AD3210" s="64" t="s">
        <v>127</v>
      </c>
    </row>
    <row r="3211" spans="1:37">
      <c r="A3211" s="121" t="s">
        <v>128</v>
      </c>
      <c r="B3211" s="58"/>
      <c r="C3211" s="58"/>
      <c r="D3211" s="58"/>
      <c r="E3211" s="58"/>
      <c r="F3211" s="58"/>
      <c r="G3211" s="72"/>
      <c r="H3211" s="58"/>
      <c r="I3211" s="58"/>
      <c r="J3211" s="72"/>
      <c r="K3211" s="122"/>
      <c r="L3211" s="123"/>
      <c r="M3211" s="72"/>
      <c r="N3211" s="59"/>
      <c r="O3211" s="124" t="s">
        <v>128</v>
      </c>
      <c r="P3211" s="58"/>
      <c r="Q3211" s="58"/>
      <c r="R3211" s="58"/>
      <c r="S3211" s="58"/>
      <c r="T3211" s="58"/>
      <c r="U3211" s="72"/>
      <c r="V3211" s="58"/>
      <c r="W3211" s="58"/>
      <c r="X3211" s="72"/>
      <c r="Y3211" s="122"/>
      <c r="Z3211" s="123"/>
      <c r="AA3211" s="72"/>
      <c r="AB3211" s="59"/>
      <c r="AD3211" s="120"/>
      <c r="AE3211" s="125" t="str">
        <f>Daten!$A$35</f>
        <v>Fredenbeck</v>
      </c>
      <c r="AF3211" s="58"/>
      <c r="AG3211" s="58"/>
      <c r="AH3211" s="58"/>
      <c r="AI3211" s="58"/>
      <c r="AJ3211" s="58"/>
      <c r="AK3211" s="58"/>
    </row>
    <row r="3212" spans="1:37">
      <c r="A3212" s="65" t="s">
        <v>129</v>
      </c>
      <c r="N3212" s="61"/>
      <c r="O3212" s="64" t="s">
        <v>129</v>
      </c>
      <c r="AB3212" s="61"/>
      <c r="AD3212" s="64" t="s">
        <v>130</v>
      </c>
    </row>
    <row r="3213" spans="1:37">
      <c r="A3213" s="57"/>
      <c r="B3213" s="58"/>
      <c r="C3213" s="58"/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9"/>
      <c r="O3213" s="58"/>
      <c r="P3213" s="58"/>
      <c r="Q3213" s="58"/>
      <c r="R3213" s="58"/>
      <c r="S3213" s="58"/>
      <c r="T3213" s="58"/>
      <c r="U3213" s="58"/>
      <c r="V3213" s="58"/>
      <c r="W3213" s="58"/>
      <c r="X3213" s="58"/>
      <c r="Y3213" s="58"/>
      <c r="Z3213" s="58"/>
      <c r="AA3213" s="58"/>
      <c r="AB3213" s="59"/>
      <c r="AD3213" s="58"/>
      <c r="AE3213" s="126" t="str">
        <f>Daten!$A$32</f>
        <v>05.05.2017</v>
      </c>
      <c r="AF3213" s="58"/>
      <c r="AG3213" s="58"/>
      <c r="AH3213" s="58"/>
      <c r="AI3213" s="58"/>
      <c r="AJ3213" s="58"/>
      <c r="AK3213" s="58"/>
    </row>
    <row r="3214" spans="1:37">
      <c r="A3214" s="51" t="s">
        <v>95</v>
      </c>
      <c r="B3214" s="52"/>
      <c r="C3214" s="52"/>
      <c r="D3214" s="52"/>
      <c r="E3214" s="53"/>
      <c r="F3214" s="54" t="s">
        <v>96</v>
      </c>
      <c r="G3214" s="52"/>
      <c r="H3214" s="52"/>
      <c r="I3214" s="52"/>
      <c r="J3214" s="52"/>
      <c r="K3214" s="52"/>
      <c r="L3214" s="52"/>
      <c r="M3214" s="52"/>
      <c r="N3214" s="52"/>
      <c r="O3214" s="52"/>
      <c r="P3214" s="53"/>
      <c r="Q3214" s="54" t="s">
        <v>97</v>
      </c>
      <c r="R3214" s="52"/>
      <c r="S3214" s="52"/>
      <c r="T3214" s="52"/>
      <c r="U3214" s="52"/>
      <c r="V3214" s="52"/>
      <c r="W3214" s="52"/>
      <c r="X3214" s="52"/>
      <c r="Y3214" s="52"/>
      <c r="Z3214" s="52"/>
      <c r="AA3214" s="52"/>
      <c r="AB3214" s="53"/>
      <c r="AC3214" s="55" t="s">
        <v>98</v>
      </c>
    </row>
    <row r="3215" spans="1:37">
      <c r="A3215" s="57"/>
      <c r="B3215" s="58"/>
      <c r="C3215" s="58"/>
      <c r="D3215" s="58"/>
      <c r="E3215" s="59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9"/>
      <c r="Q3215" s="58"/>
      <c r="R3215" s="58" t="e">
        <f ca="1">SamstagNeben!P124</f>
        <v>#N/A</v>
      </c>
      <c r="S3215" s="58"/>
      <c r="T3215" s="58"/>
      <c r="U3215" s="58"/>
      <c r="V3215" s="58"/>
      <c r="W3215" s="58"/>
      <c r="X3215" s="58"/>
      <c r="Y3215" s="58"/>
      <c r="Z3215" s="58"/>
      <c r="AA3215" s="58">
        <f>SamstagNeben!N124</f>
        <v>0</v>
      </c>
      <c r="AB3215" s="59"/>
      <c r="AC3215" s="55" t="s">
        <v>99</v>
      </c>
    </row>
    <row r="3216" spans="1:37" ht="15.95" customHeight="1">
      <c r="A3216" s="60" t="s">
        <v>100</v>
      </c>
      <c r="C3216" s="56" t="e">
        <f ca="1">SamstagNeben!I124</f>
        <v>#N/A</v>
      </c>
      <c r="M3216" s="61"/>
      <c r="N3216" s="62" t="s">
        <v>101</v>
      </c>
      <c r="O3216" s="63"/>
      <c r="P3216" s="56" t="e">
        <f ca="1">SamstagNeben!M124</f>
        <v>#N/A</v>
      </c>
      <c r="AB3216" s="61"/>
    </row>
    <row r="3217" spans="1:37">
      <c r="A3217" s="57"/>
      <c r="B3217" s="58"/>
      <c r="C3217" s="58"/>
      <c r="M3217" s="61"/>
      <c r="N3217" s="62"/>
      <c r="AB3217" s="61"/>
      <c r="AD3217" s="64" t="s">
        <v>37</v>
      </c>
      <c r="AG3217" s="64" t="s">
        <v>102</v>
      </c>
      <c r="AJ3217" s="64" t="s">
        <v>39</v>
      </c>
    </row>
    <row r="3218" spans="1:37">
      <c r="A3218" s="65" t="s">
        <v>100</v>
      </c>
      <c r="C3218" s="66"/>
      <c r="D3218" s="67"/>
      <c r="E3218" s="67"/>
      <c r="F3218" s="67"/>
      <c r="G3218" s="67"/>
      <c r="H3218" s="68"/>
      <c r="I3218" s="67"/>
      <c r="J3218" s="67"/>
      <c r="K3218" s="67"/>
      <c r="L3218" s="67"/>
      <c r="M3218" s="68"/>
      <c r="N3218" s="67"/>
      <c r="O3218" s="67"/>
      <c r="P3218" s="67"/>
      <c r="Q3218" s="67"/>
      <c r="R3218" s="68"/>
      <c r="S3218" s="67"/>
      <c r="T3218" s="67"/>
      <c r="U3218" s="67"/>
      <c r="V3218" s="67"/>
      <c r="W3218" s="68"/>
      <c r="X3218" s="67"/>
      <c r="Y3218" s="67"/>
      <c r="Z3218" s="67"/>
      <c r="AA3218" s="67"/>
      <c r="AB3218" s="68"/>
      <c r="AC3218" s="62"/>
      <c r="AD3218" s="69"/>
      <c r="AE3218" s="53"/>
      <c r="AF3218" s="62"/>
      <c r="AG3218" s="69"/>
      <c r="AH3218" s="53"/>
      <c r="AJ3218" s="69"/>
      <c r="AK3218" s="53"/>
    </row>
    <row r="3219" spans="1:37">
      <c r="A3219" s="70" t="s">
        <v>101</v>
      </c>
      <c r="B3219" s="58"/>
      <c r="C3219" s="71"/>
      <c r="D3219" s="72"/>
      <c r="E3219" s="72"/>
      <c r="F3219" s="72"/>
      <c r="G3219" s="72"/>
      <c r="H3219" s="59"/>
      <c r="I3219" s="72"/>
      <c r="J3219" s="72"/>
      <c r="K3219" s="72"/>
      <c r="L3219" s="72"/>
      <c r="M3219" s="59"/>
      <c r="N3219" s="72"/>
      <c r="O3219" s="72"/>
      <c r="P3219" s="72"/>
      <c r="Q3219" s="72"/>
      <c r="R3219" s="59"/>
      <c r="S3219" s="72"/>
      <c r="T3219" s="72"/>
      <c r="U3219" s="72"/>
      <c r="V3219" s="72"/>
      <c r="W3219" s="59"/>
      <c r="X3219" s="72"/>
      <c r="Y3219" s="72"/>
      <c r="Z3219" s="72"/>
      <c r="AA3219" s="72"/>
      <c r="AB3219" s="59"/>
      <c r="AC3219" s="62"/>
      <c r="AD3219" s="462">
        <f>SamstagNeben!C124</f>
        <v>26</v>
      </c>
      <c r="AE3219" s="463"/>
      <c r="AF3219" s="62"/>
      <c r="AG3219" s="462">
        <f>SamstagNeben!E124</f>
        <v>0</v>
      </c>
      <c r="AH3219" s="463"/>
      <c r="AJ3219" s="462">
        <f>SamstagNeben!F124</f>
        <v>0</v>
      </c>
      <c r="AK3219" s="463"/>
    </row>
    <row r="3220" spans="1:37">
      <c r="A3220" s="65" t="s">
        <v>100</v>
      </c>
      <c r="C3220" s="66"/>
      <c r="D3220" s="67"/>
      <c r="E3220" s="67"/>
      <c r="F3220" s="67"/>
      <c r="G3220" s="67"/>
      <c r="H3220" s="68"/>
      <c r="I3220" s="67"/>
      <c r="J3220" s="67"/>
      <c r="K3220" s="67"/>
      <c r="L3220" s="67"/>
      <c r="M3220" s="68"/>
      <c r="N3220" s="67"/>
      <c r="O3220" s="67"/>
      <c r="P3220" s="67"/>
      <c r="Q3220" s="67"/>
      <c r="R3220" s="68"/>
      <c r="S3220" s="67"/>
      <c r="T3220" s="67"/>
      <c r="U3220" s="67"/>
      <c r="V3220" s="67"/>
      <c r="W3220" s="68"/>
      <c r="X3220" s="67"/>
      <c r="Y3220" s="67"/>
      <c r="Z3220" s="67"/>
      <c r="AA3220" s="67"/>
      <c r="AB3220" s="68"/>
      <c r="AC3220" s="62"/>
      <c r="AD3220" s="57"/>
      <c r="AE3220" s="59"/>
      <c r="AF3220" s="62"/>
      <c r="AG3220" s="57"/>
      <c r="AH3220" s="59"/>
      <c r="AJ3220" s="57"/>
      <c r="AK3220" s="59"/>
    </row>
    <row r="3221" spans="1:37">
      <c r="A3221" s="70" t="s">
        <v>101</v>
      </c>
      <c r="B3221" s="58"/>
      <c r="C3221" s="71"/>
      <c r="D3221" s="72"/>
      <c r="E3221" s="72"/>
      <c r="F3221" s="72"/>
      <c r="G3221" s="72"/>
      <c r="H3221" s="59"/>
      <c r="I3221" s="72"/>
      <c r="J3221" s="72"/>
      <c r="K3221" s="72"/>
      <c r="L3221" s="72"/>
      <c r="M3221" s="59"/>
      <c r="N3221" s="72"/>
      <c r="O3221" s="72"/>
      <c r="P3221" s="72"/>
      <c r="Q3221" s="72"/>
      <c r="R3221" s="59"/>
      <c r="S3221" s="72"/>
      <c r="T3221" s="72"/>
      <c r="U3221" s="72"/>
      <c r="V3221" s="72"/>
      <c r="W3221" s="59"/>
      <c r="X3221" s="72"/>
      <c r="Y3221" s="72"/>
      <c r="Z3221" s="72"/>
      <c r="AA3221" s="72"/>
      <c r="AB3221" s="59"/>
      <c r="AC3221" s="62"/>
      <c r="AD3221" s="62"/>
      <c r="AE3221" s="62"/>
      <c r="AF3221" s="62"/>
      <c r="AG3221" s="62"/>
    </row>
    <row r="3222" spans="1:37">
      <c r="A3222" s="65" t="s">
        <v>100</v>
      </c>
      <c r="C3222" s="66"/>
      <c r="D3222" s="67"/>
      <c r="E3222" s="67"/>
      <c r="F3222" s="67"/>
      <c r="G3222" s="67"/>
      <c r="H3222" s="68"/>
      <c r="I3222" s="67"/>
      <c r="J3222" s="67"/>
      <c r="K3222" s="67"/>
      <c r="L3222" s="67"/>
      <c r="M3222" s="68"/>
      <c r="N3222" s="67"/>
      <c r="O3222" s="67"/>
      <c r="P3222" s="67"/>
      <c r="Q3222" s="67"/>
      <c r="R3222" s="68"/>
      <c r="S3222" s="67"/>
      <c r="T3222" s="67"/>
      <c r="U3222" s="67"/>
      <c r="V3222" s="67"/>
      <c r="W3222" s="68"/>
      <c r="X3222" s="67"/>
      <c r="Y3222" s="67"/>
      <c r="Z3222" s="67"/>
      <c r="AA3222" s="67"/>
      <c r="AB3222" s="68"/>
      <c r="AC3222" s="62"/>
      <c r="AD3222" s="73" t="s">
        <v>103</v>
      </c>
      <c r="AE3222" s="62"/>
      <c r="AF3222" s="62"/>
      <c r="AG3222" s="62"/>
    </row>
    <row r="3223" spans="1:37">
      <c r="A3223" s="70" t="s">
        <v>101</v>
      </c>
      <c r="B3223" s="58"/>
      <c r="C3223" s="71"/>
      <c r="D3223" s="72"/>
      <c r="E3223" s="72"/>
      <c r="F3223" s="72"/>
      <c r="G3223" s="72"/>
      <c r="H3223" s="59"/>
      <c r="I3223" s="72"/>
      <c r="J3223" s="72"/>
      <c r="K3223" s="72"/>
      <c r="L3223" s="72"/>
      <c r="M3223" s="59"/>
      <c r="N3223" s="72"/>
      <c r="O3223" s="72"/>
      <c r="P3223" s="72"/>
      <c r="Q3223" s="72"/>
      <c r="R3223" s="59"/>
      <c r="S3223" s="72"/>
      <c r="T3223" s="72"/>
      <c r="U3223" s="72"/>
      <c r="V3223" s="72"/>
      <c r="W3223" s="59"/>
      <c r="X3223" s="72"/>
      <c r="Y3223" s="72"/>
      <c r="Z3223" s="72"/>
      <c r="AA3223" s="72"/>
      <c r="AB3223" s="59"/>
      <c r="AC3223" s="62"/>
      <c r="AD3223" s="62"/>
      <c r="AE3223" s="62"/>
      <c r="AF3223" s="62"/>
      <c r="AG3223" s="62"/>
    </row>
    <row r="3224" spans="1:37">
      <c r="A3224" s="65" t="s">
        <v>100</v>
      </c>
      <c r="C3224" s="66"/>
      <c r="D3224" s="67"/>
      <c r="E3224" s="67"/>
      <c r="F3224" s="67"/>
      <c r="G3224" s="67"/>
      <c r="H3224" s="68"/>
      <c r="I3224" s="67"/>
      <c r="J3224" s="67"/>
      <c r="K3224" s="67"/>
      <c r="L3224" s="67"/>
      <c r="M3224" s="68"/>
      <c r="N3224" s="67"/>
      <c r="O3224" s="67"/>
      <c r="P3224" s="67"/>
      <c r="Q3224" s="67"/>
      <c r="R3224" s="68"/>
      <c r="S3224" s="67"/>
      <c r="T3224" s="67"/>
      <c r="U3224" s="67"/>
      <c r="V3224" s="67"/>
      <c r="W3224" s="68"/>
      <c r="X3224" s="67"/>
      <c r="Y3224" s="67"/>
      <c r="Z3224" s="67"/>
      <c r="AA3224" s="67"/>
      <c r="AB3224" s="68"/>
      <c r="AC3224" s="62"/>
      <c r="AD3224" s="74" t="str">
        <f>Daten!$A$31</f>
        <v>DM Senioren 2017</v>
      </c>
      <c r="AE3224" s="58"/>
      <c r="AF3224" s="58"/>
      <c r="AG3224" s="58"/>
      <c r="AH3224" s="58"/>
      <c r="AI3224" s="58"/>
      <c r="AJ3224" s="58"/>
      <c r="AK3224" s="58"/>
    </row>
    <row r="3225" spans="1:37">
      <c r="A3225" s="70" t="s">
        <v>101</v>
      </c>
      <c r="B3225" s="58"/>
      <c r="C3225" s="71"/>
      <c r="D3225" s="72"/>
      <c r="E3225" s="72"/>
      <c r="F3225" s="72"/>
      <c r="G3225" s="72"/>
      <c r="H3225" s="59"/>
      <c r="I3225" s="72"/>
      <c r="J3225" s="72"/>
      <c r="K3225" s="72"/>
      <c r="L3225" s="72"/>
      <c r="M3225" s="59"/>
      <c r="N3225" s="72"/>
      <c r="O3225" s="72"/>
      <c r="P3225" s="72"/>
      <c r="Q3225" s="72"/>
      <c r="R3225" s="59"/>
      <c r="S3225" s="72"/>
      <c r="T3225" s="72"/>
      <c r="U3225" s="72"/>
      <c r="V3225" s="72"/>
      <c r="W3225" s="59"/>
      <c r="X3225" s="72"/>
      <c r="Y3225" s="72"/>
      <c r="Z3225" s="72"/>
      <c r="AA3225" s="72"/>
      <c r="AB3225" s="59"/>
      <c r="AC3225" s="62"/>
      <c r="AD3225" s="75">
        <f>SamstagNeben!G124</f>
        <v>0</v>
      </c>
      <c r="AE3225" s="76"/>
      <c r="AF3225" s="76"/>
      <c r="AG3225" s="75" t="s">
        <v>34</v>
      </c>
      <c r="AH3225" s="76"/>
      <c r="AI3225" s="76"/>
      <c r="AJ3225" s="76"/>
      <c r="AK3225" s="76"/>
    </row>
    <row r="3226" spans="1:37">
      <c r="A3226" s="65" t="s">
        <v>100</v>
      </c>
      <c r="C3226" s="66"/>
      <c r="D3226" s="67"/>
      <c r="E3226" s="67"/>
      <c r="F3226" s="67"/>
      <c r="G3226" s="67"/>
      <c r="H3226" s="68"/>
      <c r="I3226" s="67"/>
      <c r="J3226" s="67"/>
      <c r="K3226" s="67"/>
      <c r="L3226" s="67"/>
      <c r="M3226" s="68"/>
      <c r="N3226" s="67"/>
      <c r="O3226" s="67"/>
      <c r="P3226" s="67"/>
      <c r="Q3226" s="67"/>
      <c r="R3226" s="68"/>
      <c r="S3226" s="67"/>
      <c r="T3226" s="67"/>
      <c r="U3226" s="67"/>
      <c r="V3226" s="67"/>
      <c r="W3226" s="68"/>
      <c r="X3226" s="67"/>
      <c r="Y3226" s="67"/>
      <c r="Z3226" s="67"/>
      <c r="AA3226" s="67"/>
      <c r="AB3226" s="68"/>
      <c r="AC3226" s="62"/>
      <c r="AD3226" s="77"/>
      <c r="AE3226" s="62"/>
      <c r="AF3226" s="62"/>
      <c r="AG3226" s="62"/>
      <c r="AH3226" s="62"/>
      <c r="AI3226" s="62"/>
      <c r="AJ3226" s="62"/>
      <c r="AK3226" s="62"/>
    </row>
    <row r="3227" spans="1:37">
      <c r="A3227" s="70" t="s">
        <v>101</v>
      </c>
      <c r="B3227" s="58"/>
      <c r="C3227" s="71"/>
      <c r="D3227" s="72"/>
      <c r="E3227" s="72"/>
      <c r="F3227" s="72"/>
      <c r="G3227" s="72"/>
      <c r="H3227" s="59"/>
      <c r="I3227" s="72"/>
      <c r="J3227" s="72"/>
      <c r="K3227" s="72"/>
      <c r="L3227" s="72"/>
      <c r="M3227" s="59"/>
      <c r="N3227" s="72"/>
      <c r="O3227" s="72"/>
      <c r="P3227" s="72"/>
      <c r="Q3227" s="72"/>
      <c r="R3227" s="59"/>
      <c r="S3227" s="72"/>
      <c r="T3227" s="72"/>
      <c r="U3227" s="72"/>
      <c r="V3227" s="72"/>
      <c r="W3227" s="59"/>
      <c r="X3227" s="72"/>
      <c r="Y3227" s="72"/>
      <c r="Z3227" s="72"/>
      <c r="AA3227" s="72"/>
      <c r="AB3227" s="59"/>
      <c r="AC3227" s="62"/>
      <c r="AD3227" s="78" t="s">
        <v>104</v>
      </c>
      <c r="AE3227" s="76"/>
      <c r="AF3227" s="76"/>
      <c r="AG3227" s="76"/>
      <c r="AH3227" s="79"/>
      <c r="AI3227" s="76"/>
      <c r="AJ3227" s="76"/>
      <c r="AK3227" s="80"/>
    </row>
    <row r="3228" spans="1:37">
      <c r="D3228" s="64"/>
      <c r="AD3228" s="81"/>
      <c r="AE3228" s="52"/>
      <c r="AF3228" s="52"/>
      <c r="AG3228" s="52"/>
      <c r="AH3228" s="82"/>
      <c r="AI3228" s="52"/>
      <c r="AJ3228" s="52"/>
      <c r="AK3228" s="53"/>
    </row>
    <row r="3229" spans="1:37">
      <c r="A3229" s="83" t="s">
        <v>105</v>
      </c>
      <c r="B3229" s="76"/>
      <c r="C3229" s="80"/>
      <c r="D3229" s="84"/>
      <c r="E3229" s="84" t="s">
        <v>100</v>
      </c>
      <c r="F3229" s="85" t="s">
        <v>21</v>
      </c>
      <c r="G3229" s="84" t="s">
        <v>101</v>
      </c>
      <c r="H3229" s="86"/>
      <c r="I3229" s="84" t="s">
        <v>106</v>
      </c>
      <c r="J3229" s="84"/>
      <c r="K3229" s="84"/>
      <c r="L3229" s="84"/>
      <c r="M3229" s="86"/>
      <c r="N3229" s="84" t="s">
        <v>107</v>
      </c>
      <c r="O3229" s="84"/>
      <c r="P3229" s="84"/>
      <c r="Q3229" s="84"/>
      <c r="R3229" s="86"/>
      <c r="S3229" s="73"/>
      <c r="T3229" s="73"/>
      <c r="AD3229" s="87" t="s">
        <v>108</v>
      </c>
      <c r="AE3229" s="58"/>
      <c r="AF3229" s="58"/>
      <c r="AG3229" s="58"/>
      <c r="AH3229" s="72"/>
      <c r="AI3229" s="58"/>
      <c r="AJ3229" s="58"/>
      <c r="AK3229" s="59"/>
    </row>
    <row r="3230" spans="1:37">
      <c r="A3230" s="60"/>
      <c r="C3230" s="61"/>
      <c r="H3230" s="61"/>
      <c r="M3230" s="61"/>
      <c r="N3230" s="88"/>
      <c r="O3230" s="89"/>
      <c r="P3230" s="89"/>
      <c r="Q3230" s="89"/>
      <c r="R3230" s="90"/>
      <c r="S3230" s="62"/>
      <c r="T3230" s="56" t="s">
        <v>109</v>
      </c>
      <c r="AD3230" s="91"/>
      <c r="AE3230" s="62"/>
      <c r="AF3230" s="62"/>
      <c r="AG3230" s="62"/>
      <c r="AH3230" s="92"/>
      <c r="AI3230" s="62"/>
      <c r="AJ3230" s="62"/>
      <c r="AK3230" s="61"/>
    </row>
    <row r="3231" spans="1:37">
      <c r="A3231" s="93" t="s">
        <v>110</v>
      </c>
      <c r="B3231" s="58"/>
      <c r="C3231" s="59"/>
      <c r="D3231" s="58"/>
      <c r="E3231" s="58"/>
      <c r="F3231" s="94" t="s">
        <v>21</v>
      </c>
      <c r="G3231" s="58"/>
      <c r="H3231" s="59"/>
      <c r="I3231" s="58"/>
      <c r="J3231" s="58"/>
      <c r="K3231" s="94" t="s">
        <v>21</v>
      </c>
      <c r="L3231" s="58"/>
      <c r="M3231" s="59"/>
      <c r="N3231" s="95"/>
      <c r="O3231" s="95"/>
      <c r="P3231" s="96"/>
      <c r="Q3231" s="97"/>
      <c r="R3231" s="98"/>
      <c r="S3231" s="62"/>
      <c r="T3231" s="62"/>
      <c r="AD3231" s="87" t="s">
        <v>111</v>
      </c>
      <c r="AE3231" s="58"/>
      <c r="AF3231" s="58"/>
      <c r="AG3231" s="58"/>
      <c r="AH3231" s="72"/>
      <c r="AI3231" s="58"/>
      <c r="AJ3231" s="58"/>
      <c r="AK3231" s="59"/>
    </row>
    <row r="3232" spans="1:37">
      <c r="A3232" s="60"/>
      <c r="C3232" s="61"/>
      <c r="H3232" s="61"/>
      <c r="K3232" s="99"/>
      <c r="M3232" s="61"/>
      <c r="N3232" s="62"/>
      <c r="Q3232" s="100"/>
      <c r="R3232" s="61"/>
      <c r="S3232" s="62"/>
      <c r="T3232" s="58"/>
      <c r="U3232" s="58"/>
      <c r="V3232" s="58"/>
      <c r="W3232" s="58"/>
      <c r="X3232" s="58"/>
      <c r="Y3232" s="58"/>
      <c r="Z3232" s="58"/>
      <c r="AA3232" s="58"/>
      <c r="AB3232" s="58"/>
      <c r="AC3232" s="62"/>
      <c r="AD3232" s="91"/>
      <c r="AE3232" s="62"/>
      <c r="AF3232" s="62"/>
      <c r="AG3232" s="62"/>
      <c r="AH3232" s="92"/>
      <c r="AI3232" s="62"/>
      <c r="AJ3232" s="62"/>
      <c r="AK3232" s="61"/>
    </row>
    <row r="3233" spans="1:37">
      <c r="A3233" s="93" t="s">
        <v>112</v>
      </c>
      <c r="B3233" s="58"/>
      <c r="C3233" s="59"/>
      <c r="D3233" s="58"/>
      <c r="E3233" s="58"/>
      <c r="F3233" s="94" t="s">
        <v>21</v>
      </c>
      <c r="G3233" s="58"/>
      <c r="H3233" s="59"/>
      <c r="I3233" s="58"/>
      <c r="J3233" s="58"/>
      <c r="K3233" s="94" t="s">
        <v>21</v>
      </c>
      <c r="L3233" s="58"/>
      <c r="M3233" s="59"/>
      <c r="N3233" s="58"/>
      <c r="O3233" s="58"/>
      <c r="P3233" s="94" t="s">
        <v>21</v>
      </c>
      <c r="Q3233" s="101"/>
      <c r="R3233" s="59"/>
      <c r="S3233" s="62"/>
      <c r="T3233" s="62"/>
      <c r="AD3233" s="87" t="s">
        <v>113</v>
      </c>
      <c r="AE3233" s="58"/>
      <c r="AF3233" s="58"/>
      <c r="AG3233" s="58"/>
      <c r="AH3233" s="72"/>
      <c r="AI3233" s="58"/>
      <c r="AJ3233" s="58"/>
      <c r="AK3233" s="59"/>
    </row>
    <row r="3234" spans="1:37">
      <c r="AD3234" s="91" t="s">
        <v>114</v>
      </c>
      <c r="AE3234" s="62"/>
      <c r="AF3234" s="62"/>
      <c r="AG3234" s="62"/>
      <c r="AH3234" s="92"/>
      <c r="AI3234" s="62"/>
      <c r="AJ3234" s="62"/>
      <c r="AK3234" s="61"/>
    </row>
    <row r="3235" spans="1:37">
      <c r="A3235" s="102"/>
      <c r="B3235" s="76"/>
      <c r="C3235" s="76"/>
      <c r="D3235" s="76"/>
      <c r="E3235" s="76" t="s">
        <v>100</v>
      </c>
      <c r="F3235" s="76"/>
      <c r="G3235" s="76"/>
      <c r="H3235" s="76"/>
      <c r="I3235" s="76"/>
      <c r="J3235" s="76"/>
      <c r="K3235" s="76"/>
      <c r="L3235" s="76"/>
      <c r="M3235" s="76"/>
      <c r="N3235" s="85" t="s">
        <v>40</v>
      </c>
      <c r="O3235" s="76"/>
      <c r="P3235" s="76"/>
      <c r="Q3235" s="76"/>
      <c r="R3235" s="76"/>
      <c r="S3235" s="76"/>
      <c r="T3235" s="76" t="s">
        <v>101</v>
      </c>
      <c r="U3235" s="76"/>
      <c r="V3235" s="76"/>
      <c r="W3235" s="76"/>
      <c r="X3235" s="76"/>
      <c r="Y3235" s="76"/>
      <c r="Z3235" s="76"/>
      <c r="AA3235" s="76"/>
      <c r="AB3235" s="80"/>
      <c r="AD3235" s="87" t="s">
        <v>115</v>
      </c>
      <c r="AE3235" s="58"/>
      <c r="AF3235" s="58"/>
      <c r="AG3235" s="58"/>
      <c r="AH3235" s="72"/>
      <c r="AI3235" s="58"/>
      <c r="AJ3235" s="58"/>
      <c r="AK3235" s="59"/>
    </row>
    <row r="3236" spans="1:37">
      <c r="A3236" s="103" t="s">
        <v>116</v>
      </c>
      <c r="B3236" s="104" t="s">
        <v>117</v>
      </c>
      <c r="C3236" s="104"/>
      <c r="D3236" s="104"/>
      <c r="E3236" s="104"/>
      <c r="F3236" s="104"/>
      <c r="G3236" s="105"/>
      <c r="H3236" s="104" t="s">
        <v>118</v>
      </c>
      <c r="I3236" s="104"/>
      <c r="J3236" s="105"/>
      <c r="K3236" s="106" t="s">
        <v>119</v>
      </c>
      <c r="L3236" s="107" t="s">
        <v>120</v>
      </c>
      <c r="M3236" s="108"/>
      <c r="N3236" s="109" t="s">
        <v>94</v>
      </c>
      <c r="O3236" s="105" t="s">
        <v>116</v>
      </c>
      <c r="P3236" s="104" t="s">
        <v>117</v>
      </c>
      <c r="Q3236" s="104"/>
      <c r="R3236" s="104"/>
      <c r="S3236" s="104"/>
      <c r="T3236" s="104"/>
      <c r="U3236" s="105"/>
      <c r="V3236" s="104" t="s">
        <v>118</v>
      </c>
      <c r="W3236" s="104"/>
      <c r="X3236" s="105"/>
      <c r="Y3236" s="106" t="s">
        <v>119</v>
      </c>
      <c r="Z3236" s="107" t="s">
        <v>120</v>
      </c>
      <c r="AA3236" s="108"/>
      <c r="AB3236" s="109" t="s">
        <v>94</v>
      </c>
    </row>
    <row r="3237" spans="1:37">
      <c r="A3237" s="110" t="s">
        <v>121</v>
      </c>
      <c r="B3237" s="111"/>
      <c r="C3237" s="111"/>
      <c r="D3237" s="111"/>
      <c r="E3237" s="111"/>
      <c r="F3237" s="111"/>
      <c r="G3237" s="112"/>
      <c r="H3237" s="111"/>
      <c r="I3237" s="111"/>
      <c r="J3237" s="112"/>
      <c r="K3237" s="113"/>
      <c r="L3237" s="114"/>
      <c r="M3237" s="115"/>
      <c r="N3237" s="116"/>
      <c r="O3237" s="117" t="s">
        <v>121</v>
      </c>
      <c r="P3237" s="111"/>
      <c r="Q3237" s="111"/>
      <c r="R3237" s="111"/>
      <c r="S3237" s="111"/>
      <c r="T3237" s="111"/>
      <c r="U3237" s="112"/>
      <c r="V3237" s="111"/>
      <c r="W3237" s="111"/>
      <c r="X3237" s="112"/>
      <c r="Y3237" s="113"/>
      <c r="Z3237" s="114"/>
      <c r="AA3237" s="115"/>
      <c r="AB3237" s="116"/>
      <c r="AD3237" s="64" t="s">
        <v>122</v>
      </c>
    </row>
    <row r="3238" spans="1:37">
      <c r="A3238" s="110" t="s">
        <v>123</v>
      </c>
      <c r="B3238" s="111"/>
      <c r="C3238" s="111"/>
      <c r="D3238" s="111"/>
      <c r="E3238" s="111"/>
      <c r="F3238" s="111"/>
      <c r="G3238" s="112"/>
      <c r="H3238" s="111"/>
      <c r="I3238" s="111"/>
      <c r="J3238" s="112"/>
      <c r="K3238" s="118"/>
      <c r="L3238" s="119"/>
      <c r="M3238" s="112"/>
      <c r="N3238" s="116"/>
      <c r="O3238" s="117" t="s">
        <v>123</v>
      </c>
      <c r="P3238" s="111"/>
      <c r="Q3238" s="111"/>
      <c r="R3238" s="111"/>
      <c r="S3238" s="111"/>
      <c r="T3238" s="111"/>
      <c r="U3238" s="112"/>
      <c r="V3238" s="111"/>
      <c r="W3238" s="111"/>
      <c r="X3238" s="112"/>
      <c r="Y3238" s="118"/>
      <c r="Z3238" s="119"/>
      <c r="AA3238" s="112"/>
      <c r="AB3238" s="116"/>
      <c r="AD3238" s="120"/>
      <c r="AE3238" s="58"/>
      <c r="AF3238" s="58"/>
      <c r="AG3238" s="58"/>
      <c r="AH3238" s="58"/>
      <c r="AI3238" s="58"/>
      <c r="AJ3238" s="58"/>
      <c r="AK3238" s="58"/>
    </row>
    <row r="3239" spans="1:37">
      <c r="A3239" s="110" t="s">
        <v>124</v>
      </c>
      <c r="B3239" s="111"/>
      <c r="C3239" s="111"/>
      <c r="D3239" s="111"/>
      <c r="E3239" s="111"/>
      <c r="F3239" s="111"/>
      <c r="G3239" s="112"/>
      <c r="H3239" s="111"/>
      <c r="I3239" s="111"/>
      <c r="J3239" s="112"/>
      <c r="K3239" s="118"/>
      <c r="L3239" s="119"/>
      <c r="M3239" s="112"/>
      <c r="N3239" s="116"/>
      <c r="O3239" s="117" t="s">
        <v>124</v>
      </c>
      <c r="P3239" s="111"/>
      <c r="Q3239" s="111"/>
      <c r="R3239" s="111"/>
      <c r="S3239" s="111"/>
      <c r="T3239" s="111"/>
      <c r="U3239" s="112"/>
      <c r="V3239" s="111"/>
      <c r="W3239" s="111"/>
      <c r="X3239" s="112"/>
      <c r="Y3239" s="118"/>
      <c r="Z3239" s="119"/>
      <c r="AA3239" s="112"/>
      <c r="AB3239" s="116"/>
      <c r="AD3239" s="64" t="s">
        <v>96</v>
      </c>
    </row>
    <row r="3240" spans="1:37">
      <c r="A3240" s="110" t="s">
        <v>125</v>
      </c>
      <c r="B3240" s="111"/>
      <c r="C3240" s="111"/>
      <c r="D3240" s="111"/>
      <c r="E3240" s="111"/>
      <c r="F3240" s="111"/>
      <c r="G3240" s="112"/>
      <c r="H3240" s="111"/>
      <c r="I3240" s="111"/>
      <c r="J3240" s="112"/>
      <c r="K3240" s="118"/>
      <c r="L3240" s="119"/>
      <c r="M3240" s="112"/>
      <c r="N3240" s="116"/>
      <c r="O3240" s="117" t="s">
        <v>125</v>
      </c>
      <c r="P3240" s="111"/>
      <c r="Q3240" s="111"/>
      <c r="R3240" s="111"/>
      <c r="S3240" s="111"/>
      <c r="T3240" s="111"/>
      <c r="U3240" s="112"/>
      <c r="V3240" s="111"/>
      <c r="W3240" s="111"/>
      <c r="X3240" s="112"/>
      <c r="Y3240" s="118"/>
      <c r="Z3240" s="119"/>
      <c r="AA3240" s="112"/>
      <c r="AB3240" s="116"/>
      <c r="AD3240" s="120"/>
      <c r="AE3240" s="58"/>
      <c r="AF3240" s="58"/>
      <c r="AG3240" s="58"/>
      <c r="AH3240" s="58"/>
      <c r="AI3240" s="58"/>
      <c r="AJ3240" s="58"/>
      <c r="AK3240" s="58"/>
    </row>
    <row r="3241" spans="1:37">
      <c r="A3241" s="110" t="s">
        <v>126</v>
      </c>
      <c r="B3241" s="111"/>
      <c r="C3241" s="111"/>
      <c r="D3241" s="111"/>
      <c r="E3241" s="111"/>
      <c r="F3241" s="111"/>
      <c r="G3241" s="112"/>
      <c r="H3241" s="111"/>
      <c r="I3241" s="111"/>
      <c r="J3241" s="112"/>
      <c r="K3241" s="118"/>
      <c r="L3241" s="119"/>
      <c r="M3241" s="112"/>
      <c r="N3241" s="116"/>
      <c r="O3241" s="117" t="s">
        <v>126</v>
      </c>
      <c r="P3241" s="111"/>
      <c r="Q3241" s="111"/>
      <c r="R3241" s="111"/>
      <c r="S3241" s="111"/>
      <c r="T3241" s="111"/>
      <c r="U3241" s="112"/>
      <c r="V3241" s="111"/>
      <c r="W3241" s="111"/>
      <c r="X3241" s="112"/>
      <c r="Y3241" s="118"/>
      <c r="Z3241" s="119"/>
      <c r="AA3241" s="112"/>
      <c r="AB3241" s="116"/>
      <c r="AD3241" s="64" t="s">
        <v>127</v>
      </c>
    </row>
    <row r="3242" spans="1:37">
      <c r="A3242" s="121" t="s">
        <v>128</v>
      </c>
      <c r="B3242" s="58"/>
      <c r="C3242" s="58"/>
      <c r="D3242" s="58"/>
      <c r="E3242" s="58"/>
      <c r="F3242" s="58"/>
      <c r="G3242" s="72"/>
      <c r="H3242" s="58"/>
      <c r="I3242" s="58"/>
      <c r="J3242" s="72"/>
      <c r="K3242" s="122"/>
      <c r="L3242" s="123"/>
      <c r="M3242" s="72"/>
      <c r="N3242" s="59"/>
      <c r="O3242" s="124" t="s">
        <v>128</v>
      </c>
      <c r="P3242" s="58"/>
      <c r="Q3242" s="58"/>
      <c r="R3242" s="58"/>
      <c r="S3242" s="58"/>
      <c r="T3242" s="58"/>
      <c r="U3242" s="72"/>
      <c r="V3242" s="58"/>
      <c r="W3242" s="58"/>
      <c r="X3242" s="72"/>
      <c r="Y3242" s="122"/>
      <c r="Z3242" s="123"/>
      <c r="AA3242" s="72"/>
      <c r="AB3242" s="59"/>
      <c r="AD3242" s="120"/>
      <c r="AE3242" s="125" t="str">
        <f>Daten!$A$35</f>
        <v>Fredenbeck</v>
      </c>
      <c r="AF3242" s="58"/>
      <c r="AG3242" s="58"/>
      <c r="AH3242" s="58"/>
      <c r="AI3242" s="58"/>
      <c r="AJ3242" s="58"/>
      <c r="AK3242" s="58"/>
    </row>
    <row r="3243" spans="1:37">
      <c r="A3243" s="65" t="s">
        <v>129</v>
      </c>
      <c r="N3243" s="61"/>
      <c r="O3243" s="64" t="s">
        <v>129</v>
      </c>
      <c r="AB3243" s="61"/>
      <c r="AD3243" s="64" t="s">
        <v>130</v>
      </c>
    </row>
    <row r="3244" spans="1:37">
      <c r="A3244" s="57"/>
      <c r="B3244" s="58"/>
      <c r="C3244" s="58"/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9"/>
      <c r="O3244" s="58"/>
      <c r="P3244" s="58"/>
      <c r="Q3244" s="58"/>
      <c r="R3244" s="58"/>
      <c r="S3244" s="58"/>
      <c r="T3244" s="58"/>
      <c r="U3244" s="58"/>
      <c r="V3244" s="58"/>
      <c r="W3244" s="58"/>
      <c r="X3244" s="58"/>
      <c r="Y3244" s="58"/>
      <c r="Z3244" s="58"/>
      <c r="AA3244" s="58"/>
      <c r="AB3244" s="59"/>
      <c r="AD3244" s="58"/>
      <c r="AE3244" s="126" t="str">
        <f>Daten!$A$32</f>
        <v>05.05.2017</v>
      </c>
      <c r="AF3244" s="58"/>
      <c r="AG3244" s="58"/>
      <c r="AH3244" s="58"/>
      <c r="AI3244" s="58"/>
      <c r="AJ3244" s="58"/>
      <c r="AK3244" s="58"/>
    </row>
    <row r="3246" spans="1:37">
      <c r="A3246" s="51" t="s">
        <v>95</v>
      </c>
      <c r="B3246" s="52"/>
      <c r="C3246" s="52"/>
      <c r="D3246" s="52"/>
      <c r="E3246" s="53"/>
      <c r="F3246" s="54" t="s">
        <v>96</v>
      </c>
      <c r="G3246" s="52"/>
      <c r="H3246" s="52"/>
      <c r="I3246" s="52"/>
      <c r="J3246" s="52"/>
      <c r="K3246" s="52"/>
      <c r="L3246" s="52"/>
      <c r="M3246" s="52"/>
      <c r="N3246" s="52"/>
      <c r="O3246" s="52"/>
      <c r="P3246" s="53"/>
      <c r="Q3246" s="54" t="s">
        <v>97</v>
      </c>
      <c r="R3246" s="52"/>
      <c r="S3246" s="52"/>
      <c r="T3246" s="52"/>
      <c r="U3246" s="52"/>
      <c r="V3246" s="52"/>
      <c r="W3246" s="52"/>
      <c r="X3246" s="52"/>
      <c r="Y3246" s="52"/>
      <c r="Z3246" s="52"/>
      <c r="AA3246" s="52"/>
      <c r="AB3246" s="53"/>
      <c r="AC3246" s="55" t="s">
        <v>98</v>
      </c>
    </row>
    <row r="3247" spans="1:37">
      <c r="A3247" s="57"/>
      <c r="B3247" s="58"/>
      <c r="C3247" s="58"/>
      <c r="D3247" s="58"/>
      <c r="E3247" s="59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9"/>
      <c r="Q3247" s="58"/>
      <c r="R3247" s="58" t="e">
        <f ca="1">SamstagNeben!P125</f>
        <v>#N/A</v>
      </c>
      <c r="S3247" s="58"/>
      <c r="T3247" s="58"/>
      <c r="U3247" s="58"/>
      <c r="V3247" s="58"/>
      <c r="W3247" s="58"/>
      <c r="X3247" s="58"/>
      <c r="Y3247" s="58"/>
      <c r="Z3247" s="58"/>
      <c r="AA3247" s="58">
        <f>SamstagNeben!N125</f>
        <v>0</v>
      </c>
      <c r="AB3247" s="59"/>
      <c r="AC3247" s="55" t="s">
        <v>99</v>
      </c>
    </row>
    <row r="3248" spans="1:37" ht="15.95" customHeight="1">
      <c r="A3248" s="60" t="s">
        <v>100</v>
      </c>
      <c r="C3248" s="56" t="e">
        <f ca="1">SamstagNeben!I125</f>
        <v>#N/A</v>
      </c>
      <c r="M3248" s="61"/>
      <c r="N3248" s="62" t="s">
        <v>101</v>
      </c>
      <c r="O3248" s="63"/>
      <c r="P3248" s="56" t="e">
        <f ca="1">SamstagNeben!M125</f>
        <v>#N/A</v>
      </c>
      <c r="AB3248" s="61"/>
    </row>
    <row r="3249" spans="1:37">
      <c r="A3249" s="57"/>
      <c r="B3249" s="58"/>
      <c r="C3249" s="58"/>
      <c r="M3249" s="61"/>
      <c r="N3249" s="62"/>
      <c r="AB3249" s="61"/>
      <c r="AD3249" s="64" t="s">
        <v>37</v>
      </c>
      <c r="AG3249" s="64" t="s">
        <v>102</v>
      </c>
      <c r="AJ3249" s="64" t="s">
        <v>39</v>
      </c>
    </row>
    <row r="3250" spans="1:37">
      <c r="A3250" s="65" t="s">
        <v>100</v>
      </c>
      <c r="C3250" s="66"/>
      <c r="D3250" s="67"/>
      <c r="E3250" s="67"/>
      <c r="F3250" s="67"/>
      <c r="G3250" s="67"/>
      <c r="H3250" s="68"/>
      <c r="I3250" s="67"/>
      <c r="J3250" s="67"/>
      <c r="K3250" s="67"/>
      <c r="L3250" s="67"/>
      <c r="M3250" s="68"/>
      <c r="N3250" s="67"/>
      <c r="O3250" s="67"/>
      <c r="P3250" s="67"/>
      <c r="Q3250" s="67"/>
      <c r="R3250" s="68"/>
      <c r="S3250" s="67"/>
      <c r="T3250" s="67"/>
      <c r="U3250" s="67"/>
      <c r="V3250" s="67"/>
      <c r="W3250" s="68"/>
      <c r="X3250" s="67"/>
      <c r="Y3250" s="67"/>
      <c r="Z3250" s="67"/>
      <c r="AA3250" s="67"/>
      <c r="AB3250" s="68"/>
      <c r="AC3250" s="62"/>
      <c r="AD3250" s="69"/>
      <c r="AE3250" s="53"/>
      <c r="AF3250" s="62"/>
      <c r="AG3250" s="69"/>
      <c r="AH3250" s="53"/>
      <c r="AJ3250" s="69"/>
      <c r="AK3250" s="53"/>
    </row>
    <row r="3251" spans="1:37">
      <c r="A3251" s="70" t="s">
        <v>101</v>
      </c>
      <c r="B3251" s="58"/>
      <c r="C3251" s="71"/>
      <c r="D3251" s="72"/>
      <c r="E3251" s="72"/>
      <c r="F3251" s="72"/>
      <c r="G3251" s="72"/>
      <c r="H3251" s="59"/>
      <c r="I3251" s="72"/>
      <c r="J3251" s="72"/>
      <c r="K3251" s="72"/>
      <c r="L3251" s="72"/>
      <c r="M3251" s="59"/>
      <c r="N3251" s="72"/>
      <c r="O3251" s="72"/>
      <c r="P3251" s="72"/>
      <c r="Q3251" s="72"/>
      <c r="R3251" s="59"/>
      <c r="S3251" s="72"/>
      <c r="T3251" s="72"/>
      <c r="U3251" s="72"/>
      <c r="V3251" s="72"/>
      <c r="W3251" s="59"/>
      <c r="X3251" s="72"/>
      <c r="Y3251" s="72"/>
      <c r="Z3251" s="72"/>
      <c r="AA3251" s="72"/>
      <c r="AB3251" s="59"/>
      <c r="AC3251" s="62"/>
      <c r="AD3251" s="462">
        <f>SamstagNeben!C125</f>
        <v>26</v>
      </c>
      <c r="AE3251" s="463"/>
      <c r="AF3251" s="62"/>
      <c r="AG3251" s="462">
        <f>SamstagNeben!E125</f>
        <v>0</v>
      </c>
      <c r="AH3251" s="463"/>
      <c r="AJ3251" s="462">
        <f>SamstagNeben!F125</f>
        <v>0</v>
      </c>
      <c r="AK3251" s="463"/>
    </row>
    <row r="3252" spans="1:37">
      <c r="A3252" s="65" t="s">
        <v>100</v>
      </c>
      <c r="C3252" s="66"/>
      <c r="D3252" s="67"/>
      <c r="E3252" s="67"/>
      <c r="F3252" s="67"/>
      <c r="G3252" s="67"/>
      <c r="H3252" s="68"/>
      <c r="I3252" s="67"/>
      <c r="J3252" s="67"/>
      <c r="K3252" s="67"/>
      <c r="L3252" s="67"/>
      <c r="M3252" s="68"/>
      <c r="N3252" s="67"/>
      <c r="O3252" s="67"/>
      <c r="P3252" s="67"/>
      <c r="Q3252" s="67"/>
      <c r="R3252" s="68"/>
      <c r="S3252" s="67"/>
      <c r="T3252" s="67"/>
      <c r="U3252" s="67"/>
      <c r="V3252" s="67"/>
      <c r="W3252" s="68"/>
      <c r="X3252" s="67"/>
      <c r="Y3252" s="67"/>
      <c r="Z3252" s="67"/>
      <c r="AA3252" s="67"/>
      <c r="AB3252" s="68"/>
      <c r="AC3252" s="62"/>
      <c r="AD3252" s="57"/>
      <c r="AE3252" s="59"/>
      <c r="AF3252" s="62"/>
      <c r="AG3252" s="57"/>
      <c r="AH3252" s="59"/>
      <c r="AJ3252" s="57"/>
      <c r="AK3252" s="59"/>
    </row>
    <row r="3253" spans="1:37">
      <c r="A3253" s="70" t="s">
        <v>101</v>
      </c>
      <c r="B3253" s="58"/>
      <c r="C3253" s="71"/>
      <c r="D3253" s="72"/>
      <c r="E3253" s="72"/>
      <c r="F3253" s="72"/>
      <c r="G3253" s="72"/>
      <c r="H3253" s="59"/>
      <c r="I3253" s="72"/>
      <c r="J3253" s="72"/>
      <c r="K3253" s="72"/>
      <c r="L3253" s="72"/>
      <c r="M3253" s="59"/>
      <c r="N3253" s="72"/>
      <c r="O3253" s="72"/>
      <c r="P3253" s="72"/>
      <c r="Q3253" s="72"/>
      <c r="R3253" s="59"/>
      <c r="S3253" s="72"/>
      <c r="T3253" s="72"/>
      <c r="U3253" s="72"/>
      <c r="V3253" s="72"/>
      <c r="W3253" s="59"/>
      <c r="X3253" s="72"/>
      <c r="Y3253" s="72"/>
      <c r="Z3253" s="72"/>
      <c r="AA3253" s="72"/>
      <c r="AB3253" s="59"/>
      <c r="AC3253" s="62"/>
      <c r="AD3253" s="62"/>
      <c r="AE3253" s="62"/>
      <c r="AF3253" s="62"/>
      <c r="AG3253" s="62"/>
    </row>
    <row r="3254" spans="1:37">
      <c r="A3254" s="65" t="s">
        <v>100</v>
      </c>
      <c r="C3254" s="66"/>
      <c r="D3254" s="67"/>
      <c r="E3254" s="67"/>
      <c r="F3254" s="67"/>
      <c r="G3254" s="67"/>
      <c r="H3254" s="68"/>
      <c r="I3254" s="67"/>
      <c r="J3254" s="67"/>
      <c r="K3254" s="67"/>
      <c r="L3254" s="67"/>
      <c r="M3254" s="68"/>
      <c r="N3254" s="67"/>
      <c r="O3254" s="67"/>
      <c r="P3254" s="67"/>
      <c r="Q3254" s="67"/>
      <c r="R3254" s="68"/>
      <c r="S3254" s="67"/>
      <c r="T3254" s="67"/>
      <c r="U3254" s="67"/>
      <c r="V3254" s="67"/>
      <c r="W3254" s="68"/>
      <c r="X3254" s="67"/>
      <c r="Y3254" s="67"/>
      <c r="Z3254" s="67"/>
      <c r="AA3254" s="67"/>
      <c r="AB3254" s="68"/>
      <c r="AC3254" s="62"/>
      <c r="AD3254" s="73" t="s">
        <v>103</v>
      </c>
      <c r="AE3254" s="62"/>
      <c r="AF3254" s="62"/>
      <c r="AG3254" s="62"/>
    </row>
    <row r="3255" spans="1:37">
      <c r="A3255" s="70" t="s">
        <v>101</v>
      </c>
      <c r="B3255" s="58"/>
      <c r="C3255" s="71"/>
      <c r="D3255" s="72"/>
      <c r="E3255" s="72"/>
      <c r="F3255" s="72"/>
      <c r="G3255" s="72"/>
      <c r="H3255" s="59"/>
      <c r="I3255" s="72"/>
      <c r="J3255" s="72"/>
      <c r="K3255" s="72"/>
      <c r="L3255" s="72"/>
      <c r="M3255" s="59"/>
      <c r="N3255" s="72"/>
      <c r="O3255" s="72"/>
      <c r="P3255" s="72"/>
      <c r="Q3255" s="72"/>
      <c r="R3255" s="59"/>
      <c r="S3255" s="72"/>
      <c r="T3255" s="72"/>
      <c r="U3255" s="72"/>
      <c r="V3255" s="72"/>
      <c r="W3255" s="59"/>
      <c r="X3255" s="72"/>
      <c r="Y3255" s="72"/>
      <c r="Z3255" s="72"/>
      <c r="AA3255" s="72"/>
      <c r="AB3255" s="59"/>
      <c r="AC3255" s="62"/>
      <c r="AD3255" s="62"/>
      <c r="AE3255" s="62"/>
      <c r="AF3255" s="62"/>
      <c r="AG3255" s="62"/>
    </row>
    <row r="3256" spans="1:37">
      <c r="A3256" s="65" t="s">
        <v>100</v>
      </c>
      <c r="C3256" s="66"/>
      <c r="D3256" s="67"/>
      <c r="E3256" s="67"/>
      <c r="F3256" s="67"/>
      <c r="G3256" s="67"/>
      <c r="H3256" s="68"/>
      <c r="I3256" s="67"/>
      <c r="J3256" s="67"/>
      <c r="K3256" s="67"/>
      <c r="L3256" s="67"/>
      <c r="M3256" s="68"/>
      <c r="N3256" s="67"/>
      <c r="O3256" s="67"/>
      <c r="P3256" s="67"/>
      <c r="Q3256" s="67"/>
      <c r="R3256" s="68"/>
      <c r="S3256" s="67"/>
      <c r="T3256" s="67"/>
      <c r="U3256" s="67"/>
      <c r="V3256" s="67"/>
      <c r="W3256" s="68"/>
      <c r="X3256" s="67"/>
      <c r="Y3256" s="67"/>
      <c r="Z3256" s="67"/>
      <c r="AA3256" s="67"/>
      <c r="AB3256" s="68"/>
      <c r="AC3256" s="62"/>
      <c r="AD3256" s="74" t="str">
        <f>Daten!$A$31</f>
        <v>DM Senioren 2017</v>
      </c>
      <c r="AE3256" s="58"/>
      <c r="AF3256" s="58"/>
      <c r="AG3256" s="58"/>
      <c r="AH3256" s="58"/>
      <c r="AI3256" s="58"/>
      <c r="AJ3256" s="58"/>
      <c r="AK3256" s="58"/>
    </row>
    <row r="3257" spans="1:37">
      <c r="A3257" s="70" t="s">
        <v>101</v>
      </c>
      <c r="B3257" s="58"/>
      <c r="C3257" s="71"/>
      <c r="D3257" s="72"/>
      <c r="E3257" s="72"/>
      <c r="F3257" s="72"/>
      <c r="G3257" s="72"/>
      <c r="H3257" s="59"/>
      <c r="I3257" s="72"/>
      <c r="J3257" s="72"/>
      <c r="K3257" s="72"/>
      <c r="L3257" s="72"/>
      <c r="M3257" s="59"/>
      <c r="N3257" s="72"/>
      <c r="O3257" s="72"/>
      <c r="P3257" s="72"/>
      <c r="Q3257" s="72"/>
      <c r="R3257" s="59"/>
      <c r="S3257" s="72"/>
      <c r="T3257" s="72"/>
      <c r="U3257" s="72"/>
      <c r="V3257" s="72"/>
      <c r="W3257" s="59"/>
      <c r="X3257" s="72"/>
      <c r="Y3257" s="72"/>
      <c r="Z3257" s="72"/>
      <c r="AA3257" s="72"/>
      <c r="AB3257" s="59"/>
      <c r="AC3257" s="62"/>
      <c r="AD3257" s="75">
        <f>SamstagNeben!G125</f>
        <v>0</v>
      </c>
      <c r="AE3257" s="76"/>
      <c r="AF3257" s="76"/>
      <c r="AG3257" s="75" t="s">
        <v>34</v>
      </c>
      <c r="AH3257" s="76"/>
      <c r="AI3257" s="76"/>
      <c r="AJ3257" s="76"/>
      <c r="AK3257" s="76"/>
    </row>
    <row r="3258" spans="1:37">
      <c r="A3258" s="65" t="s">
        <v>100</v>
      </c>
      <c r="C3258" s="66"/>
      <c r="D3258" s="67"/>
      <c r="E3258" s="67"/>
      <c r="F3258" s="67"/>
      <c r="G3258" s="67"/>
      <c r="H3258" s="68"/>
      <c r="I3258" s="67"/>
      <c r="J3258" s="67"/>
      <c r="K3258" s="67"/>
      <c r="L3258" s="67"/>
      <c r="M3258" s="68"/>
      <c r="N3258" s="67"/>
      <c r="O3258" s="67"/>
      <c r="P3258" s="67"/>
      <c r="Q3258" s="67"/>
      <c r="R3258" s="68"/>
      <c r="S3258" s="67"/>
      <c r="T3258" s="67"/>
      <c r="U3258" s="67"/>
      <c r="V3258" s="67"/>
      <c r="W3258" s="68"/>
      <c r="X3258" s="67"/>
      <c r="Y3258" s="67"/>
      <c r="Z3258" s="67"/>
      <c r="AA3258" s="67"/>
      <c r="AB3258" s="68"/>
      <c r="AC3258" s="62"/>
      <c r="AD3258" s="77"/>
      <c r="AE3258" s="62"/>
      <c r="AF3258" s="62"/>
      <c r="AG3258" s="62"/>
      <c r="AH3258" s="62"/>
      <c r="AI3258" s="62"/>
      <c r="AJ3258" s="62"/>
      <c r="AK3258" s="62"/>
    </row>
    <row r="3259" spans="1:37">
      <c r="A3259" s="70" t="s">
        <v>101</v>
      </c>
      <c r="B3259" s="58"/>
      <c r="C3259" s="71"/>
      <c r="D3259" s="72"/>
      <c r="E3259" s="72"/>
      <c r="F3259" s="72"/>
      <c r="G3259" s="72"/>
      <c r="H3259" s="59"/>
      <c r="I3259" s="72"/>
      <c r="J3259" s="72"/>
      <c r="K3259" s="72"/>
      <c r="L3259" s="72"/>
      <c r="M3259" s="59"/>
      <c r="N3259" s="72"/>
      <c r="O3259" s="72"/>
      <c r="P3259" s="72"/>
      <c r="Q3259" s="72"/>
      <c r="R3259" s="59"/>
      <c r="S3259" s="72"/>
      <c r="T3259" s="72"/>
      <c r="U3259" s="72"/>
      <c r="V3259" s="72"/>
      <c r="W3259" s="59"/>
      <c r="X3259" s="72"/>
      <c r="Y3259" s="72"/>
      <c r="Z3259" s="72"/>
      <c r="AA3259" s="72"/>
      <c r="AB3259" s="59"/>
      <c r="AC3259" s="62"/>
      <c r="AD3259" s="78" t="s">
        <v>104</v>
      </c>
      <c r="AE3259" s="76"/>
      <c r="AF3259" s="76"/>
      <c r="AG3259" s="76"/>
      <c r="AH3259" s="79"/>
      <c r="AI3259" s="76"/>
      <c r="AJ3259" s="76"/>
      <c r="AK3259" s="80"/>
    </row>
    <row r="3260" spans="1:37">
      <c r="D3260" s="64"/>
      <c r="AD3260" s="81"/>
      <c r="AE3260" s="52"/>
      <c r="AF3260" s="52"/>
      <c r="AG3260" s="52"/>
      <c r="AH3260" s="82"/>
      <c r="AI3260" s="52"/>
      <c r="AJ3260" s="52"/>
      <c r="AK3260" s="53"/>
    </row>
    <row r="3261" spans="1:37">
      <c r="A3261" s="83" t="s">
        <v>105</v>
      </c>
      <c r="B3261" s="76"/>
      <c r="C3261" s="80"/>
      <c r="D3261" s="84"/>
      <c r="E3261" s="84" t="s">
        <v>100</v>
      </c>
      <c r="F3261" s="85" t="s">
        <v>21</v>
      </c>
      <c r="G3261" s="84" t="s">
        <v>101</v>
      </c>
      <c r="H3261" s="86"/>
      <c r="I3261" s="84" t="s">
        <v>106</v>
      </c>
      <c r="J3261" s="84"/>
      <c r="K3261" s="84"/>
      <c r="L3261" s="84"/>
      <c r="M3261" s="86"/>
      <c r="N3261" s="84" t="s">
        <v>107</v>
      </c>
      <c r="O3261" s="84"/>
      <c r="P3261" s="84"/>
      <c r="Q3261" s="84"/>
      <c r="R3261" s="86"/>
      <c r="S3261" s="73"/>
      <c r="T3261" s="73"/>
      <c r="AD3261" s="87" t="s">
        <v>108</v>
      </c>
      <c r="AE3261" s="58"/>
      <c r="AF3261" s="58"/>
      <c r="AG3261" s="58"/>
      <c r="AH3261" s="72"/>
      <c r="AI3261" s="58"/>
      <c r="AJ3261" s="58"/>
      <c r="AK3261" s="59"/>
    </row>
    <row r="3262" spans="1:37">
      <c r="A3262" s="60"/>
      <c r="C3262" s="61"/>
      <c r="H3262" s="61"/>
      <c r="M3262" s="61"/>
      <c r="N3262" s="88"/>
      <c r="O3262" s="89"/>
      <c r="P3262" s="89"/>
      <c r="Q3262" s="89"/>
      <c r="R3262" s="90"/>
      <c r="S3262" s="62"/>
      <c r="T3262" s="56" t="s">
        <v>109</v>
      </c>
      <c r="AD3262" s="91"/>
      <c r="AE3262" s="62"/>
      <c r="AF3262" s="62"/>
      <c r="AG3262" s="62"/>
      <c r="AH3262" s="92"/>
      <c r="AI3262" s="62"/>
      <c r="AJ3262" s="62"/>
      <c r="AK3262" s="61"/>
    </row>
    <row r="3263" spans="1:37">
      <c r="A3263" s="93" t="s">
        <v>110</v>
      </c>
      <c r="B3263" s="58"/>
      <c r="C3263" s="59"/>
      <c r="D3263" s="58"/>
      <c r="E3263" s="58"/>
      <c r="F3263" s="94" t="s">
        <v>21</v>
      </c>
      <c r="G3263" s="58"/>
      <c r="H3263" s="59"/>
      <c r="I3263" s="58"/>
      <c r="J3263" s="58"/>
      <c r="K3263" s="94" t="s">
        <v>21</v>
      </c>
      <c r="L3263" s="58"/>
      <c r="M3263" s="59"/>
      <c r="N3263" s="95"/>
      <c r="O3263" s="95"/>
      <c r="P3263" s="96"/>
      <c r="Q3263" s="97"/>
      <c r="R3263" s="98"/>
      <c r="S3263" s="62"/>
      <c r="T3263" s="62"/>
      <c r="AD3263" s="87" t="s">
        <v>111</v>
      </c>
      <c r="AE3263" s="58"/>
      <c r="AF3263" s="58"/>
      <c r="AG3263" s="58"/>
      <c r="AH3263" s="72"/>
      <c r="AI3263" s="58"/>
      <c r="AJ3263" s="58"/>
      <c r="AK3263" s="59"/>
    </row>
    <row r="3264" spans="1:37">
      <c r="A3264" s="60"/>
      <c r="C3264" s="61"/>
      <c r="H3264" s="61"/>
      <c r="K3264" s="99"/>
      <c r="M3264" s="61"/>
      <c r="N3264" s="62"/>
      <c r="Q3264" s="100"/>
      <c r="R3264" s="61"/>
      <c r="S3264" s="62"/>
      <c r="T3264" s="58"/>
      <c r="U3264" s="58"/>
      <c r="V3264" s="58"/>
      <c r="W3264" s="58"/>
      <c r="X3264" s="58"/>
      <c r="Y3264" s="58"/>
      <c r="Z3264" s="58"/>
      <c r="AA3264" s="58"/>
      <c r="AB3264" s="58"/>
      <c r="AC3264" s="62"/>
      <c r="AD3264" s="91"/>
      <c r="AE3264" s="62"/>
      <c r="AF3264" s="62"/>
      <c r="AG3264" s="62"/>
      <c r="AH3264" s="92"/>
      <c r="AI3264" s="62"/>
      <c r="AJ3264" s="62"/>
      <c r="AK3264" s="61"/>
    </row>
    <row r="3265" spans="1:37">
      <c r="A3265" s="93" t="s">
        <v>112</v>
      </c>
      <c r="B3265" s="58"/>
      <c r="C3265" s="59"/>
      <c r="D3265" s="58"/>
      <c r="E3265" s="58"/>
      <c r="F3265" s="94" t="s">
        <v>21</v>
      </c>
      <c r="G3265" s="58"/>
      <c r="H3265" s="59"/>
      <c r="I3265" s="58"/>
      <c r="J3265" s="58"/>
      <c r="K3265" s="94" t="s">
        <v>21</v>
      </c>
      <c r="L3265" s="58"/>
      <c r="M3265" s="59"/>
      <c r="N3265" s="58"/>
      <c r="O3265" s="58"/>
      <c r="P3265" s="94" t="s">
        <v>21</v>
      </c>
      <c r="Q3265" s="101"/>
      <c r="R3265" s="59"/>
      <c r="S3265" s="62"/>
      <c r="T3265" s="62"/>
      <c r="AD3265" s="87" t="s">
        <v>113</v>
      </c>
      <c r="AE3265" s="58"/>
      <c r="AF3265" s="58"/>
      <c r="AG3265" s="58"/>
      <c r="AH3265" s="72"/>
      <c r="AI3265" s="58"/>
      <c r="AJ3265" s="58"/>
      <c r="AK3265" s="59"/>
    </row>
    <row r="3266" spans="1:37">
      <c r="AD3266" s="91" t="s">
        <v>114</v>
      </c>
      <c r="AE3266" s="62"/>
      <c r="AF3266" s="62"/>
      <c r="AG3266" s="62"/>
      <c r="AH3266" s="92"/>
      <c r="AI3266" s="62"/>
      <c r="AJ3266" s="62"/>
      <c r="AK3266" s="61"/>
    </row>
    <row r="3267" spans="1:37">
      <c r="A3267" s="102"/>
      <c r="B3267" s="76"/>
      <c r="C3267" s="76"/>
      <c r="D3267" s="76"/>
      <c r="E3267" s="76" t="s">
        <v>100</v>
      </c>
      <c r="F3267" s="76"/>
      <c r="G3267" s="76"/>
      <c r="H3267" s="76"/>
      <c r="I3267" s="76"/>
      <c r="J3267" s="76"/>
      <c r="K3267" s="76"/>
      <c r="L3267" s="76"/>
      <c r="M3267" s="76"/>
      <c r="N3267" s="85" t="s">
        <v>40</v>
      </c>
      <c r="O3267" s="76"/>
      <c r="P3267" s="76"/>
      <c r="Q3267" s="76"/>
      <c r="R3267" s="76"/>
      <c r="S3267" s="76"/>
      <c r="T3267" s="76" t="s">
        <v>101</v>
      </c>
      <c r="U3267" s="76"/>
      <c r="V3267" s="76"/>
      <c r="W3267" s="76"/>
      <c r="X3267" s="76"/>
      <c r="Y3267" s="76"/>
      <c r="Z3267" s="76"/>
      <c r="AA3267" s="76"/>
      <c r="AB3267" s="80"/>
      <c r="AD3267" s="87" t="s">
        <v>115</v>
      </c>
      <c r="AE3267" s="58"/>
      <c r="AF3267" s="58"/>
      <c r="AG3267" s="58"/>
      <c r="AH3267" s="72"/>
      <c r="AI3267" s="58"/>
      <c r="AJ3267" s="58"/>
      <c r="AK3267" s="59"/>
    </row>
    <row r="3268" spans="1:37">
      <c r="A3268" s="103" t="s">
        <v>116</v>
      </c>
      <c r="B3268" s="104" t="s">
        <v>117</v>
      </c>
      <c r="C3268" s="104"/>
      <c r="D3268" s="104"/>
      <c r="E3268" s="104"/>
      <c r="F3268" s="104"/>
      <c r="G3268" s="105"/>
      <c r="H3268" s="104" t="s">
        <v>118</v>
      </c>
      <c r="I3268" s="104"/>
      <c r="J3268" s="105"/>
      <c r="K3268" s="106" t="s">
        <v>119</v>
      </c>
      <c r="L3268" s="107" t="s">
        <v>120</v>
      </c>
      <c r="M3268" s="108"/>
      <c r="N3268" s="109" t="s">
        <v>94</v>
      </c>
      <c r="O3268" s="105" t="s">
        <v>116</v>
      </c>
      <c r="P3268" s="104" t="s">
        <v>117</v>
      </c>
      <c r="Q3268" s="104"/>
      <c r="R3268" s="104"/>
      <c r="S3268" s="104"/>
      <c r="T3268" s="104"/>
      <c r="U3268" s="105"/>
      <c r="V3268" s="104" t="s">
        <v>118</v>
      </c>
      <c r="W3268" s="104"/>
      <c r="X3268" s="105"/>
      <c r="Y3268" s="106" t="s">
        <v>119</v>
      </c>
      <c r="Z3268" s="107" t="s">
        <v>120</v>
      </c>
      <c r="AA3268" s="108"/>
      <c r="AB3268" s="109" t="s">
        <v>94</v>
      </c>
    </row>
    <row r="3269" spans="1:37">
      <c r="A3269" s="110" t="s">
        <v>121</v>
      </c>
      <c r="B3269" s="111"/>
      <c r="C3269" s="111"/>
      <c r="D3269" s="111"/>
      <c r="E3269" s="111"/>
      <c r="F3269" s="111"/>
      <c r="G3269" s="112"/>
      <c r="H3269" s="111"/>
      <c r="I3269" s="111"/>
      <c r="J3269" s="112"/>
      <c r="K3269" s="113"/>
      <c r="L3269" s="114"/>
      <c r="M3269" s="115"/>
      <c r="N3269" s="116"/>
      <c r="O3269" s="117" t="s">
        <v>121</v>
      </c>
      <c r="P3269" s="111"/>
      <c r="Q3269" s="111"/>
      <c r="R3269" s="111"/>
      <c r="S3269" s="111"/>
      <c r="T3269" s="111"/>
      <c r="U3269" s="112"/>
      <c r="V3269" s="111"/>
      <c r="W3269" s="111"/>
      <c r="X3269" s="112"/>
      <c r="Y3269" s="113"/>
      <c r="Z3269" s="114"/>
      <c r="AA3269" s="115"/>
      <c r="AB3269" s="116"/>
      <c r="AD3269" s="64" t="s">
        <v>122</v>
      </c>
    </row>
    <row r="3270" spans="1:37">
      <c r="A3270" s="110" t="s">
        <v>123</v>
      </c>
      <c r="B3270" s="111"/>
      <c r="C3270" s="111"/>
      <c r="D3270" s="111"/>
      <c r="E3270" s="111"/>
      <c r="F3270" s="111"/>
      <c r="G3270" s="112"/>
      <c r="H3270" s="111"/>
      <c r="I3270" s="111"/>
      <c r="J3270" s="112"/>
      <c r="K3270" s="118"/>
      <c r="L3270" s="119"/>
      <c r="M3270" s="112"/>
      <c r="N3270" s="116"/>
      <c r="O3270" s="117" t="s">
        <v>123</v>
      </c>
      <c r="P3270" s="111"/>
      <c r="Q3270" s="111"/>
      <c r="R3270" s="111"/>
      <c r="S3270" s="111"/>
      <c r="T3270" s="111"/>
      <c r="U3270" s="112"/>
      <c r="V3270" s="111"/>
      <c r="W3270" s="111"/>
      <c r="X3270" s="112"/>
      <c r="Y3270" s="118"/>
      <c r="Z3270" s="119"/>
      <c r="AA3270" s="112"/>
      <c r="AB3270" s="116"/>
      <c r="AD3270" s="120"/>
      <c r="AE3270" s="58"/>
      <c r="AF3270" s="58"/>
      <c r="AG3270" s="58"/>
      <c r="AH3270" s="58"/>
      <c r="AI3270" s="58"/>
      <c r="AJ3270" s="58"/>
      <c r="AK3270" s="58"/>
    </row>
    <row r="3271" spans="1:37">
      <c r="A3271" s="110" t="s">
        <v>124</v>
      </c>
      <c r="B3271" s="111"/>
      <c r="C3271" s="111"/>
      <c r="D3271" s="111"/>
      <c r="E3271" s="111"/>
      <c r="F3271" s="111"/>
      <c r="G3271" s="112"/>
      <c r="H3271" s="111"/>
      <c r="I3271" s="111"/>
      <c r="J3271" s="112"/>
      <c r="K3271" s="118"/>
      <c r="L3271" s="119"/>
      <c r="M3271" s="112"/>
      <c r="N3271" s="116"/>
      <c r="O3271" s="117" t="s">
        <v>124</v>
      </c>
      <c r="P3271" s="111"/>
      <c r="Q3271" s="111"/>
      <c r="R3271" s="111"/>
      <c r="S3271" s="111"/>
      <c r="T3271" s="111"/>
      <c r="U3271" s="112"/>
      <c r="V3271" s="111"/>
      <c r="W3271" s="111"/>
      <c r="X3271" s="112"/>
      <c r="Y3271" s="118"/>
      <c r="Z3271" s="119"/>
      <c r="AA3271" s="112"/>
      <c r="AB3271" s="116"/>
      <c r="AD3271" s="64" t="s">
        <v>96</v>
      </c>
    </row>
    <row r="3272" spans="1:37">
      <c r="A3272" s="110" t="s">
        <v>125</v>
      </c>
      <c r="B3272" s="111"/>
      <c r="C3272" s="111"/>
      <c r="D3272" s="111"/>
      <c r="E3272" s="111"/>
      <c r="F3272" s="111"/>
      <c r="G3272" s="112"/>
      <c r="H3272" s="111"/>
      <c r="I3272" s="111"/>
      <c r="J3272" s="112"/>
      <c r="K3272" s="118"/>
      <c r="L3272" s="119"/>
      <c r="M3272" s="112"/>
      <c r="N3272" s="116"/>
      <c r="O3272" s="117" t="s">
        <v>125</v>
      </c>
      <c r="P3272" s="111"/>
      <c r="Q3272" s="111"/>
      <c r="R3272" s="111"/>
      <c r="S3272" s="111"/>
      <c r="T3272" s="111"/>
      <c r="U3272" s="112"/>
      <c r="V3272" s="111"/>
      <c r="W3272" s="111"/>
      <c r="X3272" s="112"/>
      <c r="Y3272" s="118"/>
      <c r="Z3272" s="119"/>
      <c r="AA3272" s="112"/>
      <c r="AB3272" s="116"/>
      <c r="AD3272" s="120"/>
      <c r="AE3272" s="58"/>
      <c r="AF3272" s="58"/>
      <c r="AG3272" s="58"/>
      <c r="AH3272" s="58"/>
      <c r="AI3272" s="58"/>
      <c r="AJ3272" s="58"/>
      <c r="AK3272" s="58"/>
    </row>
    <row r="3273" spans="1:37">
      <c r="A3273" s="110" t="s">
        <v>126</v>
      </c>
      <c r="B3273" s="111"/>
      <c r="C3273" s="111"/>
      <c r="D3273" s="111"/>
      <c r="E3273" s="111"/>
      <c r="F3273" s="111"/>
      <c r="G3273" s="112"/>
      <c r="H3273" s="111"/>
      <c r="I3273" s="111"/>
      <c r="J3273" s="112"/>
      <c r="K3273" s="118"/>
      <c r="L3273" s="119"/>
      <c r="M3273" s="112"/>
      <c r="N3273" s="116"/>
      <c r="O3273" s="117" t="s">
        <v>126</v>
      </c>
      <c r="P3273" s="111"/>
      <c r="Q3273" s="111"/>
      <c r="R3273" s="111"/>
      <c r="S3273" s="111"/>
      <c r="T3273" s="111"/>
      <c r="U3273" s="112"/>
      <c r="V3273" s="111"/>
      <c r="W3273" s="111"/>
      <c r="X3273" s="112"/>
      <c r="Y3273" s="118"/>
      <c r="Z3273" s="119"/>
      <c r="AA3273" s="112"/>
      <c r="AB3273" s="116"/>
      <c r="AD3273" s="64" t="s">
        <v>127</v>
      </c>
    </row>
    <row r="3274" spans="1:37">
      <c r="A3274" s="121" t="s">
        <v>128</v>
      </c>
      <c r="B3274" s="58"/>
      <c r="C3274" s="58"/>
      <c r="D3274" s="58"/>
      <c r="E3274" s="58"/>
      <c r="F3274" s="58"/>
      <c r="G3274" s="72"/>
      <c r="H3274" s="58"/>
      <c r="I3274" s="58"/>
      <c r="J3274" s="72"/>
      <c r="K3274" s="122"/>
      <c r="L3274" s="123"/>
      <c r="M3274" s="72"/>
      <c r="N3274" s="59"/>
      <c r="O3274" s="124" t="s">
        <v>128</v>
      </c>
      <c r="P3274" s="58"/>
      <c r="Q3274" s="58"/>
      <c r="R3274" s="58"/>
      <c r="S3274" s="58"/>
      <c r="T3274" s="58"/>
      <c r="U3274" s="72"/>
      <c r="V3274" s="58"/>
      <c r="W3274" s="58"/>
      <c r="X3274" s="72"/>
      <c r="Y3274" s="122"/>
      <c r="Z3274" s="123"/>
      <c r="AA3274" s="72"/>
      <c r="AB3274" s="59"/>
      <c r="AD3274" s="120"/>
      <c r="AE3274" s="125" t="str">
        <f>Daten!$A$35</f>
        <v>Fredenbeck</v>
      </c>
      <c r="AF3274" s="58"/>
      <c r="AG3274" s="58"/>
      <c r="AH3274" s="58"/>
      <c r="AI3274" s="58"/>
      <c r="AJ3274" s="58"/>
      <c r="AK3274" s="58"/>
    </row>
    <row r="3275" spans="1:37">
      <c r="A3275" s="65" t="s">
        <v>129</v>
      </c>
      <c r="N3275" s="61"/>
      <c r="O3275" s="64" t="s">
        <v>129</v>
      </c>
      <c r="AB3275" s="61"/>
      <c r="AD3275" s="64" t="s">
        <v>130</v>
      </c>
    </row>
    <row r="3276" spans="1:37">
      <c r="A3276" s="57"/>
      <c r="B3276" s="58"/>
      <c r="C3276" s="58"/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9"/>
      <c r="O3276" s="58"/>
      <c r="P3276" s="58"/>
      <c r="Q3276" s="58"/>
      <c r="R3276" s="58"/>
      <c r="S3276" s="58"/>
      <c r="T3276" s="58"/>
      <c r="U3276" s="58"/>
      <c r="V3276" s="58"/>
      <c r="W3276" s="58"/>
      <c r="X3276" s="58"/>
      <c r="Y3276" s="58"/>
      <c r="Z3276" s="58"/>
      <c r="AA3276" s="58"/>
      <c r="AB3276" s="59"/>
      <c r="AD3276" s="58"/>
      <c r="AE3276" s="126" t="str">
        <f>Daten!$A$32</f>
        <v>05.05.2017</v>
      </c>
      <c r="AF3276" s="58"/>
      <c r="AG3276" s="58"/>
      <c r="AH3276" s="58"/>
      <c r="AI3276" s="58"/>
      <c r="AJ3276" s="58"/>
      <c r="AK3276" s="58"/>
    </row>
  </sheetData>
  <mergeCells count="312">
    <mergeCell ref="AD3219:AE3219"/>
    <mergeCell ref="AG3219:AH3219"/>
    <mergeCell ref="AJ3219:AK3219"/>
    <mergeCell ref="AD3251:AE3251"/>
    <mergeCell ref="AG3251:AH3251"/>
    <mergeCell ref="AJ3251:AK3251"/>
    <mergeCell ref="AD3156:AE3156"/>
    <mergeCell ref="AG3156:AH3156"/>
    <mergeCell ref="AJ3156:AK3156"/>
    <mergeCell ref="AD3188:AE3188"/>
    <mergeCell ref="AG3188:AH3188"/>
    <mergeCell ref="AJ3188:AK3188"/>
    <mergeCell ref="AD3093:AE3093"/>
    <mergeCell ref="AG3093:AH3093"/>
    <mergeCell ref="AJ3093:AK3093"/>
    <mergeCell ref="AD3125:AE3125"/>
    <mergeCell ref="AG3125:AH3125"/>
    <mergeCell ref="AJ3125:AK3125"/>
    <mergeCell ref="AD3030:AE3030"/>
    <mergeCell ref="AG3030:AH3030"/>
    <mergeCell ref="AJ3030:AK3030"/>
    <mergeCell ref="AD3062:AE3062"/>
    <mergeCell ref="AG3062:AH3062"/>
    <mergeCell ref="AJ3062:AK3062"/>
    <mergeCell ref="AD2967:AE2967"/>
    <mergeCell ref="AG2967:AH2967"/>
    <mergeCell ref="AJ2967:AK2967"/>
    <mergeCell ref="AD2999:AE2999"/>
    <mergeCell ref="AG2999:AH2999"/>
    <mergeCell ref="AJ2999:AK2999"/>
    <mergeCell ref="AD2904:AE2904"/>
    <mergeCell ref="AG2904:AH2904"/>
    <mergeCell ref="AJ2904:AK2904"/>
    <mergeCell ref="AD2936:AE2936"/>
    <mergeCell ref="AG2936:AH2936"/>
    <mergeCell ref="AJ2936:AK2936"/>
    <mergeCell ref="AD2841:AE2841"/>
    <mergeCell ref="AG2841:AH2841"/>
    <mergeCell ref="AJ2841:AK2841"/>
    <mergeCell ref="AD2873:AE2873"/>
    <mergeCell ref="AG2873:AH2873"/>
    <mergeCell ref="AJ2873:AK2873"/>
    <mergeCell ref="AD2778:AE2778"/>
    <mergeCell ref="AG2778:AH2778"/>
    <mergeCell ref="AJ2778:AK2778"/>
    <mergeCell ref="AD2810:AE2810"/>
    <mergeCell ref="AG2810:AH2810"/>
    <mergeCell ref="AJ2810:AK2810"/>
    <mergeCell ref="AD2715:AE2715"/>
    <mergeCell ref="AG2715:AH2715"/>
    <mergeCell ref="AJ2715:AK2715"/>
    <mergeCell ref="AD2747:AE2747"/>
    <mergeCell ref="AG2747:AH2747"/>
    <mergeCell ref="AJ2747:AK2747"/>
    <mergeCell ref="AD2652:AE2652"/>
    <mergeCell ref="AG2652:AH2652"/>
    <mergeCell ref="AJ2652:AK2652"/>
    <mergeCell ref="AD2684:AE2684"/>
    <mergeCell ref="AG2684:AH2684"/>
    <mergeCell ref="AJ2684:AK2684"/>
    <mergeCell ref="AD2589:AE2589"/>
    <mergeCell ref="AG2589:AH2589"/>
    <mergeCell ref="AJ2589:AK2589"/>
    <mergeCell ref="AD2621:AE2621"/>
    <mergeCell ref="AG2621:AH2621"/>
    <mergeCell ref="AJ2621:AK2621"/>
    <mergeCell ref="AD2526:AE2526"/>
    <mergeCell ref="AG2526:AH2526"/>
    <mergeCell ref="AJ2526:AK2526"/>
    <mergeCell ref="AD2558:AE2558"/>
    <mergeCell ref="AG2558:AH2558"/>
    <mergeCell ref="AJ2558:AK2558"/>
    <mergeCell ref="AD2463:AE2463"/>
    <mergeCell ref="AG2463:AH2463"/>
    <mergeCell ref="AJ2463:AK2463"/>
    <mergeCell ref="AD2495:AE2495"/>
    <mergeCell ref="AG2495:AH2495"/>
    <mergeCell ref="AJ2495:AK2495"/>
    <mergeCell ref="AD2400:AE2400"/>
    <mergeCell ref="AG2400:AH2400"/>
    <mergeCell ref="AJ2400:AK2400"/>
    <mergeCell ref="AD2432:AE2432"/>
    <mergeCell ref="AG2432:AH2432"/>
    <mergeCell ref="AJ2432:AK2432"/>
    <mergeCell ref="AD2337:AE2337"/>
    <mergeCell ref="AG2337:AH2337"/>
    <mergeCell ref="AJ2337:AK2337"/>
    <mergeCell ref="AD2369:AE2369"/>
    <mergeCell ref="AG2369:AH2369"/>
    <mergeCell ref="AJ2369:AK2369"/>
    <mergeCell ref="AD2274:AE2274"/>
    <mergeCell ref="AG2274:AH2274"/>
    <mergeCell ref="AJ2274:AK2274"/>
    <mergeCell ref="AD2306:AE2306"/>
    <mergeCell ref="AG2306:AH2306"/>
    <mergeCell ref="AJ2306:AK2306"/>
    <mergeCell ref="AD2211:AE2211"/>
    <mergeCell ref="AG2211:AH2211"/>
    <mergeCell ref="AJ2211:AK2211"/>
    <mergeCell ref="AD2243:AE2243"/>
    <mergeCell ref="AG2243:AH2243"/>
    <mergeCell ref="AJ2243:AK2243"/>
    <mergeCell ref="AD2148:AE2148"/>
    <mergeCell ref="AG2148:AH2148"/>
    <mergeCell ref="AJ2148:AK2148"/>
    <mergeCell ref="AD2180:AE2180"/>
    <mergeCell ref="AG2180:AH2180"/>
    <mergeCell ref="AJ2180:AK2180"/>
    <mergeCell ref="AD2085:AE2085"/>
    <mergeCell ref="AG2085:AH2085"/>
    <mergeCell ref="AJ2085:AK2085"/>
    <mergeCell ref="AD2117:AE2117"/>
    <mergeCell ref="AG2117:AH2117"/>
    <mergeCell ref="AJ2117:AK2117"/>
    <mergeCell ref="AD2022:AE2022"/>
    <mergeCell ref="AG2022:AH2022"/>
    <mergeCell ref="AJ2022:AK2022"/>
    <mergeCell ref="AD2054:AE2054"/>
    <mergeCell ref="AG2054:AH2054"/>
    <mergeCell ref="AJ2054:AK2054"/>
    <mergeCell ref="AD1959:AE1959"/>
    <mergeCell ref="AG1959:AH1959"/>
    <mergeCell ref="AJ1959:AK1959"/>
    <mergeCell ref="AD1991:AE1991"/>
    <mergeCell ref="AG1991:AH1991"/>
    <mergeCell ref="AJ1991:AK1991"/>
    <mergeCell ref="AD1896:AE1896"/>
    <mergeCell ref="AG1896:AH1896"/>
    <mergeCell ref="AJ1896:AK1896"/>
    <mergeCell ref="AD1928:AE1928"/>
    <mergeCell ref="AG1928:AH1928"/>
    <mergeCell ref="AJ1928:AK1928"/>
    <mergeCell ref="AD1833:AE1833"/>
    <mergeCell ref="AG1833:AH1833"/>
    <mergeCell ref="AJ1833:AK1833"/>
    <mergeCell ref="AD1865:AE1865"/>
    <mergeCell ref="AG1865:AH1865"/>
    <mergeCell ref="AJ1865:AK1865"/>
    <mergeCell ref="AD1770:AE1770"/>
    <mergeCell ref="AG1770:AH1770"/>
    <mergeCell ref="AJ1770:AK1770"/>
    <mergeCell ref="AD1802:AE1802"/>
    <mergeCell ref="AG1802:AH1802"/>
    <mergeCell ref="AJ1802:AK1802"/>
    <mergeCell ref="AD1707:AE1707"/>
    <mergeCell ref="AG1707:AH1707"/>
    <mergeCell ref="AJ1707:AK1707"/>
    <mergeCell ref="AD1739:AE1739"/>
    <mergeCell ref="AG1739:AH1739"/>
    <mergeCell ref="AJ1739:AK1739"/>
    <mergeCell ref="AD1644:AE1644"/>
    <mergeCell ref="AG1644:AH1644"/>
    <mergeCell ref="AJ1644:AK1644"/>
    <mergeCell ref="AD1676:AE1676"/>
    <mergeCell ref="AG1676:AH1676"/>
    <mergeCell ref="AJ1676:AK1676"/>
    <mergeCell ref="AD1581:AE1581"/>
    <mergeCell ref="AG1581:AH1581"/>
    <mergeCell ref="AJ1581:AK1581"/>
    <mergeCell ref="AD1613:AE1613"/>
    <mergeCell ref="AG1613:AH1613"/>
    <mergeCell ref="AJ1613:AK1613"/>
    <mergeCell ref="AD1518:AE1518"/>
    <mergeCell ref="AG1518:AH1518"/>
    <mergeCell ref="AJ1518:AK1518"/>
    <mergeCell ref="AD1550:AE1550"/>
    <mergeCell ref="AG1550:AH1550"/>
    <mergeCell ref="AJ1550:AK1550"/>
    <mergeCell ref="AD1455:AE1455"/>
    <mergeCell ref="AG1455:AH1455"/>
    <mergeCell ref="AJ1455:AK1455"/>
    <mergeCell ref="AD1487:AE1487"/>
    <mergeCell ref="AG1487:AH1487"/>
    <mergeCell ref="AJ1487:AK1487"/>
    <mergeCell ref="AD1392:AE1392"/>
    <mergeCell ref="AG1392:AH1392"/>
    <mergeCell ref="AJ1392:AK1392"/>
    <mergeCell ref="AD1424:AE1424"/>
    <mergeCell ref="AG1424:AH1424"/>
    <mergeCell ref="AJ1424:AK1424"/>
    <mergeCell ref="AD1329:AE1329"/>
    <mergeCell ref="AG1329:AH1329"/>
    <mergeCell ref="AJ1329:AK1329"/>
    <mergeCell ref="AD1361:AE1361"/>
    <mergeCell ref="AG1361:AH1361"/>
    <mergeCell ref="AJ1361:AK1361"/>
    <mergeCell ref="AD1266:AE1266"/>
    <mergeCell ref="AG1266:AH1266"/>
    <mergeCell ref="AJ1266:AK1266"/>
    <mergeCell ref="AD1298:AE1298"/>
    <mergeCell ref="AG1298:AH1298"/>
    <mergeCell ref="AJ1298:AK1298"/>
    <mergeCell ref="AD1203:AE1203"/>
    <mergeCell ref="AG1203:AH1203"/>
    <mergeCell ref="AJ1203:AK1203"/>
    <mergeCell ref="AD1235:AE1235"/>
    <mergeCell ref="AG1235:AH1235"/>
    <mergeCell ref="AJ1235:AK1235"/>
    <mergeCell ref="AD1140:AE1140"/>
    <mergeCell ref="AG1140:AH1140"/>
    <mergeCell ref="AJ1140:AK1140"/>
    <mergeCell ref="AD1172:AE1172"/>
    <mergeCell ref="AG1172:AH1172"/>
    <mergeCell ref="AJ1172:AK1172"/>
    <mergeCell ref="AD1077:AE1077"/>
    <mergeCell ref="AG1077:AH1077"/>
    <mergeCell ref="AJ1077:AK1077"/>
    <mergeCell ref="AD1109:AE1109"/>
    <mergeCell ref="AG1109:AH1109"/>
    <mergeCell ref="AJ1109:AK1109"/>
    <mergeCell ref="AD1014:AE1014"/>
    <mergeCell ref="AG1014:AH1014"/>
    <mergeCell ref="AJ1014:AK1014"/>
    <mergeCell ref="AD1046:AE1046"/>
    <mergeCell ref="AG1046:AH1046"/>
    <mergeCell ref="AJ1046:AK1046"/>
    <mergeCell ref="AD951:AE951"/>
    <mergeCell ref="AG951:AH951"/>
    <mergeCell ref="AJ951:AK951"/>
    <mergeCell ref="AD983:AE983"/>
    <mergeCell ref="AG983:AH983"/>
    <mergeCell ref="AJ983:AK983"/>
    <mergeCell ref="AD888:AE888"/>
    <mergeCell ref="AG888:AH888"/>
    <mergeCell ref="AJ888:AK888"/>
    <mergeCell ref="AD920:AE920"/>
    <mergeCell ref="AG920:AH920"/>
    <mergeCell ref="AJ920:AK920"/>
    <mergeCell ref="AD825:AE825"/>
    <mergeCell ref="AG825:AH825"/>
    <mergeCell ref="AJ825:AK825"/>
    <mergeCell ref="AD857:AE857"/>
    <mergeCell ref="AG857:AH857"/>
    <mergeCell ref="AJ857:AK857"/>
    <mergeCell ref="AD762:AE762"/>
    <mergeCell ref="AG762:AH762"/>
    <mergeCell ref="AJ762:AK762"/>
    <mergeCell ref="AD794:AE794"/>
    <mergeCell ref="AG794:AH794"/>
    <mergeCell ref="AJ794:AK794"/>
    <mergeCell ref="AD699:AE699"/>
    <mergeCell ref="AG699:AH699"/>
    <mergeCell ref="AJ699:AK699"/>
    <mergeCell ref="AD731:AE731"/>
    <mergeCell ref="AG731:AH731"/>
    <mergeCell ref="AJ731:AK731"/>
    <mergeCell ref="AD636:AE636"/>
    <mergeCell ref="AG636:AH636"/>
    <mergeCell ref="AJ636:AK636"/>
    <mergeCell ref="AD668:AE668"/>
    <mergeCell ref="AG668:AH668"/>
    <mergeCell ref="AJ668:AK668"/>
    <mergeCell ref="AD573:AE573"/>
    <mergeCell ref="AG573:AH573"/>
    <mergeCell ref="AJ573:AK573"/>
    <mergeCell ref="AD605:AE605"/>
    <mergeCell ref="AG605:AH605"/>
    <mergeCell ref="AJ605:AK605"/>
    <mergeCell ref="AD510:AE510"/>
    <mergeCell ref="AG510:AH510"/>
    <mergeCell ref="AJ510:AK510"/>
    <mergeCell ref="AD542:AE542"/>
    <mergeCell ref="AG542:AH542"/>
    <mergeCell ref="AJ542:AK542"/>
    <mergeCell ref="AD447:AE447"/>
    <mergeCell ref="AG447:AH447"/>
    <mergeCell ref="AJ447:AK447"/>
    <mergeCell ref="AD479:AE479"/>
    <mergeCell ref="AG479:AH479"/>
    <mergeCell ref="AJ479:AK479"/>
    <mergeCell ref="AD384:AE384"/>
    <mergeCell ref="AG384:AH384"/>
    <mergeCell ref="AJ384:AK384"/>
    <mergeCell ref="AD416:AE416"/>
    <mergeCell ref="AG416:AH416"/>
    <mergeCell ref="AJ416:AK416"/>
    <mergeCell ref="AD321:AE321"/>
    <mergeCell ref="AG321:AH321"/>
    <mergeCell ref="AJ321:AK321"/>
    <mergeCell ref="AD353:AE353"/>
    <mergeCell ref="AG353:AH353"/>
    <mergeCell ref="AJ353:AK353"/>
    <mergeCell ref="AD258:AE258"/>
    <mergeCell ref="AG258:AH258"/>
    <mergeCell ref="AJ258:AK258"/>
    <mergeCell ref="AD290:AE290"/>
    <mergeCell ref="AG290:AH290"/>
    <mergeCell ref="AJ290:AK290"/>
    <mergeCell ref="AD195:AE195"/>
    <mergeCell ref="AG195:AH195"/>
    <mergeCell ref="AJ195:AK195"/>
    <mergeCell ref="AD227:AE227"/>
    <mergeCell ref="AG227:AH227"/>
    <mergeCell ref="AJ227:AK227"/>
    <mergeCell ref="AD132:AE132"/>
    <mergeCell ref="AG132:AH132"/>
    <mergeCell ref="AJ132:AK132"/>
    <mergeCell ref="AD164:AE164"/>
    <mergeCell ref="AG164:AH164"/>
    <mergeCell ref="AJ164:AK164"/>
    <mergeCell ref="AD69:AE69"/>
    <mergeCell ref="AG69:AH69"/>
    <mergeCell ref="AJ69:AK69"/>
    <mergeCell ref="AD101:AE101"/>
    <mergeCell ref="AG101:AH101"/>
    <mergeCell ref="AJ101:AK101"/>
    <mergeCell ref="AD6:AE6"/>
    <mergeCell ref="AG6:AH6"/>
    <mergeCell ref="AJ6:AK6"/>
    <mergeCell ref="AD38:AE38"/>
    <mergeCell ref="AG38:AH38"/>
    <mergeCell ref="AJ38:AK38"/>
  </mergeCells>
  <printOptions horizontalCentered="1" verticalCentered="1"/>
  <pageMargins left="0.35433070866141736" right="0.35433070866141736" top="0.11811023622047245" bottom="0.19685039370078741" header="0.51181102362204722" footer="0.51181102362204722"/>
  <pageSetup paperSize="9" orientation="portrait" r:id="rId1"/>
  <headerFooter alignWithMargins="0"/>
  <rowBreaks count="64" manualBreakCount="64">
    <brk id="63" max="16383" man="1"/>
    <brk id="126" max="16383" man="1"/>
    <brk id="189" max="16383" man="1"/>
    <brk id="252" max="16383" man="1"/>
    <brk id="315" max="16383" man="1"/>
    <brk id="378" max="16383" man="1"/>
    <brk id="441" max="16383" man="1"/>
    <brk id="504" max="16383" man="1"/>
    <brk id="567" max="16383" man="1"/>
    <brk id="630" max="16383" man="1"/>
    <brk id="693" max="16383" man="1"/>
    <brk id="756" max="16383" man="1"/>
    <brk id="819" max="16383" man="1"/>
    <brk id="882" max="16383" man="1"/>
    <brk id="945" max="16383" man="1"/>
    <brk id="1008" max="16383" man="1"/>
    <brk id="1071" max="16383" man="1"/>
    <brk id="1134" max="16383" man="1"/>
    <brk id="1197" max="16383" man="1"/>
    <brk id="1260" max="16383" man="1"/>
    <brk id="1323" max="16383" man="1"/>
    <brk id="1386" max="16383" man="1"/>
    <brk id="1449" max="16383" man="1"/>
    <brk id="1512" max="16383" man="1"/>
    <brk id="1575" max="16383" man="1"/>
    <brk id="1638" max="16383" man="1"/>
    <brk id="1701" max="16383" man="1"/>
    <brk id="1764" max="16383" man="1"/>
    <brk id="1827" max="16383" man="1"/>
    <brk id="1890" max="16383" man="1"/>
    <brk id="1953" max="16383" man="1"/>
    <brk id="2016" max="16383" man="1"/>
    <brk id="2079" max="16383" man="1"/>
    <brk id="2142" max="16383" man="1"/>
    <brk id="2205" max="16383" man="1"/>
    <brk id="2268" max="16383" man="1"/>
    <brk id="2331" max="16383" man="1"/>
    <brk id="2394" max="16383" man="1"/>
    <brk id="2457" max="16383" man="1"/>
    <brk id="2520" max="16383" man="1"/>
    <brk id="2583" max="16383" man="1"/>
    <brk id="2646" max="16383" man="1"/>
    <brk id="2709" max="16383" man="1"/>
    <brk id="2772" max="16383" man="1"/>
    <brk id="2835" max="16383" man="1"/>
    <brk id="2898" max="16383" man="1"/>
    <brk id="2961" max="16383" man="1"/>
    <brk id="3024" max="16383" man="1"/>
    <brk id="3087" max="16383" man="1"/>
    <brk id="3150" max="16383" man="1"/>
    <brk id="3213" max="16383" man="1"/>
    <brk id="3276" max="16383" man="1"/>
    <brk id="3339" max="16383" man="1"/>
    <brk id="3402" max="16383" man="1"/>
    <brk id="3465" max="16383" man="1"/>
    <brk id="3528" max="16383" man="1"/>
    <brk id="3591" max="16383" man="1"/>
    <brk id="3654" max="16383" man="1"/>
    <brk id="3717" max="16383" man="1"/>
    <brk id="3780" max="16383" man="1"/>
    <brk id="3843" max="16383" man="1"/>
    <brk id="3906" max="16383" man="1"/>
    <brk id="3969" max="16383" man="1"/>
    <brk id="4032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92D050"/>
  </sheetPr>
  <dimension ref="A1:AB74"/>
  <sheetViews>
    <sheetView tabSelected="1" topLeftCell="C33" workbookViewId="0">
      <selection activeCell="I74" sqref="I74"/>
    </sheetView>
  </sheetViews>
  <sheetFormatPr baseColWidth="10" defaultRowHeight="12.75" outlineLevelRow="1" outlineLevelCol="1"/>
  <cols>
    <col min="1" max="1" width="3" style="3" hidden="1" customWidth="1" outlineLevel="1"/>
    <col min="2" max="2" width="6.42578125" style="4" hidden="1" customWidth="1" outlineLevel="1"/>
    <col min="3" max="3" width="3.7109375" style="3" customWidth="1" collapsed="1"/>
    <col min="4" max="4" width="4.85546875" style="3" customWidth="1"/>
    <col min="5" max="5" width="3.28515625" style="3" customWidth="1"/>
    <col min="6" max="6" width="4.140625" style="3" customWidth="1"/>
    <col min="7" max="7" width="3.140625" style="3" customWidth="1"/>
    <col min="8" max="8" width="2.7109375" style="3" hidden="1" customWidth="1" outlineLevel="1"/>
    <col min="9" max="9" width="17.7109375" style="3" customWidth="1" collapsed="1"/>
    <col min="10" max="10" width="1.42578125" style="3" customWidth="1"/>
    <col min="11" max="11" width="3.140625" style="3" customWidth="1"/>
    <col min="12" max="12" width="2.7109375" style="3" hidden="1" customWidth="1" outlineLevel="1"/>
    <col min="13" max="13" width="17.7109375" style="3" customWidth="1" collapsed="1"/>
    <col min="14" max="14" width="3.140625" style="3" customWidth="1"/>
    <col min="15" max="15" width="2.7109375" style="3" hidden="1" customWidth="1" outlineLevel="1"/>
    <col min="16" max="16" width="17.7109375" style="3" customWidth="1" collapsed="1"/>
    <col min="17" max="17" width="4.85546875" style="5" customWidth="1" outlineLevel="1"/>
    <col min="18" max="18" width="2.7109375" style="3" customWidth="1" outlineLevel="1"/>
    <col min="19" max="19" width="1.42578125" style="3" customWidth="1" outlineLevel="1"/>
    <col min="20" max="20" width="2.7109375" style="50" customWidth="1" outlineLevel="1"/>
    <col min="21" max="21" width="2.7109375" style="3" customWidth="1" outlineLevel="1"/>
    <col min="22" max="22" width="1.42578125" style="3" customWidth="1" outlineLevel="1"/>
    <col min="23" max="23" width="2.7109375" style="3" customWidth="1" outlineLevel="1"/>
    <col min="24" max="24" width="0.7109375" style="3" customWidth="1"/>
    <col min="25" max="26" width="8.28515625" style="3" hidden="1" customWidth="1" outlineLevel="1"/>
    <col min="27" max="27" width="2.85546875" style="4" customWidth="1" collapsed="1"/>
    <col min="28" max="16384" width="11.42578125" style="3"/>
  </cols>
  <sheetData>
    <row r="1" spans="1:27" s="39" customFormat="1" ht="18.95" customHeight="1">
      <c r="B1" s="33"/>
      <c r="C1" s="327" t="str">
        <f>Daten!A1&amp;" "&amp;Daten!B1&amp;" "&amp;Daten!L1</f>
        <v>54. Deutsche Prellball Meisterschaften der Seniorinnen und Senioren 2017</v>
      </c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1"/>
      <c r="R1" s="40"/>
      <c r="S1" s="40"/>
      <c r="T1" s="128"/>
      <c r="U1" s="40"/>
      <c r="V1" s="40"/>
      <c r="W1" s="40"/>
      <c r="X1" s="40"/>
      <c r="Y1" s="40"/>
      <c r="Z1" s="40"/>
      <c r="AA1" s="33"/>
    </row>
    <row r="2" spans="1:27" s="30" customFormat="1" ht="19.5" customHeight="1">
      <c r="B2" s="33"/>
      <c r="C2" s="30" t="s">
        <v>23</v>
      </c>
      <c r="D2" s="38" t="s">
        <v>57</v>
      </c>
      <c r="I2" s="38" t="str">
        <f>+Daten!A34</f>
        <v>07.05.2017</v>
      </c>
      <c r="M2" s="44" t="str">
        <f>+Daten!O34</f>
        <v>Geestlandhalle, Am Mühlenbeck 6, 21717 Fredenbeck</v>
      </c>
      <c r="Q2" s="37"/>
      <c r="T2" s="129"/>
      <c r="AA2" s="33"/>
    </row>
    <row r="3" spans="1:27" hidden="1" outlineLevel="1">
      <c r="A3" s="4"/>
      <c r="C3" s="4" t="s">
        <v>13</v>
      </c>
      <c r="D3" s="4"/>
      <c r="E3" s="4"/>
      <c r="F3" s="4"/>
      <c r="G3" s="4"/>
      <c r="H3" s="4"/>
      <c r="I3" s="4" t="s">
        <v>15</v>
      </c>
      <c r="J3" s="4"/>
      <c r="K3" s="4"/>
      <c r="L3" s="4"/>
      <c r="M3" s="4" t="s">
        <v>16</v>
      </c>
      <c r="N3" s="4"/>
      <c r="O3" s="4"/>
      <c r="P3" s="4" t="s">
        <v>14</v>
      </c>
      <c r="Q3" s="6" t="s">
        <v>56</v>
      </c>
      <c r="R3" s="4"/>
      <c r="S3" s="4"/>
      <c r="T3" s="14"/>
      <c r="U3" s="4"/>
      <c r="V3" s="4"/>
      <c r="W3" s="4"/>
      <c r="X3" s="4"/>
      <c r="Y3" s="4" t="s">
        <v>17</v>
      </c>
      <c r="Z3" s="4"/>
    </row>
    <row r="4" spans="1:27" hidden="1" outlineLevel="1">
      <c r="A4" s="4">
        <v>1</v>
      </c>
      <c r="C4" s="4" t="str">
        <f>IF('Männer 30'!AC6="","1."&amp;'Männer 30'!$D$5&amp;" "&amp;'Männer 30'!$S$2,'Männer 30'!AC6)</f>
        <v>SV Weiler</v>
      </c>
      <c r="D4" s="4"/>
      <c r="E4" s="4"/>
      <c r="F4" s="4"/>
      <c r="G4" s="4"/>
      <c r="H4" s="4"/>
      <c r="I4" s="4" t="str">
        <f>IF('Männer 40'!AC6="","1."&amp;'Männer 40'!$D$5&amp;" "&amp;'Männer 40'!$S$2,'Männer 40'!AC6)</f>
        <v>SG Arbergen-Mahndorf</v>
      </c>
      <c r="J4" s="4"/>
      <c r="K4" s="4"/>
      <c r="L4" s="4"/>
      <c r="M4" s="4" t="str">
        <f>IF('Frauen 30 (2)'!AI51="","1."&amp;'Frauen 30 (2)'!$D$50&amp;" "&amp;'Frauen 30 (2)'!$S$47,'Frauen 30 (2)'!AI51)</f>
        <v>Gadderbaumer TV</v>
      </c>
      <c r="N4" s="4"/>
      <c r="O4" s="4"/>
      <c r="P4" s="4" t="str">
        <f>IF('Frauen 30 (2)'!AI6="","1."&amp;'Frauen 30 (2)'!$D$5&amp;" "&amp;'Frauen 30 (2)'!$S$2,'Frauen 30 (2)'!AI6)</f>
        <v>TV Berkenbaum</v>
      </c>
      <c r="Q4" s="4" t="str">
        <f>IF('Männer 60'!AC6="","1."&amp;'Männer 60'!$D$5&amp;" "&amp;'Männer 60'!$S$2,'Männer 60'!AC6)</f>
        <v>SF Ricklingen</v>
      </c>
      <c r="R4" s="4"/>
      <c r="S4" s="4"/>
      <c r="T4" s="14"/>
      <c r="U4" s="4"/>
      <c r="V4" s="4"/>
      <c r="W4" s="4"/>
      <c r="X4" s="4"/>
      <c r="Y4" s="4" t="str">
        <f>IF('Männer 50'!AC6="","1."&amp;'Männer 50'!$D$5&amp;" "&amp;'Männer 50'!$S$2,'Männer 50'!AC6)</f>
        <v>SV Werder Bremen</v>
      </c>
      <c r="Z4" s="4"/>
    </row>
    <row r="5" spans="1:27" hidden="1" outlineLevel="1">
      <c r="A5" s="4">
        <v>2</v>
      </c>
      <c r="C5" s="4" t="str">
        <f>IF('Männer 30'!AC8="","2."&amp;'Männer 30'!$D$5&amp;" "&amp;'Männer 30'!$S$2,'Männer 30'!AC8)</f>
        <v>TuS Aschen-Strang</v>
      </c>
      <c r="D5" s="4"/>
      <c r="E5" s="4"/>
      <c r="F5" s="4"/>
      <c r="G5" s="4"/>
      <c r="H5" s="4"/>
      <c r="I5" s="4" t="str">
        <f>IF('Männer 40'!AC8="","2."&amp;'Männer 40'!$D$5&amp;" "&amp;'Männer 40'!$S$2,'Männer 40'!AC8)</f>
        <v>SV Werder Bremen</v>
      </c>
      <c r="J5" s="4"/>
      <c r="K5" s="4"/>
      <c r="L5" s="4"/>
      <c r="M5" s="4" t="str">
        <f>IF('Frauen 30 (2)'!AI53="","2."&amp;'Frauen 30 (2)'!$D$50&amp;" "&amp;'Frauen 30 (2)'!$S$47,'Frauen 30 (2)'!AI53)</f>
        <v>TV Grohn</v>
      </c>
      <c r="N5" s="4"/>
      <c r="O5" s="4"/>
      <c r="P5" s="4" t="str">
        <f>IF('Frauen 30 (2)'!AI8="","2."&amp;'Frauen 30 (2)'!$D$5&amp;" "&amp;'Frauen 30 (2)'!$S$2,'Frauen 30 (2)'!AI8)</f>
        <v>TSV Burgdorf</v>
      </c>
      <c r="Q5" s="4" t="str">
        <f>IF('Männer 60'!AC8="","2."&amp;'Männer 60'!$D$5&amp;" "&amp;'Männer 60'!$S$2,'Männer 60'!AC8)</f>
        <v>TB Essen-Haarzopf</v>
      </c>
      <c r="R5" s="4"/>
      <c r="S5" s="4"/>
      <c r="T5" s="14"/>
      <c r="U5" s="4"/>
      <c r="V5" s="4"/>
      <c r="W5" s="4"/>
      <c r="X5" s="4"/>
      <c r="Y5" s="4" t="str">
        <f>IF('Männer 50'!AC8="","2."&amp;'Männer 50'!$D$5&amp;" "&amp;'Männer 50'!$S$2,'Männer 50'!AC8)</f>
        <v>TB Essen-Haarzopf</v>
      </c>
      <c r="Z5" s="4"/>
    </row>
    <row r="6" spans="1:27" hidden="1" outlineLevel="1">
      <c r="A6" s="4">
        <v>3</v>
      </c>
      <c r="C6" s="4" t="str">
        <f>IF('Männer 30'!AC10="","3."&amp;'Männer 30'!$D$5&amp;" "&amp;'Männer 30'!$S$2,'Männer 30'!AC10)</f>
        <v>Eiserfelder TV</v>
      </c>
      <c r="D6" s="4"/>
      <c r="E6" s="4"/>
      <c r="F6" s="4"/>
      <c r="G6" s="4"/>
      <c r="H6" s="4"/>
      <c r="I6" s="4" t="str">
        <f>IF('Männer 40'!AC10="","3."&amp;'Männer 40'!$D$5&amp;" "&amp;'Männer 40'!$S$2,'Männer 40'!AC10)</f>
        <v>TV Winterhagen</v>
      </c>
      <c r="J6" s="4"/>
      <c r="K6" s="4"/>
      <c r="L6" s="4"/>
      <c r="M6" s="4" t="str">
        <f>IF('Frauen 30 (2)'!AI55="","3."&amp;'Frauen 30 (2)'!$D$50&amp;" "&amp;'Frauen 30 (2)'!$S$47,'Frauen 30 (2)'!AI55)</f>
        <v>SG Arbergen-Mahndorf</v>
      </c>
      <c r="N6" s="4"/>
      <c r="O6" s="4"/>
      <c r="P6" s="4" t="str">
        <f>IF('Frauen 30 (2)'!AI10="","3."&amp;'Frauen 30 (2)'!$D$5&amp;" "&amp;'Frauen 30 (2)'!$S$2,'Frauen 30 (2)'!AI10)</f>
        <v>SC Itzehoe</v>
      </c>
      <c r="Q6" s="4" t="str">
        <f>IF('Männer 60'!AC10="","3."&amp;'Männer 60'!$D$5&amp;" "&amp;'Männer 60'!$S$2,'Männer 60'!AC10)</f>
        <v>SC Wentorf</v>
      </c>
      <c r="R6" s="4"/>
      <c r="S6" s="4"/>
      <c r="T6" s="14"/>
      <c r="U6" s="4"/>
      <c r="V6" s="4"/>
      <c r="W6" s="4"/>
      <c r="X6" s="4"/>
      <c r="Y6" s="4" t="str">
        <f>IF('Männer 50'!AC10="","3."&amp;'Männer 50'!$D$5&amp;" "&amp;'Männer 50'!$S$2,'Männer 50'!AC10)</f>
        <v>MTV Markoldendorf</v>
      </c>
      <c r="Z6" s="4"/>
    </row>
    <row r="7" spans="1:27" hidden="1" outlineLevel="1">
      <c r="A7" s="4">
        <v>4</v>
      </c>
      <c r="C7" s="4" t="str">
        <f>IF('Männer 30'!AC12="","4."&amp;'Männer 30'!$D$5&amp;" "&amp;'Männer 30'!$S$2,'Männer 30'!AC12)</f>
        <v>TV Kleefeld</v>
      </c>
      <c r="D7" s="4"/>
      <c r="E7" s="4"/>
      <c r="F7" s="4"/>
      <c r="G7" s="4"/>
      <c r="H7" s="4"/>
      <c r="I7" s="4" t="str">
        <f>IF('Männer 40'!AC12="","4."&amp;'Männer 40'!$D$5&amp;" "&amp;'Männer 40'!$S$2,'Männer 40'!AC12)</f>
        <v>VfL Waiblingen</v>
      </c>
      <c r="J7" s="4"/>
      <c r="K7" s="4"/>
      <c r="L7" s="4"/>
      <c r="M7" s="4" t="str">
        <f>IF('Frauen 30 (2)'!AI57="","4."&amp;'Frauen 30 (2)'!$D$50&amp;" "&amp;'Frauen 30 (2)'!$S$47,'Frauen 30 (2)'!AI57)</f>
        <v>VfL Eintracht Hannover</v>
      </c>
      <c r="N7" s="4"/>
      <c r="O7" s="4"/>
      <c r="P7" s="4" t="str">
        <f>IF('Frauen 30 (2)'!AI12="","4."&amp;'Frauen 30 (2)'!$D$5&amp;" "&amp;'Frauen 30 (2)'!$S$2,'Frauen 30 (2)'!AI12)</f>
        <v>TV Baden</v>
      </c>
      <c r="Q7" s="4" t="str">
        <f>IF('Männer 60'!AC12="","4."&amp;'Männer 60'!$D$5&amp;" "&amp;'Männer 60'!$S$2,'Männer 60'!AC12)</f>
        <v>TuS Meinerzhagen</v>
      </c>
      <c r="R7" s="4"/>
      <c r="S7" s="4"/>
      <c r="T7" s="14"/>
      <c r="U7" s="4"/>
      <c r="V7" s="4"/>
      <c r="W7" s="4"/>
      <c r="X7" s="4"/>
      <c r="Y7" s="4" t="str">
        <f>IF('Männer 50'!AC12="","4."&amp;'Männer 50'!$D$5&amp;" "&amp;'Männer 50'!$S$2,'Männer 50'!AC12)</f>
        <v>SV Prag Stuttgart</v>
      </c>
      <c r="Z7" s="4"/>
    </row>
    <row r="8" spans="1:27" hidden="1" outlineLevel="1">
      <c r="A8" s="4">
        <v>5</v>
      </c>
      <c r="C8" s="4" t="str">
        <f>IF('Männer 30'!AC14="","5."&amp;'Männer 30'!$D$5&amp;" "&amp;'Männer 30'!$S$2,'Männer 30'!AC14)</f>
        <v>5.Gruppe E Männer 30</v>
      </c>
      <c r="D8" s="4"/>
      <c r="E8" s="4"/>
      <c r="F8" s="4"/>
      <c r="G8" s="4"/>
      <c r="H8" s="4"/>
      <c r="I8" s="4" t="str">
        <f>IF('Männer 40'!AC14="","5."&amp;'Männer 40'!$D$5&amp;" "&amp;'Männer 40'!$S$2,'Männer 40'!AC14)</f>
        <v>TSG Eisenberg</v>
      </c>
      <c r="J8" s="4"/>
      <c r="K8" s="4"/>
      <c r="L8" s="4"/>
      <c r="M8" s="4" t="str">
        <f>IF('Frauen 30 (2)'!AI59="","5."&amp;'Frauen 30 (2)'!$D$50&amp;" "&amp;'Frauen 30 (2)'!$S$47,'Frauen 30 (2)'!AI59)</f>
        <v>Barmer TG</v>
      </c>
      <c r="N8" s="4"/>
      <c r="O8" s="4"/>
      <c r="P8" s="4" t="str">
        <f>IF('Frauen 30 (2)'!AI14="","5."&amp;'Frauen 30 (2)'!$D$5&amp;" "&amp;'Frauen 30 (2)'!$S$2,'Frauen 30 (2)'!AI14)</f>
        <v>TV Sottrum</v>
      </c>
      <c r="Q8" s="264" t="str">
        <f>IF('Männer 60'!AC14="","5."&amp;'Männer 60'!$D$5&amp;" "&amp;'Männer 60'!$S$2,'Männer 60'!AC14)</f>
        <v>5.Gruppe K Männer 60</v>
      </c>
      <c r="R8" s="4"/>
      <c r="S8" s="4"/>
      <c r="T8" s="14"/>
      <c r="U8" s="4"/>
      <c r="V8" s="4"/>
      <c r="W8" s="4"/>
      <c r="X8" s="4"/>
      <c r="Y8" s="4" t="str">
        <f>IF('Männer 50'!AC14="","5."&amp;'Männer 50'!$D$5&amp;" "&amp;'Männer 50'!$S$2,'Männer 50'!AC14)</f>
        <v>MTV München</v>
      </c>
      <c r="Z8" s="4"/>
    </row>
    <row r="9" spans="1:27" hidden="1" outlineLevel="1">
      <c r="A9" s="4">
        <v>6</v>
      </c>
      <c r="C9" s="4"/>
      <c r="D9" s="4"/>
      <c r="E9" s="4"/>
      <c r="F9" s="4"/>
      <c r="G9" s="4"/>
      <c r="H9" s="4"/>
      <c r="I9" s="4"/>
      <c r="J9" s="4"/>
      <c r="K9" s="4"/>
      <c r="L9" s="4"/>
      <c r="M9" s="4" t="str">
        <f>IF('Frauen 30 (2)'!AI61="","6."&amp;'Frauen 30 (2)'!$D$50&amp;" "&amp;'Frauen 30 (2)'!$S$47,'Frauen 30 (2)'!AI61)</f>
        <v>TV Berkenbaum</v>
      </c>
      <c r="N9" s="4"/>
      <c r="O9" s="4"/>
      <c r="P9" s="4" t="str">
        <f>IF('Frauen 30 (2)'!AI16="","6."&amp;'Frauen 30 (2)'!$D$5&amp;" "&amp;'Frauen 30 (2)'!$S$2,'Frauen 30 (2)'!AI16)</f>
        <v>TV Richterich</v>
      </c>
      <c r="Q9" s="4"/>
      <c r="R9" s="4"/>
      <c r="S9" s="4"/>
      <c r="T9" s="14"/>
      <c r="U9" s="4"/>
      <c r="V9" s="4"/>
      <c r="W9" s="4"/>
      <c r="X9" s="4"/>
      <c r="Y9" s="4"/>
      <c r="Z9" s="4"/>
    </row>
    <row r="10" spans="1:27" hidden="1" outlineLevel="1">
      <c r="A10" s="4">
        <v>7</v>
      </c>
      <c r="C10" s="4"/>
      <c r="D10" s="4"/>
      <c r="E10" s="4"/>
      <c r="F10" s="4"/>
      <c r="G10" s="4"/>
      <c r="H10" s="4"/>
      <c r="I10" s="4"/>
      <c r="J10" s="4"/>
      <c r="K10" s="4"/>
      <c r="L10" s="4"/>
      <c r="M10" s="4" t="e">
        <f>IF(#REF!="","7."&amp;#REF!&amp;" "&amp;#REF!,#REF!)</f>
        <v>#REF!</v>
      </c>
      <c r="N10" s="4"/>
      <c r="O10" s="4"/>
      <c r="P10" s="4"/>
      <c r="Q10" s="4"/>
      <c r="R10" s="4"/>
      <c r="S10" s="4"/>
      <c r="T10" s="14"/>
      <c r="U10" s="4"/>
      <c r="V10" s="4"/>
      <c r="W10" s="4"/>
      <c r="X10" s="4"/>
      <c r="Y10" s="4"/>
      <c r="Z10" s="4"/>
    </row>
    <row r="11" spans="1:27" hidden="1" outlineLevel="1">
      <c r="A11" s="4">
        <v>11</v>
      </c>
      <c r="C11" s="4" t="str">
        <f>IF('Männer 30'!AC25="","1."&amp;'Männer 30'!$D$24&amp;" "&amp;'Männer 30'!$S$2,'Männer 30'!AC25)</f>
        <v>SSC Dodesheide</v>
      </c>
      <c r="D11" s="4"/>
      <c r="E11" s="4"/>
      <c r="F11" s="4"/>
      <c r="G11" s="4"/>
      <c r="H11" s="4"/>
      <c r="I11" s="4" t="str">
        <f>IF('Männer 40'!AC25="","1."&amp;'Männer 40'!$D$24&amp;" "&amp;'Männer 40'!$S$2,'Männer 40'!AC25)</f>
        <v>Linden-Dahlhauser TV</v>
      </c>
      <c r="J11" s="4"/>
      <c r="K11" s="4"/>
      <c r="L11" s="4"/>
      <c r="M11" s="4" t="e">
        <f>IF(#REF!="","1."&amp;#REF!&amp;" "&amp;#REF!,#REF!)</f>
        <v>#REF!</v>
      </c>
      <c r="N11" s="4"/>
      <c r="O11" s="4"/>
      <c r="P11" s="264" t="str">
        <f>+Daten!L13</f>
        <v>TSV Burgdorf</v>
      </c>
      <c r="Q11" s="4" t="str">
        <f>IF('Männer 60'!AC25="","1."&amp;'Männer 60'!$D$24&amp;" "&amp;'Männer 60'!$S$2,'Männer 60'!AC25)</f>
        <v>Viersener TV</v>
      </c>
      <c r="R11" s="4"/>
      <c r="S11" s="4"/>
      <c r="T11" s="14"/>
      <c r="U11" s="4"/>
      <c r="V11" s="4"/>
      <c r="W11" s="4"/>
      <c r="X11" s="4"/>
      <c r="Y11" s="4" t="str">
        <f>IF('Männer 50'!AC25="","1."&amp;'Männer 50'!$D$24&amp;" "&amp;'Männer 50'!$S$2,'Männer 50'!AC25)</f>
        <v>TSV Burgdorf</v>
      </c>
      <c r="Z11" s="4"/>
    </row>
    <row r="12" spans="1:27" hidden="1" outlineLevel="1">
      <c r="A12" s="4">
        <v>12</v>
      </c>
      <c r="C12" s="4" t="str">
        <f>IF('Männer 30'!AC27="","2."&amp;'Männer 30'!$D$24&amp;" "&amp;'Männer 30'!$S$2,'Männer 30'!AC27)</f>
        <v>TV Berkenbaum</v>
      </c>
      <c r="D12" s="4"/>
      <c r="E12" s="4"/>
      <c r="F12" s="4"/>
      <c r="G12" s="4"/>
      <c r="H12" s="4"/>
      <c r="I12" s="4" t="str">
        <f>IF('Männer 40'!AC27="","2."&amp;'Männer 40'!$D$24&amp;" "&amp;'Männer 40'!$S$2,'Männer 40'!AC27)</f>
        <v>MTV Jahn Schladen</v>
      </c>
      <c r="J12" s="4"/>
      <c r="K12" s="4"/>
      <c r="L12" s="4"/>
      <c r="M12" s="4" t="e">
        <f>IF(#REF!="","2."&amp;#REF!&amp;" "&amp;#REF!,#REF!)</f>
        <v>#REF!</v>
      </c>
      <c r="N12" s="4"/>
      <c r="O12" s="4"/>
      <c r="P12" s="264" t="str">
        <f>+Daten!L14</f>
        <v>TV Sottrum</v>
      </c>
      <c r="Q12" s="4" t="str">
        <f>IF('Männer 60'!AC27="","2."&amp;'Männer 60'!$D$24&amp;" "&amp;'Männer 60'!$S$2,'Männer 60'!AC27)</f>
        <v>Idarer TV</v>
      </c>
      <c r="R12" s="4"/>
      <c r="S12" s="4"/>
      <c r="T12" s="14"/>
      <c r="U12" s="4"/>
      <c r="V12" s="4"/>
      <c r="W12" s="4"/>
      <c r="X12" s="4"/>
      <c r="Y12" s="4" t="str">
        <f>IF('Männer 50'!AC27="","2."&amp;'Männer 50'!$D$24&amp;" "&amp;'Männer 50'!$S$2,'Männer 50'!AC27)</f>
        <v>TV Berkenbaum</v>
      </c>
      <c r="Z12" s="4"/>
    </row>
    <row r="13" spans="1:27" hidden="1" outlineLevel="1">
      <c r="A13" s="4">
        <v>13</v>
      </c>
      <c r="C13" s="4" t="str">
        <f>IF('Männer 30'!AC29="","3."&amp;'Männer 30'!$D$24&amp;" "&amp;'Männer 30'!$S$2,'Männer 30'!AC29)</f>
        <v>Charlottenburger TSV</v>
      </c>
      <c r="D13" s="4"/>
      <c r="E13" s="4"/>
      <c r="F13" s="4"/>
      <c r="G13" s="4"/>
      <c r="H13" s="4"/>
      <c r="I13" s="4" t="str">
        <f>IF('Männer 40'!AC29="","3."&amp;'Männer 40'!$D$24&amp;" "&amp;'Männer 40'!$S$2,'Männer 40'!AC29)</f>
        <v>TV Zeilhard</v>
      </c>
      <c r="J13" s="4"/>
      <c r="K13" s="4"/>
      <c r="L13" s="4"/>
      <c r="M13" s="4" t="e">
        <f>IF(#REF!="","3."&amp;#REF!&amp;" "&amp;#REF!,#REF!)</f>
        <v>#REF!</v>
      </c>
      <c r="N13" s="4"/>
      <c r="O13" s="4"/>
      <c r="P13" s="264">
        <f>+Daten!L15</f>
        <v>0</v>
      </c>
      <c r="Q13" s="4" t="str">
        <f>IF('Männer 60'!AC29="","3."&amp;'Männer 60'!$D$24&amp;" "&amp;'Männer 60'!$S$2,'Männer 60'!AC29)</f>
        <v>SV Werder Bremen</v>
      </c>
      <c r="R13" s="4"/>
      <c r="S13" s="4"/>
      <c r="T13" s="14"/>
      <c r="U13" s="4"/>
      <c r="V13" s="4"/>
      <c r="W13" s="4"/>
      <c r="X13" s="4"/>
      <c r="Y13" s="4" t="str">
        <f>IF('Männer 50'!AC29="","3."&amp;'Männer 50'!$D$24&amp;" "&amp;'Männer 50'!$S$2,'Männer 50'!AC29)</f>
        <v>TV Frisch Auf Altenbochum</v>
      </c>
      <c r="Z13" s="4"/>
    </row>
    <row r="14" spans="1:27" hidden="1" outlineLevel="1">
      <c r="A14" s="4">
        <v>14</v>
      </c>
      <c r="C14" s="4" t="str">
        <f>IF('Männer 30'!AC31="","4."&amp;'Männer 30'!$D$24&amp;" "&amp;'Männer 30'!$S$2,'Männer 30'!AC31)</f>
        <v>Niendorfer TSV</v>
      </c>
      <c r="D14" s="4"/>
      <c r="E14" s="4"/>
      <c r="F14" s="4"/>
      <c r="G14" s="4"/>
      <c r="H14" s="4"/>
      <c r="I14" s="4" t="str">
        <f>IF('Männer 40'!AC31="","4."&amp;'Männer 40'!$D$24&amp;" "&amp;'Männer 40'!$S$2,'Männer 40'!AC31)</f>
        <v>MTV Eiche Schönebeck</v>
      </c>
      <c r="J14" s="4"/>
      <c r="K14" s="4"/>
      <c r="L14" s="4"/>
      <c r="M14" s="4" t="e">
        <f>IF(#REF!="","4."&amp;#REF!&amp;" "&amp;#REF!,#REF!)</f>
        <v>#REF!</v>
      </c>
      <c r="N14" s="4"/>
      <c r="O14" s="4"/>
      <c r="P14" s="264" t="str">
        <f>+Daten!L16</f>
        <v>TV Berkenbaum</v>
      </c>
      <c r="Q14" s="4" t="str">
        <f>IF('Männer 60'!AC31="","4."&amp;'Männer 60'!$D$24&amp;" "&amp;'Männer 60'!$S$2,'Männer 60'!AC31)</f>
        <v>TV Bremen Walle 1875</v>
      </c>
      <c r="R14" s="4"/>
      <c r="S14" s="4"/>
      <c r="T14" s="14"/>
      <c r="U14" s="4"/>
      <c r="V14" s="4"/>
      <c r="W14" s="4"/>
      <c r="X14" s="4"/>
      <c r="Y14" s="4" t="str">
        <f>IF('Männer 50'!AC31="","4."&amp;'Männer 50'!$D$24&amp;" "&amp;'Männer 50'!$S$2,'Männer 50'!AC31)</f>
        <v>Charlottenburger TSV</v>
      </c>
      <c r="Z14" s="4"/>
    </row>
    <row r="15" spans="1:27" hidden="1" outlineLevel="1">
      <c r="A15" s="4">
        <v>15</v>
      </c>
      <c r="C15" s="4" t="str">
        <f>IF('Männer 30'!AC33="","5."&amp;'Männer 30'!$D$24&amp;" "&amp;'Männer 30'!$S$2,'Männer 30'!AC33)</f>
        <v>5.Gruppe F Männer 30</v>
      </c>
      <c r="D15" s="4"/>
      <c r="E15" s="4"/>
      <c r="F15" s="4"/>
      <c r="G15" s="4"/>
      <c r="H15" s="4"/>
      <c r="I15" s="4" t="str">
        <f>IF('Männer 40'!AC33="","5."&amp;'Männer 40'!$D$24&amp;" "&amp;'Männer 40'!$S$2,'Männer 40'!AC33)</f>
        <v>SV Kehlen</v>
      </c>
      <c r="J15" s="4"/>
      <c r="K15" s="4"/>
      <c r="L15" s="4"/>
      <c r="M15" s="4" t="e">
        <f>IF(#REF!="","5."&amp;#REF!&amp;" "&amp;#REF!,#REF!)</f>
        <v>#REF!</v>
      </c>
      <c r="N15" s="4"/>
      <c r="O15" s="4"/>
      <c r="P15" s="264" t="str">
        <f>+Daten!L17</f>
        <v>2. Süd F30</v>
      </c>
      <c r="Q15" s="264" t="str">
        <f>IF('Männer 60'!AC33="","5."&amp;'Männer 60'!$D$24&amp;" "&amp;'Männer 60'!$S$2,'Männer 60'!AC33)</f>
        <v>5.Gruppe L Männer 60</v>
      </c>
      <c r="R15" s="4"/>
      <c r="S15" s="4"/>
      <c r="T15" s="14"/>
      <c r="U15" s="4"/>
      <c r="V15" s="4"/>
      <c r="W15" s="4"/>
      <c r="X15" s="4"/>
      <c r="Y15" s="4" t="str">
        <f>IF('Männer 50'!AC33="","5."&amp;'Männer 50'!$D$24&amp;" "&amp;'Männer 50'!$S$2,'Männer 50'!AC33)</f>
        <v>TSV Ludwigshafen</v>
      </c>
      <c r="Z15" s="4"/>
    </row>
    <row r="16" spans="1:27" s="4" customFormat="1" ht="11.25" hidden="1" outlineLevel="1">
      <c r="A16" s="4">
        <v>16</v>
      </c>
      <c r="Q16" s="6"/>
      <c r="T16" s="14"/>
    </row>
    <row r="17" spans="1:28" hidden="1" outlineLevel="1">
      <c r="A17" s="4">
        <v>17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6"/>
      <c r="R17" s="4"/>
      <c r="S17" s="4"/>
      <c r="T17" s="14"/>
      <c r="U17" s="4"/>
      <c r="V17" s="4"/>
      <c r="W17" s="4"/>
      <c r="X17" s="4"/>
      <c r="Y17" s="4"/>
      <c r="Z17" s="4"/>
    </row>
    <row r="18" spans="1:28" hidden="1" outlineLevel="1">
      <c r="A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6"/>
      <c r="R18" s="4"/>
      <c r="S18" s="4"/>
      <c r="T18" s="14"/>
      <c r="U18" s="4"/>
      <c r="V18" s="4"/>
      <c r="W18" s="4"/>
      <c r="X18" s="4"/>
      <c r="Y18" s="4"/>
      <c r="Z18" s="4"/>
    </row>
    <row r="19" spans="1:28" hidden="1" outlineLevel="1">
      <c r="A19" s="4"/>
      <c r="C19" s="4"/>
      <c r="I19" s="4"/>
      <c r="J19" s="4"/>
      <c r="K19" s="4"/>
      <c r="L19" s="4"/>
      <c r="M19" s="4"/>
      <c r="N19" s="4"/>
      <c r="O19" s="4"/>
      <c r="P19" s="4"/>
    </row>
    <row r="20" spans="1:28" ht="5.0999999999999996" hidden="1" customHeight="1" outlineLevel="1"/>
    <row r="21" spans="1:28" s="33" customFormat="1" ht="12.75" customHeight="1" collapsed="1" thickBot="1">
      <c r="B21" s="4"/>
      <c r="C21" s="35" t="s">
        <v>37</v>
      </c>
      <c r="D21" s="35" t="s">
        <v>2</v>
      </c>
      <c r="E21" s="35" t="s">
        <v>38</v>
      </c>
      <c r="F21" s="35" t="s">
        <v>39</v>
      </c>
      <c r="G21" s="35"/>
      <c r="H21" s="35"/>
      <c r="I21" s="35" t="s">
        <v>40</v>
      </c>
      <c r="J21" s="35"/>
      <c r="K21" s="35"/>
      <c r="L21" s="35"/>
      <c r="M21" s="35" t="s">
        <v>40</v>
      </c>
      <c r="N21" s="35"/>
      <c r="O21" s="35"/>
      <c r="P21" s="35" t="s">
        <v>41</v>
      </c>
      <c r="Q21" s="36" t="s">
        <v>42</v>
      </c>
      <c r="R21" s="35"/>
      <c r="S21" s="35" t="s">
        <v>43</v>
      </c>
      <c r="T21" s="130"/>
      <c r="U21" s="35"/>
      <c r="V21" s="35" t="s">
        <v>20</v>
      </c>
      <c r="W21" s="35"/>
      <c r="Y21" s="35" t="s">
        <v>43</v>
      </c>
      <c r="Z21" s="35" t="s">
        <v>20</v>
      </c>
    </row>
    <row r="22" spans="1:28" ht="12.75" customHeight="1" thickTop="1">
      <c r="B22" s="16" t="s">
        <v>186</v>
      </c>
      <c r="C22" s="4">
        <v>1</v>
      </c>
      <c r="D22" s="9">
        <f>+Daten!P4</f>
        <v>0.375</v>
      </c>
      <c r="E22" s="4">
        <v>101</v>
      </c>
      <c r="F22" s="4">
        <v>1</v>
      </c>
      <c r="G22" s="16" t="s">
        <v>56</v>
      </c>
      <c r="H22" s="4">
        <v>2</v>
      </c>
      <c r="I22" s="12" t="str">
        <f ca="1">INDIRECT(ADDRESS(MATCH(H22,$A$1:$A$19,0),MATCH(G22,$A$3:$AA$3,0)))</f>
        <v>TB Essen-Haarzopf</v>
      </c>
      <c r="J22" s="13" t="s">
        <v>22</v>
      </c>
      <c r="K22" s="16" t="s">
        <v>56</v>
      </c>
      <c r="L22" s="4">
        <v>13</v>
      </c>
      <c r="M22" s="12" t="str">
        <f t="shared" ref="M22:M33" ca="1" si="0">INDIRECT(ADDRESS(MATCH(L22,$A$1:$A$19,0),MATCH(K22,$A$3:$AA$3,0)))</f>
        <v>SV Werder Bremen</v>
      </c>
      <c r="N22" s="16" t="s">
        <v>56</v>
      </c>
      <c r="O22" s="4">
        <v>1</v>
      </c>
      <c r="P22" s="12" t="str">
        <f t="shared" ref="P22:P33" ca="1" si="1">INDIRECT(ADDRESS(MATCH(O22,$A$1:$A$19,0),MATCH(N22,$A$3:$AA$3,0)))</f>
        <v>SF Ricklingen</v>
      </c>
      <c r="Q22" s="261" t="s">
        <v>447</v>
      </c>
      <c r="R22" s="143">
        <v>33</v>
      </c>
      <c r="S22" s="144" t="s">
        <v>21</v>
      </c>
      <c r="T22" s="145">
        <v>35</v>
      </c>
      <c r="U22" s="146">
        <f t="shared" ref="U22:U46" si="2">IF(R22="","",IF(R22&gt;T22,2,IF(R22&lt;T22,0,1)))</f>
        <v>0</v>
      </c>
      <c r="V22" s="147" t="s">
        <v>21</v>
      </c>
      <c r="W22" s="148">
        <f t="shared" ref="W22:W46" si="3">IF(T22="","",IF(T22&gt;R22,2,IF(T22&lt;R22,0,1)))</f>
        <v>2</v>
      </c>
      <c r="X22" s="4"/>
      <c r="Y22" s="13" t="s">
        <v>44</v>
      </c>
      <c r="Z22" s="13" t="s">
        <v>44</v>
      </c>
      <c r="AA22" s="16" t="s">
        <v>329</v>
      </c>
      <c r="AB22" s="16" t="s">
        <v>274</v>
      </c>
    </row>
    <row r="23" spans="1:28" ht="12.75" customHeight="1">
      <c r="B23" s="16" t="s">
        <v>187</v>
      </c>
      <c r="C23" s="264">
        <v>1</v>
      </c>
      <c r="D23" s="4"/>
      <c r="E23" s="4">
        <f>+E22+1</f>
        <v>102</v>
      </c>
      <c r="F23" s="4">
        <v>2</v>
      </c>
      <c r="G23" s="10" t="s">
        <v>56</v>
      </c>
      <c r="H23" s="11">
        <v>3</v>
      </c>
      <c r="I23" s="12" t="str">
        <f ca="1">INDIRECT(ADDRESS(MATCH(H23,$A$1:$A$19,0),MATCH(G23,$A$3:$AF$3,0)))</f>
        <v>SC Wentorf</v>
      </c>
      <c r="J23" s="15" t="s">
        <v>22</v>
      </c>
      <c r="K23" s="10" t="s">
        <v>56</v>
      </c>
      <c r="L23" s="11">
        <v>12</v>
      </c>
      <c r="M23" s="12" t="str">
        <f ca="1">INDIRECT(ADDRESS(MATCH(L23,$A$1:$A$19,0),MATCH(K23,$A$3:$AF$3,0)))</f>
        <v>Idarer TV</v>
      </c>
      <c r="N23" s="10" t="s">
        <v>56</v>
      </c>
      <c r="O23" s="11">
        <v>11</v>
      </c>
      <c r="P23" s="12" t="str">
        <f ca="1">INDIRECT(ADDRESS(MATCH(O23,$A$1:$A$19,0),MATCH(N23,$A$3:$AF$3,0)))</f>
        <v>Viersener TV</v>
      </c>
      <c r="Q23" s="26" t="s">
        <v>418</v>
      </c>
      <c r="R23" s="149">
        <v>32</v>
      </c>
      <c r="S23" s="150" t="s">
        <v>21</v>
      </c>
      <c r="T23" s="151">
        <v>27</v>
      </c>
      <c r="U23" s="27">
        <f t="shared" si="2"/>
        <v>2</v>
      </c>
      <c r="V23" s="15" t="s">
        <v>21</v>
      </c>
      <c r="W23" s="28">
        <f t="shared" si="3"/>
        <v>0</v>
      </c>
      <c r="X23" s="4"/>
      <c r="Y23" s="13" t="s">
        <v>44</v>
      </c>
      <c r="Z23" s="13" t="s">
        <v>44</v>
      </c>
      <c r="AA23" s="16" t="s">
        <v>329</v>
      </c>
      <c r="AB23" s="16" t="s">
        <v>274</v>
      </c>
    </row>
    <row r="24" spans="1:28" ht="12.75" customHeight="1">
      <c r="B24" s="16" t="s">
        <v>188</v>
      </c>
      <c r="C24" s="264">
        <v>1</v>
      </c>
      <c r="D24" s="4"/>
      <c r="E24" s="4">
        <f t="shared" ref="E24:E72" si="4">+E23+1</f>
        <v>103</v>
      </c>
      <c r="F24" s="4">
        <v>3</v>
      </c>
      <c r="G24" s="16" t="s">
        <v>17</v>
      </c>
      <c r="H24" s="4">
        <v>2</v>
      </c>
      <c r="I24" s="12" t="str">
        <f ca="1">INDIRECT(ADDRESS(MATCH(H24,$A$1:$A$19,0),MATCH(G24,$A$3:$AF$3,0)))</f>
        <v>TB Essen-Haarzopf</v>
      </c>
      <c r="J24" s="15" t="s">
        <v>22</v>
      </c>
      <c r="K24" s="16" t="s">
        <v>17</v>
      </c>
      <c r="L24" s="4">
        <v>13</v>
      </c>
      <c r="M24" s="12" t="str">
        <f ca="1">INDIRECT(ADDRESS(MATCH(L24,$A$1:$A$19,0),MATCH(K24,$A$3:$AF$3,0)))</f>
        <v>TV Frisch Auf Altenbochum</v>
      </c>
      <c r="N24" s="16" t="s">
        <v>17</v>
      </c>
      <c r="O24" s="4">
        <v>1</v>
      </c>
      <c r="P24" s="12" t="str">
        <f ca="1">INDIRECT(ADDRESS(MATCH(O24,$A$1:$A$19,0),MATCH(N24,$A$3:$AF$3,0)))</f>
        <v>SV Werder Bremen</v>
      </c>
      <c r="Q24" s="26" t="s">
        <v>424</v>
      </c>
      <c r="R24" s="149">
        <v>34</v>
      </c>
      <c r="S24" s="150" t="s">
        <v>21</v>
      </c>
      <c r="T24" s="151">
        <v>31</v>
      </c>
      <c r="U24" s="27">
        <f t="shared" si="2"/>
        <v>2</v>
      </c>
      <c r="V24" s="15" t="s">
        <v>21</v>
      </c>
      <c r="W24" s="28">
        <f t="shared" si="3"/>
        <v>0</v>
      </c>
      <c r="X24" s="4"/>
      <c r="Y24" s="13" t="s">
        <v>44</v>
      </c>
      <c r="Z24" s="13" t="s">
        <v>44</v>
      </c>
      <c r="AA24" s="16" t="s">
        <v>134</v>
      </c>
      <c r="AB24" s="16" t="s">
        <v>274</v>
      </c>
    </row>
    <row r="25" spans="1:28" ht="12.75" customHeight="1">
      <c r="B25" s="16" t="s">
        <v>189</v>
      </c>
      <c r="C25" s="369">
        <v>1</v>
      </c>
      <c r="D25" s="17"/>
      <c r="E25" s="17">
        <f>+E24+1</f>
        <v>104</v>
      </c>
      <c r="F25" s="17">
        <v>4</v>
      </c>
      <c r="G25" s="18" t="s">
        <v>17</v>
      </c>
      <c r="H25" s="17">
        <v>3</v>
      </c>
      <c r="I25" s="19" t="str">
        <f ca="1">INDIRECT(ADDRESS(MATCH(H25,$A$1:$A$19,0),MATCH(G25,$A$3:$AA$3,0)))</f>
        <v>MTV Markoldendorf</v>
      </c>
      <c r="J25" s="20" t="s">
        <v>22</v>
      </c>
      <c r="K25" s="18" t="s">
        <v>17</v>
      </c>
      <c r="L25" s="17">
        <v>12</v>
      </c>
      <c r="M25" s="19" t="str">
        <f t="shared" ca="1" si="0"/>
        <v>TV Berkenbaum</v>
      </c>
      <c r="N25" s="18" t="s">
        <v>17</v>
      </c>
      <c r="O25" s="17">
        <v>11</v>
      </c>
      <c r="P25" s="19" t="str">
        <f t="shared" ca="1" si="1"/>
        <v>TSV Burgdorf</v>
      </c>
      <c r="Q25" s="21" t="s">
        <v>420</v>
      </c>
      <c r="R25" s="152">
        <v>26</v>
      </c>
      <c r="S25" s="153" t="s">
        <v>21</v>
      </c>
      <c r="T25" s="154">
        <v>29</v>
      </c>
      <c r="U25" s="22">
        <f t="shared" si="2"/>
        <v>0</v>
      </c>
      <c r="V25" s="20" t="s">
        <v>21</v>
      </c>
      <c r="W25" s="23">
        <f t="shared" si="3"/>
        <v>2</v>
      </c>
      <c r="X25" s="11"/>
      <c r="Y25" s="20" t="s">
        <v>44</v>
      </c>
      <c r="Z25" s="20" t="s">
        <v>44</v>
      </c>
      <c r="AA25" s="16" t="s">
        <v>134</v>
      </c>
      <c r="AB25" s="16" t="s">
        <v>274</v>
      </c>
    </row>
    <row r="26" spans="1:28" ht="12.75" customHeight="1">
      <c r="A26" s="4"/>
      <c r="B26" s="16" t="s">
        <v>234</v>
      </c>
      <c r="C26" s="11">
        <v>2</v>
      </c>
      <c r="D26" s="9">
        <f>+Daten!P5</f>
        <v>0.3923611111111111</v>
      </c>
      <c r="E26" s="11">
        <f>+E25+1</f>
        <v>105</v>
      </c>
      <c r="F26" s="11">
        <v>1</v>
      </c>
      <c r="G26" s="10" t="s">
        <v>16</v>
      </c>
      <c r="H26" s="11">
        <v>3</v>
      </c>
      <c r="I26" s="12" t="str">
        <f ca="1">INDIRECT(ADDRESS(MATCH(H26,$A$1:$A$19,0),MATCH(G26,$A$3:$AA$3,0)))</f>
        <v>SG Arbergen-Mahndorf</v>
      </c>
      <c r="J26" s="15" t="s">
        <v>22</v>
      </c>
      <c r="K26" s="10" t="s">
        <v>16</v>
      </c>
      <c r="L26" s="11">
        <v>6</v>
      </c>
      <c r="M26" s="12" t="str">
        <f t="shared" ca="1" si="0"/>
        <v>TV Berkenbaum</v>
      </c>
      <c r="N26" s="10" t="s">
        <v>16</v>
      </c>
      <c r="O26" s="11">
        <v>2</v>
      </c>
      <c r="P26" s="12" t="str">
        <f t="shared" ca="1" si="1"/>
        <v>TV Grohn</v>
      </c>
      <c r="Q26" s="26" t="s">
        <v>448</v>
      </c>
      <c r="R26" s="149">
        <v>41</v>
      </c>
      <c r="S26" s="150" t="s">
        <v>21</v>
      </c>
      <c r="T26" s="151">
        <v>25</v>
      </c>
      <c r="U26" s="27">
        <f>IF(R26="","",IF(R26&gt;T26,2,IF(R26&lt;T26,0,1)))</f>
        <v>2</v>
      </c>
      <c r="V26" s="15" t="s">
        <v>21</v>
      </c>
      <c r="W26" s="28">
        <f>IF(T26="","",IF(T26&gt;R26,2,IF(T26&lt;R26,0,1)))</f>
        <v>0</v>
      </c>
      <c r="X26" s="4"/>
      <c r="Y26" s="15" t="s">
        <v>44</v>
      </c>
      <c r="Z26" s="15" t="s">
        <v>44</v>
      </c>
      <c r="AA26" s="16" t="s">
        <v>135</v>
      </c>
      <c r="AB26" s="16" t="s">
        <v>274</v>
      </c>
    </row>
    <row r="27" spans="1:28" ht="12.75" customHeight="1">
      <c r="A27" s="4"/>
      <c r="B27" s="16" t="s">
        <v>360</v>
      </c>
      <c r="C27" s="370">
        <v>2</v>
      </c>
      <c r="D27" s="11"/>
      <c r="E27" s="11">
        <f>+E26+1</f>
        <v>106</v>
      </c>
      <c r="F27" s="11">
        <v>2</v>
      </c>
      <c r="G27" s="10" t="s">
        <v>16</v>
      </c>
      <c r="H27" s="11">
        <v>4</v>
      </c>
      <c r="I27" s="12" t="str">
        <f ca="1">INDIRECT(ADDRESS(MATCH(H27,$A$1:$A$19,0),MATCH(G27,$A$3:$AA$3,0)))</f>
        <v>VfL Eintracht Hannover</v>
      </c>
      <c r="J27" s="15" t="s">
        <v>22</v>
      </c>
      <c r="K27" s="10" t="s">
        <v>16</v>
      </c>
      <c r="L27" s="11">
        <v>5</v>
      </c>
      <c r="M27" s="12" t="str">
        <f t="shared" ca="1" si="0"/>
        <v>Barmer TG</v>
      </c>
      <c r="N27" s="10" t="s">
        <v>16</v>
      </c>
      <c r="O27" s="11">
        <v>1</v>
      </c>
      <c r="P27" s="12" t="str">
        <f t="shared" ca="1" si="1"/>
        <v>Gadderbaumer TV</v>
      </c>
      <c r="Q27" s="26" t="s">
        <v>449</v>
      </c>
      <c r="R27" s="149">
        <v>35</v>
      </c>
      <c r="S27" s="150" t="s">
        <v>21</v>
      </c>
      <c r="T27" s="151">
        <v>29</v>
      </c>
      <c r="U27" s="27">
        <f>IF(R27="","",IF(R27&gt;T27,2,IF(R27&lt;T27,0,1)))</f>
        <v>2</v>
      </c>
      <c r="V27" s="15" t="s">
        <v>21</v>
      </c>
      <c r="W27" s="28">
        <f>IF(T27="","",IF(T27&gt;R27,2,IF(T27&lt;R27,0,1)))</f>
        <v>0</v>
      </c>
      <c r="X27" s="11"/>
      <c r="Y27" s="15" t="s">
        <v>44</v>
      </c>
      <c r="Z27" s="15" t="s">
        <v>44</v>
      </c>
      <c r="AA27" s="16" t="s">
        <v>135</v>
      </c>
      <c r="AB27" s="16" t="s">
        <v>274</v>
      </c>
    </row>
    <row r="28" spans="1:28">
      <c r="B28" s="16" t="s">
        <v>190</v>
      </c>
      <c r="C28" s="264">
        <v>2</v>
      </c>
      <c r="D28" s="9"/>
      <c r="E28" s="4">
        <f>+E27+1</f>
        <v>107</v>
      </c>
      <c r="F28" s="4">
        <v>3</v>
      </c>
      <c r="G28" s="16" t="s">
        <v>15</v>
      </c>
      <c r="H28" s="4">
        <v>2</v>
      </c>
      <c r="I28" s="12" t="str">
        <f ca="1">INDIRECT(ADDRESS(MATCH(H28,$A$1:$A$19,0),MATCH(G28,$A$3:$AA$3,0)))</f>
        <v>SV Werder Bremen</v>
      </c>
      <c r="J28" s="13" t="s">
        <v>22</v>
      </c>
      <c r="K28" s="16" t="s">
        <v>15</v>
      </c>
      <c r="L28" s="4">
        <v>13</v>
      </c>
      <c r="M28" s="12" t="str">
        <f t="shared" ca="1" si="0"/>
        <v>TV Zeilhard</v>
      </c>
      <c r="N28" s="16" t="s">
        <v>15</v>
      </c>
      <c r="O28" s="4">
        <v>1</v>
      </c>
      <c r="P28" s="12" t="str">
        <f t="shared" ca="1" si="1"/>
        <v>SG Arbergen-Mahndorf</v>
      </c>
      <c r="Q28" s="26" t="s">
        <v>450</v>
      </c>
      <c r="R28" s="149">
        <v>56</v>
      </c>
      <c r="S28" s="150" t="s">
        <v>21</v>
      </c>
      <c r="T28" s="151">
        <v>52</v>
      </c>
      <c r="U28" s="27">
        <f t="shared" si="2"/>
        <v>2</v>
      </c>
      <c r="V28" s="15" t="s">
        <v>21</v>
      </c>
      <c r="W28" s="28">
        <f t="shared" si="3"/>
        <v>0</v>
      </c>
      <c r="Y28" s="13" t="s">
        <v>44</v>
      </c>
      <c r="Z28" s="13" t="s">
        <v>44</v>
      </c>
      <c r="AA28" s="16" t="s">
        <v>136</v>
      </c>
      <c r="AB28" s="16" t="s">
        <v>274</v>
      </c>
    </row>
    <row r="29" spans="1:28">
      <c r="B29" s="16" t="s">
        <v>191</v>
      </c>
      <c r="C29" s="369">
        <v>2</v>
      </c>
      <c r="D29" s="17"/>
      <c r="E29" s="17">
        <f t="shared" si="4"/>
        <v>108</v>
      </c>
      <c r="F29" s="17">
        <v>4</v>
      </c>
      <c r="G29" s="18" t="s">
        <v>15</v>
      </c>
      <c r="H29" s="17">
        <v>3</v>
      </c>
      <c r="I29" s="19" t="str">
        <f ca="1">INDIRECT(ADDRESS(MATCH(H29,$A$1:$A$19,0),MATCH(G29,$A$3:$AA$3,0)))</f>
        <v>TV Winterhagen</v>
      </c>
      <c r="J29" s="20" t="s">
        <v>22</v>
      </c>
      <c r="K29" s="18" t="s">
        <v>15</v>
      </c>
      <c r="L29" s="17">
        <v>12</v>
      </c>
      <c r="M29" s="19" t="str">
        <f t="shared" ca="1" si="0"/>
        <v>MTV Jahn Schladen</v>
      </c>
      <c r="N29" s="18" t="s">
        <v>15</v>
      </c>
      <c r="O29" s="17">
        <v>11</v>
      </c>
      <c r="P29" s="19" t="str">
        <f t="shared" ca="1" si="1"/>
        <v>Linden-Dahlhauser TV</v>
      </c>
      <c r="Q29" s="21" t="s">
        <v>451</v>
      </c>
      <c r="R29" s="152">
        <v>28</v>
      </c>
      <c r="S29" s="153" t="s">
        <v>21</v>
      </c>
      <c r="T29" s="154">
        <v>36</v>
      </c>
      <c r="U29" s="22">
        <f t="shared" si="2"/>
        <v>0</v>
      </c>
      <c r="V29" s="20" t="s">
        <v>21</v>
      </c>
      <c r="W29" s="23">
        <f t="shared" si="3"/>
        <v>2</v>
      </c>
      <c r="X29" s="24"/>
      <c r="Y29" s="20" t="s">
        <v>44</v>
      </c>
      <c r="Z29" s="20" t="s">
        <v>44</v>
      </c>
      <c r="AA29" s="16" t="s">
        <v>136</v>
      </c>
      <c r="AB29" s="16" t="s">
        <v>274</v>
      </c>
    </row>
    <row r="30" spans="1:28">
      <c r="B30" s="16" t="s">
        <v>273</v>
      </c>
      <c r="C30" s="11">
        <v>3</v>
      </c>
      <c r="D30" s="9">
        <f>+Daten!P6</f>
        <v>0.40972222222222221</v>
      </c>
      <c r="E30" s="11">
        <f t="shared" si="4"/>
        <v>109</v>
      </c>
      <c r="F30" s="11">
        <v>1</v>
      </c>
      <c r="G30" s="10" t="s">
        <v>14</v>
      </c>
      <c r="H30" s="11">
        <v>3</v>
      </c>
      <c r="I30" s="12" t="str">
        <f ca="1">INDIRECT(ADDRESS(MATCH(H30,$A$1:$A$19,0),MATCH(G30,$A$3:$AF$3,0)))</f>
        <v>SC Itzehoe</v>
      </c>
      <c r="J30" s="15" t="s">
        <v>22</v>
      </c>
      <c r="K30" s="10" t="s">
        <v>14</v>
      </c>
      <c r="L30" s="11">
        <v>6</v>
      </c>
      <c r="M30" s="12" t="str">
        <f ca="1">INDIRECT(ADDRESS(MATCH(L30,$A$1:$A$19,0),MATCH(K30,$A$3:$AF$3,0)))</f>
        <v>TV Richterich</v>
      </c>
      <c r="N30" s="10" t="s">
        <v>14</v>
      </c>
      <c r="O30" s="11">
        <v>2</v>
      </c>
      <c r="P30" s="12" t="str">
        <f ca="1">INDIRECT(ADDRESS(MATCH(O30,$A$1:$A$19,0),MATCH(N30,$A$3:$AF$3,0)))</f>
        <v>TSV Burgdorf</v>
      </c>
      <c r="Q30" s="26" t="s">
        <v>456</v>
      </c>
      <c r="R30" s="149">
        <v>40</v>
      </c>
      <c r="S30" s="150" t="s">
        <v>21</v>
      </c>
      <c r="T30" s="151">
        <v>20</v>
      </c>
      <c r="U30" s="27">
        <f t="shared" si="2"/>
        <v>2</v>
      </c>
      <c r="V30" s="15" t="s">
        <v>21</v>
      </c>
      <c r="W30" s="28">
        <f t="shared" si="3"/>
        <v>0</v>
      </c>
      <c r="X30" s="24"/>
      <c r="Y30" s="15" t="s">
        <v>44</v>
      </c>
      <c r="Z30" s="15" t="s">
        <v>44</v>
      </c>
      <c r="AA30" s="16" t="s">
        <v>137</v>
      </c>
      <c r="AB30" s="16" t="s">
        <v>274</v>
      </c>
    </row>
    <row r="31" spans="1:28">
      <c r="B31" s="16" t="s">
        <v>388</v>
      </c>
      <c r="C31" s="370">
        <v>3</v>
      </c>
      <c r="D31" s="11"/>
      <c r="E31" s="11">
        <f t="shared" si="4"/>
        <v>110</v>
      </c>
      <c r="F31" s="11">
        <v>2</v>
      </c>
      <c r="G31" s="10" t="s">
        <v>14</v>
      </c>
      <c r="H31" s="11">
        <v>4</v>
      </c>
      <c r="I31" s="12" t="str">
        <f ca="1">INDIRECT(ADDRESS(MATCH(H31,$A$1:$A$19,0),MATCH(G31,$A$3:$AF$3,0)))</f>
        <v>TV Baden</v>
      </c>
      <c r="J31" s="15" t="s">
        <v>22</v>
      </c>
      <c r="K31" s="10" t="s">
        <v>14</v>
      </c>
      <c r="L31" s="11">
        <v>5</v>
      </c>
      <c r="M31" s="12" t="str">
        <f ca="1">INDIRECT(ADDRESS(MATCH(L31,$A$1:$A$19,0),MATCH(K31,$A$3:$AF$3,0)))</f>
        <v>TV Sottrum</v>
      </c>
      <c r="N31" s="10" t="s">
        <v>14</v>
      </c>
      <c r="O31" s="11">
        <v>1</v>
      </c>
      <c r="P31" s="12" t="str">
        <f ca="1">INDIRECT(ADDRESS(MATCH(O31,$A$1:$A$19,0),MATCH(N31,$A$3:$AF$3,0)))</f>
        <v>TV Berkenbaum</v>
      </c>
      <c r="Q31" s="26" t="s">
        <v>428</v>
      </c>
      <c r="R31" s="149">
        <v>30</v>
      </c>
      <c r="S31" s="150" t="s">
        <v>21</v>
      </c>
      <c r="T31" s="151">
        <v>27</v>
      </c>
      <c r="U31" s="27">
        <f t="shared" si="2"/>
        <v>2</v>
      </c>
      <c r="V31" s="15" t="s">
        <v>21</v>
      </c>
      <c r="W31" s="28">
        <f t="shared" si="3"/>
        <v>0</v>
      </c>
      <c r="X31" s="24"/>
      <c r="Y31" s="15" t="s">
        <v>44</v>
      </c>
      <c r="Z31" s="15" t="s">
        <v>44</v>
      </c>
      <c r="AA31" s="16" t="s">
        <v>137</v>
      </c>
      <c r="AB31" s="16" t="s">
        <v>274</v>
      </c>
    </row>
    <row r="32" spans="1:28">
      <c r="B32" s="16" t="s">
        <v>192</v>
      </c>
      <c r="C32" s="370">
        <v>3</v>
      </c>
      <c r="D32" s="11"/>
      <c r="E32" s="11">
        <f>+E31+1</f>
        <v>111</v>
      </c>
      <c r="F32" s="11">
        <v>3</v>
      </c>
      <c r="G32" s="10" t="s">
        <v>13</v>
      </c>
      <c r="H32" s="11">
        <v>2</v>
      </c>
      <c r="I32" s="12" t="str">
        <f t="shared" ref="I32:I45" ca="1" si="5">INDIRECT(ADDRESS(MATCH(H32,$A$1:$A$19,0),MATCH(G32,$A$3:$AA$3,0)))</f>
        <v>TuS Aschen-Strang</v>
      </c>
      <c r="J32" s="15" t="s">
        <v>22</v>
      </c>
      <c r="K32" s="10" t="s">
        <v>13</v>
      </c>
      <c r="L32" s="11">
        <v>13</v>
      </c>
      <c r="M32" s="12" t="str">
        <f t="shared" ca="1" si="0"/>
        <v>Charlottenburger TSV</v>
      </c>
      <c r="N32" s="10" t="s">
        <v>13</v>
      </c>
      <c r="O32" s="11">
        <v>1</v>
      </c>
      <c r="P32" s="12" t="str">
        <f t="shared" ca="1" si="1"/>
        <v>SV Weiler</v>
      </c>
      <c r="Q32" s="26" t="s">
        <v>457</v>
      </c>
      <c r="R32" s="149">
        <v>40</v>
      </c>
      <c r="S32" s="150" t="s">
        <v>21</v>
      </c>
      <c r="T32" s="151">
        <v>22</v>
      </c>
      <c r="U32" s="27">
        <f t="shared" si="2"/>
        <v>2</v>
      </c>
      <c r="V32" s="15" t="s">
        <v>21</v>
      </c>
      <c r="W32" s="28">
        <f t="shared" si="3"/>
        <v>0</v>
      </c>
      <c r="X32" s="4"/>
      <c r="Y32" s="15" t="s">
        <v>44</v>
      </c>
      <c r="Z32" s="15" t="s">
        <v>44</v>
      </c>
      <c r="AA32" s="16" t="s">
        <v>138</v>
      </c>
      <c r="AB32" s="16" t="s">
        <v>274</v>
      </c>
    </row>
    <row r="33" spans="1:28">
      <c r="B33" s="16" t="s">
        <v>193</v>
      </c>
      <c r="C33" s="369">
        <v>3</v>
      </c>
      <c r="D33" s="17"/>
      <c r="E33" s="17">
        <f>+E32+1</f>
        <v>112</v>
      </c>
      <c r="F33" s="17">
        <v>4</v>
      </c>
      <c r="G33" s="18" t="s">
        <v>13</v>
      </c>
      <c r="H33" s="17">
        <v>3</v>
      </c>
      <c r="I33" s="19" t="str">
        <f t="shared" ca="1" si="5"/>
        <v>Eiserfelder TV</v>
      </c>
      <c r="J33" s="20" t="s">
        <v>22</v>
      </c>
      <c r="K33" s="18" t="s">
        <v>13</v>
      </c>
      <c r="L33" s="17">
        <v>12</v>
      </c>
      <c r="M33" s="19" t="str">
        <f t="shared" ca="1" si="0"/>
        <v>TV Berkenbaum</v>
      </c>
      <c r="N33" s="18" t="s">
        <v>13</v>
      </c>
      <c r="O33" s="17">
        <v>11</v>
      </c>
      <c r="P33" s="19" t="str">
        <f t="shared" ca="1" si="1"/>
        <v>SSC Dodesheide</v>
      </c>
      <c r="Q33" s="21" t="s">
        <v>458</v>
      </c>
      <c r="R33" s="152">
        <v>29</v>
      </c>
      <c r="S33" s="153" t="s">
        <v>21</v>
      </c>
      <c r="T33" s="154">
        <v>38</v>
      </c>
      <c r="U33" s="22">
        <f t="shared" si="2"/>
        <v>0</v>
      </c>
      <c r="V33" s="20" t="s">
        <v>21</v>
      </c>
      <c r="W33" s="23">
        <f t="shared" si="3"/>
        <v>2</v>
      </c>
      <c r="X33" s="4"/>
      <c r="Y33" s="20" t="s">
        <v>44</v>
      </c>
      <c r="Z33" s="20" t="s">
        <v>44</v>
      </c>
      <c r="AA33" s="16" t="s">
        <v>138</v>
      </c>
      <c r="AB33" s="16" t="s">
        <v>274</v>
      </c>
    </row>
    <row r="34" spans="1:28" ht="12.75" customHeight="1">
      <c r="B34" s="16" t="s">
        <v>276</v>
      </c>
      <c r="C34" s="11">
        <v>4</v>
      </c>
      <c r="D34" s="9">
        <f>+Daten!P7</f>
        <v>0.42708333333333331</v>
      </c>
      <c r="E34" s="4">
        <f>+E33+1</f>
        <v>113</v>
      </c>
      <c r="F34" s="4">
        <v>1</v>
      </c>
      <c r="G34" s="16" t="s">
        <v>56</v>
      </c>
      <c r="H34" s="11">
        <v>1</v>
      </c>
      <c r="I34" s="12" t="str">
        <f t="shared" ca="1" si="5"/>
        <v>SF Ricklingen</v>
      </c>
      <c r="J34" s="15" t="s">
        <v>22</v>
      </c>
      <c r="K34" s="16" t="s">
        <v>56</v>
      </c>
      <c r="L34" s="11"/>
      <c r="M34" s="12" t="str">
        <f ca="1">IF($U$23="","Sieger "&amp;$E$23,IF(U23=2,I23,M23))</f>
        <v>SC Wentorf</v>
      </c>
      <c r="N34" s="16" t="s">
        <v>56</v>
      </c>
      <c r="O34" s="11"/>
      <c r="P34" s="34" t="str">
        <f ca="1">IF($U$22="","Verlierer "&amp;$E$22,IF($U$22=0,$I$22,$M$22))</f>
        <v>TB Essen-Haarzopf</v>
      </c>
      <c r="Q34" s="26" t="s">
        <v>452</v>
      </c>
      <c r="R34" s="149">
        <v>33</v>
      </c>
      <c r="S34" s="150" t="s">
        <v>21</v>
      </c>
      <c r="T34" s="151">
        <v>27</v>
      </c>
      <c r="U34" s="27">
        <f t="shared" si="2"/>
        <v>2</v>
      </c>
      <c r="V34" s="15" t="s">
        <v>21</v>
      </c>
      <c r="W34" s="28">
        <f t="shared" si="3"/>
        <v>0</v>
      </c>
      <c r="Y34" s="13" t="s">
        <v>44</v>
      </c>
      <c r="Z34" s="13" t="s">
        <v>44</v>
      </c>
      <c r="AA34" s="16" t="s">
        <v>139</v>
      </c>
      <c r="AB34" s="16" t="s">
        <v>275</v>
      </c>
    </row>
    <row r="35" spans="1:28">
      <c r="B35" s="16" t="s">
        <v>277</v>
      </c>
      <c r="C35" s="264">
        <v>4</v>
      </c>
      <c r="D35" s="4"/>
      <c r="E35" s="4">
        <f t="shared" si="4"/>
        <v>114</v>
      </c>
      <c r="F35" s="4">
        <v>2</v>
      </c>
      <c r="G35" s="10" t="s">
        <v>56</v>
      </c>
      <c r="H35" s="11">
        <v>11</v>
      </c>
      <c r="I35" s="12" t="str">
        <f t="shared" ca="1" si="5"/>
        <v>Viersener TV</v>
      </c>
      <c r="J35" s="15" t="s">
        <v>22</v>
      </c>
      <c r="K35" s="10" t="s">
        <v>56</v>
      </c>
      <c r="L35" s="11"/>
      <c r="M35" s="12" t="str">
        <f ca="1">IF($U$22="","Sieger "&amp;$E$22,IF(U22=2,I22,M22))</f>
        <v>SV Werder Bremen</v>
      </c>
      <c r="N35" s="10" t="s">
        <v>56</v>
      </c>
      <c r="O35" s="11"/>
      <c r="P35" s="34" t="str">
        <f ca="1">IF($U$23="","Verlierer "&amp;$E$23,IF($U$23=0,$I$23,$M$23))</f>
        <v>Idarer TV</v>
      </c>
      <c r="Q35" s="26" t="s">
        <v>453</v>
      </c>
      <c r="R35" s="149">
        <v>30</v>
      </c>
      <c r="S35" s="150" t="s">
        <v>21</v>
      </c>
      <c r="T35" s="151">
        <v>21</v>
      </c>
      <c r="U35" s="27">
        <f t="shared" si="2"/>
        <v>2</v>
      </c>
      <c r="V35" s="15" t="s">
        <v>21</v>
      </c>
      <c r="W35" s="28">
        <f t="shared" si="3"/>
        <v>0</v>
      </c>
      <c r="Y35" s="13" t="s">
        <v>44</v>
      </c>
      <c r="Z35" s="13" t="s">
        <v>44</v>
      </c>
      <c r="AA35" s="16" t="s">
        <v>139</v>
      </c>
      <c r="AB35" s="16" t="s">
        <v>275</v>
      </c>
    </row>
    <row r="36" spans="1:28">
      <c r="B36" s="16" t="s">
        <v>278</v>
      </c>
      <c r="C36" s="264">
        <v>4</v>
      </c>
      <c r="D36" s="4"/>
      <c r="E36" s="4">
        <f t="shared" si="4"/>
        <v>115</v>
      </c>
      <c r="F36" s="4">
        <v>3</v>
      </c>
      <c r="G36" s="16" t="s">
        <v>17</v>
      </c>
      <c r="H36" s="11">
        <v>1</v>
      </c>
      <c r="I36" s="12" t="str">
        <f t="shared" ca="1" si="5"/>
        <v>SV Werder Bremen</v>
      </c>
      <c r="J36" s="15" t="s">
        <v>22</v>
      </c>
      <c r="K36" s="16" t="s">
        <v>17</v>
      </c>
      <c r="L36" s="11"/>
      <c r="M36" s="12" t="str">
        <f ca="1">IF($U$25="","Sieger "&amp;$E$25,IF(U25=2,I25,M25))</f>
        <v>TV Berkenbaum</v>
      </c>
      <c r="N36" s="16" t="s">
        <v>17</v>
      </c>
      <c r="O36" s="11"/>
      <c r="P36" s="34" t="str">
        <f ca="1">IF($U$24="","Verlierer "&amp;$E$24,IF($U$24=0,$I$24,$M$24))</f>
        <v>TV Frisch Auf Altenbochum</v>
      </c>
      <c r="Q36" s="26" t="s">
        <v>454</v>
      </c>
      <c r="R36" s="149">
        <v>35</v>
      </c>
      <c r="S36" s="150" t="s">
        <v>21</v>
      </c>
      <c r="T36" s="151">
        <v>30</v>
      </c>
      <c r="U36" s="27">
        <f t="shared" si="2"/>
        <v>2</v>
      </c>
      <c r="V36" s="15" t="s">
        <v>21</v>
      </c>
      <c r="W36" s="28">
        <f t="shared" si="3"/>
        <v>0</v>
      </c>
      <c r="Y36" s="13" t="s">
        <v>44</v>
      </c>
      <c r="Z36" s="13" t="s">
        <v>44</v>
      </c>
      <c r="AA36" s="16" t="s">
        <v>140</v>
      </c>
      <c r="AB36" s="16" t="s">
        <v>275</v>
      </c>
    </row>
    <row r="37" spans="1:28">
      <c r="B37" s="16" t="s">
        <v>279</v>
      </c>
      <c r="C37" s="369">
        <v>4</v>
      </c>
      <c r="D37" s="17"/>
      <c r="E37" s="17">
        <f t="shared" si="4"/>
        <v>116</v>
      </c>
      <c r="F37" s="17">
        <v>4</v>
      </c>
      <c r="G37" s="18" t="s">
        <v>17</v>
      </c>
      <c r="H37" s="17">
        <v>11</v>
      </c>
      <c r="I37" s="19" t="str">
        <f t="shared" ca="1" si="5"/>
        <v>TSV Burgdorf</v>
      </c>
      <c r="J37" s="20" t="s">
        <v>22</v>
      </c>
      <c r="K37" s="18" t="s">
        <v>17</v>
      </c>
      <c r="L37" s="17"/>
      <c r="M37" s="19" t="str">
        <f ca="1">IF($U$24="","Sieger "&amp;$E$24,IF(U24=2,I24,M24))</f>
        <v>TB Essen-Haarzopf</v>
      </c>
      <c r="N37" s="18" t="s">
        <v>17</v>
      </c>
      <c r="O37" s="17"/>
      <c r="P37" s="29" t="str">
        <f ca="1">IF($U$25="","Verlierer "&amp;$E$25,IF($U$25=0,$I$25,$M$25))</f>
        <v>MTV Markoldendorf</v>
      </c>
      <c r="Q37" s="21" t="s">
        <v>455</v>
      </c>
      <c r="R37" s="152">
        <v>30</v>
      </c>
      <c r="S37" s="153" t="s">
        <v>21</v>
      </c>
      <c r="T37" s="154">
        <v>27</v>
      </c>
      <c r="U37" s="22">
        <f t="shared" si="2"/>
        <v>2</v>
      </c>
      <c r="V37" s="20" t="s">
        <v>21</v>
      </c>
      <c r="W37" s="23">
        <f t="shared" si="3"/>
        <v>0</v>
      </c>
      <c r="X37" s="24"/>
      <c r="Y37" s="20" t="s">
        <v>44</v>
      </c>
      <c r="Z37" s="20" t="s">
        <v>44</v>
      </c>
      <c r="AA37" s="16" t="s">
        <v>140</v>
      </c>
      <c r="AB37" s="16" t="s">
        <v>275</v>
      </c>
    </row>
    <row r="38" spans="1:28">
      <c r="A38" s="131"/>
      <c r="B38" s="16" t="s">
        <v>282</v>
      </c>
      <c r="C38" s="11">
        <v>5</v>
      </c>
      <c r="D38" s="9">
        <f>+Daten!P8</f>
        <v>0.44444444444444442</v>
      </c>
      <c r="E38" s="4">
        <f>+E37+1</f>
        <v>117</v>
      </c>
      <c r="F38" s="11">
        <v>1</v>
      </c>
      <c r="G38" s="10" t="s">
        <v>16</v>
      </c>
      <c r="H38" s="4">
        <v>1</v>
      </c>
      <c r="I38" s="12" t="str">
        <f t="shared" ca="1" si="5"/>
        <v>Gadderbaumer TV</v>
      </c>
      <c r="J38" s="15" t="s">
        <v>22</v>
      </c>
      <c r="K38" s="10" t="s">
        <v>16</v>
      </c>
      <c r="L38" s="11"/>
      <c r="M38" s="12" t="str">
        <f ca="1">IF(U27="","Sieger "&amp;E27,IF(U27=2,I27,M27))</f>
        <v>VfL Eintracht Hannover</v>
      </c>
      <c r="N38" s="10" t="s">
        <v>16</v>
      </c>
      <c r="O38" s="11"/>
      <c r="P38" s="34" t="str">
        <f t="shared" ref="P38:P45" ca="1" si="6">IF(U26="","Verlierer "&amp;E26,IF(U26=0,I26,M26))</f>
        <v>TV Berkenbaum</v>
      </c>
      <c r="Q38" s="26" t="s">
        <v>459</v>
      </c>
      <c r="R38" s="149">
        <v>35</v>
      </c>
      <c r="S38" s="150" t="s">
        <v>21</v>
      </c>
      <c r="T38" s="151">
        <v>25</v>
      </c>
      <c r="U38" s="27">
        <f>IF(R38="","",IF(R38&gt;T38,2,IF(R38&lt;T38,0,1)))</f>
        <v>2</v>
      </c>
      <c r="V38" s="15" t="s">
        <v>21</v>
      </c>
      <c r="W38" s="28">
        <f>IF(T38="","",IF(T38&gt;R38,2,IF(T38&lt;R38,0,1)))</f>
        <v>0</v>
      </c>
      <c r="X38" s="4"/>
      <c r="Y38" s="15" t="s">
        <v>44</v>
      </c>
      <c r="Z38" s="15" t="s">
        <v>44</v>
      </c>
      <c r="AA38" s="16" t="s">
        <v>141</v>
      </c>
      <c r="AB38" s="16" t="s">
        <v>275</v>
      </c>
    </row>
    <row r="39" spans="1:28">
      <c r="A39" s="131"/>
      <c r="B39" s="16" t="s">
        <v>283</v>
      </c>
      <c r="C39" s="370">
        <v>5</v>
      </c>
      <c r="D39" s="11"/>
      <c r="E39" s="4">
        <f t="shared" si="4"/>
        <v>118</v>
      </c>
      <c r="F39" s="11">
        <v>2</v>
      </c>
      <c r="G39" s="10" t="s">
        <v>16</v>
      </c>
      <c r="H39" s="4">
        <v>2</v>
      </c>
      <c r="I39" s="12" t="str">
        <f t="shared" ca="1" si="5"/>
        <v>TV Grohn</v>
      </c>
      <c r="J39" s="15" t="s">
        <v>22</v>
      </c>
      <c r="K39" s="10" t="s">
        <v>16</v>
      </c>
      <c r="L39" s="11"/>
      <c r="M39" s="12" t="str">
        <f ca="1">IF(U26="","Sieger "&amp;E26,IF(U26=2,I26,M26))</f>
        <v>SG Arbergen-Mahndorf</v>
      </c>
      <c r="N39" s="10" t="s">
        <v>16</v>
      </c>
      <c r="O39" s="11"/>
      <c r="P39" s="34" t="str">
        <f t="shared" ca="1" si="6"/>
        <v>Barmer TG</v>
      </c>
      <c r="Q39" s="26" t="s">
        <v>460</v>
      </c>
      <c r="R39" s="149">
        <v>30</v>
      </c>
      <c r="S39" s="150" t="s">
        <v>21</v>
      </c>
      <c r="T39" s="151">
        <v>29</v>
      </c>
      <c r="U39" s="27">
        <f>IF(R39="","",IF(R39&gt;T39,2,IF(R39&lt;T39,0,1)))</f>
        <v>2</v>
      </c>
      <c r="V39" s="15" t="s">
        <v>21</v>
      </c>
      <c r="W39" s="28">
        <f>IF(T39="","",IF(T39&gt;R39,2,IF(T39&lt;R39,0,1)))</f>
        <v>0</v>
      </c>
      <c r="X39" s="11"/>
      <c r="Y39" s="15" t="s">
        <v>44</v>
      </c>
      <c r="Z39" s="15" t="s">
        <v>44</v>
      </c>
      <c r="AA39" s="16" t="s">
        <v>141</v>
      </c>
      <c r="AB39" s="16" t="s">
        <v>275</v>
      </c>
    </row>
    <row r="40" spans="1:28">
      <c r="A40" s="131"/>
      <c r="B40" s="16" t="s">
        <v>284</v>
      </c>
      <c r="C40" s="370">
        <v>5</v>
      </c>
      <c r="D40" s="25"/>
      <c r="E40" s="4">
        <f t="shared" si="4"/>
        <v>119</v>
      </c>
      <c r="F40" s="11">
        <v>3</v>
      </c>
      <c r="G40" s="16" t="s">
        <v>15</v>
      </c>
      <c r="H40" s="11">
        <v>1</v>
      </c>
      <c r="I40" s="12" t="str">
        <f t="shared" ca="1" si="5"/>
        <v>SG Arbergen-Mahndorf</v>
      </c>
      <c r="J40" s="15" t="s">
        <v>22</v>
      </c>
      <c r="K40" s="16" t="s">
        <v>15</v>
      </c>
      <c r="L40" s="11"/>
      <c r="M40" s="12" t="str">
        <f ca="1">IF(U29="","Sieger "&amp;E29,IF(U29=2,I29,M29))</f>
        <v>MTV Jahn Schladen</v>
      </c>
      <c r="N40" s="16" t="s">
        <v>15</v>
      </c>
      <c r="O40" s="11"/>
      <c r="P40" s="34" t="str">
        <f t="shared" ca="1" si="6"/>
        <v>TV Zeilhard</v>
      </c>
      <c r="Q40" s="26" t="s">
        <v>439</v>
      </c>
      <c r="R40" s="149">
        <v>50</v>
      </c>
      <c r="S40" s="150" t="s">
        <v>21</v>
      </c>
      <c r="T40" s="151">
        <v>43</v>
      </c>
      <c r="U40" s="27">
        <f t="shared" si="2"/>
        <v>2</v>
      </c>
      <c r="V40" s="15" t="s">
        <v>21</v>
      </c>
      <c r="W40" s="28">
        <f t="shared" si="3"/>
        <v>0</v>
      </c>
      <c r="X40" s="24"/>
      <c r="Y40" s="15" t="s">
        <v>44</v>
      </c>
      <c r="Z40" s="15" t="s">
        <v>44</v>
      </c>
      <c r="AA40" s="16" t="s">
        <v>142</v>
      </c>
      <c r="AB40" s="16" t="s">
        <v>275</v>
      </c>
    </row>
    <row r="41" spans="1:28">
      <c r="A41" s="131"/>
      <c r="B41" s="16" t="s">
        <v>285</v>
      </c>
      <c r="C41" s="369">
        <v>5</v>
      </c>
      <c r="D41" s="17"/>
      <c r="E41" s="17">
        <f t="shared" si="4"/>
        <v>120</v>
      </c>
      <c r="F41" s="17">
        <v>4</v>
      </c>
      <c r="G41" s="18" t="s">
        <v>15</v>
      </c>
      <c r="H41" s="17">
        <v>11</v>
      </c>
      <c r="I41" s="19" t="str">
        <f t="shared" ca="1" si="5"/>
        <v>Linden-Dahlhauser TV</v>
      </c>
      <c r="J41" s="20" t="s">
        <v>22</v>
      </c>
      <c r="K41" s="18" t="s">
        <v>15</v>
      </c>
      <c r="L41" s="17"/>
      <c r="M41" s="19" t="str">
        <f ca="1">IF(U28="","Sieger "&amp;E28,IF(U28=2,I28,M28))</f>
        <v>SV Werder Bremen</v>
      </c>
      <c r="N41" s="18" t="s">
        <v>15</v>
      </c>
      <c r="O41" s="17"/>
      <c r="P41" s="29" t="str">
        <f t="shared" ca="1" si="6"/>
        <v>TV Winterhagen</v>
      </c>
      <c r="Q41" s="21" t="s">
        <v>461</v>
      </c>
      <c r="R41" s="152">
        <v>32</v>
      </c>
      <c r="S41" s="153" t="s">
        <v>21</v>
      </c>
      <c r="T41" s="154">
        <v>38</v>
      </c>
      <c r="U41" s="22">
        <f t="shared" si="2"/>
        <v>0</v>
      </c>
      <c r="V41" s="20" t="s">
        <v>21</v>
      </c>
      <c r="W41" s="23">
        <f t="shared" si="3"/>
        <v>2</v>
      </c>
      <c r="X41" s="24"/>
      <c r="Y41" s="20" t="s">
        <v>44</v>
      </c>
      <c r="Z41" s="20" t="s">
        <v>44</v>
      </c>
      <c r="AA41" s="16" t="s">
        <v>142</v>
      </c>
      <c r="AB41" s="16" t="s">
        <v>275</v>
      </c>
    </row>
    <row r="42" spans="1:28">
      <c r="B42" s="16" t="s">
        <v>286</v>
      </c>
      <c r="C42" s="11">
        <v>6</v>
      </c>
      <c r="D42" s="9">
        <f>+Daten!P9</f>
        <v>0.46180555555555552</v>
      </c>
      <c r="E42" s="4">
        <f>+E41+1</f>
        <v>121</v>
      </c>
      <c r="F42" s="11">
        <v>1</v>
      </c>
      <c r="G42" s="10" t="s">
        <v>14</v>
      </c>
      <c r="H42" s="11">
        <v>1</v>
      </c>
      <c r="I42" s="12" t="str">
        <f t="shared" ca="1" si="5"/>
        <v>TV Berkenbaum</v>
      </c>
      <c r="J42" s="15" t="s">
        <v>22</v>
      </c>
      <c r="K42" s="10" t="s">
        <v>14</v>
      </c>
      <c r="L42" s="11"/>
      <c r="M42" s="12" t="str">
        <f ca="1">IF(U31="","Sieger "&amp;E31,IF(U31=2,I31,M31))</f>
        <v>TV Baden</v>
      </c>
      <c r="N42" s="10" t="s">
        <v>14</v>
      </c>
      <c r="O42" s="11"/>
      <c r="P42" s="34" t="str">
        <f t="shared" ca="1" si="6"/>
        <v>TV Richterich</v>
      </c>
      <c r="Q42" s="26" t="s">
        <v>462</v>
      </c>
      <c r="R42" s="149">
        <v>44</v>
      </c>
      <c r="S42" s="150" t="s">
        <v>21</v>
      </c>
      <c r="T42" s="151">
        <v>28</v>
      </c>
      <c r="U42" s="27">
        <f t="shared" si="2"/>
        <v>2</v>
      </c>
      <c r="V42" s="15" t="s">
        <v>21</v>
      </c>
      <c r="W42" s="28">
        <f t="shared" si="3"/>
        <v>0</v>
      </c>
      <c r="X42" s="24"/>
      <c r="Y42" s="15" t="s">
        <v>44</v>
      </c>
      <c r="Z42" s="15" t="s">
        <v>44</v>
      </c>
      <c r="AA42" s="16" t="s">
        <v>143</v>
      </c>
      <c r="AB42" s="16" t="s">
        <v>275</v>
      </c>
    </row>
    <row r="43" spans="1:28">
      <c r="B43" s="16" t="s">
        <v>287</v>
      </c>
      <c r="C43" s="370">
        <v>6</v>
      </c>
      <c r="D43" s="11"/>
      <c r="E43" s="4">
        <f t="shared" si="4"/>
        <v>122</v>
      </c>
      <c r="F43" s="11">
        <v>2</v>
      </c>
      <c r="G43" s="10" t="s">
        <v>14</v>
      </c>
      <c r="H43" s="11">
        <v>2</v>
      </c>
      <c r="I43" s="12" t="str">
        <f t="shared" ca="1" si="5"/>
        <v>TSV Burgdorf</v>
      </c>
      <c r="J43" s="15" t="s">
        <v>22</v>
      </c>
      <c r="K43" s="10" t="s">
        <v>14</v>
      </c>
      <c r="L43" s="11"/>
      <c r="M43" s="12" t="str">
        <f ca="1">IF(U30="","Sieger "&amp;E30,IF(U30=2,I30,M30))</f>
        <v>SC Itzehoe</v>
      </c>
      <c r="N43" s="10" t="s">
        <v>14</v>
      </c>
      <c r="O43" s="4"/>
      <c r="P43" s="34" t="str">
        <f t="shared" ca="1" si="6"/>
        <v>TV Sottrum</v>
      </c>
      <c r="Q43" s="26" t="s">
        <v>451</v>
      </c>
      <c r="R43" s="149">
        <v>24</v>
      </c>
      <c r="S43" s="150" t="s">
        <v>21</v>
      </c>
      <c r="T43" s="151">
        <v>28</v>
      </c>
      <c r="U43" s="27">
        <f t="shared" si="2"/>
        <v>0</v>
      </c>
      <c r="V43" s="15" t="s">
        <v>21</v>
      </c>
      <c r="W43" s="28">
        <f t="shared" si="3"/>
        <v>2</v>
      </c>
      <c r="X43" s="24"/>
      <c r="Y43" s="15" t="s">
        <v>44</v>
      </c>
      <c r="Z43" s="15" t="s">
        <v>44</v>
      </c>
      <c r="AA43" s="16" t="s">
        <v>143</v>
      </c>
      <c r="AB43" s="16" t="s">
        <v>275</v>
      </c>
    </row>
    <row r="44" spans="1:28">
      <c r="B44" s="16" t="s">
        <v>288</v>
      </c>
      <c r="C44" s="370">
        <v>6</v>
      </c>
      <c r="D44" s="11"/>
      <c r="E44" s="4">
        <f t="shared" si="4"/>
        <v>123</v>
      </c>
      <c r="F44" s="11">
        <v>3</v>
      </c>
      <c r="G44" s="10" t="s">
        <v>13</v>
      </c>
      <c r="H44" s="11">
        <v>1</v>
      </c>
      <c r="I44" s="12" t="str">
        <f t="shared" ca="1" si="5"/>
        <v>SV Weiler</v>
      </c>
      <c r="J44" s="15" t="s">
        <v>22</v>
      </c>
      <c r="K44" s="10" t="s">
        <v>13</v>
      </c>
      <c r="L44" s="11"/>
      <c r="M44" s="12" t="str">
        <f ca="1">IF(U33="","Sieger "&amp;E33,IF(U33=2,I33,M33))</f>
        <v>TV Berkenbaum</v>
      </c>
      <c r="N44" s="10" t="s">
        <v>13</v>
      </c>
      <c r="O44" s="11"/>
      <c r="P44" s="34" t="str">
        <f t="shared" ca="1" si="6"/>
        <v>Charlottenburger TSV</v>
      </c>
      <c r="Q44" s="26" t="s">
        <v>413</v>
      </c>
      <c r="R44" s="149">
        <v>32</v>
      </c>
      <c r="S44" s="150" t="s">
        <v>21</v>
      </c>
      <c r="T44" s="151">
        <v>36</v>
      </c>
      <c r="U44" s="27">
        <f>IF(R44="","",IF(R44&gt;T44,2,IF(R44&lt;T44,0,1)))</f>
        <v>0</v>
      </c>
      <c r="V44" s="15" t="s">
        <v>21</v>
      </c>
      <c r="W44" s="28">
        <f>IF(T44="","",IF(T44&gt;R44,2,IF(T44&lt;R44,0,1)))</f>
        <v>2</v>
      </c>
      <c r="X44" s="11"/>
      <c r="Y44" s="15" t="s">
        <v>44</v>
      </c>
      <c r="Z44" s="15" t="s">
        <v>44</v>
      </c>
      <c r="AA44" s="16" t="s">
        <v>144</v>
      </c>
      <c r="AB44" s="16" t="s">
        <v>275</v>
      </c>
    </row>
    <row r="45" spans="1:28">
      <c r="B45" s="16" t="s">
        <v>289</v>
      </c>
      <c r="C45" s="369">
        <v>6</v>
      </c>
      <c r="D45" s="17"/>
      <c r="E45" s="17">
        <f t="shared" si="4"/>
        <v>124</v>
      </c>
      <c r="F45" s="17">
        <v>4</v>
      </c>
      <c r="G45" s="18" t="s">
        <v>13</v>
      </c>
      <c r="H45" s="17">
        <v>11</v>
      </c>
      <c r="I45" s="19" t="str">
        <f t="shared" ca="1" si="5"/>
        <v>SSC Dodesheide</v>
      </c>
      <c r="J45" s="20" t="s">
        <v>22</v>
      </c>
      <c r="K45" s="18" t="s">
        <v>13</v>
      </c>
      <c r="L45" s="17"/>
      <c r="M45" s="19" t="str">
        <f ca="1">IF(U32="","Sieger "&amp;E32,IF(U32=2,I32,M32))</f>
        <v>TuS Aschen-Strang</v>
      </c>
      <c r="N45" s="18" t="s">
        <v>13</v>
      </c>
      <c r="O45" s="17"/>
      <c r="P45" s="29" t="str">
        <f t="shared" ca="1" si="6"/>
        <v>Eiserfelder TV</v>
      </c>
      <c r="Q45" s="21" t="s">
        <v>463</v>
      </c>
      <c r="R45" s="152">
        <v>31</v>
      </c>
      <c r="S45" s="153" t="s">
        <v>21</v>
      </c>
      <c r="T45" s="154">
        <v>29</v>
      </c>
      <c r="U45" s="22">
        <f>IF(R45="","",IF(R45&gt;T45,2,IF(R45&lt;T45,0,1)))</f>
        <v>2</v>
      </c>
      <c r="V45" s="20" t="s">
        <v>21</v>
      </c>
      <c r="W45" s="23">
        <f>IF(T45="","",IF(T45&gt;R45,2,IF(T45&lt;R45,0,1)))</f>
        <v>0</v>
      </c>
      <c r="X45" s="11"/>
      <c r="Y45" s="20" t="s">
        <v>44</v>
      </c>
      <c r="Z45" s="20" t="s">
        <v>44</v>
      </c>
      <c r="AA45" s="16" t="s">
        <v>144</v>
      </c>
      <c r="AB45" s="16" t="s">
        <v>275</v>
      </c>
    </row>
    <row r="46" spans="1:28">
      <c r="B46" s="16" t="s">
        <v>290</v>
      </c>
      <c r="C46" s="11">
        <v>7</v>
      </c>
      <c r="D46" s="25">
        <f>+Daten!P10</f>
        <v>0.47916666666666663</v>
      </c>
      <c r="E46" s="11">
        <f t="shared" si="4"/>
        <v>125</v>
      </c>
      <c r="F46" s="11">
        <v>1</v>
      </c>
      <c r="G46" s="10" t="s">
        <v>56</v>
      </c>
      <c r="H46" s="11"/>
      <c r="I46" s="12" t="str">
        <f ca="1">IF(U22="","Platz 5 / Verlierer "&amp;E22,IF(U22=0,I22,M22))</f>
        <v>TB Essen-Haarzopf</v>
      </c>
      <c r="J46" s="15" t="s">
        <v>22</v>
      </c>
      <c r="K46" s="10" t="s">
        <v>56</v>
      </c>
      <c r="L46" s="10"/>
      <c r="M46" s="12" t="str">
        <f ca="1">IF(U23="","Verlierer "&amp;E23,IF(U23=0,I23,M23))</f>
        <v>Idarer TV</v>
      </c>
      <c r="N46" s="10" t="s">
        <v>56</v>
      </c>
      <c r="O46" s="11"/>
      <c r="P46" s="34" t="str">
        <f ca="1">IF($U$34="","Verlierer "&amp;$E$34,IF($U$34=0,$I$34,$M$34))</f>
        <v>SC Wentorf</v>
      </c>
      <c r="Q46" s="26" t="s">
        <v>464</v>
      </c>
      <c r="R46" s="149">
        <v>29</v>
      </c>
      <c r="S46" s="150" t="s">
        <v>21</v>
      </c>
      <c r="T46" s="151">
        <v>38</v>
      </c>
      <c r="U46" s="27">
        <f t="shared" si="2"/>
        <v>0</v>
      </c>
      <c r="V46" s="15" t="s">
        <v>21</v>
      </c>
      <c r="W46" s="28">
        <f t="shared" si="3"/>
        <v>2</v>
      </c>
      <c r="X46" s="24"/>
      <c r="Y46" s="15" t="s">
        <v>44</v>
      </c>
      <c r="Z46" s="15" t="s">
        <v>44</v>
      </c>
      <c r="AA46" s="16" t="s">
        <v>145</v>
      </c>
      <c r="AB46" s="16" t="s">
        <v>280</v>
      </c>
    </row>
    <row r="47" spans="1:28">
      <c r="B47" s="16" t="s">
        <v>291</v>
      </c>
      <c r="C47" s="370">
        <v>7</v>
      </c>
      <c r="D47" s="11"/>
      <c r="E47" s="11">
        <f t="shared" si="4"/>
        <v>126</v>
      </c>
      <c r="F47" s="11">
        <v>2</v>
      </c>
      <c r="G47" s="10" t="s">
        <v>17</v>
      </c>
      <c r="H47" s="11"/>
      <c r="I47" s="12" t="str">
        <f ca="1">IF(U24="","Platz 5 / Verlierer "&amp;E24,IF(U24=0,I24,M24))</f>
        <v>TV Frisch Auf Altenbochum</v>
      </c>
      <c r="J47" s="15" t="s">
        <v>22</v>
      </c>
      <c r="K47" s="10" t="s">
        <v>17</v>
      </c>
      <c r="L47" s="10"/>
      <c r="M47" s="12" t="str">
        <f ca="1">IF(U25="","Verlierer "&amp;E25,IF(U25=0,I25,M25))</f>
        <v>MTV Markoldendorf</v>
      </c>
      <c r="N47" s="10" t="s">
        <v>17</v>
      </c>
      <c r="O47" s="4"/>
      <c r="P47" s="34" t="str">
        <f ca="1">IF(U36="","Verlierer "&amp;E36,IF(U36=0,I36,M36))</f>
        <v>TV Berkenbaum</v>
      </c>
      <c r="Q47" s="26" t="s">
        <v>465</v>
      </c>
      <c r="R47" s="149">
        <v>23</v>
      </c>
      <c r="S47" s="150" t="s">
        <v>21</v>
      </c>
      <c r="T47" s="151">
        <v>31</v>
      </c>
      <c r="U47" s="27">
        <f t="shared" ref="U47:U67" si="7">IF(R47="","",IF(R47&gt;T47,2,IF(R47&lt;T47,0,1)))</f>
        <v>0</v>
      </c>
      <c r="V47" s="15" t="s">
        <v>21</v>
      </c>
      <c r="W47" s="28">
        <f t="shared" ref="W47:W67" si="8">IF(T47="","",IF(T47&gt;R47,2,IF(T47&lt;R47,0,1)))</f>
        <v>2</v>
      </c>
      <c r="X47" s="24"/>
      <c r="Y47" s="15" t="s">
        <v>44</v>
      </c>
      <c r="Z47" s="15" t="s">
        <v>44</v>
      </c>
      <c r="AA47" s="16" t="s">
        <v>145</v>
      </c>
      <c r="AB47" s="16" t="s">
        <v>280</v>
      </c>
    </row>
    <row r="48" spans="1:28">
      <c r="B48" s="16" t="s">
        <v>292</v>
      </c>
      <c r="C48" s="370">
        <v>7</v>
      </c>
      <c r="D48" s="11"/>
      <c r="E48" s="11">
        <f t="shared" si="4"/>
        <v>127</v>
      </c>
      <c r="F48" s="11">
        <v>3</v>
      </c>
      <c r="G48" s="16" t="s">
        <v>16</v>
      </c>
      <c r="H48" s="11"/>
      <c r="I48" s="12" t="str">
        <f ca="1">IF(U26="","Platz 5 / Verlierer "&amp;E26,IF(U26=0,I26,M26))</f>
        <v>TV Berkenbaum</v>
      </c>
      <c r="J48" s="15" t="s">
        <v>22</v>
      </c>
      <c r="K48" s="16" t="s">
        <v>16</v>
      </c>
      <c r="L48" s="16"/>
      <c r="M48" s="12" t="str">
        <f ca="1">IF($U$27="","Verlierer "&amp;$E$27,IF(U27=0,I27,M27))</f>
        <v>Barmer TG</v>
      </c>
      <c r="N48" s="16" t="s">
        <v>16</v>
      </c>
      <c r="O48" s="11"/>
      <c r="P48" s="34" t="str">
        <f ca="1">IF($U$39="","Verlierer "&amp;$E$39,IF($U$39=0,$I$39,$M$39))</f>
        <v>SG Arbergen-Mahndorf</v>
      </c>
      <c r="Q48" s="26" t="s">
        <v>410</v>
      </c>
      <c r="R48" s="149">
        <v>30</v>
      </c>
      <c r="S48" s="150" t="s">
        <v>21</v>
      </c>
      <c r="T48" s="151">
        <v>37</v>
      </c>
      <c r="U48" s="27">
        <f t="shared" si="7"/>
        <v>0</v>
      </c>
      <c r="V48" s="15" t="s">
        <v>21</v>
      </c>
      <c r="W48" s="28">
        <f t="shared" si="8"/>
        <v>2</v>
      </c>
      <c r="X48" s="24"/>
      <c r="Y48" s="15" t="s">
        <v>44</v>
      </c>
      <c r="Z48" s="15" t="s">
        <v>44</v>
      </c>
      <c r="AA48" s="16" t="s">
        <v>146</v>
      </c>
      <c r="AB48" s="16" t="s">
        <v>280</v>
      </c>
    </row>
    <row r="49" spans="2:28">
      <c r="B49" s="16" t="s">
        <v>293</v>
      </c>
      <c r="C49" s="369">
        <v>7</v>
      </c>
      <c r="D49" s="17"/>
      <c r="E49" s="17">
        <f>+E48+1</f>
        <v>128</v>
      </c>
      <c r="F49" s="17">
        <v>4</v>
      </c>
      <c r="G49" s="18" t="s">
        <v>15</v>
      </c>
      <c r="H49" s="17"/>
      <c r="I49" s="19" t="str">
        <f ca="1">IF(U28="","Platz 5 / Verlierer "&amp;E28,IF(U28=0,I28,M28))</f>
        <v>TV Zeilhard</v>
      </c>
      <c r="J49" s="20" t="s">
        <v>22</v>
      </c>
      <c r="K49" s="18" t="s">
        <v>15</v>
      </c>
      <c r="L49" s="18"/>
      <c r="M49" s="19" t="str">
        <f ca="1">IF($U$29="","Verlierer "&amp;$E$29,IF(U29=0,I29,M29))</f>
        <v>TV Winterhagen</v>
      </c>
      <c r="N49" s="18" t="s">
        <v>15</v>
      </c>
      <c r="O49" s="17"/>
      <c r="P49" s="29" t="str">
        <f ca="1">IF(U41="","Verlierer "&amp;E41,IF(U41=2,I41,M41))</f>
        <v>SV Werder Bremen</v>
      </c>
      <c r="Q49" s="21" t="s">
        <v>466</v>
      </c>
      <c r="R49" s="152">
        <v>37</v>
      </c>
      <c r="S49" s="153" t="s">
        <v>21</v>
      </c>
      <c r="T49" s="154">
        <v>17</v>
      </c>
      <c r="U49" s="22">
        <f t="shared" si="7"/>
        <v>2</v>
      </c>
      <c r="V49" s="20" t="s">
        <v>21</v>
      </c>
      <c r="W49" s="23">
        <f t="shared" si="8"/>
        <v>0</v>
      </c>
      <c r="X49" s="24"/>
      <c r="Y49" s="20" t="s">
        <v>44</v>
      </c>
      <c r="Z49" s="20" t="s">
        <v>44</v>
      </c>
      <c r="AA49" s="16" t="s">
        <v>146</v>
      </c>
      <c r="AB49" s="16" t="s">
        <v>280</v>
      </c>
    </row>
    <row r="50" spans="2:28">
      <c r="B50" s="16" t="s">
        <v>294</v>
      </c>
      <c r="C50" s="11">
        <v>8</v>
      </c>
      <c r="D50" s="25">
        <f>+Daten!P11</f>
        <v>0.49652777777777773</v>
      </c>
      <c r="E50" s="11">
        <f>+E49+1</f>
        <v>129</v>
      </c>
      <c r="F50" s="11">
        <v>1</v>
      </c>
      <c r="G50" s="10" t="s">
        <v>14</v>
      </c>
      <c r="H50" s="11"/>
      <c r="I50" s="12" t="str">
        <f ca="1">IF(U30="","Platz 5 / Verlierer "&amp;E30,IF(U30=0,I30,M30))</f>
        <v>TV Richterich</v>
      </c>
      <c r="J50" s="15" t="s">
        <v>22</v>
      </c>
      <c r="K50" s="10" t="s">
        <v>14</v>
      </c>
      <c r="L50" s="11"/>
      <c r="M50" s="12" t="str">
        <f ca="1">IF(U31="","Verlierer "&amp;E31,IF(U31=0,I31,M31))</f>
        <v>TV Sottrum</v>
      </c>
      <c r="N50" s="10" t="s">
        <v>14</v>
      </c>
      <c r="O50" s="11"/>
      <c r="P50" s="34" t="str">
        <f ca="1">IF($U$42="","Verlierer "&amp;$E$42,IF($U$42=0,$I$42,$M$42))</f>
        <v>TV Baden</v>
      </c>
      <c r="Q50" s="26" t="s">
        <v>398</v>
      </c>
      <c r="R50" s="149">
        <v>33</v>
      </c>
      <c r="S50" s="150" t="s">
        <v>21</v>
      </c>
      <c r="T50" s="151">
        <v>30</v>
      </c>
      <c r="U50" s="27">
        <f t="shared" si="7"/>
        <v>2</v>
      </c>
      <c r="V50" s="15" t="s">
        <v>21</v>
      </c>
      <c r="W50" s="28">
        <f t="shared" si="8"/>
        <v>0</v>
      </c>
      <c r="X50" s="11"/>
      <c r="Y50" s="15" t="s">
        <v>44</v>
      </c>
      <c r="Z50" s="15" t="s">
        <v>44</v>
      </c>
      <c r="AA50" s="16" t="s">
        <v>147</v>
      </c>
      <c r="AB50" s="16" t="s">
        <v>280</v>
      </c>
    </row>
    <row r="51" spans="2:28">
      <c r="B51" s="16" t="s">
        <v>295</v>
      </c>
      <c r="C51" s="370">
        <v>8</v>
      </c>
      <c r="D51" s="11"/>
      <c r="E51" s="11">
        <f>+E50+1</f>
        <v>130</v>
      </c>
      <c r="F51" s="11">
        <v>2</v>
      </c>
      <c r="G51" s="10" t="s">
        <v>13</v>
      </c>
      <c r="H51" s="11"/>
      <c r="I51" s="12" t="str">
        <f ca="1">IF(U32="","Platz 5 / Verlierer "&amp;E32,IF(U32=0,I32,M32))</f>
        <v>Charlottenburger TSV</v>
      </c>
      <c r="J51" s="15" t="s">
        <v>22</v>
      </c>
      <c r="K51" s="10" t="s">
        <v>13</v>
      </c>
      <c r="L51" s="11"/>
      <c r="M51" s="12" t="str">
        <f ca="1">IF(U33="","Verlierer "&amp;E33,IF(U33=0,I33,M33))</f>
        <v>Eiserfelder TV</v>
      </c>
      <c r="N51" s="10" t="s">
        <v>13</v>
      </c>
      <c r="O51" s="11"/>
      <c r="P51" s="34" t="str">
        <f ca="1">IF(U45="","Verlierer "&amp;E45,IF(U45=0,I45,M45))</f>
        <v>TuS Aschen-Strang</v>
      </c>
      <c r="Q51" s="26" t="s">
        <v>467</v>
      </c>
      <c r="R51" s="149">
        <v>19</v>
      </c>
      <c r="S51" s="150" t="s">
        <v>21</v>
      </c>
      <c r="T51" s="151">
        <v>40</v>
      </c>
      <c r="U51" s="27">
        <f t="shared" si="7"/>
        <v>0</v>
      </c>
      <c r="V51" s="15" t="s">
        <v>21</v>
      </c>
      <c r="W51" s="28">
        <f t="shared" si="8"/>
        <v>2</v>
      </c>
      <c r="X51" s="11"/>
      <c r="Y51" s="15" t="s">
        <v>44</v>
      </c>
      <c r="Z51" s="15" t="s">
        <v>44</v>
      </c>
      <c r="AA51" s="16" t="s">
        <v>147</v>
      </c>
      <c r="AB51" s="16" t="s">
        <v>280</v>
      </c>
    </row>
    <row r="52" spans="2:28">
      <c r="B52" s="16" t="s">
        <v>296</v>
      </c>
      <c r="C52" s="370">
        <v>8</v>
      </c>
      <c r="D52" s="25"/>
      <c r="E52" s="11">
        <f t="shared" si="4"/>
        <v>131</v>
      </c>
      <c r="F52" s="11">
        <v>3</v>
      </c>
      <c r="G52" s="16" t="s">
        <v>56</v>
      </c>
      <c r="H52" s="11"/>
      <c r="I52" s="12" t="str">
        <f ca="1">IF(U34="","Platz 3 / Verlierer "&amp;E34,IF(U34=0,I34,M34))</f>
        <v>SC Wentorf</v>
      </c>
      <c r="J52" s="15" t="s">
        <v>22</v>
      </c>
      <c r="K52" s="16" t="s">
        <v>56</v>
      </c>
      <c r="L52" s="11"/>
      <c r="M52" s="12" t="str">
        <f ca="1">IF($U$35="","Verlierer "&amp;$E$35,IF(U35=0,I35,M35))</f>
        <v>SV Werder Bremen</v>
      </c>
      <c r="N52" s="16" t="s">
        <v>56</v>
      </c>
      <c r="O52" s="11"/>
      <c r="P52" s="34" t="str">
        <f t="shared" ref="P52:P57" ca="1" si="9">IF(U46="","Sieger "&amp;E46,IF(U46=2,I46,M46))</f>
        <v>Idarer TV</v>
      </c>
      <c r="Q52" s="26" t="s">
        <v>468</v>
      </c>
      <c r="R52" s="149">
        <v>25</v>
      </c>
      <c r="S52" s="150" t="s">
        <v>21</v>
      </c>
      <c r="T52" s="151">
        <v>33</v>
      </c>
      <c r="U52" s="27">
        <f t="shared" si="7"/>
        <v>0</v>
      </c>
      <c r="V52" s="15" t="s">
        <v>21</v>
      </c>
      <c r="W52" s="28">
        <f t="shared" si="8"/>
        <v>2</v>
      </c>
      <c r="X52" s="24"/>
      <c r="Y52" s="15" t="s">
        <v>44</v>
      </c>
      <c r="Z52" s="15" t="s">
        <v>44</v>
      </c>
      <c r="AA52" s="16" t="s">
        <v>147</v>
      </c>
      <c r="AB52" s="16" t="s">
        <v>281</v>
      </c>
    </row>
    <row r="53" spans="2:28">
      <c r="B53" s="16" t="s">
        <v>297</v>
      </c>
      <c r="C53" s="369">
        <v>8</v>
      </c>
      <c r="D53" s="17"/>
      <c r="E53" s="17">
        <f t="shared" si="4"/>
        <v>132</v>
      </c>
      <c r="F53" s="17">
        <v>4</v>
      </c>
      <c r="G53" s="18" t="s">
        <v>17</v>
      </c>
      <c r="H53" s="17"/>
      <c r="I53" s="19" t="str">
        <f ca="1">IF(U36="","Platz 3 / Verlierer "&amp;E36,IF(U36=0,I36,M36))</f>
        <v>TV Berkenbaum</v>
      </c>
      <c r="J53" s="20" t="s">
        <v>22</v>
      </c>
      <c r="K53" s="18" t="s">
        <v>17</v>
      </c>
      <c r="L53" s="17"/>
      <c r="M53" s="19" t="str">
        <f ca="1">IF($U$37="","Verlierer "&amp;$E$37,IF(U37=0,I37,M37))</f>
        <v>TB Essen-Haarzopf</v>
      </c>
      <c r="N53" s="18" t="s">
        <v>17</v>
      </c>
      <c r="O53" s="17"/>
      <c r="P53" s="29" t="str">
        <f t="shared" ca="1" si="9"/>
        <v>MTV Markoldendorf</v>
      </c>
      <c r="Q53" s="21" t="s">
        <v>469</v>
      </c>
      <c r="R53" s="152">
        <v>31</v>
      </c>
      <c r="S53" s="153" t="s">
        <v>21</v>
      </c>
      <c r="T53" s="154">
        <v>28</v>
      </c>
      <c r="U53" s="22">
        <f t="shared" si="7"/>
        <v>2</v>
      </c>
      <c r="V53" s="20" t="s">
        <v>21</v>
      </c>
      <c r="W53" s="23">
        <f t="shared" si="8"/>
        <v>0</v>
      </c>
      <c r="X53" s="24"/>
      <c r="Y53" s="20" t="s">
        <v>44</v>
      </c>
      <c r="Z53" s="20" t="s">
        <v>44</v>
      </c>
      <c r="AA53" s="16" t="s">
        <v>147</v>
      </c>
      <c r="AB53" s="16" t="s">
        <v>281</v>
      </c>
    </row>
    <row r="54" spans="2:28">
      <c r="B54" s="16" t="s">
        <v>298</v>
      </c>
      <c r="C54" s="11">
        <v>9</v>
      </c>
      <c r="D54" s="9">
        <f>+Daten!P12</f>
        <v>0.51388888888888884</v>
      </c>
      <c r="E54" s="11">
        <f t="shared" si="4"/>
        <v>133</v>
      </c>
      <c r="F54" s="11">
        <v>1</v>
      </c>
      <c r="G54" s="10" t="s">
        <v>16</v>
      </c>
      <c r="H54" s="11"/>
      <c r="I54" s="12" t="str">
        <f ca="1">IF(U38="","Platz 3 / Verlierer "&amp;E38,IF(U38=0,I38,M38))</f>
        <v>VfL Eintracht Hannover</v>
      </c>
      <c r="J54" s="15" t="s">
        <v>22</v>
      </c>
      <c r="K54" s="10" t="s">
        <v>16</v>
      </c>
      <c r="L54" s="10"/>
      <c r="M54" s="12" t="str">
        <f ca="1">IF(U39="","Verlierer "&amp;E39,IF(U39=0,I39,M39))</f>
        <v>SG Arbergen-Mahndorf</v>
      </c>
      <c r="N54" s="10" t="s">
        <v>16</v>
      </c>
      <c r="O54" s="11"/>
      <c r="P54" s="34" t="str">
        <f t="shared" ca="1" si="9"/>
        <v>Barmer TG</v>
      </c>
      <c r="Q54" s="26" t="s">
        <v>426</v>
      </c>
      <c r="R54" s="149">
        <v>33</v>
      </c>
      <c r="S54" s="150" t="s">
        <v>21</v>
      </c>
      <c r="T54" s="151">
        <v>31</v>
      </c>
      <c r="U54" s="27">
        <f t="shared" si="7"/>
        <v>2</v>
      </c>
      <c r="V54" s="15" t="s">
        <v>21</v>
      </c>
      <c r="W54" s="28">
        <f t="shared" si="8"/>
        <v>0</v>
      </c>
      <c r="X54" s="12"/>
      <c r="Y54" s="15" t="s">
        <v>44</v>
      </c>
      <c r="Z54" s="15" t="s">
        <v>44</v>
      </c>
      <c r="AA54" s="16" t="s">
        <v>148</v>
      </c>
      <c r="AB54" s="16" t="s">
        <v>281</v>
      </c>
    </row>
    <row r="55" spans="2:28">
      <c r="B55" s="16" t="s">
        <v>299</v>
      </c>
      <c r="C55" s="370">
        <v>9</v>
      </c>
      <c r="D55" s="11"/>
      <c r="E55" s="11">
        <f t="shared" si="4"/>
        <v>134</v>
      </c>
      <c r="F55" s="11">
        <v>2</v>
      </c>
      <c r="G55" s="10" t="s">
        <v>15</v>
      </c>
      <c r="H55" s="11"/>
      <c r="I55" s="12" t="str">
        <f ca="1">IF(U40="","Platz 3 / Verlierer "&amp;E40,IF(U40=0,I40,M40))</f>
        <v>MTV Jahn Schladen</v>
      </c>
      <c r="J55" s="15" t="s">
        <v>22</v>
      </c>
      <c r="K55" s="10" t="s">
        <v>15</v>
      </c>
      <c r="L55" s="10"/>
      <c r="M55" s="12" t="str">
        <f ca="1">IF(U41="","Verlierer "&amp;E41,IF(U41=0,I41,M41))</f>
        <v>Linden-Dahlhauser TV</v>
      </c>
      <c r="N55" s="10" t="s">
        <v>15</v>
      </c>
      <c r="O55" s="4"/>
      <c r="P55" s="34" t="str">
        <f t="shared" ca="1" si="9"/>
        <v>TV Zeilhard</v>
      </c>
      <c r="Q55" s="26" t="s">
        <v>403</v>
      </c>
      <c r="R55" s="149">
        <v>33</v>
      </c>
      <c r="S55" s="150" t="s">
        <v>21</v>
      </c>
      <c r="T55" s="151">
        <v>34</v>
      </c>
      <c r="U55" s="27">
        <f t="shared" si="7"/>
        <v>0</v>
      </c>
      <c r="V55" s="15" t="s">
        <v>21</v>
      </c>
      <c r="W55" s="28">
        <f t="shared" si="8"/>
        <v>2</v>
      </c>
      <c r="X55" s="24"/>
      <c r="Y55" s="15" t="s">
        <v>44</v>
      </c>
      <c r="Z55" s="15" t="s">
        <v>44</v>
      </c>
      <c r="AA55" s="16" t="s">
        <v>148</v>
      </c>
      <c r="AB55" s="16" t="s">
        <v>281</v>
      </c>
    </row>
    <row r="56" spans="2:28">
      <c r="B56" s="16" t="s">
        <v>300</v>
      </c>
      <c r="C56" s="370">
        <v>9</v>
      </c>
      <c r="D56" s="11"/>
      <c r="E56" s="11">
        <f t="shared" si="4"/>
        <v>135</v>
      </c>
      <c r="F56" s="11">
        <v>3</v>
      </c>
      <c r="G56" s="16" t="s">
        <v>14</v>
      </c>
      <c r="H56" s="11"/>
      <c r="I56" s="12" t="str">
        <f ca="1">IF(U42="","Platz 3 / Verlierer "&amp;E42,IF(U42=0,I42,M42))</f>
        <v>TV Baden</v>
      </c>
      <c r="J56" s="15" t="s">
        <v>22</v>
      </c>
      <c r="K56" s="16" t="s">
        <v>14</v>
      </c>
      <c r="L56" s="16"/>
      <c r="M56" s="12" t="str">
        <f ca="1">IF(U43="","Verlierer "&amp;E43,IF(U43=0,I43,M43))</f>
        <v>TSV Burgdorf</v>
      </c>
      <c r="N56" s="16" t="s">
        <v>14</v>
      </c>
      <c r="O56" s="11"/>
      <c r="P56" s="34" t="str">
        <f t="shared" ca="1" si="9"/>
        <v>TV Richterich</v>
      </c>
      <c r="Q56" s="26" t="s">
        <v>470</v>
      </c>
      <c r="R56" s="149">
        <v>23</v>
      </c>
      <c r="S56" s="150" t="s">
        <v>21</v>
      </c>
      <c r="T56" s="151">
        <v>36</v>
      </c>
      <c r="U56" s="27">
        <f t="shared" ref="U56:U61" si="10">IF(R56="","",IF(R56&gt;T56,2,IF(R56&lt;T56,0,1)))</f>
        <v>0</v>
      </c>
      <c r="V56" s="15" t="s">
        <v>21</v>
      </c>
      <c r="W56" s="28">
        <f t="shared" ref="W56:W61" si="11">IF(T56="","",IF(T56&gt;R56,2,IF(T56&lt;R56,0,1)))</f>
        <v>2</v>
      </c>
      <c r="X56" s="11"/>
      <c r="Y56" s="15" t="s">
        <v>44</v>
      </c>
      <c r="Z56" s="15" t="s">
        <v>44</v>
      </c>
      <c r="AA56" s="16" t="s">
        <v>149</v>
      </c>
      <c r="AB56" s="16" t="s">
        <v>281</v>
      </c>
    </row>
    <row r="57" spans="2:28">
      <c r="B57" s="16" t="s">
        <v>301</v>
      </c>
      <c r="C57" s="369">
        <v>9</v>
      </c>
      <c r="D57" s="17"/>
      <c r="E57" s="17">
        <f>+E56+1</f>
        <v>136</v>
      </c>
      <c r="F57" s="17">
        <v>4</v>
      </c>
      <c r="G57" s="18" t="s">
        <v>13</v>
      </c>
      <c r="H57" s="17"/>
      <c r="I57" s="19" t="str">
        <f ca="1">IF(U44="","Platz 3 / Verlierer "&amp;E44,IF(U44=0,I44,M44))</f>
        <v>SV Weiler</v>
      </c>
      <c r="J57" s="20" t="s">
        <v>22</v>
      </c>
      <c r="K57" s="18" t="s">
        <v>13</v>
      </c>
      <c r="L57" s="18"/>
      <c r="M57" s="19" t="str">
        <f ca="1">IF($U$45="","Sieger "&amp;$E$45,IF(U45=0,I45,M45))</f>
        <v>TuS Aschen-Strang</v>
      </c>
      <c r="N57" s="18" t="s">
        <v>13</v>
      </c>
      <c r="O57" s="17"/>
      <c r="P57" s="29" t="str">
        <f t="shared" ca="1" si="9"/>
        <v>Eiserfelder TV</v>
      </c>
      <c r="Q57" s="21" t="s">
        <v>453</v>
      </c>
      <c r="R57" s="152">
        <v>28</v>
      </c>
      <c r="S57" s="153" t="s">
        <v>21</v>
      </c>
      <c r="T57" s="154">
        <v>29</v>
      </c>
      <c r="U57" s="22">
        <f t="shared" si="10"/>
        <v>0</v>
      </c>
      <c r="V57" s="20" t="s">
        <v>21</v>
      </c>
      <c r="W57" s="23">
        <f t="shared" si="11"/>
        <v>2</v>
      </c>
      <c r="X57" s="11"/>
      <c r="Y57" s="20" t="s">
        <v>44</v>
      </c>
      <c r="Z57" s="20" t="s">
        <v>44</v>
      </c>
      <c r="AA57" s="16" t="s">
        <v>149</v>
      </c>
      <c r="AB57" s="16" t="s">
        <v>281</v>
      </c>
    </row>
    <row r="58" spans="2:28">
      <c r="B58" s="16"/>
      <c r="C58" s="11">
        <v>10</v>
      </c>
      <c r="D58" s="25">
        <f>+Daten!P13</f>
        <v>0.53125</v>
      </c>
      <c r="E58" s="11"/>
      <c r="F58" s="11">
        <v>1</v>
      </c>
      <c r="G58" s="10"/>
      <c r="H58" s="11"/>
      <c r="I58" s="12"/>
      <c r="J58" s="15" t="s">
        <v>22</v>
      </c>
      <c r="K58" s="10"/>
      <c r="L58" s="11"/>
      <c r="M58" s="12"/>
      <c r="N58" s="10"/>
      <c r="O58" s="11"/>
      <c r="P58" s="12"/>
      <c r="Q58" s="26"/>
      <c r="R58" s="149"/>
      <c r="S58" s="150" t="s">
        <v>21</v>
      </c>
      <c r="T58" s="151"/>
      <c r="U58" s="27" t="str">
        <f t="shared" si="10"/>
        <v/>
      </c>
      <c r="V58" s="15" t="s">
        <v>21</v>
      </c>
      <c r="W58" s="28" t="str">
        <f t="shared" si="11"/>
        <v/>
      </c>
      <c r="X58" s="24"/>
      <c r="Y58" s="15" t="s">
        <v>44</v>
      </c>
      <c r="Z58" s="15" t="s">
        <v>44</v>
      </c>
      <c r="AA58" s="16"/>
      <c r="AB58" s="16"/>
    </row>
    <row r="59" spans="2:28">
      <c r="B59" s="16" t="s">
        <v>302</v>
      </c>
      <c r="C59" s="370">
        <v>10</v>
      </c>
      <c r="D59" s="11"/>
      <c r="E59" s="11">
        <f>+E57+1</f>
        <v>137</v>
      </c>
      <c r="F59" s="11">
        <v>2</v>
      </c>
      <c r="G59" s="10" t="s">
        <v>56</v>
      </c>
      <c r="H59" s="11"/>
      <c r="I59" s="12" t="str">
        <f ca="1">IF(U34="","Endspiel M60 / S. "&amp;E34,IF(U34=2,I34,M34))</f>
        <v>SF Ricklingen</v>
      </c>
      <c r="J59" s="15" t="s">
        <v>22</v>
      </c>
      <c r="K59" s="10" t="s">
        <v>56</v>
      </c>
      <c r="L59" s="11"/>
      <c r="M59" s="12" t="str">
        <f ca="1">IF(U35="","Sieger "&amp;E35,IF(U35=2,I35,M35))</f>
        <v>Viersener TV</v>
      </c>
      <c r="N59" s="10" t="s">
        <v>56</v>
      </c>
      <c r="O59" s="11"/>
      <c r="P59" s="34" t="str">
        <f ca="1">IF(U52="","Sieger "&amp;E52,IF(U52=2,I52,M52))</f>
        <v>SV Werder Bremen</v>
      </c>
      <c r="Q59" s="26" t="s">
        <v>471</v>
      </c>
      <c r="R59" s="149">
        <v>28</v>
      </c>
      <c r="S59" s="150" t="s">
        <v>21</v>
      </c>
      <c r="T59" s="151">
        <v>26</v>
      </c>
      <c r="U59" s="27">
        <f t="shared" si="10"/>
        <v>2</v>
      </c>
      <c r="V59" s="15" t="s">
        <v>21</v>
      </c>
      <c r="W59" s="28">
        <f t="shared" si="11"/>
        <v>0</v>
      </c>
      <c r="X59" s="24"/>
      <c r="Y59" s="15" t="s">
        <v>44</v>
      </c>
      <c r="Z59" s="15" t="s">
        <v>44</v>
      </c>
      <c r="AA59" s="16" t="s">
        <v>150</v>
      </c>
      <c r="AB59" s="16" t="s">
        <v>33</v>
      </c>
    </row>
    <row r="60" spans="2:28">
      <c r="B60" s="16" t="s">
        <v>303</v>
      </c>
      <c r="C60" s="370">
        <v>10</v>
      </c>
      <c r="D60" s="11"/>
      <c r="E60" s="11">
        <f t="shared" si="4"/>
        <v>138</v>
      </c>
      <c r="F60" s="11">
        <v>3</v>
      </c>
      <c r="G60" s="10" t="s">
        <v>17</v>
      </c>
      <c r="H60" s="11"/>
      <c r="I60" s="12" t="str">
        <f ca="1">IF(U36="","Endspiel M50 / S. "&amp;E36,IF(U36=2,I36,M36))</f>
        <v>SV Werder Bremen</v>
      </c>
      <c r="J60" s="15" t="s">
        <v>22</v>
      </c>
      <c r="K60" s="10" t="s">
        <v>17</v>
      </c>
      <c r="L60" s="11"/>
      <c r="M60" s="12" t="str">
        <f ca="1">IF(U37="","Sieger "&amp;E37,IF(U37=2,I37,M37))</f>
        <v>TSV Burgdorf</v>
      </c>
      <c r="N60" s="10" t="s">
        <v>17</v>
      </c>
      <c r="O60" s="11"/>
      <c r="P60" s="34" t="str">
        <f ca="1">IF(U53="","Sieger "&amp;E53,IF(U53=2,I53,M53))</f>
        <v>TV Berkenbaum</v>
      </c>
      <c r="Q60" s="26" t="s">
        <v>397</v>
      </c>
      <c r="R60" s="149">
        <v>32</v>
      </c>
      <c r="S60" s="150" t="s">
        <v>21</v>
      </c>
      <c r="T60" s="151">
        <v>28</v>
      </c>
      <c r="U60" s="27">
        <f t="shared" si="10"/>
        <v>2</v>
      </c>
      <c r="V60" s="15" t="s">
        <v>21</v>
      </c>
      <c r="W60" s="28">
        <f t="shared" si="11"/>
        <v>0</v>
      </c>
      <c r="X60" s="24"/>
      <c r="Y60" s="15" t="s">
        <v>44</v>
      </c>
      <c r="Z60" s="15" t="s">
        <v>44</v>
      </c>
      <c r="AA60" s="16" t="s">
        <v>150</v>
      </c>
      <c r="AB60" s="16" t="s">
        <v>33</v>
      </c>
    </row>
    <row r="61" spans="2:28">
      <c r="B61" s="16"/>
      <c r="C61" s="369">
        <v>10</v>
      </c>
      <c r="D61" s="17"/>
      <c r="E61" s="17"/>
      <c r="F61" s="17">
        <v>4</v>
      </c>
      <c r="G61" s="18"/>
      <c r="H61" s="17"/>
      <c r="I61" s="19"/>
      <c r="J61" s="20" t="s">
        <v>22</v>
      </c>
      <c r="K61" s="18"/>
      <c r="L61" s="17"/>
      <c r="M61" s="19"/>
      <c r="N61" s="18"/>
      <c r="O61" s="17"/>
      <c r="P61" s="19"/>
      <c r="Q61" s="21"/>
      <c r="R61" s="152"/>
      <c r="S61" s="153"/>
      <c r="T61" s="154"/>
      <c r="U61" s="22" t="str">
        <f t="shared" si="10"/>
        <v/>
      </c>
      <c r="V61" s="20" t="s">
        <v>21</v>
      </c>
      <c r="W61" s="23" t="str">
        <f t="shared" si="11"/>
        <v/>
      </c>
      <c r="X61" s="24"/>
      <c r="Y61" s="20" t="s">
        <v>44</v>
      </c>
      <c r="Z61" s="20" t="s">
        <v>44</v>
      </c>
      <c r="AA61" s="16"/>
      <c r="AB61" s="16"/>
    </row>
    <row r="62" spans="2:28">
      <c r="B62" s="16"/>
      <c r="C62" s="11">
        <v>11</v>
      </c>
      <c r="D62" s="9">
        <f>+Daten!P14</f>
        <v>0.54861111111111116</v>
      </c>
      <c r="E62" s="11"/>
      <c r="F62" s="11">
        <v>1</v>
      </c>
      <c r="G62" s="10"/>
      <c r="H62" s="11"/>
      <c r="I62" s="12"/>
      <c r="J62" s="15" t="s">
        <v>22</v>
      </c>
      <c r="K62" s="10"/>
      <c r="L62" s="11"/>
      <c r="M62" s="34"/>
      <c r="N62" s="10"/>
      <c r="O62" s="11"/>
      <c r="P62" s="34"/>
      <c r="Q62" s="26"/>
      <c r="R62" s="149"/>
      <c r="S62" s="150"/>
      <c r="T62" s="151"/>
      <c r="U62" s="27" t="str">
        <f>IF(R62="","",IF(R62&gt;T62,2,IF(R62&lt;T62,0,1)))</f>
        <v/>
      </c>
      <c r="V62" s="15" t="s">
        <v>21</v>
      </c>
      <c r="W62" s="28" t="str">
        <f>IF(T62="","",IF(T62&gt;R62,2,IF(T62&lt;R62,0,1)))</f>
        <v/>
      </c>
      <c r="X62" s="24"/>
      <c r="Y62" s="15" t="s">
        <v>44</v>
      </c>
      <c r="Z62" s="15" t="s">
        <v>44</v>
      </c>
      <c r="AA62" s="16"/>
      <c r="AB62" s="16"/>
    </row>
    <row r="63" spans="2:28">
      <c r="B63" s="16" t="s">
        <v>304</v>
      </c>
      <c r="C63" s="370">
        <v>11</v>
      </c>
      <c r="D63" s="11"/>
      <c r="E63" s="11">
        <f>+E60+1</f>
        <v>139</v>
      </c>
      <c r="F63" s="11">
        <v>2</v>
      </c>
      <c r="G63" s="10" t="s">
        <v>16</v>
      </c>
      <c r="H63" s="11"/>
      <c r="I63" s="12" t="str">
        <f ca="1">IF(U38="","Endspiel F40 / S. "&amp;E38,IF(U38=2,I38,M38))</f>
        <v>Gadderbaumer TV</v>
      </c>
      <c r="J63" s="15" t="s">
        <v>22</v>
      </c>
      <c r="K63" s="10" t="s">
        <v>16</v>
      </c>
      <c r="L63" s="11"/>
      <c r="M63" s="12" t="str">
        <f ca="1">IF(U39="","Sieger "&amp;E39,IF(U39=2,I39,M39))</f>
        <v>TV Grohn</v>
      </c>
      <c r="N63" s="10" t="s">
        <v>16</v>
      </c>
      <c r="O63" s="11"/>
      <c r="P63" s="34" t="str">
        <f ca="1">IF(U54="","Sieger "&amp;E54,IF(U54=2,I54,M54))</f>
        <v>VfL Eintracht Hannover</v>
      </c>
      <c r="Q63" s="26" t="s">
        <v>472</v>
      </c>
      <c r="R63" s="149">
        <v>30</v>
      </c>
      <c r="S63" s="150" t="s">
        <v>21</v>
      </c>
      <c r="T63" s="151">
        <v>28</v>
      </c>
      <c r="U63" s="27">
        <f>IF(R63="","",IF(R63&gt;T63,2,IF(R63&lt;T63,0,1)))</f>
        <v>2</v>
      </c>
      <c r="V63" s="15" t="s">
        <v>21</v>
      </c>
      <c r="W63" s="28">
        <f>IF(T63="","",IF(T63&gt;R63,2,IF(T63&lt;R63,0,1)))</f>
        <v>0</v>
      </c>
      <c r="X63" s="24"/>
      <c r="Y63" s="15" t="s">
        <v>44</v>
      </c>
      <c r="Z63" s="15" t="s">
        <v>44</v>
      </c>
      <c r="AA63" s="16" t="s">
        <v>151</v>
      </c>
      <c r="AB63" s="16" t="s">
        <v>33</v>
      </c>
    </row>
    <row r="64" spans="2:28">
      <c r="B64" s="16" t="s">
        <v>306</v>
      </c>
      <c r="C64" s="370">
        <v>11</v>
      </c>
      <c r="D64" s="25"/>
      <c r="E64" s="11">
        <f t="shared" si="4"/>
        <v>140</v>
      </c>
      <c r="F64" s="11">
        <v>3</v>
      </c>
      <c r="G64" s="10" t="s">
        <v>14</v>
      </c>
      <c r="H64" s="11"/>
      <c r="I64" s="12" t="str">
        <f ca="1">IF(U42="","Endspiel F30 / S. "&amp;E42,IF(U42=2,I42,M42))</f>
        <v>TV Berkenbaum</v>
      </c>
      <c r="J64" s="15" t="s">
        <v>22</v>
      </c>
      <c r="K64" s="10" t="s">
        <v>14</v>
      </c>
      <c r="L64" s="11"/>
      <c r="M64" s="12" t="str">
        <f ca="1">IF(U43="","Sieger "&amp;E43,IF(U43=2,I43,M43))</f>
        <v>SC Itzehoe</v>
      </c>
      <c r="N64" s="10" t="s">
        <v>14</v>
      </c>
      <c r="O64" s="11"/>
      <c r="P64" s="34" t="str">
        <f ca="1">IF(U56="","Sieger "&amp;E56,IF(U56=2,I56,M56))</f>
        <v>TSV Burgdorf</v>
      </c>
      <c r="Q64" s="26" t="s">
        <v>473</v>
      </c>
      <c r="R64" s="149">
        <v>40</v>
      </c>
      <c r="S64" s="150" t="s">
        <v>21</v>
      </c>
      <c r="T64" s="151">
        <v>26</v>
      </c>
      <c r="U64" s="27">
        <f t="shared" si="7"/>
        <v>2</v>
      </c>
      <c r="V64" s="15" t="s">
        <v>21</v>
      </c>
      <c r="W64" s="28">
        <f t="shared" si="8"/>
        <v>0</v>
      </c>
      <c r="X64" s="24"/>
      <c r="Y64" s="15" t="s">
        <v>44</v>
      </c>
      <c r="Z64" s="15" t="s">
        <v>44</v>
      </c>
      <c r="AA64" s="16" t="s">
        <v>151</v>
      </c>
      <c r="AB64" s="16" t="s">
        <v>33</v>
      </c>
    </row>
    <row r="65" spans="2:28">
      <c r="B65" s="16"/>
      <c r="C65" s="369">
        <v>11</v>
      </c>
      <c r="D65" s="17"/>
      <c r="E65" s="17"/>
      <c r="F65" s="17">
        <v>4</v>
      </c>
      <c r="G65" s="18"/>
      <c r="H65" s="17"/>
      <c r="I65" s="19"/>
      <c r="J65" s="20" t="s">
        <v>22</v>
      </c>
      <c r="K65" s="18"/>
      <c r="L65" s="17"/>
      <c r="M65" s="29"/>
      <c r="N65" s="18"/>
      <c r="O65" s="17"/>
      <c r="P65" s="29"/>
      <c r="Q65" s="21"/>
      <c r="R65" s="152"/>
      <c r="S65" s="153"/>
      <c r="T65" s="154"/>
      <c r="U65" s="22" t="str">
        <f t="shared" si="7"/>
        <v/>
      </c>
      <c r="V65" s="20" t="s">
        <v>21</v>
      </c>
      <c r="W65" s="23" t="str">
        <f t="shared" si="8"/>
        <v/>
      </c>
      <c r="X65" s="24"/>
      <c r="Y65" s="20" t="s">
        <v>44</v>
      </c>
      <c r="Z65" s="20" t="s">
        <v>44</v>
      </c>
      <c r="AA65" s="16"/>
      <c r="AB65" s="16"/>
    </row>
    <row r="66" spans="2:28">
      <c r="B66" s="16"/>
      <c r="C66" s="11">
        <v>12</v>
      </c>
      <c r="D66" s="9">
        <f>+Daten!P15</f>
        <v>0.56597222222222232</v>
      </c>
      <c r="E66" s="11"/>
      <c r="F66" s="11">
        <v>1</v>
      </c>
      <c r="G66" s="10"/>
      <c r="H66" s="11"/>
      <c r="I66" s="12"/>
      <c r="J66" s="15" t="s">
        <v>22</v>
      </c>
      <c r="K66" s="10"/>
      <c r="L66" s="11"/>
      <c r="M66" s="34"/>
      <c r="N66" s="10"/>
      <c r="O66" s="11"/>
      <c r="P66" s="34"/>
      <c r="Q66" s="26"/>
      <c r="R66" s="149"/>
      <c r="S66" s="150" t="s">
        <v>21</v>
      </c>
      <c r="T66" s="151"/>
      <c r="U66" s="27" t="str">
        <f t="shared" si="7"/>
        <v/>
      </c>
      <c r="V66" s="15" t="s">
        <v>21</v>
      </c>
      <c r="W66" s="28" t="str">
        <f t="shared" si="8"/>
        <v/>
      </c>
      <c r="X66" s="24"/>
      <c r="Y66" s="15" t="s">
        <v>44</v>
      </c>
      <c r="Z66" s="15" t="s">
        <v>44</v>
      </c>
      <c r="AA66" s="16"/>
      <c r="AB66" s="16"/>
    </row>
    <row r="67" spans="2:28">
      <c r="B67" s="16" t="s">
        <v>305</v>
      </c>
      <c r="C67" s="370">
        <v>12</v>
      </c>
      <c r="D67" s="11"/>
      <c r="E67" s="11">
        <f>+E64+1</f>
        <v>141</v>
      </c>
      <c r="F67" s="11">
        <v>2</v>
      </c>
      <c r="G67" s="10" t="s">
        <v>15</v>
      </c>
      <c r="H67" s="11"/>
      <c r="I67" s="12" t="str">
        <f ca="1">IF(U40="","Endspiel M40 / S. "&amp;E40,IF(U40=2,I40,M40))</f>
        <v>SG Arbergen-Mahndorf</v>
      </c>
      <c r="J67" s="15" t="s">
        <v>22</v>
      </c>
      <c r="K67" s="10" t="s">
        <v>15</v>
      </c>
      <c r="L67" s="11"/>
      <c r="M67" s="12" t="str">
        <f ca="1">IF(U41="","Sieger "&amp;E41,IF(U41=2,I41,M41))</f>
        <v>SV Werder Bremen</v>
      </c>
      <c r="N67" s="10" t="s">
        <v>15</v>
      </c>
      <c r="O67" s="11"/>
      <c r="P67" s="12" t="str">
        <f ca="1">IF(U55="","Sieger "&amp;E55,IF(U55=2,I55,M55))</f>
        <v>Linden-Dahlhauser TV</v>
      </c>
      <c r="Q67" s="26" t="s">
        <v>430</v>
      </c>
      <c r="R67" s="149">
        <v>34</v>
      </c>
      <c r="S67" s="150" t="s">
        <v>21</v>
      </c>
      <c r="T67" s="151">
        <v>37</v>
      </c>
      <c r="U67" s="27">
        <f t="shared" si="7"/>
        <v>0</v>
      </c>
      <c r="V67" s="15" t="s">
        <v>21</v>
      </c>
      <c r="W67" s="28">
        <f t="shared" si="8"/>
        <v>2</v>
      </c>
      <c r="X67" s="24"/>
      <c r="Y67" s="15" t="s">
        <v>44</v>
      </c>
      <c r="Z67" s="15" t="s">
        <v>44</v>
      </c>
      <c r="AA67" s="16" t="s">
        <v>152</v>
      </c>
      <c r="AB67" s="16" t="s">
        <v>33</v>
      </c>
    </row>
    <row r="68" spans="2:28">
      <c r="B68" s="16" t="s">
        <v>307</v>
      </c>
      <c r="C68" s="370">
        <v>12</v>
      </c>
      <c r="D68" s="11"/>
      <c r="E68" s="11">
        <f t="shared" si="4"/>
        <v>142</v>
      </c>
      <c r="F68" s="11">
        <v>3</v>
      </c>
      <c r="G68" s="10" t="s">
        <v>13</v>
      </c>
      <c r="H68" s="11"/>
      <c r="I68" s="12" t="str">
        <f ca="1">IF(U44="","Endspiel M30 / S. "&amp;E44,IF(U44=2,I44,M44))</f>
        <v>TV Berkenbaum</v>
      </c>
      <c r="J68" s="15" t="s">
        <v>22</v>
      </c>
      <c r="K68" s="10" t="s">
        <v>13</v>
      </c>
      <c r="L68" s="11"/>
      <c r="M68" s="12" t="str">
        <f ca="1">IF(U45="","Sieger "&amp;E45,IF(U45=2,I45,M45))</f>
        <v>SSC Dodesheide</v>
      </c>
      <c r="N68" s="10" t="s">
        <v>13</v>
      </c>
      <c r="O68" s="11"/>
      <c r="P68" s="12" t="str">
        <f ca="1">IF(U57="","Sieger "&amp;E57,IF(U57=2,I57,M57))</f>
        <v>TuS Aschen-Strang</v>
      </c>
      <c r="Q68" s="26" t="s">
        <v>474</v>
      </c>
      <c r="R68" s="149">
        <v>34</v>
      </c>
      <c r="S68" s="150" t="s">
        <v>21</v>
      </c>
      <c r="T68" s="151">
        <v>35</v>
      </c>
      <c r="U68" s="27">
        <f t="shared" ref="U68:U73" si="12">IF(R68="","",IF(R68&gt;T68,2,IF(R68&lt;T68,0,1)))</f>
        <v>0</v>
      </c>
      <c r="V68" s="15" t="s">
        <v>21</v>
      </c>
      <c r="W68" s="28">
        <f t="shared" ref="W68:W73" si="13">IF(T68="","",IF(T68&gt;R68,2,IF(T68&lt;R68,0,1)))</f>
        <v>2</v>
      </c>
      <c r="X68" s="24"/>
      <c r="Y68" s="15" t="s">
        <v>44</v>
      </c>
      <c r="Z68" s="15" t="s">
        <v>44</v>
      </c>
      <c r="AA68" s="16" t="s">
        <v>152</v>
      </c>
      <c r="AB68" s="16" t="s">
        <v>33</v>
      </c>
    </row>
    <row r="69" spans="2:28">
      <c r="B69" s="16"/>
      <c r="C69" s="369">
        <v>12</v>
      </c>
      <c r="D69" s="17"/>
      <c r="E69" s="17"/>
      <c r="F69" s="17">
        <v>4</v>
      </c>
      <c r="G69" s="18"/>
      <c r="H69" s="17"/>
      <c r="I69" s="19"/>
      <c r="J69" s="20" t="s">
        <v>22</v>
      </c>
      <c r="K69" s="18"/>
      <c r="L69" s="17"/>
      <c r="M69" s="29"/>
      <c r="N69" s="18"/>
      <c r="O69" s="17"/>
      <c r="P69" s="29"/>
      <c r="Q69" s="21"/>
      <c r="R69" s="152"/>
      <c r="S69" s="153" t="s">
        <v>21</v>
      </c>
      <c r="T69" s="154"/>
      <c r="U69" s="22" t="str">
        <f t="shared" si="12"/>
        <v/>
      </c>
      <c r="V69" s="20" t="s">
        <v>21</v>
      </c>
      <c r="W69" s="23" t="str">
        <f t="shared" si="13"/>
        <v/>
      </c>
      <c r="X69" s="24"/>
      <c r="Y69" s="20" t="s">
        <v>44</v>
      </c>
      <c r="Z69" s="20" t="s">
        <v>44</v>
      </c>
      <c r="AA69" s="16"/>
      <c r="AB69" s="16"/>
    </row>
    <row r="70" spans="2:28" hidden="1" outlineLevel="1">
      <c r="B70" s="16"/>
      <c r="C70" s="11">
        <f>+C66+1</f>
        <v>13</v>
      </c>
      <c r="D70" s="9">
        <f>+Daten!P19</f>
        <v>0.63541666666666696</v>
      </c>
      <c r="E70" s="11">
        <f t="shared" si="4"/>
        <v>1</v>
      </c>
      <c r="F70" s="11">
        <v>1</v>
      </c>
      <c r="G70" s="10"/>
      <c r="H70" s="11"/>
      <c r="I70" s="12"/>
      <c r="J70" s="15" t="s">
        <v>22</v>
      </c>
      <c r="K70" s="10"/>
      <c r="L70" s="11"/>
      <c r="M70" s="34"/>
      <c r="N70" s="10"/>
      <c r="O70" s="11"/>
      <c r="P70" s="34"/>
      <c r="Q70" s="26"/>
      <c r="R70" s="149"/>
      <c r="S70" s="150" t="s">
        <v>21</v>
      </c>
      <c r="T70" s="151"/>
      <c r="U70" s="27" t="str">
        <f t="shared" si="12"/>
        <v/>
      </c>
      <c r="V70" s="15" t="s">
        <v>21</v>
      </c>
      <c r="W70" s="28" t="str">
        <f t="shared" si="13"/>
        <v/>
      </c>
      <c r="X70" s="24"/>
      <c r="Y70" s="15" t="s">
        <v>44</v>
      </c>
      <c r="Z70" s="15" t="s">
        <v>44</v>
      </c>
    </row>
    <row r="71" spans="2:28" hidden="1" outlineLevel="1">
      <c r="B71" s="16"/>
      <c r="C71" s="11"/>
      <c r="D71" s="11"/>
      <c r="E71" s="11">
        <f t="shared" si="4"/>
        <v>2</v>
      </c>
      <c r="F71" s="11">
        <v>2</v>
      </c>
      <c r="G71" s="10" t="s">
        <v>15</v>
      </c>
      <c r="H71" s="11"/>
      <c r="I71" s="12" t="str">
        <f ca="1">IF(U56="","Endspiel M40 / S. "&amp;E56,IF(U56=2,I56,M56))</f>
        <v>TSV Burgdorf</v>
      </c>
      <c r="J71" s="15" t="s">
        <v>22</v>
      </c>
      <c r="K71" s="10" t="s">
        <v>15</v>
      </c>
      <c r="L71" s="11"/>
      <c r="M71" s="12" t="str">
        <f ca="1">IF(U57="","S. "&amp;E57,IF(U57=2,I57,M57))</f>
        <v>TuS Aschen-Strang</v>
      </c>
      <c r="N71" s="10" t="s">
        <v>15</v>
      </c>
      <c r="O71" s="11"/>
      <c r="P71" s="12" t="str">
        <f>IF(U62="","S. "&amp;E62,IF(U62=2,I62,M62))</f>
        <v xml:space="preserve">S. </v>
      </c>
      <c r="Q71" s="26"/>
      <c r="R71" s="149"/>
      <c r="S71" s="150" t="s">
        <v>21</v>
      </c>
      <c r="T71" s="151"/>
      <c r="U71" s="27" t="str">
        <f t="shared" si="12"/>
        <v/>
      </c>
      <c r="V71" s="15" t="s">
        <v>21</v>
      </c>
      <c r="W71" s="28" t="str">
        <f t="shared" si="13"/>
        <v/>
      </c>
      <c r="X71" s="24"/>
      <c r="Y71" s="15" t="s">
        <v>44</v>
      </c>
      <c r="Z71" s="15" t="s">
        <v>44</v>
      </c>
    </row>
    <row r="72" spans="2:28" hidden="1" outlineLevel="1">
      <c r="B72" s="16"/>
      <c r="C72" s="11"/>
      <c r="D72" s="11"/>
      <c r="E72" s="11">
        <f t="shared" si="4"/>
        <v>3</v>
      </c>
      <c r="F72" s="11">
        <v>3</v>
      </c>
      <c r="G72" s="10" t="s">
        <v>13</v>
      </c>
      <c r="H72" s="11"/>
      <c r="I72" s="12" t="str">
        <f ca="1">IF(U54="","Endspiel M30 / S. "&amp;E54,IF(U54=2,I54,M54))</f>
        <v>VfL Eintracht Hannover</v>
      </c>
      <c r="J72" s="15" t="s">
        <v>22</v>
      </c>
      <c r="K72" s="10" t="s">
        <v>13</v>
      </c>
      <c r="L72" s="11"/>
      <c r="M72" s="12" t="str">
        <f ca="1">IF(U55="","S. "&amp;E55,IF(U55=2,I55,M55))</f>
        <v>Linden-Dahlhauser TV</v>
      </c>
      <c r="N72" s="10" t="s">
        <v>13</v>
      </c>
      <c r="O72" s="11"/>
      <c r="P72" s="34" t="str">
        <f>IF(U65="","S. "&amp;E65,IF(U65=2,I65,M65))</f>
        <v xml:space="preserve">S. </v>
      </c>
      <c r="Q72" s="26"/>
      <c r="R72" s="149"/>
      <c r="S72" s="150" t="s">
        <v>21</v>
      </c>
      <c r="T72" s="151"/>
      <c r="U72" s="27" t="str">
        <f t="shared" si="12"/>
        <v/>
      </c>
      <c r="V72" s="15" t="s">
        <v>21</v>
      </c>
      <c r="W72" s="28" t="str">
        <f t="shared" si="13"/>
        <v/>
      </c>
      <c r="X72" s="24"/>
      <c r="Y72" s="15" t="s">
        <v>44</v>
      </c>
      <c r="Z72" s="15" t="s">
        <v>44</v>
      </c>
    </row>
    <row r="73" spans="2:28" hidden="1" outlineLevel="1">
      <c r="B73" s="16"/>
      <c r="C73" s="17"/>
      <c r="D73" s="17"/>
      <c r="E73" s="17">
        <f>+E72+1</f>
        <v>4</v>
      </c>
      <c r="F73" s="17">
        <v>4</v>
      </c>
      <c r="G73" s="18"/>
      <c r="H73" s="17"/>
      <c r="I73" s="19"/>
      <c r="J73" s="20" t="s">
        <v>22</v>
      </c>
      <c r="K73" s="18"/>
      <c r="L73" s="17"/>
      <c r="M73" s="29"/>
      <c r="N73" s="18"/>
      <c r="O73" s="17"/>
      <c r="P73" s="29"/>
      <c r="Q73" s="21"/>
      <c r="R73" s="152"/>
      <c r="S73" s="153" t="s">
        <v>21</v>
      </c>
      <c r="T73" s="154"/>
      <c r="U73" s="22" t="str">
        <f t="shared" si="12"/>
        <v/>
      </c>
      <c r="V73" s="20" t="s">
        <v>21</v>
      </c>
      <c r="W73" s="23" t="str">
        <f t="shared" si="13"/>
        <v/>
      </c>
      <c r="X73" s="24"/>
      <c r="Y73" s="20" t="s">
        <v>44</v>
      </c>
      <c r="Z73" s="20" t="s">
        <v>44</v>
      </c>
    </row>
    <row r="74" spans="2:28" collapsed="1">
      <c r="Q74" s="262"/>
      <c r="R74" s="24"/>
      <c r="S74" s="24"/>
      <c r="T74" s="263"/>
      <c r="U74" s="24"/>
      <c r="V74" s="24"/>
      <c r="W74" s="24"/>
    </row>
  </sheetData>
  <phoneticPr fontId="0" type="noConversion"/>
  <printOptions horizontalCentered="1" verticalCentered="1"/>
  <pageMargins left="0.39370078740157483" right="0.15748031496062992" top="0.39370078740157483" bottom="0.39370078740157483" header="0.51181102362204722" footer="0.31496062992125984"/>
  <pageSetup paperSize="9" orientation="portrait" r:id="rId1"/>
  <headerFooter alignWithMargins="0">
    <oddFooter>&amp;R&amp;6&amp;D; &amp;F, &amp;A</oddFooter>
  </headerFooter>
  <colBreaks count="1" manualBreakCount="1">
    <brk id="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AK2772"/>
  <sheetViews>
    <sheetView view="pageBreakPreview" zoomScaleNormal="100" zoomScaleSheetLayoutView="100" workbookViewId="0">
      <selection activeCell="A2" sqref="A2"/>
    </sheetView>
  </sheetViews>
  <sheetFormatPr baseColWidth="10" defaultRowHeight="12.75"/>
  <cols>
    <col min="1" max="28" width="2.7109375" style="56" customWidth="1"/>
    <col min="29" max="29" width="1.7109375" style="56" customWidth="1"/>
    <col min="30" max="31" width="2.7109375" style="56" customWidth="1"/>
    <col min="32" max="32" width="1.7109375" style="56" customWidth="1"/>
    <col min="33" max="34" width="2.7109375" style="56" customWidth="1"/>
    <col min="35" max="35" width="1.7109375" style="56" customWidth="1"/>
    <col min="36" max="38" width="2.7109375" style="56" customWidth="1"/>
    <col min="39" max="16384" width="11.42578125" style="56"/>
  </cols>
  <sheetData>
    <row r="1" spans="1:37">
      <c r="A1" s="51" t="s">
        <v>95</v>
      </c>
      <c r="B1" s="52"/>
      <c r="C1" s="52"/>
      <c r="D1" s="52"/>
      <c r="E1" s="53"/>
      <c r="F1" s="54" t="s">
        <v>96</v>
      </c>
      <c r="G1" s="52"/>
      <c r="H1" s="52"/>
      <c r="I1" s="52"/>
      <c r="J1" s="52"/>
      <c r="K1" s="52"/>
      <c r="L1" s="52"/>
      <c r="M1" s="52"/>
      <c r="N1" s="52"/>
      <c r="O1" s="52"/>
      <c r="P1" s="53"/>
      <c r="Q1" s="54" t="s">
        <v>97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3"/>
      <c r="AC1" s="55" t="s">
        <v>98</v>
      </c>
    </row>
    <row r="2" spans="1:37">
      <c r="A2" s="57"/>
      <c r="B2" s="58"/>
      <c r="C2" s="58"/>
      <c r="D2" s="58"/>
      <c r="E2" s="59"/>
      <c r="F2" s="58"/>
      <c r="G2" s="58"/>
      <c r="H2" s="58"/>
      <c r="I2" s="58"/>
      <c r="J2" s="58"/>
      <c r="K2" s="58"/>
      <c r="L2" s="58"/>
      <c r="M2" s="58"/>
      <c r="N2" s="58"/>
      <c r="O2" s="58"/>
      <c r="P2" s="59"/>
      <c r="Q2" s="58"/>
      <c r="R2" s="58" t="str">
        <f ca="1">Sonntag!P22</f>
        <v>SF Ricklingen</v>
      </c>
      <c r="S2" s="58"/>
      <c r="T2" s="58"/>
      <c r="U2" s="58"/>
      <c r="V2" s="58"/>
      <c r="W2" s="58"/>
      <c r="X2" s="58"/>
      <c r="Y2" s="58"/>
      <c r="Z2" s="58"/>
      <c r="AA2" s="58" t="str">
        <f>Sonntag!$N22</f>
        <v>M60</v>
      </c>
      <c r="AB2" s="59"/>
      <c r="AC2" s="55" t="s">
        <v>99</v>
      </c>
    </row>
    <row r="3" spans="1:37" ht="15.95" customHeight="1">
      <c r="A3" s="60" t="s">
        <v>100</v>
      </c>
      <c r="C3" s="56" t="str">
        <f ca="1">Sonntag!I22</f>
        <v>TB Essen-Haarzopf</v>
      </c>
      <c r="M3" s="61"/>
      <c r="N3" s="62" t="s">
        <v>101</v>
      </c>
      <c r="O3" s="63"/>
      <c r="P3" s="56" t="str">
        <f ca="1">Sonntag!M22</f>
        <v>SV Werder Bremen</v>
      </c>
      <c r="AB3" s="61"/>
    </row>
    <row r="4" spans="1:37">
      <c r="A4" s="57"/>
      <c r="B4" s="58"/>
      <c r="C4" s="58"/>
      <c r="M4" s="61"/>
      <c r="N4" s="62"/>
      <c r="AB4" s="61"/>
      <c r="AD4" s="64" t="s">
        <v>37</v>
      </c>
      <c r="AG4" s="64" t="s">
        <v>102</v>
      </c>
      <c r="AJ4" s="64" t="s">
        <v>39</v>
      </c>
    </row>
    <row r="5" spans="1:37">
      <c r="A5" s="65" t="s">
        <v>100</v>
      </c>
      <c r="C5" s="66"/>
      <c r="D5" s="67"/>
      <c r="E5" s="67"/>
      <c r="F5" s="67"/>
      <c r="G5" s="67"/>
      <c r="H5" s="68"/>
      <c r="I5" s="67"/>
      <c r="J5" s="67"/>
      <c r="K5" s="67"/>
      <c r="L5" s="67"/>
      <c r="M5" s="68"/>
      <c r="N5" s="67"/>
      <c r="O5" s="67"/>
      <c r="P5" s="67"/>
      <c r="Q5" s="67"/>
      <c r="R5" s="68"/>
      <c r="S5" s="67"/>
      <c r="T5" s="67"/>
      <c r="U5" s="67"/>
      <c r="V5" s="67"/>
      <c r="W5" s="68"/>
      <c r="X5" s="67"/>
      <c r="Y5" s="67"/>
      <c r="Z5" s="67"/>
      <c r="AA5" s="67"/>
      <c r="AB5" s="68"/>
      <c r="AC5" s="62"/>
      <c r="AD5" s="69"/>
      <c r="AE5" s="53"/>
      <c r="AF5" s="62"/>
      <c r="AG5" s="69"/>
      <c r="AH5" s="53"/>
      <c r="AJ5" s="69"/>
      <c r="AK5" s="53"/>
    </row>
    <row r="6" spans="1:37">
      <c r="A6" s="70" t="s">
        <v>101</v>
      </c>
      <c r="B6" s="58"/>
      <c r="C6" s="71"/>
      <c r="D6" s="72"/>
      <c r="E6" s="72"/>
      <c r="F6" s="72"/>
      <c r="G6" s="72"/>
      <c r="H6" s="59"/>
      <c r="I6" s="72"/>
      <c r="J6" s="72"/>
      <c r="K6" s="72"/>
      <c r="L6" s="72"/>
      <c r="M6" s="59"/>
      <c r="N6" s="72"/>
      <c r="O6" s="72"/>
      <c r="P6" s="72"/>
      <c r="Q6" s="72"/>
      <c r="R6" s="59"/>
      <c r="S6" s="72"/>
      <c r="T6" s="72"/>
      <c r="U6" s="72"/>
      <c r="V6" s="72"/>
      <c r="W6" s="59"/>
      <c r="X6" s="72"/>
      <c r="Y6" s="72"/>
      <c r="Z6" s="72"/>
      <c r="AA6" s="72"/>
      <c r="AB6" s="59"/>
      <c r="AC6" s="62"/>
      <c r="AD6" s="462">
        <f>Sonntag!C22</f>
        <v>1</v>
      </c>
      <c r="AE6" s="463"/>
      <c r="AF6" s="62"/>
      <c r="AG6" s="462">
        <f>Sonntag!E22</f>
        <v>101</v>
      </c>
      <c r="AH6" s="463"/>
      <c r="AJ6" s="462">
        <f>Sonntag!F22</f>
        <v>1</v>
      </c>
      <c r="AK6" s="463"/>
    </row>
    <row r="7" spans="1:37">
      <c r="A7" s="65" t="s">
        <v>100</v>
      </c>
      <c r="C7" s="66"/>
      <c r="D7" s="67"/>
      <c r="E7" s="67"/>
      <c r="F7" s="67"/>
      <c r="G7" s="67"/>
      <c r="H7" s="68"/>
      <c r="I7" s="67"/>
      <c r="J7" s="67"/>
      <c r="K7" s="67"/>
      <c r="L7" s="67"/>
      <c r="M7" s="68"/>
      <c r="N7" s="67"/>
      <c r="O7" s="67"/>
      <c r="P7" s="67"/>
      <c r="Q7" s="67"/>
      <c r="R7" s="68"/>
      <c r="S7" s="67"/>
      <c r="T7" s="67"/>
      <c r="U7" s="67"/>
      <c r="V7" s="67"/>
      <c r="W7" s="68"/>
      <c r="X7" s="67"/>
      <c r="Y7" s="67"/>
      <c r="Z7" s="67"/>
      <c r="AA7" s="67"/>
      <c r="AB7" s="68"/>
      <c r="AC7" s="62"/>
      <c r="AD7" s="57"/>
      <c r="AE7" s="59"/>
      <c r="AF7" s="62"/>
      <c r="AG7" s="57"/>
      <c r="AH7" s="59"/>
      <c r="AJ7" s="57"/>
      <c r="AK7" s="59"/>
    </row>
    <row r="8" spans="1:37">
      <c r="A8" s="70" t="s">
        <v>101</v>
      </c>
      <c r="B8" s="58"/>
      <c r="C8" s="71"/>
      <c r="D8" s="72"/>
      <c r="E8" s="72"/>
      <c r="F8" s="72"/>
      <c r="G8" s="72"/>
      <c r="H8" s="59"/>
      <c r="I8" s="72"/>
      <c r="J8" s="72"/>
      <c r="K8" s="72"/>
      <c r="L8" s="72"/>
      <c r="M8" s="59"/>
      <c r="N8" s="72"/>
      <c r="O8" s="72"/>
      <c r="P8" s="72"/>
      <c r="Q8" s="72"/>
      <c r="R8" s="59"/>
      <c r="S8" s="72"/>
      <c r="T8" s="72"/>
      <c r="U8" s="72"/>
      <c r="V8" s="72"/>
      <c r="W8" s="59"/>
      <c r="X8" s="72"/>
      <c r="Y8" s="72"/>
      <c r="Z8" s="72"/>
      <c r="AA8" s="72"/>
      <c r="AB8" s="59"/>
      <c r="AC8" s="62"/>
      <c r="AD8" s="62"/>
      <c r="AE8" s="62"/>
      <c r="AF8" s="62"/>
      <c r="AG8" s="62"/>
    </row>
    <row r="9" spans="1:37">
      <c r="A9" s="65" t="s">
        <v>100</v>
      </c>
      <c r="C9" s="66"/>
      <c r="D9" s="67"/>
      <c r="E9" s="67"/>
      <c r="F9" s="67"/>
      <c r="G9" s="67"/>
      <c r="H9" s="68"/>
      <c r="I9" s="67"/>
      <c r="J9" s="67"/>
      <c r="K9" s="67"/>
      <c r="L9" s="67"/>
      <c r="M9" s="68"/>
      <c r="N9" s="67"/>
      <c r="O9" s="67"/>
      <c r="P9" s="67"/>
      <c r="Q9" s="67"/>
      <c r="R9" s="68"/>
      <c r="S9" s="67"/>
      <c r="T9" s="67"/>
      <c r="U9" s="67"/>
      <c r="V9" s="67"/>
      <c r="W9" s="68"/>
      <c r="X9" s="67"/>
      <c r="Y9" s="67"/>
      <c r="Z9" s="67"/>
      <c r="AA9" s="67"/>
      <c r="AB9" s="68"/>
      <c r="AC9" s="62"/>
      <c r="AD9" s="73" t="s">
        <v>103</v>
      </c>
      <c r="AE9" s="62"/>
      <c r="AF9" s="62"/>
      <c r="AG9" s="62"/>
    </row>
    <row r="10" spans="1:37">
      <c r="A10" s="70" t="s">
        <v>101</v>
      </c>
      <c r="B10" s="58"/>
      <c r="C10" s="71"/>
      <c r="D10" s="72"/>
      <c r="E10" s="72"/>
      <c r="F10" s="72"/>
      <c r="G10" s="72"/>
      <c r="H10" s="59"/>
      <c r="I10" s="72"/>
      <c r="J10" s="72"/>
      <c r="K10" s="72"/>
      <c r="L10" s="72"/>
      <c r="M10" s="59"/>
      <c r="N10" s="72"/>
      <c r="O10" s="72"/>
      <c r="P10" s="72"/>
      <c r="Q10" s="72"/>
      <c r="R10" s="59"/>
      <c r="S10" s="72"/>
      <c r="T10" s="72"/>
      <c r="U10" s="72"/>
      <c r="V10" s="72"/>
      <c r="W10" s="59"/>
      <c r="X10" s="72"/>
      <c r="Y10" s="72"/>
      <c r="Z10" s="72"/>
      <c r="AA10" s="72"/>
      <c r="AB10" s="59"/>
      <c r="AC10" s="62"/>
      <c r="AD10" s="62"/>
      <c r="AE10" s="62"/>
      <c r="AF10" s="62"/>
      <c r="AG10" s="62"/>
    </row>
    <row r="11" spans="1:37">
      <c r="A11" s="65" t="s">
        <v>100</v>
      </c>
      <c r="C11" s="66"/>
      <c r="D11" s="67"/>
      <c r="E11" s="67"/>
      <c r="F11" s="67"/>
      <c r="G11" s="67"/>
      <c r="H11" s="68"/>
      <c r="I11" s="67"/>
      <c r="J11" s="67"/>
      <c r="K11" s="67"/>
      <c r="L11" s="67"/>
      <c r="M11" s="68"/>
      <c r="N11" s="67"/>
      <c r="O11" s="67"/>
      <c r="P11" s="67"/>
      <c r="Q11" s="67"/>
      <c r="R11" s="68"/>
      <c r="S11" s="67"/>
      <c r="T11" s="67"/>
      <c r="U11" s="67"/>
      <c r="V11" s="67"/>
      <c r="W11" s="68"/>
      <c r="X11" s="67"/>
      <c r="Y11" s="67"/>
      <c r="Z11" s="67"/>
      <c r="AA11" s="67"/>
      <c r="AB11" s="68"/>
      <c r="AC11" s="62"/>
      <c r="AD11" s="74" t="str">
        <f>Daten!$A$31</f>
        <v>DM Senioren 2017</v>
      </c>
      <c r="AE11" s="58"/>
      <c r="AF11" s="58"/>
      <c r="AG11" s="58"/>
      <c r="AH11" s="58"/>
      <c r="AI11" s="58"/>
      <c r="AJ11" s="58"/>
      <c r="AK11" s="58"/>
    </row>
    <row r="12" spans="1:37">
      <c r="A12" s="70" t="s">
        <v>101</v>
      </c>
      <c r="B12" s="58"/>
      <c r="C12" s="71"/>
      <c r="D12" s="72"/>
      <c r="E12" s="72"/>
      <c r="F12" s="72"/>
      <c r="G12" s="72"/>
      <c r="H12" s="59"/>
      <c r="I12" s="72"/>
      <c r="J12" s="72"/>
      <c r="K12" s="72"/>
      <c r="L12" s="72"/>
      <c r="M12" s="59"/>
      <c r="N12" s="72"/>
      <c r="O12" s="72"/>
      <c r="P12" s="72"/>
      <c r="Q12" s="72"/>
      <c r="R12" s="59"/>
      <c r="S12" s="72"/>
      <c r="T12" s="72"/>
      <c r="U12" s="72"/>
      <c r="V12" s="72"/>
      <c r="W12" s="59"/>
      <c r="X12" s="72"/>
      <c r="Y12" s="72"/>
      <c r="Z12" s="72"/>
      <c r="AA12" s="72"/>
      <c r="AB12" s="59"/>
      <c r="AC12" s="62"/>
      <c r="AD12" s="75" t="str">
        <f>Sonntag!G22</f>
        <v>M60</v>
      </c>
      <c r="AE12" s="76"/>
      <c r="AF12" s="76"/>
      <c r="AG12" s="75" t="str">
        <f>+Sonntag!AB22</f>
        <v>Vorkreuz</v>
      </c>
      <c r="AH12" s="76"/>
      <c r="AI12" s="76"/>
      <c r="AJ12" s="76"/>
      <c r="AK12" s="76"/>
    </row>
    <row r="13" spans="1:37">
      <c r="A13" s="65" t="s">
        <v>100</v>
      </c>
      <c r="C13" s="66"/>
      <c r="D13" s="67"/>
      <c r="E13" s="67"/>
      <c r="F13" s="67"/>
      <c r="G13" s="67"/>
      <c r="H13" s="68"/>
      <c r="I13" s="67"/>
      <c r="J13" s="67"/>
      <c r="K13" s="67"/>
      <c r="L13" s="67"/>
      <c r="M13" s="68"/>
      <c r="N13" s="67"/>
      <c r="O13" s="67"/>
      <c r="P13" s="67"/>
      <c r="Q13" s="67"/>
      <c r="R13" s="68"/>
      <c r="S13" s="67"/>
      <c r="T13" s="67"/>
      <c r="U13" s="67"/>
      <c r="V13" s="67"/>
      <c r="W13" s="68"/>
      <c r="X13" s="67"/>
      <c r="Y13" s="67"/>
      <c r="Z13" s="67"/>
      <c r="AA13" s="67"/>
      <c r="AB13" s="68"/>
      <c r="AC13" s="62"/>
      <c r="AD13" s="77"/>
      <c r="AE13" s="62"/>
      <c r="AF13" s="62"/>
      <c r="AG13" s="62"/>
      <c r="AH13" s="62"/>
      <c r="AI13" s="62"/>
      <c r="AJ13" s="62"/>
      <c r="AK13" s="62"/>
    </row>
    <row r="14" spans="1:37">
      <c r="A14" s="70" t="s">
        <v>101</v>
      </c>
      <c r="B14" s="58"/>
      <c r="C14" s="71"/>
      <c r="D14" s="72"/>
      <c r="E14" s="72"/>
      <c r="F14" s="72"/>
      <c r="G14" s="72"/>
      <c r="H14" s="59"/>
      <c r="I14" s="72"/>
      <c r="J14" s="72"/>
      <c r="K14" s="72"/>
      <c r="L14" s="72"/>
      <c r="M14" s="59"/>
      <c r="N14" s="72"/>
      <c r="O14" s="72"/>
      <c r="P14" s="72"/>
      <c r="Q14" s="72"/>
      <c r="R14" s="59"/>
      <c r="S14" s="72"/>
      <c r="T14" s="72"/>
      <c r="U14" s="72"/>
      <c r="V14" s="72"/>
      <c r="W14" s="59"/>
      <c r="X14" s="72"/>
      <c r="Y14" s="72"/>
      <c r="Z14" s="72"/>
      <c r="AA14" s="72"/>
      <c r="AB14" s="59"/>
      <c r="AC14" s="62"/>
      <c r="AD14" s="78" t="s">
        <v>104</v>
      </c>
      <c r="AE14" s="76"/>
      <c r="AF14" s="76"/>
      <c r="AG14" s="76"/>
      <c r="AH14" s="79"/>
      <c r="AI14" s="76"/>
      <c r="AJ14" s="76"/>
      <c r="AK14" s="80"/>
    </row>
    <row r="15" spans="1:37">
      <c r="D15" s="64"/>
      <c r="AD15" s="81"/>
      <c r="AE15" s="52"/>
      <c r="AF15" s="52"/>
      <c r="AG15" s="52"/>
      <c r="AH15" s="82"/>
      <c r="AI15" s="52"/>
      <c r="AJ15" s="52"/>
      <c r="AK15" s="53"/>
    </row>
    <row r="16" spans="1:37">
      <c r="A16" s="83" t="s">
        <v>105</v>
      </c>
      <c r="B16" s="76"/>
      <c r="C16" s="80"/>
      <c r="D16" s="84"/>
      <c r="E16" s="84" t="s">
        <v>100</v>
      </c>
      <c r="F16" s="85" t="s">
        <v>21</v>
      </c>
      <c r="G16" s="84" t="s">
        <v>101</v>
      </c>
      <c r="H16" s="86"/>
      <c r="I16" s="84" t="s">
        <v>106</v>
      </c>
      <c r="J16" s="84"/>
      <c r="K16" s="84"/>
      <c r="L16" s="84"/>
      <c r="M16" s="86"/>
      <c r="N16" s="84" t="s">
        <v>107</v>
      </c>
      <c r="O16" s="84"/>
      <c r="P16" s="84"/>
      <c r="Q16" s="84"/>
      <c r="R16" s="86"/>
      <c r="S16" s="73"/>
      <c r="T16" s="73"/>
      <c r="AD16" s="87" t="s">
        <v>108</v>
      </c>
      <c r="AE16" s="58"/>
      <c r="AF16" s="58"/>
      <c r="AG16" s="58"/>
      <c r="AH16" s="72"/>
      <c r="AI16" s="58"/>
      <c r="AJ16" s="58"/>
      <c r="AK16" s="59"/>
    </row>
    <row r="17" spans="1:37">
      <c r="A17" s="60"/>
      <c r="C17" s="61"/>
      <c r="H17" s="61"/>
      <c r="M17" s="61"/>
      <c r="N17" s="88"/>
      <c r="O17" s="89"/>
      <c r="P17" s="89"/>
      <c r="Q17" s="89"/>
      <c r="R17" s="90"/>
      <c r="S17" s="62"/>
      <c r="T17" s="56" t="s">
        <v>109</v>
      </c>
      <c r="AD17" s="91"/>
      <c r="AE17" s="62"/>
      <c r="AF17" s="62"/>
      <c r="AG17" s="62"/>
      <c r="AH17" s="92"/>
      <c r="AI17" s="62"/>
      <c r="AJ17" s="62"/>
      <c r="AK17" s="61"/>
    </row>
    <row r="18" spans="1:37">
      <c r="A18" s="93" t="s">
        <v>110</v>
      </c>
      <c r="B18" s="58"/>
      <c r="C18" s="59"/>
      <c r="D18" s="58"/>
      <c r="E18" s="58"/>
      <c r="F18" s="94" t="s">
        <v>21</v>
      </c>
      <c r="G18" s="58"/>
      <c r="H18" s="59"/>
      <c r="I18" s="58"/>
      <c r="J18" s="58"/>
      <c r="K18" s="94" t="s">
        <v>21</v>
      </c>
      <c r="L18" s="58"/>
      <c r="M18" s="59"/>
      <c r="N18" s="95"/>
      <c r="O18" s="95"/>
      <c r="P18" s="96"/>
      <c r="Q18" s="97"/>
      <c r="R18" s="98"/>
      <c r="S18" s="62"/>
      <c r="T18" s="62"/>
      <c r="AD18" s="87" t="s">
        <v>111</v>
      </c>
      <c r="AE18" s="58"/>
      <c r="AF18" s="58"/>
      <c r="AG18" s="58"/>
      <c r="AH18" s="72"/>
      <c r="AI18" s="58"/>
      <c r="AJ18" s="58"/>
      <c r="AK18" s="59"/>
    </row>
    <row r="19" spans="1:37">
      <c r="A19" s="60"/>
      <c r="C19" s="61"/>
      <c r="H19" s="61"/>
      <c r="K19" s="99"/>
      <c r="M19" s="61"/>
      <c r="N19" s="62"/>
      <c r="Q19" s="100"/>
      <c r="R19" s="61"/>
      <c r="S19" s="62"/>
      <c r="T19" s="58"/>
      <c r="U19" s="58"/>
      <c r="V19" s="58"/>
      <c r="W19" s="58"/>
      <c r="X19" s="58"/>
      <c r="Y19" s="58"/>
      <c r="Z19" s="58"/>
      <c r="AA19" s="58"/>
      <c r="AB19" s="58"/>
      <c r="AC19" s="62"/>
      <c r="AD19" s="91"/>
      <c r="AE19" s="62"/>
      <c r="AF19" s="62"/>
      <c r="AG19" s="62"/>
      <c r="AH19" s="92"/>
      <c r="AI19" s="62"/>
      <c r="AJ19" s="62"/>
      <c r="AK19" s="61"/>
    </row>
    <row r="20" spans="1:37">
      <c r="A20" s="93" t="s">
        <v>112</v>
      </c>
      <c r="B20" s="58"/>
      <c r="C20" s="59"/>
      <c r="D20" s="58"/>
      <c r="E20" s="58"/>
      <c r="F20" s="94" t="s">
        <v>21</v>
      </c>
      <c r="G20" s="58"/>
      <c r="H20" s="59"/>
      <c r="I20" s="58"/>
      <c r="J20" s="58"/>
      <c r="K20" s="94" t="s">
        <v>21</v>
      </c>
      <c r="L20" s="58"/>
      <c r="M20" s="59"/>
      <c r="N20" s="58"/>
      <c r="O20" s="58"/>
      <c r="P20" s="94" t="s">
        <v>21</v>
      </c>
      <c r="Q20" s="101"/>
      <c r="R20" s="59"/>
      <c r="S20" s="62"/>
      <c r="T20" s="62"/>
      <c r="AD20" s="87" t="s">
        <v>113</v>
      </c>
      <c r="AE20" s="58"/>
      <c r="AF20" s="58"/>
      <c r="AG20" s="58"/>
      <c r="AH20" s="72"/>
      <c r="AI20" s="58"/>
      <c r="AJ20" s="58"/>
      <c r="AK20" s="59"/>
    </row>
    <row r="21" spans="1:37">
      <c r="AD21" s="91" t="s">
        <v>114</v>
      </c>
      <c r="AE21" s="62"/>
      <c r="AF21" s="62"/>
      <c r="AG21" s="62"/>
      <c r="AH21" s="92"/>
      <c r="AI21" s="62"/>
      <c r="AJ21" s="62"/>
      <c r="AK21" s="61"/>
    </row>
    <row r="22" spans="1:37">
      <c r="A22" s="102"/>
      <c r="B22" s="76"/>
      <c r="C22" s="76"/>
      <c r="D22" s="76"/>
      <c r="E22" s="76" t="s">
        <v>100</v>
      </c>
      <c r="F22" s="76"/>
      <c r="G22" s="76"/>
      <c r="H22" s="76"/>
      <c r="I22" s="76"/>
      <c r="J22" s="76"/>
      <c r="K22" s="76"/>
      <c r="L22" s="76"/>
      <c r="M22" s="76"/>
      <c r="N22" s="85" t="s">
        <v>40</v>
      </c>
      <c r="O22" s="76"/>
      <c r="P22" s="76"/>
      <c r="Q22" s="76"/>
      <c r="R22" s="76"/>
      <c r="S22" s="76"/>
      <c r="T22" s="76" t="s">
        <v>101</v>
      </c>
      <c r="U22" s="76"/>
      <c r="V22" s="76"/>
      <c r="W22" s="76"/>
      <c r="X22" s="76"/>
      <c r="Y22" s="76"/>
      <c r="Z22" s="76"/>
      <c r="AA22" s="76"/>
      <c r="AB22" s="80"/>
      <c r="AD22" s="87" t="s">
        <v>115</v>
      </c>
      <c r="AE22" s="58"/>
      <c r="AF22" s="58"/>
      <c r="AG22" s="58"/>
      <c r="AH22" s="72"/>
      <c r="AI22" s="58"/>
      <c r="AJ22" s="58"/>
      <c r="AK22" s="59"/>
    </row>
    <row r="23" spans="1:37">
      <c r="A23" s="103" t="s">
        <v>116</v>
      </c>
      <c r="B23" s="104" t="s">
        <v>117</v>
      </c>
      <c r="C23" s="104"/>
      <c r="D23" s="104"/>
      <c r="E23" s="104"/>
      <c r="F23" s="104"/>
      <c r="G23" s="105"/>
      <c r="H23" s="104" t="s">
        <v>118</v>
      </c>
      <c r="I23" s="104"/>
      <c r="J23" s="105"/>
      <c r="K23" s="106" t="s">
        <v>119</v>
      </c>
      <c r="L23" s="107" t="s">
        <v>120</v>
      </c>
      <c r="M23" s="108"/>
      <c r="N23" s="109" t="s">
        <v>94</v>
      </c>
      <c r="O23" s="105" t="s">
        <v>116</v>
      </c>
      <c r="P23" s="104" t="s">
        <v>117</v>
      </c>
      <c r="Q23" s="104"/>
      <c r="R23" s="104"/>
      <c r="S23" s="104"/>
      <c r="T23" s="104"/>
      <c r="U23" s="105"/>
      <c r="V23" s="104" t="s">
        <v>118</v>
      </c>
      <c r="W23" s="104"/>
      <c r="X23" s="105"/>
      <c r="Y23" s="106" t="s">
        <v>119</v>
      </c>
      <c r="Z23" s="107" t="s">
        <v>120</v>
      </c>
      <c r="AA23" s="108"/>
      <c r="AB23" s="109" t="s">
        <v>94</v>
      </c>
    </row>
    <row r="24" spans="1:37">
      <c r="A24" s="110" t="s">
        <v>121</v>
      </c>
      <c r="B24" s="111"/>
      <c r="C24" s="111"/>
      <c r="D24" s="111"/>
      <c r="E24" s="111"/>
      <c r="F24" s="111"/>
      <c r="G24" s="112"/>
      <c r="H24" s="111"/>
      <c r="I24" s="111"/>
      <c r="J24" s="112"/>
      <c r="K24" s="113"/>
      <c r="L24" s="114"/>
      <c r="M24" s="115"/>
      <c r="N24" s="116"/>
      <c r="O24" s="117" t="s">
        <v>121</v>
      </c>
      <c r="P24" s="111"/>
      <c r="Q24" s="111"/>
      <c r="R24" s="111"/>
      <c r="S24" s="111"/>
      <c r="T24" s="111"/>
      <c r="U24" s="112"/>
      <c r="V24" s="111"/>
      <c r="W24" s="111"/>
      <c r="X24" s="112"/>
      <c r="Y24" s="113"/>
      <c r="Z24" s="114"/>
      <c r="AA24" s="115"/>
      <c r="AB24" s="116"/>
      <c r="AD24" s="64" t="s">
        <v>122</v>
      </c>
    </row>
    <row r="25" spans="1:37">
      <c r="A25" s="110" t="s">
        <v>123</v>
      </c>
      <c r="B25" s="111"/>
      <c r="C25" s="111"/>
      <c r="D25" s="111"/>
      <c r="E25" s="111"/>
      <c r="F25" s="111"/>
      <c r="G25" s="112"/>
      <c r="H25" s="111"/>
      <c r="I25" s="111"/>
      <c r="J25" s="112"/>
      <c r="K25" s="118"/>
      <c r="L25" s="119"/>
      <c r="M25" s="112"/>
      <c r="N25" s="116"/>
      <c r="O25" s="117" t="s">
        <v>123</v>
      </c>
      <c r="P25" s="111"/>
      <c r="Q25" s="111"/>
      <c r="R25" s="111"/>
      <c r="S25" s="111"/>
      <c r="T25" s="111"/>
      <c r="U25" s="112"/>
      <c r="V25" s="111"/>
      <c r="W25" s="111"/>
      <c r="X25" s="112"/>
      <c r="Y25" s="118"/>
      <c r="Z25" s="119"/>
      <c r="AA25" s="112"/>
      <c r="AB25" s="116"/>
      <c r="AD25" s="120"/>
      <c r="AE25" s="58"/>
      <c r="AF25" s="58"/>
      <c r="AG25" s="58"/>
      <c r="AH25" s="58"/>
      <c r="AI25" s="58"/>
      <c r="AJ25" s="58"/>
      <c r="AK25" s="58"/>
    </row>
    <row r="26" spans="1:37">
      <c r="A26" s="110" t="s">
        <v>124</v>
      </c>
      <c r="B26" s="111"/>
      <c r="C26" s="111"/>
      <c r="D26" s="111"/>
      <c r="E26" s="111"/>
      <c r="F26" s="111"/>
      <c r="G26" s="112"/>
      <c r="H26" s="111"/>
      <c r="I26" s="111"/>
      <c r="J26" s="112"/>
      <c r="K26" s="118"/>
      <c r="L26" s="119"/>
      <c r="M26" s="112"/>
      <c r="N26" s="116"/>
      <c r="O26" s="117" t="s">
        <v>124</v>
      </c>
      <c r="P26" s="111"/>
      <c r="Q26" s="111"/>
      <c r="R26" s="111"/>
      <c r="S26" s="111"/>
      <c r="T26" s="111"/>
      <c r="U26" s="112"/>
      <c r="V26" s="111"/>
      <c r="W26" s="111"/>
      <c r="X26" s="112"/>
      <c r="Y26" s="118"/>
      <c r="Z26" s="119"/>
      <c r="AA26" s="112"/>
      <c r="AB26" s="116"/>
      <c r="AD26" s="64" t="s">
        <v>96</v>
      </c>
    </row>
    <row r="27" spans="1:37">
      <c r="A27" s="110" t="s">
        <v>125</v>
      </c>
      <c r="B27" s="111"/>
      <c r="C27" s="111"/>
      <c r="D27" s="111"/>
      <c r="E27" s="111"/>
      <c r="F27" s="111"/>
      <c r="G27" s="112"/>
      <c r="H27" s="111"/>
      <c r="I27" s="111"/>
      <c r="J27" s="112"/>
      <c r="K27" s="118"/>
      <c r="L27" s="119"/>
      <c r="M27" s="112"/>
      <c r="N27" s="116"/>
      <c r="O27" s="117" t="s">
        <v>125</v>
      </c>
      <c r="P27" s="111"/>
      <c r="Q27" s="111"/>
      <c r="R27" s="111"/>
      <c r="S27" s="111"/>
      <c r="T27" s="111"/>
      <c r="U27" s="112"/>
      <c r="V27" s="111"/>
      <c r="W27" s="111"/>
      <c r="X27" s="112"/>
      <c r="Y27" s="118"/>
      <c r="Z27" s="119"/>
      <c r="AA27" s="112"/>
      <c r="AB27" s="116"/>
      <c r="AD27" s="120"/>
      <c r="AE27" s="58"/>
      <c r="AF27" s="58"/>
      <c r="AG27" s="58"/>
      <c r="AH27" s="58"/>
      <c r="AI27" s="58"/>
      <c r="AJ27" s="58"/>
      <c r="AK27" s="58"/>
    </row>
    <row r="28" spans="1:37">
      <c r="A28" s="110" t="s">
        <v>126</v>
      </c>
      <c r="B28" s="111"/>
      <c r="C28" s="111"/>
      <c r="D28" s="111"/>
      <c r="E28" s="111"/>
      <c r="F28" s="111"/>
      <c r="G28" s="112"/>
      <c r="H28" s="111"/>
      <c r="I28" s="111"/>
      <c r="J28" s="112"/>
      <c r="K28" s="118"/>
      <c r="L28" s="119"/>
      <c r="M28" s="112"/>
      <c r="N28" s="116"/>
      <c r="O28" s="117" t="s">
        <v>126</v>
      </c>
      <c r="P28" s="111"/>
      <c r="Q28" s="111"/>
      <c r="R28" s="111"/>
      <c r="S28" s="111"/>
      <c r="T28" s="111"/>
      <c r="U28" s="112"/>
      <c r="V28" s="111"/>
      <c r="W28" s="111"/>
      <c r="X28" s="112"/>
      <c r="Y28" s="118"/>
      <c r="Z28" s="119"/>
      <c r="AA28" s="112"/>
      <c r="AB28" s="116"/>
      <c r="AD28" s="64" t="s">
        <v>127</v>
      </c>
    </row>
    <row r="29" spans="1:37">
      <c r="A29" s="121" t="s">
        <v>128</v>
      </c>
      <c r="B29" s="58"/>
      <c r="C29" s="58"/>
      <c r="D29" s="58"/>
      <c r="E29" s="58"/>
      <c r="F29" s="58"/>
      <c r="G29" s="72"/>
      <c r="H29" s="58"/>
      <c r="I29" s="58"/>
      <c r="J29" s="72"/>
      <c r="K29" s="122"/>
      <c r="L29" s="123"/>
      <c r="M29" s="72"/>
      <c r="N29" s="59"/>
      <c r="O29" s="124" t="s">
        <v>128</v>
      </c>
      <c r="P29" s="58"/>
      <c r="Q29" s="58"/>
      <c r="R29" s="58"/>
      <c r="S29" s="58"/>
      <c r="T29" s="58"/>
      <c r="U29" s="72"/>
      <c r="V29" s="58"/>
      <c r="W29" s="58"/>
      <c r="X29" s="72"/>
      <c r="Y29" s="122"/>
      <c r="Z29" s="123"/>
      <c r="AA29" s="72"/>
      <c r="AB29" s="59"/>
      <c r="AD29" s="125"/>
      <c r="AE29" s="125" t="str">
        <f>Daten!$A$35</f>
        <v>Fredenbeck</v>
      </c>
      <c r="AF29" s="58"/>
      <c r="AG29" s="58"/>
      <c r="AH29" s="58"/>
      <c r="AI29" s="58"/>
      <c r="AJ29" s="58"/>
      <c r="AK29" s="58"/>
    </row>
    <row r="30" spans="1:37">
      <c r="A30" s="65" t="s">
        <v>129</v>
      </c>
      <c r="N30" s="61"/>
      <c r="O30" s="64" t="s">
        <v>129</v>
      </c>
      <c r="AB30" s="61"/>
      <c r="AD30" s="64" t="s">
        <v>130</v>
      </c>
    </row>
    <row r="31" spans="1:37">
      <c r="A31" s="57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9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9"/>
      <c r="AD31" s="58"/>
      <c r="AE31" s="126" t="str">
        <f>Daten!$A$33</f>
        <v>06.05.2017</v>
      </c>
      <c r="AF31" s="58"/>
      <c r="AG31" s="58"/>
      <c r="AH31" s="58"/>
      <c r="AI31" s="58"/>
      <c r="AJ31" s="58"/>
      <c r="AK31" s="58"/>
    </row>
    <row r="32" spans="1:37" ht="12" customHeight="1">
      <c r="A32" s="127"/>
    </row>
    <row r="33" spans="1:37">
      <c r="A33" s="51" t="s">
        <v>95</v>
      </c>
      <c r="B33" s="52"/>
      <c r="C33" s="52"/>
      <c r="D33" s="52"/>
      <c r="E33" s="53"/>
      <c r="F33" s="54" t="s">
        <v>96</v>
      </c>
      <c r="G33" s="52"/>
      <c r="H33" s="52"/>
      <c r="I33" s="52"/>
      <c r="J33" s="52"/>
      <c r="K33" s="52"/>
      <c r="L33" s="52"/>
      <c r="M33" s="52"/>
      <c r="N33" s="52"/>
      <c r="O33" s="52"/>
      <c r="P33" s="53"/>
      <c r="Q33" s="54" t="s">
        <v>97</v>
      </c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3"/>
      <c r="AC33" s="55" t="s">
        <v>98</v>
      </c>
    </row>
    <row r="34" spans="1:37">
      <c r="A34" s="57"/>
      <c r="B34" s="58"/>
      <c r="C34" s="58"/>
      <c r="D34" s="58"/>
      <c r="E34" s="59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9"/>
      <c r="Q34" s="58"/>
      <c r="R34" s="58" t="str">
        <f ca="1">Sonntag!P23</f>
        <v>Viersener TV</v>
      </c>
      <c r="S34" s="58"/>
      <c r="T34" s="58"/>
      <c r="U34" s="58"/>
      <c r="V34" s="58"/>
      <c r="W34" s="58"/>
      <c r="X34" s="58"/>
      <c r="Y34" s="58"/>
      <c r="Z34" s="58"/>
      <c r="AA34" s="58" t="str">
        <f>Sonntag!N23</f>
        <v>M60</v>
      </c>
      <c r="AB34" s="59"/>
      <c r="AC34" s="55" t="s">
        <v>99</v>
      </c>
    </row>
    <row r="35" spans="1:37" ht="15.95" customHeight="1">
      <c r="A35" s="60" t="s">
        <v>100</v>
      </c>
      <c r="C35" s="56" t="str">
        <f ca="1">Sonntag!I23</f>
        <v>SC Wentorf</v>
      </c>
      <c r="M35" s="61"/>
      <c r="N35" s="62" t="s">
        <v>101</v>
      </c>
      <c r="O35" s="63"/>
      <c r="P35" s="56" t="str">
        <f ca="1">Sonntag!M23</f>
        <v>Idarer TV</v>
      </c>
      <c r="AB35" s="61"/>
    </row>
    <row r="36" spans="1:37">
      <c r="A36" s="57"/>
      <c r="B36" s="58"/>
      <c r="C36" s="58"/>
      <c r="M36" s="61"/>
      <c r="N36" s="62"/>
      <c r="AB36" s="61"/>
      <c r="AD36" s="64" t="s">
        <v>37</v>
      </c>
      <c r="AG36" s="64" t="s">
        <v>102</v>
      </c>
      <c r="AJ36" s="64" t="s">
        <v>39</v>
      </c>
    </row>
    <row r="37" spans="1:37">
      <c r="A37" s="65" t="s">
        <v>100</v>
      </c>
      <c r="C37" s="66"/>
      <c r="D37" s="67"/>
      <c r="E37" s="67"/>
      <c r="F37" s="67"/>
      <c r="G37" s="67"/>
      <c r="H37" s="68"/>
      <c r="I37" s="67"/>
      <c r="J37" s="67"/>
      <c r="K37" s="67"/>
      <c r="L37" s="67"/>
      <c r="M37" s="68"/>
      <c r="N37" s="67"/>
      <c r="O37" s="67"/>
      <c r="P37" s="67"/>
      <c r="Q37" s="67"/>
      <c r="R37" s="68"/>
      <c r="S37" s="67"/>
      <c r="T37" s="67"/>
      <c r="U37" s="67"/>
      <c r="V37" s="67"/>
      <c r="W37" s="68"/>
      <c r="X37" s="67"/>
      <c r="Y37" s="67"/>
      <c r="Z37" s="67"/>
      <c r="AA37" s="67"/>
      <c r="AB37" s="68"/>
      <c r="AC37" s="62"/>
      <c r="AD37" s="69"/>
      <c r="AE37" s="53"/>
      <c r="AF37" s="62"/>
      <c r="AG37" s="69"/>
      <c r="AH37" s="53"/>
      <c r="AJ37" s="69"/>
      <c r="AK37" s="53"/>
    </row>
    <row r="38" spans="1:37">
      <c r="A38" s="70" t="s">
        <v>101</v>
      </c>
      <c r="B38" s="58"/>
      <c r="C38" s="71"/>
      <c r="D38" s="72"/>
      <c r="E38" s="72"/>
      <c r="F38" s="72"/>
      <c r="G38" s="72"/>
      <c r="H38" s="59"/>
      <c r="I38" s="72"/>
      <c r="J38" s="72"/>
      <c r="K38" s="72"/>
      <c r="L38" s="72"/>
      <c r="M38" s="59"/>
      <c r="N38" s="72"/>
      <c r="O38" s="72"/>
      <c r="P38" s="72"/>
      <c r="Q38" s="72"/>
      <c r="R38" s="59"/>
      <c r="S38" s="72"/>
      <c r="T38" s="72"/>
      <c r="U38" s="72"/>
      <c r="V38" s="72"/>
      <c r="W38" s="59"/>
      <c r="X38" s="72"/>
      <c r="Y38" s="72"/>
      <c r="Z38" s="72"/>
      <c r="AA38" s="72"/>
      <c r="AB38" s="59"/>
      <c r="AC38" s="62"/>
      <c r="AD38" s="462">
        <f>Sonntag!C23</f>
        <v>1</v>
      </c>
      <c r="AE38" s="463"/>
      <c r="AF38" s="62"/>
      <c r="AG38" s="462">
        <f>Sonntag!E23</f>
        <v>102</v>
      </c>
      <c r="AH38" s="463"/>
      <c r="AJ38" s="462">
        <f>Sonntag!F23</f>
        <v>2</v>
      </c>
      <c r="AK38" s="463"/>
    </row>
    <row r="39" spans="1:37">
      <c r="A39" s="65" t="s">
        <v>100</v>
      </c>
      <c r="C39" s="66"/>
      <c r="D39" s="67"/>
      <c r="E39" s="67"/>
      <c r="F39" s="67"/>
      <c r="G39" s="67"/>
      <c r="H39" s="68"/>
      <c r="I39" s="67"/>
      <c r="J39" s="67"/>
      <c r="K39" s="67"/>
      <c r="L39" s="67"/>
      <c r="M39" s="68"/>
      <c r="N39" s="67"/>
      <c r="O39" s="67"/>
      <c r="P39" s="67"/>
      <c r="Q39" s="67"/>
      <c r="R39" s="68"/>
      <c r="S39" s="67"/>
      <c r="T39" s="67"/>
      <c r="U39" s="67"/>
      <c r="V39" s="67"/>
      <c r="W39" s="68"/>
      <c r="X39" s="67"/>
      <c r="Y39" s="67"/>
      <c r="Z39" s="67"/>
      <c r="AA39" s="67"/>
      <c r="AB39" s="68"/>
      <c r="AC39" s="62"/>
      <c r="AD39" s="57"/>
      <c r="AE39" s="59"/>
      <c r="AF39" s="62"/>
      <c r="AG39" s="57"/>
      <c r="AH39" s="59"/>
      <c r="AJ39" s="57"/>
      <c r="AK39" s="59"/>
    </row>
    <row r="40" spans="1:37">
      <c r="A40" s="70" t="s">
        <v>101</v>
      </c>
      <c r="B40" s="58"/>
      <c r="C40" s="71"/>
      <c r="D40" s="72"/>
      <c r="E40" s="72"/>
      <c r="F40" s="72"/>
      <c r="G40" s="72"/>
      <c r="H40" s="59"/>
      <c r="I40" s="72"/>
      <c r="J40" s="72"/>
      <c r="K40" s="72"/>
      <c r="L40" s="72"/>
      <c r="M40" s="59"/>
      <c r="N40" s="72"/>
      <c r="O40" s="72"/>
      <c r="P40" s="72"/>
      <c r="Q40" s="72"/>
      <c r="R40" s="59"/>
      <c r="S40" s="72"/>
      <c r="T40" s="72"/>
      <c r="U40" s="72"/>
      <c r="V40" s="72"/>
      <c r="W40" s="59"/>
      <c r="X40" s="72"/>
      <c r="Y40" s="72"/>
      <c r="Z40" s="72"/>
      <c r="AA40" s="72"/>
      <c r="AB40" s="59"/>
      <c r="AC40" s="62"/>
      <c r="AD40" s="62"/>
      <c r="AE40" s="62"/>
      <c r="AF40" s="62"/>
      <c r="AG40" s="62"/>
    </row>
    <row r="41" spans="1:37">
      <c r="A41" s="65" t="s">
        <v>100</v>
      </c>
      <c r="C41" s="66"/>
      <c r="D41" s="67"/>
      <c r="E41" s="67"/>
      <c r="F41" s="67"/>
      <c r="G41" s="67"/>
      <c r="H41" s="68"/>
      <c r="I41" s="67"/>
      <c r="J41" s="67"/>
      <c r="K41" s="67"/>
      <c r="L41" s="67"/>
      <c r="M41" s="68"/>
      <c r="N41" s="67"/>
      <c r="O41" s="67"/>
      <c r="P41" s="67"/>
      <c r="Q41" s="67"/>
      <c r="R41" s="68"/>
      <c r="S41" s="67"/>
      <c r="T41" s="67"/>
      <c r="U41" s="67"/>
      <c r="V41" s="67"/>
      <c r="W41" s="68"/>
      <c r="X41" s="67"/>
      <c r="Y41" s="67"/>
      <c r="Z41" s="67"/>
      <c r="AA41" s="67"/>
      <c r="AB41" s="68"/>
      <c r="AC41" s="62"/>
      <c r="AD41" s="73" t="s">
        <v>103</v>
      </c>
      <c r="AE41" s="62"/>
      <c r="AF41" s="62"/>
      <c r="AG41" s="62"/>
    </row>
    <row r="42" spans="1:37">
      <c r="A42" s="70" t="s">
        <v>101</v>
      </c>
      <c r="B42" s="58"/>
      <c r="C42" s="71"/>
      <c r="D42" s="72"/>
      <c r="E42" s="72"/>
      <c r="F42" s="72"/>
      <c r="G42" s="72"/>
      <c r="H42" s="59"/>
      <c r="I42" s="72"/>
      <c r="J42" s="72"/>
      <c r="K42" s="72"/>
      <c r="L42" s="72"/>
      <c r="M42" s="59"/>
      <c r="N42" s="72"/>
      <c r="O42" s="72"/>
      <c r="P42" s="72"/>
      <c r="Q42" s="72"/>
      <c r="R42" s="59"/>
      <c r="S42" s="72"/>
      <c r="T42" s="72"/>
      <c r="U42" s="72"/>
      <c r="V42" s="72"/>
      <c r="W42" s="59"/>
      <c r="X42" s="72"/>
      <c r="Y42" s="72"/>
      <c r="Z42" s="72"/>
      <c r="AA42" s="72"/>
      <c r="AB42" s="59"/>
      <c r="AC42" s="62"/>
      <c r="AD42" s="62"/>
      <c r="AE42" s="62"/>
      <c r="AF42" s="62"/>
      <c r="AG42" s="62"/>
    </row>
    <row r="43" spans="1:37">
      <c r="A43" s="65" t="s">
        <v>100</v>
      </c>
      <c r="C43" s="66"/>
      <c r="D43" s="67"/>
      <c r="E43" s="67"/>
      <c r="F43" s="67"/>
      <c r="G43" s="67"/>
      <c r="H43" s="68"/>
      <c r="I43" s="67"/>
      <c r="J43" s="67"/>
      <c r="K43" s="67"/>
      <c r="L43" s="67"/>
      <c r="M43" s="68"/>
      <c r="N43" s="67"/>
      <c r="O43" s="67"/>
      <c r="P43" s="67"/>
      <c r="Q43" s="67"/>
      <c r="R43" s="68"/>
      <c r="S43" s="67"/>
      <c r="T43" s="67"/>
      <c r="U43" s="67"/>
      <c r="V43" s="67"/>
      <c r="W43" s="68"/>
      <c r="X43" s="67"/>
      <c r="Y43" s="67"/>
      <c r="Z43" s="67"/>
      <c r="AA43" s="67"/>
      <c r="AB43" s="68"/>
      <c r="AC43" s="62"/>
      <c r="AD43" s="74" t="str">
        <f>Daten!$A$31</f>
        <v>DM Senioren 2017</v>
      </c>
      <c r="AE43" s="58"/>
      <c r="AF43" s="58"/>
      <c r="AG43" s="58"/>
      <c r="AH43" s="58"/>
      <c r="AI43" s="58"/>
      <c r="AJ43" s="58"/>
      <c r="AK43" s="58"/>
    </row>
    <row r="44" spans="1:37">
      <c r="A44" s="70" t="s">
        <v>101</v>
      </c>
      <c r="B44" s="58"/>
      <c r="C44" s="71"/>
      <c r="D44" s="72"/>
      <c r="E44" s="72"/>
      <c r="F44" s="72"/>
      <c r="G44" s="72"/>
      <c r="H44" s="59"/>
      <c r="I44" s="72"/>
      <c r="J44" s="72"/>
      <c r="K44" s="72"/>
      <c r="L44" s="72"/>
      <c r="M44" s="59"/>
      <c r="N44" s="72"/>
      <c r="O44" s="72"/>
      <c r="P44" s="72"/>
      <c r="Q44" s="72"/>
      <c r="R44" s="59"/>
      <c r="S44" s="72"/>
      <c r="T44" s="72"/>
      <c r="U44" s="72"/>
      <c r="V44" s="72"/>
      <c r="W44" s="59"/>
      <c r="X44" s="72"/>
      <c r="Y44" s="72"/>
      <c r="Z44" s="72"/>
      <c r="AA44" s="72"/>
      <c r="AB44" s="59"/>
      <c r="AC44" s="62"/>
      <c r="AD44" s="75" t="str">
        <f>Sonntag!G23</f>
        <v>M60</v>
      </c>
      <c r="AE44" s="76"/>
      <c r="AF44" s="76"/>
      <c r="AG44" s="75" t="str">
        <f>+Sonntag!$AB23</f>
        <v>Vorkreuz</v>
      </c>
      <c r="AH44" s="76"/>
      <c r="AI44" s="76"/>
      <c r="AJ44" s="76"/>
      <c r="AK44" s="76"/>
    </row>
    <row r="45" spans="1:37">
      <c r="A45" s="65" t="s">
        <v>100</v>
      </c>
      <c r="C45" s="66"/>
      <c r="D45" s="67"/>
      <c r="E45" s="67"/>
      <c r="F45" s="67"/>
      <c r="G45" s="67"/>
      <c r="H45" s="68"/>
      <c r="I45" s="67"/>
      <c r="J45" s="67"/>
      <c r="K45" s="67"/>
      <c r="L45" s="67"/>
      <c r="M45" s="68"/>
      <c r="N45" s="67"/>
      <c r="O45" s="67"/>
      <c r="P45" s="67"/>
      <c r="Q45" s="67"/>
      <c r="R45" s="68"/>
      <c r="S45" s="67"/>
      <c r="T45" s="67"/>
      <c r="U45" s="67"/>
      <c r="V45" s="67"/>
      <c r="W45" s="68"/>
      <c r="X45" s="67"/>
      <c r="Y45" s="67"/>
      <c r="Z45" s="67"/>
      <c r="AA45" s="67"/>
      <c r="AB45" s="68"/>
      <c r="AC45" s="62"/>
      <c r="AD45" s="77"/>
      <c r="AE45" s="62"/>
      <c r="AF45" s="62"/>
      <c r="AG45" s="62"/>
      <c r="AH45" s="62"/>
      <c r="AI45" s="62"/>
      <c r="AJ45" s="62"/>
      <c r="AK45" s="62"/>
    </row>
    <row r="46" spans="1:37">
      <c r="A46" s="70" t="s">
        <v>101</v>
      </c>
      <c r="B46" s="58"/>
      <c r="C46" s="71"/>
      <c r="D46" s="72"/>
      <c r="E46" s="72"/>
      <c r="F46" s="72"/>
      <c r="G46" s="72"/>
      <c r="H46" s="59"/>
      <c r="I46" s="72"/>
      <c r="J46" s="72"/>
      <c r="K46" s="72"/>
      <c r="L46" s="72"/>
      <c r="M46" s="59"/>
      <c r="N46" s="72"/>
      <c r="O46" s="72"/>
      <c r="P46" s="72"/>
      <c r="Q46" s="72"/>
      <c r="R46" s="59"/>
      <c r="S46" s="72"/>
      <c r="T46" s="72"/>
      <c r="U46" s="72"/>
      <c r="V46" s="72"/>
      <c r="W46" s="59"/>
      <c r="X46" s="72"/>
      <c r="Y46" s="72"/>
      <c r="Z46" s="72"/>
      <c r="AA46" s="72"/>
      <c r="AB46" s="59"/>
      <c r="AC46" s="62"/>
      <c r="AD46" s="78" t="s">
        <v>104</v>
      </c>
      <c r="AE46" s="76"/>
      <c r="AF46" s="76"/>
      <c r="AG46" s="76"/>
      <c r="AH46" s="79"/>
      <c r="AI46" s="76"/>
      <c r="AJ46" s="76"/>
      <c r="AK46" s="80"/>
    </row>
    <row r="47" spans="1:37">
      <c r="D47" s="64"/>
      <c r="AD47" s="81"/>
      <c r="AE47" s="52"/>
      <c r="AF47" s="52"/>
      <c r="AG47" s="52"/>
      <c r="AH47" s="82"/>
      <c r="AI47" s="52"/>
      <c r="AJ47" s="52"/>
      <c r="AK47" s="53"/>
    </row>
    <row r="48" spans="1:37">
      <c r="A48" s="83" t="s">
        <v>105</v>
      </c>
      <c r="B48" s="76"/>
      <c r="C48" s="80"/>
      <c r="D48" s="84"/>
      <c r="E48" s="84" t="s">
        <v>100</v>
      </c>
      <c r="F48" s="85" t="s">
        <v>21</v>
      </c>
      <c r="G48" s="84" t="s">
        <v>101</v>
      </c>
      <c r="H48" s="86"/>
      <c r="I48" s="84" t="s">
        <v>106</v>
      </c>
      <c r="J48" s="84"/>
      <c r="K48" s="84"/>
      <c r="L48" s="84"/>
      <c r="M48" s="86"/>
      <c r="N48" s="84" t="s">
        <v>107</v>
      </c>
      <c r="O48" s="84"/>
      <c r="P48" s="84"/>
      <c r="Q48" s="84"/>
      <c r="R48" s="86"/>
      <c r="S48" s="73"/>
      <c r="T48" s="73"/>
      <c r="AD48" s="87" t="s">
        <v>108</v>
      </c>
      <c r="AE48" s="58"/>
      <c r="AF48" s="58"/>
      <c r="AG48" s="58"/>
      <c r="AH48" s="72"/>
      <c r="AI48" s="58"/>
      <c r="AJ48" s="58"/>
      <c r="AK48" s="59"/>
    </row>
    <row r="49" spans="1:37">
      <c r="A49" s="60"/>
      <c r="C49" s="61"/>
      <c r="H49" s="61"/>
      <c r="M49" s="61"/>
      <c r="N49" s="88"/>
      <c r="O49" s="89"/>
      <c r="P49" s="89"/>
      <c r="Q49" s="89"/>
      <c r="R49" s="90"/>
      <c r="S49" s="62"/>
      <c r="T49" s="56" t="s">
        <v>109</v>
      </c>
      <c r="AD49" s="91"/>
      <c r="AE49" s="62"/>
      <c r="AF49" s="62"/>
      <c r="AG49" s="62"/>
      <c r="AH49" s="92"/>
      <c r="AI49" s="62"/>
      <c r="AJ49" s="62"/>
      <c r="AK49" s="61"/>
    </row>
    <row r="50" spans="1:37">
      <c r="A50" s="93" t="s">
        <v>110</v>
      </c>
      <c r="B50" s="58"/>
      <c r="C50" s="59"/>
      <c r="D50" s="58"/>
      <c r="E50" s="58"/>
      <c r="F50" s="94" t="s">
        <v>21</v>
      </c>
      <c r="G50" s="58"/>
      <c r="H50" s="59"/>
      <c r="I50" s="58"/>
      <c r="J50" s="58"/>
      <c r="K50" s="94" t="s">
        <v>21</v>
      </c>
      <c r="L50" s="58"/>
      <c r="M50" s="59"/>
      <c r="N50" s="95"/>
      <c r="O50" s="95"/>
      <c r="P50" s="96"/>
      <c r="Q50" s="97"/>
      <c r="R50" s="98"/>
      <c r="S50" s="62"/>
      <c r="T50" s="62"/>
      <c r="AD50" s="87" t="s">
        <v>111</v>
      </c>
      <c r="AE50" s="58"/>
      <c r="AF50" s="58"/>
      <c r="AG50" s="58"/>
      <c r="AH50" s="72"/>
      <c r="AI50" s="58"/>
      <c r="AJ50" s="58"/>
      <c r="AK50" s="59"/>
    </row>
    <row r="51" spans="1:37">
      <c r="A51" s="60"/>
      <c r="C51" s="61"/>
      <c r="H51" s="61"/>
      <c r="K51" s="99"/>
      <c r="M51" s="61"/>
      <c r="N51" s="62"/>
      <c r="Q51" s="100"/>
      <c r="R51" s="61"/>
      <c r="S51" s="62"/>
      <c r="T51" s="58"/>
      <c r="U51" s="58"/>
      <c r="V51" s="58"/>
      <c r="W51" s="58"/>
      <c r="X51" s="58"/>
      <c r="Y51" s="58"/>
      <c r="Z51" s="58"/>
      <c r="AA51" s="58"/>
      <c r="AB51" s="58"/>
      <c r="AC51" s="62"/>
      <c r="AD51" s="91"/>
      <c r="AE51" s="62"/>
      <c r="AF51" s="62"/>
      <c r="AG51" s="62"/>
      <c r="AH51" s="92"/>
      <c r="AI51" s="62"/>
      <c r="AJ51" s="62"/>
      <c r="AK51" s="61"/>
    </row>
    <row r="52" spans="1:37">
      <c r="A52" s="93" t="s">
        <v>112</v>
      </c>
      <c r="B52" s="58"/>
      <c r="C52" s="59"/>
      <c r="D52" s="58"/>
      <c r="E52" s="58"/>
      <c r="F52" s="94" t="s">
        <v>21</v>
      </c>
      <c r="G52" s="58"/>
      <c r="H52" s="59"/>
      <c r="I52" s="58"/>
      <c r="J52" s="58"/>
      <c r="K52" s="94" t="s">
        <v>21</v>
      </c>
      <c r="L52" s="58"/>
      <c r="M52" s="59"/>
      <c r="N52" s="58"/>
      <c r="O52" s="58"/>
      <c r="P52" s="94" t="s">
        <v>21</v>
      </c>
      <c r="Q52" s="101"/>
      <c r="R52" s="59"/>
      <c r="S52" s="62"/>
      <c r="T52" s="62"/>
      <c r="AD52" s="87" t="s">
        <v>113</v>
      </c>
      <c r="AE52" s="58"/>
      <c r="AF52" s="58"/>
      <c r="AG52" s="58"/>
      <c r="AH52" s="72"/>
      <c r="AI52" s="58"/>
      <c r="AJ52" s="58"/>
      <c r="AK52" s="59"/>
    </row>
    <row r="53" spans="1:37">
      <c r="AD53" s="91" t="s">
        <v>114</v>
      </c>
      <c r="AE53" s="62"/>
      <c r="AF53" s="62"/>
      <c r="AG53" s="62"/>
      <c r="AH53" s="92"/>
      <c r="AI53" s="62"/>
      <c r="AJ53" s="62"/>
      <c r="AK53" s="61"/>
    </row>
    <row r="54" spans="1:37">
      <c r="A54" s="102"/>
      <c r="B54" s="76"/>
      <c r="C54" s="76"/>
      <c r="D54" s="76"/>
      <c r="E54" s="76" t="s">
        <v>100</v>
      </c>
      <c r="F54" s="76"/>
      <c r="G54" s="76"/>
      <c r="H54" s="76"/>
      <c r="I54" s="76"/>
      <c r="J54" s="76"/>
      <c r="K54" s="76"/>
      <c r="L54" s="76"/>
      <c r="M54" s="76"/>
      <c r="N54" s="85" t="s">
        <v>40</v>
      </c>
      <c r="O54" s="76"/>
      <c r="P54" s="76"/>
      <c r="Q54" s="76"/>
      <c r="R54" s="76"/>
      <c r="S54" s="76"/>
      <c r="T54" s="76" t="s">
        <v>101</v>
      </c>
      <c r="U54" s="76"/>
      <c r="V54" s="76"/>
      <c r="W54" s="76"/>
      <c r="X54" s="76"/>
      <c r="Y54" s="76"/>
      <c r="Z54" s="76"/>
      <c r="AA54" s="76"/>
      <c r="AB54" s="80"/>
      <c r="AD54" s="87" t="s">
        <v>115</v>
      </c>
      <c r="AE54" s="58"/>
      <c r="AF54" s="58"/>
      <c r="AG54" s="58"/>
      <c r="AH54" s="72"/>
      <c r="AI54" s="58"/>
      <c r="AJ54" s="58"/>
      <c r="AK54" s="59"/>
    </row>
    <row r="55" spans="1:37">
      <c r="A55" s="103" t="s">
        <v>116</v>
      </c>
      <c r="B55" s="104" t="s">
        <v>117</v>
      </c>
      <c r="C55" s="104"/>
      <c r="D55" s="104"/>
      <c r="E55" s="104"/>
      <c r="F55" s="104"/>
      <c r="G55" s="105"/>
      <c r="H55" s="104" t="s">
        <v>118</v>
      </c>
      <c r="I55" s="104"/>
      <c r="J55" s="105"/>
      <c r="K55" s="106" t="s">
        <v>119</v>
      </c>
      <c r="L55" s="107" t="s">
        <v>120</v>
      </c>
      <c r="M55" s="108"/>
      <c r="N55" s="109" t="s">
        <v>94</v>
      </c>
      <c r="O55" s="105" t="s">
        <v>116</v>
      </c>
      <c r="P55" s="104" t="s">
        <v>117</v>
      </c>
      <c r="Q55" s="104"/>
      <c r="R55" s="104"/>
      <c r="S55" s="104"/>
      <c r="T55" s="104"/>
      <c r="U55" s="105"/>
      <c r="V55" s="104" t="s">
        <v>118</v>
      </c>
      <c r="W55" s="104"/>
      <c r="X55" s="105"/>
      <c r="Y55" s="106" t="s">
        <v>119</v>
      </c>
      <c r="Z55" s="107" t="s">
        <v>120</v>
      </c>
      <c r="AA55" s="108"/>
      <c r="AB55" s="109" t="s">
        <v>94</v>
      </c>
    </row>
    <row r="56" spans="1:37">
      <c r="A56" s="110" t="s">
        <v>121</v>
      </c>
      <c r="B56" s="111"/>
      <c r="C56" s="111"/>
      <c r="D56" s="111"/>
      <c r="E56" s="111"/>
      <c r="F56" s="111"/>
      <c r="G56" s="112"/>
      <c r="H56" s="111"/>
      <c r="I56" s="111"/>
      <c r="J56" s="112"/>
      <c r="K56" s="113"/>
      <c r="L56" s="114"/>
      <c r="M56" s="115"/>
      <c r="N56" s="116"/>
      <c r="O56" s="117" t="s">
        <v>121</v>
      </c>
      <c r="P56" s="111"/>
      <c r="Q56" s="111"/>
      <c r="R56" s="111"/>
      <c r="S56" s="111"/>
      <c r="T56" s="111"/>
      <c r="U56" s="112"/>
      <c r="V56" s="111"/>
      <c r="W56" s="111"/>
      <c r="X56" s="112"/>
      <c r="Y56" s="113"/>
      <c r="Z56" s="114"/>
      <c r="AA56" s="115"/>
      <c r="AB56" s="116"/>
      <c r="AD56" s="64" t="s">
        <v>122</v>
      </c>
    </row>
    <row r="57" spans="1:37">
      <c r="A57" s="110" t="s">
        <v>123</v>
      </c>
      <c r="B57" s="111"/>
      <c r="C57" s="111"/>
      <c r="D57" s="111"/>
      <c r="E57" s="111"/>
      <c r="F57" s="111"/>
      <c r="G57" s="112"/>
      <c r="H57" s="111"/>
      <c r="I57" s="111"/>
      <c r="J57" s="112"/>
      <c r="K57" s="118"/>
      <c r="L57" s="119"/>
      <c r="M57" s="112"/>
      <c r="N57" s="116"/>
      <c r="O57" s="117" t="s">
        <v>123</v>
      </c>
      <c r="P57" s="111"/>
      <c r="Q57" s="111"/>
      <c r="R57" s="111"/>
      <c r="S57" s="111"/>
      <c r="T57" s="111"/>
      <c r="U57" s="112"/>
      <c r="V57" s="111"/>
      <c r="W57" s="111"/>
      <c r="X57" s="112"/>
      <c r="Y57" s="118"/>
      <c r="Z57" s="119"/>
      <c r="AA57" s="112"/>
      <c r="AB57" s="116"/>
      <c r="AD57" s="120"/>
      <c r="AE57" s="58"/>
      <c r="AF57" s="58"/>
      <c r="AG57" s="58"/>
      <c r="AH57" s="58"/>
      <c r="AI57" s="58"/>
      <c r="AJ57" s="58"/>
      <c r="AK57" s="58"/>
    </row>
    <row r="58" spans="1:37">
      <c r="A58" s="110" t="s">
        <v>124</v>
      </c>
      <c r="B58" s="111"/>
      <c r="C58" s="111"/>
      <c r="D58" s="111"/>
      <c r="E58" s="111"/>
      <c r="F58" s="111"/>
      <c r="G58" s="112"/>
      <c r="H58" s="111"/>
      <c r="I58" s="111"/>
      <c r="J58" s="112"/>
      <c r="K58" s="118"/>
      <c r="L58" s="119"/>
      <c r="M58" s="112"/>
      <c r="N58" s="116"/>
      <c r="O58" s="117" t="s">
        <v>124</v>
      </c>
      <c r="P58" s="111"/>
      <c r="Q58" s="111"/>
      <c r="R58" s="111"/>
      <c r="S58" s="111"/>
      <c r="T58" s="111"/>
      <c r="U58" s="112"/>
      <c r="V58" s="111"/>
      <c r="W58" s="111"/>
      <c r="X58" s="112"/>
      <c r="Y58" s="118"/>
      <c r="Z58" s="119"/>
      <c r="AA58" s="112"/>
      <c r="AB58" s="116"/>
      <c r="AD58" s="64" t="s">
        <v>96</v>
      </c>
    </row>
    <row r="59" spans="1:37">
      <c r="A59" s="110" t="s">
        <v>125</v>
      </c>
      <c r="B59" s="111"/>
      <c r="C59" s="111"/>
      <c r="D59" s="111"/>
      <c r="E59" s="111"/>
      <c r="F59" s="111"/>
      <c r="G59" s="112"/>
      <c r="H59" s="111"/>
      <c r="I59" s="111"/>
      <c r="J59" s="112"/>
      <c r="K59" s="118"/>
      <c r="L59" s="119"/>
      <c r="M59" s="112"/>
      <c r="N59" s="116"/>
      <c r="O59" s="117" t="s">
        <v>125</v>
      </c>
      <c r="P59" s="111"/>
      <c r="Q59" s="111"/>
      <c r="R59" s="111"/>
      <c r="S59" s="111"/>
      <c r="T59" s="111"/>
      <c r="U59" s="112"/>
      <c r="V59" s="111"/>
      <c r="W59" s="111"/>
      <c r="X59" s="112"/>
      <c r="Y59" s="118"/>
      <c r="Z59" s="119"/>
      <c r="AA59" s="112"/>
      <c r="AB59" s="116"/>
      <c r="AD59" s="120"/>
      <c r="AE59" s="58"/>
      <c r="AF59" s="58"/>
      <c r="AG59" s="58"/>
      <c r="AH59" s="58"/>
      <c r="AI59" s="58"/>
      <c r="AJ59" s="58"/>
      <c r="AK59" s="58"/>
    </row>
    <row r="60" spans="1:37">
      <c r="A60" s="110" t="s">
        <v>126</v>
      </c>
      <c r="B60" s="111"/>
      <c r="C60" s="111"/>
      <c r="D60" s="111"/>
      <c r="E60" s="111"/>
      <c r="F60" s="111"/>
      <c r="G60" s="112"/>
      <c r="H60" s="111"/>
      <c r="I60" s="111"/>
      <c r="J60" s="112"/>
      <c r="K60" s="118"/>
      <c r="L60" s="119"/>
      <c r="M60" s="112"/>
      <c r="N60" s="116"/>
      <c r="O60" s="117" t="s">
        <v>126</v>
      </c>
      <c r="P60" s="111"/>
      <c r="Q60" s="111"/>
      <c r="R60" s="111"/>
      <c r="S60" s="111"/>
      <c r="T60" s="111"/>
      <c r="U60" s="112"/>
      <c r="V60" s="111"/>
      <c r="W60" s="111"/>
      <c r="X60" s="112"/>
      <c r="Y60" s="118"/>
      <c r="Z60" s="119"/>
      <c r="AA60" s="112"/>
      <c r="AB60" s="116"/>
      <c r="AD60" s="64" t="s">
        <v>127</v>
      </c>
    </row>
    <row r="61" spans="1:37">
      <c r="A61" s="121" t="s">
        <v>128</v>
      </c>
      <c r="B61" s="58"/>
      <c r="C61" s="58"/>
      <c r="D61" s="58"/>
      <c r="E61" s="58"/>
      <c r="F61" s="58"/>
      <c r="G61" s="72"/>
      <c r="H61" s="58"/>
      <c r="I61" s="58"/>
      <c r="J61" s="72"/>
      <c r="K61" s="122"/>
      <c r="L61" s="123"/>
      <c r="M61" s="72"/>
      <c r="N61" s="59"/>
      <c r="O61" s="124" t="s">
        <v>128</v>
      </c>
      <c r="P61" s="58"/>
      <c r="Q61" s="58"/>
      <c r="R61" s="58"/>
      <c r="S61" s="58"/>
      <c r="T61" s="58"/>
      <c r="U61" s="72"/>
      <c r="V61" s="58"/>
      <c r="W61" s="58"/>
      <c r="X61" s="72"/>
      <c r="Y61" s="122"/>
      <c r="Z61" s="123"/>
      <c r="AA61" s="72"/>
      <c r="AB61" s="59"/>
      <c r="AD61" s="120"/>
      <c r="AE61" s="125" t="str">
        <f>Daten!$A$35</f>
        <v>Fredenbeck</v>
      </c>
      <c r="AF61" s="58"/>
      <c r="AG61" s="58"/>
      <c r="AH61" s="58"/>
      <c r="AI61" s="58"/>
      <c r="AJ61" s="58"/>
      <c r="AK61" s="58"/>
    </row>
    <row r="62" spans="1:37">
      <c r="A62" s="65" t="s">
        <v>129</v>
      </c>
      <c r="N62" s="61"/>
      <c r="O62" s="64" t="s">
        <v>129</v>
      </c>
      <c r="AB62" s="61"/>
      <c r="AD62" s="64" t="s">
        <v>130</v>
      </c>
    </row>
    <row r="63" spans="1:37">
      <c r="A63" s="57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9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  <c r="AD63" s="58"/>
      <c r="AE63" s="126" t="str">
        <f>Daten!$A$33</f>
        <v>06.05.2017</v>
      </c>
      <c r="AF63" s="58"/>
      <c r="AG63" s="58"/>
      <c r="AH63" s="58"/>
      <c r="AI63" s="58"/>
      <c r="AJ63" s="58"/>
      <c r="AK63" s="58"/>
    </row>
    <row r="64" spans="1:37">
      <c r="A64" s="51" t="s">
        <v>95</v>
      </c>
      <c r="B64" s="52"/>
      <c r="C64" s="52"/>
      <c r="D64" s="52"/>
      <c r="E64" s="53"/>
      <c r="F64" s="54" t="s">
        <v>96</v>
      </c>
      <c r="G64" s="52"/>
      <c r="H64" s="52"/>
      <c r="I64" s="52"/>
      <c r="J64" s="52"/>
      <c r="K64" s="52"/>
      <c r="L64" s="52"/>
      <c r="M64" s="52"/>
      <c r="N64" s="52"/>
      <c r="O64" s="52"/>
      <c r="P64" s="53"/>
      <c r="Q64" s="54" t="s">
        <v>97</v>
      </c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3"/>
      <c r="AC64" s="55" t="s">
        <v>98</v>
      </c>
    </row>
    <row r="65" spans="1:37">
      <c r="A65" s="57"/>
      <c r="B65" s="58"/>
      <c r="C65" s="58"/>
      <c r="D65" s="58"/>
      <c r="E65" s="59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9"/>
      <c r="Q65" s="58"/>
      <c r="R65" s="58" t="str">
        <f ca="1">Sonntag!P24</f>
        <v>SV Werder Bremen</v>
      </c>
      <c r="S65" s="58"/>
      <c r="T65" s="58"/>
      <c r="U65" s="58"/>
      <c r="V65" s="58"/>
      <c r="W65" s="58"/>
      <c r="X65" s="58"/>
      <c r="Y65" s="58"/>
      <c r="Z65" s="58"/>
      <c r="AA65" s="58" t="str">
        <f>Sonntag!$N24</f>
        <v>M50</v>
      </c>
      <c r="AB65" s="59"/>
      <c r="AC65" s="55" t="s">
        <v>99</v>
      </c>
    </row>
    <row r="66" spans="1:37" ht="15.95" customHeight="1">
      <c r="A66" s="60" t="s">
        <v>100</v>
      </c>
      <c r="C66" s="56" t="str">
        <f ca="1">Sonntag!I24</f>
        <v>TB Essen-Haarzopf</v>
      </c>
      <c r="M66" s="61"/>
      <c r="N66" s="62" t="s">
        <v>101</v>
      </c>
      <c r="O66" s="63"/>
      <c r="P66" s="56" t="str">
        <f ca="1">Sonntag!M24</f>
        <v>TV Frisch Auf Altenbochum</v>
      </c>
      <c r="AB66" s="61"/>
    </row>
    <row r="67" spans="1:37">
      <c r="A67" s="57"/>
      <c r="B67" s="58"/>
      <c r="C67" s="58"/>
      <c r="M67" s="61"/>
      <c r="N67" s="62"/>
      <c r="AB67" s="61"/>
      <c r="AD67" s="64" t="s">
        <v>37</v>
      </c>
      <c r="AG67" s="64" t="s">
        <v>102</v>
      </c>
      <c r="AJ67" s="64" t="s">
        <v>39</v>
      </c>
    </row>
    <row r="68" spans="1:37">
      <c r="A68" s="65" t="s">
        <v>100</v>
      </c>
      <c r="C68" s="66"/>
      <c r="D68" s="67"/>
      <c r="E68" s="67"/>
      <c r="F68" s="67"/>
      <c r="G68" s="67"/>
      <c r="H68" s="68"/>
      <c r="I68" s="67"/>
      <c r="J68" s="67"/>
      <c r="K68" s="67"/>
      <c r="L68" s="67"/>
      <c r="M68" s="68"/>
      <c r="N68" s="67"/>
      <c r="O68" s="67"/>
      <c r="P68" s="67"/>
      <c r="Q68" s="67"/>
      <c r="R68" s="68"/>
      <c r="S68" s="67"/>
      <c r="T68" s="67"/>
      <c r="U68" s="67"/>
      <c r="V68" s="67"/>
      <c r="W68" s="68"/>
      <c r="X68" s="67"/>
      <c r="Y68" s="67"/>
      <c r="Z68" s="67"/>
      <c r="AA68" s="67"/>
      <c r="AB68" s="68"/>
      <c r="AC68" s="62"/>
      <c r="AD68" s="69"/>
      <c r="AE68" s="53"/>
      <c r="AF68" s="62"/>
      <c r="AG68" s="69"/>
      <c r="AH68" s="53"/>
      <c r="AJ68" s="69"/>
      <c r="AK68" s="53"/>
    </row>
    <row r="69" spans="1:37">
      <c r="A69" s="70" t="s">
        <v>101</v>
      </c>
      <c r="B69" s="58"/>
      <c r="C69" s="71"/>
      <c r="D69" s="72"/>
      <c r="E69" s="72"/>
      <c r="F69" s="72"/>
      <c r="G69" s="72"/>
      <c r="H69" s="59"/>
      <c r="I69" s="72"/>
      <c r="J69" s="72"/>
      <c r="K69" s="72"/>
      <c r="L69" s="72"/>
      <c r="M69" s="59"/>
      <c r="N69" s="72"/>
      <c r="O69" s="72"/>
      <c r="P69" s="72"/>
      <c r="Q69" s="72"/>
      <c r="R69" s="59"/>
      <c r="S69" s="72"/>
      <c r="T69" s="72"/>
      <c r="U69" s="72"/>
      <c r="V69" s="72"/>
      <c r="W69" s="59"/>
      <c r="X69" s="72"/>
      <c r="Y69" s="72"/>
      <c r="Z69" s="72"/>
      <c r="AA69" s="72"/>
      <c r="AB69" s="59"/>
      <c r="AC69" s="62"/>
      <c r="AD69" s="462">
        <f>Sonntag!C24</f>
        <v>1</v>
      </c>
      <c r="AE69" s="463"/>
      <c r="AF69" s="62"/>
      <c r="AG69" s="462">
        <f>Sonntag!E24</f>
        <v>103</v>
      </c>
      <c r="AH69" s="463"/>
      <c r="AJ69" s="462">
        <f>Sonntag!F24</f>
        <v>3</v>
      </c>
      <c r="AK69" s="463"/>
    </row>
    <row r="70" spans="1:37">
      <c r="A70" s="65" t="s">
        <v>100</v>
      </c>
      <c r="C70" s="66"/>
      <c r="D70" s="67"/>
      <c r="E70" s="67"/>
      <c r="F70" s="67"/>
      <c r="G70" s="67"/>
      <c r="H70" s="68"/>
      <c r="I70" s="67"/>
      <c r="J70" s="67"/>
      <c r="K70" s="67"/>
      <c r="L70" s="67"/>
      <c r="M70" s="68"/>
      <c r="N70" s="67"/>
      <c r="O70" s="67"/>
      <c r="P70" s="67"/>
      <c r="Q70" s="67"/>
      <c r="R70" s="68"/>
      <c r="S70" s="67"/>
      <c r="T70" s="67"/>
      <c r="U70" s="67"/>
      <c r="V70" s="67"/>
      <c r="W70" s="68"/>
      <c r="X70" s="67"/>
      <c r="Y70" s="67"/>
      <c r="Z70" s="67"/>
      <c r="AA70" s="67"/>
      <c r="AB70" s="68"/>
      <c r="AC70" s="62"/>
      <c r="AD70" s="57"/>
      <c r="AE70" s="59"/>
      <c r="AF70" s="62"/>
      <c r="AG70" s="57"/>
      <c r="AH70" s="59"/>
      <c r="AJ70" s="57"/>
      <c r="AK70" s="59"/>
    </row>
    <row r="71" spans="1:37">
      <c r="A71" s="70" t="s">
        <v>101</v>
      </c>
      <c r="B71" s="58"/>
      <c r="C71" s="71"/>
      <c r="D71" s="72"/>
      <c r="E71" s="72"/>
      <c r="F71" s="72"/>
      <c r="G71" s="72"/>
      <c r="H71" s="59"/>
      <c r="I71" s="72"/>
      <c r="J71" s="72"/>
      <c r="K71" s="72"/>
      <c r="L71" s="72"/>
      <c r="M71" s="59"/>
      <c r="N71" s="72"/>
      <c r="O71" s="72"/>
      <c r="P71" s="72"/>
      <c r="Q71" s="72"/>
      <c r="R71" s="59"/>
      <c r="S71" s="72"/>
      <c r="T71" s="72"/>
      <c r="U71" s="72"/>
      <c r="V71" s="72"/>
      <c r="W71" s="59"/>
      <c r="X71" s="72"/>
      <c r="Y71" s="72"/>
      <c r="Z71" s="72"/>
      <c r="AA71" s="72"/>
      <c r="AB71" s="59"/>
      <c r="AC71" s="62"/>
      <c r="AD71" s="62"/>
      <c r="AE71" s="62"/>
      <c r="AF71" s="62"/>
      <c r="AG71" s="62"/>
    </row>
    <row r="72" spans="1:37">
      <c r="A72" s="65" t="s">
        <v>100</v>
      </c>
      <c r="C72" s="66"/>
      <c r="D72" s="67"/>
      <c r="E72" s="67"/>
      <c r="F72" s="67"/>
      <c r="G72" s="67"/>
      <c r="H72" s="68"/>
      <c r="I72" s="67"/>
      <c r="J72" s="67"/>
      <c r="K72" s="67"/>
      <c r="L72" s="67"/>
      <c r="M72" s="68"/>
      <c r="N72" s="67"/>
      <c r="O72" s="67"/>
      <c r="P72" s="67"/>
      <c r="Q72" s="67"/>
      <c r="R72" s="68"/>
      <c r="S72" s="67"/>
      <c r="T72" s="67"/>
      <c r="U72" s="67"/>
      <c r="V72" s="67"/>
      <c r="W72" s="68"/>
      <c r="X72" s="67"/>
      <c r="Y72" s="67"/>
      <c r="Z72" s="67"/>
      <c r="AA72" s="67"/>
      <c r="AB72" s="68"/>
      <c r="AC72" s="62"/>
      <c r="AD72" s="73" t="s">
        <v>103</v>
      </c>
      <c r="AE72" s="62"/>
      <c r="AF72" s="62"/>
      <c r="AG72" s="62"/>
    </row>
    <row r="73" spans="1:37">
      <c r="A73" s="70" t="s">
        <v>101</v>
      </c>
      <c r="B73" s="58"/>
      <c r="C73" s="71"/>
      <c r="D73" s="72"/>
      <c r="E73" s="72"/>
      <c r="F73" s="72"/>
      <c r="G73" s="72"/>
      <c r="H73" s="59"/>
      <c r="I73" s="72"/>
      <c r="J73" s="72"/>
      <c r="K73" s="72"/>
      <c r="L73" s="72"/>
      <c r="M73" s="59"/>
      <c r="N73" s="72"/>
      <c r="O73" s="72"/>
      <c r="P73" s="72"/>
      <c r="Q73" s="72"/>
      <c r="R73" s="59"/>
      <c r="S73" s="72"/>
      <c r="T73" s="72"/>
      <c r="U73" s="72"/>
      <c r="V73" s="72"/>
      <c r="W73" s="59"/>
      <c r="X73" s="72"/>
      <c r="Y73" s="72"/>
      <c r="Z73" s="72"/>
      <c r="AA73" s="72"/>
      <c r="AB73" s="59"/>
      <c r="AC73" s="62"/>
      <c r="AD73" s="62"/>
      <c r="AE73" s="62"/>
      <c r="AF73" s="62"/>
      <c r="AG73" s="62"/>
    </row>
    <row r="74" spans="1:37">
      <c r="A74" s="65" t="s">
        <v>100</v>
      </c>
      <c r="C74" s="66"/>
      <c r="D74" s="67"/>
      <c r="E74" s="67"/>
      <c r="F74" s="67"/>
      <c r="G74" s="67"/>
      <c r="H74" s="68"/>
      <c r="I74" s="67"/>
      <c r="J74" s="67"/>
      <c r="K74" s="67"/>
      <c r="L74" s="67"/>
      <c r="M74" s="68"/>
      <c r="N74" s="67"/>
      <c r="O74" s="67"/>
      <c r="P74" s="67"/>
      <c r="Q74" s="67"/>
      <c r="R74" s="68"/>
      <c r="S74" s="67"/>
      <c r="T74" s="67"/>
      <c r="U74" s="67"/>
      <c r="V74" s="67"/>
      <c r="W74" s="68"/>
      <c r="X74" s="67"/>
      <c r="Y74" s="67"/>
      <c r="Z74" s="67"/>
      <c r="AA74" s="67"/>
      <c r="AB74" s="68"/>
      <c r="AC74" s="62"/>
      <c r="AD74" s="74" t="str">
        <f>Daten!$A$31</f>
        <v>DM Senioren 2017</v>
      </c>
      <c r="AE74" s="58"/>
      <c r="AF74" s="58"/>
      <c r="AG74" s="58"/>
      <c r="AH74" s="58"/>
      <c r="AI74" s="58"/>
      <c r="AJ74" s="58"/>
      <c r="AK74" s="58"/>
    </row>
    <row r="75" spans="1:37">
      <c r="A75" s="70" t="s">
        <v>101</v>
      </c>
      <c r="B75" s="58"/>
      <c r="C75" s="71"/>
      <c r="D75" s="72"/>
      <c r="E75" s="72"/>
      <c r="F75" s="72"/>
      <c r="G75" s="72"/>
      <c r="H75" s="59"/>
      <c r="I75" s="72"/>
      <c r="J75" s="72"/>
      <c r="K75" s="72"/>
      <c r="L75" s="72"/>
      <c r="M75" s="59"/>
      <c r="N75" s="72"/>
      <c r="O75" s="72"/>
      <c r="P75" s="72"/>
      <c r="Q75" s="72"/>
      <c r="R75" s="59"/>
      <c r="S75" s="72"/>
      <c r="T75" s="72"/>
      <c r="U75" s="72"/>
      <c r="V75" s="72"/>
      <c r="W75" s="59"/>
      <c r="X75" s="72"/>
      <c r="Y75" s="72"/>
      <c r="Z75" s="72"/>
      <c r="AA75" s="72"/>
      <c r="AB75" s="59"/>
      <c r="AC75" s="62"/>
      <c r="AD75" s="75" t="str">
        <f>Sonntag!G24</f>
        <v>M50</v>
      </c>
      <c r="AE75" s="76"/>
      <c r="AF75" s="76"/>
      <c r="AG75" s="75" t="str">
        <f>+Sonntag!$AB24</f>
        <v>Vorkreuz</v>
      </c>
      <c r="AH75" s="76"/>
      <c r="AI75" s="76"/>
      <c r="AJ75" s="76"/>
      <c r="AK75" s="76"/>
    </row>
    <row r="76" spans="1:37">
      <c r="A76" s="65" t="s">
        <v>100</v>
      </c>
      <c r="C76" s="66"/>
      <c r="D76" s="67"/>
      <c r="E76" s="67"/>
      <c r="F76" s="67"/>
      <c r="G76" s="67"/>
      <c r="H76" s="68"/>
      <c r="I76" s="67"/>
      <c r="J76" s="67"/>
      <c r="K76" s="67"/>
      <c r="L76" s="67"/>
      <c r="M76" s="68"/>
      <c r="N76" s="67"/>
      <c r="O76" s="67"/>
      <c r="P76" s="67"/>
      <c r="Q76" s="67"/>
      <c r="R76" s="68"/>
      <c r="S76" s="67"/>
      <c r="T76" s="67"/>
      <c r="U76" s="67"/>
      <c r="V76" s="67"/>
      <c r="W76" s="68"/>
      <c r="X76" s="67"/>
      <c r="Y76" s="67"/>
      <c r="Z76" s="67"/>
      <c r="AA76" s="67"/>
      <c r="AB76" s="68"/>
      <c r="AC76" s="62"/>
      <c r="AD76" s="77"/>
      <c r="AE76" s="62"/>
      <c r="AF76" s="62"/>
      <c r="AG76" s="62"/>
      <c r="AH76" s="62"/>
      <c r="AI76" s="62"/>
      <c r="AJ76" s="62"/>
      <c r="AK76" s="62"/>
    </row>
    <row r="77" spans="1:37">
      <c r="A77" s="70" t="s">
        <v>101</v>
      </c>
      <c r="B77" s="58"/>
      <c r="C77" s="71"/>
      <c r="D77" s="72"/>
      <c r="E77" s="72"/>
      <c r="F77" s="72"/>
      <c r="G77" s="72"/>
      <c r="H77" s="59"/>
      <c r="I77" s="72"/>
      <c r="J77" s="72"/>
      <c r="K77" s="72"/>
      <c r="L77" s="72"/>
      <c r="M77" s="59"/>
      <c r="N77" s="72"/>
      <c r="O77" s="72"/>
      <c r="P77" s="72"/>
      <c r="Q77" s="72"/>
      <c r="R77" s="59"/>
      <c r="S77" s="72"/>
      <c r="T77" s="72"/>
      <c r="U77" s="72"/>
      <c r="V77" s="72"/>
      <c r="W77" s="59"/>
      <c r="X77" s="72"/>
      <c r="Y77" s="72"/>
      <c r="Z77" s="72"/>
      <c r="AA77" s="72"/>
      <c r="AB77" s="59"/>
      <c r="AC77" s="62"/>
      <c r="AD77" s="78" t="s">
        <v>104</v>
      </c>
      <c r="AE77" s="76"/>
      <c r="AF77" s="76"/>
      <c r="AG77" s="76"/>
      <c r="AH77" s="79"/>
      <c r="AI77" s="76"/>
      <c r="AJ77" s="76"/>
      <c r="AK77" s="80"/>
    </row>
    <row r="78" spans="1:37">
      <c r="D78" s="64"/>
      <c r="AD78" s="81"/>
      <c r="AE78" s="52"/>
      <c r="AF78" s="52"/>
      <c r="AG78" s="52"/>
      <c r="AH78" s="82"/>
      <c r="AI78" s="52"/>
      <c r="AJ78" s="52"/>
      <c r="AK78" s="53"/>
    </row>
    <row r="79" spans="1:37">
      <c r="A79" s="83" t="s">
        <v>105</v>
      </c>
      <c r="B79" s="76"/>
      <c r="C79" s="80"/>
      <c r="D79" s="84"/>
      <c r="E79" s="84" t="s">
        <v>100</v>
      </c>
      <c r="F79" s="85" t="s">
        <v>21</v>
      </c>
      <c r="G79" s="84" t="s">
        <v>101</v>
      </c>
      <c r="H79" s="86"/>
      <c r="I79" s="84" t="s">
        <v>106</v>
      </c>
      <c r="J79" s="84"/>
      <c r="K79" s="84"/>
      <c r="L79" s="84"/>
      <c r="M79" s="86"/>
      <c r="N79" s="84" t="s">
        <v>107</v>
      </c>
      <c r="O79" s="84"/>
      <c r="P79" s="84"/>
      <c r="Q79" s="84"/>
      <c r="R79" s="86"/>
      <c r="S79" s="73"/>
      <c r="T79" s="73"/>
      <c r="AD79" s="87" t="s">
        <v>108</v>
      </c>
      <c r="AE79" s="58"/>
      <c r="AF79" s="58"/>
      <c r="AG79" s="58"/>
      <c r="AH79" s="72"/>
      <c r="AI79" s="58"/>
      <c r="AJ79" s="58"/>
      <c r="AK79" s="59"/>
    </row>
    <row r="80" spans="1:37">
      <c r="A80" s="60"/>
      <c r="C80" s="61"/>
      <c r="H80" s="61"/>
      <c r="M80" s="61"/>
      <c r="N80" s="88"/>
      <c r="O80" s="89"/>
      <c r="P80" s="89"/>
      <c r="Q80" s="89"/>
      <c r="R80" s="90"/>
      <c r="S80" s="62"/>
      <c r="T80" s="56" t="s">
        <v>109</v>
      </c>
      <c r="AD80" s="91"/>
      <c r="AE80" s="62"/>
      <c r="AF80" s="62"/>
      <c r="AG80" s="62"/>
      <c r="AH80" s="92"/>
      <c r="AI80" s="62"/>
      <c r="AJ80" s="62"/>
      <c r="AK80" s="61"/>
    </row>
    <row r="81" spans="1:37">
      <c r="A81" s="93" t="s">
        <v>110</v>
      </c>
      <c r="B81" s="58"/>
      <c r="C81" s="59"/>
      <c r="D81" s="58"/>
      <c r="E81" s="58"/>
      <c r="F81" s="94" t="s">
        <v>21</v>
      </c>
      <c r="G81" s="58"/>
      <c r="H81" s="59"/>
      <c r="I81" s="58"/>
      <c r="J81" s="58"/>
      <c r="K81" s="94" t="s">
        <v>21</v>
      </c>
      <c r="L81" s="58"/>
      <c r="M81" s="59"/>
      <c r="N81" s="95"/>
      <c r="O81" s="95"/>
      <c r="P81" s="96"/>
      <c r="Q81" s="97"/>
      <c r="R81" s="98"/>
      <c r="S81" s="62"/>
      <c r="T81" s="62"/>
      <c r="AD81" s="87" t="s">
        <v>111</v>
      </c>
      <c r="AE81" s="58"/>
      <c r="AF81" s="58"/>
      <c r="AG81" s="58"/>
      <c r="AH81" s="72"/>
      <c r="AI81" s="58"/>
      <c r="AJ81" s="58"/>
      <c r="AK81" s="59"/>
    </row>
    <row r="82" spans="1:37">
      <c r="A82" s="60"/>
      <c r="C82" s="61"/>
      <c r="H82" s="61"/>
      <c r="K82" s="99"/>
      <c r="M82" s="61"/>
      <c r="N82" s="62"/>
      <c r="Q82" s="100"/>
      <c r="R82" s="61"/>
      <c r="S82" s="62"/>
      <c r="T82" s="58"/>
      <c r="U82" s="58"/>
      <c r="V82" s="58"/>
      <c r="W82" s="58"/>
      <c r="X82" s="58"/>
      <c r="Y82" s="58"/>
      <c r="Z82" s="58"/>
      <c r="AA82" s="58"/>
      <c r="AB82" s="58"/>
      <c r="AC82" s="62"/>
      <c r="AD82" s="91"/>
      <c r="AE82" s="62"/>
      <c r="AF82" s="62"/>
      <c r="AG82" s="62"/>
      <c r="AH82" s="92"/>
      <c r="AI82" s="62"/>
      <c r="AJ82" s="62"/>
      <c r="AK82" s="61"/>
    </row>
    <row r="83" spans="1:37">
      <c r="A83" s="93" t="s">
        <v>112</v>
      </c>
      <c r="B83" s="58"/>
      <c r="C83" s="59"/>
      <c r="D83" s="58"/>
      <c r="E83" s="58"/>
      <c r="F83" s="94" t="s">
        <v>21</v>
      </c>
      <c r="G83" s="58"/>
      <c r="H83" s="59"/>
      <c r="I83" s="58"/>
      <c r="J83" s="58"/>
      <c r="K83" s="94" t="s">
        <v>21</v>
      </c>
      <c r="L83" s="58"/>
      <c r="M83" s="59"/>
      <c r="N83" s="58"/>
      <c r="O83" s="58"/>
      <c r="P83" s="94" t="s">
        <v>21</v>
      </c>
      <c r="Q83" s="101"/>
      <c r="R83" s="59"/>
      <c r="S83" s="62"/>
      <c r="T83" s="62"/>
      <c r="AD83" s="87" t="s">
        <v>113</v>
      </c>
      <c r="AE83" s="58"/>
      <c r="AF83" s="58"/>
      <c r="AG83" s="58"/>
      <c r="AH83" s="72"/>
      <c r="AI83" s="58"/>
      <c r="AJ83" s="58"/>
      <c r="AK83" s="59"/>
    </row>
    <row r="84" spans="1:37">
      <c r="AD84" s="91" t="s">
        <v>114</v>
      </c>
      <c r="AE84" s="62"/>
      <c r="AF84" s="62"/>
      <c r="AG84" s="62"/>
      <c r="AH84" s="92"/>
      <c r="AI84" s="62"/>
      <c r="AJ84" s="62"/>
      <c r="AK84" s="61"/>
    </row>
    <row r="85" spans="1:37">
      <c r="A85" s="102"/>
      <c r="B85" s="76"/>
      <c r="C85" s="76"/>
      <c r="D85" s="76"/>
      <c r="E85" s="76" t="s">
        <v>100</v>
      </c>
      <c r="F85" s="76"/>
      <c r="G85" s="76"/>
      <c r="H85" s="76"/>
      <c r="I85" s="76"/>
      <c r="J85" s="76"/>
      <c r="K85" s="76"/>
      <c r="L85" s="76"/>
      <c r="M85" s="76"/>
      <c r="N85" s="85" t="s">
        <v>40</v>
      </c>
      <c r="O85" s="76"/>
      <c r="P85" s="76"/>
      <c r="Q85" s="76"/>
      <c r="R85" s="76"/>
      <c r="S85" s="76"/>
      <c r="T85" s="76" t="s">
        <v>101</v>
      </c>
      <c r="U85" s="76"/>
      <c r="V85" s="76"/>
      <c r="W85" s="76"/>
      <c r="X85" s="76"/>
      <c r="Y85" s="76"/>
      <c r="Z85" s="76"/>
      <c r="AA85" s="76"/>
      <c r="AB85" s="80"/>
      <c r="AD85" s="87" t="s">
        <v>115</v>
      </c>
      <c r="AE85" s="58"/>
      <c r="AF85" s="58"/>
      <c r="AG85" s="58"/>
      <c r="AH85" s="72"/>
      <c r="AI85" s="58"/>
      <c r="AJ85" s="58"/>
      <c r="AK85" s="59"/>
    </row>
    <row r="86" spans="1:37">
      <c r="A86" s="103" t="s">
        <v>116</v>
      </c>
      <c r="B86" s="104" t="s">
        <v>117</v>
      </c>
      <c r="C86" s="104"/>
      <c r="D86" s="104"/>
      <c r="E86" s="104"/>
      <c r="F86" s="104"/>
      <c r="G86" s="105"/>
      <c r="H86" s="104" t="s">
        <v>118</v>
      </c>
      <c r="I86" s="104"/>
      <c r="J86" s="105"/>
      <c r="K86" s="106" t="s">
        <v>119</v>
      </c>
      <c r="L86" s="107" t="s">
        <v>120</v>
      </c>
      <c r="M86" s="108"/>
      <c r="N86" s="109" t="s">
        <v>94</v>
      </c>
      <c r="O86" s="105" t="s">
        <v>116</v>
      </c>
      <c r="P86" s="104" t="s">
        <v>117</v>
      </c>
      <c r="Q86" s="104"/>
      <c r="R86" s="104"/>
      <c r="S86" s="104"/>
      <c r="T86" s="104"/>
      <c r="U86" s="105"/>
      <c r="V86" s="104" t="s">
        <v>118</v>
      </c>
      <c r="W86" s="104"/>
      <c r="X86" s="105"/>
      <c r="Y86" s="106" t="s">
        <v>119</v>
      </c>
      <c r="Z86" s="107" t="s">
        <v>120</v>
      </c>
      <c r="AA86" s="108"/>
      <c r="AB86" s="109" t="s">
        <v>94</v>
      </c>
    </row>
    <row r="87" spans="1:37">
      <c r="A87" s="110" t="s">
        <v>121</v>
      </c>
      <c r="B87" s="111"/>
      <c r="C87" s="111"/>
      <c r="D87" s="111"/>
      <c r="E87" s="111"/>
      <c r="F87" s="111"/>
      <c r="G87" s="112"/>
      <c r="H87" s="111"/>
      <c r="I87" s="111"/>
      <c r="J87" s="112"/>
      <c r="K87" s="113"/>
      <c r="L87" s="114"/>
      <c r="M87" s="115"/>
      <c r="N87" s="116"/>
      <c r="O87" s="117" t="s">
        <v>121</v>
      </c>
      <c r="P87" s="111"/>
      <c r="Q87" s="111"/>
      <c r="R87" s="111"/>
      <c r="S87" s="111"/>
      <c r="T87" s="111"/>
      <c r="U87" s="112"/>
      <c r="V87" s="111"/>
      <c r="W87" s="111"/>
      <c r="X87" s="112"/>
      <c r="Y87" s="113"/>
      <c r="Z87" s="114"/>
      <c r="AA87" s="115"/>
      <c r="AB87" s="116"/>
      <c r="AD87" s="64" t="s">
        <v>122</v>
      </c>
    </row>
    <row r="88" spans="1:37">
      <c r="A88" s="110" t="s">
        <v>123</v>
      </c>
      <c r="B88" s="111"/>
      <c r="C88" s="111"/>
      <c r="D88" s="111"/>
      <c r="E88" s="111"/>
      <c r="F88" s="111"/>
      <c r="G88" s="112"/>
      <c r="H88" s="111"/>
      <c r="I88" s="111"/>
      <c r="J88" s="112"/>
      <c r="K88" s="118"/>
      <c r="L88" s="119"/>
      <c r="M88" s="112"/>
      <c r="N88" s="116"/>
      <c r="O88" s="117" t="s">
        <v>123</v>
      </c>
      <c r="P88" s="111"/>
      <c r="Q88" s="111"/>
      <c r="R88" s="111"/>
      <c r="S88" s="111"/>
      <c r="T88" s="111"/>
      <c r="U88" s="112"/>
      <c r="V88" s="111"/>
      <c r="W88" s="111"/>
      <c r="X88" s="112"/>
      <c r="Y88" s="118"/>
      <c r="Z88" s="119"/>
      <c r="AA88" s="112"/>
      <c r="AB88" s="116"/>
      <c r="AD88" s="120"/>
      <c r="AE88" s="58"/>
      <c r="AF88" s="58"/>
      <c r="AG88" s="58"/>
      <c r="AH88" s="58"/>
      <c r="AI88" s="58"/>
      <c r="AJ88" s="58"/>
      <c r="AK88" s="58"/>
    </row>
    <row r="89" spans="1:37">
      <c r="A89" s="110" t="s">
        <v>124</v>
      </c>
      <c r="B89" s="111"/>
      <c r="C89" s="111"/>
      <c r="D89" s="111"/>
      <c r="E89" s="111"/>
      <c r="F89" s="111"/>
      <c r="G89" s="112"/>
      <c r="H89" s="111"/>
      <c r="I89" s="111"/>
      <c r="J89" s="112"/>
      <c r="K89" s="118"/>
      <c r="L89" s="119"/>
      <c r="M89" s="112"/>
      <c r="N89" s="116"/>
      <c r="O89" s="117" t="s">
        <v>124</v>
      </c>
      <c r="P89" s="111"/>
      <c r="Q89" s="111"/>
      <c r="R89" s="111"/>
      <c r="S89" s="111"/>
      <c r="T89" s="111"/>
      <c r="U89" s="112"/>
      <c r="V89" s="111"/>
      <c r="W89" s="111"/>
      <c r="X89" s="112"/>
      <c r="Y89" s="118"/>
      <c r="Z89" s="119"/>
      <c r="AA89" s="112"/>
      <c r="AB89" s="116"/>
      <c r="AD89" s="64" t="s">
        <v>96</v>
      </c>
    </row>
    <row r="90" spans="1:37">
      <c r="A90" s="110" t="s">
        <v>125</v>
      </c>
      <c r="B90" s="111"/>
      <c r="C90" s="111"/>
      <c r="D90" s="111"/>
      <c r="E90" s="111"/>
      <c r="F90" s="111"/>
      <c r="G90" s="112"/>
      <c r="H90" s="111"/>
      <c r="I90" s="111"/>
      <c r="J90" s="112"/>
      <c r="K90" s="118"/>
      <c r="L90" s="119"/>
      <c r="M90" s="112"/>
      <c r="N90" s="116"/>
      <c r="O90" s="117" t="s">
        <v>125</v>
      </c>
      <c r="P90" s="111"/>
      <c r="Q90" s="111"/>
      <c r="R90" s="111"/>
      <c r="S90" s="111"/>
      <c r="T90" s="111"/>
      <c r="U90" s="112"/>
      <c r="V90" s="111"/>
      <c r="W90" s="111"/>
      <c r="X90" s="112"/>
      <c r="Y90" s="118"/>
      <c r="Z90" s="119"/>
      <c r="AA90" s="112"/>
      <c r="AB90" s="116"/>
      <c r="AD90" s="120"/>
      <c r="AE90" s="58"/>
      <c r="AF90" s="58"/>
      <c r="AG90" s="58"/>
      <c r="AH90" s="58"/>
      <c r="AI90" s="58"/>
      <c r="AJ90" s="58"/>
      <c r="AK90" s="58"/>
    </row>
    <row r="91" spans="1:37">
      <c r="A91" s="110" t="s">
        <v>126</v>
      </c>
      <c r="B91" s="111"/>
      <c r="C91" s="111"/>
      <c r="D91" s="111"/>
      <c r="E91" s="111"/>
      <c r="F91" s="111"/>
      <c r="G91" s="112"/>
      <c r="H91" s="111"/>
      <c r="I91" s="111"/>
      <c r="J91" s="112"/>
      <c r="K91" s="118"/>
      <c r="L91" s="119"/>
      <c r="M91" s="112"/>
      <c r="N91" s="116"/>
      <c r="O91" s="117" t="s">
        <v>126</v>
      </c>
      <c r="P91" s="111"/>
      <c r="Q91" s="111"/>
      <c r="R91" s="111"/>
      <c r="S91" s="111"/>
      <c r="T91" s="111"/>
      <c r="U91" s="112"/>
      <c r="V91" s="111"/>
      <c r="W91" s="111"/>
      <c r="X91" s="112"/>
      <c r="Y91" s="118"/>
      <c r="Z91" s="119"/>
      <c r="AA91" s="112"/>
      <c r="AB91" s="116"/>
      <c r="AD91" s="64" t="s">
        <v>127</v>
      </c>
    </row>
    <row r="92" spans="1:37">
      <c r="A92" s="121" t="s">
        <v>128</v>
      </c>
      <c r="B92" s="58"/>
      <c r="C92" s="58"/>
      <c r="D92" s="58"/>
      <c r="E92" s="58"/>
      <c r="F92" s="58"/>
      <c r="G92" s="72"/>
      <c r="H92" s="58"/>
      <c r="I92" s="58"/>
      <c r="J92" s="72"/>
      <c r="K92" s="122"/>
      <c r="L92" s="123"/>
      <c r="M92" s="72"/>
      <c r="N92" s="59"/>
      <c r="O92" s="124" t="s">
        <v>128</v>
      </c>
      <c r="P92" s="58"/>
      <c r="Q92" s="58"/>
      <c r="R92" s="58"/>
      <c r="S92" s="58"/>
      <c r="T92" s="58"/>
      <c r="U92" s="72"/>
      <c r="V92" s="58"/>
      <c r="W92" s="58"/>
      <c r="X92" s="72"/>
      <c r="Y92" s="122"/>
      <c r="Z92" s="123"/>
      <c r="AA92" s="72"/>
      <c r="AB92" s="59"/>
      <c r="AD92" s="120"/>
      <c r="AE92" s="125" t="str">
        <f>Daten!$A$35</f>
        <v>Fredenbeck</v>
      </c>
      <c r="AF92" s="58"/>
      <c r="AG92" s="58"/>
      <c r="AH92" s="58"/>
      <c r="AI92" s="58"/>
      <c r="AJ92" s="58"/>
      <c r="AK92" s="58"/>
    </row>
    <row r="93" spans="1:37">
      <c r="A93" s="65" t="s">
        <v>129</v>
      </c>
      <c r="N93" s="61"/>
      <c r="O93" s="64" t="s">
        <v>129</v>
      </c>
      <c r="AB93" s="61"/>
      <c r="AD93" s="64" t="s">
        <v>130</v>
      </c>
    </row>
    <row r="94" spans="1:37">
      <c r="A94" s="57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9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9"/>
      <c r="AD94" s="58"/>
      <c r="AE94" s="126" t="str">
        <f>Daten!$A$33</f>
        <v>06.05.2017</v>
      </c>
      <c r="AF94" s="58"/>
      <c r="AG94" s="58"/>
      <c r="AH94" s="58"/>
      <c r="AI94" s="58"/>
      <c r="AJ94" s="58"/>
      <c r="AK94" s="58"/>
    </row>
    <row r="95" spans="1:37" ht="12" customHeight="1"/>
    <row r="96" spans="1:37">
      <c r="A96" s="51" t="s">
        <v>95</v>
      </c>
      <c r="B96" s="52"/>
      <c r="C96" s="52"/>
      <c r="D96" s="52"/>
      <c r="E96" s="53"/>
      <c r="F96" s="54" t="s">
        <v>96</v>
      </c>
      <c r="G96" s="52"/>
      <c r="H96" s="52"/>
      <c r="I96" s="52"/>
      <c r="J96" s="52"/>
      <c r="K96" s="52"/>
      <c r="L96" s="52"/>
      <c r="M96" s="52"/>
      <c r="N96" s="52"/>
      <c r="O96" s="52"/>
      <c r="P96" s="53"/>
      <c r="Q96" s="54" t="s">
        <v>97</v>
      </c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3"/>
      <c r="AC96" s="55" t="s">
        <v>98</v>
      </c>
    </row>
    <row r="97" spans="1:37">
      <c r="A97" s="57"/>
      <c r="B97" s="58"/>
      <c r="C97" s="58"/>
      <c r="D97" s="58"/>
      <c r="E97" s="59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9"/>
      <c r="Q97" s="58"/>
      <c r="R97" s="58" t="str">
        <f ca="1">Sonntag!P25</f>
        <v>TSV Burgdorf</v>
      </c>
      <c r="S97" s="58"/>
      <c r="T97" s="58"/>
      <c r="U97" s="58"/>
      <c r="V97" s="58"/>
      <c r="W97" s="58"/>
      <c r="X97" s="58"/>
      <c r="Y97" s="58" t="str">
        <f>Sonntag!N25</f>
        <v>M50</v>
      </c>
      <c r="Z97" s="58"/>
      <c r="AA97" s="58"/>
      <c r="AB97" s="59"/>
      <c r="AC97" s="55" t="s">
        <v>99</v>
      </c>
    </row>
    <row r="98" spans="1:37" ht="15.95" customHeight="1">
      <c r="A98" s="60" t="s">
        <v>100</v>
      </c>
      <c r="C98" s="56" t="str">
        <f ca="1">Sonntag!I25</f>
        <v>MTV Markoldendorf</v>
      </c>
      <c r="M98" s="61"/>
      <c r="N98" s="62" t="s">
        <v>101</v>
      </c>
      <c r="O98" s="63"/>
      <c r="P98" s="56" t="str">
        <f ca="1">Sonntag!M25</f>
        <v>TV Berkenbaum</v>
      </c>
      <c r="AB98" s="61"/>
    </row>
    <row r="99" spans="1:37">
      <c r="A99" s="57"/>
      <c r="B99" s="58"/>
      <c r="C99" s="58"/>
      <c r="M99" s="61"/>
      <c r="N99" s="62"/>
      <c r="AB99" s="61"/>
      <c r="AD99" s="64" t="s">
        <v>37</v>
      </c>
      <c r="AG99" s="64" t="s">
        <v>102</v>
      </c>
      <c r="AJ99" s="64" t="s">
        <v>39</v>
      </c>
    </row>
    <row r="100" spans="1:37">
      <c r="A100" s="65" t="s">
        <v>100</v>
      </c>
      <c r="C100" s="66"/>
      <c r="D100" s="67"/>
      <c r="E100" s="67"/>
      <c r="F100" s="67"/>
      <c r="G100" s="67"/>
      <c r="H100" s="68"/>
      <c r="I100" s="67"/>
      <c r="J100" s="67"/>
      <c r="K100" s="67"/>
      <c r="L100" s="67"/>
      <c r="M100" s="68"/>
      <c r="N100" s="67"/>
      <c r="O100" s="67"/>
      <c r="P100" s="67"/>
      <c r="Q100" s="67"/>
      <c r="R100" s="68"/>
      <c r="S100" s="67"/>
      <c r="T100" s="67"/>
      <c r="U100" s="67"/>
      <c r="V100" s="67"/>
      <c r="W100" s="68"/>
      <c r="X100" s="67"/>
      <c r="Y100" s="67"/>
      <c r="Z100" s="67"/>
      <c r="AA100" s="67"/>
      <c r="AB100" s="68"/>
      <c r="AC100" s="62"/>
      <c r="AD100" s="69"/>
      <c r="AE100" s="53"/>
      <c r="AF100" s="62"/>
      <c r="AG100" s="69"/>
      <c r="AH100" s="53"/>
      <c r="AJ100" s="69"/>
      <c r="AK100" s="53"/>
    </row>
    <row r="101" spans="1:37">
      <c r="A101" s="70" t="s">
        <v>101</v>
      </c>
      <c r="B101" s="58"/>
      <c r="C101" s="71"/>
      <c r="D101" s="72"/>
      <c r="E101" s="72"/>
      <c r="F101" s="72"/>
      <c r="G101" s="72"/>
      <c r="H101" s="59"/>
      <c r="I101" s="72"/>
      <c r="J101" s="72"/>
      <c r="K101" s="72"/>
      <c r="L101" s="72"/>
      <c r="M101" s="59"/>
      <c r="N101" s="72"/>
      <c r="O101" s="72"/>
      <c r="P101" s="72"/>
      <c r="Q101" s="72"/>
      <c r="R101" s="59"/>
      <c r="S101" s="72"/>
      <c r="T101" s="72"/>
      <c r="U101" s="72"/>
      <c r="V101" s="72"/>
      <c r="W101" s="59"/>
      <c r="X101" s="72"/>
      <c r="Y101" s="72"/>
      <c r="Z101" s="72"/>
      <c r="AA101" s="72"/>
      <c r="AB101" s="59"/>
      <c r="AC101" s="62"/>
      <c r="AD101" s="462">
        <f>Sonntag!C25</f>
        <v>1</v>
      </c>
      <c r="AE101" s="463"/>
      <c r="AF101" s="62"/>
      <c r="AG101" s="462">
        <f>Sonntag!E25</f>
        <v>104</v>
      </c>
      <c r="AH101" s="463"/>
      <c r="AJ101" s="462">
        <f>Sonntag!F25</f>
        <v>4</v>
      </c>
      <c r="AK101" s="463"/>
    </row>
    <row r="102" spans="1:37">
      <c r="A102" s="65" t="s">
        <v>100</v>
      </c>
      <c r="C102" s="66"/>
      <c r="D102" s="67"/>
      <c r="E102" s="67"/>
      <c r="F102" s="67"/>
      <c r="G102" s="67"/>
      <c r="H102" s="68"/>
      <c r="I102" s="67"/>
      <c r="J102" s="67"/>
      <c r="K102" s="67"/>
      <c r="L102" s="67"/>
      <c r="M102" s="68"/>
      <c r="N102" s="67"/>
      <c r="O102" s="67"/>
      <c r="P102" s="67"/>
      <c r="Q102" s="67"/>
      <c r="R102" s="68"/>
      <c r="S102" s="67"/>
      <c r="T102" s="67"/>
      <c r="U102" s="67"/>
      <c r="V102" s="67"/>
      <c r="W102" s="68"/>
      <c r="X102" s="67"/>
      <c r="Y102" s="67"/>
      <c r="Z102" s="67"/>
      <c r="AA102" s="67"/>
      <c r="AB102" s="68"/>
      <c r="AC102" s="62"/>
      <c r="AD102" s="57"/>
      <c r="AE102" s="59"/>
      <c r="AF102" s="62"/>
      <c r="AG102" s="57"/>
      <c r="AH102" s="59"/>
      <c r="AJ102" s="57"/>
      <c r="AK102" s="59"/>
    </row>
    <row r="103" spans="1:37">
      <c r="A103" s="70" t="s">
        <v>101</v>
      </c>
      <c r="B103" s="58"/>
      <c r="C103" s="71"/>
      <c r="D103" s="72"/>
      <c r="E103" s="72"/>
      <c r="F103" s="72"/>
      <c r="G103" s="72"/>
      <c r="H103" s="59"/>
      <c r="I103" s="72"/>
      <c r="J103" s="72"/>
      <c r="K103" s="72"/>
      <c r="L103" s="72"/>
      <c r="M103" s="59"/>
      <c r="N103" s="72"/>
      <c r="O103" s="72"/>
      <c r="P103" s="72"/>
      <c r="Q103" s="72"/>
      <c r="R103" s="59"/>
      <c r="S103" s="72"/>
      <c r="T103" s="72"/>
      <c r="U103" s="72"/>
      <c r="V103" s="72"/>
      <c r="W103" s="59"/>
      <c r="X103" s="72"/>
      <c r="Y103" s="72"/>
      <c r="Z103" s="72"/>
      <c r="AA103" s="72"/>
      <c r="AB103" s="59"/>
      <c r="AC103" s="62"/>
      <c r="AD103" s="62"/>
      <c r="AE103" s="62"/>
      <c r="AF103" s="62"/>
      <c r="AG103" s="62"/>
    </row>
    <row r="104" spans="1:37">
      <c r="A104" s="65" t="s">
        <v>100</v>
      </c>
      <c r="C104" s="66"/>
      <c r="D104" s="67"/>
      <c r="E104" s="67"/>
      <c r="F104" s="67"/>
      <c r="G104" s="67"/>
      <c r="H104" s="68"/>
      <c r="I104" s="67"/>
      <c r="J104" s="67"/>
      <c r="K104" s="67"/>
      <c r="L104" s="67"/>
      <c r="M104" s="68"/>
      <c r="N104" s="67"/>
      <c r="O104" s="67"/>
      <c r="P104" s="67"/>
      <c r="Q104" s="67"/>
      <c r="R104" s="68"/>
      <c r="S104" s="67"/>
      <c r="T104" s="67"/>
      <c r="U104" s="67"/>
      <c r="V104" s="67"/>
      <c r="W104" s="68"/>
      <c r="X104" s="67"/>
      <c r="Y104" s="67"/>
      <c r="Z104" s="67"/>
      <c r="AA104" s="67"/>
      <c r="AB104" s="68"/>
      <c r="AC104" s="62"/>
      <c r="AD104" s="73" t="s">
        <v>103</v>
      </c>
      <c r="AE104" s="62"/>
      <c r="AF104" s="62"/>
      <c r="AG104" s="62"/>
    </row>
    <row r="105" spans="1:37">
      <c r="A105" s="70" t="s">
        <v>101</v>
      </c>
      <c r="B105" s="58"/>
      <c r="C105" s="71"/>
      <c r="D105" s="72"/>
      <c r="E105" s="72"/>
      <c r="F105" s="72"/>
      <c r="G105" s="72"/>
      <c r="H105" s="59"/>
      <c r="I105" s="72"/>
      <c r="J105" s="72"/>
      <c r="K105" s="72"/>
      <c r="L105" s="72"/>
      <c r="M105" s="59"/>
      <c r="N105" s="72"/>
      <c r="O105" s="72"/>
      <c r="P105" s="72"/>
      <c r="Q105" s="72"/>
      <c r="R105" s="59"/>
      <c r="S105" s="72"/>
      <c r="T105" s="72"/>
      <c r="U105" s="72"/>
      <c r="V105" s="72"/>
      <c r="W105" s="59"/>
      <c r="X105" s="72"/>
      <c r="Y105" s="72"/>
      <c r="Z105" s="72"/>
      <c r="AA105" s="72"/>
      <c r="AB105" s="59"/>
      <c r="AC105" s="62"/>
      <c r="AD105" s="62"/>
      <c r="AE105" s="62"/>
      <c r="AF105" s="62"/>
      <c r="AG105" s="62"/>
    </row>
    <row r="106" spans="1:37">
      <c r="A106" s="65" t="s">
        <v>100</v>
      </c>
      <c r="C106" s="66"/>
      <c r="D106" s="67"/>
      <c r="E106" s="67"/>
      <c r="F106" s="67"/>
      <c r="G106" s="67"/>
      <c r="H106" s="68"/>
      <c r="I106" s="67"/>
      <c r="J106" s="67"/>
      <c r="K106" s="67"/>
      <c r="L106" s="67"/>
      <c r="M106" s="68"/>
      <c r="N106" s="67"/>
      <c r="O106" s="67"/>
      <c r="P106" s="67"/>
      <c r="Q106" s="67"/>
      <c r="R106" s="68"/>
      <c r="S106" s="67"/>
      <c r="T106" s="67"/>
      <c r="U106" s="67"/>
      <c r="V106" s="67"/>
      <c r="W106" s="68"/>
      <c r="X106" s="67"/>
      <c r="Y106" s="67"/>
      <c r="Z106" s="67"/>
      <c r="AA106" s="67"/>
      <c r="AB106" s="68"/>
      <c r="AC106" s="62"/>
      <c r="AD106" s="74" t="str">
        <f>Daten!$A$31</f>
        <v>DM Senioren 2017</v>
      </c>
      <c r="AE106" s="58"/>
      <c r="AF106" s="58"/>
      <c r="AG106" s="58"/>
      <c r="AH106" s="58"/>
      <c r="AI106" s="58"/>
      <c r="AJ106" s="58"/>
      <c r="AK106" s="58"/>
    </row>
    <row r="107" spans="1:37">
      <c r="A107" s="70" t="s">
        <v>101</v>
      </c>
      <c r="B107" s="58"/>
      <c r="C107" s="71"/>
      <c r="D107" s="72"/>
      <c r="E107" s="72"/>
      <c r="F107" s="72"/>
      <c r="G107" s="72"/>
      <c r="H107" s="59"/>
      <c r="I107" s="72"/>
      <c r="J107" s="72"/>
      <c r="K107" s="72"/>
      <c r="L107" s="72"/>
      <c r="M107" s="59"/>
      <c r="N107" s="72"/>
      <c r="O107" s="72"/>
      <c r="P107" s="72"/>
      <c r="Q107" s="72"/>
      <c r="R107" s="59"/>
      <c r="S107" s="72"/>
      <c r="T107" s="72"/>
      <c r="U107" s="72"/>
      <c r="V107" s="72"/>
      <c r="W107" s="59"/>
      <c r="X107" s="72"/>
      <c r="Y107" s="72"/>
      <c r="Z107" s="72"/>
      <c r="AA107" s="72"/>
      <c r="AB107" s="59"/>
      <c r="AC107" s="62"/>
      <c r="AD107" s="75" t="str">
        <f>Sonntag!G25</f>
        <v>M50</v>
      </c>
      <c r="AE107" s="76"/>
      <c r="AF107" s="76"/>
      <c r="AG107" s="75" t="s">
        <v>34</v>
      </c>
      <c r="AH107" s="76"/>
      <c r="AI107" s="76"/>
      <c r="AJ107" s="76"/>
      <c r="AK107" s="76"/>
    </row>
    <row r="108" spans="1:37">
      <c r="A108" s="65" t="s">
        <v>100</v>
      </c>
      <c r="C108" s="66"/>
      <c r="D108" s="67"/>
      <c r="E108" s="67"/>
      <c r="F108" s="67"/>
      <c r="G108" s="67"/>
      <c r="H108" s="68"/>
      <c r="I108" s="67"/>
      <c r="J108" s="67"/>
      <c r="K108" s="67"/>
      <c r="L108" s="67"/>
      <c r="M108" s="68"/>
      <c r="N108" s="67"/>
      <c r="O108" s="67"/>
      <c r="P108" s="67"/>
      <c r="Q108" s="67"/>
      <c r="R108" s="68"/>
      <c r="S108" s="67"/>
      <c r="T108" s="67"/>
      <c r="U108" s="67"/>
      <c r="V108" s="67"/>
      <c r="W108" s="68"/>
      <c r="X108" s="67"/>
      <c r="Y108" s="67"/>
      <c r="Z108" s="67"/>
      <c r="AA108" s="67"/>
      <c r="AB108" s="68"/>
      <c r="AC108" s="62"/>
      <c r="AD108" s="77"/>
      <c r="AE108" s="62"/>
      <c r="AF108" s="62"/>
      <c r="AG108" s="62"/>
      <c r="AH108" s="62"/>
      <c r="AI108" s="62"/>
      <c r="AJ108" s="62"/>
      <c r="AK108" s="62"/>
    </row>
    <row r="109" spans="1:37">
      <c r="A109" s="70" t="s">
        <v>101</v>
      </c>
      <c r="B109" s="58"/>
      <c r="C109" s="71"/>
      <c r="D109" s="72"/>
      <c r="E109" s="72"/>
      <c r="F109" s="72"/>
      <c r="G109" s="72"/>
      <c r="H109" s="59"/>
      <c r="I109" s="72"/>
      <c r="J109" s="72"/>
      <c r="K109" s="72"/>
      <c r="L109" s="72"/>
      <c r="M109" s="59"/>
      <c r="N109" s="72"/>
      <c r="O109" s="72"/>
      <c r="P109" s="72"/>
      <c r="Q109" s="72"/>
      <c r="R109" s="59"/>
      <c r="S109" s="72"/>
      <c r="T109" s="72"/>
      <c r="U109" s="72"/>
      <c r="V109" s="72"/>
      <c r="W109" s="59"/>
      <c r="X109" s="72"/>
      <c r="Y109" s="72"/>
      <c r="Z109" s="72"/>
      <c r="AA109" s="72"/>
      <c r="AB109" s="59"/>
      <c r="AC109" s="62"/>
      <c r="AD109" s="78" t="s">
        <v>104</v>
      </c>
      <c r="AE109" s="76"/>
      <c r="AF109" s="76"/>
      <c r="AG109" s="76"/>
      <c r="AH109" s="79"/>
      <c r="AI109" s="76"/>
      <c r="AJ109" s="76"/>
      <c r="AK109" s="80"/>
    </row>
    <row r="110" spans="1:37">
      <c r="D110" s="64"/>
      <c r="AD110" s="81"/>
      <c r="AE110" s="52"/>
      <c r="AF110" s="52"/>
      <c r="AG110" s="52"/>
      <c r="AH110" s="82"/>
      <c r="AI110" s="52"/>
      <c r="AJ110" s="52"/>
      <c r="AK110" s="53"/>
    </row>
    <row r="111" spans="1:37">
      <c r="A111" s="83" t="s">
        <v>105</v>
      </c>
      <c r="B111" s="76"/>
      <c r="C111" s="80"/>
      <c r="D111" s="84"/>
      <c r="E111" s="84" t="s">
        <v>100</v>
      </c>
      <c r="F111" s="85" t="s">
        <v>21</v>
      </c>
      <c r="G111" s="84" t="s">
        <v>101</v>
      </c>
      <c r="H111" s="86"/>
      <c r="I111" s="84" t="s">
        <v>106</v>
      </c>
      <c r="J111" s="84"/>
      <c r="K111" s="84"/>
      <c r="L111" s="84"/>
      <c r="M111" s="86"/>
      <c r="N111" s="84" t="s">
        <v>107</v>
      </c>
      <c r="O111" s="84"/>
      <c r="P111" s="84"/>
      <c r="Q111" s="84"/>
      <c r="R111" s="86"/>
      <c r="S111" s="73"/>
      <c r="T111" s="73"/>
      <c r="AD111" s="87" t="s">
        <v>108</v>
      </c>
      <c r="AE111" s="58"/>
      <c r="AF111" s="58"/>
      <c r="AG111" s="58"/>
      <c r="AH111" s="72"/>
      <c r="AI111" s="58"/>
      <c r="AJ111" s="58"/>
      <c r="AK111" s="59"/>
    </row>
    <row r="112" spans="1:37">
      <c r="A112" s="60"/>
      <c r="C112" s="61"/>
      <c r="H112" s="61"/>
      <c r="M112" s="61"/>
      <c r="N112" s="88"/>
      <c r="O112" s="89"/>
      <c r="P112" s="89"/>
      <c r="Q112" s="89"/>
      <c r="R112" s="90"/>
      <c r="S112" s="62"/>
      <c r="T112" s="56" t="s">
        <v>109</v>
      </c>
      <c r="AD112" s="91"/>
      <c r="AE112" s="62"/>
      <c r="AF112" s="62"/>
      <c r="AG112" s="62"/>
      <c r="AH112" s="92"/>
      <c r="AI112" s="62"/>
      <c r="AJ112" s="62"/>
      <c r="AK112" s="61"/>
    </row>
    <row r="113" spans="1:37">
      <c r="A113" s="93" t="s">
        <v>110</v>
      </c>
      <c r="B113" s="58"/>
      <c r="C113" s="59"/>
      <c r="D113" s="58"/>
      <c r="E113" s="58"/>
      <c r="F113" s="94" t="s">
        <v>21</v>
      </c>
      <c r="G113" s="58"/>
      <c r="H113" s="59"/>
      <c r="I113" s="58"/>
      <c r="J113" s="58"/>
      <c r="K113" s="94" t="s">
        <v>21</v>
      </c>
      <c r="L113" s="58"/>
      <c r="M113" s="59"/>
      <c r="N113" s="95"/>
      <c r="O113" s="95"/>
      <c r="P113" s="96"/>
      <c r="Q113" s="97"/>
      <c r="R113" s="98"/>
      <c r="S113" s="62"/>
      <c r="T113" s="62"/>
      <c r="AD113" s="87" t="s">
        <v>111</v>
      </c>
      <c r="AE113" s="58"/>
      <c r="AF113" s="58"/>
      <c r="AG113" s="58"/>
      <c r="AH113" s="72"/>
      <c r="AI113" s="58"/>
      <c r="AJ113" s="58"/>
      <c r="AK113" s="59"/>
    </row>
    <row r="114" spans="1:37">
      <c r="A114" s="60"/>
      <c r="C114" s="61"/>
      <c r="H114" s="61"/>
      <c r="K114" s="99"/>
      <c r="M114" s="61"/>
      <c r="N114" s="62"/>
      <c r="Q114" s="100"/>
      <c r="R114" s="61"/>
      <c r="S114" s="62"/>
      <c r="T114" s="58"/>
      <c r="U114" s="58"/>
      <c r="V114" s="58"/>
      <c r="W114" s="58"/>
      <c r="X114" s="58"/>
      <c r="Y114" s="58"/>
      <c r="Z114" s="58"/>
      <c r="AA114" s="58"/>
      <c r="AB114" s="58"/>
      <c r="AC114" s="62"/>
      <c r="AD114" s="91"/>
      <c r="AE114" s="62"/>
      <c r="AF114" s="62"/>
      <c r="AG114" s="62"/>
      <c r="AH114" s="92"/>
      <c r="AI114" s="62"/>
      <c r="AJ114" s="62"/>
      <c r="AK114" s="61"/>
    </row>
    <row r="115" spans="1:37">
      <c r="A115" s="93" t="s">
        <v>112</v>
      </c>
      <c r="B115" s="58"/>
      <c r="C115" s="59"/>
      <c r="D115" s="58"/>
      <c r="E115" s="58"/>
      <c r="F115" s="94" t="s">
        <v>21</v>
      </c>
      <c r="G115" s="58"/>
      <c r="H115" s="59"/>
      <c r="I115" s="58"/>
      <c r="J115" s="58"/>
      <c r="K115" s="94" t="s">
        <v>21</v>
      </c>
      <c r="L115" s="58"/>
      <c r="M115" s="59"/>
      <c r="N115" s="58"/>
      <c r="O115" s="58"/>
      <c r="P115" s="94" t="s">
        <v>21</v>
      </c>
      <c r="Q115" s="101"/>
      <c r="R115" s="59"/>
      <c r="S115" s="62"/>
      <c r="T115" s="62"/>
      <c r="AD115" s="87" t="s">
        <v>113</v>
      </c>
      <c r="AE115" s="58"/>
      <c r="AF115" s="58"/>
      <c r="AG115" s="58"/>
      <c r="AH115" s="72"/>
      <c r="AI115" s="58"/>
      <c r="AJ115" s="58"/>
      <c r="AK115" s="59"/>
    </row>
    <row r="116" spans="1:37">
      <c r="AD116" s="91" t="s">
        <v>114</v>
      </c>
      <c r="AE116" s="62"/>
      <c r="AF116" s="62"/>
      <c r="AG116" s="62"/>
      <c r="AH116" s="92"/>
      <c r="AI116" s="62"/>
      <c r="AJ116" s="62"/>
      <c r="AK116" s="61"/>
    </row>
    <row r="117" spans="1:37">
      <c r="A117" s="102"/>
      <c r="B117" s="76"/>
      <c r="C117" s="76"/>
      <c r="D117" s="76"/>
      <c r="E117" s="76" t="s">
        <v>100</v>
      </c>
      <c r="F117" s="76"/>
      <c r="G117" s="76"/>
      <c r="H117" s="76"/>
      <c r="I117" s="76"/>
      <c r="J117" s="76"/>
      <c r="K117" s="76"/>
      <c r="L117" s="76"/>
      <c r="M117" s="76"/>
      <c r="N117" s="85" t="s">
        <v>40</v>
      </c>
      <c r="O117" s="76"/>
      <c r="P117" s="76"/>
      <c r="Q117" s="76"/>
      <c r="R117" s="76"/>
      <c r="S117" s="76"/>
      <c r="T117" s="76" t="s">
        <v>101</v>
      </c>
      <c r="U117" s="76"/>
      <c r="V117" s="76"/>
      <c r="W117" s="76"/>
      <c r="X117" s="76"/>
      <c r="Y117" s="76"/>
      <c r="Z117" s="76"/>
      <c r="AA117" s="76"/>
      <c r="AB117" s="80"/>
      <c r="AD117" s="87" t="s">
        <v>115</v>
      </c>
      <c r="AE117" s="58"/>
      <c r="AF117" s="58"/>
      <c r="AG117" s="58"/>
      <c r="AH117" s="72"/>
      <c r="AI117" s="58"/>
      <c r="AJ117" s="58"/>
      <c r="AK117" s="59"/>
    </row>
    <row r="118" spans="1:37">
      <c r="A118" s="103" t="s">
        <v>116</v>
      </c>
      <c r="B118" s="104" t="s">
        <v>117</v>
      </c>
      <c r="C118" s="104"/>
      <c r="D118" s="104"/>
      <c r="E118" s="104"/>
      <c r="F118" s="104"/>
      <c r="G118" s="105"/>
      <c r="H118" s="104" t="s">
        <v>118</v>
      </c>
      <c r="I118" s="104"/>
      <c r="J118" s="105"/>
      <c r="K118" s="106" t="s">
        <v>119</v>
      </c>
      <c r="L118" s="107" t="s">
        <v>120</v>
      </c>
      <c r="M118" s="108"/>
      <c r="N118" s="109" t="s">
        <v>94</v>
      </c>
      <c r="O118" s="105" t="s">
        <v>116</v>
      </c>
      <c r="P118" s="104" t="s">
        <v>117</v>
      </c>
      <c r="Q118" s="104"/>
      <c r="R118" s="104"/>
      <c r="S118" s="104"/>
      <c r="T118" s="104"/>
      <c r="U118" s="105"/>
      <c r="V118" s="104" t="s">
        <v>118</v>
      </c>
      <c r="W118" s="104"/>
      <c r="X118" s="105"/>
      <c r="Y118" s="106" t="s">
        <v>119</v>
      </c>
      <c r="Z118" s="107" t="s">
        <v>120</v>
      </c>
      <c r="AA118" s="108"/>
      <c r="AB118" s="109" t="s">
        <v>94</v>
      </c>
    </row>
    <row r="119" spans="1:37">
      <c r="A119" s="110" t="s">
        <v>121</v>
      </c>
      <c r="B119" s="111"/>
      <c r="C119" s="111"/>
      <c r="D119" s="111"/>
      <c r="E119" s="111"/>
      <c r="F119" s="111"/>
      <c r="G119" s="112"/>
      <c r="H119" s="111"/>
      <c r="I119" s="111"/>
      <c r="J119" s="112"/>
      <c r="K119" s="113"/>
      <c r="L119" s="114"/>
      <c r="M119" s="115"/>
      <c r="N119" s="116"/>
      <c r="O119" s="117" t="s">
        <v>121</v>
      </c>
      <c r="P119" s="111"/>
      <c r="Q119" s="111"/>
      <c r="R119" s="111"/>
      <c r="S119" s="111"/>
      <c r="T119" s="111"/>
      <c r="U119" s="112"/>
      <c r="V119" s="111"/>
      <c r="W119" s="111"/>
      <c r="X119" s="112"/>
      <c r="Y119" s="113"/>
      <c r="Z119" s="114"/>
      <c r="AA119" s="115"/>
      <c r="AB119" s="116"/>
      <c r="AD119" s="64" t="s">
        <v>122</v>
      </c>
    </row>
    <row r="120" spans="1:37">
      <c r="A120" s="110" t="s">
        <v>123</v>
      </c>
      <c r="B120" s="111"/>
      <c r="C120" s="111"/>
      <c r="D120" s="111"/>
      <c r="E120" s="111"/>
      <c r="F120" s="111"/>
      <c r="G120" s="112"/>
      <c r="H120" s="111"/>
      <c r="I120" s="111"/>
      <c r="J120" s="112"/>
      <c r="K120" s="118"/>
      <c r="L120" s="119"/>
      <c r="M120" s="112"/>
      <c r="N120" s="116"/>
      <c r="O120" s="117" t="s">
        <v>123</v>
      </c>
      <c r="P120" s="111"/>
      <c r="Q120" s="111"/>
      <c r="R120" s="111"/>
      <c r="S120" s="111"/>
      <c r="T120" s="111"/>
      <c r="U120" s="112"/>
      <c r="V120" s="111"/>
      <c r="W120" s="111"/>
      <c r="X120" s="112"/>
      <c r="Y120" s="118"/>
      <c r="Z120" s="119"/>
      <c r="AA120" s="112"/>
      <c r="AB120" s="116"/>
      <c r="AD120" s="120"/>
      <c r="AE120" s="58"/>
      <c r="AF120" s="58"/>
      <c r="AG120" s="58"/>
      <c r="AH120" s="58"/>
      <c r="AI120" s="58"/>
      <c r="AJ120" s="58"/>
      <c r="AK120" s="58"/>
    </row>
    <row r="121" spans="1:37">
      <c r="A121" s="110" t="s">
        <v>124</v>
      </c>
      <c r="B121" s="111"/>
      <c r="C121" s="111"/>
      <c r="D121" s="111"/>
      <c r="E121" s="111"/>
      <c r="F121" s="111"/>
      <c r="G121" s="112"/>
      <c r="H121" s="111"/>
      <c r="I121" s="111"/>
      <c r="J121" s="112"/>
      <c r="K121" s="118"/>
      <c r="L121" s="119"/>
      <c r="M121" s="112"/>
      <c r="N121" s="116"/>
      <c r="O121" s="117" t="s">
        <v>124</v>
      </c>
      <c r="P121" s="111"/>
      <c r="Q121" s="111"/>
      <c r="R121" s="111"/>
      <c r="S121" s="111"/>
      <c r="T121" s="111"/>
      <c r="U121" s="112"/>
      <c r="V121" s="111"/>
      <c r="W121" s="111"/>
      <c r="X121" s="112"/>
      <c r="Y121" s="118"/>
      <c r="Z121" s="119"/>
      <c r="AA121" s="112"/>
      <c r="AB121" s="116"/>
      <c r="AD121" s="64" t="s">
        <v>96</v>
      </c>
    </row>
    <row r="122" spans="1:37">
      <c r="A122" s="110" t="s">
        <v>125</v>
      </c>
      <c r="B122" s="111"/>
      <c r="C122" s="111"/>
      <c r="D122" s="111"/>
      <c r="E122" s="111"/>
      <c r="F122" s="111"/>
      <c r="G122" s="112"/>
      <c r="H122" s="111"/>
      <c r="I122" s="111"/>
      <c r="J122" s="112"/>
      <c r="K122" s="118"/>
      <c r="L122" s="119"/>
      <c r="M122" s="112"/>
      <c r="N122" s="116"/>
      <c r="O122" s="117" t="s">
        <v>125</v>
      </c>
      <c r="P122" s="111"/>
      <c r="Q122" s="111"/>
      <c r="R122" s="111"/>
      <c r="S122" s="111"/>
      <c r="T122" s="111"/>
      <c r="U122" s="112"/>
      <c r="V122" s="111"/>
      <c r="W122" s="111"/>
      <c r="X122" s="112"/>
      <c r="Y122" s="118"/>
      <c r="Z122" s="119"/>
      <c r="AA122" s="112"/>
      <c r="AB122" s="116"/>
      <c r="AD122" s="120"/>
      <c r="AE122" s="58"/>
      <c r="AF122" s="58"/>
      <c r="AG122" s="58"/>
      <c r="AH122" s="58"/>
      <c r="AI122" s="58"/>
      <c r="AJ122" s="58"/>
      <c r="AK122" s="58"/>
    </row>
    <row r="123" spans="1:37">
      <c r="A123" s="110" t="s">
        <v>126</v>
      </c>
      <c r="B123" s="111"/>
      <c r="C123" s="111"/>
      <c r="D123" s="111"/>
      <c r="E123" s="111"/>
      <c r="F123" s="111"/>
      <c r="G123" s="112"/>
      <c r="H123" s="111"/>
      <c r="I123" s="111"/>
      <c r="J123" s="112"/>
      <c r="K123" s="118"/>
      <c r="L123" s="119"/>
      <c r="M123" s="112"/>
      <c r="N123" s="116"/>
      <c r="O123" s="117" t="s">
        <v>126</v>
      </c>
      <c r="P123" s="111"/>
      <c r="Q123" s="111"/>
      <c r="R123" s="111"/>
      <c r="S123" s="111"/>
      <c r="T123" s="111"/>
      <c r="U123" s="112"/>
      <c r="V123" s="111"/>
      <c r="W123" s="111"/>
      <c r="X123" s="112"/>
      <c r="Y123" s="118"/>
      <c r="Z123" s="119"/>
      <c r="AA123" s="112"/>
      <c r="AB123" s="116"/>
      <c r="AD123" s="64" t="s">
        <v>127</v>
      </c>
    </row>
    <row r="124" spans="1:37">
      <c r="A124" s="121" t="s">
        <v>128</v>
      </c>
      <c r="B124" s="58"/>
      <c r="C124" s="58"/>
      <c r="D124" s="58"/>
      <c r="E124" s="58"/>
      <c r="F124" s="58"/>
      <c r="G124" s="72"/>
      <c r="H124" s="58"/>
      <c r="I124" s="58"/>
      <c r="J124" s="72"/>
      <c r="K124" s="122"/>
      <c r="L124" s="123"/>
      <c r="M124" s="72"/>
      <c r="N124" s="59"/>
      <c r="O124" s="124" t="s">
        <v>128</v>
      </c>
      <c r="P124" s="58"/>
      <c r="Q124" s="58"/>
      <c r="R124" s="58"/>
      <c r="S124" s="58"/>
      <c r="T124" s="58"/>
      <c r="U124" s="72"/>
      <c r="V124" s="58"/>
      <c r="W124" s="58"/>
      <c r="X124" s="72"/>
      <c r="Y124" s="122"/>
      <c r="Z124" s="123"/>
      <c r="AA124" s="72"/>
      <c r="AB124" s="59"/>
      <c r="AD124" s="120"/>
      <c r="AE124" s="125" t="str">
        <f>Daten!$A$35</f>
        <v>Fredenbeck</v>
      </c>
      <c r="AF124" s="58"/>
      <c r="AG124" s="58"/>
      <c r="AH124" s="58"/>
      <c r="AI124" s="58"/>
      <c r="AJ124" s="58"/>
      <c r="AK124" s="58"/>
    </row>
    <row r="125" spans="1:37">
      <c r="A125" s="65" t="s">
        <v>129</v>
      </c>
      <c r="N125" s="61"/>
      <c r="O125" s="64" t="s">
        <v>129</v>
      </c>
      <c r="AB125" s="61"/>
      <c r="AD125" s="64" t="s">
        <v>130</v>
      </c>
    </row>
    <row r="126" spans="1:37">
      <c r="A126" s="57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9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9"/>
      <c r="AD126" s="58"/>
      <c r="AE126" s="126" t="str">
        <f>Daten!$A$33</f>
        <v>06.05.2017</v>
      </c>
      <c r="AF126" s="58"/>
      <c r="AG126" s="58"/>
      <c r="AH126" s="58"/>
      <c r="AI126" s="58"/>
      <c r="AJ126" s="58"/>
      <c r="AK126" s="58"/>
    </row>
    <row r="127" spans="1:37">
      <c r="A127" s="51" t="s">
        <v>95</v>
      </c>
      <c r="B127" s="52"/>
      <c r="C127" s="52"/>
      <c r="D127" s="52"/>
      <c r="E127" s="53"/>
      <c r="F127" s="54" t="s">
        <v>96</v>
      </c>
      <c r="G127" s="52"/>
      <c r="H127" s="52"/>
      <c r="I127" s="52"/>
      <c r="J127" s="52"/>
      <c r="K127" s="52"/>
      <c r="L127" s="52"/>
      <c r="M127" s="52"/>
      <c r="N127" s="52"/>
      <c r="O127" s="52"/>
      <c r="P127" s="53"/>
      <c r="Q127" s="54" t="s">
        <v>97</v>
      </c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3"/>
      <c r="AC127" s="55" t="s">
        <v>98</v>
      </c>
    </row>
    <row r="128" spans="1:37">
      <c r="A128" s="57"/>
      <c r="B128" s="58"/>
      <c r="C128" s="58"/>
      <c r="D128" s="58"/>
      <c r="E128" s="59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9"/>
      <c r="Q128" s="58"/>
      <c r="R128" s="58" t="str">
        <f ca="1">Sonntag!P26</f>
        <v>TV Grohn</v>
      </c>
      <c r="S128" s="58"/>
      <c r="T128" s="58"/>
      <c r="U128" s="58"/>
      <c r="V128" s="58"/>
      <c r="W128" s="58"/>
      <c r="X128" s="58"/>
      <c r="Y128" s="58" t="str">
        <f>Sonntag!N26</f>
        <v>F40</v>
      </c>
      <c r="Z128" s="58"/>
      <c r="AA128" s="58"/>
      <c r="AB128" s="59"/>
      <c r="AC128" s="55" t="s">
        <v>99</v>
      </c>
    </row>
    <row r="129" spans="1:37" ht="15.95" customHeight="1">
      <c r="A129" s="60" t="s">
        <v>100</v>
      </c>
      <c r="C129" s="56" t="str">
        <f ca="1">Sonntag!I26</f>
        <v>SG Arbergen-Mahndorf</v>
      </c>
      <c r="M129" s="61"/>
      <c r="N129" s="62" t="s">
        <v>101</v>
      </c>
      <c r="O129" s="63"/>
      <c r="P129" s="56" t="str">
        <f ca="1">Sonntag!M26</f>
        <v>TV Berkenbaum</v>
      </c>
      <c r="AB129" s="61"/>
    </row>
    <row r="130" spans="1:37">
      <c r="A130" s="57"/>
      <c r="B130" s="58"/>
      <c r="C130" s="58"/>
      <c r="M130" s="61"/>
      <c r="N130" s="62"/>
      <c r="AB130" s="61"/>
      <c r="AD130" s="64" t="s">
        <v>37</v>
      </c>
      <c r="AG130" s="64" t="s">
        <v>102</v>
      </c>
      <c r="AJ130" s="64" t="s">
        <v>39</v>
      </c>
    </row>
    <row r="131" spans="1:37">
      <c r="A131" s="65" t="s">
        <v>100</v>
      </c>
      <c r="C131" s="66"/>
      <c r="D131" s="67"/>
      <c r="E131" s="67"/>
      <c r="F131" s="67"/>
      <c r="G131" s="67"/>
      <c r="H131" s="68"/>
      <c r="I131" s="67"/>
      <c r="J131" s="67"/>
      <c r="K131" s="67"/>
      <c r="L131" s="67"/>
      <c r="M131" s="68"/>
      <c r="N131" s="67"/>
      <c r="O131" s="67"/>
      <c r="P131" s="67"/>
      <c r="Q131" s="67"/>
      <c r="R131" s="68"/>
      <c r="S131" s="67"/>
      <c r="T131" s="67"/>
      <c r="U131" s="67"/>
      <c r="V131" s="67"/>
      <c r="W131" s="68"/>
      <c r="X131" s="67"/>
      <c r="Y131" s="67"/>
      <c r="Z131" s="67"/>
      <c r="AA131" s="67"/>
      <c r="AB131" s="68"/>
      <c r="AC131" s="62"/>
      <c r="AD131" s="69"/>
      <c r="AE131" s="53"/>
      <c r="AF131" s="62"/>
      <c r="AG131" s="69"/>
      <c r="AH131" s="53"/>
      <c r="AJ131" s="69"/>
      <c r="AK131" s="53"/>
    </row>
    <row r="132" spans="1:37">
      <c r="A132" s="70" t="s">
        <v>101</v>
      </c>
      <c r="B132" s="58"/>
      <c r="C132" s="71"/>
      <c r="D132" s="72"/>
      <c r="E132" s="72"/>
      <c r="F132" s="72"/>
      <c r="G132" s="72"/>
      <c r="H132" s="59"/>
      <c r="I132" s="72"/>
      <c r="J132" s="72"/>
      <c r="K132" s="72"/>
      <c r="L132" s="72"/>
      <c r="M132" s="59"/>
      <c r="N132" s="72"/>
      <c r="O132" s="72"/>
      <c r="P132" s="72"/>
      <c r="Q132" s="72"/>
      <c r="R132" s="59"/>
      <c r="S132" s="72"/>
      <c r="T132" s="72"/>
      <c r="U132" s="72"/>
      <c r="V132" s="72"/>
      <c r="W132" s="59"/>
      <c r="X132" s="72"/>
      <c r="Y132" s="72"/>
      <c r="Z132" s="72"/>
      <c r="AA132" s="72"/>
      <c r="AB132" s="59"/>
      <c r="AC132" s="62"/>
      <c r="AD132" s="462">
        <f>Sonntag!C26</f>
        <v>2</v>
      </c>
      <c r="AE132" s="463"/>
      <c r="AF132" s="62"/>
      <c r="AG132" s="462">
        <f>Sonntag!E26</f>
        <v>105</v>
      </c>
      <c r="AH132" s="463"/>
      <c r="AJ132" s="462">
        <f>Sonntag!F26</f>
        <v>1</v>
      </c>
      <c r="AK132" s="463"/>
    </row>
    <row r="133" spans="1:37">
      <c r="A133" s="65" t="s">
        <v>100</v>
      </c>
      <c r="C133" s="66"/>
      <c r="D133" s="67"/>
      <c r="E133" s="67"/>
      <c r="F133" s="67"/>
      <c r="G133" s="67"/>
      <c r="H133" s="68"/>
      <c r="I133" s="67"/>
      <c r="J133" s="67"/>
      <c r="K133" s="67"/>
      <c r="L133" s="67"/>
      <c r="M133" s="68"/>
      <c r="N133" s="67"/>
      <c r="O133" s="67"/>
      <c r="P133" s="67"/>
      <c r="Q133" s="67"/>
      <c r="R133" s="68"/>
      <c r="S133" s="67"/>
      <c r="T133" s="67"/>
      <c r="U133" s="67"/>
      <c r="V133" s="67"/>
      <c r="W133" s="68"/>
      <c r="X133" s="67"/>
      <c r="Y133" s="67"/>
      <c r="Z133" s="67"/>
      <c r="AA133" s="67"/>
      <c r="AB133" s="68"/>
      <c r="AC133" s="62"/>
      <c r="AD133" s="57"/>
      <c r="AE133" s="59"/>
      <c r="AF133" s="62"/>
      <c r="AG133" s="57"/>
      <c r="AH133" s="59"/>
      <c r="AJ133" s="57"/>
      <c r="AK133" s="59"/>
    </row>
    <row r="134" spans="1:37">
      <c r="A134" s="70" t="s">
        <v>101</v>
      </c>
      <c r="B134" s="58"/>
      <c r="C134" s="71"/>
      <c r="D134" s="72"/>
      <c r="E134" s="72"/>
      <c r="F134" s="72"/>
      <c r="G134" s="72"/>
      <c r="H134" s="59"/>
      <c r="I134" s="72"/>
      <c r="J134" s="72"/>
      <c r="K134" s="72"/>
      <c r="L134" s="72"/>
      <c r="M134" s="59"/>
      <c r="N134" s="72"/>
      <c r="O134" s="72"/>
      <c r="P134" s="72"/>
      <c r="Q134" s="72"/>
      <c r="R134" s="59"/>
      <c r="S134" s="72"/>
      <c r="T134" s="72"/>
      <c r="U134" s="72"/>
      <c r="V134" s="72"/>
      <c r="W134" s="59"/>
      <c r="X134" s="72"/>
      <c r="Y134" s="72"/>
      <c r="Z134" s="72"/>
      <c r="AA134" s="72"/>
      <c r="AB134" s="59"/>
      <c r="AC134" s="62"/>
      <c r="AD134" s="62"/>
      <c r="AE134" s="62"/>
      <c r="AF134" s="62"/>
      <c r="AG134" s="62"/>
    </row>
    <row r="135" spans="1:37">
      <c r="A135" s="65" t="s">
        <v>100</v>
      </c>
      <c r="C135" s="66"/>
      <c r="D135" s="67"/>
      <c r="E135" s="67"/>
      <c r="F135" s="67"/>
      <c r="G135" s="67"/>
      <c r="H135" s="68"/>
      <c r="I135" s="67"/>
      <c r="J135" s="67"/>
      <c r="K135" s="67"/>
      <c r="L135" s="67"/>
      <c r="M135" s="68"/>
      <c r="N135" s="67"/>
      <c r="O135" s="67"/>
      <c r="P135" s="67"/>
      <c r="Q135" s="67"/>
      <c r="R135" s="68"/>
      <c r="S135" s="67"/>
      <c r="T135" s="67"/>
      <c r="U135" s="67"/>
      <c r="V135" s="67"/>
      <c r="W135" s="68"/>
      <c r="X135" s="67"/>
      <c r="Y135" s="67"/>
      <c r="Z135" s="67"/>
      <c r="AA135" s="67"/>
      <c r="AB135" s="68"/>
      <c r="AC135" s="62"/>
      <c r="AD135" s="73" t="s">
        <v>103</v>
      </c>
      <c r="AE135" s="62"/>
      <c r="AF135" s="62"/>
      <c r="AG135" s="62"/>
    </row>
    <row r="136" spans="1:37">
      <c r="A136" s="70" t="s">
        <v>101</v>
      </c>
      <c r="B136" s="58"/>
      <c r="C136" s="71"/>
      <c r="D136" s="72"/>
      <c r="E136" s="72"/>
      <c r="F136" s="72"/>
      <c r="G136" s="72"/>
      <c r="H136" s="59"/>
      <c r="I136" s="72"/>
      <c r="J136" s="72"/>
      <c r="K136" s="72"/>
      <c r="L136" s="72"/>
      <c r="M136" s="59"/>
      <c r="N136" s="72"/>
      <c r="O136" s="72"/>
      <c r="P136" s="72"/>
      <c r="Q136" s="72"/>
      <c r="R136" s="59"/>
      <c r="S136" s="72"/>
      <c r="T136" s="72"/>
      <c r="U136" s="72"/>
      <c r="V136" s="72"/>
      <c r="W136" s="59"/>
      <c r="X136" s="72"/>
      <c r="Y136" s="72"/>
      <c r="Z136" s="72"/>
      <c r="AA136" s="72"/>
      <c r="AB136" s="59"/>
      <c r="AC136" s="62"/>
      <c r="AD136" s="62"/>
      <c r="AE136" s="62"/>
      <c r="AF136" s="62"/>
      <c r="AG136" s="62"/>
    </row>
    <row r="137" spans="1:37">
      <c r="A137" s="65" t="s">
        <v>100</v>
      </c>
      <c r="C137" s="66"/>
      <c r="D137" s="67"/>
      <c r="E137" s="67"/>
      <c r="F137" s="67"/>
      <c r="G137" s="67"/>
      <c r="H137" s="68"/>
      <c r="I137" s="67"/>
      <c r="J137" s="67"/>
      <c r="K137" s="67"/>
      <c r="L137" s="67"/>
      <c r="M137" s="68"/>
      <c r="N137" s="67"/>
      <c r="O137" s="67"/>
      <c r="P137" s="67"/>
      <c r="Q137" s="67"/>
      <c r="R137" s="68"/>
      <c r="S137" s="67"/>
      <c r="T137" s="67"/>
      <c r="U137" s="67"/>
      <c r="V137" s="67"/>
      <c r="W137" s="68"/>
      <c r="X137" s="67"/>
      <c r="Y137" s="67"/>
      <c r="Z137" s="67"/>
      <c r="AA137" s="67"/>
      <c r="AB137" s="68"/>
      <c r="AC137" s="62"/>
      <c r="AD137" s="74" t="str">
        <f>Daten!$A$31</f>
        <v>DM Senioren 2017</v>
      </c>
      <c r="AE137" s="58"/>
      <c r="AF137" s="58"/>
      <c r="AG137" s="58"/>
      <c r="AH137" s="58"/>
      <c r="AI137" s="58"/>
      <c r="AJ137" s="58"/>
      <c r="AK137" s="58"/>
    </row>
    <row r="138" spans="1:37">
      <c r="A138" s="70" t="s">
        <v>101</v>
      </c>
      <c r="B138" s="58"/>
      <c r="C138" s="71"/>
      <c r="D138" s="72"/>
      <c r="E138" s="72"/>
      <c r="F138" s="72"/>
      <c r="G138" s="72"/>
      <c r="H138" s="59"/>
      <c r="I138" s="72"/>
      <c r="J138" s="72"/>
      <c r="K138" s="72"/>
      <c r="L138" s="72"/>
      <c r="M138" s="59"/>
      <c r="N138" s="72"/>
      <c r="O138" s="72"/>
      <c r="P138" s="72"/>
      <c r="Q138" s="72"/>
      <c r="R138" s="59"/>
      <c r="S138" s="72"/>
      <c r="T138" s="72"/>
      <c r="U138" s="72"/>
      <c r="V138" s="72"/>
      <c r="W138" s="59"/>
      <c r="X138" s="72"/>
      <c r="Y138" s="72"/>
      <c r="Z138" s="72"/>
      <c r="AA138" s="72"/>
      <c r="AB138" s="59"/>
      <c r="AC138" s="62"/>
      <c r="AD138" s="75" t="str">
        <f>Sonntag!G26</f>
        <v>F40</v>
      </c>
      <c r="AE138" s="76"/>
      <c r="AF138" s="76"/>
      <c r="AG138" s="75" t="s">
        <v>34</v>
      </c>
      <c r="AH138" s="76"/>
      <c r="AI138" s="76"/>
      <c r="AJ138" s="76"/>
      <c r="AK138" s="76"/>
    </row>
    <row r="139" spans="1:37">
      <c r="A139" s="65" t="s">
        <v>100</v>
      </c>
      <c r="C139" s="66"/>
      <c r="D139" s="67"/>
      <c r="E139" s="67"/>
      <c r="F139" s="67"/>
      <c r="G139" s="67"/>
      <c r="H139" s="68"/>
      <c r="I139" s="67"/>
      <c r="J139" s="67"/>
      <c r="K139" s="67"/>
      <c r="L139" s="67"/>
      <c r="M139" s="68"/>
      <c r="N139" s="67"/>
      <c r="O139" s="67"/>
      <c r="P139" s="67"/>
      <c r="Q139" s="67"/>
      <c r="R139" s="68"/>
      <c r="S139" s="67"/>
      <c r="T139" s="67"/>
      <c r="U139" s="67"/>
      <c r="V139" s="67"/>
      <c r="W139" s="68"/>
      <c r="X139" s="67"/>
      <c r="Y139" s="67"/>
      <c r="Z139" s="67"/>
      <c r="AA139" s="67"/>
      <c r="AB139" s="68"/>
      <c r="AC139" s="62"/>
      <c r="AD139" s="77"/>
      <c r="AE139" s="62"/>
      <c r="AF139" s="62"/>
      <c r="AG139" s="62"/>
      <c r="AH139" s="62"/>
      <c r="AI139" s="62"/>
      <c r="AJ139" s="62"/>
      <c r="AK139" s="62"/>
    </row>
    <row r="140" spans="1:37">
      <c r="A140" s="70" t="s">
        <v>101</v>
      </c>
      <c r="B140" s="58"/>
      <c r="C140" s="71"/>
      <c r="D140" s="72"/>
      <c r="E140" s="72"/>
      <c r="F140" s="72"/>
      <c r="G140" s="72"/>
      <c r="H140" s="59"/>
      <c r="I140" s="72"/>
      <c r="J140" s="72"/>
      <c r="K140" s="72"/>
      <c r="L140" s="72"/>
      <c r="M140" s="59"/>
      <c r="N140" s="72"/>
      <c r="O140" s="72"/>
      <c r="P140" s="72"/>
      <c r="Q140" s="72"/>
      <c r="R140" s="59"/>
      <c r="S140" s="72"/>
      <c r="T140" s="72"/>
      <c r="U140" s="72"/>
      <c r="V140" s="72"/>
      <c r="W140" s="59"/>
      <c r="X140" s="72"/>
      <c r="Y140" s="72"/>
      <c r="Z140" s="72"/>
      <c r="AA140" s="72"/>
      <c r="AB140" s="59"/>
      <c r="AC140" s="62"/>
      <c r="AD140" s="78" t="s">
        <v>104</v>
      </c>
      <c r="AE140" s="76"/>
      <c r="AF140" s="76"/>
      <c r="AG140" s="76"/>
      <c r="AH140" s="79"/>
      <c r="AI140" s="76"/>
      <c r="AJ140" s="76"/>
      <c r="AK140" s="80"/>
    </row>
    <row r="141" spans="1:37">
      <c r="D141" s="64"/>
      <c r="AD141" s="81"/>
      <c r="AE141" s="52"/>
      <c r="AF141" s="52"/>
      <c r="AG141" s="52"/>
      <c r="AH141" s="82"/>
      <c r="AI141" s="52"/>
      <c r="AJ141" s="52"/>
      <c r="AK141" s="53"/>
    </row>
    <row r="142" spans="1:37">
      <c r="A142" s="83" t="s">
        <v>105</v>
      </c>
      <c r="B142" s="76"/>
      <c r="C142" s="80"/>
      <c r="D142" s="84"/>
      <c r="E142" s="84" t="s">
        <v>100</v>
      </c>
      <c r="F142" s="85" t="s">
        <v>21</v>
      </c>
      <c r="G142" s="84" t="s">
        <v>101</v>
      </c>
      <c r="H142" s="86"/>
      <c r="I142" s="84" t="s">
        <v>106</v>
      </c>
      <c r="J142" s="84"/>
      <c r="K142" s="84"/>
      <c r="L142" s="84"/>
      <c r="M142" s="86"/>
      <c r="N142" s="84" t="s">
        <v>107</v>
      </c>
      <c r="O142" s="84"/>
      <c r="P142" s="84"/>
      <c r="Q142" s="84"/>
      <c r="R142" s="86"/>
      <c r="S142" s="73"/>
      <c r="T142" s="73"/>
      <c r="AD142" s="87" t="s">
        <v>108</v>
      </c>
      <c r="AE142" s="58"/>
      <c r="AF142" s="58"/>
      <c r="AG142" s="58"/>
      <c r="AH142" s="72"/>
      <c r="AI142" s="58"/>
      <c r="AJ142" s="58"/>
      <c r="AK142" s="59"/>
    </row>
    <row r="143" spans="1:37">
      <c r="A143" s="60"/>
      <c r="C143" s="61"/>
      <c r="H143" s="61"/>
      <c r="M143" s="61"/>
      <c r="N143" s="88"/>
      <c r="O143" s="89"/>
      <c r="P143" s="89"/>
      <c r="Q143" s="89"/>
      <c r="R143" s="90"/>
      <c r="S143" s="62"/>
      <c r="T143" s="56" t="s">
        <v>109</v>
      </c>
      <c r="AD143" s="91"/>
      <c r="AE143" s="62"/>
      <c r="AF143" s="62"/>
      <c r="AG143" s="62"/>
      <c r="AH143" s="92"/>
      <c r="AI143" s="62"/>
      <c r="AJ143" s="62"/>
      <c r="AK143" s="61"/>
    </row>
    <row r="144" spans="1:37">
      <c r="A144" s="93" t="s">
        <v>110</v>
      </c>
      <c r="B144" s="58"/>
      <c r="C144" s="59"/>
      <c r="D144" s="58"/>
      <c r="E144" s="58"/>
      <c r="F144" s="94" t="s">
        <v>21</v>
      </c>
      <c r="G144" s="58"/>
      <c r="H144" s="59"/>
      <c r="I144" s="58"/>
      <c r="J144" s="58"/>
      <c r="K144" s="94" t="s">
        <v>21</v>
      </c>
      <c r="L144" s="58"/>
      <c r="M144" s="59"/>
      <c r="N144" s="95"/>
      <c r="O144" s="95"/>
      <c r="P144" s="96"/>
      <c r="Q144" s="97"/>
      <c r="R144" s="98"/>
      <c r="S144" s="62"/>
      <c r="T144" s="62"/>
      <c r="AD144" s="87" t="s">
        <v>111</v>
      </c>
      <c r="AE144" s="58"/>
      <c r="AF144" s="58"/>
      <c r="AG144" s="58"/>
      <c r="AH144" s="72"/>
      <c r="AI144" s="58"/>
      <c r="AJ144" s="58"/>
      <c r="AK144" s="59"/>
    </row>
    <row r="145" spans="1:37">
      <c r="A145" s="60"/>
      <c r="C145" s="61"/>
      <c r="H145" s="61"/>
      <c r="K145" s="99"/>
      <c r="M145" s="61"/>
      <c r="N145" s="62"/>
      <c r="Q145" s="100"/>
      <c r="R145" s="61"/>
      <c r="S145" s="62"/>
      <c r="T145" s="58"/>
      <c r="U145" s="58"/>
      <c r="V145" s="58"/>
      <c r="W145" s="58"/>
      <c r="X145" s="58"/>
      <c r="Y145" s="58"/>
      <c r="Z145" s="58"/>
      <c r="AA145" s="58"/>
      <c r="AB145" s="58"/>
      <c r="AC145" s="62"/>
      <c r="AD145" s="91"/>
      <c r="AE145" s="62"/>
      <c r="AF145" s="62"/>
      <c r="AG145" s="62"/>
      <c r="AH145" s="92"/>
      <c r="AI145" s="62"/>
      <c r="AJ145" s="62"/>
      <c r="AK145" s="61"/>
    </row>
    <row r="146" spans="1:37">
      <c r="A146" s="93" t="s">
        <v>112</v>
      </c>
      <c r="B146" s="58"/>
      <c r="C146" s="59"/>
      <c r="D146" s="58"/>
      <c r="E146" s="58"/>
      <c r="F146" s="94" t="s">
        <v>21</v>
      </c>
      <c r="G146" s="58"/>
      <c r="H146" s="59"/>
      <c r="I146" s="58"/>
      <c r="J146" s="58"/>
      <c r="K146" s="94" t="s">
        <v>21</v>
      </c>
      <c r="L146" s="58"/>
      <c r="M146" s="59"/>
      <c r="N146" s="58"/>
      <c r="O146" s="58"/>
      <c r="P146" s="94" t="s">
        <v>21</v>
      </c>
      <c r="Q146" s="101"/>
      <c r="R146" s="59"/>
      <c r="S146" s="62"/>
      <c r="T146" s="62"/>
      <c r="AD146" s="87" t="s">
        <v>113</v>
      </c>
      <c r="AE146" s="58"/>
      <c r="AF146" s="58"/>
      <c r="AG146" s="58"/>
      <c r="AH146" s="72"/>
      <c r="AI146" s="58"/>
      <c r="AJ146" s="58"/>
      <c r="AK146" s="59"/>
    </row>
    <row r="147" spans="1:37">
      <c r="AD147" s="91" t="s">
        <v>114</v>
      </c>
      <c r="AE147" s="62"/>
      <c r="AF147" s="62"/>
      <c r="AG147" s="62"/>
      <c r="AH147" s="92"/>
      <c r="AI147" s="62"/>
      <c r="AJ147" s="62"/>
      <c r="AK147" s="61"/>
    </row>
    <row r="148" spans="1:37">
      <c r="A148" s="102"/>
      <c r="B148" s="76"/>
      <c r="C148" s="76"/>
      <c r="D148" s="76"/>
      <c r="E148" s="76" t="s">
        <v>100</v>
      </c>
      <c r="F148" s="76"/>
      <c r="G148" s="76"/>
      <c r="H148" s="76"/>
      <c r="I148" s="76"/>
      <c r="J148" s="76"/>
      <c r="K148" s="76"/>
      <c r="L148" s="76"/>
      <c r="M148" s="76"/>
      <c r="N148" s="85" t="s">
        <v>40</v>
      </c>
      <c r="O148" s="76"/>
      <c r="P148" s="76"/>
      <c r="Q148" s="76"/>
      <c r="R148" s="76"/>
      <c r="S148" s="76"/>
      <c r="T148" s="76" t="s">
        <v>101</v>
      </c>
      <c r="U148" s="76"/>
      <c r="V148" s="76"/>
      <c r="W148" s="76"/>
      <c r="X148" s="76"/>
      <c r="Y148" s="76"/>
      <c r="Z148" s="76"/>
      <c r="AA148" s="76"/>
      <c r="AB148" s="80"/>
      <c r="AD148" s="87" t="s">
        <v>115</v>
      </c>
      <c r="AE148" s="58"/>
      <c r="AF148" s="58"/>
      <c r="AG148" s="58"/>
      <c r="AH148" s="72"/>
      <c r="AI148" s="58"/>
      <c r="AJ148" s="58"/>
      <c r="AK148" s="59"/>
    </row>
    <row r="149" spans="1:37">
      <c r="A149" s="103" t="s">
        <v>116</v>
      </c>
      <c r="B149" s="104" t="s">
        <v>117</v>
      </c>
      <c r="C149" s="104"/>
      <c r="D149" s="104"/>
      <c r="E149" s="104"/>
      <c r="F149" s="104"/>
      <c r="G149" s="105"/>
      <c r="H149" s="104" t="s">
        <v>118</v>
      </c>
      <c r="I149" s="104"/>
      <c r="J149" s="105"/>
      <c r="K149" s="106" t="s">
        <v>119</v>
      </c>
      <c r="L149" s="107" t="s">
        <v>120</v>
      </c>
      <c r="M149" s="108"/>
      <c r="N149" s="109" t="s">
        <v>94</v>
      </c>
      <c r="O149" s="105" t="s">
        <v>116</v>
      </c>
      <c r="P149" s="104" t="s">
        <v>117</v>
      </c>
      <c r="Q149" s="104"/>
      <c r="R149" s="104"/>
      <c r="S149" s="104"/>
      <c r="T149" s="104"/>
      <c r="U149" s="105"/>
      <c r="V149" s="104" t="s">
        <v>118</v>
      </c>
      <c r="W149" s="104"/>
      <c r="X149" s="105"/>
      <c r="Y149" s="106" t="s">
        <v>119</v>
      </c>
      <c r="Z149" s="107" t="s">
        <v>120</v>
      </c>
      <c r="AA149" s="108"/>
      <c r="AB149" s="109" t="s">
        <v>94</v>
      </c>
    </row>
    <row r="150" spans="1:37">
      <c r="A150" s="110" t="s">
        <v>121</v>
      </c>
      <c r="B150" s="111"/>
      <c r="C150" s="111"/>
      <c r="D150" s="111"/>
      <c r="E150" s="111"/>
      <c r="F150" s="111"/>
      <c r="G150" s="112"/>
      <c r="H150" s="111"/>
      <c r="I150" s="111"/>
      <c r="J150" s="112"/>
      <c r="K150" s="113"/>
      <c r="L150" s="114"/>
      <c r="M150" s="115"/>
      <c r="N150" s="116"/>
      <c r="O150" s="117" t="s">
        <v>121</v>
      </c>
      <c r="P150" s="111"/>
      <c r="Q150" s="111"/>
      <c r="R150" s="111"/>
      <c r="S150" s="111"/>
      <c r="T150" s="111"/>
      <c r="U150" s="112"/>
      <c r="V150" s="111"/>
      <c r="W150" s="111"/>
      <c r="X150" s="112"/>
      <c r="Y150" s="113"/>
      <c r="Z150" s="114"/>
      <c r="AA150" s="115"/>
      <c r="AB150" s="116"/>
      <c r="AD150" s="64" t="s">
        <v>122</v>
      </c>
    </row>
    <row r="151" spans="1:37">
      <c r="A151" s="110" t="s">
        <v>123</v>
      </c>
      <c r="B151" s="111"/>
      <c r="C151" s="111"/>
      <c r="D151" s="111"/>
      <c r="E151" s="111"/>
      <c r="F151" s="111"/>
      <c r="G151" s="112"/>
      <c r="H151" s="111"/>
      <c r="I151" s="111"/>
      <c r="J151" s="112"/>
      <c r="K151" s="118"/>
      <c r="L151" s="119"/>
      <c r="M151" s="112"/>
      <c r="N151" s="116"/>
      <c r="O151" s="117" t="s">
        <v>123</v>
      </c>
      <c r="P151" s="111"/>
      <c r="Q151" s="111"/>
      <c r="R151" s="111"/>
      <c r="S151" s="111"/>
      <c r="T151" s="111"/>
      <c r="U151" s="112"/>
      <c r="V151" s="111"/>
      <c r="W151" s="111"/>
      <c r="X151" s="112"/>
      <c r="Y151" s="118"/>
      <c r="Z151" s="119"/>
      <c r="AA151" s="112"/>
      <c r="AB151" s="116"/>
      <c r="AD151" s="120"/>
      <c r="AE151" s="58"/>
      <c r="AF151" s="58"/>
      <c r="AG151" s="58"/>
      <c r="AH151" s="58"/>
      <c r="AI151" s="58"/>
      <c r="AJ151" s="58"/>
      <c r="AK151" s="58"/>
    </row>
    <row r="152" spans="1:37">
      <c r="A152" s="110" t="s">
        <v>124</v>
      </c>
      <c r="B152" s="111"/>
      <c r="C152" s="111"/>
      <c r="D152" s="111"/>
      <c r="E152" s="111"/>
      <c r="F152" s="111"/>
      <c r="G152" s="112"/>
      <c r="H152" s="111"/>
      <c r="I152" s="111"/>
      <c r="J152" s="112"/>
      <c r="K152" s="118"/>
      <c r="L152" s="119"/>
      <c r="M152" s="112"/>
      <c r="N152" s="116"/>
      <c r="O152" s="117" t="s">
        <v>124</v>
      </c>
      <c r="P152" s="111"/>
      <c r="Q152" s="111"/>
      <c r="R152" s="111"/>
      <c r="S152" s="111"/>
      <c r="T152" s="111"/>
      <c r="U152" s="112"/>
      <c r="V152" s="111"/>
      <c r="W152" s="111"/>
      <c r="X152" s="112"/>
      <c r="Y152" s="118"/>
      <c r="Z152" s="119"/>
      <c r="AA152" s="112"/>
      <c r="AB152" s="116"/>
      <c r="AD152" s="64" t="s">
        <v>96</v>
      </c>
    </row>
    <row r="153" spans="1:37">
      <c r="A153" s="110" t="s">
        <v>125</v>
      </c>
      <c r="B153" s="111"/>
      <c r="C153" s="111"/>
      <c r="D153" s="111"/>
      <c r="E153" s="111"/>
      <c r="F153" s="111"/>
      <c r="G153" s="112"/>
      <c r="H153" s="111"/>
      <c r="I153" s="111"/>
      <c r="J153" s="112"/>
      <c r="K153" s="118"/>
      <c r="L153" s="119"/>
      <c r="M153" s="112"/>
      <c r="N153" s="116"/>
      <c r="O153" s="117" t="s">
        <v>125</v>
      </c>
      <c r="P153" s="111"/>
      <c r="Q153" s="111"/>
      <c r="R153" s="111"/>
      <c r="S153" s="111"/>
      <c r="T153" s="111"/>
      <c r="U153" s="112"/>
      <c r="V153" s="111"/>
      <c r="W153" s="111"/>
      <c r="X153" s="112"/>
      <c r="Y153" s="118"/>
      <c r="Z153" s="119"/>
      <c r="AA153" s="112"/>
      <c r="AB153" s="116"/>
      <c r="AD153" s="120"/>
      <c r="AE153" s="58"/>
      <c r="AF153" s="58"/>
      <c r="AG153" s="58"/>
      <c r="AH153" s="58"/>
      <c r="AI153" s="58"/>
      <c r="AJ153" s="58"/>
      <c r="AK153" s="58"/>
    </row>
    <row r="154" spans="1:37">
      <c r="A154" s="110" t="s">
        <v>126</v>
      </c>
      <c r="B154" s="111"/>
      <c r="C154" s="111"/>
      <c r="D154" s="111"/>
      <c r="E154" s="111"/>
      <c r="F154" s="111"/>
      <c r="G154" s="112"/>
      <c r="H154" s="111"/>
      <c r="I154" s="111"/>
      <c r="J154" s="112"/>
      <c r="K154" s="118"/>
      <c r="L154" s="119"/>
      <c r="M154" s="112"/>
      <c r="N154" s="116"/>
      <c r="O154" s="117" t="s">
        <v>126</v>
      </c>
      <c r="P154" s="111"/>
      <c r="Q154" s="111"/>
      <c r="R154" s="111"/>
      <c r="S154" s="111"/>
      <c r="T154" s="111"/>
      <c r="U154" s="112"/>
      <c r="V154" s="111"/>
      <c r="W154" s="111"/>
      <c r="X154" s="112"/>
      <c r="Y154" s="118"/>
      <c r="Z154" s="119"/>
      <c r="AA154" s="112"/>
      <c r="AB154" s="116"/>
      <c r="AD154" s="64" t="s">
        <v>127</v>
      </c>
    </row>
    <row r="155" spans="1:37">
      <c r="A155" s="121" t="s">
        <v>128</v>
      </c>
      <c r="B155" s="58"/>
      <c r="C155" s="58"/>
      <c r="D155" s="58"/>
      <c r="E155" s="58"/>
      <c r="F155" s="58"/>
      <c r="G155" s="72"/>
      <c r="H155" s="58"/>
      <c r="I155" s="58"/>
      <c r="J155" s="72"/>
      <c r="K155" s="122"/>
      <c r="L155" s="123"/>
      <c r="M155" s="72"/>
      <c r="N155" s="59"/>
      <c r="O155" s="124" t="s">
        <v>128</v>
      </c>
      <c r="P155" s="58"/>
      <c r="Q155" s="58"/>
      <c r="R155" s="58"/>
      <c r="S155" s="58"/>
      <c r="T155" s="58"/>
      <c r="U155" s="72"/>
      <c r="V155" s="58"/>
      <c r="W155" s="58"/>
      <c r="X155" s="72"/>
      <c r="Y155" s="122"/>
      <c r="Z155" s="123"/>
      <c r="AA155" s="72"/>
      <c r="AB155" s="59"/>
      <c r="AD155" s="125"/>
      <c r="AE155" s="125" t="str">
        <f>Daten!$A$35</f>
        <v>Fredenbeck</v>
      </c>
      <c r="AF155" s="58"/>
      <c r="AG155" s="58"/>
      <c r="AH155" s="58"/>
      <c r="AI155" s="58"/>
      <c r="AJ155" s="58"/>
      <c r="AK155" s="58"/>
    </row>
    <row r="156" spans="1:37">
      <c r="A156" s="65" t="s">
        <v>129</v>
      </c>
      <c r="N156" s="61"/>
      <c r="O156" s="64" t="s">
        <v>129</v>
      </c>
      <c r="AB156" s="61"/>
      <c r="AD156" s="64" t="s">
        <v>130</v>
      </c>
    </row>
    <row r="157" spans="1:37">
      <c r="A157" s="57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9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9"/>
      <c r="AD157" s="58"/>
      <c r="AE157" s="126" t="str">
        <f>Daten!$A$33</f>
        <v>06.05.2017</v>
      </c>
      <c r="AF157" s="58"/>
      <c r="AG157" s="58"/>
      <c r="AH157" s="58"/>
      <c r="AI157" s="58"/>
      <c r="AJ157" s="58"/>
      <c r="AK157" s="58"/>
    </row>
    <row r="158" spans="1:37" ht="12" customHeight="1">
      <c r="A158" s="127"/>
    </row>
    <row r="159" spans="1:37">
      <c r="A159" s="51" t="s">
        <v>95</v>
      </c>
      <c r="B159" s="52"/>
      <c r="C159" s="52"/>
      <c r="D159" s="52"/>
      <c r="E159" s="53"/>
      <c r="F159" s="54" t="s">
        <v>96</v>
      </c>
      <c r="G159" s="52"/>
      <c r="H159" s="52"/>
      <c r="I159" s="52"/>
      <c r="J159" s="52"/>
      <c r="K159" s="52"/>
      <c r="L159" s="52"/>
      <c r="M159" s="52"/>
      <c r="N159" s="52"/>
      <c r="O159" s="52"/>
      <c r="P159" s="53"/>
      <c r="Q159" s="54" t="s">
        <v>97</v>
      </c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3"/>
      <c r="AC159" s="55" t="s">
        <v>98</v>
      </c>
    </row>
    <row r="160" spans="1:37">
      <c r="A160" s="57"/>
      <c r="B160" s="58"/>
      <c r="C160" s="58"/>
      <c r="D160" s="58"/>
      <c r="E160" s="59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9"/>
      <c r="Q160" s="58"/>
      <c r="R160" s="58" t="str">
        <f ca="1">Sonntag!P27</f>
        <v>Gadderbaumer TV</v>
      </c>
      <c r="S160" s="58"/>
      <c r="T160" s="58"/>
      <c r="U160" s="58"/>
      <c r="V160" s="58"/>
      <c r="W160" s="58"/>
      <c r="X160" s="58"/>
      <c r="Y160" s="58" t="str">
        <f>Sonntag!N27</f>
        <v>F40</v>
      </c>
      <c r="Z160" s="58"/>
      <c r="AA160" s="58"/>
      <c r="AB160" s="59"/>
      <c r="AC160" s="55" t="s">
        <v>99</v>
      </c>
    </row>
    <row r="161" spans="1:37" ht="15.95" customHeight="1">
      <c r="A161" s="60" t="s">
        <v>100</v>
      </c>
      <c r="C161" s="56" t="str">
        <f ca="1">Sonntag!I27</f>
        <v>VfL Eintracht Hannover</v>
      </c>
      <c r="M161" s="61"/>
      <c r="N161" s="62" t="s">
        <v>101</v>
      </c>
      <c r="O161" s="63"/>
      <c r="P161" s="56" t="str">
        <f ca="1">Sonntag!M27</f>
        <v>Barmer TG</v>
      </c>
      <c r="AB161" s="61"/>
    </row>
    <row r="162" spans="1:37">
      <c r="A162" s="57"/>
      <c r="B162" s="58"/>
      <c r="C162" s="58"/>
      <c r="M162" s="61"/>
      <c r="N162" s="62"/>
      <c r="AB162" s="61"/>
      <c r="AD162" s="64" t="s">
        <v>37</v>
      </c>
      <c r="AG162" s="64" t="s">
        <v>102</v>
      </c>
      <c r="AJ162" s="64" t="s">
        <v>39</v>
      </c>
    </row>
    <row r="163" spans="1:37">
      <c r="A163" s="65" t="s">
        <v>100</v>
      </c>
      <c r="C163" s="66"/>
      <c r="D163" s="67"/>
      <c r="E163" s="67"/>
      <c r="F163" s="67"/>
      <c r="G163" s="67"/>
      <c r="H163" s="68"/>
      <c r="I163" s="67"/>
      <c r="J163" s="67"/>
      <c r="K163" s="67"/>
      <c r="L163" s="67"/>
      <c r="M163" s="68"/>
      <c r="N163" s="67"/>
      <c r="O163" s="67"/>
      <c r="P163" s="67"/>
      <c r="Q163" s="67"/>
      <c r="R163" s="68"/>
      <c r="S163" s="67"/>
      <c r="T163" s="67"/>
      <c r="U163" s="67"/>
      <c r="V163" s="67"/>
      <c r="W163" s="68"/>
      <c r="X163" s="67"/>
      <c r="Y163" s="67"/>
      <c r="Z163" s="67"/>
      <c r="AA163" s="67"/>
      <c r="AB163" s="68"/>
      <c r="AC163" s="62"/>
      <c r="AD163" s="69"/>
      <c r="AE163" s="53"/>
      <c r="AF163" s="62"/>
      <c r="AG163" s="69"/>
      <c r="AH163" s="53"/>
      <c r="AJ163" s="69"/>
      <c r="AK163" s="53"/>
    </row>
    <row r="164" spans="1:37">
      <c r="A164" s="70" t="s">
        <v>101</v>
      </c>
      <c r="B164" s="58"/>
      <c r="C164" s="71"/>
      <c r="D164" s="72"/>
      <c r="E164" s="72"/>
      <c r="F164" s="72"/>
      <c r="G164" s="72"/>
      <c r="H164" s="59"/>
      <c r="I164" s="72"/>
      <c r="J164" s="72"/>
      <c r="K164" s="72"/>
      <c r="L164" s="72"/>
      <c r="M164" s="59"/>
      <c r="N164" s="72"/>
      <c r="O164" s="72"/>
      <c r="P164" s="72"/>
      <c r="Q164" s="72"/>
      <c r="R164" s="59"/>
      <c r="S164" s="72"/>
      <c r="T164" s="72"/>
      <c r="U164" s="72"/>
      <c r="V164" s="72"/>
      <c r="W164" s="59"/>
      <c r="X164" s="72"/>
      <c r="Y164" s="72"/>
      <c r="Z164" s="72"/>
      <c r="AA164" s="72"/>
      <c r="AB164" s="59"/>
      <c r="AC164" s="62"/>
      <c r="AD164" s="462">
        <f>Sonntag!C26</f>
        <v>2</v>
      </c>
      <c r="AE164" s="463"/>
      <c r="AF164" s="62"/>
      <c r="AG164" s="462">
        <f>Sonntag!E27</f>
        <v>106</v>
      </c>
      <c r="AH164" s="463"/>
      <c r="AJ164" s="462">
        <f>Sonntag!F27</f>
        <v>2</v>
      </c>
      <c r="AK164" s="463"/>
    </row>
    <row r="165" spans="1:37">
      <c r="A165" s="65" t="s">
        <v>100</v>
      </c>
      <c r="C165" s="66"/>
      <c r="D165" s="67"/>
      <c r="E165" s="67"/>
      <c r="F165" s="67"/>
      <c r="G165" s="67"/>
      <c r="H165" s="68"/>
      <c r="I165" s="67"/>
      <c r="J165" s="67"/>
      <c r="K165" s="67"/>
      <c r="L165" s="67"/>
      <c r="M165" s="68"/>
      <c r="N165" s="67"/>
      <c r="O165" s="67"/>
      <c r="P165" s="67"/>
      <c r="Q165" s="67"/>
      <c r="R165" s="68"/>
      <c r="S165" s="67"/>
      <c r="T165" s="67"/>
      <c r="U165" s="67"/>
      <c r="V165" s="67"/>
      <c r="W165" s="68"/>
      <c r="X165" s="67"/>
      <c r="Y165" s="67"/>
      <c r="Z165" s="67"/>
      <c r="AA165" s="67"/>
      <c r="AB165" s="68"/>
      <c r="AC165" s="62"/>
      <c r="AD165" s="57"/>
      <c r="AE165" s="59"/>
      <c r="AF165" s="62"/>
      <c r="AG165" s="57"/>
      <c r="AH165" s="59"/>
      <c r="AJ165" s="57"/>
      <c r="AK165" s="59"/>
    </row>
    <row r="166" spans="1:37">
      <c r="A166" s="70" t="s">
        <v>101</v>
      </c>
      <c r="B166" s="58"/>
      <c r="C166" s="71"/>
      <c r="D166" s="72"/>
      <c r="E166" s="72"/>
      <c r="F166" s="72"/>
      <c r="G166" s="72"/>
      <c r="H166" s="59"/>
      <c r="I166" s="72"/>
      <c r="J166" s="72"/>
      <c r="K166" s="72"/>
      <c r="L166" s="72"/>
      <c r="M166" s="59"/>
      <c r="N166" s="72"/>
      <c r="O166" s="72"/>
      <c r="P166" s="72"/>
      <c r="Q166" s="72"/>
      <c r="R166" s="59"/>
      <c r="S166" s="72"/>
      <c r="T166" s="72"/>
      <c r="U166" s="72"/>
      <c r="V166" s="72"/>
      <c r="W166" s="59"/>
      <c r="X166" s="72"/>
      <c r="Y166" s="72"/>
      <c r="Z166" s="72"/>
      <c r="AA166" s="72"/>
      <c r="AB166" s="59"/>
      <c r="AC166" s="62"/>
      <c r="AD166" s="62"/>
      <c r="AE166" s="62"/>
      <c r="AF166" s="62"/>
      <c r="AG166" s="62"/>
    </row>
    <row r="167" spans="1:37">
      <c r="A167" s="65" t="s">
        <v>100</v>
      </c>
      <c r="C167" s="66"/>
      <c r="D167" s="67"/>
      <c r="E167" s="67"/>
      <c r="F167" s="67"/>
      <c r="G167" s="67"/>
      <c r="H167" s="68"/>
      <c r="I167" s="67"/>
      <c r="J167" s="67"/>
      <c r="K167" s="67"/>
      <c r="L167" s="67"/>
      <c r="M167" s="68"/>
      <c r="N167" s="67"/>
      <c r="O167" s="67"/>
      <c r="P167" s="67"/>
      <c r="Q167" s="67"/>
      <c r="R167" s="68"/>
      <c r="S167" s="67"/>
      <c r="T167" s="67"/>
      <c r="U167" s="67"/>
      <c r="V167" s="67"/>
      <c r="W167" s="68"/>
      <c r="X167" s="67"/>
      <c r="Y167" s="67"/>
      <c r="Z167" s="67"/>
      <c r="AA167" s="67"/>
      <c r="AB167" s="68"/>
      <c r="AC167" s="62"/>
      <c r="AD167" s="73" t="s">
        <v>103</v>
      </c>
      <c r="AE167" s="62"/>
      <c r="AF167" s="62"/>
      <c r="AG167" s="62"/>
    </row>
    <row r="168" spans="1:37">
      <c r="A168" s="70" t="s">
        <v>101</v>
      </c>
      <c r="B168" s="58"/>
      <c r="C168" s="71"/>
      <c r="D168" s="72"/>
      <c r="E168" s="72"/>
      <c r="F168" s="72"/>
      <c r="G168" s="72"/>
      <c r="H168" s="59"/>
      <c r="I168" s="72"/>
      <c r="J168" s="72"/>
      <c r="K168" s="72"/>
      <c r="L168" s="72"/>
      <c r="M168" s="59"/>
      <c r="N168" s="72"/>
      <c r="O168" s="72"/>
      <c r="P168" s="72"/>
      <c r="Q168" s="72"/>
      <c r="R168" s="59"/>
      <c r="S168" s="72"/>
      <c r="T168" s="72"/>
      <c r="U168" s="72"/>
      <c r="V168" s="72"/>
      <c r="W168" s="59"/>
      <c r="X168" s="72"/>
      <c r="Y168" s="72"/>
      <c r="Z168" s="72"/>
      <c r="AA168" s="72"/>
      <c r="AB168" s="59"/>
      <c r="AC168" s="62"/>
      <c r="AD168" s="62"/>
      <c r="AE168" s="62"/>
      <c r="AF168" s="62"/>
      <c r="AG168" s="62"/>
    </row>
    <row r="169" spans="1:37">
      <c r="A169" s="65" t="s">
        <v>100</v>
      </c>
      <c r="C169" s="66"/>
      <c r="D169" s="67"/>
      <c r="E169" s="67"/>
      <c r="F169" s="67"/>
      <c r="G169" s="67"/>
      <c r="H169" s="68"/>
      <c r="I169" s="67"/>
      <c r="J169" s="67"/>
      <c r="K169" s="67"/>
      <c r="L169" s="67"/>
      <c r="M169" s="68"/>
      <c r="N169" s="67"/>
      <c r="O169" s="67"/>
      <c r="P169" s="67"/>
      <c r="Q169" s="67"/>
      <c r="R169" s="68"/>
      <c r="S169" s="67"/>
      <c r="T169" s="67"/>
      <c r="U169" s="67"/>
      <c r="V169" s="67"/>
      <c r="W169" s="68"/>
      <c r="X169" s="67"/>
      <c r="Y169" s="67"/>
      <c r="Z169" s="67"/>
      <c r="AA169" s="67"/>
      <c r="AB169" s="68"/>
      <c r="AC169" s="62"/>
      <c r="AD169" s="74" t="str">
        <f>Daten!$A$31</f>
        <v>DM Senioren 2017</v>
      </c>
      <c r="AE169" s="58"/>
      <c r="AF169" s="58"/>
      <c r="AG169" s="58"/>
      <c r="AH169" s="58"/>
      <c r="AI169" s="58"/>
      <c r="AJ169" s="58"/>
      <c r="AK169" s="58"/>
    </row>
    <row r="170" spans="1:37">
      <c r="A170" s="70" t="s">
        <v>101</v>
      </c>
      <c r="B170" s="58"/>
      <c r="C170" s="71"/>
      <c r="D170" s="72"/>
      <c r="E170" s="72"/>
      <c r="F170" s="72"/>
      <c r="G170" s="72"/>
      <c r="H170" s="59"/>
      <c r="I170" s="72"/>
      <c r="J170" s="72"/>
      <c r="K170" s="72"/>
      <c r="L170" s="72"/>
      <c r="M170" s="59"/>
      <c r="N170" s="72"/>
      <c r="O170" s="72"/>
      <c r="P170" s="72"/>
      <c r="Q170" s="72"/>
      <c r="R170" s="59"/>
      <c r="S170" s="72"/>
      <c r="T170" s="72"/>
      <c r="U170" s="72"/>
      <c r="V170" s="72"/>
      <c r="W170" s="59"/>
      <c r="X170" s="72"/>
      <c r="Y170" s="72"/>
      <c r="Z170" s="72"/>
      <c r="AA170" s="72"/>
      <c r="AB170" s="59"/>
      <c r="AC170" s="62"/>
      <c r="AD170" s="75" t="str">
        <f>Sonntag!G27</f>
        <v>F40</v>
      </c>
      <c r="AE170" s="76"/>
      <c r="AF170" s="76"/>
      <c r="AG170" s="75" t="s">
        <v>34</v>
      </c>
      <c r="AH170" s="76"/>
      <c r="AI170" s="76"/>
      <c r="AJ170" s="76"/>
      <c r="AK170" s="76"/>
    </row>
    <row r="171" spans="1:37">
      <c r="A171" s="65" t="s">
        <v>100</v>
      </c>
      <c r="C171" s="66"/>
      <c r="D171" s="67"/>
      <c r="E171" s="67"/>
      <c r="F171" s="67"/>
      <c r="G171" s="67"/>
      <c r="H171" s="68"/>
      <c r="I171" s="67"/>
      <c r="J171" s="67"/>
      <c r="K171" s="67"/>
      <c r="L171" s="67"/>
      <c r="M171" s="68"/>
      <c r="N171" s="67"/>
      <c r="O171" s="67"/>
      <c r="P171" s="67"/>
      <c r="Q171" s="67"/>
      <c r="R171" s="68"/>
      <c r="S171" s="67"/>
      <c r="T171" s="67"/>
      <c r="U171" s="67"/>
      <c r="V171" s="67"/>
      <c r="W171" s="68"/>
      <c r="X171" s="67"/>
      <c r="Y171" s="67"/>
      <c r="Z171" s="67"/>
      <c r="AA171" s="67"/>
      <c r="AB171" s="68"/>
      <c r="AC171" s="62"/>
      <c r="AD171" s="77"/>
      <c r="AE171" s="62"/>
      <c r="AF171" s="62"/>
      <c r="AG171" s="62"/>
      <c r="AH171" s="62"/>
      <c r="AI171" s="62"/>
      <c r="AJ171" s="62"/>
      <c r="AK171" s="62"/>
    </row>
    <row r="172" spans="1:37">
      <c r="A172" s="70" t="s">
        <v>101</v>
      </c>
      <c r="B172" s="58"/>
      <c r="C172" s="71"/>
      <c r="D172" s="72"/>
      <c r="E172" s="72"/>
      <c r="F172" s="72"/>
      <c r="G172" s="72"/>
      <c r="H172" s="59"/>
      <c r="I172" s="72"/>
      <c r="J172" s="72"/>
      <c r="K172" s="72"/>
      <c r="L172" s="72"/>
      <c r="M172" s="59"/>
      <c r="N172" s="72"/>
      <c r="O172" s="72"/>
      <c r="P172" s="72"/>
      <c r="Q172" s="72"/>
      <c r="R172" s="59"/>
      <c r="S172" s="72"/>
      <c r="T172" s="72"/>
      <c r="U172" s="72"/>
      <c r="V172" s="72"/>
      <c r="W172" s="59"/>
      <c r="X172" s="72"/>
      <c r="Y172" s="72"/>
      <c r="Z172" s="72"/>
      <c r="AA172" s="72"/>
      <c r="AB172" s="59"/>
      <c r="AC172" s="62"/>
      <c r="AD172" s="78" t="s">
        <v>104</v>
      </c>
      <c r="AE172" s="76"/>
      <c r="AF172" s="76"/>
      <c r="AG172" s="76"/>
      <c r="AH172" s="79"/>
      <c r="AI172" s="76"/>
      <c r="AJ172" s="76"/>
      <c r="AK172" s="80"/>
    </row>
    <row r="173" spans="1:37">
      <c r="D173" s="64"/>
      <c r="AD173" s="81"/>
      <c r="AE173" s="52"/>
      <c r="AF173" s="52"/>
      <c r="AG173" s="52"/>
      <c r="AH173" s="82"/>
      <c r="AI173" s="52"/>
      <c r="AJ173" s="52"/>
      <c r="AK173" s="53"/>
    </row>
    <row r="174" spans="1:37">
      <c r="A174" s="83" t="s">
        <v>105</v>
      </c>
      <c r="B174" s="76"/>
      <c r="C174" s="80"/>
      <c r="D174" s="84"/>
      <c r="E174" s="84" t="s">
        <v>100</v>
      </c>
      <c r="F174" s="85" t="s">
        <v>21</v>
      </c>
      <c r="G174" s="84" t="s">
        <v>101</v>
      </c>
      <c r="H174" s="86"/>
      <c r="I174" s="84" t="s">
        <v>106</v>
      </c>
      <c r="J174" s="84"/>
      <c r="K174" s="84"/>
      <c r="L174" s="84"/>
      <c r="M174" s="86"/>
      <c r="N174" s="84" t="s">
        <v>107</v>
      </c>
      <c r="O174" s="84"/>
      <c r="P174" s="84"/>
      <c r="Q174" s="84"/>
      <c r="R174" s="86"/>
      <c r="S174" s="73"/>
      <c r="T174" s="73"/>
      <c r="AD174" s="87" t="s">
        <v>108</v>
      </c>
      <c r="AE174" s="58"/>
      <c r="AF174" s="58"/>
      <c r="AG174" s="58"/>
      <c r="AH174" s="72"/>
      <c r="AI174" s="58"/>
      <c r="AJ174" s="58"/>
      <c r="AK174" s="59"/>
    </row>
    <row r="175" spans="1:37">
      <c r="A175" s="60"/>
      <c r="C175" s="61"/>
      <c r="H175" s="61"/>
      <c r="M175" s="61"/>
      <c r="N175" s="88"/>
      <c r="O175" s="89"/>
      <c r="P175" s="89"/>
      <c r="Q175" s="89"/>
      <c r="R175" s="90"/>
      <c r="S175" s="62"/>
      <c r="T175" s="56" t="s">
        <v>109</v>
      </c>
      <c r="AD175" s="91"/>
      <c r="AE175" s="62"/>
      <c r="AF175" s="62"/>
      <c r="AG175" s="62"/>
      <c r="AH175" s="92"/>
      <c r="AI175" s="62"/>
      <c r="AJ175" s="62"/>
      <c r="AK175" s="61"/>
    </row>
    <row r="176" spans="1:37">
      <c r="A176" s="93" t="s">
        <v>110</v>
      </c>
      <c r="B176" s="58"/>
      <c r="C176" s="59"/>
      <c r="D176" s="58"/>
      <c r="E176" s="58"/>
      <c r="F176" s="94" t="s">
        <v>21</v>
      </c>
      <c r="G176" s="58"/>
      <c r="H176" s="59"/>
      <c r="I176" s="58"/>
      <c r="J176" s="58"/>
      <c r="K176" s="94" t="s">
        <v>21</v>
      </c>
      <c r="L176" s="58"/>
      <c r="M176" s="59"/>
      <c r="N176" s="95"/>
      <c r="O176" s="95"/>
      <c r="P176" s="96"/>
      <c r="Q176" s="97"/>
      <c r="R176" s="98"/>
      <c r="S176" s="62"/>
      <c r="T176" s="62"/>
      <c r="AD176" s="87" t="s">
        <v>111</v>
      </c>
      <c r="AE176" s="58"/>
      <c r="AF176" s="58"/>
      <c r="AG176" s="58"/>
      <c r="AH176" s="72"/>
      <c r="AI176" s="58"/>
      <c r="AJ176" s="58"/>
      <c r="AK176" s="59"/>
    </row>
    <row r="177" spans="1:37">
      <c r="A177" s="60"/>
      <c r="C177" s="61"/>
      <c r="H177" s="61"/>
      <c r="K177" s="99"/>
      <c r="M177" s="61"/>
      <c r="N177" s="62"/>
      <c r="Q177" s="100"/>
      <c r="R177" s="61"/>
      <c r="S177" s="62"/>
      <c r="T177" s="58"/>
      <c r="U177" s="58"/>
      <c r="V177" s="58"/>
      <c r="W177" s="58"/>
      <c r="X177" s="58"/>
      <c r="Y177" s="58"/>
      <c r="Z177" s="58"/>
      <c r="AA177" s="58"/>
      <c r="AB177" s="58"/>
      <c r="AC177" s="62"/>
      <c r="AD177" s="91"/>
      <c r="AE177" s="62"/>
      <c r="AF177" s="62"/>
      <c r="AG177" s="62"/>
      <c r="AH177" s="92"/>
      <c r="AI177" s="62"/>
      <c r="AJ177" s="62"/>
      <c r="AK177" s="61"/>
    </row>
    <row r="178" spans="1:37">
      <c r="A178" s="93" t="s">
        <v>112</v>
      </c>
      <c r="B178" s="58"/>
      <c r="C178" s="59"/>
      <c r="D178" s="58"/>
      <c r="E178" s="58"/>
      <c r="F178" s="94" t="s">
        <v>21</v>
      </c>
      <c r="G178" s="58"/>
      <c r="H178" s="59"/>
      <c r="I178" s="58"/>
      <c r="J178" s="58"/>
      <c r="K178" s="94" t="s">
        <v>21</v>
      </c>
      <c r="L178" s="58"/>
      <c r="M178" s="59"/>
      <c r="N178" s="58"/>
      <c r="O178" s="58"/>
      <c r="P178" s="94" t="s">
        <v>21</v>
      </c>
      <c r="Q178" s="101"/>
      <c r="R178" s="59"/>
      <c r="S178" s="62"/>
      <c r="T178" s="62"/>
      <c r="AD178" s="87" t="s">
        <v>113</v>
      </c>
      <c r="AE178" s="58"/>
      <c r="AF178" s="58"/>
      <c r="AG178" s="58"/>
      <c r="AH178" s="72"/>
      <c r="AI178" s="58"/>
      <c r="AJ178" s="58"/>
      <c r="AK178" s="59"/>
    </row>
    <row r="179" spans="1:37">
      <c r="AD179" s="91" t="s">
        <v>114</v>
      </c>
      <c r="AE179" s="62"/>
      <c r="AF179" s="62"/>
      <c r="AG179" s="62"/>
      <c r="AH179" s="92"/>
      <c r="AI179" s="62"/>
      <c r="AJ179" s="62"/>
      <c r="AK179" s="61"/>
    </row>
    <row r="180" spans="1:37">
      <c r="A180" s="102"/>
      <c r="B180" s="76"/>
      <c r="C180" s="76"/>
      <c r="D180" s="76"/>
      <c r="E180" s="76" t="s">
        <v>100</v>
      </c>
      <c r="F180" s="76"/>
      <c r="G180" s="76"/>
      <c r="H180" s="76"/>
      <c r="I180" s="76"/>
      <c r="J180" s="76"/>
      <c r="K180" s="76"/>
      <c r="L180" s="76"/>
      <c r="M180" s="76"/>
      <c r="N180" s="85" t="s">
        <v>40</v>
      </c>
      <c r="O180" s="76"/>
      <c r="P180" s="76"/>
      <c r="Q180" s="76"/>
      <c r="R180" s="76"/>
      <c r="S180" s="76"/>
      <c r="T180" s="76" t="s">
        <v>101</v>
      </c>
      <c r="U180" s="76"/>
      <c r="V180" s="76"/>
      <c r="W180" s="76"/>
      <c r="X180" s="76"/>
      <c r="Y180" s="76"/>
      <c r="Z180" s="76"/>
      <c r="AA180" s="76"/>
      <c r="AB180" s="80"/>
      <c r="AD180" s="87" t="s">
        <v>115</v>
      </c>
      <c r="AE180" s="58"/>
      <c r="AF180" s="58"/>
      <c r="AG180" s="58"/>
      <c r="AH180" s="72"/>
      <c r="AI180" s="58"/>
      <c r="AJ180" s="58"/>
      <c r="AK180" s="59"/>
    </row>
    <row r="181" spans="1:37">
      <c r="A181" s="103" t="s">
        <v>116</v>
      </c>
      <c r="B181" s="104" t="s">
        <v>117</v>
      </c>
      <c r="C181" s="104"/>
      <c r="D181" s="104"/>
      <c r="E181" s="104"/>
      <c r="F181" s="104"/>
      <c r="G181" s="105"/>
      <c r="H181" s="104" t="s">
        <v>118</v>
      </c>
      <c r="I181" s="104"/>
      <c r="J181" s="105"/>
      <c r="K181" s="106" t="s">
        <v>119</v>
      </c>
      <c r="L181" s="107" t="s">
        <v>120</v>
      </c>
      <c r="M181" s="108"/>
      <c r="N181" s="109" t="s">
        <v>94</v>
      </c>
      <c r="O181" s="105" t="s">
        <v>116</v>
      </c>
      <c r="P181" s="104" t="s">
        <v>117</v>
      </c>
      <c r="Q181" s="104"/>
      <c r="R181" s="104"/>
      <c r="S181" s="104"/>
      <c r="T181" s="104"/>
      <c r="U181" s="105"/>
      <c r="V181" s="104" t="s">
        <v>118</v>
      </c>
      <c r="W181" s="104"/>
      <c r="X181" s="105"/>
      <c r="Y181" s="106" t="s">
        <v>119</v>
      </c>
      <c r="Z181" s="107" t="s">
        <v>120</v>
      </c>
      <c r="AA181" s="108"/>
      <c r="AB181" s="109" t="s">
        <v>94</v>
      </c>
    </row>
    <row r="182" spans="1:37">
      <c r="A182" s="110" t="s">
        <v>121</v>
      </c>
      <c r="B182" s="111"/>
      <c r="C182" s="111"/>
      <c r="D182" s="111"/>
      <c r="E182" s="111"/>
      <c r="F182" s="111"/>
      <c r="G182" s="112"/>
      <c r="H182" s="111"/>
      <c r="I182" s="111"/>
      <c r="J182" s="112"/>
      <c r="K182" s="113"/>
      <c r="L182" s="114"/>
      <c r="M182" s="115"/>
      <c r="N182" s="116"/>
      <c r="O182" s="117" t="s">
        <v>121</v>
      </c>
      <c r="P182" s="111"/>
      <c r="Q182" s="111"/>
      <c r="R182" s="111"/>
      <c r="S182" s="111"/>
      <c r="T182" s="111"/>
      <c r="U182" s="112"/>
      <c r="V182" s="111"/>
      <c r="W182" s="111"/>
      <c r="X182" s="112"/>
      <c r="Y182" s="113"/>
      <c r="Z182" s="114"/>
      <c r="AA182" s="115"/>
      <c r="AB182" s="116"/>
      <c r="AD182" s="64" t="s">
        <v>122</v>
      </c>
    </row>
    <row r="183" spans="1:37">
      <c r="A183" s="110" t="s">
        <v>123</v>
      </c>
      <c r="B183" s="111"/>
      <c r="C183" s="111"/>
      <c r="D183" s="111"/>
      <c r="E183" s="111"/>
      <c r="F183" s="111"/>
      <c r="G183" s="112"/>
      <c r="H183" s="111"/>
      <c r="I183" s="111"/>
      <c r="J183" s="112"/>
      <c r="K183" s="118"/>
      <c r="L183" s="119"/>
      <c r="M183" s="112"/>
      <c r="N183" s="116"/>
      <c r="O183" s="117" t="s">
        <v>123</v>
      </c>
      <c r="P183" s="111"/>
      <c r="Q183" s="111"/>
      <c r="R183" s="111"/>
      <c r="S183" s="111"/>
      <c r="T183" s="111"/>
      <c r="U183" s="112"/>
      <c r="V183" s="111"/>
      <c r="W183" s="111"/>
      <c r="X183" s="112"/>
      <c r="Y183" s="118"/>
      <c r="Z183" s="119"/>
      <c r="AA183" s="112"/>
      <c r="AB183" s="116"/>
      <c r="AD183" s="120"/>
      <c r="AE183" s="58"/>
      <c r="AF183" s="58"/>
      <c r="AG183" s="58"/>
      <c r="AH183" s="58"/>
      <c r="AI183" s="58"/>
      <c r="AJ183" s="58"/>
      <c r="AK183" s="58"/>
    </row>
    <row r="184" spans="1:37">
      <c r="A184" s="110" t="s">
        <v>124</v>
      </c>
      <c r="B184" s="111"/>
      <c r="C184" s="111"/>
      <c r="D184" s="111"/>
      <c r="E184" s="111"/>
      <c r="F184" s="111"/>
      <c r="G184" s="112"/>
      <c r="H184" s="111"/>
      <c r="I184" s="111"/>
      <c r="J184" s="112"/>
      <c r="K184" s="118"/>
      <c r="L184" s="119"/>
      <c r="M184" s="112"/>
      <c r="N184" s="116"/>
      <c r="O184" s="117" t="s">
        <v>124</v>
      </c>
      <c r="P184" s="111"/>
      <c r="Q184" s="111"/>
      <c r="R184" s="111"/>
      <c r="S184" s="111"/>
      <c r="T184" s="111"/>
      <c r="U184" s="112"/>
      <c r="V184" s="111"/>
      <c r="W184" s="111"/>
      <c r="X184" s="112"/>
      <c r="Y184" s="118"/>
      <c r="Z184" s="119"/>
      <c r="AA184" s="112"/>
      <c r="AB184" s="116"/>
      <c r="AD184" s="64" t="s">
        <v>96</v>
      </c>
    </row>
    <row r="185" spans="1:37">
      <c r="A185" s="110" t="s">
        <v>125</v>
      </c>
      <c r="B185" s="111"/>
      <c r="C185" s="111"/>
      <c r="D185" s="111"/>
      <c r="E185" s="111"/>
      <c r="F185" s="111"/>
      <c r="G185" s="112"/>
      <c r="H185" s="111"/>
      <c r="I185" s="111"/>
      <c r="J185" s="112"/>
      <c r="K185" s="118"/>
      <c r="L185" s="119"/>
      <c r="M185" s="112"/>
      <c r="N185" s="116"/>
      <c r="O185" s="117" t="s">
        <v>125</v>
      </c>
      <c r="P185" s="111"/>
      <c r="Q185" s="111"/>
      <c r="R185" s="111"/>
      <c r="S185" s="111"/>
      <c r="T185" s="111"/>
      <c r="U185" s="112"/>
      <c r="V185" s="111"/>
      <c r="W185" s="111"/>
      <c r="X185" s="112"/>
      <c r="Y185" s="118"/>
      <c r="Z185" s="119"/>
      <c r="AA185" s="112"/>
      <c r="AB185" s="116"/>
      <c r="AD185" s="120"/>
      <c r="AE185" s="58"/>
      <c r="AF185" s="58"/>
      <c r="AG185" s="58"/>
      <c r="AH185" s="58"/>
      <c r="AI185" s="58"/>
      <c r="AJ185" s="58"/>
      <c r="AK185" s="58"/>
    </row>
    <row r="186" spans="1:37">
      <c r="A186" s="110" t="s">
        <v>126</v>
      </c>
      <c r="B186" s="111"/>
      <c r="C186" s="111"/>
      <c r="D186" s="111"/>
      <c r="E186" s="111"/>
      <c r="F186" s="111"/>
      <c r="G186" s="112"/>
      <c r="H186" s="111"/>
      <c r="I186" s="111"/>
      <c r="J186" s="112"/>
      <c r="K186" s="118"/>
      <c r="L186" s="119"/>
      <c r="M186" s="112"/>
      <c r="N186" s="116"/>
      <c r="O186" s="117" t="s">
        <v>126</v>
      </c>
      <c r="P186" s="111"/>
      <c r="Q186" s="111"/>
      <c r="R186" s="111"/>
      <c r="S186" s="111"/>
      <c r="T186" s="111"/>
      <c r="U186" s="112"/>
      <c r="V186" s="111"/>
      <c r="W186" s="111"/>
      <c r="X186" s="112"/>
      <c r="Y186" s="118"/>
      <c r="Z186" s="119"/>
      <c r="AA186" s="112"/>
      <c r="AB186" s="116"/>
      <c r="AD186" s="64" t="s">
        <v>127</v>
      </c>
    </row>
    <row r="187" spans="1:37">
      <c r="A187" s="121" t="s">
        <v>128</v>
      </c>
      <c r="B187" s="58"/>
      <c r="C187" s="58"/>
      <c r="D187" s="58"/>
      <c r="E187" s="58"/>
      <c r="F187" s="58"/>
      <c r="G187" s="72"/>
      <c r="H187" s="58"/>
      <c r="I187" s="58"/>
      <c r="J187" s="72"/>
      <c r="K187" s="122"/>
      <c r="L187" s="123"/>
      <c r="M187" s="72"/>
      <c r="N187" s="59"/>
      <c r="O187" s="124" t="s">
        <v>128</v>
      </c>
      <c r="P187" s="58"/>
      <c r="Q187" s="58"/>
      <c r="R187" s="58"/>
      <c r="S187" s="58"/>
      <c r="T187" s="58"/>
      <c r="U187" s="72"/>
      <c r="V187" s="58"/>
      <c r="W187" s="58"/>
      <c r="X187" s="72"/>
      <c r="Y187" s="122"/>
      <c r="Z187" s="123"/>
      <c r="AA187" s="72"/>
      <c r="AB187" s="59"/>
      <c r="AD187" s="120"/>
      <c r="AE187" s="125" t="str">
        <f>Daten!$A$35</f>
        <v>Fredenbeck</v>
      </c>
      <c r="AF187" s="58"/>
      <c r="AG187" s="58"/>
      <c r="AH187" s="58"/>
      <c r="AI187" s="58"/>
      <c r="AJ187" s="58"/>
      <c r="AK187" s="58"/>
    </row>
    <row r="188" spans="1:37">
      <c r="A188" s="65" t="s">
        <v>129</v>
      </c>
      <c r="N188" s="61"/>
      <c r="O188" s="64" t="s">
        <v>129</v>
      </c>
      <c r="AB188" s="61"/>
      <c r="AD188" s="64" t="s">
        <v>130</v>
      </c>
    </row>
    <row r="189" spans="1:37">
      <c r="A189" s="57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9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9"/>
      <c r="AD189" s="58"/>
      <c r="AE189" s="126" t="str">
        <f>Daten!$A$33</f>
        <v>06.05.2017</v>
      </c>
      <c r="AF189" s="58"/>
      <c r="AG189" s="58"/>
      <c r="AH189" s="58"/>
      <c r="AI189" s="58"/>
      <c r="AJ189" s="58"/>
      <c r="AK189" s="58"/>
    </row>
    <row r="190" spans="1:37">
      <c r="A190" s="51" t="s">
        <v>95</v>
      </c>
      <c r="B190" s="52"/>
      <c r="C190" s="52"/>
      <c r="D190" s="52"/>
      <c r="E190" s="53"/>
      <c r="F190" s="54" t="s">
        <v>96</v>
      </c>
      <c r="G190" s="52"/>
      <c r="H190" s="52"/>
      <c r="I190" s="52"/>
      <c r="J190" s="52"/>
      <c r="K190" s="52"/>
      <c r="L190" s="52"/>
      <c r="M190" s="52"/>
      <c r="N190" s="52"/>
      <c r="O190" s="52"/>
      <c r="P190" s="53"/>
      <c r="Q190" s="54" t="s">
        <v>97</v>
      </c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3"/>
      <c r="AC190" s="55" t="s">
        <v>98</v>
      </c>
    </row>
    <row r="191" spans="1:37">
      <c r="A191" s="57"/>
      <c r="B191" s="58"/>
      <c r="C191" s="58"/>
      <c r="D191" s="58"/>
      <c r="E191" s="59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9"/>
      <c r="Q191" s="58"/>
      <c r="R191" s="58" t="str">
        <f ca="1">Sonntag!P28</f>
        <v>SG Arbergen-Mahndorf</v>
      </c>
      <c r="S191" s="58"/>
      <c r="T191" s="58"/>
      <c r="U191" s="58"/>
      <c r="V191" s="58"/>
      <c r="W191" s="58"/>
      <c r="X191" s="58"/>
      <c r="Y191" s="58" t="str">
        <f>Sonntag!N28</f>
        <v>M40</v>
      </c>
      <c r="Z191" s="58"/>
      <c r="AA191" s="58"/>
      <c r="AB191" s="59"/>
      <c r="AC191" s="55" t="s">
        <v>99</v>
      </c>
    </row>
    <row r="192" spans="1:37" ht="15.95" customHeight="1">
      <c r="A192" s="60" t="s">
        <v>100</v>
      </c>
      <c r="C192" s="56" t="str">
        <f ca="1">Sonntag!I28</f>
        <v>SV Werder Bremen</v>
      </c>
      <c r="M192" s="61"/>
      <c r="N192" s="62" t="s">
        <v>101</v>
      </c>
      <c r="O192" s="63"/>
      <c r="P192" s="56" t="str">
        <f ca="1">Sonntag!M28</f>
        <v>TV Zeilhard</v>
      </c>
      <c r="AB192" s="61"/>
    </row>
    <row r="193" spans="1:37">
      <c r="A193" s="57"/>
      <c r="B193" s="58"/>
      <c r="C193" s="58"/>
      <c r="M193" s="61"/>
      <c r="N193" s="62"/>
      <c r="AB193" s="61"/>
      <c r="AD193" s="64" t="s">
        <v>37</v>
      </c>
      <c r="AG193" s="64" t="s">
        <v>102</v>
      </c>
      <c r="AJ193" s="64" t="s">
        <v>39</v>
      </c>
    </row>
    <row r="194" spans="1:37">
      <c r="A194" s="65" t="s">
        <v>100</v>
      </c>
      <c r="C194" s="66"/>
      <c r="D194" s="67"/>
      <c r="E194" s="67"/>
      <c r="F194" s="67"/>
      <c r="G194" s="67"/>
      <c r="H194" s="68"/>
      <c r="I194" s="67"/>
      <c r="J194" s="67"/>
      <c r="K194" s="67"/>
      <c r="L194" s="67"/>
      <c r="M194" s="68"/>
      <c r="N194" s="67"/>
      <c r="O194" s="67"/>
      <c r="P194" s="67"/>
      <c r="Q194" s="67"/>
      <c r="R194" s="68"/>
      <c r="S194" s="67"/>
      <c r="T194" s="67"/>
      <c r="U194" s="67"/>
      <c r="V194" s="67"/>
      <c r="W194" s="68"/>
      <c r="X194" s="67"/>
      <c r="Y194" s="67"/>
      <c r="Z194" s="67"/>
      <c r="AA194" s="67"/>
      <c r="AB194" s="68"/>
      <c r="AC194" s="62"/>
      <c r="AD194" s="69"/>
      <c r="AE194" s="53"/>
      <c r="AF194" s="62"/>
      <c r="AG194" s="69"/>
      <c r="AH194" s="53"/>
      <c r="AJ194" s="69"/>
      <c r="AK194" s="53"/>
    </row>
    <row r="195" spans="1:37">
      <c r="A195" s="70" t="s">
        <v>101</v>
      </c>
      <c r="B195" s="58"/>
      <c r="C195" s="71"/>
      <c r="D195" s="72"/>
      <c r="E195" s="72"/>
      <c r="F195" s="72"/>
      <c r="G195" s="72"/>
      <c r="H195" s="59"/>
      <c r="I195" s="72"/>
      <c r="J195" s="72"/>
      <c r="K195" s="72"/>
      <c r="L195" s="72"/>
      <c r="M195" s="59"/>
      <c r="N195" s="72"/>
      <c r="O195" s="72"/>
      <c r="P195" s="72"/>
      <c r="Q195" s="72"/>
      <c r="R195" s="59"/>
      <c r="S195" s="72"/>
      <c r="T195" s="72"/>
      <c r="U195" s="72"/>
      <c r="V195" s="72"/>
      <c r="W195" s="59"/>
      <c r="X195" s="72"/>
      <c r="Y195" s="72"/>
      <c r="Z195" s="72"/>
      <c r="AA195" s="72"/>
      <c r="AB195" s="59"/>
      <c r="AC195" s="62"/>
      <c r="AD195" s="462">
        <f>Sonntag!C26</f>
        <v>2</v>
      </c>
      <c r="AE195" s="463"/>
      <c r="AF195" s="62"/>
      <c r="AG195" s="462">
        <f>Sonntag!E28</f>
        <v>107</v>
      </c>
      <c r="AH195" s="463"/>
      <c r="AJ195" s="462">
        <f>Sonntag!F28</f>
        <v>3</v>
      </c>
      <c r="AK195" s="463"/>
    </row>
    <row r="196" spans="1:37">
      <c r="A196" s="65" t="s">
        <v>100</v>
      </c>
      <c r="C196" s="66"/>
      <c r="D196" s="67"/>
      <c r="E196" s="67"/>
      <c r="F196" s="67"/>
      <c r="G196" s="67"/>
      <c r="H196" s="68"/>
      <c r="I196" s="67"/>
      <c r="J196" s="67"/>
      <c r="K196" s="67"/>
      <c r="L196" s="67"/>
      <c r="M196" s="68"/>
      <c r="N196" s="67"/>
      <c r="O196" s="67"/>
      <c r="P196" s="67"/>
      <c r="Q196" s="67"/>
      <c r="R196" s="68"/>
      <c r="S196" s="67"/>
      <c r="T196" s="67"/>
      <c r="U196" s="67"/>
      <c r="V196" s="67"/>
      <c r="W196" s="68"/>
      <c r="X196" s="67"/>
      <c r="Y196" s="67"/>
      <c r="Z196" s="67"/>
      <c r="AA196" s="67"/>
      <c r="AB196" s="68"/>
      <c r="AC196" s="62"/>
      <c r="AD196" s="57"/>
      <c r="AE196" s="59"/>
      <c r="AF196" s="62"/>
      <c r="AG196" s="57"/>
      <c r="AH196" s="59"/>
      <c r="AJ196" s="57"/>
      <c r="AK196" s="59"/>
    </row>
    <row r="197" spans="1:37">
      <c r="A197" s="70" t="s">
        <v>101</v>
      </c>
      <c r="B197" s="58"/>
      <c r="C197" s="71"/>
      <c r="D197" s="72"/>
      <c r="E197" s="72"/>
      <c r="F197" s="72"/>
      <c r="G197" s="72"/>
      <c r="H197" s="59"/>
      <c r="I197" s="72"/>
      <c r="J197" s="72"/>
      <c r="K197" s="72"/>
      <c r="L197" s="72"/>
      <c r="M197" s="59"/>
      <c r="N197" s="72"/>
      <c r="O197" s="72"/>
      <c r="P197" s="72"/>
      <c r="Q197" s="72"/>
      <c r="R197" s="59"/>
      <c r="S197" s="72"/>
      <c r="T197" s="72"/>
      <c r="U197" s="72"/>
      <c r="V197" s="72"/>
      <c r="W197" s="59"/>
      <c r="X197" s="72"/>
      <c r="Y197" s="72"/>
      <c r="Z197" s="72"/>
      <c r="AA197" s="72"/>
      <c r="AB197" s="59"/>
      <c r="AC197" s="62"/>
      <c r="AD197" s="62"/>
      <c r="AE197" s="62"/>
      <c r="AF197" s="62"/>
      <c r="AG197" s="62"/>
    </row>
    <row r="198" spans="1:37">
      <c r="A198" s="65" t="s">
        <v>100</v>
      </c>
      <c r="C198" s="66"/>
      <c r="D198" s="67"/>
      <c r="E198" s="67"/>
      <c r="F198" s="67"/>
      <c r="G198" s="67"/>
      <c r="H198" s="68"/>
      <c r="I198" s="67"/>
      <c r="J198" s="67"/>
      <c r="K198" s="67"/>
      <c r="L198" s="67"/>
      <c r="M198" s="68"/>
      <c r="N198" s="67"/>
      <c r="O198" s="67"/>
      <c r="P198" s="67"/>
      <c r="Q198" s="67"/>
      <c r="R198" s="68"/>
      <c r="S198" s="67"/>
      <c r="T198" s="67"/>
      <c r="U198" s="67"/>
      <c r="V198" s="67"/>
      <c r="W198" s="68"/>
      <c r="X198" s="67"/>
      <c r="Y198" s="67"/>
      <c r="Z198" s="67"/>
      <c r="AA198" s="67"/>
      <c r="AB198" s="68"/>
      <c r="AC198" s="62"/>
      <c r="AD198" s="73" t="s">
        <v>103</v>
      </c>
      <c r="AE198" s="62"/>
      <c r="AF198" s="62"/>
      <c r="AG198" s="62"/>
    </row>
    <row r="199" spans="1:37">
      <c r="A199" s="70" t="s">
        <v>101</v>
      </c>
      <c r="B199" s="58"/>
      <c r="C199" s="71"/>
      <c r="D199" s="72"/>
      <c r="E199" s="72"/>
      <c r="F199" s="72"/>
      <c r="G199" s="72"/>
      <c r="H199" s="59"/>
      <c r="I199" s="72"/>
      <c r="J199" s="72"/>
      <c r="K199" s="72"/>
      <c r="L199" s="72"/>
      <c r="M199" s="59"/>
      <c r="N199" s="72"/>
      <c r="O199" s="72"/>
      <c r="P199" s="72"/>
      <c r="Q199" s="72"/>
      <c r="R199" s="59"/>
      <c r="S199" s="72"/>
      <c r="T199" s="72"/>
      <c r="U199" s="72"/>
      <c r="V199" s="72"/>
      <c r="W199" s="59"/>
      <c r="X199" s="72"/>
      <c r="Y199" s="72"/>
      <c r="Z199" s="72"/>
      <c r="AA199" s="72"/>
      <c r="AB199" s="59"/>
      <c r="AC199" s="62"/>
      <c r="AD199" s="62"/>
      <c r="AE199" s="62"/>
      <c r="AF199" s="62"/>
      <c r="AG199" s="62"/>
    </row>
    <row r="200" spans="1:37">
      <c r="A200" s="65" t="s">
        <v>100</v>
      </c>
      <c r="C200" s="66"/>
      <c r="D200" s="67"/>
      <c r="E200" s="67"/>
      <c r="F200" s="67"/>
      <c r="G200" s="67"/>
      <c r="H200" s="68"/>
      <c r="I200" s="67"/>
      <c r="J200" s="67"/>
      <c r="K200" s="67"/>
      <c r="L200" s="67"/>
      <c r="M200" s="68"/>
      <c r="N200" s="67"/>
      <c r="O200" s="67"/>
      <c r="P200" s="67"/>
      <c r="Q200" s="67"/>
      <c r="R200" s="68"/>
      <c r="S200" s="67"/>
      <c r="T200" s="67"/>
      <c r="U200" s="67"/>
      <c r="V200" s="67"/>
      <c r="W200" s="68"/>
      <c r="X200" s="67"/>
      <c r="Y200" s="67"/>
      <c r="Z200" s="67"/>
      <c r="AA200" s="67"/>
      <c r="AB200" s="68"/>
      <c r="AC200" s="62"/>
      <c r="AD200" s="74" t="str">
        <f>Daten!$A$31</f>
        <v>DM Senioren 2017</v>
      </c>
      <c r="AE200" s="58"/>
      <c r="AF200" s="58"/>
      <c r="AG200" s="58"/>
      <c r="AH200" s="58"/>
      <c r="AI200" s="58"/>
      <c r="AJ200" s="58"/>
      <c r="AK200" s="58"/>
    </row>
    <row r="201" spans="1:37">
      <c r="A201" s="70" t="s">
        <v>101</v>
      </c>
      <c r="B201" s="58"/>
      <c r="C201" s="71"/>
      <c r="D201" s="72"/>
      <c r="E201" s="72"/>
      <c r="F201" s="72"/>
      <c r="G201" s="72"/>
      <c r="H201" s="59"/>
      <c r="I201" s="72"/>
      <c r="J201" s="72"/>
      <c r="K201" s="72"/>
      <c r="L201" s="72"/>
      <c r="M201" s="59"/>
      <c r="N201" s="72"/>
      <c r="O201" s="72"/>
      <c r="P201" s="72"/>
      <c r="Q201" s="72"/>
      <c r="R201" s="59"/>
      <c r="S201" s="72"/>
      <c r="T201" s="72"/>
      <c r="U201" s="72"/>
      <c r="V201" s="72"/>
      <c r="W201" s="59"/>
      <c r="X201" s="72"/>
      <c r="Y201" s="72"/>
      <c r="Z201" s="72"/>
      <c r="AA201" s="72"/>
      <c r="AB201" s="59"/>
      <c r="AC201" s="62"/>
      <c r="AD201" s="75" t="str">
        <f>Sonntag!G28</f>
        <v>M40</v>
      </c>
      <c r="AE201" s="76"/>
      <c r="AF201" s="76"/>
      <c r="AG201" s="75" t="s">
        <v>34</v>
      </c>
      <c r="AH201" s="76"/>
      <c r="AI201" s="76"/>
      <c r="AJ201" s="76"/>
      <c r="AK201" s="76"/>
    </row>
    <row r="202" spans="1:37">
      <c r="A202" s="65" t="s">
        <v>100</v>
      </c>
      <c r="C202" s="66"/>
      <c r="D202" s="67"/>
      <c r="E202" s="67"/>
      <c r="F202" s="67"/>
      <c r="G202" s="67"/>
      <c r="H202" s="68"/>
      <c r="I202" s="67"/>
      <c r="J202" s="67"/>
      <c r="K202" s="67"/>
      <c r="L202" s="67"/>
      <c r="M202" s="68"/>
      <c r="N202" s="67"/>
      <c r="O202" s="67"/>
      <c r="P202" s="67"/>
      <c r="Q202" s="67"/>
      <c r="R202" s="68"/>
      <c r="S202" s="67"/>
      <c r="T202" s="67"/>
      <c r="U202" s="67"/>
      <c r="V202" s="67"/>
      <c r="W202" s="68"/>
      <c r="X202" s="67"/>
      <c r="Y202" s="67"/>
      <c r="Z202" s="67"/>
      <c r="AA202" s="67"/>
      <c r="AB202" s="68"/>
      <c r="AC202" s="62"/>
      <c r="AD202" s="77"/>
      <c r="AE202" s="62"/>
      <c r="AF202" s="62"/>
      <c r="AG202" s="62"/>
      <c r="AH202" s="62"/>
      <c r="AI202" s="62"/>
      <c r="AJ202" s="62"/>
      <c r="AK202" s="62"/>
    </row>
    <row r="203" spans="1:37">
      <c r="A203" s="70" t="s">
        <v>101</v>
      </c>
      <c r="B203" s="58"/>
      <c r="C203" s="71"/>
      <c r="D203" s="72"/>
      <c r="E203" s="72"/>
      <c r="F203" s="72"/>
      <c r="G203" s="72"/>
      <c r="H203" s="59"/>
      <c r="I203" s="72"/>
      <c r="J203" s="72"/>
      <c r="K203" s="72"/>
      <c r="L203" s="72"/>
      <c r="M203" s="59"/>
      <c r="N203" s="72"/>
      <c r="O203" s="72"/>
      <c r="P203" s="72"/>
      <c r="Q203" s="72"/>
      <c r="R203" s="59"/>
      <c r="S203" s="72"/>
      <c r="T203" s="72"/>
      <c r="U203" s="72"/>
      <c r="V203" s="72"/>
      <c r="W203" s="59"/>
      <c r="X203" s="72"/>
      <c r="Y203" s="72"/>
      <c r="Z203" s="72"/>
      <c r="AA203" s="72"/>
      <c r="AB203" s="59"/>
      <c r="AC203" s="62"/>
      <c r="AD203" s="78" t="s">
        <v>104</v>
      </c>
      <c r="AE203" s="76"/>
      <c r="AF203" s="76"/>
      <c r="AG203" s="76"/>
      <c r="AH203" s="79"/>
      <c r="AI203" s="76"/>
      <c r="AJ203" s="76"/>
      <c r="AK203" s="80"/>
    </row>
    <row r="204" spans="1:37">
      <c r="D204" s="64"/>
      <c r="AD204" s="81"/>
      <c r="AE204" s="52"/>
      <c r="AF204" s="52"/>
      <c r="AG204" s="52"/>
      <c r="AH204" s="82"/>
      <c r="AI204" s="52"/>
      <c r="AJ204" s="52"/>
      <c r="AK204" s="53"/>
    </row>
    <row r="205" spans="1:37">
      <c r="A205" s="83" t="s">
        <v>105</v>
      </c>
      <c r="B205" s="76"/>
      <c r="C205" s="80"/>
      <c r="D205" s="84"/>
      <c r="E205" s="84" t="s">
        <v>100</v>
      </c>
      <c r="F205" s="85" t="s">
        <v>21</v>
      </c>
      <c r="G205" s="84" t="s">
        <v>101</v>
      </c>
      <c r="H205" s="86"/>
      <c r="I205" s="84" t="s">
        <v>106</v>
      </c>
      <c r="J205" s="84"/>
      <c r="K205" s="84"/>
      <c r="L205" s="84"/>
      <c r="M205" s="86"/>
      <c r="N205" s="84" t="s">
        <v>107</v>
      </c>
      <c r="O205" s="84"/>
      <c r="P205" s="84"/>
      <c r="Q205" s="84"/>
      <c r="R205" s="86"/>
      <c r="S205" s="73"/>
      <c r="T205" s="73"/>
      <c r="AD205" s="87" t="s">
        <v>108</v>
      </c>
      <c r="AE205" s="58"/>
      <c r="AF205" s="58"/>
      <c r="AG205" s="58"/>
      <c r="AH205" s="72"/>
      <c r="AI205" s="58"/>
      <c r="AJ205" s="58"/>
      <c r="AK205" s="59"/>
    </row>
    <row r="206" spans="1:37">
      <c r="A206" s="60"/>
      <c r="C206" s="61"/>
      <c r="H206" s="61"/>
      <c r="M206" s="61"/>
      <c r="N206" s="88"/>
      <c r="O206" s="89"/>
      <c r="P206" s="89"/>
      <c r="Q206" s="89"/>
      <c r="R206" s="90"/>
      <c r="S206" s="62"/>
      <c r="T206" s="56" t="s">
        <v>109</v>
      </c>
      <c r="AD206" s="91"/>
      <c r="AE206" s="62"/>
      <c r="AF206" s="62"/>
      <c r="AG206" s="62"/>
      <c r="AH206" s="92"/>
      <c r="AI206" s="62"/>
      <c r="AJ206" s="62"/>
      <c r="AK206" s="61"/>
    </row>
    <row r="207" spans="1:37">
      <c r="A207" s="93" t="s">
        <v>110</v>
      </c>
      <c r="B207" s="58"/>
      <c r="C207" s="59"/>
      <c r="D207" s="58"/>
      <c r="E207" s="58"/>
      <c r="F207" s="94" t="s">
        <v>21</v>
      </c>
      <c r="G207" s="58"/>
      <c r="H207" s="59"/>
      <c r="I207" s="58"/>
      <c r="J207" s="58"/>
      <c r="K207" s="94" t="s">
        <v>21</v>
      </c>
      <c r="L207" s="58"/>
      <c r="M207" s="59"/>
      <c r="N207" s="95"/>
      <c r="O207" s="95"/>
      <c r="P207" s="96"/>
      <c r="Q207" s="97"/>
      <c r="R207" s="98"/>
      <c r="S207" s="62"/>
      <c r="T207" s="62"/>
      <c r="AD207" s="87" t="s">
        <v>111</v>
      </c>
      <c r="AE207" s="58"/>
      <c r="AF207" s="58"/>
      <c r="AG207" s="58"/>
      <c r="AH207" s="72"/>
      <c r="AI207" s="58"/>
      <c r="AJ207" s="58"/>
      <c r="AK207" s="59"/>
    </row>
    <row r="208" spans="1:37">
      <c r="A208" s="60"/>
      <c r="C208" s="61"/>
      <c r="H208" s="61"/>
      <c r="K208" s="99"/>
      <c r="M208" s="61"/>
      <c r="N208" s="62"/>
      <c r="Q208" s="100"/>
      <c r="R208" s="61"/>
      <c r="S208" s="62"/>
      <c r="T208" s="58"/>
      <c r="U208" s="58"/>
      <c r="V208" s="58"/>
      <c r="W208" s="58"/>
      <c r="X208" s="58"/>
      <c r="Y208" s="58"/>
      <c r="Z208" s="58"/>
      <c r="AA208" s="58"/>
      <c r="AB208" s="58"/>
      <c r="AC208" s="62"/>
      <c r="AD208" s="91"/>
      <c r="AE208" s="62"/>
      <c r="AF208" s="62"/>
      <c r="AG208" s="62"/>
      <c r="AH208" s="92"/>
      <c r="AI208" s="62"/>
      <c r="AJ208" s="62"/>
      <c r="AK208" s="61"/>
    </row>
    <row r="209" spans="1:37">
      <c r="A209" s="93" t="s">
        <v>112</v>
      </c>
      <c r="B209" s="58"/>
      <c r="C209" s="59"/>
      <c r="D209" s="58"/>
      <c r="E209" s="58"/>
      <c r="F209" s="94" t="s">
        <v>21</v>
      </c>
      <c r="G209" s="58"/>
      <c r="H209" s="59"/>
      <c r="I209" s="58"/>
      <c r="J209" s="58"/>
      <c r="K209" s="94" t="s">
        <v>21</v>
      </c>
      <c r="L209" s="58"/>
      <c r="M209" s="59"/>
      <c r="N209" s="58"/>
      <c r="O209" s="58"/>
      <c r="P209" s="94" t="s">
        <v>21</v>
      </c>
      <c r="Q209" s="101"/>
      <c r="R209" s="59"/>
      <c r="S209" s="62"/>
      <c r="T209" s="62"/>
      <c r="AD209" s="87" t="s">
        <v>113</v>
      </c>
      <c r="AE209" s="58"/>
      <c r="AF209" s="58"/>
      <c r="AG209" s="58"/>
      <c r="AH209" s="72"/>
      <c r="AI209" s="58"/>
      <c r="AJ209" s="58"/>
      <c r="AK209" s="59"/>
    </row>
    <row r="210" spans="1:37">
      <c r="AD210" s="91" t="s">
        <v>114</v>
      </c>
      <c r="AE210" s="62"/>
      <c r="AF210" s="62"/>
      <c r="AG210" s="62"/>
      <c r="AH210" s="92"/>
      <c r="AI210" s="62"/>
      <c r="AJ210" s="62"/>
      <c r="AK210" s="61"/>
    </row>
    <row r="211" spans="1:37">
      <c r="A211" s="102"/>
      <c r="B211" s="76"/>
      <c r="C211" s="76"/>
      <c r="D211" s="76"/>
      <c r="E211" s="76" t="s">
        <v>100</v>
      </c>
      <c r="F211" s="76"/>
      <c r="G211" s="76"/>
      <c r="H211" s="76"/>
      <c r="I211" s="76"/>
      <c r="J211" s="76"/>
      <c r="K211" s="76"/>
      <c r="L211" s="76"/>
      <c r="M211" s="76"/>
      <c r="N211" s="85" t="s">
        <v>40</v>
      </c>
      <c r="O211" s="76"/>
      <c r="P211" s="76"/>
      <c r="Q211" s="76"/>
      <c r="R211" s="76"/>
      <c r="S211" s="76"/>
      <c r="T211" s="76" t="s">
        <v>101</v>
      </c>
      <c r="U211" s="76"/>
      <c r="V211" s="76"/>
      <c r="W211" s="76"/>
      <c r="X211" s="76"/>
      <c r="Y211" s="76"/>
      <c r="Z211" s="76"/>
      <c r="AA211" s="76"/>
      <c r="AB211" s="80"/>
      <c r="AD211" s="87" t="s">
        <v>115</v>
      </c>
      <c r="AE211" s="58"/>
      <c r="AF211" s="58"/>
      <c r="AG211" s="58"/>
      <c r="AH211" s="72"/>
      <c r="AI211" s="58"/>
      <c r="AJ211" s="58"/>
      <c r="AK211" s="59"/>
    </row>
    <row r="212" spans="1:37">
      <c r="A212" s="103" t="s">
        <v>116</v>
      </c>
      <c r="B212" s="104" t="s">
        <v>117</v>
      </c>
      <c r="C212" s="104"/>
      <c r="D212" s="104"/>
      <c r="E212" s="104"/>
      <c r="F212" s="104"/>
      <c r="G212" s="105"/>
      <c r="H212" s="104" t="s">
        <v>118</v>
      </c>
      <c r="I212" s="104"/>
      <c r="J212" s="105"/>
      <c r="K212" s="106" t="s">
        <v>119</v>
      </c>
      <c r="L212" s="107" t="s">
        <v>120</v>
      </c>
      <c r="M212" s="108"/>
      <c r="N212" s="109" t="s">
        <v>94</v>
      </c>
      <c r="O212" s="105" t="s">
        <v>116</v>
      </c>
      <c r="P212" s="104" t="s">
        <v>117</v>
      </c>
      <c r="Q212" s="104"/>
      <c r="R212" s="104"/>
      <c r="S212" s="104"/>
      <c r="T212" s="104"/>
      <c r="U212" s="105"/>
      <c r="V212" s="104" t="s">
        <v>118</v>
      </c>
      <c r="W212" s="104"/>
      <c r="X212" s="105"/>
      <c r="Y212" s="106" t="s">
        <v>119</v>
      </c>
      <c r="Z212" s="107" t="s">
        <v>120</v>
      </c>
      <c r="AA212" s="108"/>
      <c r="AB212" s="109" t="s">
        <v>94</v>
      </c>
    </row>
    <row r="213" spans="1:37">
      <c r="A213" s="110" t="s">
        <v>121</v>
      </c>
      <c r="B213" s="111"/>
      <c r="C213" s="111"/>
      <c r="D213" s="111"/>
      <c r="E213" s="111"/>
      <c r="F213" s="111"/>
      <c r="G213" s="112"/>
      <c r="H213" s="111"/>
      <c r="I213" s="111"/>
      <c r="J213" s="112"/>
      <c r="K213" s="113"/>
      <c r="L213" s="114"/>
      <c r="M213" s="115"/>
      <c r="N213" s="116"/>
      <c r="O213" s="117" t="s">
        <v>121</v>
      </c>
      <c r="P213" s="111"/>
      <c r="Q213" s="111"/>
      <c r="R213" s="111"/>
      <c r="S213" s="111"/>
      <c r="T213" s="111"/>
      <c r="U213" s="112"/>
      <c r="V213" s="111"/>
      <c r="W213" s="111"/>
      <c r="X213" s="112"/>
      <c r="Y213" s="113"/>
      <c r="Z213" s="114"/>
      <c r="AA213" s="115"/>
      <c r="AB213" s="116"/>
      <c r="AD213" s="64" t="s">
        <v>122</v>
      </c>
    </row>
    <row r="214" spans="1:37">
      <c r="A214" s="110" t="s">
        <v>123</v>
      </c>
      <c r="B214" s="111"/>
      <c r="C214" s="111"/>
      <c r="D214" s="111"/>
      <c r="E214" s="111"/>
      <c r="F214" s="111"/>
      <c r="G214" s="112"/>
      <c r="H214" s="111"/>
      <c r="I214" s="111"/>
      <c r="J214" s="112"/>
      <c r="K214" s="118"/>
      <c r="L214" s="119"/>
      <c r="M214" s="112"/>
      <c r="N214" s="116"/>
      <c r="O214" s="117" t="s">
        <v>123</v>
      </c>
      <c r="P214" s="111"/>
      <c r="Q214" s="111"/>
      <c r="R214" s="111"/>
      <c r="S214" s="111"/>
      <c r="T214" s="111"/>
      <c r="U214" s="112"/>
      <c r="V214" s="111"/>
      <c r="W214" s="111"/>
      <c r="X214" s="112"/>
      <c r="Y214" s="118"/>
      <c r="Z214" s="119"/>
      <c r="AA214" s="112"/>
      <c r="AB214" s="116"/>
      <c r="AD214" s="120"/>
      <c r="AE214" s="58"/>
      <c r="AF214" s="58"/>
      <c r="AG214" s="58"/>
      <c r="AH214" s="58"/>
      <c r="AI214" s="58"/>
      <c r="AJ214" s="58"/>
      <c r="AK214" s="58"/>
    </row>
    <row r="215" spans="1:37">
      <c r="A215" s="110" t="s">
        <v>124</v>
      </c>
      <c r="B215" s="111"/>
      <c r="C215" s="111"/>
      <c r="D215" s="111"/>
      <c r="E215" s="111"/>
      <c r="F215" s="111"/>
      <c r="G215" s="112"/>
      <c r="H215" s="111"/>
      <c r="I215" s="111"/>
      <c r="J215" s="112"/>
      <c r="K215" s="118"/>
      <c r="L215" s="119"/>
      <c r="M215" s="112"/>
      <c r="N215" s="116"/>
      <c r="O215" s="117" t="s">
        <v>124</v>
      </c>
      <c r="P215" s="111"/>
      <c r="Q215" s="111"/>
      <c r="R215" s="111"/>
      <c r="S215" s="111"/>
      <c r="T215" s="111"/>
      <c r="U215" s="112"/>
      <c r="V215" s="111"/>
      <c r="W215" s="111"/>
      <c r="X215" s="112"/>
      <c r="Y215" s="118"/>
      <c r="Z215" s="119"/>
      <c r="AA215" s="112"/>
      <c r="AB215" s="116"/>
      <c r="AD215" s="64" t="s">
        <v>96</v>
      </c>
    </row>
    <row r="216" spans="1:37">
      <c r="A216" s="110" t="s">
        <v>125</v>
      </c>
      <c r="B216" s="111"/>
      <c r="C216" s="111"/>
      <c r="D216" s="111"/>
      <c r="E216" s="111"/>
      <c r="F216" s="111"/>
      <c r="G216" s="112"/>
      <c r="H216" s="111"/>
      <c r="I216" s="111"/>
      <c r="J216" s="112"/>
      <c r="K216" s="118"/>
      <c r="L216" s="119"/>
      <c r="M216" s="112"/>
      <c r="N216" s="116"/>
      <c r="O216" s="117" t="s">
        <v>125</v>
      </c>
      <c r="P216" s="111"/>
      <c r="Q216" s="111"/>
      <c r="R216" s="111"/>
      <c r="S216" s="111"/>
      <c r="T216" s="111"/>
      <c r="U216" s="112"/>
      <c r="V216" s="111"/>
      <c r="W216" s="111"/>
      <c r="X216" s="112"/>
      <c r="Y216" s="118"/>
      <c r="Z216" s="119"/>
      <c r="AA216" s="112"/>
      <c r="AB216" s="116"/>
      <c r="AD216" s="120"/>
      <c r="AE216" s="58"/>
      <c r="AF216" s="58"/>
      <c r="AG216" s="58"/>
      <c r="AH216" s="58"/>
      <c r="AI216" s="58"/>
      <c r="AJ216" s="58"/>
      <c r="AK216" s="58"/>
    </row>
    <row r="217" spans="1:37">
      <c r="A217" s="110" t="s">
        <v>126</v>
      </c>
      <c r="B217" s="111"/>
      <c r="C217" s="111"/>
      <c r="D217" s="111"/>
      <c r="E217" s="111"/>
      <c r="F217" s="111"/>
      <c r="G217" s="112"/>
      <c r="H217" s="111"/>
      <c r="I217" s="111"/>
      <c r="J217" s="112"/>
      <c r="K217" s="118"/>
      <c r="L217" s="119"/>
      <c r="M217" s="112"/>
      <c r="N217" s="116"/>
      <c r="O217" s="117" t="s">
        <v>126</v>
      </c>
      <c r="P217" s="111"/>
      <c r="Q217" s="111"/>
      <c r="R217" s="111"/>
      <c r="S217" s="111"/>
      <c r="T217" s="111"/>
      <c r="U217" s="112"/>
      <c r="V217" s="111"/>
      <c r="W217" s="111"/>
      <c r="X217" s="112"/>
      <c r="Y217" s="118"/>
      <c r="Z217" s="119"/>
      <c r="AA217" s="112"/>
      <c r="AB217" s="116"/>
      <c r="AD217" s="64" t="s">
        <v>127</v>
      </c>
    </row>
    <row r="218" spans="1:37">
      <c r="A218" s="121" t="s">
        <v>128</v>
      </c>
      <c r="B218" s="58"/>
      <c r="C218" s="58"/>
      <c r="D218" s="58"/>
      <c r="E218" s="58"/>
      <c r="F218" s="58"/>
      <c r="G218" s="72"/>
      <c r="H218" s="58"/>
      <c r="I218" s="58"/>
      <c r="J218" s="72"/>
      <c r="K218" s="122"/>
      <c r="L218" s="123"/>
      <c r="M218" s="72"/>
      <c r="N218" s="59"/>
      <c r="O218" s="124" t="s">
        <v>128</v>
      </c>
      <c r="P218" s="58"/>
      <c r="Q218" s="58"/>
      <c r="R218" s="58"/>
      <c r="S218" s="58"/>
      <c r="T218" s="58"/>
      <c r="U218" s="72"/>
      <c r="V218" s="58"/>
      <c r="W218" s="58"/>
      <c r="X218" s="72"/>
      <c r="Y218" s="122"/>
      <c r="Z218" s="123"/>
      <c r="AA218" s="72"/>
      <c r="AB218" s="59"/>
      <c r="AD218" s="120"/>
      <c r="AE218" s="125" t="str">
        <f>Daten!$A$35</f>
        <v>Fredenbeck</v>
      </c>
      <c r="AF218" s="58"/>
      <c r="AG218" s="58"/>
      <c r="AH218" s="58"/>
      <c r="AI218" s="58"/>
      <c r="AJ218" s="58"/>
      <c r="AK218" s="58"/>
    </row>
    <row r="219" spans="1:37">
      <c r="A219" s="65" t="s">
        <v>129</v>
      </c>
      <c r="N219" s="61"/>
      <c r="O219" s="64" t="s">
        <v>129</v>
      </c>
      <c r="AB219" s="61"/>
      <c r="AD219" s="64" t="s">
        <v>130</v>
      </c>
    </row>
    <row r="220" spans="1:37">
      <c r="A220" s="57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9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9"/>
      <c r="AD220" s="58"/>
      <c r="AE220" s="126" t="str">
        <f>Daten!$A$33</f>
        <v>06.05.2017</v>
      </c>
      <c r="AF220" s="58"/>
      <c r="AG220" s="58"/>
      <c r="AH220" s="58"/>
      <c r="AI220" s="58"/>
      <c r="AJ220" s="58"/>
      <c r="AK220" s="58"/>
    </row>
    <row r="221" spans="1:37" ht="12" customHeight="1"/>
    <row r="222" spans="1:37">
      <c r="A222" s="51" t="s">
        <v>95</v>
      </c>
      <c r="B222" s="52"/>
      <c r="C222" s="52"/>
      <c r="D222" s="52"/>
      <c r="E222" s="53"/>
      <c r="F222" s="54" t="s">
        <v>96</v>
      </c>
      <c r="G222" s="52"/>
      <c r="H222" s="52"/>
      <c r="I222" s="52"/>
      <c r="J222" s="52"/>
      <c r="K222" s="52"/>
      <c r="L222" s="52"/>
      <c r="M222" s="52"/>
      <c r="N222" s="52"/>
      <c r="O222" s="52"/>
      <c r="P222" s="53"/>
      <c r="Q222" s="54" t="s">
        <v>97</v>
      </c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3"/>
      <c r="AC222" s="55" t="s">
        <v>98</v>
      </c>
    </row>
    <row r="223" spans="1:37">
      <c r="A223" s="57"/>
      <c r="B223" s="58"/>
      <c r="C223" s="58"/>
      <c r="D223" s="58"/>
      <c r="E223" s="59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9"/>
      <c r="Q223" s="58"/>
      <c r="R223" s="58" t="str">
        <f ca="1">Sonntag!P29</f>
        <v>Linden-Dahlhauser TV</v>
      </c>
      <c r="S223" s="58"/>
      <c r="T223" s="58"/>
      <c r="U223" s="58"/>
      <c r="V223" s="58"/>
      <c r="W223" s="58"/>
      <c r="X223" s="58"/>
      <c r="Y223" s="58" t="str">
        <f>Sonntag!N29</f>
        <v>M40</v>
      </c>
      <c r="Z223" s="58"/>
      <c r="AA223" s="58"/>
      <c r="AB223" s="59"/>
      <c r="AC223" s="55" t="s">
        <v>99</v>
      </c>
    </row>
    <row r="224" spans="1:37" ht="15.95" customHeight="1">
      <c r="A224" s="60" t="s">
        <v>100</v>
      </c>
      <c r="C224" s="56" t="str">
        <f ca="1">Sonntag!I29</f>
        <v>TV Winterhagen</v>
      </c>
      <c r="M224" s="61"/>
      <c r="N224" s="62" t="s">
        <v>101</v>
      </c>
      <c r="O224" s="63"/>
      <c r="P224" s="56" t="str">
        <f ca="1">Sonntag!M29</f>
        <v>MTV Jahn Schladen</v>
      </c>
      <c r="AB224" s="61"/>
    </row>
    <row r="225" spans="1:37">
      <c r="A225" s="57"/>
      <c r="B225" s="58"/>
      <c r="C225" s="58"/>
      <c r="M225" s="61"/>
      <c r="N225" s="62"/>
      <c r="AB225" s="61"/>
      <c r="AD225" s="64" t="s">
        <v>37</v>
      </c>
      <c r="AG225" s="64" t="s">
        <v>102</v>
      </c>
      <c r="AJ225" s="64" t="s">
        <v>39</v>
      </c>
    </row>
    <row r="226" spans="1:37">
      <c r="A226" s="65" t="s">
        <v>100</v>
      </c>
      <c r="C226" s="66"/>
      <c r="D226" s="67"/>
      <c r="E226" s="67"/>
      <c r="F226" s="67"/>
      <c r="G226" s="67"/>
      <c r="H226" s="68"/>
      <c r="I226" s="67"/>
      <c r="J226" s="67"/>
      <c r="K226" s="67"/>
      <c r="L226" s="67"/>
      <c r="M226" s="68"/>
      <c r="N226" s="67"/>
      <c r="O226" s="67"/>
      <c r="P226" s="67"/>
      <c r="Q226" s="67"/>
      <c r="R226" s="68"/>
      <c r="S226" s="67"/>
      <c r="T226" s="67"/>
      <c r="U226" s="67"/>
      <c r="V226" s="67"/>
      <c r="W226" s="68"/>
      <c r="X226" s="67"/>
      <c r="Y226" s="67"/>
      <c r="Z226" s="67"/>
      <c r="AA226" s="67"/>
      <c r="AB226" s="68"/>
      <c r="AC226" s="62"/>
      <c r="AD226" s="69"/>
      <c r="AE226" s="53"/>
      <c r="AF226" s="62"/>
      <c r="AG226" s="69"/>
      <c r="AH226" s="53"/>
      <c r="AJ226" s="69"/>
      <c r="AK226" s="53"/>
    </row>
    <row r="227" spans="1:37">
      <c r="A227" s="70" t="s">
        <v>101</v>
      </c>
      <c r="B227" s="58"/>
      <c r="C227" s="71"/>
      <c r="D227" s="72"/>
      <c r="E227" s="72"/>
      <c r="F227" s="72"/>
      <c r="G227" s="72"/>
      <c r="H227" s="59"/>
      <c r="I227" s="72"/>
      <c r="J227" s="72"/>
      <c r="K227" s="72"/>
      <c r="L227" s="72"/>
      <c r="M227" s="59"/>
      <c r="N227" s="72"/>
      <c r="O227" s="72"/>
      <c r="P227" s="72"/>
      <c r="Q227" s="72"/>
      <c r="R227" s="59"/>
      <c r="S227" s="72"/>
      <c r="T227" s="72"/>
      <c r="U227" s="72"/>
      <c r="V227" s="72"/>
      <c r="W227" s="59"/>
      <c r="X227" s="72"/>
      <c r="Y227" s="72"/>
      <c r="Z227" s="72"/>
      <c r="AA227" s="72"/>
      <c r="AB227" s="59"/>
      <c r="AC227" s="62"/>
      <c r="AD227" s="462">
        <f>Sonntag!C26</f>
        <v>2</v>
      </c>
      <c r="AE227" s="463"/>
      <c r="AF227" s="62"/>
      <c r="AG227" s="462">
        <f>Sonntag!E29</f>
        <v>108</v>
      </c>
      <c r="AH227" s="463"/>
      <c r="AJ227" s="462">
        <f>Sonntag!F29</f>
        <v>4</v>
      </c>
      <c r="AK227" s="463"/>
    </row>
    <row r="228" spans="1:37">
      <c r="A228" s="65" t="s">
        <v>100</v>
      </c>
      <c r="C228" s="66"/>
      <c r="D228" s="67"/>
      <c r="E228" s="67"/>
      <c r="F228" s="67"/>
      <c r="G228" s="67"/>
      <c r="H228" s="68"/>
      <c r="I228" s="67"/>
      <c r="J228" s="67"/>
      <c r="K228" s="67"/>
      <c r="L228" s="67"/>
      <c r="M228" s="68"/>
      <c r="N228" s="67"/>
      <c r="O228" s="67"/>
      <c r="P228" s="67"/>
      <c r="Q228" s="67"/>
      <c r="R228" s="68"/>
      <c r="S228" s="67"/>
      <c r="T228" s="67"/>
      <c r="U228" s="67"/>
      <c r="V228" s="67"/>
      <c r="W228" s="68"/>
      <c r="X228" s="67"/>
      <c r="Y228" s="67"/>
      <c r="Z228" s="67"/>
      <c r="AA228" s="67"/>
      <c r="AB228" s="68"/>
      <c r="AC228" s="62"/>
      <c r="AD228" s="57"/>
      <c r="AE228" s="59"/>
      <c r="AF228" s="62"/>
      <c r="AG228" s="57"/>
      <c r="AH228" s="59"/>
      <c r="AJ228" s="57"/>
      <c r="AK228" s="59"/>
    </row>
    <row r="229" spans="1:37">
      <c r="A229" s="70" t="s">
        <v>101</v>
      </c>
      <c r="B229" s="58"/>
      <c r="C229" s="71"/>
      <c r="D229" s="72"/>
      <c r="E229" s="72"/>
      <c r="F229" s="72"/>
      <c r="G229" s="72"/>
      <c r="H229" s="59"/>
      <c r="I229" s="72"/>
      <c r="J229" s="72"/>
      <c r="K229" s="72"/>
      <c r="L229" s="72"/>
      <c r="M229" s="59"/>
      <c r="N229" s="72"/>
      <c r="O229" s="72"/>
      <c r="P229" s="72"/>
      <c r="Q229" s="72"/>
      <c r="R229" s="59"/>
      <c r="S229" s="72"/>
      <c r="T229" s="72"/>
      <c r="U229" s="72"/>
      <c r="V229" s="72"/>
      <c r="W229" s="59"/>
      <c r="X229" s="72"/>
      <c r="Y229" s="72"/>
      <c r="Z229" s="72"/>
      <c r="AA229" s="72"/>
      <c r="AB229" s="59"/>
      <c r="AC229" s="62"/>
      <c r="AD229" s="62"/>
      <c r="AE229" s="62"/>
      <c r="AF229" s="62"/>
      <c r="AG229" s="62"/>
    </row>
    <row r="230" spans="1:37">
      <c r="A230" s="65" t="s">
        <v>100</v>
      </c>
      <c r="C230" s="66"/>
      <c r="D230" s="67"/>
      <c r="E230" s="67"/>
      <c r="F230" s="67"/>
      <c r="G230" s="67"/>
      <c r="H230" s="68"/>
      <c r="I230" s="67"/>
      <c r="J230" s="67"/>
      <c r="K230" s="67"/>
      <c r="L230" s="67"/>
      <c r="M230" s="68"/>
      <c r="N230" s="67"/>
      <c r="O230" s="67"/>
      <c r="P230" s="67"/>
      <c r="Q230" s="67"/>
      <c r="R230" s="68"/>
      <c r="S230" s="67"/>
      <c r="T230" s="67"/>
      <c r="U230" s="67"/>
      <c r="V230" s="67"/>
      <c r="W230" s="68"/>
      <c r="X230" s="67"/>
      <c r="Y230" s="67"/>
      <c r="Z230" s="67"/>
      <c r="AA230" s="67"/>
      <c r="AB230" s="68"/>
      <c r="AC230" s="62"/>
      <c r="AD230" s="73" t="s">
        <v>103</v>
      </c>
      <c r="AE230" s="62"/>
      <c r="AF230" s="62"/>
      <c r="AG230" s="62"/>
    </row>
    <row r="231" spans="1:37">
      <c r="A231" s="70" t="s">
        <v>101</v>
      </c>
      <c r="B231" s="58"/>
      <c r="C231" s="71"/>
      <c r="D231" s="72"/>
      <c r="E231" s="72"/>
      <c r="F231" s="72"/>
      <c r="G231" s="72"/>
      <c r="H231" s="59"/>
      <c r="I231" s="72"/>
      <c r="J231" s="72"/>
      <c r="K231" s="72"/>
      <c r="L231" s="72"/>
      <c r="M231" s="59"/>
      <c r="N231" s="72"/>
      <c r="O231" s="72"/>
      <c r="P231" s="72"/>
      <c r="Q231" s="72"/>
      <c r="R231" s="59"/>
      <c r="S231" s="72"/>
      <c r="T231" s="72"/>
      <c r="U231" s="72"/>
      <c r="V231" s="72"/>
      <c r="W231" s="59"/>
      <c r="X231" s="72"/>
      <c r="Y231" s="72"/>
      <c r="Z231" s="72"/>
      <c r="AA231" s="72"/>
      <c r="AB231" s="59"/>
      <c r="AC231" s="62"/>
      <c r="AD231" s="62"/>
      <c r="AE231" s="62"/>
      <c r="AF231" s="62"/>
      <c r="AG231" s="62"/>
    </row>
    <row r="232" spans="1:37">
      <c r="A232" s="65" t="s">
        <v>100</v>
      </c>
      <c r="C232" s="66"/>
      <c r="D232" s="67"/>
      <c r="E232" s="67"/>
      <c r="F232" s="67"/>
      <c r="G232" s="67"/>
      <c r="H232" s="68"/>
      <c r="I232" s="67"/>
      <c r="J232" s="67"/>
      <c r="K232" s="67"/>
      <c r="L232" s="67"/>
      <c r="M232" s="68"/>
      <c r="N232" s="67"/>
      <c r="O232" s="67"/>
      <c r="P232" s="67"/>
      <c r="Q232" s="67"/>
      <c r="R232" s="68"/>
      <c r="S232" s="67"/>
      <c r="T232" s="67"/>
      <c r="U232" s="67"/>
      <c r="V232" s="67"/>
      <c r="W232" s="68"/>
      <c r="X232" s="67"/>
      <c r="Y232" s="67"/>
      <c r="Z232" s="67"/>
      <c r="AA232" s="67"/>
      <c r="AB232" s="68"/>
      <c r="AC232" s="62"/>
      <c r="AD232" s="74" t="str">
        <f>Daten!$A$31</f>
        <v>DM Senioren 2017</v>
      </c>
      <c r="AE232" s="58"/>
      <c r="AF232" s="58"/>
      <c r="AG232" s="58"/>
      <c r="AH232" s="58"/>
      <c r="AI232" s="58"/>
      <c r="AJ232" s="58"/>
      <c r="AK232" s="58"/>
    </row>
    <row r="233" spans="1:37">
      <c r="A233" s="70" t="s">
        <v>101</v>
      </c>
      <c r="B233" s="58"/>
      <c r="C233" s="71"/>
      <c r="D233" s="72"/>
      <c r="E233" s="72"/>
      <c r="F233" s="72"/>
      <c r="G233" s="72"/>
      <c r="H233" s="59"/>
      <c r="I233" s="72"/>
      <c r="J233" s="72"/>
      <c r="K233" s="72"/>
      <c r="L233" s="72"/>
      <c r="M233" s="59"/>
      <c r="N233" s="72"/>
      <c r="O233" s="72"/>
      <c r="P233" s="72"/>
      <c r="Q233" s="72"/>
      <c r="R233" s="59"/>
      <c r="S233" s="72"/>
      <c r="T233" s="72"/>
      <c r="U233" s="72"/>
      <c r="V233" s="72"/>
      <c r="W233" s="59"/>
      <c r="X233" s="72"/>
      <c r="Y233" s="72"/>
      <c r="Z233" s="72"/>
      <c r="AA233" s="72"/>
      <c r="AB233" s="59"/>
      <c r="AC233" s="62"/>
      <c r="AD233" s="75" t="str">
        <f>Sonntag!G29</f>
        <v>M40</v>
      </c>
      <c r="AE233" s="76"/>
      <c r="AF233" s="76"/>
      <c r="AG233" s="75" t="s">
        <v>34</v>
      </c>
      <c r="AH233" s="76"/>
      <c r="AI233" s="76"/>
      <c r="AJ233" s="76"/>
      <c r="AK233" s="76"/>
    </row>
    <row r="234" spans="1:37">
      <c r="A234" s="65" t="s">
        <v>100</v>
      </c>
      <c r="C234" s="66"/>
      <c r="D234" s="67"/>
      <c r="E234" s="67"/>
      <c r="F234" s="67"/>
      <c r="G234" s="67"/>
      <c r="H234" s="68"/>
      <c r="I234" s="67"/>
      <c r="J234" s="67"/>
      <c r="K234" s="67"/>
      <c r="L234" s="67"/>
      <c r="M234" s="68"/>
      <c r="N234" s="67"/>
      <c r="O234" s="67"/>
      <c r="P234" s="67"/>
      <c r="Q234" s="67"/>
      <c r="R234" s="68"/>
      <c r="S234" s="67"/>
      <c r="T234" s="67"/>
      <c r="U234" s="67"/>
      <c r="V234" s="67"/>
      <c r="W234" s="68"/>
      <c r="X234" s="67"/>
      <c r="Y234" s="67"/>
      <c r="Z234" s="67"/>
      <c r="AA234" s="67"/>
      <c r="AB234" s="68"/>
      <c r="AC234" s="62"/>
      <c r="AD234" s="77"/>
      <c r="AE234" s="62"/>
      <c r="AF234" s="62"/>
      <c r="AG234" s="62"/>
      <c r="AH234" s="62"/>
      <c r="AI234" s="62"/>
      <c r="AJ234" s="62"/>
      <c r="AK234" s="62"/>
    </row>
    <row r="235" spans="1:37">
      <c r="A235" s="70" t="s">
        <v>101</v>
      </c>
      <c r="B235" s="58"/>
      <c r="C235" s="71"/>
      <c r="D235" s="72"/>
      <c r="E235" s="72"/>
      <c r="F235" s="72"/>
      <c r="G235" s="72"/>
      <c r="H235" s="59"/>
      <c r="I235" s="72"/>
      <c r="J235" s="72"/>
      <c r="K235" s="72"/>
      <c r="L235" s="72"/>
      <c r="M235" s="59"/>
      <c r="N235" s="72"/>
      <c r="O235" s="72"/>
      <c r="P235" s="72"/>
      <c r="Q235" s="72"/>
      <c r="R235" s="59"/>
      <c r="S235" s="72"/>
      <c r="T235" s="72"/>
      <c r="U235" s="72"/>
      <c r="V235" s="72"/>
      <c r="W235" s="59"/>
      <c r="X235" s="72"/>
      <c r="Y235" s="72"/>
      <c r="Z235" s="72"/>
      <c r="AA235" s="72"/>
      <c r="AB235" s="59"/>
      <c r="AC235" s="62"/>
      <c r="AD235" s="78" t="s">
        <v>104</v>
      </c>
      <c r="AE235" s="76"/>
      <c r="AF235" s="76"/>
      <c r="AG235" s="76"/>
      <c r="AH235" s="79"/>
      <c r="AI235" s="76"/>
      <c r="AJ235" s="76"/>
      <c r="AK235" s="80"/>
    </row>
    <row r="236" spans="1:37">
      <c r="D236" s="64"/>
      <c r="AD236" s="81"/>
      <c r="AE236" s="52"/>
      <c r="AF236" s="52"/>
      <c r="AG236" s="52"/>
      <c r="AH236" s="82"/>
      <c r="AI236" s="52"/>
      <c r="AJ236" s="52"/>
      <c r="AK236" s="53"/>
    </row>
    <row r="237" spans="1:37">
      <c r="A237" s="83" t="s">
        <v>105</v>
      </c>
      <c r="B237" s="76"/>
      <c r="C237" s="80"/>
      <c r="D237" s="84"/>
      <c r="E237" s="84" t="s">
        <v>100</v>
      </c>
      <c r="F237" s="85" t="s">
        <v>21</v>
      </c>
      <c r="G237" s="84" t="s">
        <v>101</v>
      </c>
      <c r="H237" s="86"/>
      <c r="I237" s="84" t="s">
        <v>106</v>
      </c>
      <c r="J237" s="84"/>
      <c r="K237" s="84"/>
      <c r="L237" s="84"/>
      <c r="M237" s="86"/>
      <c r="N237" s="84" t="s">
        <v>107</v>
      </c>
      <c r="O237" s="84"/>
      <c r="P237" s="84"/>
      <c r="Q237" s="84"/>
      <c r="R237" s="86"/>
      <c r="S237" s="73"/>
      <c r="T237" s="73"/>
      <c r="AD237" s="87" t="s">
        <v>108</v>
      </c>
      <c r="AE237" s="58"/>
      <c r="AF237" s="58"/>
      <c r="AG237" s="58"/>
      <c r="AH237" s="72"/>
      <c r="AI237" s="58"/>
      <c r="AJ237" s="58"/>
      <c r="AK237" s="59"/>
    </row>
    <row r="238" spans="1:37">
      <c r="A238" s="60"/>
      <c r="C238" s="61"/>
      <c r="H238" s="61"/>
      <c r="M238" s="61"/>
      <c r="N238" s="88"/>
      <c r="O238" s="89"/>
      <c r="P238" s="89"/>
      <c r="Q238" s="89"/>
      <c r="R238" s="90"/>
      <c r="S238" s="62"/>
      <c r="T238" s="56" t="s">
        <v>109</v>
      </c>
      <c r="AD238" s="91"/>
      <c r="AE238" s="62"/>
      <c r="AF238" s="62"/>
      <c r="AG238" s="62"/>
      <c r="AH238" s="92"/>
      <c r="AI238" s="62"/>
      <c r="AJ238" s="62"/>
      <c r="AK238" s="61"/>
    </row>
    <row r="239" spans="1:37">
      <c r="A239" s="93" t="s">
        <v>110</v>
      </c>
      <c r="B239" s="58"/>
      <c r="C239" s="59"/>
      <c r="D239" s="58"/>
      <c r="E239" s="58"/>
      <c r="F239" s="94" t="s">
        <v>21</v>
      </c>
      <c r="G239" s="58"/>
      <c r="H239" s="59"/>
      <c r="I239" s="58"/>
      <c r="J239" s="58"/>
      <c r="K239" s="94" t="s">
        <v>21</v>
      </c>
      <c r="L239" s="58"/>
      <c r="M239" s="59"/>
      <c r="N239" s="95"/>
      <c r="O239" s="95"/>
      <c r="P239" s="96"/>
      <c r="Q239" s="97"/>
      <c r="R239" s="98"/>
      <c r="S239" s="62"/>
      <c r="T239" s="62"/>
      <c r="AD239" s="87" t="s">
        <v>111</v>
      </c>
      <c r="AE239" s="58"/>
      <c r="AF239" s="58"/>
      <c r="AG239" s="58"/>
      <c r="AH239" s="72"/>
      <c r="AI239" s="58"/>
      <c r="AJ239" s="58"/>
      <c r="AK239" s="59"/>
    </row>
    <row r="240" spans="1:37">
      <c r="A240" s="60"/>
      <c r="C240" s="61"/>
      <c r="H240" s="61"/>
      <c r="K240" s="99"/>
      <c r="M240" s="61"/>
      <c r="N240" s="62"/>
      <c r="Q240" s="100"/>
      <c r="R240" s="61"/>
      <c r="S240" s="62"/>
      <c r="T240" s="58"/>
      <c r="U240" s="58"/>
      <c r="V240" s="58"/>
      <c r="W240" s="58"/>
      <c r="X240" s="58"/>
      <c r="Y240" s="58"/>
      <c r="Z240" s="58"/>
      <c r="AA240" s="58"/>
      <c r="AB240" s="58"/>
      <c r="AC240" s="62"/>
      <c r="AD240" s="91"/>
      <c r="AE240" s="62"/>
      <c r="AF240" s="62"/>
      <c r="AG240" s="62"/>
      <c r="AH240" s="92"/>
      <c r="AI240" s="62"/>
      <c r="AJ240" s="62"/>
      <c r="AK240" s="61"/>
    </row>
    <row r="241" spans="1:37">
      <c r="A241" s="93" t="s">
        <v>112</v>
      </c>
      <c r="B241" s="58"/>
      <c r="C241" s="59"/>
      <c r="D241" s="58"/>
      <c r="E241" s="58"/>
      <c r="F241" s="94" t="s">
        <v>21</v>
      </c>
      <c r="G241" s="58"/>
      <c r="H241" s="59"/>
      <c r="I241" s="58"/>
      <c r="J241" s="58"/>
      <c r="K241" s="94" t="s">
        <v>21</v>
      </c>
      <c r="L241" s="58"/>
      <c r="M241" s="59"/>
      <c r="N241" s="58"/>
      <c r="O241" s="58"/>
      <c r="P241" s="94" t="s">
        <v>21</v>
      </c>
      <c r="Q241" s="101"/>
      <c r="R241" s="59"/>
      <c r="S241" s="62"/>
      <c r="T241" s="62"/>
      <c r="AD241" s="87" t="s">
        <v>113</v>
      </c>
      <c r="AE241" s="58"/>
      <c r="AF241" s="58"/>
      <c r="AG241" s="58"/>
      <c r="AH241" s="72"/>
      <c r="AI241" s="58"/>
      <c r="AJ241" s="58"/>
      <c r="AK241" s="59"/>
    </row>
    <row r="242" spans="1:37">
      <c r="AD242" s="91" t="s">
        <v>114</v>
      </c>
      <c r="AE242" s="62"/>
      <c r="AF242" s="62"/>
      <c r="AG242" s="62"/>
      <c r="AH242" s="92"/>
      <c r="AI242" s="62"/>
      <c r="AJ242" s="62"/>
      <c r="AK242" s="61"/>
    </row>
    <row r="243" spans="1:37">
      <c r="A243" s="102"/>
      <c r="B243" s="76"/>
      <c r="C243" s="76"/>
      <c r="D243" s="76"/>
      <c r="E243" s="76" t="s">
        <v>100</v>
      </c>
      <c r="F243" s="76"/>
      <c r="G243" s="76"/>
      <c r="H243" s="76"/>
      <c r="I243" s="76"/>
      <c r="J243" s="76"/>
      <c r="K243" s="76"/>
      <c r="L243" s="76"/>
      <c r="M243" s="76"/>
      <c r="N243" s="85" t="s">
        <v>40</v>
      </c>
      <c r="O243" s="76"/>
      <c r="P243" s="76"/>
      <c r="Q243" s="76"/>
      <c r="R243" s="76"/>
      <c r="S243" s="76"/>
      <c r="T243" s="76" t="s">
        <v>101</v>
      </c>
      <c r="U243" s="76"/>
      <c r="V243" s="76"/>
      <c r="W243" s="76"/>
      <c r="X243" s="76"/>
      <c r="Y243" s="76"/>
      <c r="Z243" s="76"/>
      <c r="AA243" s="76"/>
      <c r="AB243" s="80"/>
      <c r="AD243" s="87" t="s">
        <v>115</v>
      </c>
      <c r="AE243" s="58"/>
      <c r="AF243" s="58"/>
      <c r="AG243" s="58"/>
      <c r="AH243" s="72"/>
      <c r="AI243" s="58"/>
      <c r="AJ243" s="58"/>
      <c r="AK243" s="59"/>
    </row>
    <row r="244" spans="1:37">
      <c r="A244" s="103" t="s">
        <v>116</v>
      </c>
      <c r="B244" s="104" t="s">
        <v>117</v>
      </c>
      <c r="C244" s="104"/>
      <c r="D244" s="104"/>
      <c r="E244" s="104"/>
      <c r="F244" s="104"/>
      <c r="G244" s="105"/>
      <c r="H244" s="104" t="s">
        <v>118</v>
      </c>
      <c r="I244" s="104"/>
      <c r="J244" s="105"/>
      <c r="K244" s="106" t="s">
        <v>119</v>
      </c>
      <c r="L244" s="107" t="s">
        <v>120</v>
      </c>
      <c r="M244" s="108"/>
      <c r="N244" s="109" t="s">
        <v>94</v>
      </c>
      <c r="O244" s="105" t="s">
        <v>116</v>
      </c>
      <c r="P244" s="104" t="s">
        <v>117</v>
      </c>
      <c r="Q244" s="104"/>
      <c r="R244" s="104"/>
      <c r="S244" s="104"/>
      <c r="T244" s="104"/>
      <c r="U244" s="105"/>
      <c r="V244" s="104" t="s">
        <v>118</v>
      </c>
      <c r="W244" s="104"/>
      <c r="X244" s="105"/>
      <c r="Y244" s="106" t="s">
        <v>119</v>
      </c>
      <c r="Z244" s="107" t="s">
        <v>120</v>
      </c>
      <c r="AA244" s="108"/>
      <c r="AB244" s="109" t="s">
        <v>94</v>
      </c>
    </row>
    <row r="245" spans="1:37">
      <c r="A245" s="110" t="s">
        <v>121</v>
      </c>
      <c r="B245" s="111"/>
      <c r="C245" s="111"/>
      <c r="D245" s="111"/>
      <c r="E245" s="111"/>
      <c r="F245" s="111"/>
      <c r="G245" s="112"/>
      <c r="H245" s="111"/>
      <c r="I245" s="111"/>
      <c r="J245" s="112"/>
      <c r="K245" s="113"/>
      <c r="L245" s="114"/>
      <c r="M245" s="115"/>
      <c r="N245" s="116"/>
      <c r="O245" s="117" t="s">
        <v>121</v>
      </c>
      <c r="P245" s="111"/>
      <c r="Q245" s="111"/>
      <c r="R245" s="111"/>
      <c r="S245" s="111"/>
      <c r="T245" s="111"/>
      <c r="U245" s="112"/>
      <c r="V245" s="111"/>
      <c r="W245" s="111"/>
      <c r="X245" s="112"/>
      <c r="Y245" s="113"/>
      <c r="Z245" s="114"/>
      <c r="AA245" s="115"/>
      <c r="AB245" s="116"/>
      <c r="AD245" s="64" t="s">
        <v>122</v>
      </c>
    </row>
    <row r="246" spans="1:37">
      <c r="A246" s="110" t="s">
        <v>123</v>
      </c>
      <c r="B246" s="111"/>
      <c r="C246" s="111"/>
      <c r="D246" s="111"/>
      <c r="E246" s="111"/>
      <c r="F246" s="111"/>
      <c r="G246" s="112"/>
      <c r="H246" s="111"/>
      <c r="I246" s="111"/>
      <c r="J246" s="112"/>
      <c r="K246" s="118"/>
      <c r="L246" s="119"/>
      <c r="M246" s="112"/>
      <c r="N246" s="116"/>
      <c r="O246" s="117" t="s">
        <v>123</v>
      </c>
      <c r="P246" s="111"/>
      <c r="Q246" s="111"/>
      <c r="R246" s="111"/>
      <c r="S246" s="111"/>
      <c r="T246" s="111"/>
      <c r="U246" s="112"/>
      <c r="V246" s="111"/>
      <c r="W246" s="111"/>
      <c r="X246" s="112"/>
      <c r="Y246" s="118"/>
      <c r="Z246" s="119"/>
      <c r="AA246" s="112"/>
      <c r="AB246" s="116"/>
      <c r="AD246" s="120"/>
      <c r="AE246" s="58"/>
      <c r="AF246" s="58"/>
      <c r="AG246" s="58"/>
      <c r="AH246" s="58"/>
      <c r="AI246" s="58"/>
      <c r="AJ246" s="58"/>
      <c r="AK246" s="58"/>
    </row>
    <row r="247" spans="1:37">
      <c r="A247" s="110" t="s">
        <v>124</v>
      </c>
      <c r="B247" s="111"/>
      <c r="C247" s="111"/>
      <c r="D247" s="111"/>
      <c r="E247" s="111"/>
      <c r="F247" s="111"/>
      <c r="G247" s="112"/>
      <c r="H247" s="111"/>
      <c r="I247" s="111"/>
      <c r="J247" s="112"/>
      <c r="K247" s="118"/>
      <c r="L247" s="119"/>
      <c r="M247" s="112"/>
      <c r="N247" s="116"/>
      <c r="O247" s="117" t="s">
        <v>124</v>
      </c>
      <c r="P247" s="111"/>
      <c r="Q247" s="111"/>
      <c r="R247" s="111"/>
      <c r="S247" s="111"/>
      <c r="T247" s="111"/>
      <c r="U247" s="112"/>
      <c r="V247" s="111"/>
      <c r="W247" s="111"/>
      <c r="X247" s="112"/>
      <c r="Y247" s="118"/>
      <c r="Z247" s="119"/>
      <c r="AA247" s="112"/>
      <c r="AB247" s="116"/>
      <c r="AD247" s="64" t="s">
        <v>96</v>
      </c>
    </row>
    <row r="248" spans="1:37">
      <c r="A248" s="110" t="s">
        <v>125</v>
      </c>
      <c r="B248" s="111"/>
      <c r="C248" s="111"/>
      <c r="D248" s="111"/>
      <c r="E248" s="111"/>
      <c r="F248" s="111"/>
      <c r="G248" s="112"/>
      <c r="H248" s="111"/>
      <c r="I248" s="111"/>
      <c r="J248" s="112"/>
      <c r="K248" s="118"/>
      <c r="L248" s="119"/>
      <c r="M248" s="112"/>
      <c r="N248" s="116"/>
      <c r="O248" s="117" t="s">
        <v>125</v>
      </c>
      <c r="P248" s="111"/>
      <c r="Q248" s="111"/>
      <c r="R248" s="111"/>
      <c r="S248" s="111"/>
      <c r="T248" s="111"/>
      <c r="U248" s="112"/>
      <c r="V248" s="111"/>
      <c r="W248" s="111"/>
      <c r="X248" s="112"/>
      <c r="Y248" s="118"/>
      <c r="Z248" s="119"/>
      <c r="AA248" s="112"/>
      <c r="AB248" s="116"/>
      <c r="AD248" s="120"/>
      <c r="AE248" s="58"/>
      <c r="AF248" s="58"/>
      <c r="AG248" s="58"/>
      <c r="AH248" s="58"/>
      <c r="AI248" s="58"/>
      <c r="AJ248" s="58"/>
      <c r="AK248" s="58"/>
    </row>
    <row r="249" spans="1:37">
      <c r="A249" s="110" t="s">
        <v>126</v>
      </c>
      <c r="B249" s="111"/>
      <c r="C249" s="111"/>
      <c r="D249" s="111"/>
      <c r="E249" s="111"/>
      <c r="F249" s="111"/>
      <c r="G249" s="112"/>
      <c r="H249" s="111"/>
      <c r="I249" s="111"/>
      <c r="J249" s="112"/>
      <c r="K249" s="118"/>
      <c r="L249" s="119"/>
      <c r="M249" s="112"/>
      <c r="N249" s="116"/>
      <c r="O249" s="117" t="s">
        <v>126</v>
      </c>
      <c r="P249" s="111"/>
      <c r="Q249" s="111"/>
      <c r="R249" s="111"/>
      <c r="S249" s="111"/>
      <c r="T249" s="111"/>
      <c r="U249" s="112"/>
      <c r="V249" s="111"/>
      <c r="W249" s="111"/>
      <c r="X249" s="112"/>
      <c r="Y249" s="118"/>
      <c r="Z249" s="119"/>
      <c r="AA249" s="112"/>
      <c r="AB249" s="116"/>
      <c r="AD249" s="64" t="s">
        <v>127</v>
      </c>
    </row>
    <row r="250" spans="1:37">
      <c r="A250" s="121" t="s">
        <v>128</v>
      </c>
      <c r="B250" s="58"/>
      <c r="C250" s="58"/>
      <c r="D250" s="58"/>
      <c r="E250" s="58"/>
      <c r="F250" s="58"/>
      <c r="G250" s="72"/>
      <c r="H250" s="58"/>
      <c r="I250" s="58"/>
      <c r="J250" s="72"/>
      <c r="K250" s="122"/>
      <c r="L250" s="123"/>
      <c r="M250" s="72"/>
      <c r="N250" s="59"/>
      <c r="O250" s="124" t="s">
        <v>128</v>
      </c>
      <c r="P250" s="58"/>
      <c r="Q250" s="58"/>
      <c r="R250" s="58"/>
      <c r="S250" s="58"/>
      <c r="T250" s="58"/>
      <c r="U250" s="72"/>
      <c r="V250" s="58"/>
      <c r="W250" s="58"/>
      <c r="X250" s="72"/>
      <c r="Y250" s="122"/>
      <c r="Z250" s="123"/>
      <c r="AA250" s="72"/>
      <c r="AB250" s="59"/>
      <c r="AD250" s="120"/>
      <c r="AE250" s="125" t="str">
        <f>Daten!$A$35</f>
        <v>Fredenbeck</v>
      </c>
      <c r="AF250" s="58"/>
      <c r="AG250" s="58"/>
      <c r="AH250" s="58"/>
      <c r="AI250" s="58"/>
      <c r="AJ250" s="58"/>
      <c r="AK250" s="58"/>
    </row>
    <row r="251" spans="1:37">
      <c r="A251" s="65" t="s">
        <v>129</v>
      </c>
      <c r="N251" s="61"/>
      <c r="O251" s="64" t="s">
        <v>129</v>
      </c>
      <c r="AB251" s="61"/>
      <c r="AD251" s="64" t="s">
        <v>130</v>
      </c>
    </row>
    <row r="252" spans="1:37">
      <c r="A252" s="57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9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9"/>
      <c r="AD252" s="58"/>
      <c r="AE252" s="126" t="str">
        <f>Daten!$A$33</f>
        <v>06.05.2017</v>
      </c>
      <c r="AF252" s="58"/>
      <c r="AG252" s="58"/>
      <c r="AH252" s="58"/>
      <c r="AI252" s="58"/>
      <c r="AJ252" s="58"/>
      <c r="AK252" s="58"/>
    </row>
    <row r="253" spans="1:37">
      <c r="A253" s="51" t="s">
        <v>95</v>
      </c>
      <c r="B253" s="52"/>
      <c r="C253" s="52"/>
      <c r="D253" s="52"/>
      <c r="E253" s="53"/>
      <c r="F253" s="54" t="s">
        <v>96</v>
      </c>
      <c r="G253" s="52"/>
      <c r="H253" s="52"/>
      <c r="I253" s="52"/>
      <c r="J253" s="52"/>
      <c r="K253" s="52"/>
      <c r="L253" s="52"/>
      <c r="M253" s="52"/>
      <c r="N253" s="52"/>
      <c r="O253" s="52"/>
      <c r="P253" s="53"/>
      <c r="Q253" s="54" t="s">
        <v>97</v>
      </c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3"/>
      <c r="AC253" s="55" t="s">
        <v>98</v>
      </c>
    </row>
    <row r="254" spans="1:37">
      <c r="A254" s="57"/>
      <c r="B254" s="58"/>
      <c r="C254" s="58"/>
      <c r="D254" s="58"/>
      <c r="E254" s="59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9"/>
      <c r="Q254" s="58"/>
      <c r="R254" s="58" t="str">
        <f ca="1">Sonntag!P30</f>
        <v>TSV Burgdorf</v>
      </c>
      <c r="S254" s="58"/>
      <c r="T254" s="58"/>
      <c r="U254" s="58"/>
      <c r="V254" s="58"/>
      <c r="W254" s="58"/>
      <c r="X254" s="58"/>
      <c r="Y254" s="58" t="str">
        <f>Sonntag!N30</f>
        <v>F30</v>
      </c>
      <c r="Z254" s="58"/>
      <c r="AA254" s="58"/>
      <c r="AB254" s="59"/>
      <c r="AC254" s="55" t="s">
        <v>99</v>
      </c>
    </row>
    <row r="255" spans="1:37" ht="15.95" customHeight="1">
      <c r="A255" s="60" t="s">
        <v>100</v>
      </c>
      <c r="C255" s="56" t="str">
        <f ca="1">Sonntag!I30</f>
        <v>SC Itzehoe</v>
      </c>
      <c r="M255" s="61"/>
      <c r="N255" s="62" t="s">
        <v>101</v>
      </c>
      <c r="O255" s="63"/>
      <c r="P255" s="56" t="str">
        <f ca="1">Sonntag!M30</f>
        <v>TV Richterich</v>
      </c>
      <c r="AB255" s="61"/>
    </row>
    <row r="256" spans="1:37">
      <c r="A256" s="57"/>
      <c r="B256" s="58"/>
      <c r="C256" s="58"/>
      <c r="M256" s="61"/>
      <c r="N256" s="62"/>
      <c r="AB256" s="61"/>
      <c r="AD256" s="64" t="s">
        <v>37</v>
      </c>
      <c r="AG256" s="64" t="s">
        <v>102</v>
      </c>
      <c r="AJ256" s="64" t="s">
        <v>39</v>
      </c>
    </row>
    <row r="257" spans="1:37">
      <c r="A257" s="65" t="s">
        <v>100</v>
      </c>
      <c r="C257" s="66"/>
      <c r="D257" s="67"/>
      <c r="E257" s="67"/>
      <c r="F257" s="67"/>
      <c r="G257" s="67"/>
      <c r="H257" s="68"/>
      <c r="I257" s="67"/>
      <c r="J257" s="67"/>
      <c r="K257" s="67"/>
      <c r="L257" s="67"/>
      <c r="M257" s="68"/>
      <c r="N257" s="67"/>
      <c r="O257" s="67"/>
      <c r="P257" s="67"/>
      <c r="Q257" s="67"/>
      <c r="R257" s="68"/>
      <c r="S257" s="67"/>
      <c r="T257" s="67"/>
      <c r="U257" s="67"/>
      <c r="V257" s="67"/>
      <c r="W257" s="68"/>
      <c r="X257" s="67"/>
      <c r="Y257" s="67"/>
      <c r="Z257" s="67"/>
      <c r="AA257" s="67"/>
      <c r="AB257" s="68"/>
      <c r="AC257" s="62"/>
      <c r="AD257" s="69"/>
      <c r="AE257" s="53"/>
      <c r="AF257" s="62"/>
      <c r="AG257" s="69"/>
      <c r="AH257" s="53"/>
      <c r="AJ257" s="69"/>
      <c r="AK257" s="53"/>
    </row>
    <row r="258" spans="1:37">
      <c r="A258" s="70" t="s">
        <v>101</v>
      </c>
      <c r="B258" s="58"/>
      <c r="C258" s="71"/>
      <c r="D258" s="72"/>
      <c r="E258" s="72"/>
      <c r="F258" s="72"/>
      <c r="G258" s="72"/>
      <c r="H258" s="59"/>
      <c r="I258" s="72"/>
      <c r="J258" s="72"/>
      <c r="K258" s="72"/>
      <c r="L258" s="72"/>
      <c r="M258" s="59"/>
      <c r="N258" s="72"/>
      <c r="O258" s="72"/>
      <c r="P258" s="72"/>
      <c r="Q258" s="72"/>
      <c r="R258" s="59"/>
      <c r="S258" s="72"/>
      <c r="T258" s="72"/>
      <c r="U258" s="72"/>
      <c r="V258" s="72"/>
      <c r="W258" s="59"/>
      <c r="X258" s="72"/>
      <c r="Y258" s="72"/>
      <c r="Z258" s="72"/>
      <c r="AA258" s="72"/>
      <c r="AB258" s="59"/>
      <c r="AC258" s="62"/>
      <c r="AD258" s="462">
        <f>Sonntag!C30</f>
        <v>3</v>
      </c>
      <c r="AE258" s="463"/>
      <c r="AF258" s="62"/>
      <c r="AG258" s="462">
        <f>Sonntag!E30</f>
        <v>109</v>
      </c>
      <c r="AH258" s="463"/>
      <c r="AJ258" s="462">
        <f>Sonntag!F30</f>
        <v>1</v>
      </c>
      <c r="AK258" s="463"/>
    </row>
    <row r="259" spans="1:37">
      <c r="A259" s="65" t="s">
        <v>100</v>
      </c>
      <c r="C259" s="66"/>
      <c r="D259" s="67"/>
      <c r="E259" s="67"/>
      <c r="F259" s="67"/>
      <c r="G259" s="67"/>
      <c r="H259" s="68"/>
      <c r="I259" s="67"/>
      <c r="J259" s="67"/>
      <c r="K259" s="67"/>
      <c r="L259" s="67"/>
      <c r="M259" s="68"/>
      <c r="N259" s="67"/>
      <c r="O259" s="67"/>
      <c r="P259" s="67"/>
      <c r="Q259" s="67"/>
      <c r="R259" s="68"/>
      <c r="S259" s="67"/>
      <c r="T259" s="67"/>
      <c r="U259" s="67"/>
      <c r="V259" s="67"/>
      <c r="W259" s="68"/>
      <c r="X259" s="67"/>
      <c r="Y259" s="67"/>
      <c r="Z259" s="67"/>
      <c r="AA259" s="67"/>
      <c r="AB259" s="68"/>
      <c r="AC259" s="62"/>
      <c r="AD259" s="57"/>
      <c r="AE259" s="59"/>
      <c r="AF259" s="62"/>
      <c r="AG259" s="57"/>
      <c r="AH259" s="59"/>
      <c r="AJ259" s="57"/>
      <c r="AK259" s="59"/>
    </row>
    <row r="260" spans="1:37">
      <c r="A260" s="70" t="s">
        <v>101</v>
      </c>
      <c r="B260" s="58"/>
      <c r="C260" s="71"/>
      <c r="D260" s="72"/>
      <c r="E260" s="72"/>
      <c r="F260" s="72"/>
      <c r="G260" s="72"/>
      <c r="H260" s="59"/>
      <c r="I260" s="72"/>
      <c r="J260" s="72"/>
      <c r="K260" s="72"/>
      <c r="L260" s="72"/>
      <c r="M260" s="59"/>
      <c r="N260" s="72"/>
      <c r="O260" s="72"/>
      <c r="P260" s="72"/>
      <c r="Q260" s="72"/>
      <c r="R260" s="59"/>
      <c r="S260" s="72"/>
      <c r="T260" s="72"/>
      <c r="U260" s="72"/>
      <c r="V260" s="72"/>
      <c r="W260" s="59"/>
      <c r="X260" s="72"/>
      <c r="Y260" s="72"/>
      <c r="Z260" s="72"/>
      <c r="AA260" s="72"/>
      <c r="AB260" s="59"/>
      <c r="AC260" s="62"/>
      <c r="AD260" s="62"/>
      <c r="AE260" s="62"/>
      <c r="AF260" s="62"/>
      <c r="AG260" s="62"/>
    </row>
    <row r="261" spans="1:37">
      <c r="A261" s="65" t="s">
        <v>100</v>
      </c>
      <c r="C261" s="66"/>
      <c r="D261" s="67"/>
      <c r="E261" s="67"/>
      <c r="F261" s="67"/>
      <c r="G261" s="67"/>
      <c r="H261" s="68"/>
      <c r="I261" s="67"/>
      <c r="J261" s="67"/>
      <c r="K261" s="67"/>
      <c r="L261" s="67"/>
      <c r="M261" s="68"/>
      <c r="N261" s="67"/>
      <c r="O261" s="67"/>
      <c r="P261" s="67"/>
      <c r="Q261" s="67"/>
      <c r="R261" s="68"/>
      <c r="S261" s="67"/>
      <c r="T261" s="67"/>
      <c r="U261" s="67"/>
      <c r="V261" s="67"/>
      <c r="W261" s="68"/>
      <c r="X261" s="67"/>
      <c r="Y261" s="67"/>
      <c r="Z261" s="67"/>
      <c r="AA261" s="67"/>
      <c r="AB261" s="68"/>
      <c r="AC261" s="62"/>
      <c r="AD261" s="73" t="s">
        <v>103</v>
      </c>
      <c r="AE261" s="62"/>
      <c r="AF261" s="62"/>
      <c r="AG261" s="62"/>
    </row>
    <row r="262" spans="1:37">
      <c r="A262" s="70" t="s">
        <v>101</v>
      </c>
      <c r="B262" s="58"/>
      <c r="C262" s="71"/>
      <c r="D262" s="72"/>
      <c r="E262" s="72"/>
      <c r="F262" s="72"/>
      <c r="G262" s="72"/>
      <c r="H262" s="59"/>
      <c r="I262" s="72"/>
      <c r="J262" s="72"/>
      <c r="K262" s="72"/>
      <c r="L262" s="72"/>
      <c r="M262" s="59"/>
      <c r="N262" s="72"/>
      <c r="O262" s="72"/>
      <c r="P262" s="72"/>
      <c r="Q262" s="72"/>
      <c r="R262" s="59"/>
      <c r="S262" s="72"/>
      <c r="T262" s="72"/>
      <c r="U262" s="72"/>
      <c r="V262" s="72"/>
      <c r="W262" s="59"/>
      <c r="X262" s="72"/>
      <c r="Y262" s="72"/>
      <c r="Z262" s="72"/>
      <c r="AA262" s="72"/>
      <c r="AB262" s="59"/>
      <c r="AC262" s="62"/>
      <c r="AD262" s="62"/>
      <c r="AE262" s="62"/>
      <c r="AF262" s="62"/>
      <c r="AG262" s="62"/>
    </row>
    <row r="263" spans="1:37">
      <c r="A263" s="65" t="s">
        <v>100</v>
      </c>
      <c r="C263" s="66"/>
      <c r="D263" s="67"/>
      <c r="E263" s="67"/>
      <c r="F263" s="67"/>
      <c r="G263" s="67"/>
      <c r="H263" s="68"/>
      <c r="I263" s="67"/>
      <c r="J263" s="67"/>
      <c r="K263" s="67"/>
      <c r="L263" s="67"/>
      <c r="M263" s="68"/>
      <c r="N263" s="67"/>
      <c r="O263" s="67"/>
      <c r="P263" s="67"/>
      <c r="Q263" s="67"/>
      <c r="R263" s="68"/>
      <c r="S263" s="67"/>
      <c r="T263" s="67"/>
      <c r="U263" s="67"/>
      <c r="V263" s="67"/>
      <c r="W263" s="68"/>
      <c r="X263" s="67"/>
      <c r="Y263" s="67"/>
      <c r="Z263" s="67"/>
      <c r="AA263" s="67"/>
      <c r="AB263" s="68"/>
      <c r="AC263" s="62"/>
      <c r="AD263" s="74" t="str">
        <f>Daten!$A$31</f>
        <v>DM Senioren 2017</v>
      </c>
      <c r="AE263" s="58"/>
      <c r="AF263" s="58"/>
      <c r="AG263" s="58"/>
      <c r="AH263" s="58"/>
      <c r="AI263" s="58"/>
      <c r="AJ263" s="58"/>
      <c r="AK263" s="58"/>
    </row>
    <row r="264" spans="1:37">
      <c r="A264" s="70" t="s">
        <v>101</v>
      </c>
      <c r="B264" s="58"/>
      <c r="C264" s="71"/>
      <c r="D264" s="72"/>
      <c r="E264" s="72"/>
      <c r="F264" s="72"/>
      <c r="G264" s="72"/>
      <c r="H264" s="59"/>
      <c r="I264" s="72"/>
      <c r="J264" s="72"/>
      <c r="K264" s="72"/>
      <c r="L264" s="72"/>
      <c r="M264" s="59"/>
      <c r="N264" s="72"/>
      <c r="O264" s="72"/>
      <c r="P264" s="72"/>
      <c r="Q264" s="72"/>
      <c r="R264" s="59"/>
      <c r="S264" s="72"/>
      <c r="T264" s="72"/>
      <c r="U264" s="72"/>
      <c r="V264" s="72"/>
      <c r="W264" s="59"/>
      <c r="X264" s="72"/>
      <c r="Y264" s="72"/>
      <c r="Z264" s="72"/>
      <c r="AA264" s="72"/>
      <c r="AB264" s="59"/>
      <c r="AC264" s="62"/>
      <c r="AD264" s="75" t="str">
        <f>Sonntag!G30</f>
        <v>F30</v>
      </c>
      <c r="AE264" s="76"/>
      <c r="AF264" s="76"/>
      <c r="AG264" s="75" t="s">
        <v>34</v>
      </c>
      <c r="AH264" s="76"/>
      <c r="AI264" s="76"/>
      <c r="AJ264" s="76"/>
      <c r="AK264" s="76"/>
    </row>
    <row r="265" spans="1:37">
      <c r="A265" s="65" t="s">
        <v>100</v>
      </c>
      <c r="C265" s="66"/>
      <c r="D265" s="67"/>
      <c r="E265" s="67"/>
      <c r="F265" s="67"/>
      <c r="G265" s="67"/>
      <c r="H265" s="68"/>
      <c r="I265" s="67"/>
      <c r="J265" s="67"/>
      <c r="K265" s="67"/>
      <c r="L265" s="67"/>
      <c r="M265" s="68"/>
      <c r="N265" s="67"/>
      <c r="O265" s="67"/>
      <c r="P265" s="67"/>
      <c r="Q265" s="67"/>
      <c r="R265" s="68"/>
      <c r="S265" s="67"/>
      <c r="T265" s="67"/>
      <c r="U265" s="67"/>
      <c r="V265" s="67"/>
      <c r="W265" s="68"/>
      <c r="X265" s="67"/>
      <c r="Y265" s="67"/>
      <c r="Z265" s="67"/>
      <c r="AA265" s="67"/>
      <c r="AB265" s="68"/>
      <c r="AC265" s="62"/>
      <c r="AD265" s="77"/>
      <c r="AE265" s="62"/>
      <c r="AF265" s="62"/>
      <c r="AG265" s="62"/>
      <c r="AH265" s="62"/>
      <c r="AI265" s="62"/>
      <c r="AJ265" s="62"/>
      <c r="AK265" s="62"/>
    </row>
    <row r="266" spans="1:37">
      <c r="A266" s="70" t="s">
        <v>101</v>
      </c>
      <c r="B266" s="58"/>
      <c r="C266" s="71"/>
      <c r="D266" s="72"/>
      <c r="E266" s="72"/>
      <c r="F266" s="72"/>
      <c r="G266" s="72"/>
      <c r="H266" s="59"/>
      <c r="I266" s="72"/>
      <c r="J266" s="72"/>
      <c r="K266" s="72"/>
      <c r="L266" s="72"/>
      <c r="M266" s="59"/>
      <c r="N266" s="72"/>
      <c r="O266" s="72"/>
      <c r="P266" s="72"/>
      <c r="Q266" s="72"/>
      <c r="R266" s="59"/>
      <c r="S266" s="72"/>
      <c r="T266" s="72"/>
      <c r="U266" s="72"/>
      <c r="V266" s="72"/>
      <c r="W266" s="59"/>
      <c r="X266" s="72"/>
      <c r="Y266" s="72"/>
      <c r="Z266" s="72"/>
      <c r="AA266" s="72"/>
      <c r="AB266" s="59"/>
      <c r="AC266" s="62"/>
      <c r="AD266" s="78" t="s">
        <v>104</v>
      </c>
      <c r="AE266" s="76"/>
      <c r="AF266" s="76"/>
      <c r="AG266" s="76"/>
      <c r="AH266" s="79"/>
      <c r="AI266" s="76"/>
      <c r="AJ266" s="76"/>
      <c r="AK266" s="80"/>
    </row>
    <row r="267" spans="1:37">
      <c r="D267" s="64"/>
      <c r="AD267" s="81"/>
      <c r="AE267" s="52"/>
      <c r="AF267" s="52"/>
      <c r="AG267" s="52"/>
      <c r="AH267" s="82"/>
      <c r="AI267" s="52"/>
      <c r="AJ267" s="52"/>
      <c r="AK267" s="53"/>
    </row>
    <row r="268" spans="1:37">
      <c r="A268" s="83" t="s">
        <v>105</v>
      </c>
      <c r="B268" s="76"/>
      <c r="C268" s="80"/>
      <c r="D268" s="84"/>
      <c r="E268" s="84" t="s">
        <v>100</v>
      </c>
      <c r="F268" s="85" t="s">
        <v>21</v>
      </c>
      <c r="G268" s="84" t="s">
        <v>101</v>
      </c>
      <c r="H268" s="86"/>
      <c r="I268" s="84" t="s">
        <v>106</v>
      </c>
      <c r="J268" s="84"/>
      <c r="K268" s="84"/>
      <c r="L268" s="84"/>
      <c r="M268" s="86"/>
      <c r="N268" s="84" t="s">
        <v>107</v>
      </c>
      <c r="O268" s="84"/>
      <c r="P268" s="84"/>
      <c r="Q268" s="84"/>
      <c r="R268" s="86"/>
      <c r="S268" s="73"/>
      <c r="T268" s="73"/>
      <c r="AD268" s="87" t="s">
        <v>108</v>
      </c>
      <c r="AE268" s="58"/>
      <c r="AF268" s="58"/>
      <c r="AG268" s="58"/>
      <c r="AH268" s="72"/>
      <c r="AI268" s="58"/>
      <c r="AJ268" s="58"/>
      <c r="AK268" s="59"/>
    </row>
    <row r="269" spans="1:37">
      <c r="A269" s="60"/>
      <c r="C269" s="61"/>
      <c r="H269" s="61"/>
      <c r="M269" s="61"/>
      <c r="N269" s="88"/>
      <c r="O269" s="89"/>
      <c r="P269" s="89"/>
      <c r="Q269" s="89"/>
      <c r="R269" s="90"/>
      <c r="S269" s="62"/>
      <c r="T269" s="56" t="s">
        <v>109</v>
      </c>
      <c r="AD269" s="91"/>
      <c r="AE269" s="62"/>
      <c r="AF269" s="62"/>
      <c r="AG269" s="62"/>
      <c r="AH269" s="92"/>
      <c r="AI269" s="62"/>
      <c r="AJ269" s="62"/>
      <c r="AK269" s="61"/>
    </row>
    <row r="270" spans="1:37">
      <c r="A270" s="93" t="s">
        <v>110</v>
      </c>
      <c r="B270" s="58"/>
      <c r="C270" s="59"/>
      <c r="D270" s="58"/>
      <c r="E270" s="58"/>
      <c r="F270" s="94" t="s">
        <v>21</v>
      </c>
      <c r="G270" s="58"/>
      <c r="H270" s="59"/>
      <c r="I270" s="58"/>
      <c r="J270" s="58"/>
      <c r="K270" s="94" t="s">
        <v>21</v>
      </c>
      <c r="L270" s="58"/>
      <c r="M270" s="59"/>
      <c r="N270" s="95"/>
      <c r="O270" s="95"/>
      <c r="P270" s="96"/>
      <c r="Q270" s="97"/>
      <c r="R270" s="98"/>
      <c r="S270" s="62"/>
      <c r="T270" s="62"/>
      <c r="AD270" s="87" t="s">
        <v>111</v>
      </c>
      <c r="AE270" s="58"/>
      <c r="AF270" s="58"/>
      <c r="AG270" s="58"/>
      <c r="AH270" s="72"/>
      <c r="AI270" s="58"/>
      <c r="AJ270" s="58"/>
      <c r="AK270" s="59"/>
    </row>
    <row r="271" spans="1:37">
      <c r="A271" s="60"/>
      <c r="C271" s="61"/>
      <c r="H271" s="61"/>
      <c r="K271" s="99"/>
      <c r="M271" s="61"/>
      <c r="N271" s="62"/>
      <c r="Q271" s="100"/>
      <c r="R271" s="61"/>
      <c r="S271" s="62"/>
      <c r="T271" s="58"/>
      <c r="U271" s="58"/>
      <c r="V271" s="58"/>
      <c r="W271" s="58"/>
      <c r="X271" s="58"/>
      <c r="Y271" s="58"/>
      <c r="Z271" s="58"/>
      <c r="AA271" s="58"/>
      <c r="AB271" s="58"/>
      <c r="AC271" s="62"/>
      <c r="AD271" s="91"/>
      <c r="AE271" s="62"/>
      <c r="AF271" s="62"/>
      <c r="AG271" s="62"/>
      <c r="AH271" s="92"/>
      <c r="AI271" s="62"/>
      <c r="AJ271" s="62"/>
      <c r="AK271" s="61"/>
    </row>
    <row r="272" spans="1:37">
      <c r="A272" s="93" t="s">
        <v>112</v>
      </c>
      <c r="B272" s="58"/>
      <c r="C272" s="59"/>
      <c r="D272" s="58"/>
      <c r="E272" s="58"/>
      <c r="F272" s="94" t="s">
        <v>21</v>
      </c>
      <c r="G272" s="58"/>
      <c r="H272" s="59"/>
      <c r="I272" s="58"/>
      <c r="J272" s="58"/>
      <c r="K272" s="94" t="s">
        <v>21</v>
      </c>
      <c r="L272" s="58"/>
      <c r="M272" s="59"/>
      <c r="N272" s="58"/>
      <c r="O272" s="58"/>
      <c r="P272" s="94" t="s">
        <v>21</v>
      </c>
      <c r="Q272" s="101"/>
      <c r="R272" s="59"/>
      <c r="S272" s="62"/>
      <c r="T272" s="62"/>
      <c r="AD272" s="87" t="s">
        <v>113</v>
      </c>
      <c r="AE272" s="58"/>
      <c r="AF272" s="58"/>
      <c r="AG272" s="58"/>
      <c r="AH272" s="72"/>
      <c r="AI272" s="58"/>
      <c r="AJ272" s="58"/>
      <c r="AK272" s="59"/>
    </row>
    <row r="273" spans="1:37">
      <c r="AD273" s="91" t="s">
        <v>114</v>
      </c>
      <c r="AE273" s="62"/>
      <c r="AF273" s="62"/>
      <c r="AG273" s="62"/>
      <c r="AH273" s="92"/>
      <c r="AI273" s="62"/>
      <c r="AJ273" s="62"/>
      <c r="AK273" s="61"/>
    </row>
    <row r="274" spans="1:37">
      <c r="A274" s="102"/>
      <c r="B274" s="76"/>
      <c r="C274" s="76"/>
      <c r="D274" s="76"/>
      <c r="E274" s="76" t="s">
        <v>100</v>
      </c>
      <c r="F274" s="76"/>
      <c r="G274" s="76"/>
      <c r="H274" s="76"/>
      <c r="I274" s="76"/>
      <c r="J274" s="76"/>
      <c r="K274" s="76"/>
      <c r="L274" s="76"/>
      <c r="M274" s="76"/>
      <c r="N274" s="85" t="s">
        <v>40</v>
      </c>
      <c r="O274" s="76"/>
      <c r="P274" s="76"/>
      <c r="Q274" s="76"/>
      <c r="R274" s="76"/>
      <c r="S274" s="76"/>
      <c r="T274" s="76" t="s">
        <v>101</v>
      </c>
      <c r="U274" s="76"/>
      <c r="V274" s="76"/>
      <c r="W274" s="76"/>
      <c r="X274" s="76"/>
      <c r="Y274" s="76"/>
      <c r="Z274" s="76"/>
      <c r="AA274" s="76"/>
      <c r="AB274" s="80"/>
      <c r="AD274" s="87" t="s">
        <v>115</v>
      </c>
      <c r="AE274" s="58"/>
      <c r="AF274" s="58"/>
      <c r="AG274" s="58"/>
      <c r="AH274" s="72"/>
      <c r="AI274" s="58"/>
      <c r="AJ274" s="58"/>
      <c r="AK274" s="59"/>
    </row>
    <row r="275" spans="1:37">
      <c r="A275" s="103" t="s">
        <v>116</v>
      </c>
      <c r="B275" s="104" t="s">
        <v>117</v>
      </c>
      <c r="C275" s="104"/>
      <c r="D275" s="104"/>
      <c r="E275" s="104"/>
      <c r="F275" s="104"/>
      <c r="G275" s="105"/>
      <c r="H275" s="104" t="s">
        <v>118</v>
      </c>
      <c r="I275" s="104"/>
      <c r="J275" s="105"/>
      <c r="K275" s="106" t="s">
        <v>119</v>
      </c>
      <c r="L275" s="107" t="s">
        <v>120</v>
      </c>
      <c r="M275" s="108"/>
      <c r="N275" s="109" t="s">
        <v>94</v>
      </c>
      <c r="O275" s="105" t="s">
        <v>116</v>
      </c>
      <c r="P275" s="104" t="s">
        <v>117</v>
      </c>
      <c r="Q275" s="104"/>
      <c r="R275" s="104"/>
      <c r="S275" s="104"/>
      <c r="T275" s="104"/>
      <c r="U275" s="105"/>
      <c r="V275" s="104" t="s">
        <v>118</v>
      </c>
      <c r="W275" s="104"/>
      <c r="X275" s="105"/>
      <c r="Y275" s="106" t="s">
        <v>119</v>
      </c>
      <c r="Z275" s="107" t="s">
        <v>120</v>
      </c>
      <c r="AA275" s="108"/>
      <c r="AB275" s="109" t="s">
        <v>94</v>
      </c>
    </row>
    <row r="276" spans="1:37">
      <c r="A276" s="110" t="s">
        <v>121</v>
      </c>
      <c r="B276" s="111"/>
      <c r="C276" s="111"/>
      <c r="D276" s="111"/>
      <c r="E276" s="111"/>
      <c r="F276" s="111"/>
      <c r="G276" s="112"/>
      <c r="H276" s="111"/>
      <c r="I276" s="111"/>
      <c r="J276" s="112"/>
      <c r="K276" s="113"/>
      <c r="L276" s="114"/>
      <c r="M276" s="115"/>
      <c r="N276" s="116"/>
      <c r="O276" s="117" t="s">
        <v>121</v>
      </c>
      <c r="P276" s="111"/>
      <c r="Q276" s="111"/>
      <c r="R276" s="111"/>
      <c r="S276" s="111"/>
      <c r="T276" s="111"/>
      <c r="U276" s="112"/>
      <c r="V276" s="111"/>
      <c r="W276" s="111"/>
      <c r="X276" s="112"/>
      <c r="Y276" s="113"/>
      <c r="Z276" s="114"/>
      <c r="AA276" s="115"/>
      <c r="AB276" s="116"/>
      <c r="AD276" s="64" t="s">
        <v>122</v>
      </c>
    </row>
    <row r="277" spans="1:37">
      <c r="A277" s="110" t="s">
        <v>123</v>
      </c>
      <c r="B277" s="111"/>
      <c r="C277" s="111"/>
      <c r="D277" s="111"/>
      <c r="E277" s="111"/>
      <c r="F277" s="111"/>
      <c r="G277" s="112"/>
      <c r="H277" s="111"/>
      <c r="I277" s="111"/>
      <c r="J277" s="112"/>
      <c r="K277" s="118"/>
      <c r="L277" s="119"/>
      <c r="M277" s="112"/>
      <c r="N277" s="116"/>
      <c r="O277" s="117" t="s">
        <v>123</v>
      </c>
      <c r="P277" s="111"/>
      <c r="Q277" s="111"/>
      <c r="R277" s="111"/>
      <c r="S277" s="111"/>
      <c r="T277" s="111"/>
      <c r="U277" s="112"/>
      <c r="V277" s="111"/>
      <c r="W277" s="111"/>
      <c r="X277" s="112"/>
      <c r="Y277" s="118"/>
      <c r="Z277" s="119"/>
      <c r="AA277" s="112"/>
      <c r="AB277" s="116"/>
      <c r="AD277" s="120"/>
      <c r="AE277" s="58"/>
      <c r="AF277" s="58"/>
      <c r="AG277" s="58"/>
      <c r="AH277" s="58"/>
      <c r="AI277" s="58"/>
      <c r="AJ277" s="58"/>
      <c r="AK277" s="58"/>
    </row>
    <row r="278" spans="1:37">
      <c r="A278" s="110" t="s">
        <v>124</v>
      </c>
      <c r="B278" s="111"/>
      <c r="C278" s="111"/>
      <c r="D278" s="111"/>
      <c r="E278" s="111"/>
      <c r="F278" s="111"/>
      <c r="G278" s="112"/>
      <c r="H278" s="111"/>
      <c r="I278" s="111"/>
      <c r="J278" s="112"/>
      <c r="K278" s="118"/>
      <c r="L278" s="119"/>
      <c r="M278" s="112"/>
      <c r="N278" s="116"/>
      <c r="O278" s="117" t="s">
        <v>124</v>
      </c>
      <c r="P278" s="111"/>
      <c r="Q278" s="111"/>
      <c r="R278" s="111"/>
      <c r="S278" s="111"/>
      <c r="T278" s="111"/>
      <c r="U278" s="112"/>
      <c r="V278" s="111"/>
      <c r="W278" s="111"/>
      <c r="X278" s="112"/>
      <c r="Y278" s="118"/>
      <c r="Z278" s="119"/>
      <c r="AA278" s="112"/>
      <c r="AB278" s="116"/>
      <c r="AD278" s="64" t="s">
        <v>96</v>
      </c>
    </row>
    <row r="279" spans="1:37">
      <c r="A279" s="110" t="s">
        <v>125</v>
      </c>
      <c r="B279" s="111"/>
      <c r="C279" s="111"/>
      <c r="D279" s="111"/>
      <c r="E279" s="111"/>
      <c r="F279" s="111"/>
      <c r="G279" s="112"/>
      <c r="H279" s="111"/>
      <c r="I279" s="111"/>
      <c r="J279" s="112"/>
      <c r="K279" s="118"/>
      <c r="L279" s="119"/>
      <c r="M279" s="112"/>
      <c r="N279" s="116"/>
      <c r="O279" s="117" t="s">
        <v>125</v>
      </c>
      <c r="P279" s="111"/>
      <c r="Q279" s="111"/>
      <c r="R279" s="111"/>
      <c r="S279" s="111"/>
      <c r="T279" s="111"/>
      <c r="U279" s="112"/>
      <c r="V279" s="111"/>
      <c r="W279" s="111"/>
      <c r="X279" s="112"/>
      <c r="Y279" s="118"/>
      <c r="Z279" s="119"/>
      <c r="AA279" s="112"/>
      <c r="AB279" s="116"/>
      <c r="AD279" s="120"/>
      <c r="AE279" s="58"/>
      <c r="AF279" s="58"/>
      <c r="AG279" s="58"/>
      <c r="AH279" s="58"/>
      <c r="AI279" s="58"/>
      <c r="AJ279" s="58"/>
      <c r="AK279" s="58"/>
    </row>
    <row r="280" spans="1:37">
      <c r="A280" s="110" t="s">
        <v>126</v>
      </c>
      <c r="B280" s="111"/>
      <c r="C280" s="111"/>
      <c r="D280" s="111"/>
      <c r="E280" s="111"/>
      <c r="F280" s="111"/>
      <c r="G280" s="112"/>
      <c r="H280" s="111"/>
      <c r="I280" s="111"/>
      <c r="J280" s="112"/>
      <c r="K280" s="118"/>
      <c r="L280" s="119"/>
      <c r="M280" s="112"/>
      <c r="N280" s="116"/>
      <c r="O280" s="117" t="s">
        <v>126</v>
      </c>
      <c r="P280" s="111"/>
      <c r="Q280" s="111"/>
      <c r="R280" s="111"/>
      <c r="S280" s="111"/>
      <c r="T280" s="111"/>
      <c r="U280" s="112"/>
      <c r="V280" s="111"/>
      <c r="W280" s="111"/>
      <c r="X280" s="112"/>
      <c r="Y280" s="118"/>
      <c r="Z280" s="119"/>
      <c r="AA280" s="112"/>
      <c r="AB280" s="116"/>
      <c r="AD280" s="64" t="s">
        <v>127</v>
      </c>
    </row>
    <row r="281" spans="1:37">
      <c r="A281" s="121" t="s">
        <v>128</v>
      </c>
      <c r="B281" s="58"/>
      <c r="C281" s="58"/>
      <c r="D281" s="58"/>
      <c r="E281" s="58"/>
      <c r="F281" s="58"/>
      <c r="G281" s="72"/>
      <c r="H281" s="58"/>
      <c r="I281" s="58"/>
      <c r="J281" s="72"/>
      <c r="K281" s="122"/>
      <c r="L281" s="123"/>
      <c r="M281" s="72"/>
      <c r="N281" s="59"/>
      <c r="O281" s="124" t="s">
        <v>128</v>
      </c>
      <c r="P281" s="58"/>
      <c r="Q281" s="58"/>
      <c r="R281" s="58"/>
      <c r="S281" s="58"/>
      <c r="T281" s="58"/>
      <c r="U281" s="72"/>
      <c r="V281" s="58"/>
      <c r="W281" s="58"/>
      <c r="X281" s="72"/>
      <c r="Y281" s="122"/>
      <c r="Z281" s="123"/>
      <c r="AA281" s="72"/>
      <c r="AB281" s="59"/>
      <c r="AD281" s="125"/>
      <c r="AE281" s="125" t="str">
        <f>Daten!$A$35</f>
        <v>Fredenbeck</v>
      </c>
      <c r="AF281" s="58"/>
      <c r="AG281" s="58"/>
      <c r="AH281" s="58"/>
      <c r="AI281" s="58"/>
      <c r="AJ281" s="58"/>
      <c r="AK281" s="58"/>
    </row>
    <row r="282" spans="1:37">
      <c r="A282" s="65" t="s">
        <v>129</v>
      </c>
      <c r="N282" s="61"/>
      <c r="O282" s="64" t="s">
        <v>129</v>
      </c>
      <c r="AB282" s="61"/>
      <c r="AD282" s="64" t="s">
        <v>130</v>
      </c>
    </row>
    <row r="283" spans="1:37">
      <c r="A283" s="57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9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9"/>
      <c r="AD283" s="58"/>
      <c r="AE283" s="126" t="str">
        <f>Daten!$A$33</f>
        <v>06.05.2017</v>
      </c>
      <c r="AF283" s="58"/>
      <c r="AG283" s="58"/>
      <c r="AH283" s="58"/>
      <c r="AI283" s="58"/>
      <c r="AJ283" s="58"/>
      <c r="AK283" s="58"/>
    </row>
    <row r="284" spans="1:37" ht="12" customHeight="1">
      <c r="A284" s="127"/>
    </row>
    <row r="285" spans="1:37">
      <c r="A285" s="51" t="s">
        <v>95</v>
      </c>
      <c r="B285" s="52"/>
      <c r="C285" s="52"/>
      <c r="D285" s="52"/>
      <c r="E285" s="53"/>
      <c r="F285" s="54" t="s">
        <v>96</v>
      </c>
      <c r="G285" s="52"/>
      <c r="H285" s="52"/>
      <c r="I285" s="52"/>
      <c r="J285" s="52"/>
      <c r="K285" s="52"/>
      <c r="L285" s="52"/>
      <c r="M285" s="52"/>
      <c r="N285" s="52"/>
      <c r="O285" s="52"/>
      <c r="P285" s="53"/>
      <c r="Q285" s="54" t="s">
        <v>97</v>
      </c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3"/>
      <c r="AC285" s="55" t="s">
        <v>98</v>
      </c>
    </row>
    <row r="286" spans="1:37">
      <c r="A286" s="57"/>
      <c r="B286" s="58"/>
      <c r="C286" s="58"/>
      <c r="D286" s="58"/>
      <c r="E286" s="59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9"/>
      <c r="Q286" s="58"/>
      <c r="R286" s="58" t="str">
        <f ca="1">Sonntag!P31</f>
        <v>TV Berkenbaum</v>
      </c>
      <c r="S286" s="58"/>
      <c r="T286" s="58"/>
      <c r="U286" s="58"/>
      <c r="V286" s="58"/>
      <c r="W286" s="58"/>
      <c r="X286" s="58"/>
      <c r="Y286" s="58"/>
      <c r="Z286" s="58"/>
      <c r="AA286" s="58" t="str">
        <f>Sonntag!N31</f>
        <v>F30</v>
      </c>
      <c r="AB286" s="59"/>
      <c r="AC286" s="55" t="s">
        <v>99</v>
      </c>
    </row>
    <row r="287" spans="1:37" ht="15.95" customHeight="1">
      <c r="A287" s="60" t="s">
        <v>100</v>
      </c>
      <c r="C287" s="56" t="str">
        <f ca="1">Sonntag!I31</f>
        <v>TV Baden</v>
      </c>
      <c r="M287" s="61"/>
      <c r="N287" s="62" t="s">
        <v>101</v>
      </c>
      <c r="O287" s="63"/>
      <c r="P287" s="56" t="str">
        <f ca="1">Sonntag!M31</f>
        <v>TV Sottrum</v>
      </c>
      <c r="AB287" s="61"/>
    </row>
    <row r="288" spans="1:37">
      <c r="A288" s="57"/>
      <c r="B288" s="58"/>
      <c r="C288" s="58"/>
      <c r="M288" s="61"/>
      <c r="N288" s="62"/>
      <c r="AB288" s="61"/>
      <c r="AD288" s="64" t="s">
        <v>37</v>
      </c>
      <c r="AG288" s="64" t="s">
        <v>102</v>
      </c>
      <c r="AJ288" s="64" t="s">
        <v>39</v>
      </c>
    </row>
    <row r="289" spans="1:37">
      <c r="A289" s="65" t="s">
        <v>100</v>
      </c>
      <c r="C289" s="66"/>
      <c r="D289" s="67"/>
      <c r="E289" s="67"/>
      <c r="F289" s="67"/>
      <c r="G289" s="67"/>
      <c r="H289" s="68"/>
      <c r="I289" s="67"/>
      <c r="J289" s="67"/>
      <c r="K289" s="67"/>
      <c r="L289" s="67"/>
      <c r="M289" s="68"/>
      <c r="N289" s="67"/>
      <c r="O289" s="67"/>
      <c r="P289" s="67"/>
      <c r="Q289" s="67"/>
      <c r="R289" s="68"/>
      <c r="S289" s="67"/>
      <c r="T289" s="67"/>
      <c r="U289" s="67"/>
      <c r="V289" s="67"/>
      <c r="W289" s="68"/>
      <c r="X289" s="67"/>
      <c r="Y289" s="67"/>
      <c r="Z289" s="67"/>
      <c r="AA289" s="67"/>
      <c r="AB289" s="68"/>
      <c r="AC289" s="62"/>
      <c r="AD289" s="69"/>
      <c r="AE289" s="53"/>
      <c r="AF289" s="62"/>
      <c r="AG289" s="69"/>
      <c r="AH289" s="53"/>
      <c r="AJ289" s="69"/>
      <c r="AK289" s="53"/>
    </row>
    <row r="290" spans="1:37">
      <c r="A290" s="70" t="s">
        <v>101</v>
      </c>
      <c r="B290" s="58"/>
      <c r="C290" s="71"/>
      <c r="D290" s="72"/>
      <c r="E290" s="72"/>
      <c r="F290" s="72"/>
      <c r="G290" s="72"/>
      <c r="H290" s="59"/>
      <c r="I290" s="72"/>
      <c r="J290" s="72"/>
      <c r="K290" s="72"/>
      <c r="L290" s="72"/>
      <c r="M290" s="59"/>
      <c r="N290" s="72"/>
      <c r="O290" s="72"/>
      <c r="P290" s="72"/>
      <c r="Q290" s="72"/>
      <c r="R290" s="59"/>
      <c r="S290" s="72"/>
      <c r="T290" s="72"/>
      <c r="U290" s="72"/>
      <c r="V290" s="72"/>
      <c r="W290" s="59"/>
      <c r="X290" s="72"/>
      <c r="Y290" s="72"/>
      <c r="Z290" s="72"/>
      <c r="AA290" s="72"/>
      <c r="AB290" s="59"/>
      <c r="AC290" s="62"/>
      <c r="AD290" s="462">
        <f>Sonntag!C30</f>
        <v>3</v>
      </c>
      <c r="AE290" s="463"/>
      <c r="AF290" s="62"/>
      <c r="AG290" s="462">
        <f>Sonntag!E31</f>
        <v>110</v>
      </c>
      <c r="AH290" s="463"/>
      <c r="AJ290" s="462">
        <f>Sonntag!F31</f>
        <v>2</v>
      </c>
      <c r="AK290" s="463"/>
    </row>
    <row r="291" spans="1:37">
      <c r="A291" s="65" t="s">
        <v>100</v>
      </c>
      <c r="C291" s="66"/>
      <c r="D291" s="67"/>
      <c r="E291" s="67"/>
      <c r="F291" s="67"/>
      <c r="G291" s="67"/>
      <c r="H291" s="68"/>
      <c r="I291" s="67"/>
      <c r="J291" s="67"/>
      <c r="K291" s="67"/>
      <c r="L291" s="67"/>
      <c r="M291" s="68"/>
      <c r="N291" s="67"/>
      <c r="O291" s="67"/>
      <c r="P291" s="67"/>
      <c r="Q291" s="67"/>
      <c r="R291" s="68"/>
      <c r="S291" s="67"/>
      <c r="T291" s="67"/>
      <c r="U291" s="67"/>
      <c r="V291" s="67"/>
      <c r="W291" s="68"/>
      <c r="X291" s="67"/>
      <c r="Y291" s="67"/>
      <c r="Z291" s="67"/>
      <c r="AA291" s="67"/>
      <c r="AB291" s="68"/>
      <c r="AC291" s="62"/>
      <c r="AD291" s="57"/>
      <c r="AE291" s="59"/>
      <c r="AF291" s="62"/>
      <c r="AG291" s="57"/>
      <c r="AH291" s="59"/>
      <c r="AJ291" s="57"/>
      <c r="AK291" s="59"/>
    </row>
    <row r="292" spans="1:37">
      <c r="A292" s="70" t="s">
        <v>101</v>
      </c>
      <c r="B292" s="58"/>
      <c r="C292" s="71"/>
      <c r="D292" s="72"/>
      <c r="E292" s="72"/>
      <c r="F292" s="72"/>
      <c r="G292" s="72"/>
      <c r="H292" s="59"/>
      <c r="I292" s="72"/>
      <c r="J292" s="72"/>
      <c r="K292" s="72"/>
      <c r="L292" s="72"/>
      <c r="M292" s="59"/>
      <c r="N292" s="72"/>
      <c r="O292" s="72"/>
      <c r="P292" s="72"/>
      <c r="Q292" s="72"/>
      <c r="R292" s="59"/>
      <c r="S292" s="72"/>
      <c r="T292" s="72"/>
      <c r="U292" s="72"/>
      <c r="V292" s="72"/>
      <c r="W292" s="59"/>
      <c r="X292" s="72"/>
      <c r="Y292" s="72"/>
      <c r="Z292" s="72"/>
      <c r="AA292" s="72"/>
      <c r="AB292" s="59"/>
      <c r="AC292" s="62"/>
      <c r="AD292" s="62"/>
      <c r="AE292" s="62"/>
      <c r="AF292" s="62"/>
      <c r="AG292" s="62"/>
    </row>
    <row r="293" spans="1:37">
      <c r="A293" s="65" t="s">
        <v>100</v>
      </c>
      <c r="C293" s="66"/>
      <c r="D293" s="67"/>
      <c r="E293" s="67"/>
      <c r="F293" s="67"/>
      <c r="G293" s="67"/>
      <c r="H293" s="68"/>
      <c r="I293" s="67"/>
      <c r="J293" s="67"/>
      <c r="K293" s="67"/>
      <c r="L293" s="67"/>
      <c r="M293" s="68"/>
      <c r="N293" s="67"/>
      <c r="O293" s="67"/>
      <c r="P293" s="67"/>
      <c r="Q293" s="67"/>
      <c r="R293" s="68"/>
      <c r="S293" s="67"/>
      <c r="T293" s="67"/>
      <c r="U293" s="67"/>
      <c r="V293" s="67"/>
      <c r="W293" s="68"/>
      <c r="X293" s="67"/>
      <c r="Y293" s="67"/>
      <c r="Z293" s="67"/>
      <c r="AA293" s="67"/>
      <c r="AB293" s="68"/>
      <c r="AC293" s="62"/>
      <c r="AD293" s="73" t="s">
        <v>103</v>
      </c>
      <c r="AE293" s="62"/>
      <c r="AF293" s="62"/>
      <c r="AG293" s="62"/>
    </row>
    <row r="294" spans="1:37">
      <c r="A294" s="70" t="s">
        <v>101</v>
      </c>
      <c r="B294" s="58"/>
      <c r="C294" s="71"/>
      <c r="D294" s="72"/>
      <c r="E294" s="72"/>
      <c r="F294" s="72"/>
      <c r="G294" s="72"/>
      <c r="H294" s="59"/>
      <c r="I294" s="72"/>
      <c r="J294" s="72"/>
      <c r="K294" s="72"/>
      <c r="L294" s="72"/>
      <c r="M294" s="59"/>
      <c r="N294" s="72"/>
      <c r="O294" s="72"/>
      <c r="P294" s="72"/>
      <c r="Q294" s="72"/>
      <c r="R294" s="59"/>
      <c r="S294" s="72"/>
      <c r="T294" s="72"/>
      <c r="U294" s="72"/>
      <c r="V294" s="72"/>
      <c r="W294" s="59"/>
      <c r="X294" s="72"/>
      <c r="Y294" s="72"/>
      <c r="Z294" s="72"/>
      <c r="AA294" s="72"/>
      <c r="AB294" s="59"/>
      <c r="AC294" s="62"/>
      <c r="AD294" s="62"/>
      <c r="AE294" s="62"/>
      <c r="AF294" s="62"/>
      <c r="AG294" s="62"/>
    </row>
    <row r="295" spans="1:37">
      <c r="A295" s="65" t="s">
        <v>100</v>
      </c>
      <c r="C295" s="66"/>
      <c r="D295" s="67"/>
      <c r="E295" s="67"/>
      <c r="F295" s="67"/>
      <c r="G295" s="67"/>
      <c r="H295" s="68"/>
      <c r="I295" s="67"/>
      <c r="J295" s="67"/>
      <c r="K295" s="67"/>
      <c r="L295" s="67"/>
      <c r="M295" s="68"/>
      <c r="N295" s="67"/>
      <c r="O295" s="67"/>
      <c r="P295" s="67"/>
      <c r="Q295" s="67"/>
      <c r="R295" s="68"/>
      <c r="S295" s="67"/>
      <c r="T295" s="67"/>
      <c r="U295" s="67"/>
      <c r="V295" s="67"/>
      <c r="W295" s="68"/>
      <c r="X295" s="67"/>
      <c r="Y295" s="67"/>
      <c r="Z295" s="67"/>
      <c r="AA295" s="67"/>
      <c r="AB295" s="68"/>
      <c r="AC295" s="62"/>
      <c r="AD295" s="74" t="str">
        <f>Daten!$A$31</f>
        <v>DM Senioren 2017</v>
      </c>
      <c r="AE295" s="58"/>
      <c r="AF295" s="58"/>
      <c r="AG295" s="58"/>
      <c r="AH295" s="58"/>
      <c r="AI295" s="58"/>
      <c r="AJ295" s="58"/>
      <c r="AK295" s="58"/>
    </row>
    <row r="296" spans="1:37">
      <c r="A296" s="70" t="s">
        <v>101</v>
      </c>
      <c r="B296" s="58"/>
      <c r="C296" s="71"/>
      <c r="D296" s="72"/>
      <c r="E296" s="72"/>
      <c r="F296" s="72"/>
      <c r="G296" s="72"/>
      <c r="H296" s="59"/>
      <c r="I296" s="72"/>
      <c r="J296" s="72"/>
      <c r="K296" s="72"/>
      <c r="L296" s="72"/>
      <c r="M296" s="59"/>
      <c r="N296" s="72"/>
      <c r="O296" s="72"/>
      <c r="P296" s="72"/>
      <c r="Q296" s="72"/>
      <c r="R296" s="59"/>
      <c r="S296" s="72"/>
      <c r="T296" s="72"/>
      <c r="U296" s="72"/>
      <c r="V296" s="72"/>
      <c r="W296" s="59"/>
      <c r="X296" s="72"/>
      <c r="Y296" s="72"/>
      <c r="Z296" s="72"/>
      <c r="AA296" s="72"/>
      <c r="AB296" s="59"/>
      <c r="AC296" s="62"/>
      <c r="AD296" s="75" t="str">
        <f>Sonntag!G31</f>
        <v>F30</v>
      </c>
      <c r="AE296" s="76"/>
      <c r="AF296" s="76"/>
      <c r="AG296" s="75" t="s">
        <v>34</v>
      </c>
      <c r="AH296" s="76"/>
      <c r="AI296" s="76"/>
      <c r="AJ296" s="76"/>
      <c r="AK296" s="76"/>
    </row>
    <row r="297" spans="1:37">
      <c r="A297" s="65" t="s">
        <v>100</v>
      </c>
      <c r="C297" s="66"/>
      <c r="D297" s="67"/>
      <c r="E297" s="67"/>
      <c r="F297" s="67"/>
      <c r="G297" s="67"/>
      <c r="H297" s="68"/>
      <c r="I297" s="67"/>
      <c r="J297" s="67"/>
      <c r="K297" s="67"/>
      <c r="L297" s="67"/>
      <c r="M297" s="68"/>
      <c r="N297" s="67"/>
      <c r="O297" s="67"/>
      <c r="P297" s="67"/>
      <c r="Q297" s="67"/>
      <c r="R297" s="68"/>
      <c r="S297" s="67"/>
      <c r="T297" s="67"/>
      <c r="U297" s="67"/>
      <c r="V297" s="67"/>
      <c r="W297" s="68"/>
      <c r="X297" s="67"/>
      <c r="Y297" s="67"/>
      <c r="Z297" s="67"/>
      <c r="AA297" s="67"/>
      <c r="AB297" s="68"/>
      <c r="AC297" s="62"/>
      <c r="AD297" s="77"/>
      <c r="AE297" s="62"/>
      <c r="AF297" s="62"/>
      <c r="AG297" s="62"/>
      <c r="AH297" s="62"/>
      <c r="AI297" s="62"/>
      <c r="AJ297" s="62"/>
      <c r="AK297" s="62"/>
    </row>
    <row r="298" spans="1:37">
      <c r="A298" s="70" t="s">
        <v>101</v>
      </c>
      <c r="B298" s="58"/>
      <c r="C298" s="71"/>
      <c r="D298" s="72"/>
      <c r="E298" s="72"/>
      <c r="F298" s="72"/>
      <c r="G298" s="72"/>
      <c r="H298" s="59"/>
      <c r="I298" s="72"/>
      <c r="J298" s="72"/>
      <c r="K298" s="72"/>
      <c r="L298" s="72"/>
      <c r="M298" s="59"/>
      <c r="N298" s="72"/>
      <c r="O298" s="72"/>
      <c r="P298" s="72"/>
      <c r="Q298" s="72"/>
      <c r="R298" s="59"/>
      <c r="S298" s="72"/>
      <c r="T298" s="72"/>
      <c r="U298" s="72"/>
      <c r="V298" s="72"/>
      <c r="W298" s="59"/>
      <c r="X298" s="72"/>
      <c r="Y298" s="72"/>
      <c r="Z298" s="72"/>
      <c r="AA298" s="72"/>
      <c r="AB298" s="59"/>
      <c r="AC298" s="62"/>
      <c r="AD298" s="78" t="s">
        <v>104</v>
      </c>
      <c r="AE298" s="76"/>
      <c r="AF298" s="76"/>
      <c r="AG298" s="76"/>
      <c r="AH298" s="79"/>
      <c r="AI298" s="76"/>
      <c r="AJ298" s="76"/>
      <c r="AK298" s="80"/>
    </row>
    <row r="299" spans="1:37">
      <c r="D299" s="64"/>
      <c r="AD299" s="81"/>
      <c r="AE299" s="52"/>
      <c r="AF299" s="52"/>
      <c r="AG299" s="52"/>
      <c r="AH299" s="82"/>
      <c r="AI299" s="52"/>
      <c r="AJ299" s="52"/>
      <c r="AK299" s="53"/>
    </row>
    <row r="300" spans="1:37">
      <c r="A300" s="83" t="s">
        <v>105</v>
      </c>
      <c r="B300" s="76"/>
      <c r="C300" s="80"/>
      <c r="D300" s="84"/>
      <c r="E300" s="84" t="s">
        <v>100</v>
      </c>
      <c r="F300" s="85" t="s">
        <v>21</v>
      </c>
      <c r="G300" s="84" t="s">
        <v>101</v>
      </c>
      <c r="H300" s="86"/>
      <c r="I300" s="84" t="s">
        <v>106</v>
      </c>
      <c r="J300" s="84"/>
      <c r="K300" s="84"/>
      <c r="L300" s="84"/>
      <c r="M300" s="86"/>
      <c r="N300" s="84" t="s">
        <v>107</v>
      </c>
      <c r="O300" s="84"/>
      <c r="P300" s="84"/>
      <c r="Q300" s="84"/>
      <c r="R300" s="86"/>
      <c r="S300" s="73"/>
      <c r="T300" s="73"/>
      <c r="AD300" s="87" t="s">
        <v>108</v>
      </c>
      <c r="AE300" s="58"/>
      <c r="AF300" s="58"/>
      <c r="AG300" s="58"/>
      <c r="AH300" s="72"/>
      <c r="AI300" s="58"/>
      <c r="AJ300" s="58"/>
      <c r="AK300" s="59"/>
    </row>
    <row r="301" spans="1:37">
      <c r="A301" s="60"/>
      <c r="C301" s="61"/>
      <c r="H301" s="61"/>
      <c r="M301" s="61"/>
      <c r="N301" s="88"/>
      <c r="O301" s="89"/>
      <c r="P301" s="89"/>
      <c r="Q301" s="89"/>
      <c r="R301" s="90"/>
      <c r="S301" s="62"/>
      <c r="T301" s="56" t="s">
        <v>109</v>
      </c>
      <c r="AD301" s="91"/>
      <c r="AE301" s="62"/>
      <c r="AF301" s="62"/>
      <c r="AG301" s="62"/>
      <c r="AH301" s="92"/>
      <c r="AI301" s="62"/>
      <c r="AJ301" s="62"/>
      <c r="AK301" s="61"/>
    </row>
    <row r="302" spans="1:37">
      <c r="A302" s="93" t="s">
        <v>110</v>
      </c>
      <c r="B302" s="58"/>
      <c r="C302" s="59"/>
      <c r="D302" s="58"/>
      <c r="E302" s="58"/>
      <c r="F302" s="94" t="s">
        <v>21</v>
      </c>
      <c r="G302" s="58"/>
      <c r="H302" s="59"/>
      <c r="I302" s="58"/>
      <c r="J302" s="58"/>
      <c r="K302" s="94" t="s">
        <v>21</v>
      </c>
      <c r="L302" s="58"/>
      <c r="M302" s="59"/>
      <c r="N302" s="95"/>
      <c r="O302" s="95"/>
      <c r="P302" s="96"/>
      <c r="Q302" s="97"/>
      <c r="R302" s="98"/>
      <c r="S302" s="62"/>
      <c r="T302" s="62"/>
      <c r="AD302" s="87" t="s">
        <v>111</v>
      </c>
      <c r="AE302" s="58"/>
      <c r="AF302" s="58"/>
      <c r="AG302" s="58"/>
      <c r="AH302" s="72"/>
      <c r="AI302" s="58"/>
      <c r="AJ302" s="58"/>
      <c r="AK302" s="59"/>
    </row>
    <row r="303" spans="1:37">
      <c r="A303" s="60"/>
      <c r="C303" s="61"/>
      <c r="H303" s="61"/>
      <c r="K303" s="99"/>
      <c r="M303" s="61"/>
      <c r="N303" s="62"/>
      <c r="Q303" s="100"/>
      <c r="R303" s="61"/>
      <c r="S303" s="62"/>
      <c r="T303" s="58"/>
      <c r="U303" s="58"/>
      <c r="V303" s="58"/>
      <c r="W303" s="58"/>
      <c r="X303" s="58"/>
      <c r="Y303" s="58"/>
      <c r="Z303" s="58"/>
      <c r="AA303" s="58"/>
      <c r="AB303" s="58"/>
      <c r="AC303" s="62"/>
      <c r="AD303" s="91"/>
      <c r="AE303" s="62"/>
      <c r="AF303" s="62"/>
      <c r="AG303" s="62"/>
      <c r="AH303" s="92"/>
      <c r="AI303" s="62"/>
      <c r="AJ303" s="62"/>
      <c r="AK303" s="61"/>
    </row>
    <row r="304" spans="1:37">
      <c r="A304" s="93" t="s">
        <v>112</v>
      </c>
      <c r="B304" s="58"/>
      <c r="C304" s="59"/>
      <c r="D304" s="58"/>
      <c r="E304" s="58"/>
      <c r="F304" s="94" t="s">
        <v>21</v>
      </c>
      <c r="G304" s="58"/>
      <c r="H304" s="59"/>
      <c r="I304" s="58"/>
      <c r="J304" s="58"/>
      <c r="K304" s="94" t="s">
        <v>21</v>
      </c>
      <c r="L304" s="58"/>
      <c r="M304" s="59"/>
      <c r="N304" s="58"/>
      <c r="O304" s="58"/>
      <c r="P304" s="94" t="s">
        <v>21</v>
      </c>
      <c r="Q304" s="101"/>
      <c r="R304" s="59"/>
      <c r="S304" s="62"/>
      <c r="T304" s="62"/>
      <c r="AD304" s="87" t="s">
        <v>113</v>
      </c>
      <c r="AE304" s="58"/>
      <c r="AF304" s="58"/>
      <c r="AG304" s="58"/>
      <c r="AH304" s="72"/>
      <c r="AI304" s="58"/>
      <c r="AJ304" s="58"/>
      <c r="AK304" s="59"/>
    </row>
    <row r="305" spans="1:37">
      <c r="AD305" s="91" t="s">
        <v>114</v>
      </c>
      <c r="AE305" s="62"/>
      <c r="AF305" s="62"/>
      <c r="AG305" s="62"/>
      <c r="AH305" s="92"/>
      <c r="AI305" s="62"/>
      <c r="AJ305" s="62"/>
      <c r="AK305" s="61"/>
    </row>
    <row r="306" spans="1:37">
      <c r="A306" s="102"/>
      <c r="B306" s="76"/>
      <c r="C306" s="76"/>
      <c r="D306" s="76"/>
      <c r="E306" s="76" t="s">
        <v>100</v>
      </c>
      <c r="F306" s="76"/>
      <c r="G306" s="76"/>
      <c r="H306" s="76"/>
      <c r="I306" s="76"/>
      <c r="J306" s="76"/>
      <c r="K306" s="76"/>
      <c r="L306" s="76"/>
      <c r="M306" s="76"/>
      <c r="N306" s="85" t="s">
        <v>40</v>
      </c>
      <c r="O306" s="76"/>
      <c r="P306" s="76"/>
      <c r="Q306" s="76"/>
      <c r="R306" s="76"/>
      <c r="S306" s="76"/>
      <c r="T306" s="76" t="s">
        <v>101</v>
      </c>
      <c r="U306" s="76"/>
      <c r="V306" s="76"/>
      <c r="W306" s="76"/>
      <c r="X306" s="76"/>
      <c r="Y306" s="76"/>
      <c r="Z306" s="76"/>
      <c r="AA306" s="76"/>
      <c r="AB306" s="80"/>
      <c r="AD306" s="87" t="s">
        <v>115</v>
      </c>
      <c r="AE306" s="58"/>
      <c r="AF306" s="58"/>
      <c r="AG306" s="58"/>
      <c r="AH306" s="72"/>
      <c r="AI306" s="58"/>
      <c r="AJ306" s="58"/>
      <c r="AK306" s="59"/>
    </row>
    <row r="307" spans="1:37">
      <c r="A307" s="103" t="s">
        <v>116</v>
      </c>
      <c r="B307" s="104" t="s">
        <v>117</v>
      </c>
      <c r="C307" s="104"/>
      <c r="D307" s="104"/>
      <c r="E307" s="104"/>
      <c r="F307" s="104"/>
      <c r="G307" s="105"/>
      <c r="H307" s="104" t="s">
        <v>118</v>
      </c>
      <c r="I307" s="104"/>
      <c r="J307" s="105"/>
      <c r="K307" s="106" t="s">
        <v>119</v>
      </c>
      <c r="L307" s="107" t="s">
        <v>120</v>
      </c>
      <c r="M307" s="108"/>
      <c r="N307" s="109" t="s">
        <v>94</v>
      </c>
      <c r="O307" s="105" t="s">
        <v>116</v>
      </c>
      <c r="P307" s="104" t="s">
        <v>117</v>
      </c>
      <c r="Q307" s="104"/>
      <c r="R307" s="104"/>
      <c r="S307" s="104"/>
      <c r="T307" s="104"/>
      <c r="U307" s="105"/>
      <c r="V307" s="104" t="s">
        <v>118</v>
      </c>
      <c r="W307" s="104"/>
      <c r="X307" s="105"/>
      <c r="Y307" s="106" t="s">
        <v>119</v>
      </c>
      <c r="Z307" s="107" t="s">
        <v>120</v>
      </c>
      <c r="AA307" s="108"/>
      <c r="AB307" s="109" t="s">
        <v>94</v>
      </c>
    </row>
    <row r="308" spans="1:37">
      <c r="A308" s="110" t="s">
        <v>121</v>
      </c>
      <c r="B308" s="111"/>
      <c r="C308" s="111"/>
      <c r="D308" s="111"/>
      <c r="E308" s="111"/>
      <c r="F308" s="111"/>
      <c r="G308" s="112"/>
      <c r="H308" s="111"/>
      <c r="I308" s="111"/>
      <c r="J308" s="112"/>
      <c r="K308" s="113"/>
      <c r="L308" s="114"/>
      <c r="M308" s="115"/>
      <c r="N308" s="116"/>
      <c r="O308" s="117" t="s">
        <v>121</v>
      </c>
      <c r="P308" s="111"/>
      <c r="Q308" s="111"/>
      <c r="R308" s="111"/>
      <c r="S308" s="111"/>
      <c r="T308" s="111"/>
      <c r="U308" s="112"/>
      <c r="V308" s="111"/>
      <c r="W308" s="111"/>
      <c r="X308" s="112"/>
      <c r="Y308" s="113"/>
      <c r="Z308" s="114"/>
      <c r="AA308" s="115"/>
      <c r="AB308" s="116"/>
      <c r="AD308" s="64" t="s">
        <v>122</v>
      </c>
    </row>
    <row r="309" spans="1:37">
      <c r="A309" s="110" t="s">
        <v>123</v>
      </c>
      <c r="B309" s="111"/>
      <c r="C309" s="111"/>
      <c r="D309" s="111"/>
      <c r="E309" s="111"/>
      <c r="F309" s="111"/>
      <c r="G309" s="112"/>
      <c r="H309" s="111"/>
      <c r="I309" s="111"/>
      <c r="J309" s="112"/>
      <c r="K309" s="118"/>
      <c r="L309" s="119"/>
      <c r="M309" s="112"/>
      <c r="N309" s="116"/>
      <c r="O309" s="117" t="s">
        <v>123</v>
      </c>
      <c r="P309" s="111"/>
      <c r="Q309" s="111"/>
      <c r="R309" s="111"/>
      <c r="S309" s="111"/>
      <c r="T309" s="111"/>
      <c r="U309" s="112"/>
      <c r="V309" s="111"/>
      <c r="W309" s="111"/>
      <c r="X309" s="112"/>
      <c r="Y309" s="118"/>
      <c r="Z309" s="119"/>
      <c r="AA309" s="112"/>
      <c r="AB309" s="116"/>
      <c r="AD309" s="120"/>
      <c r="AE309" s="58"/>
      <c r="AF309" s="58"/>
      <c r="AG309" s="58"/>
      <c r="AH309" s="58"/>
      <c r="AI309" s="58"/>
      <c r="AJ309" s="58"/>
      <c r="AK309" s="58"/>
    </row>
    <row r="310" spans="1:37">
      <c r="A310" s="110" t="s">
        <v>124</v>
      </c>
      <c r="B310" s="111"/>
      <c r="C310" s="111"/>
      <c r="D310" s="111"/>
      <c r="E310" s="111"/>
      <c r="F310" s="111"/>
      <c r="G310" s="112"/>
      <c r="H310" s="111"/>
      <c r="I310" s="111"/>
      <c r="J310" s="112"/>
      <c r="K310" s="118"/>
      <c r="L310" s="119"/>
      <c r="M310" s="112"/>
      <c r="N310" s="116"/>
      <c r="O310" s="117" t="s">
        <v>124</v>
      </c>
      <c r="P310" s="111"/>
      <c r="Q310" s="111"/>
      <c r="R310" s="111"/>
      <c r="S310" s="111"/>
      <c r="T310" s="111"/>
      <c r="U310" s="112"/>
      <c r="V310" s="111"/>
      <c r="W310" s="111"/>
      <c r="X310" s="112"/>
      <c r="Y310" s="118"/>
      <c r="Z310" s="119"/>
      <c r="AA310" s="112"/>
      <c r="AB310" s="116"/>
      <c r="AD310" s="64" t="s">
        <v>96</v>
      </c>
    </row>
    <row r="311" spans="1:37">
      <c r="A311" s="110" t="s">
        <v>125</v>
      </c>
      <c r="B311" s="111"/>
      <c r="C311" s="111"/>
      <c r="D311" s="111"/>
      <c r="E311" s="111"/>
      <c r="F311" s="111"/>
      <c r="G311" s="112"/>
      <c r="H311" s="111"/>
      <c r="I311" s="111"/>
      <c r="J311" s="112"/>
      <c r="K311" s="118"/>
      <c r="L311" s="119"/>
      <c r="M311" s="112"/>
      <c r="N311" s="116"/>
      <c r="O311" s="117" t="s">
        <v>125</v>
      </c>
      <c r="P311" s="111"/>
      <c r="Q311" s="111"/>
      <c r="R311" s="111"/>
      <c r="S311" s="111"/>
      <c r="T311" s="111"/>
      <c r="U311" s="112"/>
      <c r="V311" s="111"/>
      <c r="W311" s="111"/>
      <c r="X311" s="112"/>
      <c r="Y311" s="118"/>
      <c r="Z311" s="119"/>
      <c r="AA311" s="112"/>
      <c r="AB311" s="116"/>
      <c r="AD311" s="120"/>
      <c r="AE311" s="58"/>
      <c r="AF311" s="58"/>
      <c r="AG311" s="58"/>
      <c r="AH311" s="58"/>
      <c r="AI311" s="58"/>
      <c r="AJ311" s="58"/>
      <c r="AK311" s="58"/>
    </row>
    <row r="312" spans="1:37">
      <c r="A312" s="110" t="s">
        <v>126</v>
      </c>
      <c r="B312" s="111"/>
      <c r="C312" s="111"/>
      <c r="D312" s="111"/>
      <c r="E312" s="111"/>
      <c r="F312" s="111"/>
      <c r="G312" s="112"/>
      <c r="H312" s="111"/>
      <c r="I312" s="111"/>
      <c r="J312" s="112"/>
      <c r="K312" s="118"/>
      <c r="L312" s="119"/>
      <c r="M312" s="112"/>
      <c r="N312" s="116"/>
      <c r="O312" s="117" t="s">
        <v>126</v>
      </c>
      <c r="P312" s="111"/>
      <c r="Q312" s="111"/>
      <c r="R312" s="111"/>
      <c r="S312" s="111"/>
      <c r="T312" s="111"/>
      <c r="U312" s="112"/>
      <c r="V312" s="111"/>
      <c r="W312" s="111"/>
      <c r="X312" s="112"/>
      <c r="Y312" s="118"/>
      <c r="Z312" s="119"/>
      <c r="AA312" s="112"/>
      <c r="AB312" s="116"/>
      <c r="AD312" s="64" t="s">
        <v>127</v>
      </c>
    </row>
    <row r="313" spans="1:37">
      <c r="A313" s="121" t="s">
        <v>128</v>
      </c>
      <c r="B313" s="58"/>
      <c r="C313" s="58"/>
      <c r="D313" s="58"/>
      <c r="E313" s="58"/>
      <c r="F313" s="58"/>
      <c r="G313" s="72"/>
      <c r="H313" s="58"/>
      <c r="I313" s="58"/>
      <c r="J313" s="72"/>
      <c r="K313" s="122"/>
      <c r="L313" s="123"/>
      <c r="M313" s="72"/>
      <c r="N313" s="59"/>
      <c r="O313" s="124" t="s">
        <v>128</v>
      </c>
      <c r="P313" s="58"/>
      <c r="Q313" s="58"/>
      <c r="R313" s="58"/>
      <c r="S313" s="58"/>
      <c r="T313" s="58"/>
      <c r="U313" s="72"/>
      <c r="V313" s="58"/>
      <c r="W313" s="58"/>
      <c r="X313" s="72"/>
      <c r="Y313" s="122"/>
      <c r="Z313" s="123"/>
      <c r="AA313" s="72"/>
      <c r="AB313" s="59"/>
      <c r="AD313" s="120"/>
      <c r="AE313" s="125" t="str">
        <f>Daten!$A$35</f>
        <v>Fredenbeck</v>
      </c>
      <c r="AF313" s="58"/>
      <c r="AG313" s="58"/>
      <c r="AH313" s="58"/>
      <c r="AI313" s="58"/>
      <c r="AJ313" s="58"/>
      <c r="AK313" s="58"/>
    </row>
    <row r="314" spans="1:37">
      <c r="A314" s="65" t="s">
        <v>129</v>
      </c>
      <c r="N314" s="61"/>
      <c r="O314" s="64" t="s">
        <v>129</v>
      </c>
      <c r="AB314" s="61"/>
      <c r="AD314" s="64" t="s">
        <v>130</v>
      </c>
    </row>
    <row r="315" spans="1:37">
      <c r="A315" s="57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9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9"/>
      <c r="AD315" s="58"/>
      <c r="AE315" s="126" t="str">
        <f>Daten!$A$33</f>
        <v>06.05.2017</v>
      </c>
      <c r="AF315" s="58"/>
      <c r="AG315" s="58"/>
      <c r="AH315" s="58"/>
      <c r="AI315" s="58"/>
      <c r="AJ315" s="58"/>
      <c r="AK315" s="58"/>
    </row>
    <row r="316" spans="1:37">
      <c r="A316" s="51" t="s">
        <v>95</v>
      </c>
      <c r="B316" s="52"/>
      <c r="C316" s="52"/>
      <c r="D316" s="52"/>
      <c r="E316" s="53"/>
      <c r="F316" s="54" t="s">
        <v>96</v>
      </c>
      <c r="G316" s="52"/>
      <c r="H316" s="52"/>
      <c r="I316" s="52"/>
      <c r="J316" s="52"/>
      <c r="K316" s="52"/>
      <c r="L316" s="52"/>
      <c r="M316" s="52"/>
      <c r="N316" s="52"/>
      <c r="O316" s="52"/>
      <c r="P316" s="53"/>
      <c r="Q316" s="54" t="s">
        <v>97</v>
      </c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3"/>
      <c r="AC316" s="55" t="s">
        <v>98</v>
      </c>
    </row>
    <row r="317" spans="1:37">
      <c r="A317" s="57"/>
      <c r="B317" s="58"/>
      <c r="C317" s="58"/>
      <c r="D317" s="58"/>
      <c r="E317" s="59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9"/>
      <c r="Q317" s="58"/>
      <c r="R317" s="58" t="str">
        <f ca="1">Sonntag!P32</f>
        <v>SV Weiler</v>
      </c>
      <c r="S317" s="58"/>
      <c r="T317" s="58"/>
      <c r="U317" s="58"/>
      <c r="V317" s="58"/>
      <c r="W317" s="58"/>
      <c r="X317" s="58"/>
      <c r="Y317" s="58" t="str">
        <f>Sonntag!N32</f>
        <v>M30</v>
      </c>
      <c r="Z317" s="58"/>
      <c r="AA317" s="58"/>
      <c r="AB317" s="59"/>
      <c r="AC317" s="55" t="s">
        <v>99</v>
      </c>
    </row>
    <row r="318" spans="1:37" ht="15.95" customHeight="1">
      <c r="A318" s="60" t="s">
        <v>100</v>
      </c>
      <c r="C318" s="56" t="str">
        <f ca="1">Sonntag!I32</f>
        <v>TuS Aschen-Strang</v>
      </c>
      <c r="M318" s="61"/>
      <c r="N318" s="62" t="s">
        <v>101</v>
      </c>
      <c r="O318" s="63"/>
      <c r="P318" s="56" t="str">
        <f ca="1">Sonntag!M32</f>
        <v>Charlottenburger TSV</v>
      </c>
      <c r="AB318" s="61"/>
    </row>
    <row r="319" spans="1:37">
      <c r="A319" s="57"/>
      <c r="B319" s="58"/>
      <c r="C319" s="58"/>
      <c r="M319" s="61"/>
      <c r="N319" s="62"/>
      <c r="AB319" s="61"/>
      <c r="AD319" s="64" t="s">
        <v>37</v>
      </c>
      <c r="AG319" s="64" t="s">
        <v>102</v>
      </c>
      <c r="AJ319" s="64" t="s">
        <v>39</v>
      </c>
    </row>
    <row r="320" spans="1:37">
      <c r="A320" s="65" t="s">
        <v>100</v>
      </c>
      <c r="C320" s="66"/>
      <c r="D320" s="67"/>
      <c r="E320" s="67"/>
      <c r="F320" s="67"/>
      <c r="G320" s="67"/>
      <c r="H320" s="68"/>
      <c r="I320" s="67"/>
      <c r="J320" s="67"/>
      <c r="K320" s="67"/>
      <c r="L320" s="67"/>
      <c r="M320" s="68"/>
      <c r="N320" s="67"/>
      <c r="O320" s="67"/>
      <c r="P320" s="67"/>
      <c r="Q320" s="67"/>
      <c r="R320" s="68"/>
      <c r="S320" s="67"/>
      <c r="T320" s="67"/>
      <c r="U320" s="67"/>
      <c r="V320" s="67"/>
      <c r="W320" s="68"/>
      <c r="X320" s="67"/>
      <c r="Y320" s="67"/>
      <c r="Z320" s="67"/>
      <c r="AA320" s="67"/>
      <c r="AB320" s="68"/>
      <c r="AC320" s="62"/>
      <c r="AD320" s="69"/>
      <c r="AE320" s="53"/>
      <c r="AF320" s="62"/>
      <c r="AG320" s="69"/>
      <c r="AH320" s="53"/>
      <c r="AJ320" s="69"/>
      <c r="AK320" s="53"/>
    </row>
    <row r="321" spans="1:37">
      <c r="A321" s="70" t="s">
        <v>101</v>
      </c>
      <c r="B321" s="58"/>
      <c r="C321" s="71"/>
      <c r="D321" s="72"/>
      <c r="E321" s="72"/>
      <c r="F321" s="72"/>
      <c r="G321" s="72"/>
      <c r="H321" s="59"/>
      <c r="I321" s="72"/>
      <c r="J321" s="72"/>
      <c r="K321" s="72"/>
      <c r="L321" s="72"/>
      <c r="M321" s="59"/>
      <c r="N321" s="72"/>
      <c r="O321" s="72"/>
      <c r="P321" s="72"/>
      <c r="Q321" s="72"/>
      <c r="R321" s="59"/>
      <c r="S321" s="72"/>
      <c r="T321" s="72"/>
      <c r="U321" s="72"/>
      <c r="V321" s="72"/>
      <c r="W321" s="59"/>
      <c r="X321" s="72"/>
      <c r="Y321" s="72"/>
      <c r="Z321" s="72"/>
      <c r="AA321" s="72"/>
      <c r="AB321" s="59"/>
      <c r="AC321" s="62"/>
      <c r="AD321" s="462">
        <f>Sonntag!C30</f>
        <v>3</v>
      </c>
      <c r="AE321" s="463"/>
      <c r="AF321" s="62"/>
      <c r="AG321" s="462">
        <f>Sonntag!E32</f>
        <v>111</v>
      </c>
      <c r="AH321" s="463"/>
      <c r="AJ321" s="462">
        <f>Sonntag!F32</f>
        <v>3</v>
      </c>
      <c r="AK321" s="463"/>
    </row>
    <row r="322" spans="1:37">
      <c r="A322" s="65" t="s">
        <v>100</v>
      </c>
      <c r="C322" s="66"/>
      <c r="D322" s="67"/>
      <c r="E322" s="67"/>
      <c r="F322" s="67"/>
      <c r="G322" s="67"/>
      <c r="H322" s="68"/>
      <c r="I322" s="67"/>
      <c r="J322" s="67"/>
      <c r="K322" s="67"/>
      <c r="L322" s="67"/>
      <c r="M322" s="68"/>
      <c r="N322" s="67"/>
      <c r="O322" s="67"/>
      <c r="P322" s="67"/>
      <c r="Q322" s="67"/>
      <c r="R322" s="68"/>
      <c r="S322" s="67"/>
      <c r="T322" s="67"/>
      <c r="U322" s="67"/>
      <c r="V322" s="67"/>
      <c r="W322" s="68"/>
      <c r="X322" s="67"/>
      <c r="Y322" s="67"/>
      <c r="Z322" s="67"/>
      <c r="AA322" s="67"/>
      <c r="AB322" s="68"/>
      <c r="AC322" s="62"/>
      <c r="AD322" s="57"/>
      <c r="AE322" s="59"/>
      <c r="AF322" s="62"/>
      <c r="AG322" s="57"/>
      <c r="AH322" s="59"/>
      <c r="AJ322" s="57"/>
      <c r="AK322" s="59"/>
    </row>
    <row r="323" spans="1:37">
      <c r="A323" s="70" t="s">
        <v>101</v>
      </c>
      <c r="B323" s="58"/>
      <c r="C323" s="71"/>
      <c r="D323" s="72"/>
      <c r="E323" s="72"/>
      <c r="F323" s="72"/>
      <c r="G323" s="72"/>
      <c r="H323" s="59"/>
      <c r="I323" s="72"/>
      <c r="J323" s="72"/>
      <c r="K323" s="72"/>
      <c r="L323" s="72"/>
      <c r="M323" s="59"/>
      <c r="N323" s="72"/>
      <c r="O323" s="72"/>
      <c r="P323" s="72"/>
      <c r="Q323" s="72"/>
      <c r="R323" s="59"/>
      <c r="S323" s="72"/>
      <c r="T323" s="72"/>
      <c r="U323" s="72"/>
      <c r="V323" s="72"/>
      <c r="W323" s="59"/>
      <c r="X323" s="72"/>
      <c r="Y323" s="72"/>
      <c r="Z323" s="72"/>
      <c r="AA323" s="72"/>
      <c r="AB323" s="59"/>
      <c r="AC323" s="62"/>
      <c r="AD323" s="62"/>
      <c r="AE323" s="62"/>
      <c r="AF323" s="62"/>
      <c r="AG323" s="62"/>
    </row>
    <row r="324" spans="1:37">
      <c r="A324" s="65" t="s">
        <v>100</v>
      </c>
      <c r="C324" s="66"/>
      <c r="D324" s="67"/>
      <c r="E324" s="67"/>
      <c r="F324" s="67"/>
      <c r="G324" s="67"/>
      <c r="H324" s="68"/>
      <c r="I324" s="67"/>
      <c r="J324" s="67"/>
      <c r="K324" s="67"/>
      <c r="L324" s="67"/>
      <c r="M324" s="68"/>
      <c r="N324" s="67"/>
      <c r="O324" s="67"/>
      <c r="P324" s="67"/>
      <c r="Q324" s="67"/>
      <c r="R324" s="68"/>
      <c r="S324" s="67"/>
      <c r="T324" s="67"/>
      <c r="U324" s="67"/>
      <c r="V324" s="67"/>
      <c r="W324" s="68"/>
      <c r="X324" s="67"/>
      <c r="Y324" s="67"/>
      <c r="Z324" s="67"/>
      <c r="AA324" s="67"/>
      <c r="AB324" s="68"/>
      <c r="AC324" s="62"/>
      <c r="AD324" s="73" t="s">
        <v>103</v>
      </c>
      <c r="AE324" s="62"/>
      <c r="AF324" s="62"/>
      <c r="AG324" s="62"/>
    </row>
    <row r="325" spans="1:37">
      <c r="A325" s="70" t="s">
        <v>101</v>
      </c>
      <c r="B325" s="58"/>
      <c r="C325" s="71"/>
      <c r="D325" s="72"/>
      <c r="E325" s="72"/>
      <c r="F325" s="72"/>
      <c r="G325" s="72"/>
      <c r="H325" s="59"/>
      <c r="I325" s="72"/>
      <c r="J325" s="72"/>
      <c r="K325" s="72"/>
      <c r="L325" s="72"/>
      <c r="M325" s="59"/>
      <c r="N325" s="72"/>
      <c r="O325" s="72"/>
      <c r="P325" s="72"/>
      <c r="Q325" s="72"/>
      <c r="R325" s="59"/>
      <c r="S325" s="72"/>
      <c r="T325" s="72"/>
      <c r="U325" s="72"/>
      <c r="V325" s="72"/>
      <c r="W325" s="59"/>
      <c r="X325" s="72"/>
      <c r="Y325" s="72"/>
      <c r="Z325" s="72"/>
      <c r="AA325" s="72"/>
      <c r="AB325" s="59"/>
      <c r="AC325" s="62"/>
      <c r="AD325" s="62"/>
      <c r="AE325" s="62"/>
      <c r="AF325" s="62"/>
      <c r="AG325" s="62"/>
    </row>
    <row r="326" spans="1:37">
      <c r="A326" s="65" t="s">
        <v>100</v>
      </c>
      <c r="C326" s="66"/>
      <c r="D326" s="67"/>
      <c r="E326" s="67"/>
      <c r="F326" s="67"/>
      <c r="G326" s="67"/>
      <c r="H326" s="68"/>
      <c r="I326" s="67"/>
      <c r="J326" s="67"/>
      <c r="K326" s="67"/>
      <c r="L326" s="67"/>
      <c r="M326" s="68"/>
      <c r="N326" s="67"/>
      <c r="O326" s="67"/>
      <c r="P326" s="67"/>
      <c r="Q326" s="67"/>
      <c r="R326" s="68"/>
      <c r="S326" s="67"/>
      <c r="T326" s="67"/>
      <c r="U326" s="67"/>
      <c r="V326" s="67"/>
      <c r="W326" s="68"/>
      <c r="X326" s="67"/>
      <c r="Y326" s="67"/>
      <c r="Z326" s="67"/>
      <c r="AA326" s="67"/>
      <c r="AB326" s="68"/>
      <c r="AC326" s="62"/>
      <c r="AD326" s="74" t="str">
        <f>Daten!$A$31</f>
        <v>DM Senioren 2017</v>
      </c>
      <c r="AE326" s="58"/>
      <c r="AF326" s="58"/>
      <c r="AG326" s="58"/>
      <c r="AH326" s="58"/>
      <c r="AI326" s="58"/>
      <c r="AJ326" s="58"/>
      <c r="AK326" s="58"/>
    </row>
    <row r="327" spans="1:37">
      <c r="A327" s="70" t="s">
        <v>101</v>
      </c>
      <c r="B327" s="58"/>
      <c r="C327" s="71"/>
      <c r="D327" s="72"/>
      <c r="E327" s="72"/>
      <c r="F327" s="72"/>
      <c r="G327" s="72"/>
      <c r="H327" s="59"/>
      <c r="I327" s="72"/>
      <c r="J327" s="72"/>
      <c r="K327" s="72"/>
      <c r="L327" s="72"/>
      <c r="M327" s="59"/>
      <c r="N327" s="72"/>
      <c r="O327" s="72"/>
      <c r="P327" s="72"/>
      <c r="Q327" s="72"/>
      <c r="R327" s="59"/>
      <c r="S327" s="72"/>
      <c r="T327" s="72"/>
      <c r="U327" s="72"/>
      <c r="V327" s="72"/>
      <c r="W327" s="59"/>
      <c r="X327" s="72"/>
      <c r="Y327" s="72"/>
      <c r="Z327" s="72"/>
      <c r="AA327" s="72"/>
      <c r="AB327" s="59"/>
      <c r="AC327" s="62"/>
      <c r="AD327" s="75" t="str">
        <f>Sonntag!G32</f>
        <v>M30</v>
      </c>
      <c r="AE327" s="76"/>
      <c r="AF327" s="76"/>
      <c r="AG327" s="75" t="s">
        <v>34</v>
      </c>
      <c r="AH327" s="76"/>
      <c r="AI327" s="76"/>
      <c r="AJ327" s="76"/>
      <c r="AK327" s="76"/>
    </row>
    <row r="328" spans="1:37">
      <c r="A328" s="65" t="s">
        <v>100</v>
      </c>
      <c r="C328" s="66"/>
      <c r="D328" s="67"/>
      <c r="E328" s="67"/>
      <c r="F328" s="67"/>
      <c r="G328" s="67"/>
      <c r="H328" s="68"/>
      <c r="I328" s="67"/>
      <c r="J328" s="67"/>
      <c r="K328" s="67"/>
      <c r="L328" s="67"/>
      <c r="M328" s="68"/>
      <c r="N328" s="67"/>
      <c r="O328" s="67"/>
      <c r="P328" s="67"/>
      <c r="Q328" s="67"/>
      <c r="R328" s="68"/>
      <c r="S328" s="67"/>
      <c r="T328" s="67"/>
      <c r="U328" s="67"/>
      <c r="V328" s="67"/>
      <c r="W328" s="68"/>
      <c r="X328" s="67"/>
      <c r="Y328" s="67"/>
      <c r="Z328" s="67"/>
      <c r="AA328" s="67"/>
      <c r="AB328" s="68"/>
      <c r="AC328" s="62"/>
      <c r="AD328" s="77"/>
      <c r="AE328" s="62"/>
      <c r="AF328" s="62"/>
      <c r="AG328" s="62"/>
      <c r="AH328" s="62"/>
      <c r="AI328" s="62"/>
      <c r="AJ328" s="62"/>
      <c r="AK328" s="62"/>
    </row>
    <row r="329" spans="1:37">
      <c r="A329" s="70" t="s">
        <v>101</v>
      </c>
      <c r="B329" s="58"/>
      <c r="C329" s="71"/>
      <c r="D329" s="72"/>
      <c r="E329" s="72"/>
      <c r="F329" s="72"/>
      <c r="G329" s="72"/>
      <c r="H329" s="59"/>
      <c r="I329" s="72"/>
      <c r="J329" s="72"/>
      <c r="K329" s="72"/>
      <c r="L329" s="72"/>
      <c r="M329" s="59"/>
      <c r="N329" s="72"/>
      <c r="O329" s="72"/>
      <c r="P329" s="72"/>
      <c r="Q329" s="72"/>
      <c r="R329" s="59"/>
      <c r="S329" s="72"/>
      <c r="T329" s="72"/>
      <c r="U329" s="72"/>
      <c r="V329" s="72"/>
      <c r="W329" s="59"/>
      <c r="X329" s="72"/>
      <c r="Y329" s="72"/>
      <c r="Z329" s="72"/>
      <c r="AA329" s="72"/>
      <c r="AB329" s="59"/>
      <c r="AC329" s="62"/>
      <c r="AD329" s="78" t="s">
        <v>104</v>
      </c>
      <c r="AE329" s="76"/>
      <c r="AF329" s="76"/>
      <c r="AG329" s="76"/>
      <c r="AH329" s="79"/>
      <c r="AI329" s="76"/>
      <c r="AJ329" s="76"/>
      <c r="AK329" s="80"/>
    </row>
    <row r="330" spans="1:37">
      <c r="D330" s="64"/>
      <c r="AD330" s="81"/>
      <c r="AE330" s="52"/>
      <c r="AF330" s="52"/>
      <c r="AG330" s="52"/>
      <c r="AH330" s="82"/>
      <c r="AI330" s="52"/>
      <c r="AJ330" s="52"/>
      <c r="AK330" s="53"/>
    </row>
    <row r="331" spans="1:37">
      <c r="A331" s="83" t="s">
        <v>105</v>
      </c>
      <c r="B331" s="76"/>
      <c r="C331" s="80"/>
      <c r="D331" s="84"/>
      <c r="E331" s="84" t="s">
        <v>100</v>
      </c>
      <c r="F331" s="85" t="s">
        <v>21</v>
      </c>
      <c r="G331" s="84" t="s">
        <v>101</v>
      </c>
      <c r="H331" s="86"/>
      <c r="I331" s="84" t="s">
        <v>106</v>
      </c>
      <c r="J331" s="84"/>
      <c r="K331" s="84"/>
      <c r="L331" s="84"/>
      <c r="M331" s="86"/>
      <c r="N331" s="84" t="s">
        <v>107</v>
      </c>
      <c r="O331" s="84"/>
      <c r="P331" s="84"/>
      <c r="Q331" s="84"/>
      <c r="R331" s="86"/>
      <c r="S331" s="73"/>
      <c r="T331" s="73"/>
      <c r="AD331" s="87" t="s">
        <v>108</v>
      </c>
      <c r="AE331" s="58"/>
      <c r="AF331" s="58"/>
      <c r="AG331" s="58"/>
      <c r="AH331" s="72"/>
      <c r="AI331" s="58"/>
      <c r="AJ331" s="58"/>
      <c r="AK331" s="59"/>
    </row>
    <row r="332" spans="1:37">
      <c r="A332" s="60"/>
      <c r="C332" s="61"/>
      <c r="H332" s="61"/>
      <c r="M332" s="61"/>
      <c r="N332" s="88"/>
      <c r="O332" s="89"/>
      <c r="P332" s="89"/>
      <c r="Q332" s="89"/>
      <c r="R332" s="90"/>
      <c r="S332" s="62"/>
      <c r="T332" s="56" t="s">
        <v>109</v>
      </c>
      <c r="AD332" s="91"/>
      <c r="AE332" s="62"/>
      <c r="AF332" s="62"/>
      <c r="AG332" s="62"/>
      <c r="AH332" s="92"/>
      <c r="AI332" s="62"/>
      <c r="AJ332" s="62"/>
      <c r="AK332" s="61"/>
    </row>
    <row r="333" spans="1:37">
      <c r="A333" s="93" t="s">
        <v>110</v>
      </c>
      <c r="B333" s="58"/>
      <c r="C333" s="59"/>
      <c r="D333" s="58"/>
      <c r="E333" s="58"/>
      <c r="F333" s="94" t="s">
        <v>21</v>
      </c>
      <c r="G333" s="58"/>
      <c r="H333" s="59"/>
      <c r="I333" s="58"/>
      <c r="J333" s="58"/>
      <c r="K333" s="94" t="s">
        <v>21</v>
      </c>
      <c r="L333" s="58"/>
      <c r="M333" s="59"/>
      <c r="N333" s="95"/>
      <c r="O333" s="95"/>
      <c r="P333" s="96"/>
      <c r="Q333" s="97"/>
      <c r="R333" s="98"/>
      <c r="S333" s="62"/>
      <c r="T333" s="62"/>
      <c r="AD333" s="87" t="s">
        <v>111</v>
      </c>
      <c r="AE333" s="58"/>
      <c r="AF333" s="58"/>
      <c r="AG333" s="58"/>
      <c r="AH333" s="72"/>
      <c r="AI333" s="58"/>
      <c r="AJ333" s="58"/>
      <c r="AK333" s="59"/>
    </row>
    <row r="334" spans="1:37">
      <c r="A334" s="60"/>
      <c r="C334" s="61"/>
      <c r="H334" s="61"/>
      <c r="K334" s="99"/>
      <c r="M334" s="61"/>
      <c r="N334" s="62"/>
      <c r="Q334" s="100"/>
      <c r="R334" s="61"/>
      <c r="S334" s="62"/>
      <c r="T334" s="58"/>
      <c r="U334" s="58"/>
      <c r="V334" s="58"/>
      <c r="W334" s="58"/>
      <c r="X334" s="58"/>
      <c r="Y334" s="58"/>
      <c r="Z334" s="58"/>
      <c r="AA334" s="58"/>
      <c r="AB334" s="58"/>
      <c r="AC334" s="62"/>
      <c r="AD334" s="91"/>
      <c r="AE334" s="62"/>
      <c r="AF334" s="62"/>
      <c r="AG334" s="62"/>
      <c r="AH334" s="92"/>
      <c r="AI334" s="62"/>
      <c r="AJ334" s="62"/>
      <c r="AK334" s="61"/>
    </row>
    <row r="335" spans="1:37">
      <c r="A335" s="93" t="s">
        <v>112</v>
      </c>
      <c r="B335" s="58"/>
      <c r="C335" s="59"/>
      <c r="D335" s="58"/>
      <c r="E335" s="58"/>
      <c r="F335" s="94" t="s">
        <v>21</v>
      </c>
      <c r="G335" s="58"/>
      <c r="H335" s="59"/>
      <c r="I335" s="58"/>
      <c r="J335" s="58"/>
      <c r="K335" s="94" t="s">
        <v>21</v>
      </c>
      <c r="L335" s="58"/>
      <c r="M335" s="59"/>
      <c r="N335" s="58"/>
      <c r="O335" s="58"/>
      <c r="P335" s="94" t="s">
        <v>21</v>
      </c>
      <c r="Q335" s="101"/>
      <c r="R335" s="59"/>
      <c r="S335" s="62"/>
      <c r="T335" s="62"/>
      <c r="AD335" s="87" t="s">
        <v>113</v>
      </c>
      <c r="AE335" s="58"/>
      <c r="AF335" s="58"/>
      <c r="AG335" s="58"/>
      <c r="AH335" s="72"/>
      <c r="AI335" s="58"/>
      <c r="AJ335" s="58"/>
      <c r="AK335" s="59"/>
    </row>
    <row r="336" spans="1:37">
      <c r="AD336" s="91" t="s">
        <v>114</v>
      </c>
      <c r="AE336" s="62"/>
      <c r="AF336" s="62"/>
      <c r="AG336" s="62"/>
      <c r="AH336" s="92"/>
      <c r="AI336" s="62"/>
      <c r="AJ336" s="62"/>
      <c r="AK336" s="61"/>
    </row>
    <row r="337" spans="1:37">
      <c r="A337" s="102"/>
      <c r="B337" s="76"/>
      <c r="C337" s="76"/>
      <c r="D337" s="76"/>
      <c r="E337" s="76" t="s">
        <v>100</v>
      </c>
      <c r="F337" s="76"/>
      <c r="G337" s="76"/>
      <c r="H337" s="76"/>
      <c r="I337" s="76"/>
      <c r="J337" s="76"/>
      <c r="K337" s="76"/>
      <c r="L337" s="76"/>
      <c r="M337" s="76"/>
      <c r="N337" s="85" t="s">
        <v>40</v>
      </c>
      <c r="O337" s="76"/>
      <c r="P337" s="76"/>
      <c r="Q337" s="76"/>
      <c r="R337" s="76"/>
      <c r="S337" s="76"/>
      <c r="T337" s="76" t="s">
        <v>101</v>
      </c>
      <c r="U337" s="76"/>
      <c r="V337" s="76"/>
      <c r="W337" s="76"/>
      <c r="X337" s="76"/>
      <c r="Y337" s="76"/>
      <c r="Z337" s="76"/>
      <c r="AA337" s="76"/>
      <c r="AB337" s="80"/>
      <c r="AD337" s="87" t="s">
        <v>115</v>
      </c>
      <c r="AE337" s="58"/>
      <c r="AF337" s="58"/>
      <c r="AG337" s="58"/>
      <c r="AH337" s="72"/>
      <c r="AI337" s="58"/>
      <c r="AJ337" s="58"/>
      <c r="AK337" s="59"/>
    </row>
    <row r="338" spans="1:37">
      <c r="A338" s="103" t="s">
        <v>116</v>
      </c>
      <c r="B338" s="104" t="s">
        <v>117</v>
      </c>
      <c r="C338" s="104"/>
      <c r="D338" s="104"/>
      <c r="E338" s="104"/>
      <c r="F338" s="104"/>
      <c r="G338" s="105"/>
      <c r="H338" s="104" t="s">
        <v>118</v>
      </c>
      <c r="I338" s="104"/>
      <c r="J338" s="105"/>
      <c r="K338" s="106" t="s">
        <v>119</v>
      </c>
      <c r="L338" s="107" t="s">
        <v>120</v>
      </c>
      <c r="M338" s="108"/>
      <c r="N338" s="109" t="s">
        <v>94</v>
      </c>
      <c r="O338" s="105" t="s">
        <v>116</v>
      </c>
      <c r="P338" s="104" t="s">
        <v>117</v>
      </c>
      <c r="Q338" s="104"/>
      <c r="R338" s="104"/>
      <c r="S338" s="104"/>
      <c r="T338" s="104"/>
      <c r="U338" s="105"/>
      <c r="V338" s="104" t="s">
        <v>118</v>
      </c>
      <c r="W338" s="104"/>
      <c r="X338" s="105"/>
      <c r="Y338" s="106" t="s">
        <v>119</v>
      </c>
      <c r="Z338" s="107" t="s">
        <v>120</v>
      </c>
      <c r="AA338" s="108"/>
      <c r="AB338" s="109" t="s">
        <v>94</v>
      </c>
    </row>
    <row r="339" spans="1:37">
      <c r="A339" s="110" t="s">
        <v>121</v>
      </c>
      <c r="B339" s="111"/>
      <c r="C339" s="111"/>
      <c r="D339" s="111"/>
      <c r="E339" s="111"/>
      <c r="F339" s="111"/>
      <c r="G339" s="112"/>
      <c r="H339" s="111"/>
      <c r="I339" s="111"/>
      <c r="J339" s="112"/>
      <c r="K339" s="113"/>
      <c r="L339" s="114"/>
      <c r="M339" s="115"/>
      <c r="N339" s="116"/>
      <c r="O339" s="117" t="s">
        <v>121</v>
      </c>
      <c r="P339" s="111"/>
      <c r="Q339" s="111"/>
      <c r="R339" s="111"/>
      <c r="S339" s="111"/>
      <c r="T339" s="111"/>
      <c r="U339" s="112"/>
      <c r="V339" s="111"/>
      <c r="W339" s="111"/>
      <c r="X339" s="112"/>
      <c r="Y339" s="113"/>
      <c r="Z339" s="114"/>
      <c r="AA339" s="115"/>
      <c r="AB339" s="116"/>
      <c r="AD339" s="64" t="s">
        <v>122</v>
      </c>
    </row>
    <row r="340" spans="1:37">
      <c r="A340" s="110" t="s">
        <v>123</v>
      </c>
      <c r="B340" s="111"/>
      <c r="C340" s="111"/>
      <c r="D340" s="111"/>
      <c r="E340" s="111"/>
      <c r="F340" s="111"/>
      <c r="G340" s="112"/>
      <c r="H340" s="111"/>
      <c r="I340" s="111"/>
      <c r="J340" s="112"/>
      <c r="K340" s="118"/>
      <c r="L340" s="119"/>
      <c r="M340" s="112"/>
      <c r="N340" s="116"/>
      <c r="O340" s="117" t="s">
        <v>123</v>
      </c>
      <c r="P340" s="111"/>
      <c r="Q340" s="111"/>
      <c r="R340" s="111"/>
      <c r="S340" s="111"/>
      <c r="T340" s="111"/>
      <c r="U340" s="112"/>
      <c r="V340" s="111"/>
      <c r="W340" s="111"/>
      <c r="X340" s="112"/>
      <c r="Y340" s="118"/>
      <c r="Z340" s="119"/>
      <c r="AA340" s="112"/>
      <c r="AB340" s="116"/>
      <c r="AD340" s="120"/>
      <c r="AE340" s="58"/>
      <c r="AF340" s="58"/>
      <c r="AG340" s="58"/>
      <c r="AH340" s="58"/>
      <c r="AI340" s="58"/>
      <c r="AJ340" s="58"/>
      <c r="AK340" s="58"/>
    </row>
    <row r="341" spans="1:37">
      <c r="A341" s="110" t="s">
        <v>124</v>
      </c>
      <c r="B341" s="111"/>
      <c r="C341" s="111"/>
      <c r="D341" s="111"/>
      <c r="E341" s="111"/>
      <c r="F341" s="111"/>
      <c r="G341" s="112"/>
      <c r="H341" s="111"/>
      <c r="I341" s="111"/>
      <c r="J341" s="112"/>
      <c r="K341" s="118"/>
      <c r="L341" s="119"/>
      <c r="M341" s="112"/>
      <c r="N341" s="116"/>
      <c r="O341" s="117" t="s">
        <v>124</v>
      </c>
      <c r="P341" s="111"/>
      <c r="Q341" s="111"/>
      <c r="R341" s="111"/>
      <c r="S341" s="111"/>
      <c r="T341" s="111"/>
      <c r="U341" s="112"/>
      <c r="V341" s="111"/>
      <c r="W341" s="111"/>
      <c r="X341" s="112"/>
      <c r="Y341" s="118"/>
      <c r="Z341" s="119"/>
      <c r="AA341" s="112"/>
      <c r="AB341" s="116"/>
      <c r="AD341" s="64" t="s">
        <v>96</v>
      </c>
    </row>
    <row r="342" spans="1:37">
      <c r="A342" s="110" t="s">
        <v>125</v>
      </c>
      <c r="B342" s="111"/>
      <c r="C342" s="111"/>
      <c r="D342" s="111"/>
      <c r="E342" s="111"/>
      <c r="F342" s="111"/>
      <c r="G342" s="112"/>
      <c r="H342" s="111"/>
      <c r="I342" s="111"/>
      <c r="J342" s="112"/>
      <c r="K342" s="118"/>
      <c r="L342" s="119"/>
      <c r="M342" s="112"/>
      <c r="N342" s="116"/>
      <c r="O342" s="117" t="s">
        <v>125</v>
      </c>
      <c r="P342" s="111"/>
      <c r="Q342" s="111"/>
      <c r="R342" s="111"/>
      <c r="S342" s="111"/>
      <c r="T342" s="111"/>
      <c r="U342" s="112"/>
      <c r="V342" s="111"/>
      <c r="W342" s="111"/>
      <c r="X342" s="112"/>
      <c r="Y342" s="118"/>
      <c r="Z342" s="119"/>
      <c r="AA342" s="112"/>
      <c r="AB342" s="116"/>
      <c r="AD342" s="120"/>
      <c r="AE342" s="58"/>
      <c r="AF342" s="58"/>
      <c r="AG342" s="58"/>
      <c r="AH342" s="58"/>
      <c r="AI342" s="58"/>
      <c r="AJ342" s="58"/>
      <c r="AK342" s="58"/>
    </row>
    <row r="343" spans="1:37">
      <c r="A343" s="110" t="s">
        <v>126</v>
      </c>
      <c r="B343" s="111"/>
      <c r="C343" s="111"/>
      <c r="D343" s="111"/>
      <c r="E343" s="111"/>
      <c r="F343" s="111"/>
      <c r="G343" s="112"/>
      <c r="H343" s="111"/>
      <c r="I343" s="111"/>
      <c r="J343" s="112"/>
      <c r="K343" s="118"/>
      <c r="L343" s="119"/>
      <c r="M343" s="112"/>
      <c r="N343" s="116"/>
      <c r="O343" s="117" t="s">
        <v>126</v>
      </c>
      <c r="P343" s="111"/>
      <c r="Q343" s="111"/>
      <c r="R343" s="111"/>
      <c r="S343" s="111"/>
      <c r="T343" s="111"/>
      <c r="U343" s="112"/>
      <c r="V343" s="111"/>
      <c r="W343" s="111"/>
      <c r="X343" s="112"/>
      <c r="Y343" s="118"/>
      <c r="Z343" s="119"/>
      <c r="AA343" s="112"/>
      <c r="AB343" s="116"/>
      <c r="AD343" s="64" t="s">
        <v>127</v>
      </c>
    </row>
    <row r="344" spans="1:37">
      <c r="A344" s="121" t="s">
        <v>128</v>
      </c>
      <c r="B344" s="58"/>
      <c r="C344" s="58"/>
      <c r="D344" s="58"/>
      <c r="E344" s="58"/>
      <c r="F344" s="58"/>
      <c r="G344" s="72"/>
      <c r="H344" s="58"/>
      <c r="I344" s="58"/>
      <c r="J344" s="72"/>
      <c r="K344" s="122"/>
      <c r="L344" s="123"/>
      <c r="M344" s="72"/>
      <c r="N344" s="59"/>
      <c r="O344" s="124" t="s">
        <v>128</v>
      </c>
      <c r="P344" s="58"/>
      <c r="Q344" s="58"/>
      <c r="R344" s="58"/>
      <c r="S344" s="58"/>
      <c r="T344" s="58"/>
      <c r="U344" s="72"/>
      <c r="V344" s="58"/>
      <c r="W344" s="58"/>
      <c r="X344" s="72"/>
      <c r="Y344" s="122"/>
      <c r="Z344" s="123"/>
      <c r="AA344" s="72"/>
      <c r="AB344" s="59"/>
      <c r="AD344" s="120"/>
      <c r="AE344" s="125" t="str">
        <f>Daten!$A$35</f>
        <v>Fredenbeck</v>
      </c>
      <c r="AF344" s="58"/>
      <c r="AG344" s="58"/>
      <c r="AH344" s="58"/>
      <c r="AI344" s="58"/>
      <c r="AJ344" s="58"/>
      <c r="AK344" s="58"/>
    </row>
    <row r="345" spans="1:37">
      <c r="A345" s="65" t="s">
        <v>129</v>
      </c>
      <c r="N345" s="61"/>
      <c r="O345" s="64" t="s">
        <v>129</v>
      </c>
      <c r="AB345" s="61"/>
      <c r="AD345" s="64" t="s">
        <v>130</v>
      </c>
    </row>
    <row r="346" spans="1:37">
      <c r="A346" s="57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9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9"/>
      <c r="AD346" s="58"/>
      <c r="AE346" s="126" t="str">
        <f>Daten!$A$33</f>
        <v>06.05.2017</v>
      </c>
      <c r="AF346" s="58"/>
      <c r="AG346" s="58"/>
      <c r="AH346" s="58"/>
      <c r="AI346" s="58"/>
      <c r="AJ346" s="58"/>
      <c r="AK346" s="58"/>
    </row>
    <row r="347" spans="1:37" ht="12" customHeight="1"/>
    <row r="348" spans="1:37">
      <c r="A348" s="51" t="s">
        <v>95</v>
      </c>
      <c r="B348" s="52"/>
      <c r="C348" s="52"/>
      <c r="D348" s="52"/>
      <c r="E348" s="53"/>
      <c r="F348" s="54" t="s">
        <v>96</v>
      </c>
      <c r="G348" s="52"/>
      <c r="H348" s="52"/>
      <c r="I348" s="52"/>
      <c r="J348" s="52"/>
      <c r="K348" s="52"/>
      <c r="L348" s="52"/>
      <c r="M348" s="52"/>
      <c r="N348" s="52"/>
      <c r="O348" s="52"/>
      <c r="P348" s="53"/>
      <c r="Q348" s="54" t="s">
        <v>97</v>
      </c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3"/>
      <c r="AC348" s="55" t="s">
        <v>98</v>
      </c>
    </row>
    <row r="349" spans="1:37">
      <c r="A349" s="57"/>
      <c r="B349" s="58"/>
      <c r="C349" s="58"/>
      <c r="D349" s="58"/>
      <c r="E349" s="59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9"/>
      <c r="Q349" s="58"/>
      <c r="R349" s="58" t="str">
        <f ca="1">Sonntag!P33</f>
        <v>SSC Dodesheide</v>
      </c>
      <c r="S349" s="58"/>
      <c r="T349" s="58"/>
      <c r="U349" s="58"/>
      <c r="V349" s="58"/>
      <c r="W349" s="58"/>
      <c r="X349" s="58"/>
      <c r="Y349" s="58" t="str">
        <f>Sonntag!N33</f>
        <v>M30</v>
      </c>
      <c r="Z349" s="58"/>
      <c r="AA349" s="58"/>
      <c r="AB349" s="59"/>
      <c r="AC349" s="55" t="s">
        <v>99</v>
      </c>
    </row>
    <row r="350" spans="1:37" ht="15.95" customHeight="1">
      <c r="A350" s="60" t="s">
        <v>100</v>
      </c>
      <c r="C350" s="56" t="str">
        <f ca="1">Sonntag!I33</f>
        <v>Eiserfelder TV</v>
      </c>
      <c r="M350" s="61"/>
      <c r="N350" s="62" t="s">
        <v>101</v>
      </c>
      <c r="O350" s="63"/>
      <c r="P350" s="56" t="str">
        <f ca="1">Sonntag!M33</f>
        <v>TV Berkenbaum</v>
      </c>
      <c r="AB350" s="61"/>
    </row>
    <row r="351" spans="1:37">
      <c r="A351" s="57"/>
      <c r="B351" s="58"/>
      <c r="C351" s="58"/>
      <c r="M351" s="61"/>
      <c r="N351" s="62"/>
      <c r="AB351" s="61"/>
      <c r="AD351" s="64" t="s">
        <v>37</v>
      </c>
      <c r="AG351" s="64" t="s">
        <v>102</v>
      </c>
      <c r="AJ351" s="64" t="s">
        <v>39</v>
      </c>
    </row>
    <row r="352" spans="1:37">
      <c r="A352" s="65" t="s">
        <v>100</v>
      </c>
      <c r="C352" s="66"/>
      <c r="D352" s="67"/>
      <c r="E352" s="67"/>
      <c r="F352" s="67"/>
      <c r="G352" s="67"/>
      <c r="H352" s="68"/>
      <c r="I352" s="67"/>
      <c r="J352" s="67"/>
      <c r="K352" s="67"/>
      <c r="L352" s="67"/>
      <c r="M352" s="68"/>
      <c r="N352" s="67"/>
      <c r="O352" s="67"/>
      <c r="P352" s="67"/>
      <c r="Q352" s="67"/>
      <c r="R352" s="68"/>
      <c r="S352" s="67"/>
      <c r="T352" s="67"/>
      <c r="U352" s="67"/>
      <c r="V352" s="67"/>
      <c r="W352" s="68"/>
      <c r="X352" s="67"/>
      <c r="Y352" s="67"/>
      <c r="Z352" s="67"/>
      <c r="AA352" s="67"/>
      <c r="AB352" s="68"/>
      <c r="AC352" s="62"/>
      <c r="AD352" s="69"/>
      <c r="AE352" s="53"/>
      <c r="AF352" s="62"/>
      <c r="AG352" s="69"/>
      <c r="AH352" s="53"/>
      <c r="AJ352" s="69"/>
      <c r="AK352" s="53"/>
    </row>
    <row r="353" spans="1:37">
      <c r="A353" s="70" t="s">
        <v>101</v>
      </c>
      <c r="B353" s="58"/>
      <c r="C353" s="71"/>
      <c r="D353" s="72"/>
      <c r="E353" s="72"/>
      <c r="F353" s="72"/>
      <c r="G353" s="72"/>
      <c r="H353" s="59"/>
      <c r="I353" s="72"/>
      <c r="J353" s="72"/>
      <c r="K353" s="72"/>
      <c r="L353" s="72"/>
      <c r="M353" s="59"/>
      <c r="N353" s="72"/>
      <c r="O353" s="72"/>
      <c r="P353" s="72"/>
      <c r="Q353" s="72"/>
      <c r="R353" s="59"/>
      <c r="S353" s="72"/>
      <c r="T353" s="72"/>
      <c r="U353" s="72"/>
      <c r="V353" s="72"/>
      <c r="W353" s="59"/>
      <c r="X353" s="72"/>
      <c r="Y353" s="72"/>
      <c r="Z353" s="72"/>
      <c r="AA353" s="72"/>
      <c r="AB353" s="59"/>
      <c r="AC353" s="62"/>
      <c r="AD353" s="462">
        <f>Sonntag!C30</f>
        <v>3</v>
      </c>
      <c r="AE353" s="463"/>
      <c r="AF353" s="62"/>
      <c r="AG353" s="462">
        <f>Sonntag!E33</f>
        <v>112</v>
      </c>
      <c r="AH353" s="463"/>
      <c r="AJ353" s="462">
        <f>Sonntag!F33</f>
        <v>4</v>
      </c>
      <c r="AK353" s="463"/>
    </row>
    <row r="354" spans="1:37">
      <c r="A354" s="65" t="s">
        <v>100</v>
      </c>
      <c r="C354" s="66"/>
      <c r="D354" s="67"/>
      <c r="E354" s="67"/>
      <c r="F354" s="67"/>
      <c r="G354" s="67"/>
      <c r="H354" s="68"/>
      <c r="I354" s="67"/>
      <c r="J354" s="67"/>
      <c r="K354" s="67"/>
      <c r="L354" s="67"/>
      <c r="M354" s="68"/>
      <c r="N354" s="67"/>
      <c r="O354" s="67"/>
      <c r="P354" s="67"/>
      <c r="Q354" s="67"/>
      <c r="R354" s="68"/>
      <c r="S354" s="67"/>
      <c r="T354" s="67"/>
      <c r="U354" s="67"/>
      <c r="V354" s="67"/>
      <c r="W354" s="68"/>
      <c r="X354" s="67"/>
      <c r="Y354" s="67"/>
      <c r="Z354" s="67"/>
      <c r="AA354" s="67"/>
      <c r="AB354" s="68"/>
      <c r="AC354" s="62"/>
      <c r="AD354" s="57"/>
      <c r="AE354" s="59"/>
      <c r="AF354" s="62"/>
      <c r="AG354" s="57"/>
      <c r="AH354" s="59"/>
      <c r="AJ354" s="57"/>
      <c r="AK354" s="59"/>
    </row>
    <row r="355" spans="1:37">
      <c r="A355" s="70" t="s">
        <v>101</v>
      </c>
      <c r="B355" s="58"/>
      <c r="C355" s="71"/>
      <c r="D355" s="72"/>
      <c r="E355" s="72"/>
      <c r="F355" s="72"/>
      <c r="G355" s="72"/>
      <c r="H355" s="59"/>
      <c r="I355" s="72"/>
      <c r="J355" s="72"/>
      <c r="K355" s="72"/>
      <c r="L355" s="72"/>
      <c r="M355" s="59"/>
      <c r="N355" s="72"/>
      <c r="O355" s="72"/>
      <c r="P355" s="72"/>
      <c r="Q355" s="72"/>
      <c r="R355" s="59"/>
      <c r="S355" s="72"/>
      <c r="T355" s="72"/>
      <c r="U355" s="72"/>
      <c r="V355" s="72"/>
      <c r="W355" s="59"/>
      <c r="X355" s="72"/>
      <c r="Y355" s="72"/>
      <c r="Z355" s="72"/>
      <c r="AA355" s="72"/>
      <c r="AB355" s="59"/>
      <c r="AC355" s="62"/>
      <c r="AD355" s="62"/>
      <c r="AE355" s="62"/>
      <c r="AF355" s="62"/>
      <c r="AG355" s="62"/>
    </row>
    <row r="356" spans="1:37">
      <c r="A356" s="65" t="s">
        <v>100</v>
      </c>
      <c r="C356" s="66"/>
      <c r="D356" s="67"/>
      <c r="E356" s="67"/>
      <c r="F356" s="67"/>
      <c r="G356" s="67"/>
      <c r="H356" s="68"/>
      <c r="I356" s="67"/>
      <c r="J356" s="67"/>
      <c r="K356" s="67"/>
      <c r="L356" s="67"/>
      <c r="M356" s="68"/>
      <c r="N356" s="67"/>
      <c r="O356" s="67"/>
      <c r="P356" s="67"/>
      <c r="Q356" s="67"/>
      <c r="R356" s="68"/>
      <c r="S356" s="67"/>
      <c r="T356" s="67"/>
      <c r="U356" s="67"/>
      <c r="V356" s="67"/>
      <c r="W356" s="68"/>
      <c r="X356" s="67"/>
      <c r="Y356" s="67"/>
      <c r="Z356" s="67"/>
      <c r="AA356" s="67"/>
      <c r="AB356" s="68"/>
      <c r="AC356" s="62"/>
      <c r="AD356" s="73" t="s">
        <v>103</v>
      </c>
      <c r="AE356" s="62"/>
      <c r="AF356" s="62"/>
      <c r="AG356" s="62"/>
    </row>
    <row r="357" spans="1:37">
      <c r="A357" s="70" t="s">
        <v>101</v>
      </c>
      <c r="B357" s="58"/>
      <c r="C357" s="71"/>
      <c r="D357" s="72"/>
      <c r="E357" s="72"/>
      <c r="F357" s="72"/>
      <c r="G357" s="72"/>
      <c r="H357" s="59"/>
      <c r="I357" s="72"/>
      <c r="J357" s="72"/>
      <c r="K357" s="72"/>
      <c r="L357" s="72"/>
      <c r="M357" s="59"/>
      <c r="N357" s="72"/>
      <c r="O357" s="72"/>
      <c r="P357" s="72"/>
      <c r="Q357" s="72"/>
      <c r="R357" s="59"/>
      <c r="S357" s="72"/>
      <c r="T357" s="72"/>
      <c r="U357" s="72"/>
      <c r="V357" s="72"/>
      <c r="W357" s="59"/>
      <c r="X357" s="72"/>
      <c r="Y357" s="72"/>
      <c r="Z357" s="72"/>
      <c r="AA357" s="72"/>
      <c r="AB357" s="59"/>
      <c r="AC357" s="62"/>
      <c r="AD357" s="62"/>
      <c r="AE357" s="62"/>
      <c r="AF357" s="62"/>
      <c r="AG357" s="62"/>
    </row>
    <row r="358" spans="1:37">
      <c r="A358" s="65" t="s">
        <v>100</v>
      </c>
      <c r="C358" s="66"/>
      <c r="D358" s="67"/>
      <c r="E358" s="67"/>
      <c r="F358" s="67"/>
      <c r="G358" s="67"/>
      <c r="H358" s="68"/>
      <c r="I358" s="67"/>
      <c r="J358" s="67"/>
      <c r="K358" s="67"/>
      <c r="L358" s="67"/>
      <c r="M358" s="68"/>
      <c r="N358" s="67"/>
      <c r="O358" s="67"/>
      <c r="P358" s="67"/>
      <c r="Q358" s="67"/>
      <c r="R358" s="68"/>
      <c r="S358" s="67"/>
      <c r="T358" s="67"/>
      <c r="U358" s="67"/>
      <c r="V358" s="67"/>
      <c r="W358" s="68"/>
      <c r="X358" s="67"/>
      <c r="Y358" s="67"/>
      <c r="Z358" s="67"/>
      <c r="AA358" s="67"/>
      <c r="AB358" s="68"/>
      <c r="AC358" s="62"/>
      <c r="AD358" s="74" t="str">
        <f>Daten!$A$31</f>
        <v>DM Senioren 2017</v>
      </c>
      <c r="AE358" s="58"/>
      <c r="AF358" s="58"/>
      <c r="AG358" s="58"/>
      <c r="AH358" s="58"/>
      <c r="AI358" s="58"/>
      <c r="AJ358" s="58"/>
      <c r="AK358" s="58"/>
    </row>
    <row r="359" spans="1:37">
      <c r="A359" s="70" t="s">
        <v>101</v>
      </c>
      <c r="B359" s="58"/>
      <c r="C359" s="71"/>
      <c r="D359" s="72"/>
      <c r="E359" s="72"/>
      <c r="F359" s="72"/>
      <c r="G359" s="72"/>
      <c r="H359" s="59"/>
      <c r="I359" s="72"/>
      <c r="J359" s="72"/>
      <c r="K359" s="72"/>
      <c r="L359" s="72"/>
      <c r="M359" s="59"/>
      <c r="N359" s="72"/>
      <c r="O359" s="72"/>
      <c r="P359" s="72"/>
      <c r="Q359" s="72"/>
      <c r="R359" s="59"/>
      <c r="S359" s="72"/>
      <c r="T359" s="72"/>
      <c r="U359" s="72"/>
      <c r="V359" s="72"/>
      <c r="W359" s="59"/>
      <c r="X359" s="72"/>
      <c r="Y359" s="72"/>
      <c r="Z359" s="72"/>
      <c r="AA359" s="72"/>
      <c r="AB359" s="59"/>
      <c r="AC359" s="62"/>
      <c r="AD359" s="75" t="str">
        <f>Sonntag!G33</f>
        <v>M30</v>
      </c>
      <c r="AE359" s="76"/>
      <c r="AF359" s="76"/>
      <c r="AG359" s="75" t="s">
        <v>34</v>
      </c>
      <c r="AH359" s="76"/>
      <c r="AI359" s="76"/>
      <c r="AJ359" s="76"/>
      <c r="AK359" s="76"/>
    </row>
    <row r="360" spans="1:37">
      <c r="A360" s="65" t="s">
        <v>100</v>
      </c>
      <c r="C360" s="66"/>
      <c r="D360" s="67"/>
      <c r="E360" s="67"/>
      <c r="F360" s="67"/>
      <c r="G360" s="67"/>
      <c r="H360" s="68"/>
      <c r="I360" s="67"/>
      <c r="J360" s="67"/>
      <c r="K360" s="67"/>
      <c r="L360" s="67"/>
      <c r="M360" s="68"/>
      <c r="N360" s="67"/>
      <c r="O360" s="67"/>
      <c r="P360" s="67"/>
      <c r="Q360" s="67"/>
      <c r="R360" s="68"/>
      <c r="S360" s="67"/>
      <c r="T360" s="67"/>
      <c r="U360" s="67"/>
      <c r="V360" s="67"/>
      <c r="W360" s="68"/>
      <c r="X360" s="67"/>
      <c r="Y360" s="67"/>
      <c r="Z360" s="67"/>
      <c r="AA360" s="67"/>
      <c r="AB360" s="68"/>
      <c r="AC360" s="62"/>
      <c r="AD360" s="77"/>
      <c r="AE360" s="62"/>
      <c r="AF360" s="62"/>
      <c r="AG360" s="62"/>
      <c r="AH360" s="62"/>
      <c r="AI360" s="62"/>
      <c r="AJ360" s="62"/>
      <c r="AK360" s="62"/>
    </row>
    <row r="361" spans="1:37">
      <c r="A361" s="70" t="s">
        <v>101</v>
      </c>
      <c r="B361" s="58"/>
      <c r="C361" s="71"/>
      <c r="D361" s="72"/>
      <c r="E361" s="72"/>
      <c r="F361" s="72"/>
      <c r="G361" s="72"/>
      <c r="H361" s="59"/>
      <c r="I361" s="72"/>
      <c r="J361" s="72"/>
      <c r="K361" s="72"/>
      <c r="L361" s="72"/>
      <c r="M361" s="59"/>
      <c r="N361" s="72"/>
      <c r="O361" s="72"/>
      <c r="P361" s="72"/>
      <c r="Q361" s="72"/>
      <c r="R361" s="59"/>
      <c r="S361" s="72"/>
      <c r="T361" s="72"/>
      <c r="U361" s="72"/>
      <c r="V361" s="72"/>
      <c r="W361" s="59"/>
      <c r="X361" s="72"/>
      <c r="Y361" s="72"/>
      <c r="Z361" s="72"/>
      <c r="AA361" s="72"/>
      <c r="AB361" s="59"/>
      <c r="AC361" s="62"/>
      <c r="AD361" s="78" t="s">
        <v>104</v>
      </c>
      <c r="AE361" s="76"/>
      <c r="AF361" s="76"/>
      <c r="AG361" s="76"/>
      <c r="AH361" s="79"/>
      <c r="AI361" s="76"/>
      <c r="AJ361" s="76"/>
      <c r="AK361" s="80"/>
    </row>
    <row r="362" spans="1:37">
      <c r="D362" s="64"/>
      <c r="AD362" s="81"/>
      <c r="AE362" s="52"/>
      <c r="AF362" s="52"/>
      <c r="AG362" s="52"/>
      <c r="AH362" s="82"/>
      <c r="AI362" s="52"/>
      <c r="AJ362" s="52"/>
      <c r="AK362" s="53"/>
    </row>
    <row r="363" spans="1:37">
      <c r="A363" s="83" t="s">
        <v>105</v>
      </c>
      <c r="B363" s="76"/>
      <c r="C363" s="80"/>
      <c r="D363" s="84"/>
      <c r="E363" s="84" t="s">
        <v>100</v>
      </c>
      <c r="F363" s="85" t="s">
        <v>21</v>
      </c>
      <c r="G363" s="84" t="s">
        <v>101</v>
      </c>
      <c r="H363" s="86"/>
      <c r="I363" s="84" t="s">
        <v>106</v>
      </c>
      <c r="J363" s="84"/>
      <c r="K363" s="84"/>
      <c r="L363" s="84"/>
      <c r="M363" s="86"/>
      <c r="N363" s="84" t="s">
        <v>107</v>
      </c>
      <c r="O363" s="84"/>
      <c r="P363" s="84"/>
      <c r="Q363" s="84"/>
      <c r="R363" s="86"/>
      <c r="S363" s="73"/>
      <c r="T363" s="73"/>
      <c r="AD363" s="87" t="s">
        <v>108</v>
      </c>
      <c r="AE363" s="58"/>
      <c r="AF363" s="58"/>
      <c r="AG363" s="58"/>
      <c r="AH363" s="72"/>
      <c r="AI363" s="58"/>
      <c r="AJ363" s="58"/>
      <c r="AK363" s="59"/>
    </row>
    <row r="364" spans="1:37">
      <c r="A364" s="60"/>
      <c r="C364" s="61"/>
      <c r="H364" s="61"/>
      <c r="M364" s="61"/>
      <c r="N364" s="88"/>
      <c r="O364" s="89"/>
      <c r="P364" s="89"/>
      <c r="Q364" s="89"/>
      <c r="R364" s="90"/>
      <c r="S364" s="62"/>
      <c r="T364" s="56" t="s">
        <v>109</v>
      </c>
      <c r="AD364" s="91"/>
      <c r="AE364" s="62"/>
      <c r="AF364" s="62"/>
      <c r="AG364" s="62"/>
      <c r="AH364" s="92"/>
      <c r="AI364" s="62"/>
      <c r="AJ364" s="62"/>
      <c r="AK364" s="61"/>
    </row>
    <row r="365" spans="1:37">
      <c r="A365" s="93" t="s">
        <v>110</v>
      </c>
      <c r="B365" s="58"/>
      <c r="C365" s="59"/>
      <c r="D365" s="58"/>
      <c r="E365" s="58"/>
      <c r="F365" s="94" t="s">
        <v>21</v>
      </c>
      <c r="G365" s="58"/>
      <c r="H365" s="59"/>
      <c r="I365" s="58"/>
      <c r="J365" s="58"/>
      <c r="K365" s="94" t="s">
        <v>21</v>
      </c>
      <c r="L365" s="58"/>
      <c r="M365" s="59"/>
      <c r="N365" s="95"/>
      <c r="O365" s="95"/>
      <c r="P365" s="96"/>
      <c r="Q365" s="97"/>
      <c r="R365" s="98"/>
      <c r="S365" s="62"/>
      <c r="T365" s="62"/>
      <c r="AD365" s="87" t="s">
        <v>111</v>
      </c>
      <c r="AE365" s="58"/>
      <c r="AF365" s="58"/>
      <c r="AG365" s="58"/>
      <c r="AH365" s="72"/>
      <c r="AI365" s="58"/>
      <c r="AJ365" s="58"/>
      <c r="AK365" s="59"/>
    </row>
    <row r="366" spans="1:37">
      <c r="A366" s="60"/>
      <c r="C366" s="61"/>
      <c r="H366" s="61"/>
      <c r="K366" s="99"/>
      <c r="M366" s="61"/>
      <c r="N366" s="62"/>
      <c r="Q366" s="100"/>
      <c r="R366" s="61"/>
      <c r="S366" s="62"/>
      <c r="T366" s="58"/>
      <c r="U366" s="58"/>
      <c r="V366" s="58"/>
      <c r="W366" s="58"/>
      <c r="X366" s="58"/>
      <c r="Y366" s="58"/>
      <c r="Z366" s="58"/>
      <c r="AA366" s="58"/>
      <c r="AB366" s="58"/>
      <c r="AC366" s="62"/>
      <c r="AD366" s="91"/>
      <c r="AE366" s="62"/>
      <c r="AF366" s="62"/>
      <c r="AG366" s="62"/>
      <c r="AH366" s="92"/>
      <c r="AI366" s="62"/>
      <c r="AJ366" s="62"/>
      <c r="AK366" s="61"/>
    </row>
    <row r="367" spans="1:37">
      <c r="A367" s="93" t="s">
        <v>112</v>
      </c>
      <c r="B367" s="58"/>
      <c r="C367" s="59"/>
      <c r="D367" s="58"/>
      <c r="E367" s="58"/>
      <c r="F367" s="94" t="s">
        <v>21</v>
      </c>
      <c r="G367" s="58"/>
      <c r="H367" s="59"/>
      <c r="I367" s="58"/>
      <c r="J367" s="58"/>
      <c r="K367" s="94" t="s">
        <v>21</v>
      </c>
      <c r="L367" s="58"/>
      <c r="M367" s="59"/>
      <c r="N367" s="58"/>
      <c r="O367" s="58"/>
      <c r="P367" s="94" t="s">
        <v>21</v>
      </c>
      <c r="Q367" s="101"/>
      <c r="R367" s="59"/>
      <c r="S367" s="62"/>
      <c r="T367" s="62"/>
      <c r="AD367" s="87" t="s">
        <v>113</v>
      </c>
      <c r="AE367" s="58"/>
      <c r="AF367" s="58"/>
      <c r="AG367" s="58"/>
      <c r="AH367" s="72"/>
      <c r="AI367" s="58"/>
      <c r="AJ367" s="58"/>
      <c r="AK367" s="59"/>
    </row>
    <row r="368" spans="1:37">
      <c r="AD368" s="91" t="s">
        <v>114</v>
      </c>
      <c r="AE368" s="62"/>
      <c r="AF368" s="62"/>
      <c r="AG368" s="62"/>
      <c r="AH368" s="92"/>
      <c r="AI368" s="62"/>
      <c r="AJ368" s="62"/>
      <c r="AK368" s="61"/>
    </row>
    <row r="369" spans="1:37">
      <c r="A369" s="102"/>
      <c r="B369" s="76"/>
      <c r="C369" s="76"/>
      <c r="D369" s="76"/>
      <c r="E369" s="76" t="s">
        <v>100</v>
      </c>
      <c r="F369" s="76"/>
      <c r="G369" s="76"/>
      <c r="H369" s="76"/>
      <c r="I369" s="76"/>
      <c r="J369" s="76"/>
      <c r="K369" s="76"/>
      <c r="L369" s="76"/>
      <c r="M369" s="76"/>
      <c r="N369" s="85" t="s">
        <v>40</v>
      </c>
      <c r="O369" s="76"/>
      <c r="P369" s="76"/>
      <c r="Q369" s="76"/>
      <c r="R369" s="76"/>
      <c r="S369" s="76"/>
      <c r="T369" s="76" t="s">
        <v>101</v>
      </c>
      <c r="U369" s="76"/>
      <c r="V369" s="76"/>
      <c r="W369" s="76"/>
      <c r="X369" s="76"/>
      <c r="Y369" s="76"/>
      <c r="Z369" s="76"/>
      <c r="AA369" s="76"/>
      <c r="AB369" s="80"/>
      <c r="AD369" s="87" t="s">
        <v>115</v>
      </c>
      <c r="AE369" s="58"/>
      <c r="AF369" s="58"/>
      <c r="AG369" s="58"/>
      <c r="AH369" s="72"/>
      <c r="AI369" s="58"/>
      <c r="AJ369" s="58"/>
      <c r="AK369" s="59"/>
    </row>
    <row r="370" spans="1:37">
      <c r="A370" s="103" t="s">
        <v>116</v>
      </c>
      <c r="B370" s="104" t="s">
        <v>117</v>
      </c>
      <c r="C370" s="104"/>
      <c r="D370" s="104"/>
      <c r="E370" s="104"/>
      <c r="F370" s="104"/>
      <c r="G370" s="105"/>
      <c r="H370" s="104" t="s">
        <v>118</v>
      </c>
      <c r="I370" s="104"/>
      <c r="J370" s="105"/>
      <c r="K370" s="106" t="s">
        <v>119</v>
      </c>
      <c r="L370" s="107" t="s">
        <v>120</v>
      </c>
      <c r="M370" s="108"/>
      <c r="N370" s="109" t="s">
        <v>94</v>
      </c>
      <c r="O370" s="105" t="s">
        <v>116</v>
      </c>
      <c r="P370" s="104" t="s">
        <v>117</v>
      </c>
      <c r="Q370" s="104"/>
      <c r="R370" s="104"/>
      <c r="S370" s="104"/>
      <c r="T370" s="104"/>
      <c r="U370" s="105"/>
      <c r="V370" s="104" t="s">
        <v>118</v>
      </c>
      <c r="W370" s="104"/>
      <c r="X370" s="105"/>
      <c r="Y370" s="106" t="s">
        <v>119</v>
      </c>
      <c r="Z370" s="107" t="s">
        <v>120</v>
      </c>
      <c r="AA370" s="108"/>
      <c r="AB370" s="109" t="s">
        <v>94</v>
      </c>
    </row>
    <row r="371" spans="1:37">
      <c r="A371" s="110" t="s">
        <v>121</v>
      </c>
      <c r="B371" s="111"/>
      <c r="C371" s="111"/>
      <c r="D371" s="111"/>
      <c r="E371" s="111"/>
      <c r="F371" s="111"/>
      <c r="G371" s="112"/>
      <c r="H371" s="111"/>
      <c r="I371" s="111"/>
      <c r="J371" s="112"/>
      <c r="K371" s="113"/>
      <c r="L371" s="114"/>
      <c r="M371" s="115"/>
      <c r="N371" s="116"/>
      <c r="O371" s="117" t="s">
        <v>121</v>
      </c>
      <c r="P371" s="111"/>
      <c r="Q371" s="111"/>
      <c r="R371" s="111"/>
      <c r="S371" s="111"/>
      <c r="T371" s="111"/>
      <c r="U371" s="112"/>
      <c r="V371" s="111"/>
      <c r="W371" s="111"/>
      <c r="X371" s="112"/>
      <c r="Y371" s="113"/>
      <c r="Z371" s="114"/>
      <c r="AA371" s="115"/>
      <c r="AB371" s="116"/>
      <c r="AD371" s="64" t="s">
        <v>122</v>
      </c>
    </row>
    <row r="372" spans="1:37">
      <c r="A372" s="110" t="s">
        <v>123</v>
      </c>
      <c r="B372" s="111"/>
      <c r="C372" s="111"/>
      <c r="D372" s="111"/>
      <c r="E372" s="111"/>
      <c r="F372" s="111"/>
      <c r="G372" s="112"/>
      <c r="H372" s="111"/>
      <c r="I372" s="111"/>
      <c r="J372" s="112"/>
      <c r="K372" s="118"/>
      <c r="L372" s="119"/>
      <c r="M372" s="112"/>
      <c r="N372" s="116"/>
      <c r="O372" s="117" t="s">
        <v>123</v>
      </c>
      <c r="P372" s="111"/>
      <c r="Q372" s="111"/>
      <c r="R372" s="111"/>
      <c r="S372" s="111"/>
      <c r="T372" s="111"/>
      <c r="U372" s="112"/>
      <c r="V372" s="111"/>
      <c r="W372" s="111"/>
      <c r="X372" s="112"/>
      <c r="Y372" s="118"/>
      <c r="Z372" s="119"/>
      <c r="AA372" s="112"/>
      <c r="AB372" s="116"/>
      <c r="AD372" s="120"/>
      <c r="AE372" s="58"/>
      <c r="AF372" s="58"/>
      <c r="AG372" s="58"/>
      <c r="AH372" s="58"/>
      <c r="AI372" s="58"/>
      <c r="AJ372" s="58"/>
      <c r="AK372" s="58"/>
    </row>
    <row r="373" spans="1:37">
      <c r="A373" s="110" t="s">
        <v>124</v>
      </c>
      <c r="B373" s="111"/>
      <c r="C373" s="111"/>
      <c r="D373" s="111"/>
      <c r="E373" s="111"/>
      <c r="F373" s="111"/>
      <c r="G373" s="112"/>
      <c r="H373" s="111"/>
      <c r="I373" s="111"/>
      <c r="J373" s="112"/>
      <c r="K373" s="118"/>
      <c r="L373" s="119"/>
      <c r="M373" s="112"/>
      <c r="N373" s="116"/>
      <c r="O373" s="117" t="s">
        <v>124</v>
      </c>
      <c r="P373" s="111"/>
      <c r="Q373" s="111"/>
      <c r="R373" s="111"/>
      <c r="S373" s="111"/>
      <c r="T373" s="111"/>
      <c r="U373" s="112"/>
      <c r="V373" s="111"/>
      <c r="W373" s="111"/>
      <c r="X373" s="112"/>
      <c r="Y373" s="118"/>
      <c r="Z373" s="119"/>
      <c r="AA373" s="112"/>
      <c r="AB373" s="116"/>
      <c r="AD373" s="64" t="s">
        <v>96</v>
      </c>
    </row>
    <row r="374" spans="1:37">
      <c r="A374" s="110" t="s">
        <v>125</v>
      </c>
      <c r="B374" s="111"/>
      <c r="C374" s="111"/>
      <c r="D374" s="111"/>
      <c r="E374" s="111"/>
      <c r="F374" s="111"/>
      <c r="G374" s="112"/>
      <c r="H374" s="111"/>
      <c r="I374" s="111"/>
      <c r="J374" s="112"/>
      <c r="K374" s="118"/>
      <c r="L374" s="119"/>
      <c r="M374" s="112"/>
      <c r="N374" s="116"/>
      <c r="O374" s="117" t="s">
        <v>125</v>
      </c>
      <c r="P374" s="111"/>
      <c r="Q374" s="111"/>
      <c r="R374" s="111"/>
      <c r="S374" s="111"/>
      <c r="T374" s="111"/>
      <c r="U374" s="112"/>
      <c r="V374" s="111"/>
      <c r="W374" s="111"/>
      <c r="X374" s="112"/>
      <c r="Y374" s="118"/>
      <c r="Z374" s="119"/>
      <c r="AA374" s="112"/>
      <c r="AB374" s="116"/>
      <c r="AD374" s="120"/>
      <c r="AE374" s="58"/>
      <c r="AF374" s="58"/>
      <c r="AG374" s="58"/>
      <c r="AH374" s="58"/>
      <c r="AI374" s="58"/>
      <c r="AJ374" s="58"/>
      <c r="AK374" s="58"/>
    </row>
    <row r="375" spans="1:37">
      <c r="A375" s="110" t="s">
        <v>126</v>
      </c>
      <c r="B375" s="111"/>
      <c r="C375" s="111"/>
      <c r="D375" s="111"/>
      <c r="E375" s="111"/>
      <c r="F375" s="111"/>
      <c r="G375" s="112"/>
      <c r="H375" s="111"/>
      <c r="I375" s="111"/>
      <c r="J375" s="112"/>
      <c r="K375" s="118"/>
      <c r="L375" s="119"/>
      <c r="M375" s="112"/>
      <c r="N375" s="116"/>
      <c r="O375" s="117" t="s">
        <v>126</v>
      </c>
      <c r="P375" s="111"/>
      <c r="Q375" s="111"/>
      <c r="R375" s="111"/>
      <c r="S375" s="111"/>
      <c r="T375" s="111"/>
      <c r="U375" s="112"/>
      <c r="V375" s="111"/>
      <c r="W375" s="111"/>
      <c r="X375" s="112"/>
      <c r="Y375" s="118"/>
      <c r="Z375" s="119"/>
      <c r="AA375" s="112"/>
      <c r="AB375" s="116"/>
      <c r="AD375" s="64" t="s">
        <v>127</v>
      </c>
    </row>
    <row r="376" spans="1:37">
      <c r="A376" s="121" t="s">
        <v>128</v>
      </c>
      <c r="B376" s="58"/>
      <c r="C376" s="58"/>
      <c r="D376" s="58"/>
      <c r="E376" s="58"/>
      <c r="F376" s="58"/>
      <c r="G376" s="72"/>
      <c r="H376" s="58"/>
      <c r="I376" s="58"/>
      <c r="J376" s="72"/>
      <c r="K376" s="122"/>
      <c r="L376" s="123"/>
      <c r="M376" s="72"/>
      <c r="N376" s="59"/>
      <c r="O376" s="124" t="s">
        <v>128</v>
      </c>
      <c r="P376" s="58"/>
      <c r="Q376" s="58"/>
      <c r="R376" s="58"/>
      <c r="S376" s="58"/>
      <c r="T376" s="58"/>
      <c r="U376" s="72"/>
      <c r="V376" s="58"/>
      <c r="W376" s="58"/>
      <c r="X376" s="72"/>
      <c r="Y376" s="122"/>
      <c r="Z376" s="123"/>
      <c r="AA376" s="72"/>
      <c r="AB376" s="59"/>
      <c r="AD376" s="120"/>
      <c r="AE376" s="125" t="str">
        <f>Daten!$A$35</f>
        <v>Fredenbeck</v>
      </c>
      <c r="AF376" s="58"/>
      <c r="AG376" s="58"/>
      <c r="AH376" s="58"/>
      <c r="AI376" s="58"/>
      <c r="AJ376" s="58"/>
      <c r="AK376" s="58"/>
    </row>
    <row r="377" spans="1:37">
      <c r="A377" s="65" t="s">
        <v>129</v>
      </c>
      <c r="N377" s="61"/>
      <c r="O377" s="64" t="s">
        <v>129</v>
      </c>
      <c r="AB377" s="61"/>
      <c r="AD377" s="64" t="s">
        <v>130</v>
      </c>
    </row>
    <row r="378" spans="1:37">
      <c r="A378" s="57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9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9"/>
      <c r="AD378" s="58"/>
      <c r="AE378" s="126" t="str">
        <f>Daten!$A$33</f>
        <v>06.05.2017</v>
      </c>
      <c r="AF378" s="58"/>
      <c r="AG378" s="58"/>
      <c r="AH378" s="58"/>
      <c r="AI378" s="58"/>
      <c r="AJ378" s="58"/>
      <c r="AK378" s="58"/>
    </row>
    <row r="379" spans="1:37">
      <c r="A379" s="51" t="s">
        <v>95</v>
      </c>
      <c r="B379" s="52"/>
      <c r="C379" s="52"/>
      <c r="D379" s="52"/>
      <c r="E379" s="53"/>
      <c r="F379" s="54" t="s">
        <v>96</v>
      </c>
      <c r="G379" s="52"/>
      <c r="H379" s="52"/>
      <c r="I379" s="52"/>
      <c r="J379" s="52"/>
      <c r="K379" s="52"/>
      <c r="L379" s="52"/>
      <c r="M379" s="52"/>
      <c r="N379" s="52"/>
      <c r="O379" s="52"/>
      <c r="P379" s="53"/>
      <c r="Q379" s="54" t="s">
        <v>97</v>
      </c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3"/>
      <c r="AC379" s="55" t="s">
        <v>98</v>
      </c>
    </row>
    <row r="380" spans="1:37">
      <c r="A380" s="57"/>
      <c r="B380" s="58"/>
      <c r="C380" s="58"/>
      <c r="D380" s="58"/>
      <c r="E380" s="59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9"/>
      <c r="Q380" s="58"/>
      <c r="R380" s="58" t="str">
        <f ca="1">Sonntag!P34</f>
        <v>TB Essen-Haarzopf</v>
      </c>
      <c r="S380" s="58"/>
      <c r="T380" s="58"/>
      <c r="U380" s="58"/>
      <c r="V380" s="58"/>
      <c r="W380" s="58"/>
      <c r="X380" s="58"/>
      <c r="Y380" s="58" t="str">
        <f>Sonntag!N34</f>
        <v>M60</v>
      </c>
      <c r="Z380" s="58"/>
      <c r="AA380" s="58"/>
      <c r="AB380" s="59"/>
      <c r="AC380" s="55" t="s">
        <v>99</v>
      </c>
    </row>
    <row r="381" spans="1:37" ht="15.95" customHeight="1">
      <c r="A381" s="60" t="s">
        <v>100</v>
      </c>
      <c r="C381" s="56" t="str">
        <f ca="1">Sonntag!I34</f>
        <v>SF Ricklingen</v>
      </c>
      <c r="M381" s="61"/>
      <c r="N381" s="62" t="s">
        <v>101</v>
      </c>
      <c r="O381" s="63"/>
      <c r="P381" s="56" t="str">
        <f ca="1">Sonntag!M34</f>
        <v>SC Wentorf</v>
      </c>
      <c r="AB381" s="61"/>
    </row>
    <row r="382" spans="1:37">
      <c r="A382" s="57"/>
      <c r="B382" s="58"/>
      <c r="C382" s="58"/>
      <c r="M382" s="61"/>
      <c r="N382" s="62"/>
      <c r="AB382" s="61"/>
      <c r="AD382" s="64" t="s">
        <v>37</v>
      </c>
      <c r="AG382" s="64" t="s">
        <v>102</v>
      </c>
      <c r="AJ382" s="64" t="s">
        <v>39</v>
      </c>
    </row>
    <row r="383" spans="1:37">
      <c r="A383" s="65" t="s">
        <v>100</v>
      </c>
      <c r="C383" s="66"/>
      <c r="D383" s="67"/>
      <c r="E383" s="67"/>
      <c r="F383" s="67"/>
      <c r="G383" s="67"/>
      <c r="H383" s="68"/>
      <c r="I383" s="67"/>
      <c r="J383" s="67"/>
      <c r="K383" s="67"/>
      <c r="L383" s="67"/>
      <c r="M383" s="68"/>
      <c r="N383" s="67"/>
      <c r="O383" s="67"/>
      <c r="P383" s="67"/>
      <c r="Q383" s="67"/>
      <c r="R383" s="68"/>
      <c r="S383" s="67"/>
      <c r="T383" s="67"/>
      <c r="U383" s="67"/>
      <c r="V383" s="67"/>
      <c r="W383" s="68"/>
      <c r="X383" s="67"/>
      <c r="Y383" s="67"/>
      <c r="Z383" s="67"/>
      <c r="AA383" s="67"/>
      <c r="AB383" s="68"/>
      <c r="AC383" s="62"/>
      <c r="AD383" s="69"/>
      <c r="AE383" s="53"/>
      <c r="AF383" s="62"/>
      <c r="AG383" s="69"/>
      <c r="AH383" s="53"/>
      <c r="AJ383" s="69"/>
      <c r="AK383" s="53"/>
    </row>
    <row r="384" spans="1:37">
      <c r="A384" s="70" t="s">
        <v>101</v>
      </c>
      <c r="B384" s="58"/>
      <c r="C384" s="71"/>
      <c r="D384" s="72"/>
      <c r="E384" s="72"/>
      <c r="F384" s="72"/>
      <c r="G384" s="72"/>
      <c r="H384" s="59"/>
      <c r="I384" s="72"/>
      <c r="J384" s="72"/>
      <c r="K384" s="72"/>
      <c r="L384" s="72"/>
      <c r="M384" s="59"/>
      <c r="N384" s="72"/>
      <c r="O384" s="72"/>
      <c r="P384" s="72"/>
      <c r="Q384" s="72"/>
      <c r="R384" s="59"/>
      <c r="S384" s="72"/>
      <c r="T384" s="72"/>
      <c r="U384" s="72"/>
      <c r="V384" s="72"/>
      <c r="W384" s="59"/>
      <c r="X384" s="72"/>
      <c r="Y384" s="72"/>
      <c r="Z384" s="72"/>
      <c r="AA384" s="72"/>
      <c r="AB384" s="59"/>
      <c r="AC384" s="62"/>
      <c r="AD384" s="462">
        <f>Sonntag!C34</f>
        <v>4</v>
      </c>
      <c r="AE384" s="463"/>
      <c r="AF384" s="62"/>
      <c r="AG384" s="462">
        <f>Sonntag!E34</f>
        <v>113</v>
      </c>
      <c r="AH384" s="463"/>
      <c r="AJ384" s="462">
        <f>Sonntag!F34</f>
        <v>1</v>
      </c>
      <c r="AK384" s="463"/>
    </row>
    <row r="385" spans="1:37">
      <c r="A385" s="65" t="s">
        <v>100</v>
      </c>
      <c r="C385" s="66"/>
      <c r="D385" s="67"/>
      <c r="E385" s="67"/>
      <c r="F385" s="67"/>
      <c r="G385" s="67"/>
      <c r="H385" s="68"/>
      <c r="I385" s="67"/>
      <c r="J385" s="67"/>
      <c r="K385" s="67"/>
      <c r="L385" s="67"/>
      <c r="M385" s="68"/>
      <c r="N385" s="67"/>
      <c r="O385" s="67"/>
      <c r="P385" s="67"/>
      <c r="Q385" s="67"/>
      <c r="R385" s="68"/>
      <c r="S385" s="67"/>
      <c r="T385" s="67"/>
      <c r="U385" s="67"/>
      <c r="V385" s="67"/>
      <c r="W385" s="68"/>
      <c r="X385" s="67"/>
      <c r="Y385" s="67"/>
      <c r="Z385" s="67"/>
      <c r="AA385" s="67"/>
      <c r="AB385" s="68"/>
      <c r="AC385" s="62"/>
      <c r="AD385" s="57"/>
      <c r="AE385" s="59"/>
      <c r="AF385" s="62"/>
      <c r="AG385" s="57"/>
      <c r="AH385" s="59"/>
      <c r="AJ385" s="57"/>
      <c r="AK385" s="59"/>
    </row>
    <row r="386" spans="1:37">
      <c r="A386" s="70" t="s">
        <v>101</v>
      </c>
      <c r="B386" s="58"/>
      <c r="C386" s="71"/>
      <c r="D386" s="72"/>
      <c r="E386" s="72"/>
      <c r="F386" s="72"/>
      <c r="G386" s="72"/>
      <c r="H386" s="59"/>
      <c r="I386" s="72"/>
      <c r="J386" s="72"/>
      <c r="K386" s="72"/>
      <c r="L386" s="72"/>
      <c r="M386" s="59"/>
      <c r="N386" s="72"/>
      <c r="O386" s="72"/>
      <c r="P386" s="72"/>
      <c r="Q386" s="72"/>
      <c r="R386" s="59"/>
      <c r="S386" s="72"/>
      <c r="T386" s="72"/>
      <c r="U386" s="72"/>
      <c r="V386" s="72"/>
      <c r="W386" s="59"/>
      <c r="X386" s="72"/>
      <c r="Y386" s="72"/>
      <c r="Z386" s="72"/>
      <c r="AA386" s="72"/>
      <c r="AB386" s="59"/>
      <c r="AC386" s="62"/>
      <c r="AD386" s="62"/>
      <c r="AE386" s="62"/>
      <c r="AF386" s="62"/>
      <c r="AG386" s="62"/>
    </row>
    <row r="387" spans="1:37">
      <c r="A387" s="65" t="s">
        <v>100</v>
      </c>
      <c r="C387" s="66"/>
      <c r="D387" s="67"/>
      <c r="E387" s="67"/>
      <c r="F387" s="67"/>
      <c r="G387" s="67"/>
      <c r="H387" s="68"/>
      <c r="I387" s="67"/>
      <c r="J387" s="67"/>
      <c r="K387" s="67"/>
      <c r="L387" s="67"/>
      <c r="M387" s="68"/>
      <c r="N387" s="67"/>
      <c r="O387" s="67"/>
      <c r="P387" s="67"/>
      <c r="Q387" s="67"/>
      <c r="R387" s="68"/>
      <c r="S387" s="67"/>
      <c r="T387" s="67"/>
      <c r="U387" s="67"/>
      <c r="V387" s="67"/>
      <c r="W387" s="68"/>
      <c r="X387" s="67"/>
      <c r="Y387" s="67"/>
      <c r="Z387" s="67"/>
      <c r="AA387" s="67"/>
      <c r="AB387" s="68"/>
      <c r="AC387" s="62"/>
      <c r="AD387" s="73" t="s">
        <v>103</v>
      </c>
      <c r="AE387" s="62"/>
      <c r="AF387" s="62"/>
      <c r="AG387" s="62"/>
    </row>
    <row r="388" spans="1:37">
      <c r="A388" s="70" t="s">
        <v>101</v>
      </c>
      <c r="B388" s="58"/>
      <c r="C388" s="71"/>
      <c r="D388" s="72"/>
      <c r="E388" s="72"/>
      <c r="F388" s="72"/>
      <c r="G388" s="72"/>
      <c r="H388" s="59"/>
      <c r="I388" s="72"/>
      <c r="J388" s="72"/>
      <c r="K388" s="72"/>
      <c r="L388" s="72"/>
      <c r="M388" s="59"/>
      <c r="N388" s="72"/>
      <c r="O388" s="72"/>
      <c r="P388" s="72"/>
      <c r="Q388" s="72"/>
      <c r="R388" s="59"/>
      <c r="S388" s="72"/>
      <c r="T388" s="72"/>
      <c r="U388" s="72"/>
      <c r="V388" s="72"/>
      <c r="W388" s="59"/>
      <c r="X388" s="72"/>
      <c r="Y388" s="72"/>
      <c r="Z388" s="72"/>
      <c r="AA388" s="72"/>
      <c r="AB388" s="59"/>
      <c r="AC388" s="62"/>
      <c r="AD388" s="62"/>
      <c r="AE388" s="62"/>
      <c r="AF388" s="62"/>
      <c r="AG388" s="62"/>
    </row>
    <row r="389" spans="1:37">
      <c r="A389" s="65" t="s">
        <v>100</v>
      </c>
      <c r="C389" s="66"/>
      <c r="D389" s="67"/>
      <c r="E389" s="67"/>
      <c r="F389" s="67"/>
      <c r="G389" s="67"/>
      <c r="H389" s="68"/>
      <c r="I389" s="67"/>
      <c r="J389" s="67"/>
      <c r="K389" s="67"/>
      <c r="L389" s="67"/>
      <c r="M389" s="68"/>
      <c r="N389" s="67"/>
      <c r="O389" s="67"/>
      <c r="P389" s="67"/>
      <c r="Q389" s="67"/>
      <c r="R389" s="68"/>
      <c r="S389" s="67"/>
      <c r="T389" s="67"/>
      <c r="U389" s="67"/>
      <c r="V389" s="67"/>
      <c r="W389" s="68"/>
      <c r="X389" s="67"/>
      <c r="Y389" s="67"/>
      <c r="Z389" s="67"/>
      <c r="AA389" s="67"/>
      <c r="AB389" s="68"/>
      <c r="AC389" s="62"/>
      <c r="AD389" s="74" t="str">
        <f>Daten!$A$31</f>
        <v>DM Senioren 2017</v>
      </c>
      <c r="AE389" s="58"/>
      <c r="AF389" s="58"/>
      <c r="AG389" s="58"/>
      <c r="AH389" s="58"/>
      <c r="AI389" s="58"/>
      <c r="AJ389" s="58"/>
      <c r="AK389" s="58"/>
    </row>
    <row r="390" spans="1:37">
      <c r="A390" s="70" t="s">
        <v>101</v>
      </c>
      <c r="B390" s="58"/>
      <c r="C390" s="71"/>
      <c r="D390" s="72"/>
      <c r="E390" s="72"/>
      <c r="F390" s="72"/>
      <c r="G390" s="72"/>
      <c r="H390" s="59"/>
      <c r="I390" s="72"/>
      <c r="J390" s="72"/>
      <c r="K390" s="72"/>
      <c r="L390" s="72"/>
      <c r="M390" s="59"/>
      <c r="N390" s="72"/>
      <c r="O390" s="72"/>
      <c r="P390" s="72"/>
      <c r="Q390" s="72"/>
      <c r="R390" s="59"/>
      <c r="S390" s="72"/>
      <c r="T390" s="72"/>
      <c r="U390" s="72"/>
      <c r="V390" s="72"/>
      <c r="W390" s="59"/>
      <c r="X390" s="72"/>
      <c r="Y390" s="72"/>
      <c r="Z390" s="72"/>
      <c r="AA390" s="72"/>
      <c r="AB390" s="59"/>
      <c r="AC390" s="62"/>
      <c r="AD390" s="75" t="str">
        <f>Sonntag!G34</f>
        <v>M60</v>
      </c>
      <c r="AE390" s="76"/>
      <c r="AF390" s="76"/>
      <c r="AG390" s="75" t="s">
        <v>34</v>
      </c>
      <c r="AH390" s="76"/>
      <c r="AI390" s="76"/>
      <c r="AJ390" s="76"/>
      <c r="AK390" s="76"/>
    </row>
    <row r="391" spans="1:37">
      <c r="A391" s="65" t="s">
        <v>100</v>
      </c>
      <c r="C391" s="66"/>
      <c r="D391" s="67"/>
      <c r="E391" s="67"/>
      <c r="F391" s="67"/>
      <c r="G391" s="67"/>
      <c r="H391" s="68"/>
      <c r="I391" s="67"/>
      <c r="J391" s="67"/>
      <c r="K391" s="67"/>
      <c r="L391" s="67"/>
      <c r="M391" s="68"/>
      <c r="N391" s="67"/>
      <c r="O391" s="67"/>
      <c r="P391" s="67"/>
      <c r="Q391" s="67"/>
      <c r="R391" s="68"/>
      <c r="S391" s="67"/>
      <c r="T391" s="67"/>
      <c r="U391" s="67"/>
      <c r="V391" s="67"/>
      <c r="W391" s="68"/>
      <c r="X391" s="67"/>
      <c r="Y391" s="67"/>
      <c r="Z391" s="67"/>
      <c r="AA391" s="67"/>
      <c r="AB391" s="68"/>
      <c r="AC391" s="62"/>
      <c r="AD391" s="77"/>
      <c r="AE391" s="62"/>
      <c r="AF391" s="62"/>
      <c r="AG391" s="62"/>
      <c r="AH391" s="62"/>
      <c r="AI391" s="62"/>
      <c r="AJ391" s="62"/>
      <c r="AK391" s="62"/>
    </row>
    <row r="392" spans="1:37">
      <c r="A392" s="70" t="s">
        <v>101</v>
      </c>
      <c r="B392" s="58"/>
      <c r="C392" s="71"/>
      <c r="D392" s="72"/>
      <c r="E392" s="72"/>
      <c r="F392" s="72"/>
      <c r="G392" s="72"/>
      <c r="H392" s="59"/>
      <c r="I392" s="72"/>
      <c r="J392" s="72"/>
      <c r="K392" s="72"/>
      <c r="L392" s="72"/>
      <c r="M392" s="59"/>
      <c r="N392" s="72"/>
      <c r="O392" s="72"/>
      <c r="P392" s="72"/>
      <c r="Q392" s="72"/>
      <c r="R392" s="59"/>
      <c r="S392" s="72"/>
      <c r="T392" s="72"/>
      <c r="U392" s="72"/>
      <c r="V392" s="72"/>
      <c r="W392" s="59"/>
      <c r="X392" s="72"/>
      <c r="Y392" s="72"/>
      <c r="Z392" s="72"/>
      <c r="AA392" s="72"/>
      <c r="AB392" s="59"/>
      <c r="AC392" s="62"/>
      <c r="AD392" s="78" t="s">
        <v>104</v>
      </c>
      <c r="AE392" s="76"/>
      <c r="AF392" s="76"/>
      <c r="AG392" s="76"/>
      <c r="AH392" s="79"/>
      <c r="AI392" s="76"/>
      <c r="AJ392" s="76"/>
      <c r="AK392" s="80"/>
    </row>
    <row r="393" spans="1:37">
      <c r="D393" s="64"/>
      <c r="AD393" s="81"/>
      <c r="AE393" s="52"/>
      <c r="AF393" s="52"/>
      <c r="AG393" s="52"/>
      <c r="AH393" s="82"/>
      <c r="AI393" s="52"/>
      <c r="AJ393" s="52"/>
      <c r="AK393" s="53"/>
    </row>
    <row r="394" spans="1:37">
      <c r="A394" s="83" t="s">
        <v>105</v>
      </c>
      <c r="B394" s="76"/>
      <c r="C394" s="80"/>
      <c r="D394" s="84"/>
      <c r="E394" s="84" t="s">
        <v>100</v>
      </c>
      <c r="F394" s="85" t="s">
        <v>21</v>
      </c>
      <c r="G394" s="84" t="s">
        <v>101</v>
      </c>
      <c r="H394" s="86"/>
      <c r="I394" s="84" t="s">
        <v>106</v>
      </c>
      <c r="J394" s="84"/>
      <c r="K394" s="84"/>
      <c r="L394" s="84"/>
      <c r="M394" s="86"/>
      <c r="N394" s="84" t="s">
        <v>107</v>
      </c>
      <c r="O394" s="84"/>
      <c r="P394" s="84"/>
      <c r="Q394" s="84"/>
      <c r="R394" s="86"/>
      <c r="S394" s="73"/>
      <c r="T394" s="73"/>
      <c r="AD394" s="87" t="s">
        <v>108</v>
      </c>
      <c r="AE394" s="58"/>
      <c r="AF394" s="58"/>
      <c r="AG394" s="58"/>
      <c r="AH394" s="72"/>
      <c r="AI394" s="58"/>
      <c r="AJ394" s="58"/>
      <c r="AK394" s="59"/>
    </row>
    <row r="395" spans="1:37">
      <c r="A395" s="60"/>
      <c r="C395" s="61"/>
      <c r="H395" s="61"/>
      <c r="M395" s="61"/>
      <c r="N395" s="88"/>
      <c r="O395" s="89"/>
      <c r="P395" s="89"/>
      <c r="Q395" s="89"/>
      <c r="R395" s="90"/>
      <c r="S395" s="62"/>
      <c r="T395" s="56" t="s">
        <v>109</v>
      </c>
      <c r="AD395" s="91"/>
      <c r="AE395" s="62"/>
      <c r="AF395" s="62"/>
      <c r="AG395" s="62"/>
      <c r="AH395" s="92"/>
      <c r="AI395" s="62"/>
      <c r="AJ395" s="62"/>
      <c r="AK395" s="61"/>
    </row>
    <row r="396" spans="1:37">
      <c r="A396" s="93" t="s">
        <v>110</v>
      </c>
      <c r="B396" s="58"/>
      <c r="C396" s="59"/>
      <c r="D396" s="58"/>
      <c r="E396" s="58"/>
      <c r="F396" s="94" t="s">
        <v>21</v>
      </c>
      <c r="G396" s="58"/>
      <c r="H396" s="59"/>
      <c r="I396" s="58"/>
      <c r="J396" s="58"/>
      <c r="K396" s="94" t="s">
        <v>21</v>
      </c>
      <c r="L396" s="58"/>
      <c r="M396" s="59"/>
      <c r="N396" s="95"/>
      <c r="O396" s="95"/>
      <c r="P396" s="96"/>
      <c r="Q396" s="97"/>
      <c r="R396" s="98"/>
      <c r="S396" s="62"/>
      <c r="T396" s="62"/>
      <c r="AD396" s="87" t="s">
        <v>111</v>
      </c>
      <c r="AE396" s="58"/>
      <c r="AF396" s="58"/>
      <c r="AG396" s="58"/>
      <c r="AH396" s="72"/>
      <c r="AI396" s="58"/>
      <c r="AJ396" s="58"/>
      <c r="AK396" s="59"/>
    </row>
    <row r="397" spans="1:37">
      <c r="A397" s="60"/>
      <c r="C397" s="61"/>
      <c r="H397" s="61"/>
      <c r="K397" s="99"/>
      <c r="M397" s="61"/>
      <c r="N397" s="62"/>
      <c r="Q397" s="100"/>
      <c r="R397" s="61"/>
      <c r="S397" s="62"/>
      <c r="T397" s="58"/>
      <c r="U397" s="58"/>
      <c r="V397" s="58"/>
      <c r="W397" s="58"/>
      <c r="X397" s="58"/>
      <c r="Y397" s="58"/>
      <c r="Z397" s="58"/>
      <c r="AA397" s="58"/>
      <c r="AB397" s="58"/>
      <c r="AC397" s="62"/>
      <c r="AD397" s="91"/>
      <c r="AE397" s="62"/>
      <c r="AF397" s="62"/>
      <c r="AG397" s="62"/>
      <c r="AH397" s="92"/>
      <c r="AI397" s="62"/>
      <c r="AJ397" s="62"/>
      <c r="AK397" s="61"/>
    </row>
    <row r="398" spans="1:37">
      <c r="A398" s="93" t="s">
        <v>112</v>
      </c>
      <c r="B398" s="58"/>
      <c r="C398" s="59"/>
      <c r="D398" s="58"/>
      <c r="E398" s="58"/>
      <c r="F398" s="94" t="s">
        <v>21</v>
      </c>
      <c r="G398" s="58"/>
      <c r="H398" s="59"/>
      <c r="I398" s="58"/>
      <c r="J398" s="58"/>
      <c r="K398" s="94" t="s">
        <v>21</v>
      </c>
      <c r="L398" s="58"/>
      <c r="M398" s="59"/>
      <c r="N398" s="58"/>
      <c r="O398" s="58"/>
      <c r="P398" s="94" t="s">
        <v>21</v>
      </c>
      <c r="Q398" s="101"/>
      <c r="R398" s="59"/>
      <c r="S398" s="62"/>
      <c r="T398" s="62"/>
      <c r="AD398" s="87" t="s">
        <v>113</v>
      </c>
      <c r="AE398" s="58"/>
      <c r="AF398" s="58"/>
      <c r="AG398" s="58"/>
      <c r="AH398" s="72"/>
      <c r="AI398" s="58"/>
      <c r="AJ398" s="58"/>
      <c r="AK398" s="59"/>
    </row>
    <row r="399" spans="1:37">
      <c r="AD399" s="91" t="s">
        <v>114</v>
      </c>
      <c r="AE399" s="62"/>
      <c r="AF399" s="62"/>
      <c r="AG399" s="62"/>
      <c r="AH399" s="92"/>
      <c r="AI399" s="62"/>
      <c r="AJ399" s="62"/>
      <c r="AK399" s="61"/>
    </row>
    <row r="400" spans="1:37">
      <c r="A400" s="102"/>
      <c r="B400" s="76"/>
      <c r="C400" s="76"/>
      <c r="D400" s="76"/>
      <c r="E400" s="76" t="s">
        <v>100</v>
      </c>
      <c r="F400" s="76"/>
      <c r="G400" s="76"/>
      <c r="H400" s="76"/>
      <c r="I400" s="76"/>
      <c r="J400" s="76"/>
      <c r="K400" s="76"/>
      <c r="L400" s="76"/>
      <c r="M400" s="76"/>
      <c r="N400" s="85" t="s">
        <v>40</v>
      </c>
      <c r="O400" s="76"/>
      <c r="P400" s="76"/>
      <c r="Q400" s="76"/>
      <c r="R400" s="76"/>
      <c r="S400" s="76"/>
      <c r="T400" s="76" t="s">
        <v>101</v>
      </c>
      <c r="U400" s="76"/>
      <c r="V400" s="76"/>
      <c r="W400" s="76"/>
      <c r="X400" s="76"/>
      <c r="Y400" s="76"/>
      <c r="Z400" s="76"/>
      <c r="AA400" s="76"/>
      <c r="AB400" s="80"/>
      <c r="AD400" s="87" t="s">
        <v>115</v>
      </c>
      <c r="AE400" s="58"/>
      <c r="AF400" s="58"/>
      <c r="AG400" s="58"/>
      <c r="AH400" s="72"/>
      <c r="AI400" s="58"/>
      <c r="AJ400" s="58"/>
      <c r="AK400" s="59"/>
    </row>
    <row r="401" spans="1:37">
      <c r="A401" s="103" t="s">
        <v>116</v>
      </c>
      <c r="B401" s="104" t="s">
        <v>117</v>
      </c>
      <c r="C401" s="104"/>
      <c r="D401" s="104"/>
      <c r="E401" s="104"/>
      <c r="F401" s="104"/>
      <c r="G401" s="105"/>
      <c r="H401" s="104" t="s">
        <v>118</v>
      </c>
      <c r="I401" s="104"/>
      <c r="J401" s="105"/>
      <c r="K401" s="106" t="s">
        <v>119</v>
      </c>
      <c r="L401" s="107" t="s">
        <v>120</v>
      </c>
      <c r="M401" s="108"/>
      <c r="N401" s="109" t="s">
        <v>94</v>
      </c>
      <c r="O401" s="105" t="s">
        <v>116</v>
      </c>
      <c r="P401" s="104" t="s">
        <v>117</v>
      </c>
      <c r="Q401" s="104"/>
      <c r="R401" s="104"/>
      <c r="S401" s="104"/>
      <c r="T401" s="104"/>
      <c r="U401" s="105"/>
      <c r="V401" s="104" t="s">
        <v>118</v>
      </c>
      <c r="W401" s="104"/>
      <c r="X401" s="105"/>
      <c r="Y401" s="106" t="s">
        <v>119</v>
      </c>
      <c r="Z401" s="107" t="s">
        <v>120</v>
      </c>
      <c r="AA401" s="108"/>
      <c r="AB401" s="109" t="s">
        <v>94</v>
      </c>
    </row>
    <row r="402" spans="1:37">
      <c r="A402" s="110" t="s">
        <v>121</v>
      </c>
      <c r="B402" s="111"/>
      <c r="C402" s="111"/>
      <c r="D402" s="111"/>
      <c r="E402" s="111"/>
      <c r="F402" s="111"/>
      <c r="G402" s="112"/>
      <c r="H402" s="111"/>
      <c r="I402" s="111"/>
      <c r="J402" s="112"/>
      <c r="K402" s="113"/>
      <c r="L402" s="114"/>
      <c r="M402" s="115"/>
      <c r="N402" s="116"/>
      <c r="O402" s="117" t="s">
        <v>121</v>
      </c>
      <c r="P402" s="111"/>
      <c r="Q402" s="111"/>
      <c r="R402" s="111"/>
      <c r="S402" s="111"/>
      <c r="T402" s="111"/>
      <c r="U402" s="112"/>
      <c r="V402" s="111"/>
      <c r="W402" s="111"/>
      <c r="X402" s="112"/>
      <c r="Y402" s="113"/>
      <c r="Z402" s="114"/>
      <c r="AA402" s="115"/>
      <c r="AB402" s="116"/>
      <c r="AD402" s="64" t="s">
        <v>122</v>
      </c>
    </row>
    <row r="403" spans="1:37">
      <c r="A403" s="110" t="s">
        <v>123</v>
      </c>
      <c r="B403" s="111"/>
      <c r="C403" s="111"/>
      <c r="D403" s="111"/>
      <c r="E403" s="111"/>
      <c r="F403" s="111"/>
      <c r="G403" s="112"/>
      <c r="H403" s="111"/>
      <c r="I403" s="111"/>
      <c r="J403" s="112"/>
      <c r="K403" s="118"/>
      <c r="L403" s="119"/>
      <c r="M403" s="112"/>
      <c r="N403" s="116"/>
      <c r="O403" s="117" t="s">
        <v>123</v>
      </c>
      <c r="P403" s="111"/>
      <c r="Q403" s="111"/>
      <c r="R403" s="111"/>
      <c r="S403" s="111"/>
      <c r="T403" s="111"/>
      <c r="U403" s="112"/>
      <c r="V403" s="111"/>
      <c r="W403" s="111"/>
      <c r="X403" s="112"/>
      <c r="Y403" s="118"/>
      <c r="Z403" s="119"/>
      <c r="AA403" s="112"/>
      <c r="AB403" s="116"/>
      <c r="AD403" s="120"/>
      <c r="AE403" s="58"/>
      <c r="AF403" s="58"/>
      <c r="AG403" s="58"/>
      <c r="AH403" s="58"/>
      <c r="AI403" s="58"/>
      <c r="AJ403" s="58"/>
      <c r="AK403" s="58"/>
    </row>
    <row r="404" spans="1:37">
      <c r="A404" s="110" t="s">
        <v>124</v>
      </c>
      <c r="B404" s="111"/>
      <c r="C404" s="111"/>
      <c r="D404" s="111"/>
      <c r="E404" s="111"/>
      <c r="F404" s="111"/>
      <c r="G404" s="112"/>
      <c r="H404" s="111"/>
      <c r="I404" s="111"/>
      <c r="J404" s="112"/>
      <c r="K404" s="118"/>
      <c r="L404" s="119"/>
      <c r="M404" s="112"/>
      <c r="N404" s="116"/>
      <c r="O404" s="117" t="s">
        <v>124</v>
      </c>
      <c r="P404" s="111"/>
      <c r="Q404" s="111"/>
      <c r="R404" s="111"/>
      <c r="S404" s="111"/>
      <c r="T404" s="111"/>
      <c r="U404" s="112"/>
      <c r="V404" s="111"/>
      <c r="W404" s="111"/>
      <c r="X404" s="112"/>
      <c r="Y404" s="118"/>
      <c r="Z404" s="119"/>
      <c r="AA404" s="112"/>
      <c r="AB404" s="116"/>
      <c r="AD404" s="64" t="s">
        <v>96</v>
      </c>
    </row>
    <row r="405" spans="1:37">
      <c r="A405" s="110" t="s">
        <v>125</v>
      </c>
      <c r="B405" s="111"/>
      <c r="C405" s="111"/>
      <c r="D405" s="111"/>
      <c r="E405" s="111"/>
      <c r="F405" s="111"/>
      <c r="G405" s="112"/>
      <c r="H405" s="111"/>
      <c r="I405" s="111"/>
      <c r="J405" s="112"/>
      <c r="K405" s="118"/>
      <c r="L405" s="119"/>
      <c r="M405" s="112"/>
      <c r="N405" s="116"/>
      <c r="O405" s="117" t="s">
        <v>125</v>
      </c>
      <c r="P405" s="111"/>
      <c r="Q405" s="111"/>
      <c r="R405" s="111"/>
      <c r="S405" s="111"/>
      <c r="T405" s="111"/>
      <c r="U405" s="112"/>
      <c r="V405" s="111"/>
      <c r="W405" s="111"/>
      <c r="X405" s="112"/>
      <c r="Y405" s="118"/>
      <c r="Z405" s="119"/>
      <c r="AA405" s="112"/>
      <c r="AB405" s="116"/>
      <c r="AD405" s="120"/>
      <c r="AE405" s="58"/>
      <c r="AF405" s="58"/>
      <c r="AG405" s="58"/>
      <c r="AH405" s="58"/>
      <c r="AI405" s="58"/>
      <c r="AJ405" s="58"/>
      <c r="AK405" s="58"/>
    </row>
    <row r="406" spans="1:37">
      <c r="A406" s="110" t="s">
        <v>126</v>
      </c>
      <c r="B406" s="111"/>
      <c r="C406" s="111"/>
      <c r="D406" s="111"/>
      <c r="E406" s="111"/>
      <c r="F406" s="111"/>
      <c r="G406" s="112"/>
      <c r="H406" s="111"/>
      <c r="I406" s="111"/>
      <c r="J406" s="112"/>
      <c r="K406" s="118"/>
      <c r="L406" s="119"/>
      <c r="M406" s="112"/>
      <c r="N406" s="116"/>
      <c r="O406" s="117" t="s">
        <v>126</v>
      </c>
      <c r="P406" s="111"/>
      <c r="Q406" s="111"/>
      <c r="R406" s="111"/>
      <c r="S406" s="111"/>
      <c r="T406" s="111"/>
      <c r="U406" s="112"/>
      <c r="V406" s="111"/>
      <c r="W406" s="111"/>
      <c r="X406" s="112"/>
      <c r="Y406" s="118"/>
      <c r="Z406" s="119"/>
      <c r="AA406" s="112"/>
      <c r="AB406" s="116"/>
      <c r="AD406" s="64" t="s">
        <v>127</v>
      </c>
    </row>
    <row r="407" spans="1:37">
      <c r="A407" s="121" t="s">
        <v>128</v>
      </c>
      <c r="B407" s="58"/>
      <c r="C407" s="58"/>
      <c r="D407" s="58"/>
      <c r="E407" s="58"/>
      <c r="F407" s="58"/>
      <c r="G407" s="72"/>
      <c r="H407" s="58"/>
      <c r="I407" s="58"/>
      <c r="J407" s="72"/>
      <c r="K407" s="122"/>
      <c r="L407" s="123"/>
      <c r="M407" s="72"/>
      <c r="N407" s="59"/>
      <c r="O407" s="124" t="s">
        <v>128</v>
      </c>
      <c r="P407" s="58"/>
      <c r="Q407" s="58"/>
      <c r="R407" s="58"/>
      <c r="S407" s="58"/>
      <c r="T407" s="58"/>
      <c r="U407" s="72"/>
      <c r="V407" s="58"/>
      <c r="W407" s="58"/>
      <c r="X407" s="72"/>
      <c r="Y407" s="122"/>
      <c r="Z407" s="123"/>
      <c r="AA407" s="72"/>
      <c r="AB407" s="59"/>
      <c r="AD407" s="125"/>
      <c r="AE407" s="125" t="str">
        <f>Daten!$A$35</f>
        <v>Fredenbeck</v>
      </c>
      <c r="AF407" s="58"/>
      <c r="AG407" s="58"/>
      <c r="AH407" s="58"/>
      <c r="AI407" s="58"/>
      <c r="AJ407" s="58"/>
      <c r="AK407" s="58"/>
    </row>
    <row r="408" spans="1:37">
      <c r="A408" s="65" t="s">
        <v>129</v>
      </c>
      <c r="N408" s="61"/>
      <c r="O408" s="64" t="s">
        <v>129</v>
      </c>
      <c r="AB408" s="61"/>
      <c r="AD408" s="64" t="s">
        <v>130</v>
      </c>
    </row>
    <row r="409" spans="1:37">
      <c r="A409" s="57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9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9"/>
      <c r="AD409" s="58"/>
      <c r="AE409" s="126" t="str">
        <f>Daten!$A$33</f>
        <v>06.05.2017</v>
      </c>
      <c r="AF409" s="58"/>
      <c r="AG409" s="58"/>
      <c r="AH409" s="58"/>
      <c r="AI409" s="58"/>
      <c r="AJ409" s="58"/>
      <c r="AK409" s="58"/>
    </row>
    <row r="410" spans="1:37" ht="12" customHeight="1">
      <c r="A410" s="127"/>
    </row>
    <row r="411" spans="1:37">
      <c r="A411" s="51" t="s">
        <v>95</v>
      </c>
      <c r="B411" s="52"/>
      <c r="C411" s="52"/>
      <c r="D411" s="52"/>
      <c r="E411" s="53"/>
      <c r="F411" s="54" t="s">
        <v>96</v>
      </c>
      <c r="G411" s="52"/>
      <c r="H411" s="52"/>
      <c r="I411" s="52"/>
      <c r="J411" s="52"/>
      <c r="K411" s="52"/>
      <c r="L411" s="52"/>
      <c r="M411" s="52"/>
      <c r="N411" s="52"/>
      <c r="O411" s="52"/>
      <c r="P411" s="53"/>
      <c r="Q411" s="54" t="s">
        <v>97</v>
      </c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3"/>
      <c r="AC411" s="55" t="s">
        <v>98</v>
      </c>
    </row>
    <row r="412" spans="1:37">
      <c r="A412" s="57"/>
      <c r="B412" s="58"/>
      <c r="C412" s="58"/>
      <c r="D412" s="58"/>
      <c r="E412" s="59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9"/>
      <c r="Q412" s="58"/>
      <c r="R412" s="58" t="str">
        <f ca="1">Sonntag!P35</f>
        <v>Idarer TV</v>
      </c>
      <c r="S412" s="58"/>
      <c r="T412" s="58"/>
      <c r="U412" s="58"/>
      <c r="V412" s="58"/>
      <c r="W412" s="58"/>
      <c r="X412" s="58"/>
      <c r="Y412" s="58" t="str">
        <f>Sonntag!N35</f>
        <v>M60</v>
      </c>
      <c r="Z412" s="58"/>
      <c r="AA412" s="58"/>
      <c r="AB412" s="59"/>
      <c r="AC412" s="55" t="s">
        <v>99</v>
      </c>
    </row>
    <row r="413" spans="1:37" ht="15.95" customHeight="1">
      <c r="A413" s="60" t="s">
        <v>100</v>
      </c>
      <c r="C413" s="56" t="str">
        <f ca="1">Sonntag!I35</f>
        <v>Viersener TV</v>
      </c>
      <c r="M413" s="61"/>
      <c r="N413" s="62" t="s">
        <v>101</v>
      </c>
      <c r="O413" s="63"/>
      <c r="P413" s="56" t="str">
        <f ca="1">Sonntag!M35</f>
        <v>SV Werder Bremen</v>
      </c>
      <c r="AB413" s="61"/>
    </row>
    <row r="414" spans="1:37">
      <c r="A414" s="57"/>
      <c r="B414" s="58"/>
      <c r="C414" s="58"/>
      <c r="M414" s="61"/>
      <c r="N414" s="62"/>
      <c r="AB414" s="61"/>
      <c r="AD414" s="64" t="s">
        <v>37</v>
      </c>
      <c r="AG414" s="64" t="s">
        <v>102</v>
      </c>
      <c r="AJ414" s="64" t="s">
        <v>39</v>
      </c>
    </row>
    <row r="415" spans="1:37">
      <c r="A415" s="65" t="s">
        <v>100</v>
      </c>
      <c r="C415" s="66"/>
      <c r="D415" s="67"/>
      <c r="E415" s="67"/>
      <c r="F415" s="67"/>
      <c r="G415" s="67"/>
      <c r="H415" s="68"/>
      <c r="I415" s="67"/>
      <c r="J415" s="67"/>
      <c r="K415" s="67"/>
      <c r="L415" s="67"/>
      <c r="M415" s="68"/>
      <c r="N415" s="67"/>
      <c r="O415" s="67"/>
      <c r="P415" s="67"/>
      <c r="Q415" s="67"/>
      <c r="R415" s="68"/>
      <c r="S415" s="67"/>
      <c r="T415" s="67"/>
      <c r="U415" s="67"/>
      <c r="V415" s="67"/>
      <c r="W415" s="68"/>
      <c r="X415" s="67"/>
      <c r="Y415" s="67"/>
      <c r="Z415" s="67"/>
      <c r="AA415" s="67"/>
      <c r="AB415" s="68"/>
      <c r="AC415" s="62"/>
      <c r="AD415" s="69"/>
      <c r="AE415" s="53"/>
      <c r="AF415" s="62"/>
      <c r="AG415" s="69"/>
      <c r="AH415" s="53"/>
      <c r="AJ415" s="69"/>
      <c r="AK415" s="53"/>
    </row>
    <row r="416" spans="1:37">
      <c r="A416" s="70" t="s">
        <v>101</v>
      </c>
      <c r="B416" s="58"/>
      <c r="C416" s="71"/>
      <c r="D416" s="72"/>
      <c r="E416" s="72"/>
      <c r="F416" s="72"/>
      <c r="G416" s="72"/>
      <c r="H416" s="59"/>
      <c r="I416" s="72"/>
      <c r="J416" s="72"/>
      <c r="K416" s="72"/>
      <c r="L416" s="72"/>
      <c r="M416" s="59"/>
      <c r="N416" s="72"/>
      <c r="O416" s="72"/>
      <c r="P416" s="72"/>
      <c r="Q416" s="72"/>
      <c r="R416" s="59"/>
      <c r="S416" s="72"/>
      <c r="T416" s="72"/>
      <c r="U416" s="72"/>
      <c r="V416" s="72"/>
      <c r="W416" s="59"/>
      <c r="X416" s="72"/>
      <c r="Y416" s="72"/>
      <c r="Z416" s="72"/>
      <c r="AA416" s="72"/>
      <c r="AB416" s="59"/>
      <c r="AC416" s="62"/>
      <c r="AD416" s="462">
        <f>Sonntag!C34</f>
        <v>4</v>
      </c>
      <c r="AE416" s="463"/>
      <c r="AF416" s="62"/>
      <c r="AG416" s="462">
        <f>Sonntag!E35</f>
        <v>114</v>
      </c>
      <c r="AH416" s="463"/>
      <c r="AJ416" s="462">
        <f>Sonntag!F35</f>
        <v>2</v>
      </c>
      <c r="AK416" s="463"/>
    </row>
    <row r="417" spans="1:37">
      <c r="A417" s="65" t="s">
        <v>100</v>
      </c>
      <c r="C417" s="66"/>
      <c r="D417" s="67"/>
      <c r="E417" s="67"/>
      <c r="F417" s="67"/>
      <c r="G417" s="67"/>
      <c r="H417" s="68"/>
      <c r="I417" s="67"/>
      <c r="J417" s="67"/>
      <c r="K417" s="67"/>
      <c r="L417" s="67"/>
      <c r="M417" s="68"/>
      <c r="N417" s="67"/>
      <c r="O417" s="67"/>
      <c r="P417" s="67"/>
      <c r="Q417" s="67"/>
      <c r="R417" s="68"/>
      <c r="S417" s="67"/>
      <c r="T417" s="67"/>
      <c r="U417" s="67"/>
      <c r="V417" s="67"/>
      <c r="W417" s="68"/>
      <c r="X417" s="67"/>
      <c r="Y417" s="67"/>
      <c r="Z417" s="67"/>
      <c r="AA417" s="67"/>
      <c r="AB417" s="68"/>
      <c r="AC417" s="62"/>
      <c r="AD417" s="57"/>
      <c r="AE417" s="59"/>
      <c r="AF417" s="62"/>
      <c r="AG417" s="57"/>
      <c r="AH417" s="59"/>
      <c r="AJ417" s="57"/>
      <c r="AK417" s="59"/>
    </row>
    <row r="418" spans="1:37">
      <c r="A418" s="70" t="s">
        <v>101</v>
      </c>
      <c r="B418" s="58"/>
      <c r="C418" s="71"/>
      <c r="D418" s="72"/>
      <c r="E418" s="72"/>
      <c r="F418" s="72"/>
      <c r="G418" s="72"/>
      <c r="H418" s="59"/>
      <c r="I418" s="72"/>
      <c r="J418" s="72"/>
      <c r="K418" s="72"/>
      <c r="L418" s="72"/>
      <c r="M418" s="59"/>
      <c r="N418" s="72"/>
      <c r="O418" s="72"/>
      <c r="P418" s="72"/>
      <c r="Q418" s="72"/>
      <c r="R418" s="59"/>
      <c r="S418" s="72"/>
      <c r="T418" s="72"/>
      <c r="U418" s="72"/>
      <c r="V418" s="72"/>
      <c r="W418" s="59"/>
      <c r="X418" s="72"/>
      <c r="Y418" s="72"/>
      <c r="Z418" s="72"/>
      <c r="AA418" s="72"/>
      <c r="AB418" s="59"/>
      <c r="AC418" s="62"/>
      <c r="AD418" s="62"/>
      <c r="AE418" s="62"/>
      <c r="AF418" s="62"/>
      <c r="AG418" s="62"/>
    </row>
    <row r="419" spans="1:37">
      <c r="A419" s="65" t="s">
        <v>100</v>
      </c>
      <c r="C419" s="66"/>
      <c r="D419" s="67"/>
      <c r="E419" s="67"/>
      <c r="F419" s="67"/>
      <c r="G419" s="67"/>
      <c r="H419" s="68"/>
      <c r="I419" s="67"/>
      <c r="J419" s="67"/>
      <c r="K419" s="67"/>
      <c r="L419" s="67"/>
      <c r="M419" s="68"/>
      <c r="N419" s="67"/>
      <c r="O419" s="67"/>
      <c r="P419" s="67"/>
      <c r="Q419" s="67"/>
      <c r="R419" s="68"/>
      <c r="S419" s="67"/>
      <c r="T419" s="67"/>
      <c r="U419" s="67"/>
      <c r="V419" s="67"/>
      <c r="W419" s="68"/>
      <c r="X419" s="67"/>
      <c r="Y419" s="67"/>
      <c r="Z419" s="67"/>
      <c r="AA419" s="67"/>
      <c r="AB419" s="68"/>
      <c r="AC419" s="62"/>
      <c r="AD419" s="73" t="s">
        <v>103</v>
      </c>
      <c r="AE419" s="62"/>
      <c r="AF419" s="62"/>
      <c r="AG419" s="62"/>
    </row>
    <row r="420" spans="1:37">
      <c r="A420" s="70" t="s">
        <v>101</v>
      </c>
      <c r="B420" s="58"/>
      <c r="C420" s="71"/>
      <c r="D420" s="72"/>
      <c r="E420" s="72"/>
      <c r="F420" s="72"/>
      <c r="G420" s="72"/>
      <c r="H420" s="59"/>
      <c r="I420" s="72"/>
      <c r="J420" s="72"/>
      <c r="K420" s="72"/>
      <c r="L420" s="72"/>
      <c r="M420" s="59"/>
      <c r="N420" s="72"/>
      <c r="O420" s="72"/>
      <c r="P420" s="72"/>
      <c r="Q420" s="72"/>
      <c r="R420" s="59"/>
      <c r="S420" s="72"/>
      <c r="T420" s="72"/>
      <c r="U420" s="72"/>
      <c r="V420" s="72"/>
      <c r="W420" s="59"/>
      <c r="X420" s="72"/>
      <c r="Y420" s="72"/>
      <c r="Z420" s="72"/>
      <c r="AA420" s="72"/>
      <c r="AB420" s="59"/>
      <c r="AC420" s="62"/>
      <c r="AD420" s="62"/>
      <c r="AE420" s="62"/>
      <c r="AF420" s="62"/>
      <c r="AG420" s="62"/>
    </row>
    <row r="421" spans="1:37">
      <c r="A421" s="65" t="s">
        <v>100</v>
      </c>
      <c r="C421" s="66"/>
      <c r="D421" s="67"/>
      <c r="E421" s="67"/>
      <c r="F421" s="67"/>
      <c r="G421" s="67"/>
      <c r="H421" s="68"/>
      <c r="I421" s="67"/>
      <c r="J421" s="67"/>
      <c r="K421" s="67"/>
      <c r="L421" s="67"/>
      <c r="M421" s="68"/>
      <c r="N421" s="67"/>
      <c r="O421" s="67"/>
      <c r="P421" s="67"/>
      <c r="Q421" s="67"/>
      <c r="R421" s="68"/>
      <c r="S421" s="67"/>
      <c r="T421" s="67"/>
      <c r="U421" s="67"/>
      <c r="V421" s="67"/>
      <c r="W421" s="68"/>
      <c r="X421" s="67"/>
      <c r="Y421" s="67"/>
      <c r="Z421" s="67"/>
      <c r="AA421" s="67"/>
      <c r="AB421" s="68"/>
      <c r="AC421" s="62"/>
      <c r="AD421" s="74" t="str">
        <f>Daten!$A$31</f>
        <v>DM Senioren 2017</v>
      </c>
      <c r="AE421" s="58"/>
      <c r="AF421" s="58"/>
      <c r="AG421" s="58"/>
      <c r="AH421" s="58"/>
      <c r="AI421" s="58"/>
      <c r="AJ421" s="58"/>
      <c r="AK421" s="58"/>
    </row>
    <row r="422" spans="1:37">
      <c r="A422" s="70" t="s">
        <v>101</v>
      </c>
      <c r="B422" s="58"/>
      <c r="C422" s="71"/>
      <c r="D422" s="72"/>
      <c r="E422" s="72"/>
      <c r="F422" s="72"/>
      <c r="G422" s="72"/>
      <c r="H422" s="59"/>
      <c r="I422" s="72"/>
      <c r="J422" s="72"/>
      <c r="K422" s="72"/>
      <c r="L422" s="72"/>
      <c r="M422" s="59"/>
      <c r="N422" s="72"/>
      <c r="O422" s="72"/>
      <c r="P422" s="72"/>
      <c r="Q422" s="72"/>
      <c r="R422" s="59"/>
      <c r="S422" s="72"/>
      <c r="T422" s="72"/>
      <c r="U422" s="72"/>
      <c r="V422" s="72"/>
      <c r="W422" s="59"/>
      <c r="X422" s="72"/>
      <c r="Y422" s="72"/>
      <c r="Z422" s="72"/>
      <c r="AA422" s="72"/>
      <c r="AB422" s="59"/>
      <c r="AC422" s="62"/>
      <c r="AD422" s="75" t="str">
        <f>Sonntag!G35</f>
        <v>M60</v>
      </c>
      <c r="AE422" s="76"/>
      <c r="AF422" s="76"/>
      <c r="AG422" s="75" t="s">
        <v>34</v>
      </c>
      <c r="AH422" s="76"/>
      <c r="AI422" s="76"/>
      <c r="AJ422" s="76"/>
      <c r="AK422" s="76"/>
    </row>
    <row r="423" spans="1:37">
      <c r="A423" s="65" t="s">
        <v>100</v>
      </c>
      <c r="C423" s="66"/>
      <c r="D423" s="67"/>
      <c r="E423" s="67"/>
      <c r="F423" s="67"/>
      <c r="G423" s="67"/>
      <c r="H423" s="68"/>
      <c r="I423" s="67"/>
      <c r="J423" s="67"/>
      <c r="K423" s="67"/>
      <c r="L423" s="67"/>
      <c r="M423" s="68"/>
      <c r="N423" s="67"/>
      <c r="O423" s="67"/>
      <c r="P423" s="67"/>
      <c r="Q423" s="67"/>
      <c r="R423" s="68"/>
      <c r="S423" s="67"/>
      <c r="T423" s="67"/>
      <c r="U423" s="67"/>
      <c r="V423" s="67"/>
      <c r="W423" s="68"/>
      <c r="X423" s="67"/>
      <c r="Y423" s="67"/>
      <c r="Z423" s="67"/>
      <c r="AA423" s="67"/>
      <c r="AB423" s="68"/>
      <c r="AC423" s="62"/>
      <c r="AD423" s="77"/>
      <c r="AE423" s="62"/>
      <c r="AF423" s="62"/>
      <c r="AG423" s="62"/>
      <c r="AH423" s="62"/>
      <c r="AI423" s="62"/>
      <c r="AJ423" s="62"/>
      <c r="AK423" s="62"/>
    </row>
    <row r="424" spans="1:37">
      <c r="A424" s="70" t="s">
        <v>101</v>
      </c>
      <c r="B424" s="58"/>
      <c r="C424" s="71"/>
      <c r="D424" s="72"/>
      <c r="E424" s="72"/>
      <c r="F424" s="72"/>
      <c r="G424" s="72"/>
      <c r="H424" s="59"/>
      <c r="I424" s="72"/>
      <c r="J424" s="72"/>
      <c r="K424" s="72"/>
      <c r="L424" s="72"/>
      <c r="M424" s="59"/>
      <c r="N424" s="72"/>
      <c r="O424" s="72"/>
      <c r="P424" s="72"/>
      <c r="Q424" s="72"/>
      <c r="R424" s="59"/>
      <c r="S424" s="72"/>
      <c r="T424" s="72"/>
      <c r="U424" s="72"/>
      <c r="V424" s="72"/>
      <c r="W424" s="59"/>
      <c r="X424" s="72"/>
      <c r="Y424" s="72"/>
      <c r="Z424" s="72"/>
      <c r="AA424" s="72"/>
      <c r="AB424" s="59"/>
      <c r="AC424" s="62"/>
      <c r="AD424" s="78" t="s">
        <v>104</v>
      </c>
      <c r="AE424" s="76"/>
      <c r="AF424" s="76"/>
      <c r="AG424" s="76"/>
      <c r="AH424" s="79"/>
      <c r="AI424" s="76"/>
      <c r="AJ424" s="76"/>
      <c r="AK424" s="80"/>
    </row>
    <row r="425" spans="1:37">
      <c r="D425" s="64"/>
      <c r="AD425" s="81"/>
      <c r="AE425" s="52"/>
      <c r="AF425" s="52"/>
      <c r="AG425" s="52"/>
      <c r="AH425" s="82"/>
      <c r="AI425" s="52"/>
      <c r="AJ425" s="52"/>
      <c r="AK425" s="53"/>
    </row>
    <row r="426" spans="1:37">
      <c r="A426" s="83" t="s">
        <v>105</v>
      </c>
      <c r="B426" s="76"/>
      <c r="C426" s="80"/>
      <c r="D426" s="84"/>
      <c r="E426" s="84" t="s">
        <v>100</v>
      </c>
      <c r="F426" s="85" t="s">
        <v>21</v>
      </c>
      <c r="G426" s="84" t="s">
        <v>101</v>
      </c>
      <c r="H426" s="86"/>
      <c r="I426" s="84" t="s">
        <v>106</v>
      </c>
      <c r="J426" s="84"/>
      <c r="K426" s="84"/>
      <c r="L426" s="84"/>
      <c r="M426" s="86"/>
      <c r="N426" s="84" t="s">
        <v>107</v>
      </c>
      <c r="O426" s="84"/>
      <c r="P426" s="84"/>
      <c r="Q426" s="84"/>
      <c r="R426" s="86"/>
      <c r="S426" s="73"/>
      <c r="T426" s="73"/>
      <c r="AD426" s="87" t="s">
        <v>108</v>
      </c>
      <c r="AE426" s="58"/>
      <c r="AF426" s="58"/>
      <c r="AG426" s="58"/>
      <c r="AH426" s="72"/>
      <c r="AI426" s="58"/>
      <c r="AJ426" s="58"/>
      <c r="AK426" s="59"/>
    </row>
    <row r="427" spans="1:37">
      <c r="A427" s="60"/>
      <c r="C427" s="61"/>
      <c r="H427" s="61"/>
      <c r="M427" s="61"/>
      <c r="N427" s="88"/>
      <c r="O427" s="89"/>
      <c r="P427" s="89"/>
      <c r="Q427" s="89"/>
      <c r="R427" s="90"/>
      <c r="S427" s="62"/>
      <c r="T427" s="56" t="s">
        <v>109</v>
      </c>
      <c r="AD427" s="91"/>
      <c r="AE427" s="62"/>
      <c r="AF427" s="62"/>
      <c r="AG427" s="62"/>
      <c r="AH427" s="92"/>
      <c r="AI427" s="62"/>
      <c r="AJ427" s="62"/>
      <c r="AK427" s="61"/>
    </row>
    <row r="428" spans="1:37">
      <c r="A428" s="93" t="s">
        <v>110</v>
      </c>
      <c r="B428" s="58"/>
      <c r="C428" s="59"/>
      <c r="D428" s="58"/>
      <c r="E428" s="58"/>
      <c r="F428" s="94" t="s">
        <v>21</v>
      </c>
      <c r="G428" s="58"/>
      <c r="H428" s="59"/>
      <c r="I428" s="58"/>
      <c r="J428" s="58"/>
      <c r="K428" s="94" t="s">
        <v>21</v>
      </c>
      <c r="L428" s="58"/>
      <c r="M428" s="59"/>
      <c r="N428" s="95"/>
      <c r="O428" s="95"/>
      <c r="P428" s="96"/>
      <c r="Q428" s="97"/>
      <c r="R428" s="98"/>
      <c r="S428" s="62"/>
      <c r="T428" s="62"/>
      <c r="AD428" s="87" t="s">
        <v>111</v>
      </c>
      <c r="AE428" s="58"/>
      <c r="AF428" s="58"/>
      <c r="AG428" s="58"/>
      <c r="AH428" s="72"/>
      <c r="AI428" s="58"/>
      <c r="AJ428" s="58"/>
      <c r="AK428" s="59"/>
    </row>
    <row r="429" spans="1:37">
      <c r="A429" s="60"/>
      <c r="C429" s="61"/>
      <c r="H429" s="61"/>
      <c r="K429" s="99"/>
      <c r="M429" s="61"/>
      <c r="N429" s="62"/>
      <c r="Q429" s="100"/>
      <c r="R429" s="61"/>
      <c r="S429" s="62"/>
      <c r="T429" s="58"/>
      <c r="U429" s="58"/>
      <c r="V429" s="58"/>
      <c r="W429" s="58"/>
      <c r="X429" s="58"/>
      <c r="Y429" s="58"/>
      <c r="Z429" s="58"/>
      <c r="AA429" s="58"/>
      <c r="AB429" s="58"/>
      <c r="AC429" s="62"/>
      <c r="AD429" s="91"/>
      <c r="AE429" s="62"/>
      <c r="AF429" s="62"/>
      <c r="AG429" s="62"/>
      <c r="AH429" s="92"/>
      <c r="AI429" s="62"/>
      <c r="AJ429" s="62"/>
      <c r="AK429" s="61"/>
    </row>
    <row r="430" spans="1:37">
      <c r="A430" s="93" t="s">
        <v>112</v>
      </c>
      <c r="B430" s="58"/>
      <c r="C430" s="59"/>
      <c r="D430" s="58"/>
      <c r="E430" s="58"/>
      <c r="F430" s="94" t="s">
        <v>21</v>
      </c>
      <c r="G430" s="58"/>
      <c r="H430" s="59"/>
      <c r="I430" s="58"/>
      <c r="J430" s="58"/>
      <c r="K430" s="94" t="s">
        <v>21</v>
      </c>
      <c r="L430" s="58"/>
      <c r="M430" s="59"/>
      <c r="N430" s="58"/>
      <c r="O430" s="58"/>
      <c r="P430" s="94" t="s">
        <v>21</v>
      </c>
      <c r="Q430" s="101"/>
      <c r="R430" s="59"/>
      <c r="S430" s="62"/>
      <c r="T430" s="62"/>
      <c r="AD430" s="87" t="s">
        <v>113</v>
      </c>
      <c r="AE430" s="58"/>
      <c r="AF430" s="58"/>
      <c r="AG430" s="58"/>
      <c r="AH430" s="72"/>
      <c r="AI430" s="58"/>
      <c r="AJ430" s="58"/>
      <c r="AK430" s="59"/>
    </row>
    <row r="431" spans="1:37">
      <c r="AD431" s="91" t="s">
        <v>114</v>
      </c>
      <c r="AE431" s="62"/>
      <c r="AF431" s="62"/>
      <c r="AG431" s="62"/>
      <c r="AH431" s="92"/>
      <c r="AI431" s="62"/>
      <c r="AJ431" s="62"/>
      <c r="AK431" s="61"/>
    </row>
    <row r="432" spans="1:37">
      <c r="A432" s="102"/>
      <c r="B432" s="76"/>
      <c r="C432" s="76"/>
      <c r="D432" s="76"/>
      <c r="E432" s="76" t="s">
        <v>100</v>
      </c>
      <c r="F432" s="76"/>
      <c r="G432" s="76"/>
      <c r="H432" s="76"/>
      <c r="I432" s="76"/>
      <c r="J432" s="76"/>
      <c r="K432" s="76"/>
      <c r="L432" s="76"/>
      <c r="M432" s="76"/>
      <c r="N432" s="85" t="s">
        <v>40</v>
      </c>
      <c r="O432" s="76"/>
      <c r="P432" s="76"/>
      <c r="Q432" s="76"/>
      <c r="R432" s="76"/>
      <c r="S432" s="76"/>
      <c r="T432" s="76" t="s">
        <v>101</v>
      </c>
      <c r="U432" s="76"/>
      <c r="V432" s="76"/>
      <c r="W432" s="76"/>
      <c r="X432" s="76"/>
      <c r="Y432" s="76"/>
      <c r="Z432" s="76"/>
      <c r="AA432" s="76"/>
      <c r="AB432" s="80"/>
      <c r="AD432" s="87" t="s">
        <v>115</v>
      </c>
      <c r="AE432" s="58"/>
      <c r="AF432" s="58"/>
      <c r="AG432" s="58"/>
      <c r="AH432" s="72"/>
      <c r="AI432" s="58"/>
      <c r="AJ432" s="58"/>
      <c r="AK432" s="59"/>
    </row>
    <row r="433" spans="1:37">
      <c r="A433" s="103" t="s">
        <v>116</v>
      </c>
      <c r="B433" s="104" t="s">
        <v>117</v>
      </c>
      <c r="C433" s="104"/>
      <c r="D433" s="104"/>
      <c r="E433" s="104"/>
      <c r="F433" s="104"/>
      <c r="G433" s="105"/>
      <c r="H433" s="104" t="s">
        <v>118</v>
      </c>
      <c r="I433" s="104"/>
      <c r="J433" s="105"/>
      <c r="K433" s="106" t="s">
        <v>119</v>
      </c>
      <c r="L433" s="107" t="s">
        <v>120</v>
      </c>
      <c r="M433" s="108"/>
      <c r="N433" s="109" t="s">
        <v>94</v>
      </c>
      <c r="O433" s="105" t="s">
        <v>116</v>
      </c>
      <c r="P433" s="104" t="s">
        <v>117</v>
      </c>
      <c r="Q433" s="104"/>
      <c r="R433" s="104"/>
      <c r="S433" s="104"/>
      <c r="T433" s="104"/>
      <c r="U433" s="105"/>
      <c r="V433" s="104" t="s">
        <v>118</v>
      </c>
      <c r="W433" s="104"/>
      <c r="X433" s="105"/>
      <c r="Y433" s="106" t="s">
        <v>119</v>
      </c>
      <c r="Z433" s="107" t="s">
        <v>120</v>
      </c>
      <c r="AA433" s="108"/>
      <c r="AB433" s="109" t="s">
        <v>94</v>
      </c>
    </row>
    <row r="434" spans="1:37">
      <c r="A434" s="110" t="s">
        <v>121</v>
      </c>
      <c r="B434" s="111"/>
      <c r="C434" s="111"/>
      <c r="D434" s="111"/>
      <c r="E434" s="111"/>
      <c r="F434" s="111"/>
      <c r="G434" s="112"/>
      <c r="H434" s="111"/>
      <c r="I434" s="111"/>
      <c r="J434" s="112"/>
      <c r="K434" s="113"/>
      <c r="L434" s="114"/>
      <c r="M434" s="115"/>
      <c r="N434" s="116"/>
      <c r="O434" s="117" t="s">
        <v>121</v>
      </c>
      <c r="P434" s="111"/>
      <c r="Q434" s="111"/>
      <c r="R434" s="111"/>
      <c r="S434" s="111"/>
      <c r="T434" s="111"/>
      <c r="U434" s="112"/>
      <c r="V434" s="111"/>
      <c r="W434" s="111"/>
      <c r="X434" s="112"/>
      <c r="Y434" s="113"/>
      <c r="Z434" s="114"/>
      <c r="AA434" s="115"/>
      <c r="AB434" s="116"/>
      <c r="AD434" s="64" t="s">
        <v>122</v>
      </c>
    </row>
    <row r="435" spans="1:37">
      <c r="A435" s="110" t="s">
        <v>123</v>
      </c>
      <c r="B435" s="111"/>
      <c r="C435" s="111"/>
      <c r="D435" s="111"/>
      <c r="E435" s="111"/>
      <c r="F435" s="111"/>
      <c r="G435" s="112"/>
      <c r="H435" s="111"/>
      <c r="I435" s="111"/>
      <c r="J435" s="112"/>
      <c r="K435" s="118"/>
      <c r="L435" s="119"/>
      <c r="M435" s="112"/>
      <c r="N435" s="116"/>
      <c r="O435" s="117" t="s">
        <v>123</v>
      </c>
      <c r="P435" s="111"/>
      <c r="Q435" s="111"/>
      <c r="R435" s="111"/>
      <c r="S435" s="111"/>
      <c r="T435" s="111"/>
      <c r="U435" s="112"/>
      <c r="V435" s="111"/>
      <c r="W435" s="111"/>
      <c r="X435" s="112"/>
      <c r="Y435" s="118"/>
      <c r="Z435" s="119"/>
      <c r="AA435" s="112"/>
      <c r="AB435" s="116"/>
      <c r="AD435" s="120"/>
      <c r="AE435" s="58"/>
      <c r="AF435" s="58"/>
      <c r="AG435" s="58"/>
      <c r="AH435" s="58"/>
      <c r="AI435" s="58"/>
      <c r="AJ435" s="58"/>
      <c r="AK435" s="58"/>
    </row>
    <row r="436" spans="1:37">
      <c r="A436" s="110" t="s">
        <v>124</v>
      </c>
      <c r="B436" s="111"/>
      <c r="C436" s="111"/>
      <c r="D436" s="111"/>
      <c r="E436" s="111"/>
      <c r="F436" s="111"/>
      <c r="G436" s="112"/>
      <c r="H436" s="111"/>
      <c r="I436" s="111"/>
      <c r="J436" s="112"/>
      <c r="K436" s="118"/>
      <c r="L436" s="119"/>
      <c r="M436" s="112"/>
      <c r="N436" s="116"/>
      <c r="O436" s="117" t="s">
        <v>124</v>
      </c>
      <c r="P436" s="111"/>
      <c r="Q436" s="111"/>
      <c r="R436" s="111"/>
      <c r="S436" s="111"/>
      <c r="T436" s="111"/>
      <c r="U436" s="112"/>
      <c r="V436" s="111"/>
      <c r="W436" s="111"/>
      <c r="X436" s="112"/>
      <c r="Y436" s="118"/>
      <c r="Z436" s="119"/>
      <c r="AA436" s="112"/>
      <c r="AB436" s="116"/>
      <c r="AD436" s="64" t="s">
        <v>96</v>
      </c>
    </row>
    <row r="437" spans="1:37">
      <c r="A437" s="110" t="s">
        <v>125</v>
      </c>
      <c r="B437" s="111"/>
      <c r="C437" s="111"/>
      <c r="D437" s="111"/>
      <c r="E437" s="111"/>
      <c r="F437" s="111"/>
      <c r="G437" s="112"/>
      <c r="H437" s="111"/>
      <c r="I437" s="111"/>
      <c r="J437" s="112"/>
      <c r="K437" s="118"/>
      <c r="L437" s="119"/>
      <c r="M437" s="112"/>
      <c r="N437" s="116"/>
      <c r="O437" s="117" t="s">
        <v>125</v>
      </c>
      <c r="P437" s="111"/>
      <c r="Q437" s="111"/>
      <c r="R437" s="111"/>
      <c r="S437" s="111"/>
      <c r="T437" s="111"/>
      <c r="U437" s="112"/>
      <c r="V437" s="111"/>
      <c r="W437" s="111"/>
      <c r="X437" s="112"/>
      <c r="Y437" s="118"/>
      <c r="Z437" s="119"/>
      <c r="AA437" s="112"/>
      <c r="AB437" s="116"/>
      <c r="AD437" s="120"/>
      <c r="AE437" s="58"/>
      <c r="AF437" s="58"/>
      <c r="AG437" s="58"/>
      <c r="AH437" s="58"/>
      <c r="AI437" s="58"/>
      <c r="AJ437" s="58"/>
      <c r="AK437" s="58"/>
    </row>
    <row r="438" spans="1:37">
      <c r="A438" s="110" t="s">
        <v>126</v>
      </c>
      <c r="B438" s="111"/>
      <c r="C438" s="111"/>
      <c r="D438" s="111"/>
      <c r="E438" s="111"/>
      <c r="F438" s="111"/>
      <c r="G438" s="112"/>
      <c r="H438" s="111"/>
      <c r="I438" s="111"/>
      <c r="J438" s="112"/>
      <c r="K438" s="118"/>
      <c r="L438" s="119"/>
      <c r="M438" s="112"/>
      <c r="N438" s="116"/>
      <c r="O438" s="117" t="s">
        <v>126</v>
      </c>
      <c r="P438" s="111"/>
      <c r="Q438" s="111"/>
      <c r="R438" s="111"/>
      <c r="S438" s="111"/>
      <c r="T438" s="111"/>
      <c r="U438" s="112"/>
      <c r="V438" s="111"/>
      <c r="W438" s="111"/>
      <c r="X438" s="112"/>
      <c r="Y438" s="118"/>
      <c r="Z438" s="119"/>
      <c r="AA438" s="112"/>
      <c r="AB438" s="116"/>
      <c r="AD438" s="64" t="s">
        <v>127</v>
      </c>
    </row>
    <row r="439" spans="1:37">
      <c r="A439" s="121" t="s">
        <v>128</v>
      </c>
      <c r="B439" s="58"/>
      <c r="C439" s="58"/>
      <c r="D439" s="58"/>
      <c r="E439" s="58"/>
      <c r="F439" s="58"/>
      <c r="G439" s="72"/>
      <c r="H439" s="58"/>
      <c r="I439" s="58"/>
      <c r="J439" s="72"/>
      <c r="K439" s="122"/>
      <c r="L439" s="123"/>
      <c r="M439" s="72"/>
      <c r="N439" s="59"/>
      <c r="O439" s="124" t="s">
        <v>128</v>
      </c>
      <c r="P439" s="58"/>
      <c r="Q439" s="58"/>
      <c r="R439" s="58"/>
      <c r="S439" s="58"/>
      <c r="T439" s="58"/>
      <c r="U439" s="72"/>
      <c r="V439" s="58"/>
      <c r="W439" s="58"/>
      <c r="X439" s="72"/>
      <c r="Y439" s="122"/>
      <c r="Z439" s="123"/>
      <c r="AA439" s="72"/>
      <c r="AB439" s="59"/>
      <c r="AD439" s="120"/>
      <c r="AE439" s="125" t="str">
        <f>Daten!$A$35</f>
        <v>Fredenbeck</v>
      </c>
      <c r="AF439" s="58"/>
      <c r="AG439" s="58"/>
      <c r="AH439" s="58"/>
      <c r="AI439" s="58"/>
      <c r="AJ439" s="58"/>
      <c r="AK439" s="58"/>
    </row>
    <row r="440" spans="1:37">
      <c r="A440" s="65" t="s">
        <v>129</v>
      </c>
      <c r="N440" s="61"/>
      <c r="O440" s="64" t="s">
        <v>129</v>
      </c>
      <c r="AB440" s="61"/>
      <c r="AD440" s="64" t="s">
        <v>130</v>
      </c>
    </row>
    <row r="441" spans="1:37">
      <c r="A441" s="57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9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9"/>
      <c r="AD441" s="58"/>
      <c r="AE441" s="126" t="str">
        <f>Daten!$A$33</f>
        <v>06.05.2017</v>
      </c>
      <c r="AF441" s="58"/>
      <c r="AG441" s="58"/>
      <c r="AH441" s="58"/>
      <c r="AI441" s="58"/>
      <c r="AJ441" s="58"/>
      <c r="AK441" s="58"/>
    </row>
    <row r="442" spans="1:37">
      <c r="A442" s="51" t="s">
        <v>95</v>
      </c>
      <c r="B442" s="52"/>
      <c r="C442" s="52"/>
      <c r="D442" s="52"/>
      <c r="E442" s="53"/>
      <c r="F442" s="54" t="s">
        <v>96</v>
      </c>
      <c r="G442" s="52"/>
      <c r="H442" s="52"/>
      <c r="I442" s="52"/>
      <c r="J442" s="52"/>
      <c r="K442" s="52"/>
      <c r="L442" s="52"/>
      <c r="M442" s="52"/>
      <c r="N442" s="52"/>
      <c r="O442" s="52"/>
      <c r="P442" s="53"/>
      <c r="Q442" s="54" t="s">
        <v>97</v>
      </c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3"/>
      <c r="AC442" s="55" t="s">
        <v>98</v>
      </c>
    </row>
    <row r="443" spans="1:37">
      <c r="A443" s="57"/>
      <c r="B443" s="58"/>
      <c r="C443" s="58"/>
      <c r="D443" s="58"/>
      <c r="E443" s="59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9"/>
      <c r="Q443" s="58"/>
      <c r="R443" s="58" t="str">
        <f ca="1">Sonntag!P36</f>
        <v>TV Frisch Auf Altenbochum</v>
      </c>
      <c r="S443" s="58"/>
      <c r="T443" s="58"/>
      <c r="U443" s="58"/>
      <c r="V443" s="58"/>
      <c r="W443" s="58"/>
      <c r="X443" s="58"/>
      <c r="Y443" s="58" t="str">
        <f>Sonntag!N36</f>
        <v>M50</v>
      </c>
      <c r="Z443" s="58"/>
      <c r="AA443" s="58"/>
      <c r="AB443" s="59"/>
      <c r="AC443" s="55" t="s">
        <v>99</v>
      </c>
    </row>
    <row r="444" spans="1:37" ht="15.95" customHeight="1">
      <c r="A444" s="60" t="s">
        <v>100</v>
      </c>
      <c r="C444" s="56" t="str">
        <f ca="1">Sonntag!I36</f>
        <v>SV Werder Bremen</v>
      </c>
      <c r="M444" s="61"/>
      <c r="N444" s="62" t="s">
        <v>101</v>
      </c>
      <c r="O444" s="63"/>
      <c r="P444" s="56" t="str">
        <f ca="1">Sonntag!M36</f>
        <v>TV Berkenbaum</v>
      </c>
      <c r="AB444" s="61"/>
    </row>
    <row r="445" spans="1:37">
      <c r="A445" s="57"/>
      <c r="B445" s="58"/>
      <c r="C445" s="58"/>
      <c r="M445" s="61"/>
      <c r="N445" s="62"/>
      <c r="AB445" s="61"/>
      <c r="AD445" s="64" t="s">
        <v>37</v>
      </c>
      <c r="AG445" s="64" t="s">
        <v>102</v>
      </c>
      <c r="AJ445" s="64" t="s">
        <v>39</v>
      </c>
    </row>
    <row r="446" spans="1:37">
      <c r="A446" s="65" t="s">
        <v>100</v>
      </c>
      <c r="C446" s="66"/>
      <c r="D446" s="67"/>
      <c r="E446" s="67"/>
      <c r="F446" s="67"/>
      <c r="G446" s="67"/>
      <c r="H446" s="68"/>
      <c r="I446" s="67"/>
      <c r="J446" s="67"/>
      <c r="K446" s="67"/>
      <c r="L446" s="67"/>
      <c r="M446" s="68"/>
      <c r="N446" s="67"/>
      <c r="O446" s="67"/>
      <c r="P446" s="67"/>
      <c r="Q446" s="67"/>
      <c r="R446" s="68"/>
      <c r="S446" s="67"/>
      <c r="T446" s="67"/>
      <c r="U446" s="67"/>
      <c r="V446" s="67"/>
      <c r="W446" s="68"/>
      <c r="X446" s="67"/>
      <c r="Y446" s="67"/>
      <c r="Z446" s="67"/>
      <c r="AA446" s="67"/>
      <c r="AB446" s="68"/>
      <c r="AC446" s="62"/>
      <c r="AD446" s="69"/>
      <c r="AE446" s="53"/>
      <c r="AF446" s="62"/>
      <c r="AG446" s="69"/>
      <c r="AH446" s="53"/>
      <c r="AJ446" s="69"/>
      <c r="AK446" s="53"/>
    </row>
    <row r="447" spans="1:37">
      <c r="A447" s="70" t="s">
        <v>101</v>
      </c>
      <c r="B447" s="58"/>
      <c r="C447" s="71"/>
      <c r="D447" s="72"/>
      <c r="E447" s="72"/>
      <c r="F447" s="72"/>
      <c r="G447" s="72"/>
      <c r="H447" s="59"/>
      <c r="I447" s="72"/>
      <c r="J447" s="72"/>
      <c r="K447" s="72"/>
      <c r="L447" s="72"/>
      <c r="M447" s="59"/>
      <c r="N447" s="72"/>
      <c r="O447" s="72"/>
      <c r="P447" s="72"/>
      <c r="Q447" s="72"/>
      <c r="R447" s="59"/>
      <c r="S447" s="72"/>
      <c r="T447" s="72"/>
      <c r="U447" s="72"/>
      <c r="V447" s="72"/>
      <c r="W447" s="59"/>
      <c r="X447" s="72"/>
      <c r="Y447" s="72"/>
      <c r="Z447" s="72"/>
      <c r="AA447" s="72"/>
      <c r="AB447" s="59"/>
      <c r="AC447" s="62"/>
      <c r="AD447" s="462">
        <f>Sonntag!C34</f>
        <v>4</v>
      </c>
      <c r="AE447" s="463"/>
      <c r="AF447" s="62"/>
      <c r="AG447" s="462">
        <f>Sonntag!E36</f>
        <v>115</v>
      </c>
      <c r="AH447" s="463"/>
      <c r="AJ447" s="462">
        <f>Sonntag!F36</f>
        <v>3</v>
      </c>
      <c r="AK447" s="463"/>
    </row>
    <row r="448" spans="1:37">
      <c r="A448" s="65" t="s">
        <v>100</v>
      </c>
      <c r="C448" s="66"/>
      <c r="D448" s="67"/>
      <c r="E448" s="67"/>
      <c r="F448" s="67"/>
      <c r="G448" s="67"/>
      <c r="H448" s="68"/>
      <c r="I448" s="67"/>
      <c r="J448" s="67"/>
      <c r="K448" s="67"/>
      <c r="L448" s="67"/>
      <c r="M448" s="68"/>
      <c r="N448" s="67"/>
      <c r="O448" s="67"/>
      <c r="P448" s="67"/>
      <c r="Q448" s="67"/>
      <c r="R448" s="68"/>
      <c r="S448" s="67"/>
      <c r="T448" s="67"/>
      <c r="U448" s="67"/>
      <c r="V448" s="67"/>
      <c r="W448" s="68"/>
      <c r="X448" s="67"/>
      <c r="Y448" s="67"/>
      <c r="Z448" s="67"/>
      <c r="AA448" s="67"/>
      <c r="AB448" s="68"/>
      <c r="AC448" s="62"/>
      <c r="AD448" s="57"/>
      <c r="AE448" s="59"/>
      <c r="AF448" s="62"/>
      <c r="AG448" s="57"/>
      <c r="AH448" s="59"/>
      <c r="AJ448" s="57"/>
      <c r="AK448" s="59"/>
    </row>
    <row r="449" spans="1:37">
      <c r="A449" s="70" t="s">
        <v>101</v>
      </c>
      <c r="B449" s="58"/>
      <c r="C449" s="71"/>
      <c r="D449" s="72"/>
      <c r="E449" s="72"/>
      <c r="F449" s="72"/>
      <c r="G449" s="72"/>
      <c r="H449" s="59"/>
      <c r="I449" s="72"/>
      <c r="J449" s="72"/>
      <c r="K449" s="72"/>
      <c r="L449" s="72"/>
      <c r="M449" s="59"/>
      <c r="N449" s="72"/>
      <c r="O449" s="72"/>
      <c r="P449" s="72"/>
      <c r="Q449" s="72"/>
      <c r="R449" s="59"/>
      <c r="S449" s="72"/>
      <c r="T449" s="72"/>
      <c r="U449" s="72"/>
      <c r="V449" s="72"/>
      <c r="W449" s="59"/>
      <c r="X449" s="72"/>
      <c r="Y449" s="72"/>
      <c r="Z449" s="72"/>
      <c r="AA449" s="72"/>
      <c r="AB449" s="59"/>
      <c r="AC449" s="62"/>
      <c r="AD449" s="62"/>
      <c r="AE449" s="62"/>
      <c r="AF449" s="62"/>
      <c r="AG449" s="62"/>
    </row>
    <row r="450" spans="1:37">
      <c r="A450" s="65" t="s">
        <v>100</v>
      </c>
      <c r="C450" s="66"/>
      <c r="D450" s="67"/>
      <c r="E450" s="67"/>
      <c r="F450" s="67"/>
      <c r="G450" s="67"/>
      <c r="H450" s="68"/>
      <c r="I450" s="67"/>
      <c r="J450" s="67"/>
      <c r="K450" s="67"/>
      <c r="L450" s="67"/>
      <c r="M450" s="68"/>
      <c r="N450" s="67"/>
      <c r="O450" s="67"/>
      <c r="P450" s="67"/>
      <c r="Q450" s="67"/>
      <c r="R450" s="68"/>
      <c r="S450" s="67"/>
      <c r="T450" s="67"/>
      <c r="U450" s="67"/>
      <c r="V450" s="67"/>
      <c r="W450" s="68"/>
      <c r="X450" s="67"/>
      <c r="Y450" s="67"/>
      <c r="Z450" s="67"/>
      <c r="AA450" s="67"/>
      <c r="AB450" s="68"/>
      <c r="AC450" s="62"/>
      <c r="AD450" s="73" t="s">
        <v>103</v>
      </c>
      <c r="AE450" s="62"/>
      <c r="AF450" s="62"/>
      <c r="AG450" s="62"/>
    </row>
    <row r="451" spans="1:37">
      <c r="A451" s="70" t="s">
        <v>101</v>
      </c>
      <c r="B451" s="58"/>
      <c r="C451" s="71"/>
      <c r="D451" s="72"/>
      <c r="E451" s="72"/>
      <c r="F451" s="72"/>
      <c r="G451" s="72"/>
      <c r="H451" s="59"/>
      <c r="I451" s="72"/>
      <c r="J451" s="72"/>
      <c r="K451" s="72"/>
      <c r="L451" s="72"/>
      <c r="M451" s="59"/>
      <c r="N451" s="72"/>
      <c r="O451" s="72"/>
      <c r="P451" s="72"/>
      <c r="Q451" s="72"/>
      <c r="R451" s="59"/>
      <c r="S451" s="72"/>
      <c r="T451" s="72"/>
      <c r="U451" s="72"/>
      <c r="V451" s="72"/>
      <c r="W451" s="59"/>
      <c r="X451" s="72"/>
      <c r="Y451" s="72"/>
      <c r="Z451" s="72"/>
      <c r="AA451" s="72"/>
      <c r="AB451" s="59"/>
      <c r="AC451" s="62"/>
      <c r="AD451" s="62"/>
      <c r="AE451" s="62"/>
      <c r="AF451" s="62"/>
      <c r="AG451" s="62"/>
    </row>
    <row r="452" spans="1:37">
      <c r="A452" s="65" t="s">
        <v>100</v>
      </c>
      <c r="C452" s="66"/>
      <c r="D452" s="67"/>
      <c r="E452" s="67"/>
      <c r="F452" s="67"/>
      <c r="G452" s="67"/>
      <c r="H452" s="68"/>
      <c r="I452" s="67"/>
      <c r="J452" s="67"/>
      <c r="K452" s="67"/>
      <c r="L452" s="67"/>
      <c r="M452" s="68"/>
      <c r="N452" s="67"/>
      <c r="O452" s="67"/>
      <c r="P452" s="67"/>
      <c r="Q452" s="67"/>
      <c r="R452" s="68"/>
      <c r="S452" s="67"/>
      <c r="T452" s="67"/>
      <c r="U452" s="67"/>
      <c r="V452" s="67"/>
      <c r="W452" s="68"/>
      <c r="X452" s="67"/>
      <c r="Y452" s="67"/>
      <c r="Z452" s="67"/>
      <c r="AA452" s="67"/>
      <c r="AB452" s="68"/>
      <c r="AC452" s="62"/>
      <c r="AD452" s="74" t="str">
        <f>Daten!$A$31</f>
        <v>DM Senioren 2017</v>
      </c>
      <c r="AE452" s="58"/>
      <c r="AF452" s="58"/>
      <c r="AG452" s="58"/>
      <c r="AH452" s="58"/>
      <c r="AI452" s="58"/>
      <c r="AJ452" s="58"/>
      <c r="AK452" s="58"/>
    </row>
    <row r="453" spans="1:37">
      <c r="A453" s="70" t="s">
        <v>101</v>
      </c>
      <c r="B453" s="58"/>
      <c r="C453" s="71"/>
      <c r="D453" s="72"/>
      <c r="E453" s="72"/>
      <c r="F453" s="72"/>
      <c r="G453" s="72"/>
      <c r="H453" s="59"/>
      <c r="I453" s="72"/>
      <c r="J453" s="72"/>
      <c r="K453" s="72"/>
      <c r="L453" s="72"/>
      <c r="M453" s="59"/>
      <c r="N453" s="72"/>
      <c r="O453" s="72"/>
      <c r="P453" s="72"/>
      <c r="Q453" s="72"/>
      <c r="R453" s="59"/>
      <c r="S453" s="72"/>
      <c r="T453" s="72"/>
      <c r="U453" s="72"/>
      <c r="V453" s="72"/>
      <c r="W453" s="59"/>
      <c r="X453" s="72"/>
      <c r="Y453" s="72"/>
      <c r="Z453" s="72"/>
      <c r="AA453" s="72"/>
      <c r="AB453" s="59"/>
      <c r="AC453" s="62"/>
      <c r="AD453" s="75" t="str">
        <f>Sonntag!G36</f>
        <v>M50</v>
      </c>
      <c r="AE453" s="76"/>
      <c r="AF453" s="76"/>
      <c r="AG453" s="75" t="s">
        <v>34</v>
      </c>
      <c r="AH453" s="76"/>
      <c r="AI453" s="76"/>
      <c r="AJ453" s="76"/>
      <c r="AK453" s="76"/>
    </row>
    <row r="454" spans="1:37">
      <c r="A454" s="65" t="s">
        <v>100</v>
      </c>
      <c r="C454" s="66"/>
      <c r="D454" s="67"/>
      <c r="E454" s="67"/>
      <c r="F454" s="67"/>
      <c r="G454" s="67"/>
      <c r="H454" s="68"/>
      <c r="I454" s="67"/>
      <c r="J454" s="67"/>
      <c r="K454" s="67"/>
      <c r="L454" s="67"/>
      <c r="M454" s="68"/>
      <c r="N454" s="67"/>
      <c r="O454" s="67"/>
      <c r="P454" s="67"/>
      <c r="Q454" s="67"/>
      <c r="R454" s="68"/>
      <c r="S454" s="67"/>
      <c r="T454" s="67"/>
      <c r="U454" s="67"/>
      <c r="V454" s="67"/>
      <c r="W454" s="68"/>
      <c r="X454" s="67"/>
      <c r="Y454" s="67"/>
      <c r="Z454" s="67"/>
      <c r="AA454" s="67"/>
      <c r="AB454" s="68"/>
      <c r="AC454" s="62"/>
      <c r="AD454" s="77"/>
      <c r="AE454" s="62"/>
      <c r="AF454" s="62"/>
      <c r="AG454" s="62"/>
      <c r="AH454" s="62"/>
      <c r="AI454" s="62"/>
      <c r="AJ454" s="62"/>
      <c r="AK454" s="62"/>
    </row>
    <row r="455" spans="1:37">
      <c r="A455" s="70" t="s">
        <v>101</v>
      </c>
      <c r="B455" s="58"/>
      <c r="C455" s="71"/>
      <c r="D455" s="72"/>
      <c r="E455" s="72"/>
      <c r="F455" s="72"/>
      <c r="G455" s="72"/>
      <c r="H455" s="59"/>
      <c r="I455" s="72"/>
      <c r="J455" s="72"/>
      <c r="K455" s="72"/>
      <c r="L455" s="72"/>
      <c r="M455" s="59"/>
      <c r="N455" s="72"/>
      <c r="O455" s="72"/>
      <c r="P455" s="72"/>
      <c r="Q455" s="72"/>
      <c r="R455" s="59"/>
      <c r="S455" s="72"/>
      <c r="T455" s="72"/>
      <c r="U455" s="72"/>
      <c r="V455" s="72"/>
      <c r="W455" s="59"/>
      <c r="X455" s="72"/>
      <c r="Y455" s="72"/>
      <c r="Z455" s="72"/>
      <c r="AA455" s="72"/>
      <c r="AB455" s="59"/>
      <c r="AC455" s="62"/>
      <c r="AD455" s="78" t="s">
        <v>104</v>
      </c>
      <c r="AE455" s="76"/>
      <c r="AF455" s="76"/>
      <c r="AG455" s="76"/>
      <c r="AH455" s="79"/>
      <c r="AI455" s="76"/>
      <c r="AJ455" s="76"/>
      <c r="AK455" s="80"/>
    </row>
    <row r="456" spans="1:37">
      <c r="D456" s="64"/>
      <c r="AD456" s="81"/>
      <c r="AE456" s="52"/>
      <c r="AF456" s="52"/>
      <c r="AG456" s="52"/>
      <c r="AH456" s="82"/>
      <c r="AI456" s="52"/>
      <c r="AJ456" s="52"/>
      <c r="AK456" s="53"/>
    </row>
    <row r="457" spans="1:37">
      <c r="A457" s="83" t="s">
        <v>105</v>
      </c>
      <c r="B457" s="76"/>
      <c r="C457" s="80"/>
      <c r="D457" s="84"/>
      <c r="E457" s="84" t="s">
        <v>100</v>
      </c>
      <c r="F457" s="85" t="s">
        <v>21</v>
      </c>
      <c r="G457" s="84" t="s">
        <v>101</v>
      </c>
      <c r="H457" s="86"/>
      <c r="I457" s="84" t="s">
        <v>106</v>
      </c>
      <c r="J457" s="84"/>
      <c r="K457" s="84"/>
      <c r="L457" s="84"/>
      <c r="M457" s="86"/>
      <c r="N457" s="84" t="s">
        <v>107</v>
      </c>
      <c r="O457" s="84"/>
      <c r="P457" s="84"/>
      <c r="Q457" s="84"/>
      <c r="R457" s="86"/>
      <c r="S457" s="73"/>
      <c r="T457" s="73"/>
      <c r="AD457" s="87" t="s">
        <v>108</v>
      </c>
      <c r="AE457" s="58"/>
      <c r="AF457" s="58"/>
      <c r="AG457" s="58"/>
      <c r="AH457" s="72"/>
      <c r="AI457" s="58"/>
      <c r="AJ457" s="58"/>
      <c r="AK457" s="59"/>
    </row>
    <row r="458" spans="1:37">
      <c r="A458" s="60"/>
      <c r="C458" s="61"/>
      <c r="H458" s="61"/>
      <c r="M458" s="61"/>
      <c r="N458" s="88"/>
      <c r="O458" s="89"/>
      <c r="P458" s="89"/>
      <c r="Q458" s="89"/>
      <c r="R458" s="90"/>
      <c r="S458" s="62"/>
      <c r="T458" s="56" t="s">
        <v>109</v>
      </c>
      <c r="AD458" s="91"/>
      <c r="AE458" s="62"/>
      <c r="AF458" s="62"/>
      <c r="AG458" s="62"/>
      <c r="AH458" s="92"/>
      <c r="AI458" s="62"/>
      <c r="AJ458" s="62"/>
      <c r="AK458" s="61"/>
    </row>
    <row r="459" spans="1:37">
      <c r="A459" s="93" t="s">
        <v>110</v>
      </c>
      <c r="B459" s="58"/>
      <c r="C459" s="59"/>
      <c r="D459" s="58"/>
      <c r="E459" s="58"/>
      <c r="F459" s="94" t="s">
        <v>21</v>
      </c>
      <c r="G459" s="58"/>
      <c r="H459" s="59"/>
      <c r="I459" s="58"/>
      <c r="J459" s="58"/>
      <c r="K459" s="94" t="s">
        <v>21</v>
      </c>
      <c r="L459" s="58"/>
      <c r="M459" s="59"/>
      <c r="N459" s="95"/>
      <c r="O459" s="95"/>
      <c r="P459" s="96"/>
      <c r="Q459" s="97"/>
      <c r="R459" s="98"/>
      <c r="S459" s="62"/>
      <c r="T459" s="62"/>
      <c r="AD459" s="87" t="s">
        <v>111</v>
      </c>
      <c r="AE459" s="58"/>
      <c r="AF459" s="58"/>
      <c r="AG459" s="58"/>
      <c r="AH459" s="72"/>
      <c r="AI459" s="58"/>
      <c r="AJ459" s="58"/>
      <c r="AK459" s="59"/>
    </row>
    <row r="460" spans="1:37">
      <c r="A460" s="60"/>
      <c r="C460" s="61"/>
      <c r="H460" s="61"/>
      <c r="K460" s="99"/>
      <c r="M460" s="61"/>
      <c r="N460" s="62"/>
      <c r="Q460" s="100"/>
      <c r="R460" s="61"/>
      <c r="S460" s="62"/>
      <c r="T460" s="58"/>
      <c r="U460" s="58"/>
      <c r="V460" s="58"/>
      <c r="W460" s="58"/>
      <c r="X460" s="58"/>
      <c r="Y460" s="58"/>
      <c r="Z460" s="58"/>
      <c r="AA460" s="58"/>
      <c r="AB460" s="58"/>
      <c r="AC460" s="62"/>
      <c r="AD460" s="91"/>
      <c r="AE460" s="62"/>
      <c r="AF460" s="62"/>
      <c r="AG460" s="62"/>
      <c r="AH460" s="92"/>
      <c r="AI460" s="62"/>
      <c r="AJ460" s="62"/>
      <c r="AK460" s="61"/>
    </row>
    <row r="461" spans="1:37">
      <c r="A461" s="93" t="s">
        <v>112</v>
      </c>
      <c r="B461" s="58"/>
      <c r="C461" s="59"/>
      <c r="D461" s="58"/>
      <c r="E461" s="58"/>
      <c r="F461" s="94" t="s">
        <v>21</v>
      </c>
      <c r="G461" s="58"/>
      <c r="H461" s="59"/>
      <c r="I461" s="58"/>
      <c r="J461" s="58"/>
      <c r="K461" s="94" t="s">
        <v>21</v>
      </c>
      <c r="L461" s="58"/>
      <c r="M461" s="59"/>
      <c r="N461" s="58"/>
      <c r="O461" s="58"/>
      <c r="P461" s="94" t="s">
        <v>21</v>
      </c>
      <c r="Q461" s="101"/>
      <c r="R461" s="59"/>
      <c r="S461" s="62"/>
      <c r="T461" s="62"/>
      <c r="AD461" s="87" t="s">
        <v>113</v>
      </c>
      <c r="AE461" s="58"/>
      <c r="AF461" s="58"/>
      <c r="AG461" s="58"/>
      <c r="AH461" s="72"/>
      <c r="AI461" s="58"/>
      <c r="AJ461" s="58"/>
      <c r="AK461" s="59"/>
    </row>
    <row r="462" spans="1:37">
      <c r="AD462" s="91" t="s">
        <v>114</v>
      </c>
      <c r="AE462" s="62"/>
      <c r="AF462" s="62"/>
      <c r="AG462" s="62"/>
      <c r="AH462" s="92"/>
      <c r="AI462" s="62"/>
      <c r="AJ462" s="62"/>
      <c r="AK462" s="61"/>
    </row>
    <row r="463" spans="1:37">
      <c r="A463" s="102"/>
      <c r="B463" s="76"/>
      <c r="C463" s="76"/>
      <c r="D463" s="76"/>
      <c r="E463" s="76" t="s">
        <v>100</v>
      </c>
      <c r="F463" s="76"/>
      <c r="G463" s="76"/>
      <c r="H463" s="76"/>
      <c r="I463" s="76"/>
      <c r="J463" s="76"/>
      <c r="K463" s="76"/>
      <c r="L463" s="76"/>
      <c r="M463" s="76"/>
      <c r="N463" s="85" t="s">
        <v>40</v>
      </c>
      <c r="O463" s="76"/>
      <c r="P463" s="76"/>
      <c r="Q463" s="76"/>
      <c r="R463" s="76"/>
      <c r="S463" s="76"/>
      <c r="T463" s="76" t="s">
        <v>101</v>
      </c>
      <c r="U463" s="76"/>
      <c r="V463" s="76"/>
      <c r="W463" s="76"/>
      <c r="X463" s="76"/>
      <c r="Y463" s="76"/>
      <c r="Z463" s="76"/>
      <c r="AA463" s="76"/>
      <c r="AB463" s="80"/>
      <c r="AD463" s="87" t="s">
        <v>115</v>
      </c>
      <c r="AE463" s="58"/>
      <c r="AF463" s="58"/>
      <c r="AG463" s="58"/>
      <c r="AH463" s="72"/>
      <c r="AI463" s="58"/>
      <c r="AJ463" s="58"/>
      <c r="AK463" s="59"/>
    </row>
    <row r="464" spans="1:37">
      <c r="A464" s="103" t="s">
        <v>116</v>
      </c>
      <c r="B464" s="104" t="s">
        <v>117</v>
      </c>
      <c r="C464" s="104"/>
      <c r="D464" s="104"/>
      <c r="E464" s="104"/>
      <c r="F464" s="104"/>
      <c r="G464" s="105"/>
      <c r="H464" s="104" t="s">
        <v>118</v>
      </c>
      <c r="I464" s="104"/>
      <c r="J464" s="105"/>
      <c r="K464" s="106" t="s">
        <v>119</v>
      </c>
      <c r="L464" s="107" t="s">
        <v>120</v>
      </c>
      <c r="M464" s="108"/>
      <c r="N464" s="109" t="s">
        <v>94</v>
      </c>
      <c r="O464" s="105" t="s">
        <v>116</v>
      </c>
      <c r="P464" s="104" t="s">
        <v>117</v>
      </c>
      <c r="Q464" s="104"/>
      <c r="R464" s="104"/>
      <c r="S464" s="104"/>
      <c r="T464" s="104"/>
      <c r="U464" s="105"/>
      <c r="V464" s="104" t="s">
        <v>118</v>
      </c>
      <c r="W464" s="104"/>
      <c r="X464" s="105"/>
      <c r="Y464" s="106" t="s">
        <v>119</v>
      </c>
      <c r="Z464" s="107" t="s">
        <v>120</v>
      </c>
      <c r="AA464" s="108"/>
      <c r="AB464" s="109" t="s">
        <v>94</v>
      </c>
    </row>
    <row r="465" spans="1:37">
      <c r="A465" s="110" t="s">
        <v>121</v>
      </c>
      <c r="B465" s="111"/>
      <c r="C465" s="111"/>
      <c r="D465" s="111"/>
      <c r="E465" s="111"/>
      <c r="F465" s="111"/>
      <c r="G465" s="112"/>
      <c r="H465" s="111"/>
      <c r="I465" s="111"/>
      <c r="J465" s="112"/>
      <c r="K465" s="113"/>
      <c r="L465" s="114"/>
      <c r="M465" s="115"/>
      <c r="N465" s="116"/>
      <c r="O465" s="117" t="s">
        <v>121</v>
      </c>
      <c r="P465" s="111"/>
      <c r="Q465" s="111"/>
      <c r="R465" s="111"/>
      <c r="S465" s="111"/>
      <c r="T465" s="111"/>
      <c r="U465" s="112"/>
      <c r="V465" s="111"/>
      <c r="W465" s="111"/>
      <c r="X465" s="112"/>
      <c r="Y465" s="113"/>
      <c r="Z465" s="114"/>
      <c r="AA465" s="115"/>
      <c r="AB465" s="116"/>
      <c r="AD465" s="64" t="s">
        <v>122</v>
      </c>
    </row>
    <row r="466" spans="1:37">
      <c r="A466" s="110" t="s">
        <v>123</v>
      </c>
      <c r="B466" s="111"/>
      <c r="C466" s="111"/>
      <c r="D466" s="111"/>
      <c r="E466" s="111"/>
      <c r="F466" s="111"/>
      <c r="G466" s="112"/>
      <c r="H466" s="111"/>
      <c r="I466" s="111"/>
      <c r="J466" s="112"/>
      <c r="K466" s="118"/>
      <c r="L466" s="119"/>
      <c r="M466" s="112"/>
      <c r="N466" s="116"/>
      <c r="O466" s="117" t="s">
        <v>123</v>
      </c>
      <c r="P466" s="111"/>
      <c r="Q466" s="111"/>
      <c r="R466" s="111"/>
      <c r="S466" s="111"/>
      <c r="T466" s="111"/>
      <c r="U466" s="112"/>
      <c r="V466" s="111"/>
      <c r="W466" s="111"/>
      <c r="X466" s="112"/>
      <c r="Y466" s="118"/>
      <c r="Z466" s="119"/>
      <c r="AA466" s="112"/>
      <c r="AB466" s="116"/>
      <c r="AD466" s="120"/>
      <c r="AE466" s="58"/>
      <c r="AF466" s="58"/>
      <c r="AG466" s="58"/>
      <c r="AH466" s="58"/>
      <c r="AI466" s="58"/>
      <c r="AJ466" s="58"/>
      <c r="AK466" s="58"/>
    </row>
    <row r="467" spans="1:37">
      <c r="A467" s="110" t="s">
        <v>124</v>
      </c>
      <c r="B467" s="111"/>
      <c r="C467" s="111"/>
      <c r="D467" s="111"/>
      <c r="E467" s="111"/>
      <c r="F467" s="111"/>
      <c r="G467" s="112"/>
      <c r="H467" s="111"/>
      <c r="I467" s="111"/>
      <c r="J467" s="112"/>
      <c r="K467" s="118"/>
      <c r="L467" s="119"/>
      <c r="M467" s="112"/>
      <c r="N467" s="116"/>
      <c r="O467" s="117" t="s">
        <v>124</v>
      </c>
      <c r="P467" s="111"/>
      <c r="Q467" s="111"/>
      <c r="R467" s="111"/>
      <c r="S467" s="111"/>
      <c r="T467" s="111"/>
      <c r="U467" s="112"/>
      <c r="V467" s="111"/>
      <c r="W467" s="111"/>
      <c r="X467" s="112"/>
      <c r="Y467" s="118"/>
      <c r="Z467" s="119"/>
      <c r="AA467" s="112"/>
      <c r="AB467" s="116"/>
      <c r="AD467" s="64" t="s">
        <v>96</v>
      </c>
    </row>
    <row r="468" spans="1:37">
      <c r="A468" s="110" t="s">
        <v>125</v>
      </c>
      <c r="B468" s="111"/>
      <c r="C468" s="111"/>
      <c r="D468" s="111"/>
      <c r="E468" s="111"/>
      <c r="F468" s="111"/>
      <c r="G468" s="112"/>
      <c r="H468" s="111"/>
      <c r="I468" s="111"/>
      <c r="J468" s="112"/>
      <c r="K468" s="118"/>
      <c r="L468" s="119"/>
      <c r="M468" s="112"/>
      <c r="N468" s="116"/>
      <c r="O468" s="117" t="s">
        <v>125</v>
      </c>
      <c r="P468" s="111"/>
      <c r="Q468" s="111"/>
      <c r="R468" s="111"/>
      <c r="S468" s="111"/>
      <c r="T468" s="111"/>
      <c r="U468" s="112"/>
      <c r="V468" s="111"/>
      <c r="W468" s="111"/>
      <c r="X468" s="112"/>
      <c r="Y468" s="118"/>
      <c r="Z468" s="119"/>
      <c r="AA468" s="112"/>
      <c r="AB468" s="116"/>
      <c r="AD468" s="120"/>
      <c r="AE468" s="58"/>
      <c r="AF468" s="58"/>
      <c r="AG468" s="58"/>
      <c r="AH468" s="58"/>
      <c r="AI468" s="58"/>
      <c r="AJ468" s="58"/>
      <c r="AK468" s="58"/>
    </row>
    <row r="469" spans="1:37">
      <c r="A469" s="110" t="s">
        <v>126</v>
      </c>
      <c r="B469" s="111"/>
      <c r="C469" s="111"/>
      <c r="D469" s="111"/>
      <c r="E469" s="111"/>
      <c r="F469" s="111"/>
      <c r="G469" s="112"/>
      <c r="H469" s="111"/>
      <c r="I469" s="111"/>
      <c r="J469" s="112"/>
      <c r="K469" s="118"/>
      <c r="L469" s="119"/>
      <c r="M469" s="112"/>
      <c r="N469" s="116"/>
      <c r="O469" s="117" t="s">
        <v>126</v>
      </c>
      <c r="P469" s="111"/>
      <c r="Q469" s="111"/>
      <c r="R469" s="111"/>
      <c r="S469" s="111"/>
      <c r="T469" s="111"/>
      <c r="U469" s="112"/>
      <c r="V469" s="111"/>
      <c r="W469" s="111"/>
      <c r="X469" s="112"/>
      <c r="Y469" s="118"/>
      <c r="Z469" s="119"/>
      <c r="AA469" s="112"/>
      <c r="AB469" s="116"/>
      <c r="AD469" s="64" t="s">
        <v>127</v>
      </c>
    </row>
    <row r="470" spans="1:37">
      <c r="A470" s="121" t="s">
        <v>128</v>
      </c>
      <c r="B470" s="58"/>
      <c r="C470" s="58"/>
      <c r="D470" s="58"/>
      <c r="E470" s="58"/>
      <c r="F470" s="58"/>
      <c r="G470" s="72"/>
      <c r="H470" s="58"/>
      <c r="I470" s="58"/>
      <c r="J470" s="72"/>
      <c r="K470" s="122"/>
      <c r="L470" s="123"/>
      <c r="M470" s="72"/>
      <c r="N470" s="59"/>
      <c r="O470" s="124" t="s">
        <v>128</v>
      </c>
      <c r="P470" s="58"/>
      <c r="Q470" s="58"/>
      <c r="R470" s="58"/>
      <c r="S470" s="58"/>
      <c r="T470" s="58"/>
      <c r="U470" s="72"/>
      <c r="V470" s="58"/>
      <c r="W470" s="58"/>
      <c r="X470" s="72"/>
      <c r="Y470" s="122"/>
      <c r="Z470" s="123"/>
      <c r="AA470" s="72"/>
      <c r="AB470" s="59"/>
      <c r="AD470" s="120"/>
      <c r="AE470" s="125" t="str">
        <f>Daten!$A$35</f>
        <v>Fredenbeck</v>
      </c>
      <c r="AF470" s="58"/>
      <c r="AG470" s="58"/>
      <c r="AH470" s="58"/>
      <c r="AI470" s="58"/>
      <c r="AJ470" s="58"/>
      <c r="AK470" s="58"/>
    </row>
    <row r="471" spans="1:37">
      <c r="A471" s="65" t="s">
        <v>129</v>
      </c>
      <c r="N471" s="61"/>
      <c r="O471" s="64" t="s">
        <v>129</v>
      </c>
      <c r="AB471" s="61"/>
      <c r="AD471" s="64" t="s">
        <v>130</v>
      </c>
    </row>
    <row r="472" spans="1:37">
      <c r="A472" s="57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9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9"/>
      <c r="AD472" s="58"/>
      <c r="AE472" s="126" t="str">
        <f>Daten!$A$33</f>
        <v>06.05.2017</v>
      </c>
      <c r="AF472" s="58"/>
      <c r="AG472" s="58"/>
      <c r="AH472" s="58"/>
      <c r="AI472" s="58"/>
      <c r="AJ472" s="58"/>
      <c r="AK472" s="58"/>
    </row>
    <row r="473" spans="1:37" ht="12" customHeight="1"/>
    <row r="474" spans="1:37">
      <c r="A474" s="51" t="s">
        <v>95</v>
      </c>
      <c r="B474" s="52"/>
      <c r="C474" s="52"/>
      <c r="D474" s="52"/>
      <c r="E474" s="53"/>
      <c r="F474" s="54" t="s">
        <v>96</v>
      </c>
      <c r="G474" s="52"/>
      <c r="H474" s="52"/>
      <c r="I474" s="52"/>
      <c r="J474" s="52"/>
      <c r="K474" s="52"/>
      <c r="L474" s="52"/>
      <c r="M474" s="52"/>
      <c r="N474" s="52"/>
      <c r="O474" s="52"/>
      <c r="P474" s="53"/>
      <c r="Q474" s="54" t="s">
        <v>97</v>
      </c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3"/>
      <c r="AC474" s="55" t="s">
        <v>98</v>
      </c>
    </row>
    <row r="475" spans="1:37">
      <c r="A475" s="57"/>
      <c r="B475" s="58"/>
      <c r="C475" s="58"/>
      <c r="D475" s="58"/>
      <c r="E475" s="59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9"/>
      <c r="Q475" s="58"/>
      <c r="R475" s="58" t="str">
        <f ca="1">Sonntag!P37</f>
        <v>MTV Markoldendorf</v>
      </c>
      <c r="S475" s="58"/>
      <c r="T475" s="58"/>
      <c r="U475" s="58"/>
      <c r="V475" s="58"/>
      <c r="W475" s="58"/>
      <c r="X475" s="58"/>
      <c r="Y475" s="58" t="str">
        <f>Sonntag!N37</f>
        <v>M50</v>
      </c>
      <c r="Z475" s="58"/>
      <c r="AA475" s="58"/>
      <c r="AB475" s="59"/>
      <c r="AC475" s="55" t="s">
        <v>99</v>
      </c>
    </row>
    <row r="476" spans="1:37" ht="15.95" customHeight="1">
      <c r="A476" s="60" t="s">
        <v>100</v>
      </c>
      <c r="C476" s="56" t="str">
        <f ca="1">Sonntag!I37</f>
        <v>TSV Burgdorf</v>
      </c>
      <c r="M476" s="61"/>
      <c r="N476" s="62" t="s">
        <v>101</v>
      </c>
      <c r="O476" s="63"/>
      <c r="P476" s="56" t="str">
        <f ca="1">Sonntag!M37</f>
        <v>TB Essen-Haarzopf</v>
      </c>
      <c r="AB476" s="61"/>
    </row>
    <row r="477" spans="1:37">
      <c r="A477" s="57"/>
      <c r="B477" s="58"/>
      <c r="C477" s="58"/>
      <c r="M477" s="61"/>
      <c r="N477" s="62"/>
      <c r="AB477" s="61"/>
      <c r="AD477" s="64" t="s">
        <v>37</v>
      </c>
      <c r="AG477" s="64" t="s">
        <v>102</v>
      </c>
      <c r="AJ477" s="64" t="s">
        <v>39</v>
      </c>
    </row>
    <row r="478" spans="1:37">
      <c r="A478" s="65" t="s">
        <v>100</v>
      </c>
      <c r="C478" s="66"/>
      <c r="D478" s="67"/>
      <c r="E478" s="67"/>
      <c r="F478" s="67"/>
      <c r="G478" s="67"/>
      <c r="H478" s="68"/>
      <c r="I478" s="67"/>
      <c r="J478" s="67"/>
      <c r="K478" s="67"/>
      <c r="L478" s="67"/>
      <c r="M478" s="68"/>
      <c r="N478" s="67"/>
      <c r="O478" s="67"/>
      <c r="P478" s="67"/>
      <c r="Q478" s="67"/>
      <c r="R478" s="68"/>
      <c r="S478" s="67"/>
      <c r="T478" s="67"/>
      <c r="U478" s="67"/>
      <c r="V478" s="67"/>
      <c r="W478" s="68"/>
      <c r="X478" s="67"/>
      <c r="Y478" s="67"/>
      <c r="Z478" s="67"/>
      <c r="AA478" s="67"/>
      <c r="AB478" s="68"/>
      <c r="AC478" s="62"/>
      <c r="AD478" s="69"/>
      <c r="AE478" s="53"/>
      <c r="AF478" s="62"/>
      <c r="AG478" s="69"/>
      <c r="AH478" s="53"/>
      <c r="AJ478" s="69"/>
      <c r="AK478" s="53"/>
    </row>
    <row r="479" spans="1:37">
      <c r="A479" s="70" t="s">
        <v>101</v>
      </c>
      <c r="B479" s="58"/>
      <c r="C479" s="71"/>
      <c r="D479" s="72"/>
      <c r="E479" s="72"/>
      <c r="F479" s="72"/>
      <c r="G479" s="72"/>
      <c r="H479" s="59"/>
      <c r="I479" s="72"/>
      <c r="J479" s="72"/>
      <c r="K479" s="72"/>
      <c r="L479" s="72"/>
      <c r="M479" s="59"/>
      <c r="N479" s="72"/>
      <c r="O479" s="72"/>
      <c r="P479" s="72"/>
      <c r="Q479" s="72"/>
      <c r="R479" s="59"/>
      <c r="S479" s="72"/>
      <c r="T479" s="72"/>
      <c r="U479" s="72"/>
      <c r="V479" s="72"/>
      <c r="W479" s="59"/>
      <c r="X479" s="72"/>
      <c r="Y479" s="72"/>
      <c r="Z479" s="72"/>
      <c r="AA479" s="72"/>
      <c r="AB479" s="59"/>
      <c r="AC479" s="62"/>
      <c r="AD479" s="462">
        <f>Sonntag!C34</f>
        <v>4</v>
      </c>
      <c r="AE479" s="463"/>
      <c r="AF479" s="62"/>
      <c r="AG479" s="462">
        <f>Sonntag!E37</f>
        <v>116</v>
      </c>
      <c r="AH479" s="463"/>
      <c r="AJ479" s="462">
        <f>Sonntag!F37</f>
        <v>4</v>
      </c>
      <c r="AK479" s="463"/>
    </row>
    <row r="480" spans="1:37">
      <c r="A480" s="65" t="s">
        <v>100</v>
      </c>
      <c r="C480" s="66"/>
      <c r="D480" s="67"/>
      <c r="E480" s="67"/>
      <c r="F480" s="67"/>
      <c r="G480" s="67"/>
      <c r="H480" s="68"/>
      <c r="I480" s="67"/>
      <c r="J480" s="67"/>
      <c r="K480" s="67"/>
      <c r="L480" s="67"/>
      <c r="M480" s="68"/>
      <c r="N480" s="67"/>
      <c r="O480" s="67"/>
      <c r="P480" s="67"/>
      <c r="Q480" s="67"/>
      <c r="R480" s="68"/>
      <c r="S480" s="67"/>
      <c r="T480" s="67"/>
      <c r="U480" s="67"/>
      <c r="V480" s="67"/>
      <c r="W480" s="68"/>
      <c r="X480" s="67"/>
      <c r="Y480" s="67"/>
      <c r="Z480" s="67"/>
      <c r="AA480" s="67"/>
      <c r="AB480" s="68"/>
      <c r="AC480" s="62"/>
      <c r="AD480" s="57"/>
      <c r="AE480" s="59"/>
      <c r="AF480" s="62"/>
      <c r="AG480" s="57"/>
      <c r="AH480" s="59"/>
      <c r="AJ480" s="57"/>
      <c r="AK480" s="59"/>
    </row>
    <row r="481" spans="1:37">
      <c r="A481" s="70" t="s">
        <v>101</v>
      </c>
      <c r="B481" s="58"/>
      <c r="C481" s="71"/>
      <c r="D481" s="72"/>
      <c r="E481" s="72"/>
      <c r="F481" s="72"/>
      <c r="G481" s="72"/>
      <c r="H481" s="59"/>
      <c r="I481" s="72"/>
      <c r="J481" s="72"/>
      <c r="K481" s="72"/>
      <c r="L481" s="72"/>
      <c r="M481" s="59"/>
      <c r="N481" s="72"/>
      <c r="O481" s="72"/>
      <c r="P481" s="72"/>
      <c r="Q481" s="72"/>
      <c r="R481" s="59"/>
      <c r="S481" s="72"/>
      <c r="T481" s="72"/>
      <c r="U481" s="72"/>
      <c r="V481" s="72"/>
      <c r="W481" s="59"/>
      <c r="X481" s="72"/>
      <c r="Y481" s="72"/>
      <c r="Z481" s="72"/>
      <c r="AA481" s="72"/>
      <c r="AB481" s="59"/>
      <c r="AC481" s="62"/>
      <c r="AD481" s="62"/>
      <c r="AE481" s="62"/>
      <c r="AF481" s="62"/>
      <c r="AG481" s="62"/>
    </row>
    <row r="482" spans="1:37">
      <c r="A482" s="65" t="s">
        <v>100</v>
      </c>
      <c r="C482" s="66"/>
      <c r="D482" s="67"/>
      <c r="E482" s="67"/>
      <c r="F482" s="67"/>
      <c r="G482" s="67"/>
      <c r="H482" s="68"/>
      <c r="I482" s="67"/>
      <c r="J482" s="67"/>
      <c r="K482" s="67"/>
      <c r="L482" s="67"/>
      <c r="M482" s="68"/>
      <c r="N482" s="67"/>
      <c r="O482" s="67"/>
      <c r="P482" s="67"/>
      <c r="Q482" s="67"/>
      <c r="R482" s="68"/>
      <c r="S482" s="67"/>
      <c r="T482" s="67"/>
      <c r="U482" s="67"/>
      <c r="V482" s="67"/>
      <c r="W482" s="68"/>
      <c r="X482" s="67"/>
      <c r="Y482" s="67"/>
      <c r="Z482" s="67"/>
      <c r="AA482" s="67"/>
      <c r="AB482" s="68"/>
      <c r="AC482" s="62"/>
      <c r="AD482" s="73" t="s">
        <v>103</v>
      </c>
      <c r="AE482" s="62"/>
      <c r="AF482" s="62"/>
      <c r="AG482" s="62"/>
    </row>
    <row r="483" spans="1:37">
      <c r="A483" s="70" t="s">
        <v>101</v>
      </c>
      <c r="B483" s="58"/>
      <c r="C483" s="71"/>
      <c r="D483" s="72"/>
      <c r="E483" s="72"/>
      <c r="F483" s="72"/>
      <c r="G483" s="72"/>
      <c r="H483" s="59"/>
      <c r="I483" s="72"/>
      <c r="J483" s="72"/>
      <c r="K483" s="72"/>
      <c r="L483" s="72"/>
      <c r="M483" s="59"/>
      <c r="N483" s="72"/>
      <c r="O483" s="72"/>
      <c r="P483" s="72"/>
      <c r="Q483" s="72"/>
      <c r="R483" s="59"/>
      <c r="S483" s="72"/>
      <c r="T483" s="72"/>
      <c r="U483" s="72"/>
      <c r="V483" s="72"/>
      <c r="W483" s="59"/>
      <c r="X483" s="72"/>
      <c r="Y483" s="72"/>
      <c r="Z483" s="72"/>
      <c r="AA483" s="72"/>
      <c r="AB483" s="59"/>
      <c r="AC483" s="62"/>
      <c r="AD483" s="62"/>
      <c r="AE483" s="62"/>
      <c r="AF483" s="62"/>
      <c r="AG483" s="62"/>
    </row>
    <row r="484" spans="1:37">
      <c r="A484" s="65" t="s">
        <v>100</v>
      </c>
      <c r="C484" s="66"/>
      <c r="D484" s="67"/>
      <c r="E484" s="67"/>
      <c r="F484" s="67"/>
      <c r="G484" s="67"/>
      <c r="H484" s="68"/>
      <c r="I484" s="67"/>
      <c r="J484" s="67"/>
      <c r="K484" s="67"/>
      <c r="L484" s="67"/>
      <c r="M484" s="68"/>
      <c r="N484" s="67"/>
      <c r="O484" s="67"/>
      <c r="P484" s="67"/>
      <c r="Q484" s="67"/>
      <c r="R484" s="68"/>
      <c r="S484" s="67"/>
      <c r="T484" s="67"/>
      <c r="U484" s="67"/>
      <c r="V484" s="67"/>
      <c r="W484" s="68"/>
      <c r="X484" s="67"/>
      <c r="Y484" s="67"/>
      <c r="Z484" s="67"/>
      <c r="AA484" s="67"/>
      <c r="AB484" s="68"/>
      <c r="AC484" s="62"/>
      <c r="AD484" s="74" t="str">
        <f>Daten!$A$31</f>
        <v>DM Senioren 2017</v>
      </c>
      <c r="AE484" s="58"/>
      <c r="AF484" s="58"/>
      <c r="AG484" s="58"/>
      <c r="AH484" s="58"/>
      <c r="AI484" s="58"/>
      <c r="AJ484" s="58"/>
      <c r="AK484" s="58"/>
    </row>
    <row r="485" spans="1:37">
      <c r="A485" s="70" t="s">
        <v>101</v>
      </c>
      <c r="B485" s="58"/>
      <c r="C485" s="71"/>
      <c r="D485" s="72"/>
      <c r="E485" s="72"/>
      <c r="F485" s="72"/>
      <c r="G485" s="72"/>
      <c r="H485" s="59"/>
      <c r="I485" s="72"/>
      <c r="J485" s="72"/>
      <c r="K485" s="72"/>
      <c r="L485" s="72"/>
      <c r="M485" s="59"/>
      <c r="N485" s="72"/>
      <c r="O485" s="72"/>
      <c r="P485" s="72"/>
      <c r="Q485" s="72"/>
      <c r="R485" s="59"/>
      <c r="S485" s="72"/>
      <c r="T485" s="72"/>
      <c r="U485" s="72"/>
      <c r="V485" s="72"/>
      <c r="W485" s="59"/>
      <c r="X485" s="72"/>
      <c r="Y485" s="72"/>
      <c r="Z485" s="72"/>
      <c r="AA485" s="72"/>
      <c r="AB485" s="59"/>
      <c r="AC485" s="62"/>
      <c r="AD485" s="75" t="str">
        <f>Sonntag!G37</f>
        <v>M50</v>
      </c>
      <c r="AE485" s="76"/>
      <c r="AF485" s="76"/>
      <c r="AG485" s="75" t="s">
        <v>34</v>
      </c>
      <c r="AH485" s="76"/>
      <c r="AI485" s="76"/>
      <c r="AJ485" s="76"/>
      <c r="AK485" s="76"/>
    </row>
    <row r="486" spans="1:37">
      <c r="A486" s="65" t="s">
        <v>100</v>
      </c>
      <c r="C486" s="66"/>
      <c r="D486" s="67"/>
      <c r="E486" s="67"/>
      <c r="F486" s="67"/>
      <c r="G486" s="67"/>
      <c r="H486" s="68"/>
      <c r="I486" s="67"/>
      <c r="J486" s="67"/>
      <c r="K486" s="67"/>
      <c r="L486" s="67"/>
      <c r="M486" s="68"/>
      <c r="N486" s="67"/>
      <c r="O486" s="67"/>
      <c r="P486" s="67"/>
      <c r="Q486" s="67"/>
      <c r="R486" s="68"/>
      <c r="S486" s="67"/>
      <c r="T486" s="67"/>
      <c r="U486" s="67"/>
      <c r="V486" s="67"/>
      <c r="W486" s="68"/>
      <c r="X486" s="67"/>
      <c r="Y486" s="67"/>
      <c r="Z486" s="67"/>
      <c r="AA486" s="67"/>
      <c r="AB486" s="68"/>
      <c r="AC486" s="62"/>
      <c r="AD486" s="77"/>
      <c r="AE486" s="62"/>
      <c r="AF486" s="62"/>
      <c r="AG486" s="62"/>
      <c r="AH486" s="62"/>
      <c r="AI486" s="62"/>
      <c r="AJ486" s="62"/>
      <c r="AK486" s="62"/>
    </row>
    <row r="487" spans="1:37">
      <c r="A487" s="70" t="s">
        <v>101</v>
      </c>
      <c r="B487" s="58"/>
      <c r="C487" s="71"/>
      <c r="D487" s="72"/>
      <c r="E487" s="72"/>
      <c r="F487" s="72"/>
      <c r="G487" s="72"/>
      <c r="H487" s="59"/>
      <c r="I487" s="72"/>
      <c r="J487" s="72"/>
      <c r="K487" s="72"/>
      <c r="L487" s="72"/>
      <c r="M487" s="59"/>
      <c r="N487" s="72"/>
      <c r="O487" s="72"/>
      <c r="P487" s="72"/>
      <c r="Q487" s="72"/>
      <c r="R487" s="59"/>
      <c r="S487" s="72"/>
      <c r="T487" s="72"/>
      <c r="U487" s="72"/>
      <c r="V487" s="72"/>
      <c r="W487" s="59"/>
      <c r="X487" s="72"/>
      <c r="Y487" s="72"/>
      <c r="Z487" s="72"/>
      <c r="AA487" s="72"/>
      <c r="AB487" s="59"/>
      <c r="AC487" s="62"/>
      <c r="AD487" s="78" t="s">
        <v>104</v>
      </c>
      <c r="AE487" s="76"/>
      <c r="AF487" s="76"/>
      <c r="AG487" s="76"/>
      <c r="AH487" s="79"/>
      <c r="AI487" s="76"/>
      <c r="AJ487" s="76"/>
      <c r="AK487" s="80"/>
    </row>
    <row r="488" spans="1:37">
      <c r="D488" s="64"/>
      <c r="AD488" s="81"/>
      <c r="AE488" s="52"/>
      <c r="AF488" s="52"/>
      <c r="AG488" s="52"/>
      <c r="AH488" s="82"/>
      <c r="AI488" s="52"/>
      <c r="AJ488" s="52"/>
      <c r="AK488" s="53"/>
    </row>
    <row r="489" spans="1:37">
      <c r="A489" s="83" t="s">
        <v>105</v>
      </c>
      <c r="B489" s="76"/>
      <c r="C489" s="80"/>
      <c r="D489" s="84"/>
      <c r="E489" s="84" t="s">
        <v>100</v>
      </c>
      <c r="F489" s="85" t="s">
        <v>21</v>
      </c>
      <c r="G489" s="84" t="s">
        <v>101</v>
      </c>
      <c r="H489" s="86"/>
      <c r="I489" s="84" t="s">
        <v>106</v>
      </c>
      <c r="J489" s="84"/>
      <c r="K489" s="84"/>
      <c r="L489" s="84"/>
      <c r="M489" s="86"/>
      <c r="N489" s="84" t="s">
        <v>107</v>
      </c>
      <c r="O489" s="84"/>
      <c r="P489" s="84"/>
      <c r="Q489" s="84"/>
      <c r="R489" s="86"/>
      <c r="S489" s="73"/>
      <c r="T489" s="73"/>
      <c r="AD489" s="87" t="s">
        <v>108</v>
      </c>
      <c r="AE489" s="58"/>
      <c r="AF489" s="58"/>
      <c r="AG489" s="58"/>
      <c r="AH489" s="72"/>
      <c r="AI489" s="58"/>
      <c r="AJ489" s="58"/>
      <c r="AK489" s="59"/>
    </row>
    <row r="490" spans="1:37">
      <c r="A490" s="60"/>
      <c r="C490" s="61"/>
      <c r="H490" s="61"/>
      <c r="M490" s="61"/>
      <c r="N490" s="88"/>
      <c r="O490" s="89"/>
      <c r="P490" s="89"/>
      <c r="Q490" s="89"/>
      <c r="R490" s="90"/>
      <c r="S490" s="62"/>
      <c r="T490" s="56" t="s">
        <v>109</v>
      </c>
      <c r="AD490" s="91"/>
      <c r="AE490" s="62"/>
      <c r="AF490" s="62"/>
      <c r="AG490" s="62"/>
      <c r="AH490" s="92"/>
      <c r="AI490" s="62"/>
      <c r="AJ490" s="62"/>
      <c r="AK490" s="61"/>
    </row>
    <row r="491" spans="1:37">
      <c r="A491" s="93" t="s">
        <v>110</v>
      </c>
      <c r="B491" s="58"/>
      <c r="C491" s="59"/>
      <c r="D491" s="58"/>
      <c r="E491" s="58"/>
      <c r="F491" s="94" t="s">
        <v>21</v>
      </c>
      <c r="G491" s="58"/>
      <c r="H491" s="59"/>
      <c r="I491" s="58"/>
      <c r="J491" s="58"/>
      <c r="K491" s="94" t="s">
        <v>21</v>
      </c>
      <c r="L491" s="58"/>
      <c r="M491" s="59"/>
      <c r="N491" s="95"/>
      <c r="O491" s="95"/>
      <c r="P491" s="96"/>
      <c r="Q491" s="97"/>
      <c r="R491" s="98"/>
      <c r="S491" s="62"/>
      <c r="T491" s="62"/>
      <c r="AD491" s="87" t="s">
        <v>111</v>
      </c>
      <c r="AE491" s="58"/>
      <c r="AF491" s="58"/>
      <c r="AG491" s="58"/>
      <c r="AH491" s="72"/>
      <c r="AI491" s="58"/>
      <c r="AJ491" s="58"/>
      <c r="AK491" s="59"/>
    </row>
    <row r="492" spans="1:37">
      <c r="A492" s="60"/>
      <c r="C492" s="61"/>
      <c r="H492" s="61"/>
      <c r="K492" s="99"/>
      <c r="M492" s="61"/>
      <c r="N492" s="62"/>
      <c r="Q492" s="100"/>
      <c r="R492" s="61"/>
      <c r="S492" s="62"/>
      <c r="T492" s="58"/>
      <c r="U492" s="58"/>
      <c r="V492" s="58"/>
      <c r="W492" s="58"/>
      <c r="X492" s="58"/>
      <c r="Y492" s="58"/>
      <c r="Z492" s="58"/>
      <c r="AA492" s="58"/>
      <c r="AB492" s="58"/>
      <c r="AC492" s="62"/>
      <c r="AD492" s="91"/>
      <c r="AE492" s="62"/>
      <c r="AF492" s="62"/>
      <c r="AG492" s="62"/>
      <c r="AH492" s="92"/>
      <c r="AI492" s="62"/>
      <c r="AJ492" s="62"/>
      <c r="AK492" s="61"/>
    </row>
    <row r="493" spans="1:37">
      <c r="A493" s="93" t="s">
        <v>112</v>
      </c>
      <c r="B493" s="58"/>
      <c r="C493" s="59"/>
      <c r="D493" s="58"/>
      <c r="E493" s="58"/>
      <c r="F493" s="94" t="s">
        <v>21</v>
      </c>
      <c r="G493" s="58"/>
      <c r="H493" s="59"/>
      <c r="I493" s="58"/>
      <c r="J493" s="58"/>
      <c r="K493" s="94" t="s">
        <v>21</v>
      </c>
      <c r="L493" s="58"/>
      <c r="M493" s="59"/>
      <c r="N493" s="58"/>
      <c r="O493" s="58"/>
      <c r="P493" s="94" t="s">
        <v>21</v>
      </c>
      <c r="Q493" s="101"/>
      <c r="R493" s="59"/>
      <c r="S493" s="62"/>
      <c r="T493" s="62"/>
      <c r="AD493" s="87" t="s">
        <v>113</v>
      </c>
      <c r="AE493" s="58"/>
      <c r="AF493" s="58"/>
      <c r="AG493" s="58"/>
      <c r="AH493" s="72"/>
      <c r="AI493" s="58"/>
      <c r="AJ493" s="58"/>
      <c r="AK493" s="59"/>
    </row>
    <row r="494" spans="1:37">
      <c r="AD494" s="91" t="s">
        <v>114</v>
      </c>
      <c r="AE494" s="62"/>
      <c r="AF494" s="62"/>
      <c r="AG494" s="62"/>
      <c r="AH494" s="92"/>
      <c r="AI494" s="62"/>
      <c r="AJ494" s="62"/>
      <c r="AK494" s="61"/>
    </row>
    <row r="495" spans="1:37">
      <c r="A495" s="102"/>
      <c r="B495" s="76"/>
      <c r="C495" s="76"/>
      <c r="D495" s="76"/>
      <c r="E495" s="76" t="s">
        <v>100</v>
      </c>
      <c r="F495" s="76"/>
      <c r="G495" s="76"/>
      <c r="H495" s="76"/>
      <c r="I495" s="76"/>
      <c r="J495" s="76"/>
      <c r="K495" s="76"/>
      <c r="L495" s="76"/>
      <c r="M495" s="76"/>
      <c r="N495" s="85" t="s">
        <v>40</v>
      </c>
      <c r="O495" s="76"/>
      <c r="P495" s="76"/>
      <c r="Q495" s="76"/>
      <c r="R495" s="76"/>
      <c r="S495" s="76"/>
      <c r="T495" s="76" t="s">
        <v>101</v>
      </c>
      <c r="U495" s="76"/>
      <c r="V495" s="76"/>
      <c r="W495" s="76"/>
      <c r="X495" s="76"/>
      <c r="Y495" s="76"/>
      <c r="Z495" s="76"/>
      <c r="AA495" s="76"/>
      <c r="AB495" s="80"/>
      <c r="AD495" s="87" t="s">
        <v>115</v>
      </c>
      <c r="AE495" s="58"/>
      <c r="AF495" s="58"/>
      <c r="AG495" s="58"/>
      <c r="AH495" s="72"/>
      <c r="AI495" s="58"/>
      <c r="AJ495" s="58"/>
      <c r="AK495" s="59"/>
    </row>
    <row r="496" spans="1:37">
      <c r="A496" s="103" t="s">
        <v>116</v>
      </c>
      <c r="B496" s="104" t="s">
        <v>117</v>
      </c>
      <c r="C496" s="104"/>
      <c r="D496" s="104"/>
      <c r="E496" s="104"/>
      <c r="F496" s="104"/>
      <c r="G496" s="105"/>
      <c r="H496" s="104" t="s">
        <v>118</v>
      </c>
      <c r="I496" s="104"/>
      <c r="J496" s="105"/>
      <c r="K496" s="106" t="s">
        <v>119</v>
      </c>
      <c r="L496" s="107" t="s">
        <v>120</v>
      </c>
      <c r="M496" s="108"/>
      <c r="N496" s="109" t="s">
        <v>94</v>
      </c>
      <c r="O496" s="105" t="s">
        <v>116</v>
      </c>
      <c r="P496" s="104" t="s">
        <v>117</v>
      </c>
      <c r="Q496" s="104"/>
      <c r="R496" s="104"/>
      <c r="S496" s="104"/>
      <c r="T496" s="104"/>
      <c r="U496" s="105"/>
      <c r="V496" s="104" t="s">
        <v>118</v>
      </c>
      <c r="W496" s="104"/>
      <c r="X496" s="105"/>
      <c r="Y496" s="106" t="s">
        <v>119</v>
      </c>
      <c r="Z496" s="107" t="s">
        <v>120</v>
      </c>
      <c r="AA496" s="108"/>
      <c r="AB496" s="109" t="s">
        <v>94</v>
      </c>
    </row>
    <row r="497" spans="1:37">
      <c r="A497" s="110" t="s">
        <v>121</v>
      </c>
      <c r="B497" s="111"/>
      <c r="C497" s="111"/>
      <c r="D497" s="111"/>
      <c r="E497" s="111"/>
      <c r="F497" s="111"/>
      <c r="G497" s="112"/>
      <c r="H497" s="111"/>
      <c r="I497" s="111"/>
      <c r="J497" s="112"/>
      <c r="K497" s="113"/>
      <c r="L497" s="114"/>
      <c r="M497" s="115"/>
      <c r="N497" s="116"/>
      <c r="O497" s="117" t="s">
        <v>121</v>
      </c>
      <c r="P497" s="111"/>
      <c r="Q497" s="111"/>
      <c r="R497" s="111"/>
      <c r="S497" s="111"/>
      <c r="T497" s="111"/>
      <c r="U497" s="112"/>
      <c r="V497" s="111"/>
      <c r="W497" s="111"/>
      <c r="X497" s="112"/>
      <c r="Y497" s="113"/>
      <c r="Z497" s="114"/>
      <c r="AA497" s="115"/>
      <c r="AB497" s="116"/>
      <c r="AD497" s="64" t="s">
        <v>122</v>
      </c>
    </row>
    <row r="498" spans="1:37">
      <c r="A498" s="110" t="s">
        <v>123</v>
      </c>
      <c r="B498" s="111"/>
      <c r="C498" s="111"/>
      <c r="D498" s="111"/>
      <c r="E498" s="111"/>
      <c r="F498" s="111"/>
      <c r="G498" s="112"/>
      <c r="H498" s="111"/>
      <c r="I498" s="111"/>
      <c r="J498" s="112"/>
      <c r="K498" s="118"/>
      <c r="L498" s="119"/>
      <c r="M498" s="112"/>
      <c r="N498" s="116"/>
      <c r="O498" s="117" t="s">
        <v>123</v>
      </c>
      <c r="P498" s="111"/>
      <c r="Q498" s="111"/>
      <c r="R498" s="111"/>
      <c r="S498" s="111"/>
      <c r="T498" s="111"/>
      <c r="U498" s="112"/>
      <c r="V498" s="111"/>
      <c r="W498" s="111"/>
      <c r="X498" s="112"/>
      <c r="Y498" s="118"/>
      <c r="Z498" s="119"/>
      <c r="AA498" s="112"/>
      <c r="AB498" s="116"/>
      <c r="AD498" s="120"/>
      <c r="AE498" s="58"/>
      <c r="AF498" s="58"/>
      <c r="AG498" s="58"/>
      <c r="AH498" s="58"/>
      <c r="AI498" s="58"/>
      <c r="AJ498" s="58"/>
      <c r="AK498" s="58"/>
    </row>
    <row r="499" spans="1:37">
      <c r="A499" s="110" t="s">
        <v>124</v>
      </c>
      <c r="B499" s="111"/>
      <c r="C499" s="111"/>
      <c r="D499" s="111"/>
      <c r="E499" s="111"/>
      <c r="F499" s="111"/>
      <c r="G499" s="112"/>
      <c r="H499" s="111"/>
      <c r="I499" s="111"/>
      <c r="J499" s="112"/>
      <c r="K499" s="118"/>
      <c r="L499" s="119"/>
      <c r="M499" s="112"/>
      <c r="N499" s="116"/>
      <c r="O499" s="117" t="s">
        <v>124</v>
      </c>
      <c r="P499" s="111"/>
      <c r="Q499" s="111"/>
      <c r="R499" s="111"/>
      <c r="S499" s="111"/>
      <c r="T499" s="111"/>
      <c r="U499" s="112"/>
      <c r="V499" s="111"/>
      <c r="W499" s="111"/>
      <c r="X499" s="112"/>
      <c r="Y499" s="118"/>
      <c r="Z499" s="119"/>
      <c r="AA499" s="112"/>
      <c r="AB499" s="116"/>
      <c r="AD499" s="64" t="s">
        <v>96</v>
      </c>
    </row>
    <row r="500" spans="1:37">
      <c r="A500" s="110" t="s">
        <v>125</v>
      </c>
      <c r="B500" s="111"/>
      <c r="C500" s="111"/>
      <c r="D500" s="111"/>
      <c r="E500" s="111"/>
      <c r="F500" s="111"/>
      <c r="G500" s="112"/>
      <c r="H500" s="111"/>
      <c r="I500" s="111"/>
      <c r="J500" s="112"/>
      <c r="K500" s="118"/>
      <c r="L500" s="119"/>
      <c r="M500" s="112"/>
      <c r="N500" s="116"/>
      <c r="O500" s="117" t="s">
        <v>125</v>
      </c>
      <c r="P500" s="111"/>
      <c r="Q500" s="111"/>
      <c r="R500" s="111"/>
      <c r="S500" s="111"/>
      <c r="T500" s="111"/>
      <c r="U500" s="112"/>
      <c r="V500" s="111"/>
      <c r="W500" s="111"/>
      <c r="X500" s="112"/>
      <c r="Y500" s="118"/>
      <c r="Z500" s="119"/>
      <c r="AA500" s="112"/>
      <c r="AB500" s="116"/>
      <c r="AD500" s="120"/>
      <c r="AE500" s="58"/>
      <c r="AF500" s="58"/>
      <c r="AG500" s="58"/>
      <c r="AH500" s="58"/>
      <c r="AI500" s="58"/>
      <c r="AJ500" s="58"/>
      <c r="AK500" s="58"/>
    </row>
    <row r="501" spans="1:37">
      <c r="A501" s="110" t="s">
        <v>126</v>
      </c>
      <c r="B501" s="111"/>
      <c r="C501" s="111"/>
      <c r="D501" s="111"/>
      <c r="E501" s="111"/>
      <c r="F501" s="111"/>
      <c r="G501" s="112"/>
      <c r="H501" s="111"/>
      <c r="I501" s="111"/>
      <c r="J501" s="112"/>
      <c r="K501" s="118"/>
      <c r="L501" s="119"/>
      <c r="M501" s="112"/>
      <c r="N501" s="116"/>
      <c r="O501" s="117" t="s">
        <v>126</v>
      </c>
      <c r="P501" s="111"/>
      <c r="Q501" s="111"/>
      <c r="R501" s="111"/>
      <c r="S501" s="111"/>
      <c r="T501" s="111"/>
      <c r="U501" s="112"/>
      <c r="V501" s="111"/>
      <c r="W501" s="111"/>
      <c r="X501" s="112"/>
      <c r="Y501" s="118"/>
      <c r="Z501" s="119"/>
      <c r="AA501" s="112"/>
      <c r="AB501" s="116"/>
      <c r="AD501" s="64" t="s">
        <v>127</v>
      </c>
    </row>
    <row r="502" spans="1:37">
      <c r="A502" s="121" t="s">
        <v>128</v>
      </c>
      <c r="B502" s="58"/>
      <c r="C502" s="58"/>
      <c r="D502" s="58"/>
      <c r="E502" s="58"/>
      <c r="F502" s="58"/>
      <c r="G502" s="72"/>
      <c r="H502" s="58"/>
      <c r="I502" s="58"/>
      <c r="J502" s="72"/>
      <c r="K502" s="122"/>
      <c r="L502" s="123"/>
      <c r="M502" s="72"/>
      <c r="N502" s="59"/>
      <c r="O502" s="124" t="s">
        <v>128</v>
      </c>
      <c r="P502" s="58"/>
      <c r="Q502" s="58"/>
      <c r="R502" s="58"/>
      <c r="S502" s="58"/>
      <c r="T502" s="58"/>
      <c r="U502" s="72"/>
      <c r="V502" s="58"/>
      <c r="W502" s="58"/>
      <c r="X502" s="72"/>
      <c r="Y502" s="122"/>
      <c r="Z502" s="123"/>
      <c r="AA502" s="72"/>
      <c r="AB502" s="59"/>
      <c r="AD502" s="120"/>
      <c r="AE502" s="125" t="str">
        <f>Daten!$A$35</f>
        <v>Fredenbeck</v>
      </c>
      <c r="AF502" s="58"/>
      <c r="AG502" s="58"/>
      <c r="AH502" s="58"/>
      <c r="AI502" s="58"/>
      <c r="AJ502" s="58"/>
      <c r="AK502" s="58"/>
    </row>
    <row r="503" spans="1:37">
      <c r="A503" s="65" t="s">
        <v>129</v>
      </c>
      <c r="N503" s="61"/>
      <c r="O503" s="64" t="s">
        <v>129</v>
      </c>
      <c r="AB503" s="61"/>
      <c r="AD503" s="64" t="s">
        <v>130</v>
      </c>
    </row>
    <row r="504" spans="1:37">
      <c r="A504" s="57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9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9"/>
      <c r="AD504" s="58"/>
      <c r="AE504" s="126" t="str">
        <f>Daten!$A$33</f>
        <v>06.05.2017</v>
      </c>
      <c r="AF504" s="58"/>
      <c r="AG504" s="58"/>
      <c r="AH504" s="58"/>
      <c r="AI504" s="58"/>
      <c r="AJ504" s="58"/>
      <c r="AK504" s="58"/>
    </row>
    <row r="505" spans="1:37">
      <c r="A505" s="51" t="s">
        <v>95</v>
      </c>
      <c r="B505" s="52"/>
      <c r="C505" s="52"/>
      <c r="D505" s="52"/>
      <c r="E505" s="53"/>
      <c r="F505" s="54" t="s">
        <v>96</v>
      </c>
      <c r="G505" s="52"/>
      <c r="H505" s="52"/>
      <c r="I505" s="52"/>
      <c r="J505" s="52"/>
      <c r="K505" s="52"/>
      <c r="L505" s="52"/>
      <c r="M505" s="52"/>
      <c r="N505" s="52"/>
      <c r="O505" s="52"/>
      <c r="P505" s="53"/>
      <c r="Q505" s="54" t="s">
        <v>97</v>
      </c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3"/>
      <c r="AC505" s="55" t="s">
        <v>98</v>
      </c>
    </row>
    <row r="506" spans="1:37">
      <c r="A506" s="57"/>
      <c r="B506" s="58"/>
      <c r="C506" s="58"/>
      <c r="D506" s="58"/>
      <c r="E506" s="59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9"/>
      <c r="Q506" s="58"/>
      <c r="R506" s="58" t="str">
        <f ca="1">Sonntag!P38</f>
        <v>TV Berkenbaum</v>
      </c>
      <c r="S506" s="58"/>
      <c r="T506" s="58"/>
      <c r="U506" s="58"/>
      <c r="V506" s="58"/>
      <c r="W506" s="58"/>
      <c r="X506" s="58"/>
      <c r="Y506" s="58" t="str">
        <f>Sonntag!N38</f>
        <v>F40</v>
      </c>
      <c r="Z506" s="58"/>
      <c r="AA506" s="58"/>
      <c r="AB506" s="59"/>
      <c r="AC506" s="55" t="s">
        <v>99</v>
      </c>
    </row>
    <row r="507" spans="1:37" ht="15.95" customHeight="1">
      <c r="A507" s="60" t="s">
        <v>100</v>
      </c>
      <c r="C507" s="56" t="str">
        <f ca="1">Sonntag!I38</f>
        <v>Gadderbaumer TV</v>
      </c>
      <c r="M507" s="61"/>
      <c r="N507" s="62" t="s">
        <v>101</v>
      </c>
      <c r="O507" s="63"/>
      <c r="P507" s="56" t="str">
        <f ca="1">Sonntag!M38</f>
        <v>VfL Eintracht Hannover</v>
      </c>
      <c r="AB507" s="61"/>
    </row>
    <row r="508" spans="1:37">
      <c r="A508" s="57"/>
      <c r="B508" s="58"/>
      <c r="C508" s="58"/>
      <c r="M508" s="61"/>
      <c r="N508" s="62"/>
      <c r="AB508" s="61"/>
      <c r="AD508" s="64" t="s">
        <v>37</v>
      </c>
      <c r="AG508" s="64" t="s">
        <v>102</v>
      </c>
      <c r="AJ508" s="64" t="s">
        <v>39</v>
      </c>
    </row>
    <row r="509" spans="1:37">
      <c r="A509" s="65" t="s">
        <v>100</v>
      </c>
      <c r="C509" s="66"/>
      <c r="D509" s="67"/>
      <c r="E509" s="67"/>
      <c r="F509" s="67"/>
      <c r="G509" s="67"/>
      <c r="H509" s="68"/>
      <c r="I509" s="67"/>
      <c r="J509" s="67"/>
      <c r="K509" s="67"/>
      <c r="L509" s="67"/>
      <c r="M509" s="68"/>
      <c r="N509" s="67"/>
      <c r="O509" s="67"/>
      <c r="P509" s="67"/>
      <c r="Q509" s="67"/>
      <c r="R509" s="68"/>
      <c r="S509" s="67"/>
      <c r="T509" s="67"/>
      <c r="U509" s="67"/>
      <c r="V509" s="67"/>
      <c r="W509" s="68"/>
      <c r="X509" s="67"/>
      <c r="Y509" s="67"/>
      <c r="Z509" s="67"/>
      <c r="AA509" s="67"/>
      <c r="AB509" s="68"/>
      <c r="AC509" s="62"/>
      <c r="AD509" s="69"/>
      <c r="AE509" s="53"/>
      <c r="AF509" s="62"/>
      <c r="AG509" s="69"/>
      <c r="AH509" s="53"/>
      <c r="AJ509" s="69"/>
      <c r="AK509" s="53"/>
    </row>
    <row r="510" spans="1:37">
      <c r="A510" s="70" t="s">
        <v>101</v>
      </c>
      <c r="B510" s="58"/>
      <c r="C510" s="71"/>
      <c r="D510" s="72"/>
      <c r="E510" s="72"/>
      <c r="F510" s="72"/>
      <c r="G510" s="72"/>
      <c r="H510" s="59"/>
      <c r="I510" s="72"/>
      <c r="J510" s="72"/>
      <c r="K510" s="72"/>
      <c r="L510" s="72"/>
      <c r="M510" s="59"/>
      <c r="N510" s="72"/>
      <c r="O510" s="72"/>
      <c r="P510" s="72"/>
      <c r="Q510" s="72"/>
      <c r="R510" s="59"/>
      <c r="S510" s="72"/>
      <c r="T510" s="72"/>
      <c r="U510" s="72"/>
      <c r="V510" s="72"/>
      <c r="W510" s="59"/>
      <c r="X510" s="72"/>
      <c r="Y510" s="72"/>
      <c r="Z510" s="72"/>
      <c r="AA510" s="72"/>
      <c r="AB510" s="59"/>
      <c r="AC510" s="62"/>
      <c r="AD510" s="462">
        <f>Sonntag!C38</f>
        <v>5</v>
      </c>
      <c r="AE510" s="463"/>
      <c r="AF510" s="62"/>
      <c r="AG510" s="462">
        <f>Sonntag!E38</f>
        <v>117</v>
      </c>
      <c r="AH510" s="463"/>
      <c r="AJ510" s="462">
        <f>Sonntag!F38</f>
        <v>1</v>
      </c>
      <c r="AK510" s="463"/>
    </row>
    <row r="511" spans="1:37">
      <c r="A511" s="65" t="s">
        <v>100</v>
      </c>
      <c r="C511" s="66"/>
      <c r="D511" s="67"/>
      <c r="E511" s="67"/>
      <c r="F511" s="67"/>
      <c r="G511" s="67"/>
      <c r="H511" s="68"/>
      <c r="I511" s="67"/>
      <c r="J511" s="67"/>
      <c r="K511" s="67"/>
      <c r="L511" s="67"/>
      <c r="M511" s="68"/>
      <c r="N511" s="67"/>
      <c r="O511" s="67"/>
      <c r="P511" s="67"/>
      <c r="Q511" s="67"/>
      <c r="R511" s="68"/>
      <c r="S511" s="67"/>
      <c r="T511" s="67"/>
      <c r="U511" s="67"/>
      <c r="V511" s="67"/>
      <c r="W511" s="68"/>
      <c r="X511" s="67"/>
      <c r="Y511" s="67"/>
      <c r="Z511" s="67"/>
      <c r="AA511" s="67"/>
      <c r="AB511" s="68"/>
      <c r="AC511" s="62"/>
      <c r="AD511" s="57"/>
      <c r="AE511" s="59"/>
      <c r="AF511" s="62"/>
      <c r="AG511" s="57"/>
      <c r="AH511" s="59"/>
      <c r="AJ511" s="57"/>
      <c r="AK511" s="59"/>
    </row>
    <row r="512" spans="1:37">
      <c r="A512" s="70" t="s">
        <v>101</v>
      </c>
      <c r="B512" s="58"/>
      <c r="C512" s="71"/>
      <c r="D512" s="72"/>
      <c r="E512" s="72"/>
      <c r="F512" s="72"/>
      <c r="G512" s="72"/>
      <c r="H512" s="59"/>
      <c r="I512" s="72"/>
      <c r="J512" s="72"/>
      <c r="K512" s="72"/>
      <c r="L512" s="72"/>
      <c r="M512" s="59"/>
      <c r="N512" s="72"/>
      <c r="O512" s="72"/>
      <c r="P512" s="72"/>
      <c r="Q512" s="72"/>
      <c r="R512" s="59"/>
      <c r="S512" s="72"/>
      <c r="T512" s="72"/>
      <c r="U512" s="72"/>
      <c r="V512" s="72"/>
      <c r="W512" s="59"/>
      <c r="X512" s="72"/>
      <c r="Y512" s="72"/>
      <c r="Z512" s="72"/>
      <c r="AA512" s="72"/>
      <c r="AB512" s="59"/>
      <c r="AC512" s="62"/>
      <c r="AD512" s="62"/>
      <c r="AE512" s="62"/>
      <c r="AF512" s="62"/>
      <c r="AG512" s="62"/>
    </row>
    <row r="513" spans="1:37">
      <c r="A513" s="65" t="s">
        <v>100</v>
      </c>
      <c r="C513" s="66"/>
      <c r="D513" s="67"/>
      <c r="E513" s="67"/>
      <c r="F513" s="67"/>
      <c r="G513" s="67"/>
      <c r="H513" s="68"/>
      <c r="I513" s="67"/>
      <c r="J513" s="67"/>
      <c r="K513" s="67"/>
      <c r="L513" s="67"/>
      <c r="M513" s="68"/>
      <c r="N513" s="67"/>
      <c r="O513" s="67"/>
      <c r="P513" s="67"/>
      <c r="Q513" s="67"/>
      <c r="R513" s="68"/>
      <c r="S513" s="67"/>
      <c r="T513" s="67"/>
      <c r="U513" s="67"/>
      <c r="V513" s="67"/>
      <c r="W513" s="68"/>
      <c r="X513" s="67"/>
      <c r="Y513" s="67"/>
      <c r="Z513" s="67"/>
      <c r="AA513" s="67"/>
      <c r="AB513" s="68"/>
      <c r="AC513" s="62"/>
      <c r="AD513" s="73" t="s">
        <v>103</v>
      </c>
      <c r="AE513" s="62"/>
      <c r="AF513" s="62"/>
      <c r="AG513" s="62"/>
    </row>
    <row r="514" spans="1:37">
      <c r="A514" s="70" t="s">
        <v>101</v>
      </c>
      <c r="B514" s="58"/>
      <c r="C514" s="71"/>
      <c r="D514" s="72"/>
      <c r="E514" s="72"/>
      <c r="F514" s="72"/>
      <c r="G514" s="72"/>
      <c r="H514" s="59"/>
      <c r="I514" s="72"/>
      <c r="J514" s="72"/>
      <c r="K514" s="72"/>
      <c r="L514" s="72"/>
      <c r="M514" s="59"/>
      <c r="N514" s="72"/>
      <c r="O514" s="72"/>
      <c r="P514" s="72"/>
      <c r="Q514" s="72"/>
      <c r="R514" s="59"/>
      <c r="S514" s="72"/>
      <c r="T514" s="72"/>
      <c r="U514" s="72"/>
      <c r="V514" s="72"/>
      <c r="W514" s="59"/>
      <c r="X514" s="72"/>
      <c r="Y514" s="72"/>
      <c r="Z514" s="72"/>
      <c r="AA514" s="72"/>
      <c r="AB514" s="59"/>
      <c r="AC514" s="62"/>
      <c r="AD514" s="62"/>
      <c r="AE514" s="62"/>
      <c r="AF514" s="62"/>
      <c r="AG514" s="62"/>
    </row>
    <row r="515" spans="1:37">
      <c r="A515" s="65" t="s">
        <v>100</v>
      </c>
      <c r="C515" s="66"/>
      <c r="D515" s="67"/>
      <c r="E515" s="67"/>
      <c r="F515" s="67"/>
      <c r="G515" s="67"/>
      <c r="H515" s="68"/>
      <c r="I515" s="67"/>
      <c r="J515" s="67"/>
      <c r="K515" s="67"/>
      <c r="L515" s="67"/>
      <c r="M515" s="68"/>
      <c r="N515" s="67"/>
      <c r="O515" s="67"/>
      <c r="P515" s="67"/>
      <c r="Q515" s="67"/>
      <c r="R515" s="68"/>
      <c r="S515" s="67"/>
      <c r="T515" s="67"/>
      <c r="U515" s="67"/>
      <c r="V515" s="67"/>
      <c r="W515" s="68"/>
      <c r="X515" s="67"/>
      <c r="Y515" s="67"/>
      <c r="Z515" s="67"/>
      <c r="AA515" s="67"/>
      <c r="AB515" s="68"/>
      <c r="AC515" s="62"/>
      <c r="AD515" s="74" t="str">
        <f>Daten!$A$31</f>
        <v>DM Senioren 2017</v>
      </c>
      <c r="AE515" s="58"/>
      <c r="AF515" s="58"/>
      <c r="AG515" s="58"/>
      <c r="AH515" s="58"/>
      <c r="AI515" s="58"/>
      <c r="AJ515" s="58"/>
      <c r="AK515" s="58"/>
    </row>
    <row r="516" spans="1:37">
      <c r="A516" s="70" t="s">
        <v>101</v>
      </c>
      <c r="B516" s="58"/>
      <c r="C516" s="71"/>
      <c r="D516" s="72"/>
      <c r="E516" s="72"/>
      <c r="F516" s="72"/>
      <c r="G516" s="72"/>
      <c r="H516" s="59"/>
      <c r="I516" s="72"/>
      <c r="J516" s="72"/>
      <c r="K516" s="72"/>
      <c r="L516" s="72"/>
      <c r="M516" s="59"/>
      <c r="N516" s="72"/>
      <c r="O516" s="72"/>
      <c r="P516" s="72"/>
      <c r="Q516" s="72"/>
      <c r="R516" s="59"/>
      <c r="S516" s="72"/>
      <c r="T516" s="72"/>
      <c r="U516" s="72"/>
      <c r="V516" s="72"/>
      <c r="W516" s="59"/>
      <c r="X516" s="72"/>
      <c r="Y516" s="72"/>
      <c r="Z516" s="72"/>
      <c r="AA516" s="72"/>
      <c r="AB516" s="59"/>
      <c r="AC516" s="62"/>
      <c r="AD516" s="75" t="str">
        <f>Sonntag!G38</f>
        <v>F40</v>
      </c>
      <c r="AE516" s="76"/>
      <c r="AF516" s="76"/>
      <c r="AG516" s="75" t="s">
        <v>34</v>
      </c>
      <c r="AH516" s="76"/>
      <c r="AI516" s="76"/>
      <c r="AJ516" s="76"/>
      <c r="AK516" s="76"/>
    </row>
    <row r="517" spans="1:37">
      <c r="A517" s="65" t="s">
        <v>100</v>
      </c>
      <c r="C517" s="66"/>
      <c r="D517" s="67"/>
      <c r="E517" s="67"/>
      <c r="F517" s="67"/>
      <c r="G517" s="67"/>
      <c r="H517" s="68"/>
      <c r="I517" s="67"/>
      <c r="J517" s="67"/>
      <c r="K517" s="67"/>
      <c r="L517" s="67"/>
      <c r="M517" s="68"/>
      <c r="N517" s="67"/>
      <c r="O517" s="67"/>
      <c r="P517" s="67"/>
      <c r="Q517" s="67"/>
      <c r="R517" s="68"/>
      <c r="S517" s="67"/>
      <c r="T517" s="67"/>
      <c r="U517" s="67"/>
      <c r="V517" s="67"/>
      <c r="W517" s="68"/>
      <c r="X517" s="67"/>
      <c r="Y517" s="67"/>
      <c r="Z517" s="67"/>
      <c r="AA517" s="67"/>
      <c r="AB517" s="68"/>
      <c r="AC517" s="62"/>
      <c r="AD517" s="77"/>
      <c r="AE517" s="62"/>
      <c r="AF517" s="62"/>
      <c r="AG517" s="62"/>
      <c r="AH517" s="62"/>
      <c r="AI517" s="62"/>
      <c r="AJ517" s="62"/>
      <c r="AK517" s="62"/>
    </row>
    <row r="518" spans="1:37">
      <c r="A518" s="70" t="s">
        <v>101</v>
      </c>
      <c r="B518" s="58"/>
      <c r="C518" s="71"/>
      <c r="D518" s="72"/>
      <c r="E518" s="72"/>
      <c r="F518" s="72"/>
      <c r="G518" s="72"/>
      <c r="H518" s="59"/>
      <c r="I518" s="72"/>
      <c r="J518" s="72"/>
      <c r="K518" s="72"/>
      <c r="L518" s="72"/>
      <c r="M518" s="59"/>
      <c r="N518" s="72"/>
      <c r="O518" s="72"/>
      <c r="P518" s="72"/>
      <c r="Q518" s="72"/>
      <c r="R518" s="59"/>
      <c r="S518" s="72"/>
      <c r="T518" s="72"/>
      <c r="U518" s="72"/>
      <c r="V518" s="72"/>
      <c r="W518" s="59"/>
      <c r="X518" s="72"/>
      <c r="Y518" s="72"/>
      <c r="Z518" s="72"/>
      <c r="AA518" s="72"/>
      <c r="AB518" s="59"/>
      <c r="AC518" s="62"/>
      <c r="AD518" s="78" t="s">
        <v>104</v>
      </c>
      <c r="AE518" s="76"/>
      <c r="AF518" s="76"/>
      <c r="AG518" s="76"/>
      <c r="AH518" s="79"/>
      <c r="AI518" s="76"/>
      <c r="AJ518" s="76"/>
      <c r="AK518" s="80"/>
    </row>
    <row r="519" spans="1:37">
      <c r="D519" s="64"/>
      <c r="AD519" s="81"/>
      <c r="AE519" s="52"/>
      <c r="AF519" s="52"/>
      <c r="AG519" s="52"/>
      <c r="AH519" s="82"/>
      <c r="AI519" s="52"/>
      <c r="AJ519" s="52"/>
      <c r="AK519" s="53"/>
    </row>
    <row r="520" spans="1:37">
      <c r="A520" s="83" t="s">
        <v>105</v>
      </c>
      <c r="B520" s="76"/>
      <c r="C520" s="80"/>
      <c r="D520" s="84"/>
      <c r="E520" s="84" t="s">
        <v>100</v>
      </c>
      <c r="F520" s="85" t="s">
        <v>21</v>
      </c>
      <c r="G520" s="84" t="s">
        <v>101</v>
      </c>
      <c r="H520" s="86"/>
      <c r="I520" s="84" t="s">
        <v>106</v>
      </c>
      <c r="J520" s="84"/>
      <c r="K520" s="84"/>
      <c r="L520" s="84"/>
      <c r="M520" s="86"/>
      <c r="N520" s="84" t="s">
        <v>107</v>
      </c>
      <c r="O520" s="84"/>
      <c r="P520" s="84"/>
      <c r="Q520" s="84"/>
      <c r="R520" s="86"/>
      <c r="S520" s="73"/>
      <c r="T520" s="73"/>
      <c r="AD520" s="87" t="s">
        <v>108</v>
      </c>
      <c r="AE520" s="58"/>
      <c r="AF520" s="58"/>
      <c r="AG520" s="58"/>
      <c r="AH520" s="72"/>
      <c r="AI520" s="58"/>
      <c r="AJ520" s="58"/>
      <c r="AK520" s="59"/>
    </row>
    <row r="521" spans="1:37">
      <c r="A521" s="60"/>
      <c r="C521" s="61"/>
      <c r="H521" s="61"/>
      <c r="M521" s="61"/>
      <c r="N521" s="88"/>
      <c r="O521" s="89"/>
      <c r="P521" s="89"/>
      <c r="Q521" s="89"/>
      <c r="R521" s="90"/>
      <c r="S521" s="62"/>
      <c r="T521" s="56" t="s">
        <v>109</v>
      </c>
      <c r="AD521" s="91"/>
      <c r="AE521" s="62"/>
      <c r="AF521" s="62"/>
      <c r="AG521" s="62"/>
      <c r="AH521" s="92"/>
      <c r="AI521" s="62"/>
      <c r="AJ521" s="62"/>
      <c r="AK521" s="61"/>
    </row>
    <row r="522" spans="1:37">
      <c r="A522" s="93" t="s">
        <v>110</v>
      </c>
      <c r="B522" s="58"/>
      <c r="C522" s="59"/>
      <c r="D522" s="58"/>
      <c r="E522" s="58"/>
      <c r="F522" s="94" t="s">
        <v>21</v>
      </c>
      <c r="G522" s="58"/>
      <c r="H522" s="59"/>
      <c r="I522" s="58"/>
      <c r="J522" s="58"/>
      <c r="K522" s="94" t="s">
        <v>21</v>
      </c>
      <c r="L522" s="58"/>
      <c r="M522" s="59"/>
      <c r="N522" s="95"/>
      <c r="O522" s="95"/>
      <c r="P522" s="96"/>
      <c r="Q522" s="97"/>
      <c r="R522" s="98"/>
      <c r="S522" s="62"/>
      <c r="T522" s="62"/>
      <c r="AD522" s="87" t="s">
        <v>111</v>
      </c>
      <c r="AE522" s="58"/>
      <c r="AF522" s="58"/>
      <c r="AG522" s="58"/>
      <c r="AH522" s="72"/>
      <c r="AI522" s="58"/>
      <c r="AJ522" s="58"/>
      <c r="AK522" s="59"/>
    </row>
    <row r="523" spans="1:37">
      <c r="A523" s="60"/>
      <c r="C523" s="61"/>
      <c r="H523" s="61"/>
      <c r="K523" s="99"/>
      <c r="M523" s="61"/>
      <c r="N523" s="62"/>
      <c r="Q523" s="100"/>
      <c r="R523" s="61"/>
      <c r="S523" s="62"/>
      <c r="T523" s="58"/>
      <c r="U523" s="58"/>
      <c r="V523" s="58"/>
      <c r="W523" s="58"/>
      <c r="X523" s="58"/>
      <c r="Y523" s="58"/>
      <c r="Z523" s="58"/>
      <c r="AA523" s="58"/>
      <c r="AB523" s="58"/>
      <c r="AC523" s="62"/>
      <c r="AD523" s="91"/>
      <c r="AE523" s="62"/>
      <c r="AF523" s="62"/>
      <c r="AG523" s="62"/>
      <c r="AH523" s="92"/>
      <c r="AI523" s="62"/>
      <c r="AJ523" s="62"/>
      <c r="AK523" s="61"/>
    </row>
    <row r="524" spans="1:37">
      <c r="A524" s="93" t="s">
        <v>112</v>
      </c>
      <c r="B524" s="58"/>
      <c r="C524" s="59"/>
      <c r="D524" s="58"/>
      <c r="E524" s="58"/>
      <c r="F524" s="94" t="s">
        <v>21</v>
      </c>
      <c r="G524" s="58"/>
      <c r="H524" s="59"/>
      <c r="I524" s="58"/>
      <c r="J524" s="58"/>
      <c r="K524" s="94" t="s">
        <v>21</v>
      </c>
      <c r="L524" s="58"/>
      <c r="M524" s="59"/>
      <c r="N524" s="58"/>
      <c r="O524" s="58"/>
      <c r="P524" s="94" t="s">
        <v>21</v>
      </c>
      <c r="Q524" s="101"/>
      <c r="R524" s="59"/>
      <c r="S524" s="62"/>
      <c r="T524" s="62"/>
      <c r="AD524" s="87" t="s">
        <v>113</v>
      </c>
      <c r="AE524" s="58"/>
      <c r="AF524" s="58"/>
      <c r="AG524" s="58"/>
      <c r="AH524" s="72"/>
      <c r="AI524" s="58"/>
      <c r="AJ524" s="58"/>
      <c r="AK524" s="59"/>
    </row>
    <row r="525" spans="1:37">
      <c r="AD525" s="91" t="s">
        <v>114</v>
      </c>
      <c r="AE525" s="62"/>
      <c r="AF525" s="62"/>
      <c r="AG525" s="62"/>
      <c r="AH525" s="92"/>
      <c r="AI525" s="62"/>
      <c r="AJ525" s="62"/>
      <c r="AK525" s="61"/>
    </row>
    <row r="526" spans="1:37">
      <c r="A526" s="102"/>
      <c r="B526" s="76"/>
      <c r="C526" s="76"/>
      <c r="D526" s="76"/>
      <c r="E526" s="76" t="s">
        <v>100</v>
      </c>
      <c r="F526" s="76"/>
      <c r="G526" s="76"/>
      <c r="H526" s="76"/>
      <c r="I526" s="76"/>
      <c r="J526" s="76"/>
      <c r="K526" s="76"/>
      <c r="L526" s="76"/>
      <c r="M526" s="76"/>
      <c r="N526" s="85" t="s">
        <v>40</v>
      </c>
      <c r="O526" s="76"/>
      <c r="P526" s="76"/>
      <c r="Q526" s="76"/>
      <c r="R526" s="76"/>
      <c r="S526" s="76"/>
      <c r="T526" s="76" t="s">
        <v>101</v>
      </c>
      <c r="U526" s="76"/>
      <c r="V526" s="76"/>
      <c r="W526" s="76"/>
      <c r="X526" s="76"/>
      <c r="Y526" s="76"/>
      <c r="Z526" s="76"/>
      <c r="AA526" s="76"/>
      <c r="AB526" s="80"/>
      <c r="AD526" s="87" t="s">
        <v>115</v>
      </c>
      <c r="AE526" s="58"/>
      <c r="AF526" s="58"/>
      <c r="AG526" s="58"/>
      <c r="AH526" s="72"/>
      <c r="AI526" s="58"/>
      <c r="AJ526" s="58"/>
      <c r="AK526" s="59"/>
    </row>
    <row r="527" spans="1:37">
      <c r="A527" s="103" t="s">
        <v>116</v>
      </c>
      <c r="B527" s="104" t="s">
        <v>117</v>
      </c>
      <c r="C527" s="104"/>
      <c r="D527" s="104"/>
      <c r="E527" s="104"/>
      <c r="F527" s="104"/>
      <c r="G527" s="105"/>
      <c r="H527" s="104" t="s">
        <v>118</v>
      </c>
      <c r="I527" s="104"/>
      <c r="J527" s="105"/>
      <c r="K527" s="106" t="s">
        <v>119</v>
      </c>
      <c r="L527" s="107" t="s">
        <v>120</v>
      </c>
      <c r="M527" s="108"/>
      <c r="N527" s="109" t="s">
        <v>94</v>
      </c>
      <c r="O527" s="105" t="s">
        <v>116</v>
      </c>
      <c r="P527" s="104" t="s">
        <v>117</v>
      </c>
      <c r="Q527" s="104"/>
      <c r="R527" s="104"/>
      <c r="S527" s="104"/>
      <c r="T527" s="104"/>
      <c r="U527" s="105"/>
      <c r="V527" s="104" t="s">
        <v>118</v>
      </c>
      <c r="W527" s="104"/>
      <c r="X527" s="105"/>
      <c r="Y527" s="106" t="s">
        <v>119</v>
      </c>
      <c r="Z527" s="107" t="s">
        <v>120</v>
      </c>
      <c r="AA527" s="108"/>
      <c r="AB527" s="109" t="s">
        <v>94</v>
      </c>
    </row>
    <row r="528" spans="1:37">
      <c r="A528" s="110" t="s">
        <v>121</v>
      </c>
      <c r="B528" s="111"/>
      <c r="C528" s="111"/>
      <c r="D528" s="111"/>
      <c r="E528" s="111"/>
      <c r="F528" s="111"/>
      <c r="G528" s="112"/>
      <c r="H528" s="111"/>
      <c r="I528" s="111"/>
      <c r="J528" s="112"/>
      <c r="K528" s="113"/>
      <c r="L528" s="114"/>
      <c r="M528" s="115"/>
      <c r="N528" s="116"/>
      <c r="O528" s="117" t="s">
        <v>121</v>
      </c>
      <c r="P528" s="111"/>
      <c r="Q528" s="111"/>
      <c r="R528" s="111"/>
      <c r="S528" s="111"/>
      <c r="T528" s="111"/>
      <c r="U528" s="112"/>
      <c r="V528" s="111"/>
      <c r="W528" s="111"/>
      <c r="X528" s="112"/>
      <c r="Y528" s="113"/>
      <c r="Z528" s="114"/>
      <c r="AA528" s="115"/>
      <c r="AB528" s="116"/>
      <c r="AD528" s="64" t="s">
        <v>122</v>
      </c>
    </row>
    <row r="529" spans="1:37">
      <c r="A529" s="110" t="s">
        <v>123</v>
      </c>
      <c r="B529" s="111"/>
      <c r="C529" s="111"/>
      <c r="D529" s="111"/>
      <c r="E529" s="111"/>
      <c r="F529" s="111"/>
      <c r="G529" s="112"/>
      <c r="H529" s="111"/>
      <c r="I529" s="111"/>
      <c r="J529" s="112"/>
      <c r="K529" s="118"/>
      <c r="L529" s="119"/>
      <c r="M529" s="112"/>
      <c r="N529" s="116"/>
      <c r="O529" s="117" t="s">
        <v>123</v>
      </c>
      <c r="P529" s="111"/>
      <c r="Q529" s="111"/>
      <c r="R529" s="111"/>
      <c r="S529" s="111"/>
      <c r="T529" s="111"/>
      <c r="U529" s="112"/>
      <c r="V529" s="111"/>
      <c r="W529" s="111"/>
      <c r="X529" s="112"/>
      <c r="Y529" s="118"/>
      <c r="Z529" s="119"/>
      <c r="AA529" s="112"/>
      <c r="AB529" s="116"/>
      <c r="AD529" s="120"/>
      <c r="AE529" s="58"/>
      <c r="AF529" s="58"/>
      <c r="AG529" s="58"/>
      <c r="AH529" s="58"/>
      <c r="AI529" s="58"/>
      <c r="AJ529" s="58"/>
      <c r="AK529" s="58"/>
    </row>
    <row r="530" spans="1:37">
      <c r="A530" s="110" t="s">
        <v>124</v>
      </c>
      <c r="B530" s="111"/>
      <c r="C530" s="111"/>
      <c r="D530" s="111"/>
      <c r="E530" s="111"/>
      <c r="F530" s="111"/>
      <c r="G530" s="112"/>
      <c r="H530" s="111"/>
      <c r="I530" s="111"/>
      <c r="J530" s="112"/>
      <c r="K530" s="118"/>
      <c r="L530" s="119"/>
      <c r="M530" s="112"/>
      <c r="N530" s="116"/>
      <c r="O530" s="117" t="s">
        <v>124</v>
      </c>
      <c r="P530" s="111"/>
      <c r="Q530" s="111"/>
      <c r="R530" s="111"/>
      <c r="S530" s="111"/>
      <c r="T530" s="111"/>
      <c r="U530" s="112"/>
      <c r="V530" s="111"/>
      <c r="W530" s="111"/>
      <c r="X530" s="112"/>
      <c r="Y530" s="118"/>
      <c r="Z530" s="119"/>
      <c r="AA530" s="112"/>
      <c r="AB530" s="116"/>
      <c r="AD530" s="64" t="s">
        <v>96</v>
      </c>
    </row>
    <row r="531" spans="1:37">
      <c r="A531" s="110" t="s">
        <v>125</v>
      </c>
      <c r="B531" s="111"/>
      <c r="C531" s="111"/>
      <c r="D531" s="111"/>
      <c r="E531" s="111"/>
      <c r="F531" s="111"/>
      <c r="G531" s="112"/>
      <c r="H531" s="111"/>
      <c r="I531" s="111"/>
      <c r="J531" s="112"/>
      <c r="K531" s="118"/>
      <c r="L531" s="119"/>
      <c r="M531" s="112"/>
      <c r="N531" s="116"/>
      <c r="O531" s="117" t="s">
        <v>125</v>
      </c>
      <c r="P531" s="111"/>
      <c r="Q531" s="111"/>
      <c r="R531" s="111"/>
      <c r="S531" s="111"/>
      <c r="T531" s="111"/>
      <c r="U531" s="112"/>
      <c r="V531" s="111"/>
      <c r="W531" s="111"/>
      <c r="X531" s="112"/>
      <c r="Y531" s="118"/>
      <c r="Z531" s="119"/>
      <c r="AA531" s="112"/>
      <c r="AB531" s="116"/>
      <c r="AD531" s="120"/>
      <c r="AE531" s="58"/>
      <c r="AF531" s="58"/>
      <c r="AG531" s="58"/>
      <c r="AH531" s="58"/>
      <c r="AI531" s="58"/>
      <c r="AJ531" s="58"/>
      <c r="AK531" s="58"/>
    </row>
    <row r="532" spans="1:37">
      <c r="A532" s="110" t="s">
        <v>126</v>
      </c>
      <c r="B532" s="111"/>
      <c r="C532" s="111"/>
      <c r="D532" s="111"/>
      <c r="E532" s="111"/>
      <c r="F532" s="111"/>
      <c r="G532" s="112"/>
      <c r="H532" s="111"/>
      <c r="I532" s="111"/>
      <c r="J532" s="112"/>
      <c r="K532" s="118"/>
      <c r="L532" s="119"/>
      <c r="M532" s="112"/>
      <c r="N532" s="116"/>
      <c r="O532" s="117" t="s">
        <v>126</v>
      </c>
      <c r="P532" s="111"/>
      <c r="Q532" s="111"/>
      <c r="R532" s="111"/>
      <c r="S532" s="111"/>
      <c r="T532" s="111"/>
      <c r="U532" s="112"/>
      <c r="V532" s="111"/>
      <c r="W532" s="111"/>
      <c r="X532" s="112"/>
      <c r="Y532" s="118"/>
      <c r="Z532" s="119"/>
      <c r="AA532" s="112"/>
      <c r="AB532" s="116"/>
      <c r="AD532" s="64" t="s">
        <v>127</v>
      </c>
    </row>
    <row r="533" spans="1:37">
      <c r="A533" s="121" t="s">
        <v>128</v>
      </c>
      <c r="B533" s="58"/>
      <c r="C533" s="58"/>
      <c r="D533" s="58"/>
      <c r="E533" s="58"/>
      <c r="F533" s="58"/>
      <c r="G533" s="72"/>
      <c r="H533" s="58"/>
      <c r="I533" s="58"/>
      <c r="J533" s="72"/>
      <c r="K533" s="122"/>
      <c r="L533" s="123"/>
      <c r="M533" s="72"/>
      <c r="N533" s="59"/>
      <c r="O533" s="124" t="s">
        <v>128</v>
      </c>
      <c r="P533" s="58"/>
      <c r="Q533" s="58"/>
      <c r="R533" s="58"/>
      <c r="S533" s="58"/>
      <c r="T533" s="58"/>
      <c r="U533" s="72"/>
      <c r="V533" s="58"/>
      <c r="W533" s="58"/>
      <c r="X533" s="72"/>
      <c r="Y533" s="122"/>
      <c r="Z533" s="123"/>
      <c r="AA533" s="72"/>
      <c r="AB533" s="59"/>
      <c r="AD533" s="125"/>
      <c r="AE533" s="125" t="str">
        <f>Daten!$A$35</f>
        <v>Fredenbeck</v>
      </c>
      <c r="AF533" s="58"/>
      <c r="AG533" s="58"/>
      <c r="AH533" s="58"/>
      <c r="AI533" s="58"/>
      <c r="AJ533" s="58"/>
      <c r="AK533" s="58"/>
    </row>
    <row r="534" spans="1:37">
      <c r="A534" s="65" t="s">
        <v>129</v>
      </c>
      <c r="N534" s="61"/>
      <c r="O534" s="64" t="s">
        <v>129</v>
      </c>
      <c r="AB534" s="61"/>
      <c r="AD534" s="64" t="s">
        <v>130</v>
      </c>
    </row>
    <row r="535" spans="1:37">
      <c r="A535" s="57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9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9"/>
      <c r="AD535" s="58"/>
      <c r="AE535" s="126" t="str">
        <f>Daten!$A$33</f>
        <v>06.05.2017</v>
      </c>
      <c r="AF535" s="58"/>
      <c r="AG535" s="58"/>
      <c r="AH535" s="58"/>
      <c r="AI535" s="58"/>
      <c r="AJ535" s="58"/>
      <c r="AK535" s="58"/>
    </row>
    <row r="536" spans="1:37" ht="12" customHeight="1">
      <c r="A536" s="127"/>
    </row>
    <row r="537" spans="1:37">
      <c r="A537" s="51" t="s">
        <v>95</v>
      </c>
      <c r="B537" s="52"/>
      <c r="C537" s="52"/>
      <c r="D537" s="52"/>
      <c r="E537" s="53"/>
      <c r="F537" s="54" t="s">
        <v>96</v>
      </c>
      <c r="G537" s="52"/>
      <c r="H537" s="52"/>
      <c r="I537" s="52"/>
      <c r="J537" s="52"/>
      <c r="K537" s="52"/>
      <c r="L537" s="52"/>
      <c r="M537" s="52"/>
      <c r="N537" s="52"/>
      <c r="O537" s="52"/>
      <c r="P537" s="53"/>
      <c r="Q537" s="54" t="s">
        <v>97</v>
      </c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3"/>
      <c r="AC537" s="55" t="s">
        <v>98</v>
      </c>
    </row>
    <row r="538" spans="1:37">
      <c r="A538" s="57"/>
      <c r="B538" s="58"/>
      <c r="C538" s="58"/>
      <c r="D538" s="58"/>
      <c r="E538" s="59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9"/>
      <c r="Q538" s="58"/>
      <c r="R538" s="58" t="str">
        <f ca="1">Sonntag!P39</f>
        <v>Barmer TG</v>
      </c>
      <c r="S538" s="58"/>
      <c r="T538" s="58"/>
      <c r="U538" s="58"/>
      <c r="V538" s="58"/>
      <c r="W538" s="58"/>
      <c r="X538" s="58"/>
      <c r="Y538" s="58" t="str">
        <f>Sonntag!N39</f>
        <v>F40</v>
      </c>
      <c r="Z538" s="58"/>
      <c r="AA538" s="58"/>
      <c r="AB538" s="59"/>
      <c r="AC538" s="55" t="s">
        <v>99</v>
      </c>
    </row>
    <row r="539" spans="1:37" ht="15.95" customHeight="1">
      <c r="A539" s="60" t="s">
        <v>100</v>
      </c>
      <c r="C539" s="56" t="str">
        <f ca="1">Sonntag!I39</f>
        <v>TV Grohn</v>
      </c>
      <c r="M539" s="61"/>
      <c r="N539" s="62" t="s">
        <v>101</v>
      </c>
      <c r="O539" s="63"/>
      <c r="P539" s="56" t="str">
        <f ca="1">Sonntag!M39</f>
        <v>SG Arbergen-Mahndorf</v>
      </c>
      <c r="AB539" s="61"/>
    </row>
    <row r="540" spans="1:37">
      <c r="A540" s="57"/>
      <c r="B540" s="58"/>
      <c r="C540" s="58"/>
      <c r="M540" s="61"/>
      <c r="N540" s="62"/>
      <c r="AB540" s="61"/>
      <c r="AD540" s="64" t="s">
        <v>37</v>
      </c>
      <c r="AG540" s="64" t="s">
        <v>102</v>
      </c>
      <c r="AJ540" s="64" t="s">
        <v>39</v>
      </c>
    </row>
    <row r="541" spans="1:37">
      <c r="A541" s="65" t="s">
        <v>100</v>
      </c>
      <c r="C541" s="66"/>
      <c r="D541" s="67"/>
      <c r="E541" s="67"/>
      <c r="F541" s="67"/>
      <c r="G541" s="67"/>
      <c r="H541" s="68"/>
      <c r="I541" s="67"/>
      <c r="J541" s="67"/>
      <c r="K541" s="67"/>
      <c r="L541" s="67"/>
      <c r="M541" s="68"/>
      <c r="N541" s="67"/>
      <c r="O541" s="67"/>
      <c r="P541" s="67"/>
      <c r="Q541" s="67"/>
      <c r="R541" s="68"/>
      <c r="S541" s="67"/>
      <c r="T541" s="67"/>
      <c r="U541" s="67"/>
      <c r="V541" s="67"/>
      <c r="W541" s="68"/>
      <c r="X541" s="67"/>
      <c r="Y541" s="67"/>
      <c r="Z541" s="67"/>
      <c r="AA541" s="67"/>
      <c r="AB541" s="68"/>
      <c r="AC541" s="62"/>
      <c r="AD541" s="69"/>
      <c r="AE541" s="53"/>
      <c r="AF541" s="62"/>
      <c r="AG541" s="69"/>
      <c r="AH541" s="53"/>
      <c r="AJ541" s="69"/>
      <c r="AK541" s="53"/>
    </row>
    <row r="542" spans="1:37">
      <c r="A542" s="70" t="s">
        <v>101</v>
      </c>
      <c r="B542" s="58"/>
      <c r="C542" s="71"/>
      <c r="D542" s="72"/>
      <c r="E542" s="72"/>
      <c r="F542" s="72"/>
      <c r="G542" s="72"/>
      <c r="H542" s="59"/>
      <c r="I542" s="72"/>
      <c r="J542" s="72"/>
      <c r="K542" s="72"/>
      <c r="L542" s="72"/>
      <c r="M542" s="59"/>
      <c r="N542" s="72"/>
      <c r="O542" s="72"/>
      <c r="P542" s="72"/>
      <c r="Q542" s="72"/>
      <c r="R542" s="59"/>
      <c r="S542" s="72"/>
      <c r="T542" s="72"/>
      <c r="U542" s="72"/>
      <c r="V542" s="72"/>
      <c r="W542" s="59"/>
      <c r="X542" s="72"/>
      <c r="Y542" s="72"/>
      <c r="Z542" s="72"/>
      <c r="AA542" s="72"/>
      <c r="AB542" s="59"/>
      <c r="AC542" s="62"/>
      <c r="AD542" s="462">
        <f>Sonntag!C38</f>
        <v>5</v>
      </c>
      <c r="AE542" s="463"/>
      <c r="AF542" s="62"/>
      <c r="AG542" s="462">
        <f>Sonntag!E39</f>
        <v>118</v>
      </c>
      <c r="AH542" s="463"/>
      <c r="AJ542" s="462">
        <f>Sonntag!F39</f>
        <v>2</v>
      </c>
      <c r="AK542" s="463"/>
    </row>
    <row r="543" spans="1:37">
      <c r="A543" s="65" t="s">
        <v>100</v>
      </c>
      <c r="C543" s="66"/>
      <c r="D543" s="67"/>
      <c r="E543" s="67"/>
      <c r="F543" s="67"/>
      <c r="G543" s="67"/>
      <c r="H543" s="68"/>
      <c r="I543" s="67"/>
      <c r="J543" s="67"/>
      <c r="K543" s="67"/>
      <c r="L543" s="67"/>
      <c r="M543" s="68"/>
      <c r="N543" s="67"/>
      <c r="O543" s="67"/>
      <c r="P543" s="67"/>
      <c r="Q543" s="67"/>
      <c r="R543" s="68"/>
      <c r="S543" s="67"/>
      <c r="T543" s="67"/>
      <c r="U543" s="67"/>
      <c r="V543" s="67"/>
      <c r="W543" s="68"/>
      <c r="X543" s="67"/>
      <c r="Y543" s="67"/>
      <c r="Z543" s="67"/>
      <c r="AA543" s="67"/>
      <c r="AB543" s="68"/>
      <c r="AC543" s="62"/>
      <c r="AD543" s="57"/>
      <c r="AE543" s="59"/>
      <c r="AF543" s="62"/>
      <c r="AG543" s="57"/>
      <c r="AH543" s="59"/>
      <c r="AJ543" s="57"/>
      <c r="AK543" s="59"/>
    </row>
    <row r="544" spans="1:37">
      <c r="A544" s="70" t="s">
        <v>101</v>
      </c>
      <c r="B544" s="58"/>
      <c r="C544" s="71"/>
      <c r="D544" s="72"/>
      <c r="E544" s="72"/>
      <c r="F544" s="72"/>
      <c r="G544" s="72"/>
      <c r="H544" s="59"/>
      <c r="I544" s="72"/>
      <c r="J544" s="72"/>
      <c r="K544" s="72"/>
      <c r="L544" s="72"/>
      <c r="M544" s="59"/>
      <c r="N544" s="72"/>
      <c r="O544" s="72"/>
      <c r="P544" s="72"/>
      <c r="Q544" s="72"/>
      <c r="R544" s="59"/>
      <c r="S544" s="72"/>
      <c r="T544" s="72"/>
      <c r="U544" s="72"/>
      <c r="V544" s="72"/>
      <c r="W544" s="59"/>
      <c r="X544" s="72"/>
      <c r="Y544" s="72"/>
      <c r="Z544" s="72"/>
      <c r="AA544" s="72"/>
      <c r="AB544" s="59"/>
      <c r="AC544" s="62"/>
      <c r="AD544" s="62"/>
      <c r="AE544" s="62"/>
      <c r="AF544" s="62"/>
      <c r="AG544" s="62"/>
    </row>
    <row r="545" spans="1:37">
      <c r="A545" s="65" t="s">
        <v>100</v>
      </c>
      <c r="C545" s="66"/>
      <c r="D545" s="67"/>
      <c r="E545" s="67"/>
      <c r="F545" s="67"/>
      <c r="G545" s="67"/>
      <c r="H545" s="68"/>
      <c r="I545" s="67"/>
      <c r="J545" s="67"/>
      <c r="K545" s="67"/>
      <c r="L545" s="67"/>
      <c r="M545" s="68"/>
      <c r="N545" s="67"/>
      <c r="O545" s="67"/>
      <c r="P545" s="67"/>
      <c r="Q545" s="67"/>
      <c r="R545" s="68"/>
      <c r="S545" s="67"/>
      <c r="T545" s="67"/>
      <c r="U545" s="67"/>
      <c r="V545" s="67"/>
      <c r="W545" s="68"/>
      <c r="X545" s="67"/>
      <c r="Y545" s="67"/>
      <c r="Z545" s="67"/>
      <c r="AA545" s="67"/>
      <c r="AB545" s="68"/>
      <c r="AC545" s="62"/>
      <c r="AD545" s="73" t="s">
        <v>103</v>
      </c>
      <c r="AE545" s="62"/>
      <c r="AF545" s="62"/>
      <c r="AG545" s="62"/>
    </row>
    <row r="546" spans="1:37">
      <c r="A546" s="70" t="s">
        <v>101</v>
      </c>
      <c r="B546" s="58"/>
      <c r="C546" s="71"/>
      <c r="D546" s="72"/>
      <c r="E546" s="72"/>
      <c r="F546" s="72"/>
      <c r="G546" s="72"/>
      <c r="H546" s="59"/>
      <c r="I546" s="72"/>
      <c r="J546" s="72"/>
      <c r="K546" s="72"/>
      <c r="L546" s="72"/>
      <c r="M546" s="59"/>
      <c r="N546" s="72"/>
      <c r="O546" s="72"/>
      <c r="P546" s="72"/>
      <c r="Q546" s="72"/>
      <c r="R546" s="59"/>
      <c r="S546" s="72"/>
      <c r="T546" s="72"/>
      <c r="U546" s="72"/>
      <c r="V546" s="72"/>
      <c r="W546" s="59"/>
      <c r="X546" s="72"/>
      <c r="Y546" s="72"/>
      <c r="Z546" s="72"/>
      <c r="AA546" s="72"/>
      <c r="AB546" s="59"/>
      <c r="AC546" s="62"/>
      <c r="AD546" s="62"/>
      <c r="AE546" s="62"/>
      <c r="AF546" s="62"/>
      <c r="AG546" s="62"/>
    </row>
    <row r="547" spans="1:37">
      <c r="A547" s="65" t="s">
        <v>100</v>
      </c>
      <c r="C547" s="66"/>
      <c r="D547" s="67"/>
      <c r="E547" s="67"/>
      <c r="F547" s="67"/>
      <c r="G547" s="67"/>
      <c r="H547" s="68"/>
      <c r="I547" s="67"/>
      <c r="J547" s="67"/>
      <c r="K547" s="67"/>
      <c r="L547" s="67"/>
      <c r="M547" s="68"/>
      <c r="N547" s="67"/>
      <c r="O547" s="67"/>
      <c r="P547" s="67"/>
      <c r="Q547" s="67"/>
      <c r="R547" s="68"/>
      <c r="S547" s="67"/>
      <c r="T547" s="67"/>
      <c r="U547" s="67"/>
      <c r="V547" s="67"/>
      <c r="W547" s="68"/>
      <c r="X547" s="67"/>
      <c r="Y547" s="67"/>
      <c r="Z547" s="67"/>
      <c r="AA547" s="67"/>
      <c r="AB547" s="68"/>
      <c r="AC547" s="62"/>
      <c r="AD547" s="74" t="str">
        <f>Daten!$A$31</f>
        <v>DM Senioren 2017</v>
      </c>
      <c r="AE547" s="58"/>
      <c r="AF547" s="58"/>
      <c r="AG547" s="58"/>
      <c r="AH547" s="58"/>
      <c r="AI547" s="58"/>
      <c r="AJ547" s="58"/>
      <c r="AK547" s="58"/>
    </row>
    <row r="548" spans="1:37">
      <c r="A548" s="70" t="s">
        <v>101</v>
      </c>
      <c r="B548" s="58"/>
      <c r="C548" s="71"/>
      <c r="D548" s="72"/>
      <c r="E548" s="72"/>
      <c r="F548" s="72"/>
      <c r="G548" s="72"/>
      <c r="H548" s="59"/>
      <c r="I548" s="72"/>
      <c r="J548" s="72"/>
      <c r="K548" s="72"/>
      <c r="L548" s="72"/>
      <c r="M548" s="59"/>
      <c r="N548" s="72"/>
      <c r="O548" s="72"/>
      <c r="P548" s="72"/>
      <c r="Q548" s="72"/>
      <c r="R548" s="59"/>
      <c r="S548" s="72"/>
      <c r="T548" s="72"/>
      <c r="U548" s="72"/>
      <c r="V548" s="72"/>
      <c r="W548" s="59"/>
      <c r="X548" s="72"/>
      <c r="Y548" s="72"/>
      <c r="Z548" s="72"/>
      <c r="AA548" s="72"/>
      <c r="AB548" s="59"/>
      <c r="AC548" s="62"/>
      <c r="AD548" s="75" t="str">
        <f>Sonntag!G39</f>
        <v>F40</v>
      </c>
      <c r="AE548" s="76"/>
      <c r="AF548" s="76"/>
      <c r="AG548" s="75" t="s">
        <v>34</v>
      </c>
      <c r="AH548" s="76"/>
      <c r="AI548" s="76"/>
      <c r="AJ548" s="76"/>
      <c r="AK548" s="76"/>
    </row>
    <row r="549" spans="1:37">
      <c r="A549" s="65" t="s">
        <v>100</v>
      </c>
      <c r="C549" s="66"/>
      <c r="D549" s="67"/>
      <c r="E549" s="67"/>
      <c r="F549" s="67"/>
      <c r="G549" s="67"/>
      <c r="H549" s="68"/>
      <c r="I549" s="67"/>
      <c r="J549" s="67"/>
      <c r="K549" s="67"/>
      <c r="L549" s="67"/>
      <c r="M549" s="68"/>
      <c r="N549" s="67"/>
      <c r="O549" s="67"/>
      <c r="P549" s="67"/>
      <c r="Q549" s="67"/>
      <c r="R549" s="68"/>
      <c r="S549" s="67"/>
      <c r="T549" s="67"/>
      <c r="U549" s="67"/>
      <c r="V549" s="67"/>
      <c r="W549" s="68"/>
      <c r="X549" s="67"/>
      <c r="Y549" s="67"/>
      <c r="Z549" s="67"/>
      <c r="AA549" s="67"/>
      <c r="AB549" s="68"/>
      <c r="AC549" s="62"/>
      <c r="AD549" s="77"/>
      <c r="AE549" s="62"/>
      <c r="AF549" s="62"/>
      <c r="AG549" s="62"/>
      <c r="AH549" s="62"/>
      <c r="AI549" s="62"/>
      <c r="AJ549" s="62"/>
      <c r="AK549" s="62"/>
    </row>
    <row r="550" spans="1:37">
      <c r="A550" s="70" t="s">
        <v>101</v>
      </c>
      <c r="B550" s="58"/>
      <c r="C550" s="71"/>
      <c r="D550" s="72"/>
      <c r="E550" s="72"/>
      <c r="F550" s="72"/>
      <c r="G550" s="72"/>
      <c r="H550" s="59"/>
      <c r="I550" s="72"/>
      <c r="J550" s="72"/>
      <c r="K550" s="72"/>
      <c r="L550" s="72"/>
      <c r="M550" s="59"/>
      <c r="N550" s="72"/>
      <c r="O550" s="72"/>
      <c r="P550" s="72"/>
      <c r="Q550" s="72"/>
      <c r="R550" s="59"/>
      <c r="S550" s="72"/>
      <c r="T550" s="72"/>
      <c r="U550" s="72"/>
      <c r="V550" s="72"/>
      <c r="W550" s="59"/>
      <c r="X550" s="72"/>
      <c r="Y550" s="72"/>
      <c r="Z550" s="72"/>
      <c r="AA550" s="72"/>
      <c r="AB550" s="59"/>
      <c r="AC550" s="62"/>
      <c r="AD550" s="78" t="s">
        <v>104</v>
      </c>
      <c r="AE550" s="76"/>
      <c r="AF550" s="76"/>
      <c r="AG550" s="76"/>
      <c r="AH550" s="79"/>
      <c r="AI550" s="76"/>
      <c r="AJ550" s="76"/>
      <c r="AK550" s="80"/>
    </row>
    <row r="551" spans="1:37">
      <c r="D551" s="64"/>
      <c r="AD551" s="81"/>
      <c r="AE551" s="52"/>
      <c r="AF551" s="52"/>
      <c r="AG551" s="52"/>
      <c r="AH551" s="82"/>
      <c r="AI551" s="52"/>
      <c r="AJ551" s="52"/>
      <c r="AK551" s="53"/>
    </row>
    <row r="552" spans="1:37">
      <c r="A552" s="83" t="s">
        <v>105</v>
      </c>
      <c r="B552" s="76"/>
      <c r="C552" s="80"/>
      <c r="D552" s="84"/>
      <c r="E552" s="84" t="s">
        <v>100</v>
      </c>
      <c r="F552" s="85" t="s">
        <v>21</v>
      </c>
      <c r="G552" s="84" t="s">
        <v>101</v>
      </c>
      <c r="H552" s="86"/>
      <c r="I552" s="84" t="s">
        <v>106</v>
      </c>
      <c r="J552" s="84"/>
      <c r="K552" s="84"/>
      <c r="L552" s="84"/>
      <c r="M552" s="86"/>
      <c r="N552" s="84" t="s">
        <v>107</v>
      </c>
      <c r="O552" s="84"/>
      <c r="P552" s="84"/>
      <c r="Q552" s="84"/>
      <c r="R552" s="86"/>
      <c r="S552" s="73"/>
      <c r="T552" s="73"/>
      <c r="AD552" s="87" t="s">
        <v>108</v>
      </c>
      <c r="AE552" s="58"/>
      <c r="AF552" s="58"/>
      <c r="AG552" s="58"/>
      <c r="AH552" s="72"/>
      <c r="AI552" s="58"/>
      <c r="AJ552" s="58"/>
      <c r="AK552" s="59"/>
    </row>
    <row r="553" spans="1:37">
      <c r="A553" s="60"/>
      <c r="C553" s="61"/>
      <c r="H553" s="61"/>
      <c r="M553" s="61"/>
      <c r="N553" s="88"/>
      <c r="O553" s="89"/>
      <c r="P553" s="89"/>
      <c r="Q553" s="89"/>
      <c r="R553" s="90"/>
      <c r="S553" s="62"/>
      <c r="T553" s="56" t="s">
        <v>109</v>
      </c>
      <c r="AD553" s="91"/>
      <c r="AE553" s="62"/>
      <c r="AF553" s="62"/>
      <c r="AG553" s="62"/>
      <c r="AH553" s="92"/>
      <c r="AI553" s="62"/>
      <c r="AJ553" s="62"/>
      <c r="AK553" s="61"/>
    </row>
    <row r="554" spans="1:37">
      <c r="A554" s="93" t="s">
        <v>110</v>
      </c>
      <c r="B554" s="58"/>
      <c r="C554" s="59"/>
      <c r="D554" s="58"/>
      <c r="E554" s="58"/>
      <c r="F554" s="94" t="s">
        <v>21</v>
      </c>
      <c r="G554" s="58"/>
      <c r="H554" s="59"/>
      <c r="I554" s="58"/>
      <c r="J554" s="58"/>
      <c r="K554" s="94" t="s">
        <v>21</v>
      </c>
      <c r="L554" s="58"/>
      <c r="M554" s="59"/>
      <c r="N554" s="95"/>
      <c r="O554" s="95"/>
      <c r="P554" s="96"/>
      <c r="Q554" s="97"/>
      <c r="R554" s="98"/>
      <c r="S554" s="62"/>
      <c r="T554" s="62"/>
      <c r="AD554" s="87" t="s">
        <v>111</v>
      </c>
      <c r="AE554" s="58"/>
      <c r="AF554" s="58"/>
      <c r="AG554" s="58"/>
      <c r="AH554" s="72"/>
      <c r="AI554" s="58"/>
      <c r="AJ554" s="58"/>
      <c r="AK554" s="59"/>
    </row>
    <row r="555" spans="1:37">
      <c r="A555" s="60"/>
      <c r="C555" s="61"/>
      <c r="H555" s="61"/>
      <c r="K555" s="99"/>
      <c r="M555" s="61"/>
      <c r="N555" s="62"/>
      <c r="Q555" s="100"/>
      <c r="R555" s="61"/>
      <c r="S555" s="62"/>
      <c r="T555" s="58"/>
      <c r="U555" s="58"/>
      <c r="V555" s="58"/>
      <c r="W555" s="58"/>
      <c r="X555" s="58"/>
      <c r="Y555" s="58"/>
      <c r="Z555" s="58"/>
      <c r="AA555" s="58"/>
      <c r="AB555" s="58"/>
      <c r="AC555" s="62"/>
      <c r="AD555" s="91"/>
      <c r="AE555" s="62"/>
      <c r="AF555" s="62"/>
      <c r="AG555" s="62"/>
      <c r="AH555" s="92"/>
      <c r="AI555" s="62"/>
      <c r="AJ555" s="62"/>
      <c r="AK555" s="61"/>
    </row>
    <row r="556" spans="1:37">
      <c r="A556" s="93" t="s">
        <v>112</v>
      </c>
      <c r="B556" s="58"/>
      <c r="C556" s="59"/>
      <c r="D556" s="58"/>
      <c r="E556" s="58"/>
      <c r="F556" s="94" t="s">
        <v>21</v>
      </c>
      <c r="G556" s="58"/>
      <c r="H556" s="59"/>
      <c r="I556" s="58"/>
      <c r="J556" s="58"/>
      <c r="K556" s="94" t="s">
        <v>21</v>
      </c>
      <c r="L556" s="58"/>
      <c r="M556" s="59"/>
      <c r="N556" s="58"/>
      <c r="O556" s="58"/>
      <c r="P556" s="94" t="s">
        <v>21</v>
      </c>
      <c r="Q556" s="101"/>
      <c r="R556" s="59"/>
      <c r="S556" s="62"/>
      <c r="T556" s="62"/>
      <c r="AD556" s="87" t="s">
        <v>113</v>
      </c>
      <c r="AE556" s="58"/>
      <c r="AF556" s="58"/>
      <c r="AG556" s="58"/>
      <c r="AH556" s="72"/>
      <c r="AI556" s="58"/>
      <c r="AJ556" s="58"/>
      <c r="AK556" s="59"/>
    </row>
    <row r="557" spans="1:37">
      <c r="AD557" s="91" t="s">
        <v>114</v>
      </c>
      <c r="AE557" s="62"/>
      <c r="AF557" s="62"/>
      <c r="AG557" s="62"/>
      <c r="AH557" s="92"/>
      <c r="AI557" s="62"/>
      <c r="AJ557" s="62"/>
      <c r="AK557" s="61"/>
    </row>
    <row r="558" spans="1:37">
      <c r="A558" s="102"/>
      <c r="B558" s="76"/>
      <c r="C558" s="76"/>
      <c r="D558" s="76"/>
      <c r="E558" s="76" t="s">
        <v>100</v>
      </c>
      <c r="F558" s="76"/>
      <c r="G558" s="76"/>
      <c r="H558" s="76"/>
      <c r="I558" s="76"/>
      <c r="J558" s="76"/>
      <c r="K558" s="76"/>
      <c r="L558" s="76"/>
      <c r="M558" s="76"/>
      <c r="N558" s="85" t="s">
        <v>40</v>
      </c>
      <c r="O558" s="76"/>
      <c r="P558" s="76"/>
      <c r="Q558" s="76"/>
      <c r="R558" s="76"/>
      <c r="S558" s="76"/>
      <c r="T558" s="76" t="s">
        <v>101</v>
      </c>
      <c r="U558" s="76"/>
      <c r="V558" s="76"/>
      <c r="W558" s="76"/>
      <c r="X558" s="76"/>
      <c r="Y558" s="76"/>
      <c r="Z558" s="76"/>
      <c r="AA558" s="76"/>
      <c r="AB558" s="80"/>
      <c r="AD558" s="87" t="s">
        <v>115</v>
      </c>
      <c r="AE558" s="58"/>
      <c r="AF558" s="58"/>
      <c r="AG558" s="58"/>
      <c r="AH558" s="72"/>
      <c r="AI558" s="58"/>
      <c r="AJ558" s="58"/>
      <c r="AK558" s="59"/>
    </row>
    <row r="559" spans="1:37">
      <c r="A559" s="103" t="s">
        <v>116</v>
      </c>
      <c r="B559" s="104" t="s">
        <v>117</v>
      </c>
      <c r="C559" s="104"/>
      <c r="D559" s="104"/>
      <c r="E559" s="104"/>
      <c r="F559" s="104"/>
      <c r="G559" s="105"/>
      <c r="H559" s="104" t="s">
        <v>118</v>
      </c>
      <c r="I559" s="104"/>
      <c r="J559" s="105"/>
      <c r="K559" s="106" t="s">
        <v>119</v>
      </c>
      <c r="L559" s="107" t="s">
        <v>120</v>
      </c>
      <c r="M559" s="108"/>
      <c r="N559" s="109" t="s">
        <v>94</v>
      </c>
      <c r="O559" s="105" t="s">
        <v>116</v>
      </c>
      <c r="P559" s="104" t="s">
        <v>117</v>
      </c>
      <c r="Q559" s="104"/>
      <c r="R559" s="104"/>
      <c r="S559" s="104"/>
      <c r="T559" s="104"/>
      <c r="U559" s="105"/>
      <c r="V559" s="104" t="s">
        <v>118</v>
      </c>
      <c r="W559" s="104"/>
      <c r="X559" s="105"/>
      <c r="Y559" s="106" t="s">
        <v>119</v>
      </c>
      <c r="Z559" s="107" t="s">
        <v>120</v>
      </c>
      <c r="AA559" s="108"/>
      <c r="AB559" s="109" t="s">
        <v>94</v>
      </c>
    </row>
    <row r="560" spans="1:37">
      <c r="A560" s="110" t="s">
        <v>121</v>
      </c>
      <c r="B560" s="111"/>
      <c r="C560" s="111"/>
      <c r="D560" s="111"/>
      <c r="E560" s="111"/>
      <c r="F560" s="111"/>
      <c r="G560" s="112"/>
      <c r="H560" s="111"/>
      <c r="I560" s="111"/>
      <c r="J560" s="112"/>
      <c r="K560" s="113"/>
      <c r="L560" s="114"/>
      <c r="M560" s="115"/>
      <c r="N560" s="116"/>
      <c r="O560" s="117" t="s">
        <v>121</v>
      </c>
      <c r="P560" s="111"/>
      <c r="Q560" s="111"/>
      <c r="R560" s="111"/>
      <c r="S560" s="111"/>
      <c r="T560" s="111"/>
      <c r="U560" s="112"/>
      <c r="V560" s="111"/>
      <c r="W560" s="111"/>
      <c r="X560" s="112"/>
      <c r="Y560" s="113"/>
      <c r="Z560" s="114"/>
      <c r="AA560" s="115"/>
      <c r="AB560" s="116"/>
      <c r="AD560" s="64" t="s">
        <v>122</v>
      </c>
    </row>
    <row r="561" spans="1:37">
      <c r="A561" s="110" t="s">
        <v>123</v>
      </c>
      <c r="B561" s="111"/>
      <c r="C561" s="111"/>
      <c r="D561" s="111"/>
      <c r="E561" s="111"/>
      <c r="F561" s="111"/>
      <c r="G561" s="112"/>
      <c r="H561" s="111"/>
      <c r="I561" s="111"/>
      <c r="J561" s="112"/>
      <c r="K561" s="118"/>
      <c r="L561" s="119"/>
      <c r="M561" s="112"/>
      <c r="N561" s="116"/>
      <c r="O561" s="117" t="s">
        <v>123</v>
      </c>
      <c r="P561" s="111"/>
      <c r="Q561" s="111"/>
      <c r="R561" s="111"/>
      <c r="S561" s="111"/>
      <c r="T561" s="111"/>
      <c r="U561" s="112"/>
      <c r="V561" s="111"/>
      <c r="W561" s="111"/>
      <c r="X561" s="112"/>
      <c r="Y561" s="118"/>
      <c r="Z561" s="119"/>
      <c r="AA561" s="112"/>
      <c r="AB561" s="116"/>
      <c r="AD561" s="120"/>
      <c r="AE561" s="58"/>
      <c r="AF561" s="58"/>
      <c r="AG561" s="58"/>
      <c r="AH561" s="58"/>
      <c r="AI561" s="58"/>
      <c r="AJ561" s="58"/>
      <c r="AK561" s="58"/>
    </row>
    <row r="562" spans="1:37">
      <c r="A562" s="110" t="s">
        <v>124</v>
      </c>
      <c r="B562" s="111"/>
      <c r="C562" s="111"/>
      <c r="D562" s="111"/>
      <c r="E562" s="111"/>
      <c r="F562" s="111"/>
      <c r="G562" s="112"/>
      <c r="H562" s="111"/>
      <c r="I562" s="111"/>
      <c r="J562" s="112"/>
      <c r="K562" s="118"/>
      <c r="L562" s="119"/>
      <c r="M562" s="112"/>
      <c r="N562" s="116"/>
      <c r="O562" s="117" t="s">
        <v>124</v>
      </c>
      <c r="P562" s="111"/>
      <c r="Q562" s="111"/>
      <c r="R562" s="111"/>
      <c r="S562" s="111"/>
      <c r="T562" s="111"/>
      <c r="U562" s="112"/>
      <c r="V562" s="111"/>
      <c r="W562" s="111"/>
      <c r="X562" s="112"/>
      <c r="Y562" s="118"/>
      <c r="Z562" s="119"/>
      <c r="AA562" s="112"/>
      <c r="AB562" s="116"/>
      <c r="AD562" s="64" t="s">
        <v>96</v>
      </c>
    </row>
    <row r="563" spans="1:37">
      <c r="A563" s="110" t="s">
        <v>125</v>
      </c>
      <c r="B563" s="111"/>
      <c r="C563" s="111"/>
      <c r="D563" s="111"/>
      <c r="E563" s="111"/>
      <c r="F563" s="111"/>
      <c r="G563" s="112"/>
      <c r="H563" s="111"/>
      <c r="I563" s="111"/>
      <c r="J563" s="112"/>
      <c r="K563" s="118"/>
      <c r="L563" s="119"/>
      <c r="M563" s="112"/>
      <c r="N563" s="116"/>
      <c r="O563" s="117" t="s">
        <v>125</v>
      </c>
      <c r="P563" s="111"/>
      <c r="Q563" s="111"/>
      <c r="R563" s="111"/>
      <c r="S563" s="111"/>
      <c r="T563" s="111"/>
      <c r="U563" s="112"/>
      <c r="V563" s="111"/>
      <c r="W563" s="111"/>
      <c r="X563" s="112"/>
      <c r="Y563" s="118"/>
      <c r="Z563" s="119"/>
      <c r="AA563" s="112"/>
      <c r="AB563" s="116"/>
      <c r="AD563" s="120"/>
      <c r="AE563" s="58"/>
      <c r="AF563" s="58"/>
      <c r="AG563" s="58"/>
      <c r="AH563" s="58"/>
      <c r="AI563" s="58"/>
      <c r="AJ563" s="58"/>
      <c r="AK563" s="58"/>
    </row>
    <row r="564" spans="1:37">
      <c r="A564" s="110" t="s">
        <v>126</v>
      </c>
      <c r="B564" s="111"/>
      <c r="C564" s="111"/>
      <c r="D564" s="111"/>
      <c r="E564" s="111"/>
      <c r="F564" s="111"/>
      <c r="G564" s="112"/>
      <c r="H564" s="111"/>
      <c r="I564" s="111"/>
      <c r="J564" s="112"/>
      <c r="K564" s="118"/>
      <c r="L564" s="119"/>
      <c r="M564" s="112"/>
      <c r="N564" s="116"/>
      <c r="O564" s="117" t="s">
        <v>126</v>
      </c>
      <c r="P564" s="111"/>
      <c r="Q564" s="111"/>
      <c r="R564" s="111"/>
      <c r="S564" s="111"/>
      <c r="T564" s="111"/>
      <c r="U564" s="112"/>
      <c r="V564" s="111"/>
      <c r="W564" s="111"/>
      <c r="X564" s="112"/>
      <c r="Y564" s="118"/>
      <c r="Z564" s="119"/>
      <c r="AA564" s="112"/>
      <c r="AB564" s="116"/>
      <c r="AD564" s="64" t="s">
        <v>127</v>
      </c>
    </row>
    <row r="565" spans="1:37">
      <c r="A565" s="121" t="s">
        <v>128</v>
      </c>
      <c r="B565" s="58"/>
      <c r="C565" s="58"/>
      <c r="D565" s="58"/>
      <c r="E565" s="58"/>
      <c r="F565" s="58"/>
      <c r="G565" s="72"/>
      <c r="H565" s="58"/>
      <c r="I565" s="58"/>
      <c r="J565" s="72"/>
      <c r="K565" s="122"/>
      <c r="L565" s="123"/>
      <c r="M565" s="72"/>
      <c r="N565" s="59"/>
      <c r="O565" s="124" t="s">
        <v>128</v>
      </c>
      <c r="P565" s="58"/>
      <c r="Q565" s="58"/>
      <c r="R565" s="58"/>
      <c r="S565" s="58"/>
      <c r="T565" s="58"/>
      <c r="U565" s="72"/>
      <c r="V565" s="58"/>
      <c r="W565" s="58"/>
      <c r="X565" s="72"/>
      <c r="Y565" s="122"/>
      <c r="Z565" s="123"/>
      <c r="AA565" s="72"/>
      <c r="AB565" s="59"/>
      <c r="AD565" s="120"/>
      <c r="AE565" s="125" t="str">
        <f>Daten!$A$35</f>
        <v>Fredenbeck</v>
      </c>
      <c r="AF565" s="58"/>
      <c r="AG565" s="58"/>
      <c r="AH565" s="58"/>
      <c r="AI565" s="58"/>
      <c r="AJ565" s="58"/>
      <c r="AK565" s="58"/>
    </row>
    <row r="566" spans="1:37">
      <c r="A566" s="65" t="s">
        <v>129</v>
      </c>
      <c r="N566" s="61"/>
      <c r="O566" s="64" t="s">
        <v>129</v>
      </c>
      <c r="AB566" s="61"/>
      <c r="AD566" s="64" t="s">
        <v>130</v>
      </c>
    </row>
    <row r="567" spans="1:37">
      <c r="A567" s="57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9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9"/>
      <c r="AD567" s="58"/>
      <c r="AE567" s="126" t="str">
        <f>Daten!$A$33</f>
        <v>06.05.2017</v>
      </c>
      <c r="AF567" s="58"/>
      <c r="AG567" s="58"/>
      <c r="AH567" s="58"/>
      <c r="AI567" s="58"/>
      <c r="AJ567" s="58"/>
      <c r="AK567" s="58"/>
    </row>
    <row r="568" spans="1:37">
      <c r="A568" s="51" t="s">
        <v>95</v>
      </c>
      <c r="B568" s="52"/>
      <c r="C568" s="52"/>
      <c r="D568" s="52"/>
      <c r="E568" s="53"/>
      <c r="F568" s="54" t="s">
        <v>96</v>
      </c>
      <c r="G568" s="52"/>
      <c r="H568" s="52"/>
      <c r="I568" s="52"/>
      <c r="J568" s="52"/>
      <c r="K568" s="52"/>
      <c r="L568" s="52"/>
      <c r="M568" s="52"/>
      <c r="N568" s="52"/>
      <c r="O568" s="52"/>
      <c r="P568" s="53"/>
      <c r="Q568" s="54" t="s">
        <v>97</v>
      </c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3"/>
      <c r="AC568" s="55" t="s">
        <v>98</v>
      </c>
    </row>
    <row r="569" spans="1:37">
      <c r="A569" s="57"/>
      <c r="B569" s="58"/>
      <c r="C569" s="58"/>
      <c r="D569" s="58"/>
      <c r="E569" s="59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9"/>
      <c r="Q569" s="58"/>
      <c r="R569" s="58" t="str">
        <f ca="1">Sonntag!P40</f>
        <v>TV Zeilhard</v>
      </c>
      <c r="S569" s="58"/>
      <c r="T569" s="58"/>
      <c r="U569" s="58"/>
      <c r="V569" s="58"/>
      <c r="W569" s="58"/>
      <c r="X569" s="58"/>
      <c r="Y569" s="58" t="str">
        <f>Sonntag!N40</f>
        <v>M40</v>
      </c>
      <c r="Z569" s="58"/>
      <c r="AA569" s="58"/>
      <c r="AB569" s="59"/>
      <c r="AC569" s="55" t="s">
        <v>99</v>
      </c>
    </row>
    <row r="570" spans="1:37" ht="15.95" customHeight="1">
      <c r="A570" s="60" t="s">
        <v>100</v>
      </c>
      <c r="C570" s="56" t="str">
        <f ca="1">Sonntag!I40</f>
        <v>SG Arbergen-Mahndorf</v>
      </c>
      <c r="M570" s="61"/>
      <c r="N570" s="62" t="s">
        <v>101</v>
      </c>
      <c r="O570" s="63"/>
      <c r="P570" s="56" t="str">
        <f ca="1">Sonntag!M40</f>
        <v>MTV Jahn Schladen</v>
      </c>
      <c r="AB570" s="61"/>
    </row>
    <row r="571" spans="1:37">
      <c r="A571" s="57"/>
      <c r="B571" s="58"/>
      <c r="C571" s="58"/>
      <c r="M571" s="61"/>
      <c r="N571" s="62"/>
      <c r="AB571" s="61"/>
      <c r="AD571" s="64" t="s">
        <v>37</v>
      </c>
      <c r="AG571" s="64" t="s">
        <v>102</v>
      </c>
      <c r="AJ571" s="64" t="s">
        <v>39</v>
      </c>
    </row>
    <row r="572" spans="1:37">
      <c r="A572" s="65" t="s">
        <v>100</v>
      </c>
      <c r="C572" s="66"/>
      <c r="D572" s="67"/>
      <c r="E572" s="67"/>
      <c r="F572" s="67"/>
      <c r="G572" s="67"/>
      <c r="H572" s="68"/>
      <c r="I572" s="67"/>
      <c r="J572" s="67"/>
      <c r="K572" s="67"/>
      <c r="L572" s="67"/>
      <c r="M572" s="68"/>
      <c r="N572" s="67"/>
      <c r="O572" s="67"/>
      <c r="P572" s="67"/>
      <c r="Q572" s="67"/>
      <c r="R572" s="68"/>
      <c r="S572" s="67"/>
      <c r="T572" s="67"/>
      <c r="U572" s="67"/>
      <c r="V572" s="67"/>
      <c r="W572" s="68"/>
      <c r="X572" s="67"/>
      <c r="Y572" s="67"/>
      <c r="Z572" s="67"/>
      <c r="AA572" s="67"/>
      <c r="AB572" s="68"/>
      <c r="AC572" s="62"/>
      <c r="AD572" s="69"/>
      <c r="AE572" s="53"/>
      <c r="AF572" s="62"/>
      <c r="AG572" s="69"/>
      <c r="AH572" s="53"/>
      <c r="AJ572" s="69"/>
      <c r="AK572" s="53"/>
    </row>
    <row r="573" spans="1:37">
      <c r="A573" s="70" t="s">
        <v>101</v>
      </c>
      <c r="B573" s="58"/>
      <c r="C573" s="71"/>
      <c r="D573" s="72"/>
      <c r="E573" s="72"/>
      <c r="F573" s="72"/>
      <c r="G573" s="72"/>
      <c r="H573" s="59"/>
      <c r="I573" s="72"/>
      <c r="J573" s="72"/>
      <c r="K573" s="72"/>
      <c r="L573" s="72"/>
      <c r="M573" s="59"/>
      <c r="N573" s="72"/>
      <c r="O573" s="72"/>
      <c r="P573" s="72"/>
      <c r="Q573" s="72"/>
      <c r="R573" s="59"/>
      <c r="S573" s="72"/>
      <c r="T573" s="72"/>
      <c r="U573" s="72"/>
      <c r="V573" s="72"/>
      <c r="W573" s="59"/>
      <c r="X573" s="72"/>
      <c r="Y573" s="72"/>
      <c r="Z573" s="72"/>
      <c r="AA573" s="72"/>
      <c r="AB573" s="59"/>
      <c r="AC573" s="62"/>
      <c r="AD573" s="462">
        <f>Sonntag!C38</f>
        <v>5</v>
      </c>
      <c r="AE573" s="463"/>
      <c r="AF573" s="62"/>
      <c r="AG573" s="462">
        <f>Sonntag!E40</f>
        <v>119</v>
      </c>
      <c r="AH573" s="463"/>
      <c r="AJ573" s="462">
        <f>Sonntag!F40</f>
        <v>3</v>
      </c>
      <c r="AK573" s="463"/>
    </row>
    <row r="574" spans="1:37">
      <c r="A574" s="65" t="s">
        <v>100</v>
      </c>
      <c r="C574" s="66"/>
      <c r="D574" s="67"/>
      <c r="E574" s="67"/>
      <c r="F574" s="67"/>
      <c r="G574" s="67"/>
      <c r="H574" s="68"/>
      <c r="I574" s="67"/>
      <c r="J574" s="67"/>
      <c r="K574" s="67"/>
      <c r="L574" s="67"/>
      <c r="M574" s="68"/>
      <c r="N574" s="67"/>
      <c r="O574" s="67"/>
      <c r="P574" s="67"/>
      <c r="Q574" s="67"/>
      <c r="R574" s="68"/>
      <c r="S574" s="67"/>
      <c r="T574" s="67"/>
      <c r="U574" s="67"/>
      <c r="V574" s="67"/>
      <c r="W574" s="68"/>
      <c r="X574" s="67"/>
      <c r="Y574" s="67"/>
      <c r="Z574" s="67"/>
      <c r="AA574" s="67"/>
      <c r="AB574" s="68"/>
      <c r="AC574" s="62"/>
      <c r="AD574" s="57"/>
      <c r="AE574" s="59"/>
      <c r="AF574" s="62"/>
      <c r="AG574" s="57"/>
      <c r="AH574" s="59"/>
      <c r="AJ574" s="57"/>
      <c r="AK574" s="59"/>
    </row>
    <row r="575" spans="1:37">
      <c r="A575" s="70" t="s">
        <v>101</v>
      </c>
      <c r="B575" s="58"/>
      <c r="C575" s="71"/>
      <c r="D575" s="72"/>
      <c r="E575" s="72"/>
      <c r="F575" s="72"/>
      <c r="G575" s="72"/>
      <c r="H575" s="59"/>
      <c r="I575" s="72"/>
      <c r="J575" s="72"/>
      <c r="K575" s="72"/>
      <c r="L575" s="72"/>
      <c r="M575" s="59"/>
      <c r="N575" s="72"/>
      <c r="O575" s="72"/>
      <c r="P575" s="72"/>
      <c r="Q575" s="72"/>
      <c r="R575" s="59"/>
      <c r="S575" s="72"/>
      <c r="T575" s="72"/>
      <c r="U575" s="72"/>
      <c r="V575" s="72"/>
      <c r="W575" s="59"/>
      <c r="X575" s="72"/>
      <c r="Y575" s="72"/>
      <c r="Z575" s="72"/>
      <c r="AA575" s="72"/>
      <c r="AB575" s="59"/>
      <c r="AC575" s="62"/>
      <c r="AD575" s="62"/>
      <c r="AE575" s="62"/>
      <c r="AF575" s="62"/>
      <c r="AG575" s="62"/>
    </row>
    <row r="576" spans="1:37">
      <c r="A576" s="65" t="s">
        <v>100</v>
      </c>
      <c r="C576" s="66"/>
      <c r="D576" s="67"/>
      <c r="E576" s="67"/>
      <c r="F576" s="67"/>
      <c r="G576" s="67"/>
      <c r="H576" s="68"/>
      <c r="I576" s="67"/>
      <c r="J576" s="67"/>
      <c r="K576" s="67"/>
      <c r="L576" s="67"/>
      <c r="M576" s="68"/>
      <c r="N576" s="67"/>
      <c r="O576" s="67"/>
      <c r="P576" s="67"/>
      <c r="Q576" s="67"/>
      <c r="R576" s="68"/>
      <c r="S576" s="67"/>
      <c r="T576" s="67"/>
      <c r="U576" s="67"/>
      <c r="V576" s="67"/>
      <c r="W576" s="68"/>
      <c r="X576" s="67"/>
      <c r="Y576" s="67"/>
      <c r="Z576" s="67"/>
      <c r="AA576" s="67"/>
      <c r="AB576" s="68"/>
      <c r="AC576" s="62"/>
      <c r="AD576" s="73" t="s">
        <v>103</v>
      </c>
      <c r="AE576" s="62"/>
      <c r="AF576" s="62"/>
      <c r="AG576" s="62"/>
    </row>
    <row r="577" spans="1:37">
      <c r="A577" s="70" t="s">
        <v>101</v>
      </c>
      <c r="B577" s="58"/>
      <c r="C577" s="71"/>
      <c r="D577" s="72"/>
      <c r="E577" s="72"/>
      <c r="F577" s="72"/>
      <c r="G577" s="72"/>
      <c r="H577" s="59"/>
      <c r="I577" s="72"/>
      <c r="J577" s="72"/>
      <c r="K577" s="72"/>
      <c r="L577" s="72"/>
      <c r="M577" s="59"/>
      <c r="N577" s="72"/>
      <c r="O577" s="72"/>
      <c r="P577" s="72"/>
      <c r="Q577" s="72"/>
      <c r="R577" s="59"/>
      <c r="S577" s="72"/>
      <c r="T577" s="72"/>
      <c r="U577" s="72"/>
      <c r="V577" s="72"/>
      <c r="W577" s="59"/>
      <c r="X577" s="72"/>
      <c r="Y577" s="72"/>
      <c r="Z577" s="72"/>
      <c r="AA577" s="72"/>
      <c r="AB577" s="59"/>
      <c r="AC577" s="62"/>
      <c r="AD577" s="62"/>
      <c r="AE577" s="62"/>
      <c r="AF577" s="62"/>
      <c r="AG577" s="62"/>
    </row>
    <row r="578" spans="1:37">
      <c r="A578" s="65" t="s">
        <v>100</v>
      </c>
      <c r="C578" s="66"/>
      <c r="D578" s="67"/>
      <c r="E578" s="67"/>
      <c r="F578" s="67"/>
      <c r="G578" s="67"/>
      <c r="H578" s="68"/>
      <c r="I578" s="67"/>
      <c r="J578" s="67"/>
      <c r="K578" s="67"/>
      <c r="L578" s="67"/>
      <c r="M578" s="68"/>
      <c r="N578" s="67"/>
      <c r="O578" s="67"/>
      <c r="P578" s="67"/>
      <c r="Q578" s="67"/>
      <c r="R578" s="68"/>
      <c r="S578" s="67"/>
      <c r="T578" s="67"/>
      <c r="U578" s="67"/>
      <c r="V578" s="67"/>
      <c r="W578" s="68"/>
      <c r="X578" s="67"/>
      <c r="Y578" s="67"/>
      <c r="Z578" s="67"/>
      <c r="AA578" s="67"/>
      <c r="AB578" s="68"/>
      <c r="AC578" s="62"/>
      <c r="AD578" s="74" t="str">
        <f>Daten!$A$31</f>
        <v>DM Senioren 2017</v>
      </c>
      <c r="AE578" s="58"/>
      <c r="AF578" s="58"/>
      <c r="AG578" s="58"/>
      <c r="AH578" s="58"/>
      <c r="AI578" s="58"/>
      <c r="AJ578" s="58"/>
      <c r="AK578" s="58"/>
    </row>
    <row r="579" spans="1:37">
      <c r="A579" s="70" t="s">
        <v>101</v>
      </c>
      <c r="B579" s="58"/>
      <c r="C579" s="71"/>
      <c r="D579" s="72"/>
      <c r="E579" s="72"/>
      <c r="F579" s="72"/>
      <c r="G579" s="72"/>
      <c r="H579" s="59"/>
      <c r="I579" s="72"/>
      <c r="J579" s="72"/>
      <c r="K579" s="72"/>
      <c r="L579" s="72"/>
      <c r="M579" s="59"/>
      <c r="N579" s="72"/>
      <c r="O579" s="72"/>
      <c r="P579" s="72"/>
      <c r="Q579" s="72"/>
      <c r="R579" s="59"/>
      <c r="S579" s="72"/>
      <c r="T579" s="72"/>
      <c r="U579" s="72"/>
      <c r="V579" s="72"/>
      <c r="W579" s="59"/>
      <c r="X579" s="72"/>
      <c r="Y579" s="72"/>
      <c r="Z579" s="72"/>
      <c r="AA579" s="72"/>
      <c r="AB579" s="59"/>
      <c r="AC579" s="62"/>
      <c r="AD579" s="75" t="str">
        <f>Sonntag!G40</f>
        <v>M40</v>
      </c>
      <c r="AE579" s="76"/>
      <c r="AF579" s="76"/>
      <c r="AG579" s="75" t="s">
        <v>34</v>
      </c>
      <c r="AH579" s="76"/>
      <c r="AI579" s="76"/>
      <c r="AJ579" s="76"/>
      <c r="AK579" s="76"/>
    </row>
    <row r="580" spans="1:37">
      <c r="A580" s="65" t="s">
        <v>100</v>
      </c>
      <c r="C580" s="66"/>
      <c r="D580" s="67"/>
      <c r="E580" s="67"/>
      <c r="F580" s="67"/>
      <c r="G580" s="67"/>
      <c r="H580" s="68"/>
      <c r="I580" s="67"/>
      <c r="J580" s="67"/>
      <c r="K580" s="67"/>
      <c r="L580" s="67"/>
      <c r="M580" s="68"/>
      <c r="N580" s="67"/>
      <c r="O580" s="67"/>
      <c r="P580" s="67"/>
      <c r="Q580" s="67"/>
      <c r="R580" s="68"/>
      <c r="S580" s="67"/>
      <c r="T580" s="67"/>
      <c r="U580" s="67"/>
      <c r="V580" s="67"/>
      <c r="W580" s="68"/>
      <c r="X580" s="67"/>
      <c r="Y580" s="67"/>
      <c r="Z580" s="67"/>
      <c r="AA580" s="67"/>
      <c r="AB580" s="68"/>
      <c r="AC580" s="62"/>
      <c r="AD580" s="77"/>
      <c r="AE580" s="62"/>
      <c r="AF580" s="62"/>
      <c r="AG580" s="62"/>
      <c r="AH580" s="62"/>
      <c r="AI580" s="62"/>
      <c r="AJ580" s="62"/>
      <c r="AK580" s="62"/>
    </row>
    <row r="581" spans="1:37">
      <c r="A581" s="70" t="s">
        <v>101</v>
      </c>
      <c r="B581" s="58"/>
      <c r="C581" s="71"/>
      <c r="D581" s="72"/>
      <c r="E581" s="72"/>
      <c r="F581" s="72"/>
      <c r="G581" s="72"/>
      <c r="H581" s="59"/>
      <c r="I581" s="72"/>
      <c r="J581" s="72"/>
      <c r="K581" s="72"/>
      <c r="L581" s="72"/>
      <c r="M581" s="59"/>
      <c r="N581" s="72"/>
      <c r="O581" s="72"/>
      <c r="P581" s="72"/>
      <c r="Q581" s="72"/>
      <c r="R581" s="59"/>
      <c r="S581" s="72"/>
      <c r="T581" s="72"/>
      <c r="U581" s="72"/>
      <c r="V581" s="72"/>
      <c r="W581" s="59"/>
      <c r="X581" s="72"/>
      <c r="Y581" s="72"/>
      <c r="Z581" s="72"/>
      <c r="AA581" s="72"/>
      <c r="AB581" s="59"/>
      <c r="AC581" s="62"/>
      <c r="AD581" s="78" t="s">
        <v>104</v>
      </c>
      <c r="AE581" s="76"/>
      <c r="AF581" s="76"/>
      <c r="AG581" s="76"/>
      <c r="AH581" s="79"/>
      <c r="AI581" s="76"/>
      <c r="AJ581" s="76"/>
      <c r="AK581" s="80"/>
    </row>
    <row r="582" spans="1:37">
      <c r="D582" s="64"/>
      <c r="AD582" s="81"/>
      <c r="AE582" s="52"/>
      <c r="AF582" s="52"/>
      <c r="AG582" s="52"/>
      <c r="AH582" s="82"/>
      <c r="AI582" s="52"/>
      <c r="AJ582" s="52"/>
      <c r="AK582" s="53"/>
    </row>
    <row r="583" spans="1:37">
      <c r="A583" s="83" t="s">
        <v>105</v>
      </c>
      <c r="B583" s="76"/>
      <c r="C583" s="80"/>
      <c r="D583" s="84"/>
      <c r="E583" s="84" t="s">
        <v>100</v>
      </c>
      <c r="F583" s="85" t="s">
        <v>21</v>
      </c>
      <c r="G583" s="84" t="s">
        <v>101</v>
      </c>
      <c r="H583" s="86"/>
      <c r="I583" s="84" t="s">
        <v>106</v>
      </c>
      <c r="J583" s="84"/>
      <c r="K583" s="84"/>
      <c r="L583" s="84"/>
      <c r="M583" s="86"/>
      <c r="N583" s="84" t="s">
        <v>107</v>
      </c>
      <c r="O583" s="84"/>
      <c r="P583" s="84"/>
      <c r="Q583" s="84"/>
      <c r="R583" s="86"/>
      <c r="S583" s="73"/>
      <c r="T583" s="73"/>
      <c r="AD583" s="87" t="s">
        <v>108</v>
      </c>
      <c r="AE583" s="58"/>
      <c r="AF583" s="58"/>
      <c r="AG583" s="58"/>
      <c r="AH583" s="72"/>
      <c r="AI583" s="58"/>
      <c r="AJ583" s="58"/>
      <c r="AK583" s="59"/>
    </row>
    <row r="584" spans="1:37">
      <c r="A584" s="60"/>
      <c r="C584" s="61"/>
      <c r="H584" s="61"/>
      <c r="M584" s="61"/>
      <c r="N584" s="88"/>
      <c r="O584" s="89"/>
      <c r="P584" s="89"/>
      <c r="Q584" s="89"/>
      <c r="R584" s="90"/>
      <c r="S584" s="62"/>
      <c r="T584" s="56" t="s">
        <v>109</v>
      </c>
      <c r="AD584" s="91"/>
      <c r="AE584" s="62"/>
      <c r="AF584" s="62"/>
      <c r="AG584" s="62"/>
      <c r="AH584" s="92"/>
      <c r="AI584" s="62"/>
      <c r="AJ584" s="62"/>
      <c r="AK584" s="61"/>
    </row>
    <row r="585" spans="1:37">
      <c r="A585" s="93" t="s">
        <v>110</v>
      </c>
      <c r="B585" s="58"/>
      <c r="C585" s="59"/>
      <c r="D585" s="58"/>
      <c r="E585" s="58"/>
      <c r="F585" s="94" t="s">
        <v>21</v>
      </c>
      <c r="G585" s="58"/>
      <c r="H585" s="59"/>
      <c r="I585" s="58"/>
      <c r="J585" s="58"/>
      <c r="K585" s="94" t="s">
        <v>21</v>
      </c>
      <c r="L585" s="58"/>
      <c r="M585" s="59"/>
      <c r="N585" s="95"/>
      <c r="O585" s="95"/>
      <c r="P585" s="96"/>
      <c r="Q585" s="97"/>
      <c r="R585" s="98"/>
      <c r="S585" s="62"/>
      <c r="T585" s="62"/>
      <c r="AD585" s="87" t="s">
        <v>111</v>
      </c>
      <c r="AE585" s="58"/>
      <c r="AF585" s="58"/>
      <c r="AG585" s="58"/>
      <c r="AH585" s="72"/>
      <c r="AI585" s="58"/>
      <c r="AJ585" s="58"/>
      <c r="AK585" s="59"/>
    </row>
    <row r="586" spans="1:37">
      <c r="A586" s="60"/>
      <c r="C586" s="61"/>
      <c r="H586" s="61"/>
      <c r="K586" s="99"/>
      <c r="M586" s="61"/>
      <c r="N586" s="62"/>
      <c r="Q586" s="100"/>
      <c r="R586" s="61"/>
      <c r="S586" s="62"/>
      <c r="T586" s="58"/>
      <c r="U586" s="58"/>
      <c r="V586" s="58"/>
      <c r="W586" s="58"/>
      <c r="X586" s="58"/>
      <c r="Y586" s="58"/>
      <c r="Z586" s="58"/>
      <c r="AA586" s="58"/>
      <c r="AB586" s="58"/>
      <c r="AC586" s="62"/>
      <c r="AD586" s="91"/>
      <c r="AE586" s="62"/>
      <c r="AF586" s="62"/>
      <c r="AG586" s="62"/>
      <c r="AH586" s="92"/>
      <c r="AI586" s="62"/>
      <c r="AJ586" s="62"/>
      <c r="AK586" s="61"/>
    </row>
    <row r="587" spans="1:37">
      <c r="A587" s="93" t="s">
        <v>112</v>
      </c>
      <c r="B587" s="58"/>
      <c r="C587" s="59"/>
      <c r="D587" s="58"/>
      <c r="E587" s="58"/>
      <c r="F587" s="94" t="s">
        <v>21</v>
      </c>
      <c r="G587" s="58"/>
      <c r="H587" s="59"/>
      <c r="I587" s="58"/>
      <c r="J587" s="58"/>
      <c r="K587" s="94" t="s">
        <v>21</v>
      </c>
      <c r="L587" s="58"/>
      <c r="M587" s="59"/>
      <c r="N587" s="58"/>
      <c r="O587" s="58"/>
      <c r="P587" s="94" t="s">
        <v>21</v>
      </c>
      <c r="Q587" s="101"/>
      <c r="R587" s="59"/>
      <c r="S587" s="62"/>
      <c r="T587" s="62"/>
      <c r="AD587" s="87" t="s">
        <v>113</v>
      </c>
      <c r="AE587" s="58"/>
      <c r="AF587" s="58"/>
      <c r="AG587" s="58"/>
      <c r="AH587" s="72"/>
      <c r="AI587" s="58"/>
      <c r="AJ587" s="58"/>
      <c r="AK587" s="59"/>
    </row>
    <row r="588" spans="1:37">
      <c r="AD588" s="91" t="s">
        <v>114</v>
      </c>
      <c r="AE588" s="62"/>
      <c r="AF588" s="62"/>
      <c r="AG588" s="62"/>
      <c r="AH588" s="92"/>
      <c r="AI588" s="62"/>
      <c r="AJ588" s="62"/>
      <c r="AK588" s="61"/>
    </row>
    <row r="589" spans="1:37">
      <c r="A589" s="102"/>
      <c r="B589" s="76"/>
      <c r="C589" s="76"/>
      <c r="D589" s="76"/>
      <c r="E589" s="76" t="s">
        <v>100</v>
      </c>
      <c r="F589" s="76"/>
      <c r="G589" s="76"/>
      <c r="H589" s="76"/>
      <c r="I589" s="76"/>
      <c r="J589" s="76"/>
      <c r="K589" s="76"/>
      <c r="L589" s="76"/>
      <c r="M589" s="76"/>
      <c r="N589" s="85" t="s">
        <v>40</v>
      </c>
      <c r="O589" s="76"/>
      <c r="P589" s="76"/>
      <c r="Q589" s="76"/>
      <c r="R589" s="76"/>
      <c r="S589" s="76"/>
      <c r="T589" s="76" t="s">
        <v>101</v>
      </c>
      <c r="U589" s="76"/>
      <c r="V589" s="76"/>
      <c r="W589" s="76"/>
      <c r="X589" s="76"/>
      <c r="Y589" s="76"/>
      <c r="Z589" s="76"/>
      <c r="AA589" s="76"/>
      <c r="AB589" s="80"/>
      <c r="AD589" s="87" t="s">
        <v>115</v>
      </c>
      <c r="AE589" s="58"/>
      <c r="AF589" s="58"/>
      <c r="AG589" s="58"/>
      <c r="AH589" s="72"/>
      <c r="AI589" s="58"/>
      <c r="AJ589" s="58"/>
      <c r="AK589" s="59"/>
    </row>
    <row r="590" spans="1:37">
      <c r="A590" s="103" t="s">
        <v>116</v>
      </c>
      <c r="B590" s="104" t="s">
        <v>117</v>
      </c>
      <c r="C590" s="104"/>
      <c r="D590" s="104"/>
      <c r="E590" s="104"/>
      <c r="F590" s="104"/>
      <c r="G590" s="105"/>
      <c r="H590" s="104" t="s">
        <v>118</v>
      </c>
      <c r="I590" s="104"/>
      <c r="J590" s="105"/>
      <c r="K590" s="106" t="s">
        <v>119</v>
      </c>
      <c r="L590" s="107" t="s">
        <v>120</v>
      </c>
      <c r="M590" s="108"/>
      <c r="N590" s="109" t="s">
        <v>94</v>
      </c>
      <c r="O590" s="105" t="s">
        <v>116</v>
      </c>
      <c r="P590" s="104" t="s">
        <v>117</v>
      </c>
      <c r="Q590" s="104"/>
      <c r="R590" s="104"/>
      <c r="S590" s="104"/>
      <c r="T590" s="104"/>
      <c r="U590" s="105"/>
      <c r="V590" s="104" t="s">
        <v>118</v>
      </c>
      <c r="W590" s="104"/>
      <c r="X590" s="105"/>
      <c r="Y590" s="106" t="s">
        <v>119</v>
      </c>
      <c r="Z590" s="107" t="s">
        <v>120</v>
      </c>
      <c r="AA590" s="108"/>
      <c r="AB590" s="109" t="s">
        <v>94</v>
      </c>
    </row>
    <row r="591" spans="1:37">
      <c r="A591" s="110" t="s">
        <v>121</v>
      </c>
      <c r="B591" s="111"/>
      <c r="C591" s="111"/>
      <c r="D591" s="111"/>
      <c r="E591" s="111"/>
      <c r="F591" s="111"/>
      <c r="G591" s="112"/>
      <c r="H591" s="111"/>
      <c r="I591" s="111"/>
      <c r="J591" s="112"/>
      <c r="K591" s="113"/>
      <c r="L591" s="114"/>
      <c r="M591" s="115"/>
      <c r="N591" s="116"/>
      <c r="O591" s="117" t="s">
        <v>121</v>
      </c>
      <c r="P591" s="111"/>
      <c r="Q591" s="111"/>
      <c r="R591" s="111"/>
      <c r="S591" s="111"/>
      <c r="T591" s="111"/>
      <c r="U591" s="112"/>
      <c r="V591" s="111"/>
      <c r="W591" s="111"/>
      <c r="X591" s="112"/>
      <c r="Y591" s="113"/>
      <c r="Z591" s="114"/>
      <c r="AA591" s="115"/>
      <c r="AB591" s="116"/>
      <c r="AD591" s="64" t="s">
        <v>122</v>
      </c>
    </row>
    <row r="592" spans="1:37">
      <c r="A592" s="110" t="s">
        <v>123</v>
      </c>
      <c r="B592" s="111"/>
      <c r="C592" s="111"/>
      <c r="D592" s="111"/>
      <c r="E592" s="111"/>
      <c r="F592" s="111"/>
      <c r="G592" s="112"/>
      <c r="H592" s="111"/>
      <c r="I592" s="111"/>
      <c r="J592" s="112"/>
      <c r="K592" s="118"/>
      <c r="L592" s="119"/>
      <c r="M592" s="112"/>
      <c r="N592" s="116"/>
      <c r="O592" s="117" t="s">
        <v>123</v>
      </c>
      <c r="P592" s="111"/>
      <c r="Q592" s="111"/>
      <c r="R592" s="111"/>
      <c r="S592" s="111"/>
      <c r="T592" s="111"/>
      <c r="U592" s="112"/>
      <c r="V592" s="111"/>
      <c r="W592" s="111"/>
      <c r="X592" s="112"/>
      <c r="Y592" s="118"/>
      <c r="Z592" s="119"/>
      <c r="AA592" s="112"/>
      <c r="AB592" s="116"/>
      <c r="AD592" s="120"/>
      <c r="AE592" s="58"/>
      <c r="AF592" s="58"/>
      <c r="AG592" s="58"/>
      <c r="AH592" s="58"/>
      <c r="AI592" s="58"/>
      <c r="AJ592" s="58"/>
      <c r="AK592" s="58"/>
    </row>
    <row r="593" spans="1:37">
      <c r="A593" s="110" t="s">
        <v>124</v>
      </c>
      <c r="B593" s="111"/>
      <c r="C593" s="111"/>
      <c r="D593" s="111"/>
      <c r="E593" s="111"/>
      <c r="F593" s="111"/>
      <c r="G593" s="112"/>
      <c r="H593" s="111"/>
      <c r="I593" s="111"/>
      <c r="J593" s="112"/>
      <c r="K593" s="118"/>
      <c r="L593" s="119"/>
      <c r="M593" s="112"/>
      <c r="N593" s="116"/>
      <c r="O593" s="117" t="s">
        <v>124</v>
      </c>
      <c r="P593" s="111"/>
      <c r="Q593" s="111"/>
      <c r="R593" s="111"/>
      <c r="S593" s="111"/>
      <c r="T593" s="111"/>
      <c r="U593" s="112"/>
      <c r="V593" s="111"/>
      <c r="W593" s="111"/>
      <c r="X593" s="112"/>
      <c r="Y593" s="118"/>
      <c r="Z593" s="119"/>
      <c r="AA593" s="112"/>
      <c r="AB593" s="116"/>
      <c r="AD593" s="64" t="s">
        <v>96</v>
      </c>
    </row>
    <row r="594" spans="1:37">
      <c r="A594" s="110" t="s">
        <v>125</v>
      </c>
      <c r="B594" s="111"/>
      <c r="C594" s="111"/>
      <c r="D594" s="111"/>
      <c r="E594" s="111"/>
      <c r="F594" s="111"/>
      <c r="G594" s="112"/>
      <c r="H594" s="111"/>
      <c r="I594" s="111"/>
      <c r="J594" s="112"/>
      <c r="K594" s="118"/>
      <c r="L594" s="119"/>
      <c r="M594" s="112"/>
      <c r="N594" s="116"/>
      <c r="O594" s="117" t="s">
        <v>125</v>
      </c>
      <c r="P594" s="111"/>
      <c r="Q594" s="111"/>
      <c r="R594" s="111"/>
      <c r="S594" s="111"/>
      <c r="T594" s="111"/>
      <c r="U594" s="112"/>
      <c r="V594" s="111"/>
      <c r="W594" s="111"/>
      <c r="X594" s="112"/>
      <c r="Y594" s="118"/>
      <c r="Z594" s="119"/>
      <c r="AA594" s="112"/>
      <c r="AB594" s="116"/>
      <c r="AD594" s="120"/>
      <c r="AE594" s="58"/>
      <c r="AF594" s="58"/>
      <c r="AG594" s="58"/>
      <c r="AH594" s="58"/>
      <c r="AI594" s="58"/>
      <c r="AJ594" s="58"/>
      <c r="AK594" s="58"/>
    </row>
    <row r="595" spans="1:37">
      <c r="A595" s="110" t="s">
        <v>126</v>
      </c>
      <c r="B595" s="111"/>
      <c r="C595" s="111"/>
      <c r="D595" s="111"/>
      <c r="E595" s="111"/>
      <c r="F595" s="111"/>
      <c r="G595" s="112"/>
      <c r="H595" s="111"/>
      <c r="I595" s="111"/>
      <c r="J595" s="112"/>
      <c r="K595" s="118"/>
      <c r="L595" s="119"/>
      <c r="M595" s="112"/>
      <c r="N595" s="116"/>
      <c r="O595" s="117" t="s">
        <v>126</v>
      </c>
      <c r="P595" s="111"/>
      <c r="Q595" s="111"/>
      <c r="R595" s="111"/>
      <c r="S595" s="111"/>
      <c r="T595" s="111"/>
      <c r="U595" s="112"/>
      <c r="V595" s="111"/>
      <c r="W595" s="111"/>
      <c r="X595" s="112"/>
      <c r="Y595" s="118"/>
      <c r="Z595" s="119"/>
      <c r="AA595" s="112"/>
      <c r="AB595" s="116"/>
      <c r="AD595" s="64" t="s">
        <v>127</v>
      </c>
    </row>
    <row r="596" spans="1:37">
      <c r="A596" s="121" t="s">
        <v>128</v>
      </c>
      <c r="B596" s="58"/>
      <c r="C596" s="58"/>
      <c r="D596" s="58"/>
      <c r="E596" s="58"/>
      <c r="F596" s="58"/>
      <c r="G596" s="72"/>
      <c r="H596" s="58"/>
      <c r="I596" s="58"/>
      <c r="J596" s="72"/>
      <c r="K596" s="122"/>
      <c r="L596" s="123"/>
      <c r="M596" s="72"/>
      <c r="N596" s="59"/>
      <c r="O596" s="124" t="s">
        <v>128</v>
      </c>
      <c r="P596" s="58"/>
      <c r="Q596" s="58"/>
      <c r="R596" s="58"/>
      <c r="S596" s="58"/>
      <c r="T596" s="58"/>
      <c r="U596" s="72"/>
      <c r="V596" s="58"/>
      <c r="W596" s="58"/>
      <c r="X596" s="72"/>
      <c r="Y596" s="122"/>
      <c r="Z596" s="123"/>
      <c r="AA596" s="72"/>
      <c r="AB596" s="59"/>
      <c r="AD596" s="120"/>
      <c r="AE596" s="125" t="str">
        <f>Daten!$A$35</f>
        <v>Fredenbeck</v>
      </c>
      <c r="AF596" s="58"/>
      <c r="AG596" s="58"/>
      <c r="AH596" s="58"/>
      <c r="AI596" s="58"/>
      <c r="AJ596" s="58"/>
      <c r="AK596" s="58"/>
    </row>
    <row r="597" spans="1:37">
      <c r="A597" s="65" t="s">
        <v>129</v>
      </c>
      <c r="N597" s="61"/>
      <c r="O597" s="64" t="s">
        <v>129</v>
      </c>
      <c r="AB597" s="61"/>
      <c r="AD597" s="64" t="s">
        <v>130</v>
      </c>
    </row>
    <row r="598" spans="1:37">
      <c r="A598" s="57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9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9"/>
      <c r="AD598" s="58"/>
      <c r="AE598" s="126" t="str">
        <f>Daten!$A$33</f>
        <v>06.05.2017</v>
      </c>
      <c r="AF598" s="58"/>
      <c r="AG598" s="58"/>
      <c r="AH598" s="58"/>
      <c r="AI598" s="58"/>
      <c r="AJ598" s="58"/>
      <c r="AK598" s="58"/>
    </row>
    <row r="599" spans="1:37" ht="12" customHeight="1"/>
    <row r="600" spans="1:37">
      <c r="A600" s="51" t="s">
        <v>95</v>
      </c>
      <c r="B600" s="52"/>
      <c r="C600" s="52"/>
      <c r="D600" s="52"/>
      <c r="E600" s="53"/>
      <c r="F600" s="54" t="s">
        <v>96</v>
      </c>
      <c r="G600" s="52"/>
      <c r="H600" s="52"/>
      <c r="I600" s="52"/>
      <c r="J600" s="52"/>
      <c r="K600" s="52"/>
      <c r="L600" s="52"/>
      <c r="M600" s="52"/>
      <c r="N600" s="52"/>
      <c r="O600" s="52"/>
      <c r="P600" s="53"/>
      <c r="Q600" s="54" t="s">
        <v>97</v>
      </c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3"/>
      <c r="AC600" s="55" t="s">
        <v>98</v>
      </c>
    </row>
    <row r="601" spans="1:37">
      <c r="A601" s="57"/>
      <c r="B601" s="58"/>
      <c r="C601" s="58"/>
      <c r="D601" s="58"/>
      <c r="E601" s="59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9"/>
      <c r="Q601" s="58"/>
      <c r="R601" s="58" t="str">
        <f ca="1">Sonntag!P41</f>
        <v>TV Winterhagen</v>
      </c>
      <c r="S601" s="58"/>
      <c r="T601" s="58"/>
      <c r="U601" s="58"/>
      <c r="V601" s="58"/>
      <c r="W601" s="58"/>
      <c r="X601" s="58"/>
      <c r="Y601" s="58" t="str">
        <f>Sonntag!N41</f>
        <v>M40</v>
      </c>
      <c r="Z601" s="58"/>
      <c r="AA601" s="58"/>
      <c r="AB601" s="59"/>
      <c r="AC601" s="55" t="s">
        <v>99</v>
      </c>
    </row>
    <row r="602" spans="1:37" ht="15.95" customHeight="1">
      <c r="A602" s="60" t="s">
        <v>100</v>
      </c>
      <c r="C602" s="56" t="str">
        <f ca="1">Sonntag!I41</f>
        <v>Linden-Dahlhauser TV</v>
      </c>
      <c r="M602" s="61"/>
      <c r="N602" s="62" t="s">
        <v>101</v>
      </c>
      <c r="O602" s="63"/>
      <c r="P602" s="56" t="str">
        <f ca="1">Sonntag!M41</f>
        <v>SV Werder Bremen</v>
      </c>
      <c r="AB602" s="61"/>
    </row>
    <row r="603" spans="1:37">
      <c r="A603" s="57"/>
      <c r="B603" s="58"/>
      <c r="C603" s="58"/>
      <c r="M603" s="61"/>
      <c r="N603" s="62"/>
      <c r="AB603" s="61"/>
      <c r="AD603" s="64" t="s">
        <v>37</v>
      </c>
      <c r="AG603" s="64" t="s">
        <v>102</v>
      </c>
      <c r="AJ603" s="64" t="s">
        <v>39</v>
      </c>
    </row>
    <row r="604" spans="1:37">
      <c r="A604" s="65" t="s">
        <v>100</v>
      </c>
      <c r="C604" s="66"/>
      <c r="D604" s="67"/>
      <c r="E604" s="67"/>
      <c r="F604" s="67"/>
      <c r="G604" s="67"/>
      <c r="H604" s="68"/>
      <c r="I604" s="67"/>
      <c r="J604" s="67"/>
      <c r="K604" s="67"/>
      <c r="L604" s="67"/>
      <c r="M604" s="68"/>
      <c r="N604" s="67"/>
      <c r="O604" s="67"/>
      <c r="P604" s="67"/>
      <c r="Q604" s="67"/>
      <c r="R604" s="68"/>
      <c r="S604" s="67"/>
      <c r="T604" s="67"/>
      <c r="U604" s="67"/>
      <c r="V604" s="67"/>
      <c r="W604" s="68"/>
      <c r="X604" s="67"/>
      <c r="Y604" s="67"/>
      <c r="Z604" s="67"/>
      <c r="AA604" s="67"/>
      <c r="AB604" s="68"/>
      <c r="AC604" s="62"/>
      <c r="AD604" s="69"/>
      <c r="AE604" s="53"/>
      <c r="AF604" s="62"/>
      <c r="AG604" s="69"/>
      <c r="AH604" s="53"/>
      <c r="AJ604" s="69"/>
      <c r="AK604" s="53"/>
    </row>
    <row r="605" spans="1:37">
      <c r="A605" s="70" t="s">
        <v>101</v>
      </c>
      <c r="B605" s="58"/>
      <c r="C605" s="71"/>
      <c r="D605" s="72"/>
      <c r="E605" s="72"/>
      <c r="F605" s="72"/>
      <c r="G605" s="72"/>
      <c r="H605" s="59"/>
      <c r="I605" s="72"/>
      <c r="J605" s="72"/>
      <c r="K605" s="72"/>
      <c r="L605" s="72"/>
      <c r="M605" s="59"/>
      <c r="N605" s="72"/>
      <c r="O605" s="72"/>
      <c r="P605" s="72"/>
      <c r="Q605" s="72"/>
      <c r="R605" s="59"/>
      <c r="S605" s="72"/>
      <c r="T605" s="72"/>
      <c r="U605" s="72"/>
      <c r="V605" s="72"/>
      <c r="W605" s="59"/>
      <c r="X605" s="72"/>
      <c r="Y605" s="72"/>
      <c r="Z605" s="72"/>
      <c r="AA605" s="72"/>
      <c r="AB605" s="59"/>
      <c r="AC605" s="62"/>
      <c r="AD605" s="462">
        <f>Sonntag!C38</f>
        <v>5</v>
      </c>
      <c r="AE605" s="463"/>
      <c r="AF605" s="62"/>
      <c r="AG605" s="462">
        <f>Sonntag!E41</f>
        <v>120</v>
      </c>
      <c r="AH605" s="463"/>
      <c r="AJ605" s="462">
        <f>Sonntag!F41</f>
        <v>4</v>
      </c>
      <c r="AK605" s="463"/>
    </row>
    <row r="606" spans="1:37">
      <c r="A606" s="65" t="s">
        <v>100</v>
      </c>
      <c r="C606" s="66"/>
      <c r="D606" s="67"/>
      <c r="E606" s="67"/>
      <c r="F606" s="67"/>
      <c r="G606" s="67"/>
      <c r="H606" s="68"/>
      <c r="I606" s="67"/>
      <c r="J606" s="67"/>
      <c r="K606" s="67"/>
      <c r="L606" s="67"/>
      <c r="M606" s="68"/>
      <c r="N606" s="67"/>
      <c r="O606" s="67"/>
      <c r="P606" s="67"/>
      <c r="Q606" s="67"/>
      <c r="R606" s="68"/>
      <c r="S606" s="67"/>
      <c r="T606" s="67"/>
      <c r="U606" s="67"/>
      <c r="V606" s="67"/>
      <c r="W606" s="68"/>
      <c r="X606" s="67"/>
      <c r="Y606" s="67"/>
      <c r="Z606" s="67"/>
      <c r="AA606" s="67"/>
      <c r="AB606" s="68"/>
      <c r="AC606" s="62"/>
      <c r="AD606" s="57"/>
      <c r="AE606" s="59"/>
      <c r="AF606" s="62"/>
      <c r="AG606" s="57"/>
      <c r="AH606" s="59"/>
      <c r="AJ606" s="57"/>
      <c r="AK606" s="59"/>
    </row>
    <row r="607" spans="1:37">
      <c r="A607" s="70" t="s">
        <v>101</v>
      </c>
      <c r="B607" s="58"/>
      <c r="C607" s="71"/>
      <c r="D607" s="72"/>
      <c r="E607" s="72"/>
      <c r="F607" s="72"/>
      <c r="G607" s="72"/>
      <c r="H607" s="59"/>
      <c r="I607" s="72"/>
      <c r="J607" s="72"/>
      <c r="K607" s="72"/>
      <c r="L607" s="72"/>
      <c r="M607" s="59"/>
      <c r="N607" s="72"/>
      <c r="O607" s="72"/>
      <c r="P607" s="72"/>
      <c r="Q607" s="72"/>
      <c r="R607" s="59"/>
      <c r="S607" s="72"/>
      <c r="T607" s="72"/>
      <c r="U607" s="72"/>
      <c r="V607" s="72"/>
      <c r="W607" s="59"/>
      <c r="X607" s="72"/>
      <c r="Y607" s="72"/>
      <c r="Z607" s="72"/>
      <c r="AA607" s="72"/>
      <c r="AB607" s="59"/>
      <c r="AC607" s="62"/>
      <c r="AD607" s="62"/>
      <c r="AE607" s="62"/>
      <c r="AF607" s="62"/>
      <c r="AG607" s="62"/>
    </row>
    <row r="608" spans="1:37">
      <c r="A608" s="65" t="s">
        <v>100</v>
      </c>
      <c r="C608" s="66"/>
      <c r="D608" s="67"/>
      <c r="E608" s="67"/>
      <c r="F608" s="67"/>
      <c r="G608" s="67"/>
      <c r="H608" s="68"/>
      <c r="I608" s="67"/>
      <c r="J608" s="67"/>
      <c r="K608" s="67"/>
      <c r="L608" s="67"/>
      <c r="M608" s="68"/>
      <c r="N608" s="67"/>
      <c r="O608" s="67"/>
      <c r="P608" s="67"/>
      <c r="Q608" s="67"/>
      <c r="R608" s="68"/>
      <c r="S608" s="67"/>
      <c r="T608" s="67"/>
      <c r="U608" s="67"/>
      <c r="V608" s="67"/>
      <c r="W608" s="68"/>
      <c r="X608" s="67"/>
      <c r="Y608" s="67"/>
      <c r="Z608" s="67"/>
      <c r="AA608" s="67"/>
      <c r="AB608" s="68"/>
      <c r="AC608" s="62"/>
      <c r="AD608" s="73" t="s">
        <v>103</v>
      </c>
      <c r="AE608" s="62"/>
      <c r="AF608" s="62"/>
      <c r="AG608" s="62"/>
    </row>
    <row r="609" spans="1:37">
      <c r="A609" s="70" t="s">
        <v>101</v>
      </c>
      <c r="B609" s="58"/>
      <c r="C609" s="71"/>
      <c r="D609" s="72"/>
      <c r="E609" s="72"/>
      <c r="F609" s="72"/>
      <c r="G609" s="72"/>
      <c r="H609" s="59"/>
      <c r="I609" s="72"/>
      <c r="J609" s="72"/>
      <c r="K609" s="72"/>
      <c r="L609" s="72"/>
      <c r="M609" s="59"/>
      <c r="N609" s="72"/>
      <c r="O609" s="72"/>
      <c r="P609" s="72"/>
      <c r="Q609" s="72"/>
      <c r="R609" s="59"/>
      <c r="S609" s="72"/>
      <c r="T609" s="72"/>
      <c r="U609" s="72"/>
      <c r="V609" s="72"/>
      <c r="W609" s="59"/>
      <c r="X609" s="72"/>
      <c r="Y609" s="72"/>
      <c r="Z609" s="72"/>
      <c r="AA609" s="72"/>
      <c r="AB609" s="59"/>
      <c r="AC609" s="62"/>
      <c r="AD609" s="62"/>
      <c r="AE609" s="62"/>
      <c r="AF609" s="62"/>
      <c r="AG609" s="62"/>
    </row>
    <row r="610" spans="1:37">
      <c r="A610" s="65" t="s">
        <v>100</v>
      </c>
      <c r="C610" s="66"/>
      <c r="D610" s="67"/>
      <c r="E610" s="67"/>
      <c r="F610" s="67"/>
      <c r="G610" s="67"/>
      <c r="H610" s="68"/>
      <c r="I610" s="67"/>
      <c r="J610" s="67"/>
      <c r="K610" s="67"/>
      <c r="L610" s="67"/>
      <c r="M610" s="68"/>
      <c r="N610" s="67"/>
      <c r="O610" s="67"/>
      <c r="P610" s="67"/>
      <c r="Q610" s="67"/>
      <c r="R610" s="68"/>
      <c r="S610" s="67"/>
      <c r="T610" s="67"/>
      <c r="U610" s="67"/>
      <c r="V610" s="67"/>
      <c r="W610" s="68"/>
      <c r="X610" s="67"/>
      <c r="Y610" s="67"/>
      <c r="Z610" s="67"/>
      <c r="AA610" s="67"/>
      <c r="AB610" s="68"/>
      <c r="AC610" s="62"/>
      <c r="AD610" s="74" t="str">
        <f>Daten!$A$31</f>
        <v>DM Senioren 2017</v>
      </c>
      <c r="AE610" s="58"/>
      <c r="AF610" s="58"/>
      <c r="AG610" s="58"/>
      <c r="AH610" s="58"/>
      <c r="AI610" s="58"/>
      <c r="AJ610" s="58"/>
      <c r="AK610" s="58"/>
    </row>
    <row r="611" spans="1:37">
      <c r="A611" s="70" t="s">
        <v>101</v>
      </c>
      <c r="B611" s="58"/>
      <c r="C611" s="71"/>
      <c r="D611" s="72"/>
      <c r="E611" s="72"/>
      <c r="F611" s="72"/>
      <c r="G611" s="72"/>
      <c r="H611" s="59"/>
      <c r="I611" s="72"/>
      <c r="J611" s="72"/>
      <c r="K611" s="72"/>
      <c r="L611" s="72"/>
      <c r="M611" s="59"/>
      <c r="N611" s="72"/>
      <c r="O611" s="72"/>
      <c r="P611" s="72"/>
      <c r="Q611" s="72"/>
      <c r="R611" s="59"/>
      <c r="S611" s="72"/>
      <c r="T611" s="72"/>
      <c r="U611" s="72"/>
      <c r="V611" s="72"/>
      <c r="W611" s="59"/>
      <c r="X611" s="72"/>
      <c r="Y611" s="72"/>
      <c r="Z611" s="72"/>
      <c r="AA611" s="72"/>
      <c r="AB611" s="59"/>
      <c r="AC611" s="62"/>
      <c r="AD611" s="75" t="str">
        <f>Sonntag!G41</f>
        <v>M40</v>
      </c>
      <c r="AE611" s="76"/>
      <c r="AF611" s="76"/>
      <c r="AG611" s="75" t="s">
        <v>34</v>
      </c>
      <c r="AH611" s="76"/>
      <c r="AI611" s="76"/>
      <c r="AJ611" s="76"/>
      <c r="AK611" s="76"/>
    </row>
    <row r="612" spans="1:37">
      <c r="A612" s="65" t="s">
        <v>100</v>
      </c>
      <c r="C612" s="66"/>
      <c r="D612" s="67"/>
      <c r="E612" s="67"/>
      <c r="F612" s="67"/>
      <c r="G612" s="67"/>
      <c r="H612" s="68"/>
      <c r="I612" s="67"/>
      <c r="J612" s="67"/>
      <c r="K612" s="67"/>
      <c r="L612" s="67"/>
      <c r="M612" s="68"/>
      <c r="N612" s="67"/>
      <c r="O612" s="67"/>
      <c r="P612" s="67"/>
      <c r="Q612" s="67"/>
      <c r="R612" s="68"/>
      <c r="S612" s="67"/>
      <c r="T612" s="67"/>
      <c r="U612" s="67"/>
      <c r="V612" s="67"/>
      <c r="W612" s="68"/>
      <c r="X612" s="67"/>
      <c r="Y612" s="67"/>
      <c r="Z612" s="67"/>
      <c r="AA612" s="67"/>
      <c r="AB612" s="68"/>
      <c r="AC612" s="62"/>
      <c r="AD612" s="77"/>
      <c r="AE612" s="62"/>
      <c r="AF612" s="62"/>
      <c r="AG612" s="62"/>
      <c r="AH612" s="62"/>
      <c r="AI612" s="62"/>
      <c r="AJ612" s="62"/>
      <c r="AK612" s="62"/>
    </row>
    <row r="613" spans="1:37">
      <c r="A613" s="70" t="s">
        <v>101</v>
      </c>
      <c r="B613" s="58"/>
      <c r="C613" s="71"/>
      <c r="D613" s="72"/>
      <c r="E613" s="72"/>
      <c r="F613" s="72"/>
      <c r="G613" s="72"/>
      <c r="H613" s="59"/>
      <c r="I613" s="72"/>
      <c r="J613" s="72"/>
      <c r="K613" s="72"/>
      <c r="L613" s="72"/>
      <c r="M613" s="59"/>
      <c r="N613" s="72"/>
      <c r="O613" s="72"/>
      <c r="P613" s="72"/>
      <c r="Q613" s="72"/>
      <c r="R613" s="59"/>
      <c r="S613" s="72"/>
      <c r="T613" s="72"/>
      <c r="U613" s="72"/>
      <c r="V613" s="72"/>
      <c r="W613" s="59"/>
      <c r="X613" s="72"/>
      <c r="Y613" s="72"/>
      <c r="Z613" s="72"/>
      <c r="AA613" s="72"/>
      <c r="AB613" s="59"/>
      <c r="AC613" s="62"/>
      <c r="AD613" s="78" t="s">
        <v>104</v>
      </c>
      <c r="AE613" s="76"/>
      <c r="AF613" s="76"/>
      <c r="AG613" s="76"/>
      <c r="AH613" s="79"/>
      <c r="AI613" s="76"/>
      <c r="AJ613" s="76"/>
      <c r="AK613" s="80"/>
    </row>
    <row r="614" spans="1:37">
      <c r="D614" s="64"/>
      <c r="AD614" s="81"/>
      <c r="AE614" s="52"/>
      <c r="AF614" s="52"/>
      <c r="AG614" s="52"/>
      <c r="AH614" s="82"/>
      <c r="AI614" s="52"/>
      <c r="AJ614" s="52"/>
      <c r="AK614" s="53"/>
    </row>
    <row r="615" spans="1:37">
      <c r="A615" s="83" t="s">
        <v>105</v>
      </c>
      <c r="B615" s="76"/>
      <c r="C615" s="80"/>
      <c r="D615" s="84"/>
      <c r="E615" s="84" t="s">
        <v>100</v>
      </c>
      <c r="F615" s="85" t="s">
        <v>21</v>
      </c>
      <c r="G615" s="84" t="s">
        <v>101</v>
      </c>
      <c r="H615" s="86"/>
      <c r="I615" s="84" t="s">
        <v>106</v>
      </c>
      <c r="J615" s="84"/>
      <c r="K615" s="84"/>
      <c r="L615" s="84"/>
      <c r="M615" s="86"/>
      <c r="N615" s="84" t="s">
        <v>107</v>
      </c>
      <c r="O615" s="84"/>
      <c r="P615" s="84"/>
      <c r="Q615" s="84"/>
      <c r="R615" s="86"/>
      <c r="S615" s="73"/>
      <c r="T615" s="73"/>
      <c r="AD615" s="87" t="s">
        <v>108</v>
      </c>
      <c r="AE615" s="58"/>
      <c r="AF615" s="58"/>
      <c r="AG615" s="58"/>
      <c r="AH615" s="72"/>
      <c r="AI615" s="58"/>
      <c r="AJ615" s="58"/>
      <c r="AK615" s="59"/>
    </row>
    <row r="616" spans="1:37">
      <c r="A616" s="60"/>
      <c r="C616" s="61"/>
      <c r="H616" s="61"/>
      <c r="M616" s="61"/>
      <c r="N616" s="88"/>
      <c r="O616" s="89"/>
      <c r="P616" s="89"/>
      <c r="Q616" s="89"/>
      <c r="R616" s="90"/>
      <c r="S616" s="62"/>
      <c r="T616" s="56" t="s">
        <v>109</v>
      </c>
      <c r="AD616" s="91"/>
      <c r="AE616" s="62"/>
      <c r="AF616" s="62"/>
      <c r="AG616" s="62"/>
      <c r="AH616" s="92"/>
      <c r="AI616" s="62"/>
      <c r="AJ616" s="62"/>
      <c r="AK616" s="61"/>
    </row>
    <row r="617" spans="1:37">
      <c r="A617" s="93" t="s">
        <v>110</v>
      </c>
      <c r="B617" s="58"/>
      <c r="C617" s="59"/>
      <c r="D617" s="58"/>
      <c r="E617" s="58"/>
      <c r="F617" s="94" t="s">
        <v>21</v>
      </c>
      <c r="G617" s="58"/>
      <c r="H617" s="59"/>
      <c r="I617" s="58"/>
      <c r="J617" s="58"/>
      <c r="K617" s="94" t="s">
        <v>21</v>
      </c>
      <c r="L617" s="58"/>
      <c r="M617" s="59"/>
      <c r="N617" s="95"/>
      <c r="O617" s="95"/>
      <c r="P617" s="96"/>
      <c r="Q617" s="97"/>
      <c r="R617" s="98"/>
      <c r="S617" s="62"/>
      <c r="T617" s="62"/>
      <c r="AD617" s="87" t="s">
        <v>111</v>
      </c>
      <c r="AE617" s="58"/>
      <c r="AF617" s="58"/>
      <c r="AG617" s="58"/>
      <c r="AH617" s="72"/>
      <c r="AI617" s="58"/>
      <c r="AJ617" s="58"/>
      <c r="AK617" s="59"/>
    </row>
    <row r="618" spans="1:37">
      <c r="A618" s="60"/>
      <c r="C618" s="61"/>
      <c r="H618" s="61"/>
      <c r="K618" s="99"/>
      <c r="M618" s="61"/>
      <c r="N618" s="62"/>
      <c r="Q618" s="100"/>
      <c r="R618" s="61"/>
      <c r="S618" s="62"/>
      <c r="T618" s="58"/>
      <c r="U618" s="58"/>
      <c r="V618" s="58"/>
      <c r="W618" s="58"/>
      <c r="X618" s="58"/>
      <c r="Y618" s="58"/>
      <c r="Z618" s="58"/>
      <c r="AA618" s="58"/>
      <c r="AB618" s="58"/>
      <c r="AC618" s="62"/>
      <c r="AD618" s="91"/>
      <c r="AE618" s="62"/>
      <c r="AF618" s="62"/>
      <c r="AG618" s="62"/>
      <c r="AH618" s="92"/>
      <c r="AI618" s="62"/>
      <c r="AJ618" s="62"/>
      <c r="AK618" s="61"/>
    </row>
    <row r="619" spans="1:37">
      <c r="A619" s="93" t="s">
        <v>112</v>
      </c>
      <c r="B619" s="58"/>
      <c r="C619" s="59"/>
      <c r="D619" s="58"/>
      <c r="E619" s="58"/>
      <c r="F619" s="94" t="s">
        <v>21</v>
      </c>
      <c r="G619" s="58"/>
      <c r="H619" s="59"/>
      <c r="I619" s="58"/>
      <c r="J619" s="58"/>
      <c r="K619" s="94" t="s">
        <v>21</v>
      </c>
      <c r="L619" s="58"/>
      <c r="M619" s="59"/>
      <c r="N619" s="58"/>
      <c r="O619" s="58"/>
      <c r="P619" s="94" t="s">
        <v>21</v>
      </c>
      <c r="Q619" s="101"/>
      <c r="R619" s="59"/>
      <c r="S619" s="62"/>
      <c r="T619" s="62"/>
      <c r="AD619" s="87" t="s">
        <v>113</v>
      </c>
      <c r="AE619" s="58"/>
      <c r="AF619" s="58"/>
      <c r="AG619" s="58"/>
      <c r="AH619" s="72"/>
      <c r="AI619" s="58"/>
      <c r="AJ619" s="58"/>
      <c r="AK619" s="59"/>
    </row>
    <row r="620" spans="1:37">
      <c r="AD620" s="91" t="s">
        <v>114</v>
      </c>
      <c r="AE620" s="62"/>
      <c r="AF620" s="62"/>
      <c r="AG620" s="62"/>
      <c r="AH620" s="92"/>
      <c r="AI620" s="62"/>
      <c r="AJ620" s="62"/>
      <c r="AK620" s="61"/>
    </row>
    <row r="621" spans="1:37">
      <c r="A621" s="102"/>
      <c r="B621" s="76"/>
      <c r="C621" s="76"/>
      <c r="D621" s="76"/>
      <c r="E621" s="76" t="s">
        <v>100</v>
      </c>
      <c r="F621" s="76"/>
      <c r="G621" s="76"/>
      <c r="H621" s="76"/>
      <c r="I621" s="76"/>
      <c r="J621" s="76"/>
      <c r="K621" s="76"/>
      <c r="L621" s="76"/>
      <c r="M621" s="76"/>
      <c r="N621" s="85" t="s">
        <v>40</v>
      </c>
      <c r="O621" s="76"/>
      <c r="P621" s="76"/>
      <c r="Q621" s="76"/>
      <c r="R621" s="76"/>
      <c r="S621" s="76"/>
      <c r="T621" s="76" t="s">
        <v>101</v>
      </c>
      <c r="U621" s="76"/>
      <c r="V621" s="76"/>
      <c r="W621" s="76"/>
      <c r="X621" s="76"/>
      <c r="Y621" s="76"/>
      <c r="Z621" s="76"/>
      <c r="AA621" s="76"/>
      <c r="AB621" s="80"/>
      <c r="AD621" s="87" t="s">
        <v>115</v>
      </c>
      <c r="AE621" s="58"/>
      <c r="AF621" s="58"/>
      <c r="AG621" s="58"/>
      <c r="AH621" s="72"/>
      <c r="AI621" s="58"/>
      <c r="AJ621" s="58"/>
      <c r="AK621" s="59"/>
    </row>
    <row r="622" spans="1:37">
      <c r="A622" s="103" t="s">
        <v>116</v>
      </c>
      <c r="B622" s="104" t="s">
        <v>117</v>
      </c>
      <c r="C622" s="104"/>
      <c r="D622" s="104"/>
      <c r="E622" s="104"/>
      <c r="F622" s="104"/>
      <c r="G622" s="105"/>
      <c r="H622" s="104" t="s">
        <v>118</v>
      </c>
      <c r="I622" s="104"/>
      <c r="J622" s="105"/>
      <c r="K622" s="106" t="s">
        <v>119</v>
      </c>
      <c r="L622" s="107" t="s">
        <v>120</v>
      </c>
      <c r="M622" s="108"/>
      <c r="N622" s="109" t="s">
        <v>94</v>
      </c>
      <c r="O622" s="105" t="s">
        <v>116</v>
      </c>
      <c r="P622" s="104" t="s">
        <v>117</v>
      </c>
      <c r="Q622" s="104"/>
      <c r="R622" s="104"/>
      <c r="S622" s="104"/>
      <c r="T622" s="104"/>
      <c r="U622" s="105"/>
      <c r="V622" s="104" t="s">
        <v>118</v>
      </c>
      <c r="W622" s="104"/>
      <c r="X622" s="105"/>
      <c r="Y622" s="106" t="s">
        <v>119</v>
      </c>
      <c r="Z622" s="107" t="s">
        <v>120</v>
      </c>
      <c r="AA622" s="108"/>
      <c r="AB622" s="109" t="s">
        <v>94</v>
      </c>
    </row>
    <row r="623" spans="1:37">
      <c r="A623" s="110" t="s">
        <v>121</v>
      </c>
      <c r="B623" s="111"/>
      <c r="C623" s="111"/>
      <c r="D623" s="111"/>
      <c r="E623" s="111"/>
      <c r="F623" s="111"/>
      <c r="G623" s="112"/>
      <c r="H623" s="111"/>
      <c r="I623" s="111"/>
      <c r="J623" s="112"/>
      <c r="K623" s="113"/>
      <c r="L623" s="114"/>
      <c r="M623" s="115"/>
      <c r="N623" s="116"/>
      <c r="O623" s="117" t="s">
        <v>121</v>
      </c>
      <c r="P623" s="111"/>
      <c r="Q623" s="111"/>
      <c r="R623" s="111"/>
      <c r="S623" s="111"/>
      <c r="T623" s="111"/>
      <c r="U623" s="112"/>
      <c r="V623" s="111"/>
      <c r="W623" s="111"/>
      <c r="X623" s="112"/>
      <c r="Y623" s="113"/>
      <c r="Z623" s="114"/>
      <c r="AA623" s="115"/>
      <c r="AB623" s="116"/>
      <c r="AD623" s="64" t="s">
        <v>122</v>
      </c>
    </row>
    <row r="624" spans="1:37">
      <c r="A624" s="110" t="s">
        <v>123</v>
      </c>
      <c r="B624" s="111"/>
      <c r="C624" s="111"/>
      <c r="D624" s="111"/>
      <c r="E624" s="111"/>
      <c r="F624" s="111"/>
      <c r="G624" s="112"/>
      <c r="H624" s="111"/>
      <c r="I624" s="111"/>
      <c r="J624" s="112"/>
      <c r="K624" s="118"/>
      <c r="L624" s="119"/>
      <c r="M624" s="112"/>
      <c r="N624" s="116"/>
      <c r="O624" s="117" t="s">
        <v>123</v>
      </c>
      <c r="P624" s="111"/>
      <c r="Q624" s="111"/>
      <c r="R624" s="111"/>
      <c r="S624" s="111"/>
      <c r="T624" s="111"/>
      <c r="U624" s="112"/>
      <c r="V624" s="111"/>
      <c r="W624" s="111"/>
      <c r="X624" s="112"/>
      <c r="Y624" s="118"/>
      <c r="Z624" s="119"/>
      <c r="AA624" s="112"/>
      <c r="AB624" s="116"/>
      <c r="AD624" s="120"/>
      <c r="AE624" s="58"/>
      <c r="AF624" s="58"/>
      <c r="AG624" s="58"/>
      <c r="AH624" s="58"/>
      <c r="AI624" s="58"/>
      <c r="AJ624" s="58"/>
      <c r="AK624" s="58"/>
    </row>
    <row r="625" spans="1:37">
      <c r="A625" s="110" t="s">
        <v>124</v>
      </c>
      <c r="B625" s="111"/>
      <c r="C625" s="111"/>
      <c r="D625" s="111"/>
      <c r="E625" s="111"/>
      <c r="F625" s="111"/>
      <c r="G625" s="112"/>
      <c r="H625" s="111"/>
      <c r="I625" s="111"/>
      <c r="J625" s="112"/>
      <c r="K625" s="118"/>
      <c r="L625" s="119"/>
      <c r="M625" s="112"/>
      <c r="N625" s="116"/>
      <c r="O625" s="117" t="s">
        <v>124</v>
      </c>
      <c r="P625" s="111"/>
      <c r="Q625" s="111"/>
      <c r="R625" s="111"/>
      <c r="S625" s="111"/>
      <c r="T625" s="111"/>
      <c r="U625" s="112"/>
      <c r="V625" s="111"/>
      <c r="W625" s="111"/>
      <c r="X625" s="112"/>
      <c r="Y625" s="118"/>
      <c r="Z625" s="119"/>
      <c r="AA625" s="112"/>
      <c r="AB625" s="116"/>
      <c r="AD625" s="64" t="s">
        <v>96</v>
      </c>
    </row>
    <row r="626" spans="1:37">
      <c r="A626" s="110" t="s">
        <v>125</v>
      </c>
      <c r="B626" s="111"/>
      <c r="C626" s="111"/>
      <c r="D626" s="111"/>
      <c r="E626" s="111"/>
      <c r="F626" s="111"/>
      <c r="G626" s="112"/>
      <c r="H626" s="111"/>
      <c r="I626" s="111"/>
      <c r="J626" s="112"/>
      <c r="K626" s="118"/>
      <c r="L626" s="119"/>
      <c r="M626" s="112"/>
      <c r="N626" s="116"/>
      <c r="O626" s="117" t="s">
        <v>125</v>
      </c>
      <c r="P626" s="111"/>
      <c r="Q626" s="111"/>
      <c r="R626" s="111"/>
      <c r="S626" s="111"/>
      <c r="T626" s="111"/>
      <c r="U626" s="112"/>
      <c r="V626" s="111"/>
      <c r="W626" s="111"/>
      <c r="X626" s="112"/>
      <c r="Y626" s="118"/>
      <c r="Z626" s="119"/>
      <c r="AA626" s="112"/>
      <c r="AB626" s="116"/>
      <c r="AD626" s="120"/>
      <c r="AE626" s="58"/>
      <c r="AF626" s="58"/>
      <c r="AG626" s="58"/>
      <c r="AH626" s="58"/>
      <c r="AI626" s="58"/>
      <c r="AJ626" s="58"/>
      <c r="AK626" s="58"/>
    </row>
    <row r="627" spans="1:37">
      <c r="A627" s="110" t="s">
        <v>126</v>
      </c>
      <c r="B627" s="111"/>
      <c r="C627" s="111"/>
      <c r="D627" s="111"/>
      <c r="E627" s="111"/>
      <c r="F627" s="111"/>
      <c r="G627" s="112"/>
      <c r="H627" s="111"/>
      <c r="I627" s="111"/>
      <c r="J627" s="112"/>
      <c r="K627" s="118"/>
      <c r="L627" s="119"/>
      <c r="M627" s="112"/>
      <c r="N627" s="116"/>
      <c r="O627" s="117" t="s">
        <v>126</v>
      </c>
      <c r="P627" s="111"/>
      <c r="Q627" s="111"/>
      <c r="R627" s="111"/>
      <c r="S627" s="111"/>
      <c r="T627" s="111"/>
      <c r="U627" s="112"/>
      <c r="V627" s="111"/>
      <c r="W627" s="111"/>
      <c r="X627" s="112"/>
      <c r="Y627" s="118"/>
      <c r="Z627" s="119"/>
      <c r="AA627" s="112"/>
      <c r="AB627" s="116"/>
      <c r="AD627" s="64" t="s">
        <v>127</v>
      </c>
    </row>
    <row r="628" spans="1:37">
      <c r="A628" s="121" t="s">
        <v>128</v>
      </c>
      <c r="B628" s="58"/>
      <c r="C628" s="58"/>
      <c r="D628" s="58"/>
      <c r="E628" s="58"/>
      <c r="F628" s="58"/>
      <c r="G628" s="72"/>
      <c r="H628" s="58"/>
      <c r="I628" s="58"/>
      <c r="J628" s="72"/>
      <c r="K628" s="122"/>
      <c r="L628" s="123"/>
      <c r="M628" s="72"/>
      <c r="N628" s="59"/>
      <c r="O628" s="124" t="s">
        <v>128</v>
      </c>
      <c r="P628" s="58"/>
      <c r="Q628" s="58"/>
      <c r="R628" s="58"/>
      <c r="S628" s="58"/>
      <c r="T628" s="58"/>
      <c r="U628" s="72"/>
      <c r="V628" s="58"/>
      <c r="W628" s="58"/>
      <c r="X628" s="72"/>
      <c r="Y628" s="122"/>
      <c r="Z628" s="123"/>
      <c r="AA628" s="72"/>
      <c r="AB628" s="59"/>
      <c r="AD628" s="120"/>
      <c r="AE628" s="125" t="str">
        <f>Daten!$A$35</f>
        <v>Fredenbeck</v>
      </c>
      <c r="AF628" s="58"/>
      <c r="AG628" s="58"/>
      <c r="AH628" s="58"/>
      <c r="AI628" s="58"/>
      <c r="AJ628" s="58"/>
      <c r="AK628" s="58"/>
    </row>
    <row r="629" spans="1:37">
      <c r="A629" s="65" t="s">
        <v>129</v>
      </c>
      <c r="N629" s="61"/>
      <c r="O629" s="64" t="s">
        <v>129</v>
      </c>
      <c r="AB629" s="61"/>
      <c r="AD629" s="64" t="s">
        <v>130</v>
      </c>
    </row>
    <row r="630" spans="1:37">
      <c r="A630" s="57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9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9"/>
      <c r="AD630" s="58"/>
      <c r="AE630" s="126" t="str">
        <f>Daten!$A$33</f>
        <v>06.05.2017</v>
      </c>
      <c r="AF630" s="58"/>
      <c r="AG630" s="58"/>
      <c r="AH630" s="58"/>
      <c r="AI630" s="58"/>
      <c r="AJ630" s="58"/>
      <c r="AK630" s="58"/>
    </row>
    <row r="631" spans="1:37">
      <c r="A631" s="51" t="s">
        <v>95</v>
      </c>
      <c r="B631" s="52"/>
      <c r="C631" s="52"/>
      <c r="D631" s="52"/>
      <c r="E631" s="53"/>
      <c r="F631" s="54" t="s">
        <v>96</v>
      </c>
      <c r="G631" s="52"/>
      <c r="H631" s="52"/>
      <c r="I631" s="52"/>
      <c r="J631" s="52"/>
      <c r="K631" s="52"/>
      <c r="L631" s="52"/>
      <c r="M631" s="52"/>
      <c r="N631" s="52"/>
      <c r="O631" s="52"/>
      <c r="P631" s="53"/>
      <c r="Q631" s="54" t="s">
        <v>97</v>
      </c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3"/>
      <c r="AC631" s="55" t="s">
        <v>98</v>
      </c>
    </row>
    <row r="632" spans="1:37">
      <c r="A632" s="57"/>
      <c r="B632" s="58"/>
      <c r="C632" s="58"/>
      <c r="D632" s="58"/>
      <c r="E632" s="59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9"/>
      <c r="Q632" s="58"/>
      <c r="R632" s="58" t="str">
        <f ca="1">Sonntag!P42</f>
        <v>TV Richterich</v>
      </c>
      <c r="S632" s="58"/>
      <c r="T632" s="58"/>
      <c r="U632" s="58"/>
      <c r="V632" s="58"/>
      <c r="W632" s="58"/>
      <c r="X632" s="58"/>
      <c r="Y632" s="58" t="str">
        <f>Sonntag!N42</f>
        <v>F30</v>
      </c>
      <c r="Z632" s="58"/>
      <c r="AA632" s="58"/>
      <c r="AB632" s="59"/>
      <c r="AC632" s="55" t="s">
        <v>99</v>
      </c>
    </row>
    <row r="633" spans="1:37" ht="15.95" customHeight="1">
      <c r="A633" s="60" t="s">
        <v>100</v>
      </c>
      <c r="C633" s="56" t="str">
        <f ca="1">Sonntag!I42</f>
        <v>TV Berkenbaum</v>
      </c>
      <c r="M633" s="61"/>
      <c r="N633" s="62" t="s">
        <v>101</v>
      </c>
      <c r="O633" s="63"/>
      <c r="P633" s="56" t="str">
        <f ca="1">Sonntag!M42</f>
        <v>TV Baden</v>
      </c>
      <c r="AB633" s="61"/>
    </row>
    <row r="634" spans="1:37">
      <c r="A634" s="57"/>
      <c r="B634" s="58"/>
      <c r="C634" s="58"/>
      <c r="M634" s="61"/>
      <c r="N634" s="62"/>
      <c r="AB634" s="61"/>
      <c r="AD634" s="64" t="s">
        <v>37</v>
      </c>
      <c r="AG634" s="64" t="s">
        <v>102</v>
      </c>
      <c r="AJ634" s="64" t="s">
        <v>39</v>
      </c>
    </row>
    <row r="635" spans="1:37">
      <c r="A635" s="65" t="s">
        <v>100</v>
      </c>
      <c r="C635" s="66"/>
      <c r="D635" s="67"/>
      <c r="E635" s="67"/>
      <c r="F635" s="67"/>
      <c r="G635" s="67"/>
      <c r="H635" s="68"/>
      <c r="I635" s="67"/>
      <c r="J635" s="67"/>
      <c r="K635" s="67"/>
      <c r="L635" s="67"/>
      <c r="M635" s="68"/>
      <c r="N635" s="67"/>
      <c r="O635" s="67"/>
      <c r="P635" s="67"/>
      <c r="Q635" s="67"/>
      <c r="R635" s="68"/>
      <c r="S635" s="67"/>
      <c r="T635" s="67"/>
      <c r="U635" s="67"/>
      <c r="V635" s="67"/>
      <c r="W635" s="68"/>
      <c r="X635" s="67"/>
      <c r="Y635" s="67"/>
      <c r="Z635" s="67"/>
      <c r="AA635" s="67"/>
      <c r="AB635" s="68"/>
      <c r="AC635" s="62"/>
      <c r="AD635" s="69"/>
      <c r="AE635" s="53"/>
      <c r="AF635" s="62"/>
      <c r="AG635" s="69"/>
      <c r="AH635" s="53"/>
      <c r="AJ635" s="69"/>
      <c r="AK635" s="53"/>
    </row>
    <row r="636" spans="1:37">
      <c r="A636" s="70" t="s">
        <v>101</v>
      </c>
      <c r="B636" s="58"/>
      <c r="C636" s="71"/>
      <c r="D636" s="72"/>
      <c r="E636" s="72"/>
      <c r="F636" s="72"/>
      <c r="G636" s="72"/>
      <c r="H636" s="59"/>
      <c r="I636" s="72"/>
      <c r="J636" s="72"/>
      <c r="K636" s="72"/>
      <c r="L636" s="72"/>
      <c r="M636" s="59"/>
      <c r="N636" s="72"/>
      <c r="O636" s="72"/>
      <c r="P636" s="72"/>
      <c r="Q636" s="72"/>
      <c r="R636" s="59"/>
      <c r="S636" s="72"/>
      <c r="T636" s="72"/>
      <c r="U636" s="72"/>
      <c r="V636" s="72"/>
      <c r="W636" s="59"/>
      <c r="X636" s="72"/>
      <c r="Y636" s="72"/>
      <c r="Z636" s="72"/>
      <c r="AA636" s="72"/>
      <c r="AB636" s="59"/>
      <c r="AC636" s="62"/>
      <c r="AD636" s="462">
        <f>Sonntag!C42</f>
        <v>6</v>
      </c>
      <c r="AE636" s="463"/>
      <c r="AF636" s="62"/>
      <c r="AG636" s="462">
        <f>Sonntag!E42</f>
        <v>121</v>
      </c>
      <c r="AH636" s="463"/>
      <c r="AJ636" s="462">
        <f>Sonntag!F42</f>
        <v>1</v>
      </c>
      <c r="AK636" s="463"/>
    </row>
    <row r="637" spans="1:37">
      <c r="A637" s="65" t="s">
        <v>100</v>
      </c>
      <c r="C637" s="66"/>
      <c r="D637" s="67"/>
      <c r="E637" s="67"/>
      <c r="F637" s="67"/>
      <c r="G637" s="67"/>
      <c r="H637" s="68"/>
      <c r="I637" s="67"/>
      <c r="J637" s="67"/>
      <c r="K637" s="67"/>
      <c r="L637" s="67"/>
      <c r="M637" s="68"/>
      <c r="N637" s="67"/>
      <c r="O637" s="67"/>
      <c r="P637" s="67"/>
      <c r="Q637" s="67"/>
      <c r="R637" s="68"/>
      <c r="S637" s="67"/>
      <c r="T637" s="67"/>
      <c r="U637" s="67"/>
      <c r="V637" s="67"/>
      <c r="W637" s="68"/>
      <c r="X637" s="67"/>
      <c r="Y637" s="67"/>
      <c r="Z637" s="67"/>
      <c r="AA637" s="67"/>
      <c r="AB637" s="68"/>
      <c r="AC637" s="62"/>
      <c r="AD637" s="57"/>
      <c r="AE637" s="59"/>
      <c r="AF637" s="62"/>
      <c r="AG637" s="57"/>
      <c r="AH637" s="59"/>
      <c r="AJ637" s="57"/>
      <c r="AK637" s="59"/>
    </row>
    <row r="638" spans="1:37">
      <c r="A638" s="70" t="s">
        <v>101</v>
      </c>
      <c r="B638" s="58"/>
      <c r="C638" s="71"/>
      <c r="D638" s="72"/>
      <c r="E638" s="72"/>
      <c r="F638" s="72"/>
      <c r="G638" s="72"/>
      <c r="H638" s="59"/>
      <c r="I638" s="72"/>
      <c r="J638" s="72"/>
      <c r="K638" s="72"/>
      <c r="L638" s="72"/>
      <c r="M638" s="59"/>
      <c r="N638" s="72"/>
      <c r="O638" s="72"/>
      <c r="P638" s="72"/>
      <c r="Q638" s="72"/>
      <c r="R638" s="59"/>
      <c r="S638" s="72"/>
      <c r="T638" s="72"/>
      <c r="U638" s="72"/>
      <c r="V638" s="72"/>
      <c r="W638" s="59"/>
      <c r="X638" s="72"/>
      <c r="Y638" s="72"/>
      <c r="Z638" s="72"/>
      <c r="AA638" s="72"/>
      <c r="AB638" s="59"/>
      <c r="AC638" s="62"/>
      <c r="AD638" s="62"/>
      <c r="AE638" s="62"/>
      <c r="AF638" s="62"/>
      <c r="AG638" s="62"/>
    </row>
    <row r="639" spans="1:37">
      <c r="A639" s="65" t="s">
        <v>100</v>
      </c>
      <c r="C639" s="66"/>
      <c r="D639" s="67"/>
      <c r="E639" s="67"/>
      <c r="F639" s="67"/>
      <c r="G639" s="67"/>
      <c r="H639" s="68"/>
      <c r="I639" s="67"/>
      <c r="J639" s="67"/>
      <c r="K639" s="67"/>
      <c r="L639" s="67"/>
      <c r="M639" s="68"/>
      <c r="N639" s="67"/>
      <c r="O639" s="67"/>
      <c r="P639" s="67"/>
      <c r="Q639" s="67"/>
      <c r="R639" s="68"/>
      <c r="S639" s="67"/>
      <c r="T639" s="67"/>
      <c r="U639" s="67"/>
      <c r="V639" s="67"/>
      <c r="W639" s="68"/>
      <c r="X639" s="67"/>
      <c r="Y639" s="67"/>
      <c r="Z639" s="67"/>
      <c r="AA639" s="67"/>
      <c r="AB639" s="68"/>
      <c r="AC639" s="62"/>
      <c r="AD639" s="73" t="s">
        <v>103</v>
      </c>
      <c r="AE639" s="62"/>
      <c r="AF639" s="62"/>
      <c r="AG639" s="62"/>
    </row>
    <row r="640" spans="1:37">
      <c r="A640" s="70" t="s">
        <v>101</v>
      </c>
      <c r="B640" s="58"/>
      <c r="C640" s="71"/>
      <c r="D640" s="72"/>
      <c r="E640" s="72"/>
      <c r="F640" s="72"/>
      <c r="G640" s="72"/>
      <c r="H640" s="59"/>
      <c r="I640" s="72"/>
      <c r="J640" s="72"/>
      <c r="K640" s="72"/>
      <c r="L640" s="72"/>
      <c r="M640" s="59"/>
      <c r="N640" s="72"/>
      <c r="O640" s="72"/>
      <c r="P640" s="72"/>
      <c r="Q640" s="72"/>
      <c r="R640" s="59"/>
      <c r="S640" s="72"/>
      <c r="T640" s="72"/>
      <c r="U640" s="72"/>
      <c r="V640" s="72"/>
      <c r="W640" s="59"/>
      <c r="X640" s="72"/>
      <c r="Y640" s="72"/>
      <c r="Z640" s="72"/>
      <c r="AA640" s="72"/>
      <c r="AB640" s="59"/>
      <c r="AC640" s="62"/>
      <c r="AD640" s="62"/>
      <c r="AE640" s="62"/>
      <c r="AF640" s="62"/>
      <c r="AG640" s="62"/>
    </row>
    <row r="641" spans="1:37">
      <c r="A641" s="65" t="s">
        <v>100</v>
      </c>
      <c r="C641" s="66"/>
      <c r="D641" s="67"/>
      <c r="E641" s="67"/>
      <c r="F641" s="67"/>
      <c r="G641" s="67"/>
      <c r="H641" s="68"/>
      <c r="I641" s="67"/>
      <c r="J641" s="67"/>
      <c r="K641" s="67"/>
      <c r="L641" s="67"/>
      <c r="M641" s="68"/>
      <c r="N641" s="67"/>
      <c r="O641" s="67"/>
      <c r="P641" s="67"/>
      <c r="Q641" s="67"/>
      <c r="R641" s="68"/>
      <c r="S641" s="67"/>
      <c r="T641" s="67"/>
      <c r="U641" s="67"/>
      <c r="V641" s="67"/>
      <c r="W641" s="68"/>
      <c r="X641" s="67"/>
      <c r="Y641" s="67"/>
      <c r="Z641" s="67"/>
      <c r="AA641" s="67"/>
      <c r="AB641" s="68"/>
      <c r="AC641" s="62"/>
      <c r="AD641" s="74" t="str">
        <f>Daten!$A$31</f>
        <v>DM Senioren 2017</v>
      </c>
      <c r="AE641" s="58"/>
      <c r="AF641" s="58"/>
      <c r="AG641" s="58"/>
      <c r="AH641" s="58"/>
      <c r="AI641" s="58"/>
      <c r="AJ641" s="58"/>
      <c r="AK641" s="58"/>
    </row>
    <row r="642" spans="1:37">
      <c r="A642" s="70" t="s">
        <v>101</v>
      </c>
      <c r="B642" s="58"/>
      <c r="C642" s="71"/>
      <c r="D642" s="72"/>
      <c r="E642" s="72"/>
      <c r="F642" s="72"/>
      <c r="G642" s="72"/>
      <c r="H642" s="59"/>
      <c r="I642" s="72"/>
      <c r="J642" s="72"/>
      <c r="K642" s="72"/>
      <c r="L642" s="72"/>
      <c r="M642" s="59"/>
      <c r="N642" s="72"/>
      <c r="O642" s="72"/>
      <c r="P642" s="72"/>
      <c r="Q642" s="72"/>
      <c r="R642" s="59"/>
      <c r="S642" s="72"/>
      <c r="T642" s="72"/>
      <c r="U642" s="72"/>
      <c r="V642" s="72"/>
      <c r="W642" s="59"/>
      <c r="X642" s="72"/>
      <c r="Y642" s="72"/>
      <c r="Z642" s="72"/>
      <c r="AA642" s="72"/>
      <c r="AB642" s="59"/>
      <c r="AC642" s="62"/>
      <c r="AD642" s="75" t="str">
        <f>Sonntag!G42</f>
        <v>F30</v>
      </c>
      <c r="AE642" s="76"/>
      <c r="AF642" s="76"/>
      <c r="AG642" s="75" t="s">
        <v>34</v>
      </c>
      <c r="AH642" s="76"/>
      <c r="AI642" s="76"/>
      <c r="AJ642" s="76"/>
      <c r="AK642" s="76"/>
    </row>
    <row r="643" spans="1:37">
      <c r="A643" s="65" t="s">
        <v>100</v>
      </c>
      <c r="C643" s="66"/>
      <c r="D643" s="67"/>
      <c r="E643" s="67"/>
      <c r="F643" s="67"/>
      <c r="G643" s="67"/>
      <c r="H643" s="68"/>
      <c r="I643" s="67"/>
      <c r="J643" s="67"/>
      <c r="K643" s="67"/>
      <c r="L643" s="67"/>
      <c r="M643" s="68"/>
      <c r="N643" s="67"/>
      <c r="O643" s="67"/>
      <c r="P643" s="67"/>
      <c r="Q643" s="67"/>
      <c r="R643" s="68"/>
      <c r="S643" s="67"/>
      <c r="T643" s="67"/>
      <c r="U643" s="67"/>
      <c r="V643" s="67"/>
      <c r="W643" s="68"/>
      <c r="X643" s="67"/>
      <c r="Y643" s="67"/>
      <c r="Z643" s="67"/>
      <c r="AA643" s="67"/>
      <c r="AB643" s="68"/>
      <c r="AC643" s="62"/>
      <c r="AD643" s="77"/>
      <c r="AE643" s="62"/>
      <c r="AF643" s="62"/>
      <c r="AG643" s="62"/>
      <c r="AH643" s="62"/>
      <c r="AI643" s="62"/>
      <c r="AJ643" s="62"/>
      <c r="AK643" s="62"/>
    </row>
    <row r="644" spans="1:37">
      <c r="A644" s="70" t="s">
        <v>101</v>
      </c>
      <c r="B644" s="58"/>
      <c r="C644" s="71"/>
      <c r="D644" s="72"/>
      <c r="E644" s="72"/>
      <c r="F644" s="72"/>
      <c r="G644" s="72"/>
      <c r="H644" s="59"/>
      <c r="I644" s="72"/>
      <c r="J644" s="72"/>
      <c r="K644" s="72"/>
      <c r="L644" s="72"/>
      <c r="M644" s="59"/>
      <c r="N644" s="72"/>
      <c r="O644" s="72"/>
      <c r="P644" s="72"/>
      <c r="Q644" s="72"/>
      <c r="R644" s="59"/>
      <c r="S644" s="72"/>
      <c r="T644" s="72"/>
      <c r="U644" s="72"/>
      <c r="V644" s="72"/>
      <c r="W644" s="59"/>
      <c r="X644" s="72"/>
      <c r="Y644" s="72"/>
      <c r="Z644" s="72"/>
      <c r="AA644" s="72"/>
      <c r="AB644" s="59"/>
      <c r="AC644" s="62"/>
      <c r="AD644" s="78" t="s">
        <v>104</v>
      </c>
      <c r="AE644" s="76"/>
      <c r="AF644" s="76"/>
      <c r="AG644" s="76"/>
      <c r="AH644" s="79"/>
      <c r="AI644" s="76"/>
      <c r="AJ644" s="76"/>
      <c r="AK644" s="80"/>
    </row>
    <row r="645" spans="1:37">
      <c r="D645" s="64"/>
      <c r="AD645" s="81"/>
      <c r="AE645" s="52"/>
      <c r="AF645" s="52"/>
      <c r="AG645" s="52"/>
      <c r="AH645" s="82"/>
      <c r="AI645" s="52"/>
      <c r="AJ645" s="52"/>
      <c r="AK645" s="53"/>
    </row>
    <row r="646" spans="1:37">
      <c r="A646" s="83" t="s">
        <v>105</v>
      </c>
      <c r="B646" s="76"/>
      <c r="C646" s="80"/>
      <c r="D646" s="84"/>
      <c r="E646" s="84" t="s">
        <v>100</v>
      </c>
      <c r="F646" s="85" t="s">
        <v>21</v>
      </c>
      <c r="G646" s="84" t="s">
        <v>101</v>
      </c>
      <c r="H646" s="86"/>
      <c r="I646" s="84" t="s">
        <v>106</v>
      </c>
      <c r="J646" s="84"/>
      <c r="K646" s="84"/>
      <c r="L646" s="84"/>
      <c r="M646" s="86"/>
      <c r="N646" s="84" t="s">
        <v>107</v>
      </c>
      <c r="O646" s="84"/>
      <c r="P646" s="84"/>
      <c r="Q646" s="84"/>
      <c r="R646" s="86"/>
      <c r="S646" s="73"/>
      <c r="T646" s="73"/>
      <c r="AD646" s="87" t="s">
        <v>108</v>
      </c>
      <c r="AE646" s="58"/>
      <c r="AF646" s="58"/>
      <c r="AG646" s="58"/>
      <c r="AH646" s="72"/>
      <c r="AI646" s="58"/>
      <c r="AJ646" s="58"/>
      <c r="AK646" s="59"/>
    </row>
    <row r="647" spans="1:37">
      <c r="A647" s="60"/>
      <c r="C647" s="61"/>
      <c r="H647" s="61"/>
      <c r="M647" s="61"/>
      <c r="N647" s="88"/>
      <c r="O647" s="89"/>
      <c r="P647" s="89"/>
      <c r="Q647" s="89"/>
      <c r="R647" s="90"/>
      <c r="S647" s="62"/>
      <c r="T647" s="56" t="s">
        <v>109</v>
      </c>
      <c r="AD647" s="91"/>
      <c r="AE647" s="62"/>
      <c r="AF647" s="62"/>
      <c r="AG647" s="62"/>
      <c r="AH647" s="92"/>
      <c r="AI647" s="62"/>
      <c r="AJ647" s="62"/>
      <c r="AK647" s="61"/>
    </row>
    <row r="648" spans="1:37">
      <c r="A648" s="93" t="s">
        <v>110</v>
      </c>
      <c r="B648" s="58"/>
      <c r="C648" s="59"/>
      <c r="D648" s="58"/>
      <c r="E648" s="58"/>
      <c r="F648" s="94" t="s">
        <v>21</v>
      </c>
      <c r="G648" s="58"/>
      <c r="H648" s="59"/>
      <c r="I648" s="58"/>
      <c r="J648" s="58"/>
      <c r="K648" s="94" t="s">
        <v>21</v>
      </c>
      <c r="L648" s="58"/>
      <c r="M648" s="59"/>
      <c r="N648" s="95"/>
      <c r="O648" s="95"/>
      <c r="P648" s="96"/>
      <c r="Q648" s="97"/>
      <c r="R648" s="98"/>
      <c r="S648" s="62"/>
      <c r="T648" s="62"/>
      <c r="AD648" s="87" t="s">
        <v>111</v>
      </c>
      <c r="AE648" s="58"/>
      <c r="AF648" s="58"/>
      <c r="AG648" s="58"/>
      <c r="AH648" s="72"/>
      <c r="AI648" s="58"/>
      <c r="AJ648" s="58"/>
      <c r="AK648" s="59"/>
    </row>
    <row r="649" spans="1:37">
      <c r="A649" s="60"/>
      <c r="C649" s="61"/>
      <c r="H649" s="61"/>
      <c r="K649" s="99"/>
      <c r="M649" s="61"/>
      <c r="N649" s="62"/>
      <c r="Q649" s="100"/>
      <c r="R649" s="61"/>
      <c r="S649" s="62"/>
      <c r="T649" s="58"/>
      <c r="U649" s="58"/>
      <c r="V649" s="58"/>
      <c r="W649" s="58"/>
      <c r="X649" s="58"/>
      <c r="Y649" s="58"/>
      <c r="Z649" s="58"/>
      <c r="AA649" s="58"/>
      <c r="AB649" s="58"/>
      <c r="AC649" s="62"/>
      <c r="AD649" s="91"/>
      <c r="AE649" s="62"/>
      <c r="AF649" s="62"/>
      <c r="AG649" s="62"/>
      <c r="AH649" s="92"/>
      <c r="AI649" s="62"/>
      <c r="AJ649" s="62"/>
      <c r="AK649" s="61"/>
    </row>
    <row r="650" spans="1:37">
      <c r="A650" s="93" t="s">
        <v>112</v>
      </c>
      <c r="B650" s="58"/>
      <c r="C650" s="59"/>
      <c r="D650" s="58"/>
      <c r="E650" s="58"/>
      <c r="F650" s="94" t="s">
        <v>21</v>
      </c>
      <c r="G650" s="58"/>
      <c r="H650" s="59"/>
      <c r="I650" s="58"/>
      <c r="J650" s="58"/>
      <c r="K650" s="94" t="s">
        <v>21</v>
      </c>
      <c r="L650" s="58"/>
      <c r="M650" s="59"/>
      <c r="N650" s="58"/>
      <c r="O650" s="58"/>
      <c r="P650" s="94" t="s">
        <v>21</v>
      </c>
      <c r="Q650" s="101"/>
      <c r="R650" s="59"/>
      <c r="S650" s="62"/>
      <c r="T650" s="62"/>
      <c r="AD650" s="87" t="s">
        <v>113</v>
      </c>
      <c r="AE650" s="58"/>
      <c r="AF650" s="58"/>
      <c r="AG650" s="58"/>
      <c r="AH650" s="72"/>
      <c r="AI650" s="58"/>
      <c r="AJ650" s="58"/>
      <c r="AK650" s="59"/>
    </row>
    <row r="651" spans="1:37">
      <c r="AD651" s="91" t="s">
        <v>114</v>
      </c>
      <c r="AE651" s="62"/>
      <c r="AF651" s="62"/>
      <c r="AG651" s="62"/>
      <c r="AH651" s="92"/>
      <c r="AI651" s="62"/>
      <c r="AJ651" s="62"/>
      <c r="AK651" s="61"/>
    </row>
    <row r="652" spans="1:37">
      <c r="A652" s="102"/>
      <c r="B652" s="76"/>
      <c r="C652" s="76"/>
      <c r="D652" s="76"/>
      <c r="E652" s="76" t="s">
        <v>100</v>
      </c>
      <c r="F652" s="76"/>
      <c r="G652" s="76"/>
      <c r="H652" s="76"/>
      <c r="I652" s="76"/>
      <c r="J652" s="76"/>
      <c r="K652" s="76"/>
      <c r="L652" s="76"/>
      <c r="M652" s="76"/>
      <c r="N652" s="85" t="s">
        <v>40</v>
      </c>
      <c r="O652" s="76"/>
      <c r="P652" s="76"/>
      <c r="Q652" s="76"/>
      <c r="R652" s="76"/>
      <c r="S652" s="76"/>
      <c r="T652" s="76" t="s">
        <v>101</v>
      </c>
      <c r="U652" s="76"/>
      <c r="V652" s="76"/>
      <c r="W652" s="76"/>
      <c r="X652" s="76"/>
      <c r="Y652" s="76"/>
      <c r="Z652" s="76"/>
      <c r="AA652" s="76"/>
      <c r="AB652" s="80"/>
      <c r="AD652" s="87" t="s">
        <v>115</v>
      </c>
      <c r="AE652" s="58"/>
      <c r="AF652" s="58"/>
      <c r="AG652" s="58"/>
      <c r="AH652" s="72"/>
      <c r="AI652" s="58"/>
      <c r="AJ652" s="58"/>
      <c r="AK652" s="59"/>
    </row>
    <row r="653" spans="1:37">
      <c r="A653" s="103" t="s">
        <v>116</v>
      </c>
      <c r="B653" s="104" t="s">
        <v>117</v>
      </c>
      <c r="C653" s="104"/>
      <c r="D653" s="104"/>
      <c r="E653" s="104"/>
      <c r="F653" s="104"/>
      <c r="G653" s="105"/>
      <c r="H653" s="104" t="s">
        <v>118</v>
      </c>
      <c r="I653" s="104"/>
      <c r="J653" s="105"/>
      <c r="K653" s="106" t="s">
        <v>119</v>
      </c>
      <c r="L653" s="107" t="s">
        <v>120</v>
      </c>
      <c r="M653" s="108"/>
      <c r="N653" s="109" t="s">
        <v>94</v>
      </c>
      <c r="O653" s="105" t="s">
        <v>116</v>
      </c>
      <c r="P653" s="104" t="s">
        <v>117</v>
      </c>
      <c r="Q653" s="104"/>
      <c r="R653" s="104"/>
      <c r="S653" s="104"/>
      <c r="T653" s="104"/>
      <c r="U653" s="105"/>
      <c r="V653" s="104" t="s">
        <v>118</v>
      </c>
      <c r="W653" s="104"/>
      <c r="X653" s="105"/>
      <c r="Y653" s="106" t="s">
        <v>119</v>
      </c>
      <c r="Z653" s="107" t="s">
        <v>120</v>
      </c>
      <c r="AA653" s="108"/>
      <c r="AB653" s="109" t="s">
        <v>94</v>
      </c>
    </row>
    <row r="654" spans="1:37">
      <c r="A654" s="110" t="s">
        <v>121</v>
      </c>
      <c r="B654" s="111"/>
      <c r="C654" s="111"/>
      <c r="D654" s="111"/>
      <c r="E654" s="111"/>
      <c r="F654" s="111"/>
      <c r="G654" s="112"/>
      <c r="H654" s="111"/>
      <c r="I654" s="111"/>
      <c r="J654" s="112"/>
      <c r="K654" s="113"/>
      <c r="L654" s="114"/>
      <c r="M654" s="115"/>
      <c r="N654" s="116"/>
      <c r="O654" s="117" t="s">
        <v>121</v>
      </c>
      <c r="P654" s="111"/>
      <c r="Q654" s="111"/>
      <c r="R654" s="111"/>
      <c r="S654" s="111"/>
      <c r="T654" s="111"/>
      <c r="U654" s="112"/>
      <c r="V654" s="111"/>
      <c r="W654" s="111"/>
      <c r="X654" s="112"/>
      <c r="Y654" s="113"/>
      <c r="Z654" s="114"/>
      <c r="AA654" s="115"/>
      <c r="AB654" s="116"/>
      <c r="AD654" s="64" t="s">
        <v>122</v>
      </c>
    </row>
    <row r="655" spans="1:37">
      <c r="A655" s="110" t="s">
        <v>123</v>
      </c>
      <c r="B655" s="111"/>
      <c r="C655" s="111"/>
      <c r="D655" s="111"/>
      <c r="E655" s="111"/>
      <c r="F655" s="111"/>
      <c r="G655" s="112"/>
      <c r="H655" s="111"/>
      <c r="I655" s="111"/>
      <c r="J655" s="112"/>
      <c r="K655" s="118"/>
      <c r="L655" s="119"/>
      <c r="M655" s="112"/>
      <c r="N655" s="116"/>
      <c r="O655" s="117" t="s">
        <v>123</v>
      </c>
      <c r="P655" s="111"/>
      <c r="Q655" s="111"/>
      <c r="R655" s="111"/>
      <c r="S655" s="111"/>
      <c r="T655" s="111"/>
      <c r="U655" s="112"/>
      <c r="V655" s="111"/>
      <c r="W655" s="111"/>
      <c r="X655" s="112"/>
      <c r="Y655" s="118"/>
      <c r="Z655" s="119"/>
      <c r="AA655" s="112"/>
      <c r="AB655" s="116"/>
      <c r="AD655" s="120"/>
      <c r="AE655" s="58"/>
      <c r="AF655" s="58"/>
      <c r="AG655" s="58"/>
      <c r="AH655" s="58"/>
      <c r="AI655" s="58"/>
      <c r="AJ655" s="58"/>
      <c r="AK655" s="58"/>
    </row>
    <row r="656" spans="1:37">
      <c r="A656" s="110" t="s">
        <v>124</v>
      </c>
      <c r="B656" s="111"/>
      <c r="C656" s="111"/>
      <c r="D656" s="111"/>
      <c r="E656" s="111"/>
      <c r="F656" s="111"/>
      <c r="G656" s="112"/>
      <c r="H656" s="111"/>
      <c r="I656" s="111"/>
      <c r="J656" s="112"/>
      <c r="K656" s="118"/>
      <c r="L656" s="119"/>
      <c r="M656" s="112"/>
      <c r="N656" s="116"/>
      <c r="O656" s="117" t="s">
        <v>124</v>
      </c>
      <c r="P656" s="111"/>
      <c r="Q656" s="111"/>
      <c r="R656" s="111"/>
      <c r="S656" s="111"/>
      <c r="T656" s="111"/>
      <c r="U656" s="112"/>
      <c r="V656" s="111"/>
      <c r="W656" s="111"/>
      <c r="X656" s="112"/>
      <c r="Y656" s="118"/>
      <c r="Z656" s="119"/>
      <c r="AA656" s="112"/>
      <c r="AB656" s="116"/>
      <c r="AD656" s="64" t="s">
        <v>96</v>
      </c>
    </row>
    <row r="657" spans="1:37">
      <c r="A657" s="110" t="s">
        <v>125</v>
      </c>
      <c r="B657" s="111"/>
      <c r="C657" s="111"/>
      <c r="D657" s="111"/>
      <c r="E657" s="111"/>
      <c r="F657" s="111"/>
      <c r="G657" s="112"/>
      <c r="H657" s="111"/>
      <c r="I657" s="111"/>
      <c r="J657" s="112"/>
      <c r="K657" s="118"/>
      <c r="L657" s="119"/>
      <c r="M657" s="112"/>
      <c r="N657" s="116"/>
      <c r="O657" s="117" t="s">
        <v>125</v>
      </c>
      <c r="P657" s="111"/>
      <c r="Q657" s="111"/>
      <c r="R657" s="111"/>
      <c r="S657" s="111"/>
      <c r="T657" s="111"/>
      <c r="U657" s="112"/>
      <c r="V657" s="111"/>
      <c r="W657" s="111"/>
      <c r="X657" s="112"/>
      <c r="Y657" s="118"/>
      <c r="Z657" s="119"/>
      <c r="AA657" s="112"/>
      <c r="AB657" s="116"/>
      <c r="AD657" s="120"/>
      <c r="AE657" s="58"/>
      <c r="AF657" s="58"/>
      <c r="AG657" s="58"/>
      <c r="AH657" s="58"/>
      <c r="AI657" s="58"/>
      <c r="AJ657" s="58"/>
      <c r="AK657" s="58"/>
    </row>
    <row r="658" spans="1:37">
      <c r="A658" s="110" t="s">
        <v>126</v>
      </c>
      <c r="B658" s="111"/>
      <c r="C658" s="111"/>
      <c r="D658" s="111"/>
      <c r="E658" s="111"/>
      <c r="F658" s="111"/>
      <c r="G658" s="112"/>
      <c r="H658" s="111"/>
      <c r="I658" s="111"/>
      <c r="J658" s="112"/>
      <c r="K658" s="118"/>
      <c r="L658" s="119"/>
      <c r="M658" s="112"/>
      <c r="N658" s="116"/>
      <c r="O658" s="117" t="s">
        <v>126</v>
      </c>
      <c r="P658" s="111"/>
      <c r="Q658" s="111"/>
      <c r="R658" s="111"/>
      <c r="S658" s="111"/>
      <c r="T658" s="111"/>
      <c r="U658" s="112"/>
      <c r="V658" s="111"/>
      <c r="W658" s="111"/>
      <c r="X658" s="112"/>
      <c r="Y658" s="118"/>
      <c r="Z658" s="119"/>
      <c r="AA658" s="112"/>
      <c r="AB658" s="116"/>
      <c r="AD658" s="64" t="s">
        <v>127</v>
      </c>
    </row>
    <row r="659" spans="1:37">
      <c r="A659" s="121" t="s">
        <v>128</v>
      </c>
      <c r="B659" s="58"/>
      <c r="C659" s="58"/>
      <c r="D659" s="58"/>
      <c r="E659" s="58"/>
      <c r="F659" s="58"/>
      <c r="G659" s="72"/>
      <c r="H659" s="58"/>
      <c r="I659" s="58"/>
      <c r="J659" s="72"/>
      <c r="K659" s="122"/>
      <c r="L659" s="123"/>
      <c r="M659" s="72"/>
      <c r="N659" s="59"/>
      <c r="O659" s="124" t="s">
        <v>128</v>
      </c>
      <c r="P659" s="58"/>
      <c r="Q659" s="58"/>
      <c r="R659" s="58"/>
      <c r="S659" s="58"/>
      <c r="T659" s="58"/>
      <c r="U659" s="72"/>
      <c r="V659" s="58"/>
      <c r="W659" s="58"/>
      <c r="X659" s="72"/>
      <c r="Y659" s="122"/>
      <c r="Z659" s="123"/>
      <c r="AA659" s="72"/>
      <c r="AB659" s="59"/>
      <c r="AD659" s="125"/>
      <c r="AE659" s="125" t="str">
        <f>Daten!$A$35</f>
        <v>Fredenbeck</v>
      </c>
      <c r="AF659" s="58"/>
      <c r="AG659" s="58"/>
      <c r="AH659" s="58"/>
      <c r="AI659" s="58"/>
      <c r="AJ659" s="58"/>
      <c r="AK659" s="58"/>
    </row>
    <row r="660" spans="1:37">
      <c r="A660" s="65" t="s">
        <v>129</v>
      </c>
      <c r="N660" s="61"/>
      <c r="O660" s="64" t="s">
        <v>129</v>
      </c>
      <c r="AB660" s="61"/>
      <c r="AD660" s="64" t="s">
        <v>130</v>
      </c>
    </row>
    <row r="661" spans="1:37">
      <c r="A661" s="57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9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9"/>
      <c r="AD661" s="58"/>
      <c r="AE661" s="126" t="str">
        <f>Daten!$A$33</f>
        <v>06.05.2017</v>
      </c>
      <c r="AF661" s="58"/>
      <c r="AG661" s="58"/>
      <c r="AH661" s="58"/>
      <c r="AI661" s="58"/>
      <c r="AJ661" s="58"/>
      <c r="AK661" s="58"/>
    </row>
    <row r="662" spans="1:37" ht="12" customHeight="1">
      <c r="A662" s="127"/>
    </row>
    <row r="663" spans="1:37">
      <c r="A663" s="51" t="s">
        <v>95</v>
      </c>
      <c r="B663" s="52"/>
      <c r="C663" s="52"/>
      <c r="D663" s="52"/>
      <c r="E663" s="53"/>
      <c r="F663" s="54" t="s">
        <v>96</v>
      </c>
      <c r="G663" s="52"/>
      <c r="H663" s="52"/>
      <c r="I663" s="52"/>
      <c r="J663" s="52"/>
      <c r="K663" s="52"/>
      <c r="L663" s="52"/>
      <c r="M663" s="52"/>
      <c r="N663" s="52"/>
      <c r="O663" s="52"/>
      <c r="P663" s="53"/>
      <c r="Q663" s="54" t="s">
        <v>97</v>
      </c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3"/>
      <c r="AC663" s="55" t="s">
        <v>98</v>
      </c>
    </row>
    <row r="664" spans="1:37">
      <c r="A664" s="57"/>
      <c r="B664" s="58"/>
      <c r="C664" s="58"/>
      <c r="D664" s="58"/>
      <c r="E664" s="59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9"/>
      <c r="Q664" s="58"/>
      <c r="R664" s="58" t="str">
        <f ca="1">Sonntag!P43</f>
        <v>TV Sottrum</v>
      </c>
      <c r="S664" s="58"/>
      <c r="T664" s="58"/>
      <c r="U664" s="58"/>
      <c r="V664" s="58"/>
      <c r="W664" s="58"/>
      <c r="X664" s="58"/>
      <c r="Y664" s="58" t="str">
        <f>Sonntag!N43</f>
        <v>F30</v>
      </c>
      <c r="Z664" s="58"/>
      <c r="AA664" s="58"/>
      <c r="AB664" s="59"/>
      <c r="AC664" s="55" t="s">
        <v>99</v>
      </c>
    </row>
    <row r="665" spans="1:37" ht="15.95" customHeight="1">
      <c r="A665" s="60" t="s">
        <v>100</v>
      </c>
      <c r="C665" s="56" t="str">
        <f ca="1">Sonntag!I43</f>
        <v>TSV Burgdorf</v>
      </c>
      <c r="M665" s="61"/>
      <c r="N665" s="62" t="s">
        <v>101</v>
      </c>
      <c r="O665" s="63"/>
      <c r="P665" s="56" t="str">
        <f ca="1">Sonntag!M43</f>
        <v>SC Itzehoe</v>
      </c>
      <c r="AB665" s="61"/>
    </row>
    <row r="666" spans="1:37">
      <c r="A666" s="57"/>
      <c r="B666" s="58"/>
      <c r="C666" s="58"/>
      <c r="M666" s="61"/>
      <c r="N666" s="62"/>
      <c r="AB666" s="61"/>
      <c r="AD666" s="64" t="s">
        <v>37</v>
      </c>
      <c r="AG666" s="64" t="s">
        <v>102</v>
      </c>
      <c r="AJ666" s="64" t="s">
        <v>39</v>
      </c>
    </row>
    <row r="667" spans="1:37">
      <c r="A667" s="65" t="s">
        <v>100</v>
      </c>
      <c r="C667" s="66"/>
      <c r="D667" s="67"/>
      <c r="E667" s="67"/>
      <c r="F667" s="67"/>
      <c r="G667" s="67"/>
      <c r="H667" s="68"/>
      <c r="I667" s="67"/>
      <c r="J667" s="67"/>
      <c r="K667" s="67"/>
      <c r="L667" s="67"/>
      <c r="M667" s="68"/>
      <c r="N667" s="67"/>
      <c r="O667" s="67"/>
      <c r="P667" s="67"/>
      <c r="Q667" s="67"/>
      <c r="R667" s="68"/>
      <c r="S667" s="67"/>
      <c r="T667" s="67"/>
      <c r="U667" s="67"/>
      <c r="V667" s="67"/>
      <c r="W667" s="68"/>
      <c r="X667" s="67"/>
      <c r="Y667" s="67"/>
      <c r="Z667" s="67"/>
      <c r="AA667" s="67"/>
      <c r="AB667" s="68"/>
      <c r="AC667" s="62"/>
      <c r="AD667" s="69"/>
      <c r="AE667" s="53"/>
      <c r="AF667" s="62"/>
      <c r="AG667" s="69"/>
      <c r="AH667" s="53"/>
      <c r="AJ667" s="69"/>
      <c r="AK667" s="53"/>
    </row>
    <row r="668" spans="1:37">
      <c r="A668" s="70" t="s">
        <v>101</v>
      </c>
      <c r="B668" s="58"/>
      <c r="C668" s="71"/>
      <c r="D668" s="72"/>
      <c r="E668" s="72"/>
      <c r="F668" s="72"/>
      <c r="G668" s="72"/>
      <c r="H668" s="59"/>
      <c r="I668" s="72"/>
      <c r="J668" s="72"/>
      <c r="K668" s="72"/>
      <c r="L668" s="72"/>
      <c r="M668" s="59"/>
      <c r="N668" s="72"/>
      <c r="O668" s="72"/>
      <c r="P668" s="72"/>
      <c r="Q668" s="72"/>
      <c r="R668" s="59"/>
      <c r="S668" s="72"/>
      <c r="T668" s="72"/>
      <c r="U668" s="72"/>
      <c r="V668" s="72"/>
      <c r="W668" s="59"/>
      <c r="X668" s="72"/>
      <c r="Y668" s="72"/>
      <c r="Z668" s="72"/>
      <c r="AA668" s="72"/>
      <c r="AB668" s="59"/>
      <c r="AC668" s="62"/>
      <c r="AD668" s="462">
        <f>Sonntag!C42</f>
        <v>6</v>
      </c>
      <c r="AE668" s="463"/>
      <c r="AF668" s="62"/>
      <c r="AG668" s="462">
        <f>Sonntag!E43</f>
        <v>122</v>
      </c>
      <c r="AH668" s="463"/>
      <c r="AJ668" s="462">
        <f>Sonntag!F43</f>
        <v>2</v>
      </c>
      <c r="AK668" s="463"/>
    </row>
    <row r="669" spans="1:37">
      <c r="A669" s="65" t="s">
        <v>100</v>
      </c>
      <c r="C669" s="66"/>
      <c r="D669" s="67"/>
      <c r="E669" s="67"/>
      <c r="F669" s="67"/>
      <c r="G669" s="67"/>
      <c r="H669" s="68"/>
      <c r="I669" s="67"/>
      <c r="J669" s="67"/>
      <c r="K669" s="67"/>
      <c r="L669" s="67"/>
      <c r="M669" s="68"/>
      <c r="N669" s="67"/>
      <c r="O669" s="67"/>
      <c r="P669" s="67"/>
      <c r="Q669" s="67"/>
      <c r="R669" s="68"/>
      <c r="S669" s="67"/>
      <c r="T669" s="67"/>
      <c r="U669" s="67"/>
      <c r="V669" s="67"/>
      <c r="W669" s="68"/>
      <c r="X669" s="67"/>
      <c r="Y669" s="67"/>
      <c r="Z669" s="67"/>
      <c r="AA669" s="67"/>
      <c r="AB669" s="68"/>
      <c r="AC669" s="62"/>
      <c r="AD669" s="57"/>
      <c r="AE669" s="59"/>
      <c r="AF669" s="62"/>
      <c r="AG669" s="57"/>
      <c r="AH669" s="59"/>
      <c r="AJ669" s="57"/>
      <c r="AK669" s="59"/>
    </row>
    <row r="670" spans="1:37">
      <c r="A670" s="70" t="s">
        <v>101</v>
      </c>
      <c r="B670" s="58"/>
      <c r="C670" s="71"/>
      <c r="D670" s="72"/>
      <c r="E670" s="72"/>
      <c r="F670" s="72"/>
      <c r="G670" s="72"/>
      <c r="H670" s="59"/>
      <c r="I670" s="72"/>
      <c r="J670" s="72"/>
      <c r="K670" s="72"/>
      <c r="L670" s="72"/>
      <c r="M670" s="59"/>
      <c r="N670" s="72"/>
      <c r="O670" s="72"/>
      <c r="P670" s="72"/>
      <c r="Q670" s="72"/>
      <c r="R670" s="59"/>
      <c r="S670" s="72"/>
      <c r="T670" s="72"/>
      <c r="U670" s="72"/>
      <c r="V670" s="72"/>
      <c r="W670" s="59"/>
      <c r="X670" s="72"/>
      <c r="Y670" s="72"/>
      <c r="Z670" s="72"/>
      <c r="AA670" s="72"/>
      <c r="AB670" s="59"/>
      <c r="AC670" s="62"/>
      <c r="AD670" s="62"/>
      <c r="AE670" s="62"/>
      <c r="AF670" s="62"/>
      <c r="AG670" s="62"/>
    </row>
    <row r="671" spans="1:37">
      <c r="A671" s="65" t="s">
        <v>100</v>
      </c>
      <c r="C671" s="66"/>
      <c r="D671" s="67"/>
      <c r="E671" s="67"/>
      <c r="F671" s="67"/>
      <c r="G671" s="67"/>
      <c r="H671" s="68"/>
      <c r="I671" s="67"/>
      <c r="J671" s="67"/>
      <c r="K671" s="67"/>
      <c r="L671" s="67"/>
      <c r="M671" s="68"/>
      <c r="N671" s="67"/>
      <c r="O671" s="67"/>
      <c r="P671" s="67"/>
      <c r="Q671" s="67"/>
      <c r="R671" s="68"/>
      <c r="S671" s="67"/>
      <c r="T671" s="67"/>
      <c r="U671" s="67"/>
      <c r="V671" s="67"/>
      <c r="W671" s="68"/>
      <c r="X671" s="67"/>
      <c r="Y671" s="67"/>
      <c r="Z671" s="67"/>
      <c r="AA671" s="67"/>
      <c r="AB671" s="68"/>
      <c r="AC671" s="62"/>
      <c r="AD671" s="73" t="s">
        <v>103</v>
      </c>
      <c r="AE671" s="62"/>
      <c r="AF671" s="62"/>
      <c r="AG671" s="62"/>
    </row>
    <row r="672" spans="1:37">
      <c r="A672" s="70" t="s">
        <v>101</v>
      </c>
      <c r="B672" s="58"/>
      <c r="C672" s="71"/>
      <c r="D672" s="72"/>
      <c r="E672" s="72"/>
      <c r="F672" s="72"/>
      <c r="G672" s="72"/>
      <c r="H672" s="59"/>
      <c r="I672" s="72"/>
      <c r="J672" s="72"/>
      <c r="K672" s="72"/>
      <c r="L672" s="72"/>
      <c r="M672" s="59"/>
      <c r="N672" s="72"/>
      <c r="O672" s="72"/>
      <c r="P672" s="72"/>
      <c r="Q672" s="72"/>
      <c r="R672" s="59"/>
      <c r="S672" s="72"/>
      <c r="T672" s="72"/>
      <c r="U672" s="72"/>
      <c r="V672" s="72"/>
      <c r="W672" s="59"/>
      <c r="X672" s="72"/>
      <c r="Y672" s="72"/>
      <c r="Z672" s="72"/>
      <c r="AA672" s="72"/>
      <c r="AB672" s="59"/>
      <c r="AC672" s="62"/>
      <c r="AD672" s="62"/>
      <c r="AE672" s="62"/>
      <c r="AF672" s="62"/>
      <c r="AG672" s="62"/>
    </row>
    <row r="673" spans="1:37">
      <c r="A673" s="65" t="s">
        <v>100</v>
      </c>
      <c r="C673" s="66"/>
      <c r="D673" s="67"/>
      <c r="E673" s="67"/>
      <c r="F673" s="67"/>
      <c r="G673" s="67"/>
      <c r="H673" s="68"/>
      <c r="I673" s="67"/>
      <c r="J673" s="67"/>
      <c r="K673" s="67"/>
      <c r="L673" s="67"/>
      <c r="M673" s="68"/>
      <c r="N673" s="67"/>
      <c r="O673" s="67"/>
      <c r="P673" s="67"/>
      <c r="Q673" s="67"/>
      <c r="R673" s="68"/>
      <c r="S673" s="67"/>
      <c r="T673" s="67"/>
      <c r="U673" s="67"/>
      <c r="V673" s="67"/>
      <c r="W673" s="68"/>
      <c r="X673" s="67"/>
      <c r="Y673" s="67"/>
      <c r="Z673" s="67"/>
      <c r="AA673" s="67"/>
      <c r="AB673" s="68"/>
      <c r="AC673" s="62"/>
      <c r="AD673" s="74" t="str">
        <f>Daten!$A$31</f>
        <v>DM Senioren 2017</v>
      </c>
      <c r="AE673" s="58"/>
      <c r="AF673" s="58"/>
      <c r="AG673" s="58"/>
      <c r="AH673" s="58"/>
      <c r="AI673" s="58"/>
      <c r="AJ673" s="58"/>
      <c r="AK673" s="58"/>
    </row>
    <row r="674" spans="1:37">
      <c r="A674" s="70" t="s">
        <v>101</v>
      </c>
      <c r="B674" s="58"/>
      <c r="C674" s="71"/>
      <c r="D674" s="72"/>
      <c r="E674" s="72"/>
      <c r="F674" s="72"/>
      <c r="G674" s="72"/>
      <c r="H674" s="59"/>
      <c r="I674" s="72"/>
      <c r="J674" s="72"/>
      <c r="K674" s="72"/>
      <c r="L674" s="72"/>
      <c r="M674" s="59"/>
      <c r="N674" s="72"/>
      <c r="O674" s="72"/>
      <c r="P674" s="72"/>
      <c r="Q674" s="72"/>
      <c r="R674" s="59"/>
      <c r="S674" s="72"/>
      <c r="T674" s="72"/>
      <c r="U674" s="72"/>
      <c r="V674" s="72"/>
      <c r="W674" s="59"/>
      <c r="X674" s="72"/>
      <c r="Y674" s="72"/>
      <c r="Z674" s="72"/>
      <c r="AA674" s="72"/>
      <c r="AB674" s="59"/>
      <c r="AC674" s="62"/>
      <c r="AD674" s="75" t="str">
        <f>Sonntag!G43</f>
        <v>F30</v>
      </c>
      <c r="AE674" s="76"/>
      <c r="AF674" s="76"/>
      <c r="AG674" s="75" t="s">
        <v>34</v>
      </c>
      <c r="AH674" s="76"/>
      <c r="AI674" s="76"/>
      <c r="AJ674" s="76"/>
      <c r="AK674" s="76"/>
    </row>
    <row r="675" spans="1:37">
      <c r="A675" s="65" t="s">
        <v>100</v>
      </c>
      <c r="C675" s="66"/>
      <c r="D675" s="67"/>
      <c r="E675" s="67"/>
      <c r="F675" s="67"/>
      <c r="G675" s="67"/>
      <c r="H675" s="68"/>
      <c r="I675" s="67"/>
      <c r="J675" s="67"/>
      <c r="K675" s="67"/>
      <c r="L675" s="67"/>
      <c r="M675" s="68"/>
      <c r="N675" s="67"/>
      <c r="O675" s="67"/>
      <c r="P675" s="67"/>
      <c r="Q675" s="67"/>
      <c r="R675" s="68"/>
      <c r="S675" s="67"/>
      <c r="T675" s="67"/>
      <c r="U675" s="67"/>
      <c r="V675" s="67"/>
      <c r="W675" s="68"/>
      <c r="X675" s="67"/>
      <c r="Y675" s="67"/>
      <c r="Z675" s="67"/>
      <c r="AA675" s="67"/>
      <c r="AB675" s="68"/>
      <c r="AC675" s="62"/>
      <c r="AD675" s="77"/>
      <c r="AE675" s="62"/>
      <c r="AF675" s="62"/>
      <c r="AG675" s="62"/>
      <c r="AH675" s="62"/>
      <c r="AI675" s="62"/>
      <c r="AJ675" s="62"/>
      <c r="AK675" s="62"/>
    </row>
    <row r="676" spans="1:37">
      <c r="A676" s="70" t="s">
        <v>101</v>
      </c>
      <c r="B676" s="58"/>
      <c r="C676" s="71"/>
      <c r="D676" s="72"/>
      <c r="E676" s="72"/>
      <c r="F676" s="72"/>
      <c r="G676" s="72"/>
      <c r="H676" s="59"/>
      <c r="I676" s="72"/>
      <c r="J676" s="72"/>
      <c r="K676" s="72"/>
      <c r="L676" s="72"/>
      <c r="M676" s="59"/>
      <c r="N676" s="72"/>
      <c r="O676" s="72"/>
      <c r="P676" s="72"/>
      <c r="Q676" s="72"/>
      <c r="R676" s="59"/>
      <c r="S676" s="72"/>
      <c r="T676" s="72"/>
      <c r="U676" s="72"/>
      <c r="V676" s="72"/>
      <c r="W676" s="59"/>
      <c r="X676" s="72"/>
      <c r="Y676" s="72"/>
      <c r="Z676" s="72"/>
      <c r="AA676" s="72"/>
      <c r="AB676" s="59"/>
      <c r="AC676" s="62"/>
      <c r="AD676" s="78" t="s">
        <v>104</v>
      </c>
      <c r="AE676" s="76"/>
      <c r="AF676" s="76"/>
      <c r="AG676" s="76"/>
      <c r="AH676" s="79"/>
      <c r="AI676" s="76"/>
      <c r="AJ676" s="76"/>
      <c r="AK676" s="80"/>
    </row>
    <row r="677" spans="1:37">
      <c r="D677" s="64"/>
      <c r="AD677" s="81"/>
      <c r="AE677" s="52"/>
      <c r="AF677" s="52"/>
      <c r="AG677" s="52"/>
      <c r="AH677" s="82"/>
      <c r="AI677" s="52"/>
      <c r="AJ677" s="52"/>
      <c r="AK677" s="53"/>
    </row>
    <row r="678" spans="1:37">
      <c r="A678" s="83" t="s">
        <v>105</v>
      </c>
      <c r="B678" s="76"/>
      <c r="C678" s="80"/>
      <c r="D678" s="84"/>
      <c r="E678" s="84" t="s">
        <v>100</v>
      </c>
      <c r="F678" s="85" t="s">
        <v>21</v>
      </c>
      <c r="G678" s="84" t="s">
        <v>101</v>
      </c>
      <c r="H678" s="86"/>
      <c r="I678" s="84" t="s">
        <v>106</v>
      </c>
      <c r="J678" s="84"/>
      <c r="K678" s="84"/>
      <c r="L678" s="84"/>
      <c r="M678" s="86"/>
      <c r="N678" s="84" t="s">
        <v>107</v>
      </c>
      <c r="O678" s="84"/>
      <c r="P678" s="84"/>
      <c r="Q678" s="84"/>
      <c r="R678" s="86"/>
      <c r="S678" s="73"/>
      <c r="T678" s="73"/>
      <c r="AD678" s="87" t="s">
        <v>108</v>
      </c>
      <c r="AE678" s="58"/>
      <c r="AF678" s="58"/>
      <c r="AG678" s="58"/>
      <c r="AH678" s="72"/>
      <c r="AI678" s="58"/>
      <c r="AJ678" s="58"/>
      <c r="AK678" s="59"/>
    </row>
    <row r="679" spans="1:37">
      <c r="A679" s="60"/>
      <c r="C679" s="61"/>
      <c r="H679" s="61"/>
      <c r="M679" s="61"/>
      <c r="N679" s="88"/>
      <c r="O679" s="89"/>
      <c r="P679" s="89"/>
      <c r="Q679" s="89"/>
      <c r="R679" s="90"/>
      <c r="S679" s="62"/>
      <c r="T679" s="56" t="s">
        <v>109</v>
      </c>
      <c r="AD679" s="91"/>
      <c r="AE679" s="62"/>
      <c r="AF679" s="62"/>
      <c r="AG679" s="62"/>
      <c r="AH679" s="92"/>
      <c r="AI679" s="62"/>
      <c r="AJ679" s="62"/>
      <c r="AK679" s="61"/>
    </row>
    <row r="680" spans="1:37">
      <c r="A680" s="93" t="s">
        <v>110</v>
      </c>
      <c r="B680" s="58"/>
      <c r="C680" s="59"/>
      <c r="D680" s="58"/>
      <c r="E680" s="58"/>
      <c r="F680" s="94" t="s">
        <v>21</v>
      </c>
      <c r="G680" s="58"/>
      <c r="H680" s="59"/>
      <c r="I680" s="58"/>
      <c r="J680" s="58"/>
      <c r="K680" s="94" t="s">
        <v>21</v>
      </c>
      <c r="L680" s="58"/>
      <c r="M680" s="59"/>
      <c r="N680" s="95"/>
      <c r="O680" s="95"/>
      <c r="P680" s="96"/>
      <c r="Q680" s="97"/>
      <c r="R680" s="98"/>
      <c r="S680" s="62"/>
      <c r="T680" s="62"/>
      <c r="AD680" s="87" t="s">
        <v>111</v>
      </c>
      <c r="AE680" s="58"/>
      <c r="AF680" s="58"/>
      <c r="AG680" s="58"/>
      <c r="AH680" s="72"/>
      <c r="AI680" s="58"/>
      <c r="AJ680" s="58"/>
      <c r="AK680" s="59"/>
    </row>
    <row r="681" spans="1:37">
      <c r="A681" s="60"/>
      <c r="C681" s="61"/>
      <c r="H681" s="61"/>
      <c r="K681" s="99"/>
      <c r="M681" s="61"/>
      <c r="N681" s="62"/>
      <c r="Q681" s="100"/>
      <c r="R681" s="61"/>
      <c r="S681" s="62"/>
      <c r="T681" s="58"/>
      <c r="U681" s="58"/>
      <c r="V681" s="58"/>
      <c r="W681" s="58"/>
      <c r="X681" s="58"/>
      <c r="Y681" s="58"/>
      <c r="Z681" s="58"/>
      <c r="AA681" s="58"/>
      <c r="AB681" s="58"/>
      <c r="AC681" s="62"/>
      <c r="AD681" s="91"/>
      <c r="AE681" s="62"/>
      <c r="AF681" s="62"/>
      <c r="AG681" s="62"/>
      <c r="AH681" s="92"/>
      <c r="AI681" s="62"/>
      <c r="AJ681" s="62"/>
      <c r="AK681" s="61"/>
    </row>
    <row r="682" spans="1:37">
      <c r="A682" s="93" t="s">
        <v>112</v>
      </c>
      <c r="B682" s="58"/>
      <c r="C682" s="59"/>
      <c r="D682" s="58"/>
      <c r="E682" s="58"/>
      <c r="F682" s="94" t="s">
        <v>21</v>
      </c>
      <c r="G682" s="58"/>
      <c r="H682" s="59"/>
      <c r="I682" s="58"/>
      <c r="J682" s="58"/>
      <c r="K682" s="94" t="s">
        <v>21</v>
      </c>
      <c r="L682" s="58"/>
      <c r="M682" s="59"/>
      <c r="N682" s="58"/>
      <c r="O682" s="58"/>
      <c r="P682" s="94" t="s">
        <v>21</v>
      </c>
      <c r="Q682" s="101"/>
      <c r="R682" s="59"/>
      <c r="S682" s="62"/>
      <c r="T682" s="62"/>
      <c r="AD682" s="87" t="s">
        <v>113</v>
      </c>
      <c r="AE682" s="58"/>
      <c r="AF682" s="58"/>
      <c r="AG682" s="58"/>
      <c r="AH682" s="72"/>
      <c r="AI682" s="58"/>
      <c r="AJ682" s="58"/>
      <c r="AK682" s="59"/>
    </row>
    <row r="683" spans="1:37">
      <c r="AD683" s="91" t="s">
        <v>114</v>
      </c>
      <c r="AE683" s="62"/>
      <c r="AF683" s="62"/>
      <c r="AG683" s="62"/>
      <c r="AH683" s="92"/>
      <c r="AI683" s="62"/>
      <c r="AJ683" s="62"/>
      <c r="AK683" s="61"/>
    </row>
    <row r="684" spans="1:37">
      <c r="A684" s="102"/>
      <c r="B684" s="76"/>
      <c r="C684" s="76"/>
      <c r="D684" s="76"/>
      <c r="E684" s="76" t="s">
        <v>100</v>
      </c>
      <c r="F684" s="76"/>
      <c r="G684" s="76"/>
      <c r="H684" s="76"/>
      <c r="I684" s="76"/>
      <c r="J684" s="76"/>
      <c r="K684" s="76"/>
      <c r="L684" s="76"/>
      <c r="M684" s="76"/>
      <c r="N684" s="85" t="s">
        <v>40</v>
      </c>
      <c r="O684" s="76"/>
      <c r="P684" s="76"/>
      <c r="Q684" s="76"/>
      <c r="R684" s="76"/>
      <c r="S684" s="76"/>
      <c r="T684" s="76" t="s">
        <v>101</v>
      </c>
      <c r="U684" s="76"/>
      <c r="V684" s="76"/>
      <c r="W684" s="76"/>
      <c r="X684" s="76"/>
      <c r="Y684" s="76"/>
      <c r="Z684" s="76"/>
      <c r="AA684" s="76"/>
      <c r="AB684" s="80"/>
      <c r="AD684" s="87" t="s">
        <v>115</v>
      </c>
      <c r="AE684" s="58"/>
      <c r="AF684" s="58"/>
      <c r="AG684" s="58"/>
      <c r="AH684" s="72"/>
      <c r="AI684" s="58"/>
      <c r="AJ684" s="58"/>
      <c r="AK684" s="59"/>
    </row>
    <row r="685" spans="1:37">
      <c r="A685" s="103" t="s">
        <v>116</v>
      </c>
      <c r="B685" s="104" t="s">
        <v>117</v>
      </c>
      <c r="C685" s="104"/>
      <c r="D685" s="104"/>
      <c r="E685" s="104"/>
      <c r="F685" s="104"/>
      <c r="G685" s="105"/>
      <c r="H685" s="104" t="s">
        <v>118</v>
      </c>
      <c r="I685" s="104"/>
      <c r="J685" s="105"/>
      <c r="K685" s="106" t="s">
        <v>119</v>
      </c>
      <c r="L685" s="107" t="s">
        <v>120</v>
      </c>
      <c r="M685" s="108"/>
      <c r="N685" s="109" t="s">
        <v>94</v>
      </c>
      <c r="O685" s="105" t="s">
        <v>116</v>
      </c>
      <c r="P685" s="104" t="s">
        <v>117</v>
      </c>
      <c r="Q685" s="104"/>
      <c r="R685" s="104"/>
      <c r="S685" s="104"/>
      <c r="T685" s="104"/>
      <c r="U685" s="105"/>
      <c r="V685" s="104" t="s">
        <v>118</v>
      </c>
      <c r="W685" s="104"/>
      <c r="X685" s="105"/>
      <c r="Y685" s="106" t="s">
        <v>119</v>
      </c>
      <c r="Z685" s="107" t="s">
        <v>120</v>
      </c>
      <c r="AA685" s="108"/>
      <c r="AB685" s="109" t="s">
        <v>94</v>
      </c>
    </row>
    <row r="686" spans="1:37">
      <c r="A686" s="110" t="s">
        <v>121</v>
      </c>
      <c r="B686" s="111"/>
      <c r="C686" s="111"/>
      <c r="D686" s="111"/>
      <c r="E686" s="111"/>
      <c r="F686" s="111"/>
      <c r="G686" s="112"/>
      <c r="H686" s="111"/>
      <c r="I686" s="111"/>
      <c r="J686" s="112"/>
      <c r="K686" s="113"/>
      <c r="L686" s="114"/>
      <c r="M686" s="115"/>
      <c r="N686" s="116"/>
      <c r="O686" s="117" t="s">
        <v>121</v>
      </c>
      <c r="P686" s="111"/>
      <c r="Q686" s="111"/>
      <c r="R686" s="111"/>
      <c r="S686" s="111"/>
      <c r="T686" s="111"/>
      <c r="U686" s="112"/>
      <c r="V686" s="111"/>
      <c r="W686" s="111"/>
      <c r="X686" s="112"/>
      <c r="Y686" s="113"/>
      <c r="Z686" s="114"/>
      <c r="AA686" s="115"/>
      <c r="AB686" s="116"/>
      <c r="AD686" s="64" t="s">
        <v>122</v>
      </c>
    </row>
    <row r="687" spans="1:37">
      <c r="A687" s="110" t="s">
        <v>123</v>
      </c>
      <c r="B687" s="111"/>
      <c r="C687" s="111"/>
      <c r="D687" s="111"/>
      <c r="E687" s="111"/>
      <c r="F687" s="111"/>
      <c r="G687" s="112"/>
      <c r="H687" s="111"/>
      <c r="I687" s="111"/>
      <c r="J687" s="112"/>
      <c r="K687" s="118"/>
      <c r="L687" s="119"/>
      <c r="M687" s="112"/>
      <c r="N687" s="116"/>
      <c r="O687" s="117" t="s">
        <v>123</v>
      </c>
      <c r="P687" s="111"/>
      <c r="Q687" s="111"/>
      <c r="R687" s="111"/>
      <c r="S687" s="111"/>
      <c r="T687" s="111"/>
      <c r="U687" s="112"/>
      <c r="V687" s="111"/>
      <c r="W687" s="111"/>
      <c r="X687" s="112"/>
      <c r="Y687" s="118"/>
      <c r="Z687" s="119"/>
      <c r="AA687" s="112"/>
      <c r="AB687" s="116"/>
      <c r="AD687" s="120"/>
      <c r="AE687" s="58"/>
      <c r="AF687" s="58"/>
      <c r="AG687" s="58"/>
      <c r="AH687" s="58"/>
      <c r="AI687" s="58"/>
      <c r="AJ687" s="58"/>
      <c r="AK687" s="58"/>
    </row>
    <row r="688" spans="1:37">
      <c r="A688" s="110" t="s">
        <v>124</v>
      </c>
      <c r="B688" s="111"/>
      <c r="C688" s="111"/>
      <c r="D688" s="111"/>
      <c r="E688" s="111"/>
      <c r="F688" s="111"/>
      <c r="G688" s="112"/>
      <c r="H688" s="111"/>
      <c r="I688" s="111"/>
      <c r="J688" s="112"/>
      <c r="K688" s="118"/>
      <c r="L688" s="119"/>
      <c r="M688" s="112"/>
      <c r="N688" s="116"/>
      <c r="O688" s="117" t="s">
        <v>124</v>
      </c>
      <c r="P688" s="111"/>
      <c r="Q688" s="111"/>
      <c r="R688" s="111"/>
      <c r="S688" s="111"/>
      <c r="T688" s="111"/>
      <c r="U688" s="112"/>
      <c r="V688" s="111"/>
      <c r="W688" s="111"/>
      <c r="X688" s="112"/>
      <c r="Y688" s="118"/>
      <c r="Z688" s="119"/>
      <c r="AA688" s="112"/>
      <c r="AB688" s="116"/>
      <c r="AD688" s="64" t="s">
        <v>96</v>
      </c>
    </row>
    <row r="689" spans="1:37">
      <c r="A689" s="110" t="s">
        <v>125</v>
      </c>
      <c r="B689" s="111"/>
      <c r="C689" s="111"/>
      <c r="D689" s="111"/>
      <c r="E689" s="111"/>
      <c r="F689" s="111"/>
      <c r="G689" s="112"/>
      <c r="H689" s="111"/>
      <c r="I689" s="111"/>
      <c r="J689" s="112"/>
      <c r="K689" s="118"/>
      <c r="L689" s="119"/>
      <c r="M689" s="112"/>
      <c r="N689" s="116"/>
      <c r="O689" s="117" t="s">
        <v>125</v>
      </c>
      <c r="P689" s="111"/>
      <c r="Q689" s="111"/>
      <c r="R689" s="111"/>
      <c r="S689" s="111"/>
      <c r="T689" s="111"/>
      <c r="U689" s="112"/>
      <c r="V689" s="111"/>
      <c r="W689" s="111"/>
      <c r="X689" s="112"/>
      <c r="Y689" s="118"/>
      <c r="Z689" s="119"/>
      <c r="AA689" s="112"/>
      <c r="AB689" s="116"/>
      <c r="AD689" s="120"/>
      <c r="AE689" s="58"/>
      <c r="AF689" s="58"/>
      <c r="AG689" s="58"/>
      <c r="AH689" s="58"/>
      <c r="AI689" s="58"/>
      <c r="AJ689" s="58"/>
      <c r="AK689" s="58"/>
    </row>
    <row r="690" spans="1:37">
      <c r="A690" s="110" t="s">
        <v>126</v>
      </c>
      <c r="B690" s="111"/>
      <c r="C690" s="111"/>
      <c r="D690" s="111"/>
      <c r="E690" s="111"/>
      <c r="F690" s="111"/>
      <c r="G690" s="112"/>
      <c r="H690" s="111"/>
      <c r="I690" s="111"/>
      <c r="J690" s="112"/>
      <c r="K690" s="118"/>
      <c r="L690" s="119"/>
      <c r="M690" s="112"/>
      <c r="N690" s="116"/>
      <c r="O690" s="117" t="s">
        <v>126</v>
      </c>
      <c r="P690" s="111"/>
      <c r="Q690" s="111"/>
      <c r="R690" s="111"/>
      <c r="S690" s="111"/>
      <c r="T690" s="111"/>
      <c r="U690" s="112"/>
      <c r="V690" s="111"/>
      <c r="W690" s="111"/>
      <c r="X690" s="112"/>
      <c r="Y690" s="118"/>
      <c r="Z690" s="119"/>
      <c r="AA690" s="112"/>
      <c r="AB690" s="116"/>
      <c r="AD690" s="64" t="s">
        <v>127</v>
      </c>
    </row>
    <row r="691" spans="1:37">
      <c r="A691" s="121" t="s">
        <v>128</v>
      </c>
      <c r="B691" s="58"/>
      <c r="C691" s="58"/>
      <c r="D691" s="58"/>
      <c r="E691" s="58"/>
      <c r="F691" s="58"/>
      <c r="G691" s="72"/>
      <c r="H691" s="58"/>
      <c r="I691" s="58"/>
      <c r="J691" s="72"/>
      <c r="K691" s="122"/>
      <c r="L691" s="123"/>
      <c r="M691" s="72"/>
      <c r="N691" s="59"/>
      <c r="O691" s="124" t="s">
        <v>128</v>
      </c>
      <c r="P691" s="58"/>
      <c r="Q691" s="58"/>
      <c r="R691" s="58"/>
      <c r="S691" s="58"/>
      <c r="T691" s="58"/>
      <c r="U691" s="72"/>
      <c r="V691" s="58"/>
      <c r="W691" s="58"/>
      <c r="X691" s="72"/>
      <c r="Y691" s="122"/>
      <c r="Z691" s="123"/>
      <c r="AA691" s="72"/>
      <c r="AB691" s="59"/>
      <c r="AD691" s="120"/>
      <c r="AE691" s="125" t="str">
        <f>Daten!$A$35</f>
        <v>Fredenbeck</v>
      </c>
      <c r="AF691" s="58"/>
      <c r="AG691" s="58"/>
      <c r="AH691" s="58"/>
      <c r="AI691" s="58"/>
      <c r="AJ691" s="58"/>
      <c r="AK691" s="58"/>
    </row>
    <row r="692" spans="1:37">
      <c r="A692" s="65" t="s">
        <v>129</v>
      </c>
      <c r="N692" s="61"/>
      <c r="O692" s="64" t="s">
        <v>129</v>
      </c>
      <c r="AB692" s="61"/>
      <c r="AD692" s="64" t="s">
        <v>130</v>
      </c>
    </row>
    <row r="693" spans="1:37">
      <c r="A693" s="57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9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9"/>
      <c r="AD693" s="58"/>
      <c r="AE693" s="126" t="str">
        <f>Daten!$A$33</f>
        <v>06.05.2017</v>
      </c>
      <c r="AF693" s="58"/>
      <c r="AG693" s="58"/>
      <c r="AH693" s="58"/>
      <c r="AI693" s="58"/>
      <c r="AJ693" s="58"/>
      <c r="AK693" s="58"/>
    </row>
    <row r="694" spans="1:37">
      <c r="A694" s="51" t="s">
        <v>95</v>
      </c>
      <c r="B694" s="52"/>
      <c r="C694" s="52"/>
      <c r="D694" s="52"/>
      <c r="E694" s="53"/>
      <c r="F694" s="54" t="s">
        <v>96</v>
      </c>
      <c r="G694" s="52"/>
      <c r="H694" s="52"/>
      <c r="I694" s="52"/>
      <c r="J694" s="52"/>
      <c r="K694" s="52"/>
      <c r="L694" s="52"/>
      <c r="M694" s="52"/>
      <c r="N694" s="52"/>
      <c r="O694" s="52"/>
      <c r="P694" s="53"/>
      <c r="Q694" s="54" t="s">
        <v>97</v>
      </c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3"/>
      <c r="AC694" s="55" t="s">
        <v>98</v>
      </c>
    </row>
    <row r="695" spans="1:37">
      <c r="A695" s="57"/>
      <c r="B695" s="58"/>
      <c r="C695" s="58"/>
      <c r="D695" s="58"/>
      <c r="E695" s="59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9"/>
      <c r="Q695" s="58"/>
      <c r="R695" s="58" t="str">
        <f ca="1">Sonntag!P44</f>
        <v>Charlottenburger TSV</v>
      </c>
      <c r="S695" s="58"/>
      <c r="T695" s="58"/>
      <c r="U695" s="58"/>
      <c r="V695" s="58"/>
      <c r="W695" s="58"/>
      <c r="X695" s="58"/>
      <c r="Y695" s="58" t="str">
        <f>Sonntag!N44</f>
        <v>M30</v>
      </c>
      <c r="Z695" s="58"/>
      <c r="AA695" s="58"/>
      <c r="AB695" s="59"/>
      <c r="AC695" s="55" t="s">
        <v>99</v>
      </c>
    </row>
    <row r="696" spans="1:37" ht="15.95" customHeight="1">
      <c r="A696" s="60" t="s">
        <v>100</v>
      </c>
      <c r="C696" s="56" t="str">
        <f ca="1">Sonntag!I44</f>
        <v>SV Weiler</v>
      </c>
      <c r="M696" s="61"/>
      <c r="N696" s="62" t="s">
        <v>101</v>
      </c>
      <c r="O696" s="63"/>
      <c r="P696" s="56" t="str">
        <f ca="1">Sonntag!M44</f>
        <v>TV Berkenbaum</v>
      </c>
      <c r="AB696" s="61"/>
    </row>
    <row r="697" spans="1:37">
      <c r="A697" s="57"/>
      <c r="B697" s="58"/>
      <c r="C697" s="58"/>
      <c r="M697" s="61"/>
      <c r="N697" s="62"/>
      <c r="AB697" s="61"/>
      <c r="AD697" s="64" t="s">
        <v>37</v>
      </c>
      <c r="AG697" s="64" t="s">
        <v>102</v>
      </c>
      <c r="AJ697" s="64" t="s">
        <v>39</v>
      </c>
    </row>
    <row r="698" spans="1:37">
      <c r="A698" s="65" t="s">
        <v>100</v>
      </c>
      <c r="C698" s="66"/>
      <c r="D698" s="67"/>
      <c r="E698" s="67"/>
      <c r="F698" s="67"/>
      <c r="G698" s="67"/>
      <c r="H698" s="68"/>
      <c r="I698" s="67"/>
      <c r="J698" s="67"/>
      <c r="K698" s="67"/>
      <c r="L698" s="67"/>
      <c r="M698" s="68"/>
      <c r="N698" s="67"/>
      <c r="O698" s="67"/>
      <c r="P698" s="67"/>
      <c r="Q698" s="67"/>
      <c r="R698" s="68"/>
      <c r="S698" s="67"/>
      <c r="T698" s="67"/>
      <c r="U698" s="67"/>
      <c r="V698" s="67"/>
      <c r="W698" s="68"/>
      <c r="X698" s="67"/>
      <c r="Y698" s="67"/>
      <c r="Z698" s="67"/>
      <c r="AA698" s="67"/>
      <c r="AB698" s="68"/>
      <c r="AC698" s="62"/>
      <c r="AD698" s="69"/>
      <c r="AE698" s="53"/>
      <c r="AF698" s="62"/>
      <c r="AG698" s="69"/>
      <c r="AH698" s="53"/>
      <c r="AJ698" s="69"/>
      <c r="AK698" s="53"/>
    </row>
    <row r="699" spans="1:37">
      <c r="A699" s="70" t="s">
        <v>101</v>
      </c>
      <c r="B699" s="58"/>
      <c r="C699" s="71"/>
      <c r="D699" s="72"/>
      <c r="E699" s="72"/>
      <c r="F699" s="72"/>
      <c r="G699" s="72"/>
      <c r="H699" s="59"/>
      <c r="I699" s="72"/>
      <c r="J699" s="72"/>
      <c r="K699" s="72"/>
      <c r="L699" s="72"/>
      <c r="M699" s="59"/>
      <c r="N699" s="72"/>
      <c r="O699" s="72"/>
      <c r="P699" s="72"/>
      <c r="Q699" s="72"/>
      <c r="R699" s="59"/>
      <c r="S699" s="72"/>
      <c r="T699" s="72"/>
      <c r="U699" s="72"/>
      <c r="V699" s="72"/>
      <c r="W699" s="59"/>
      <c r="X699" s="72"/>
      <c r="Y699" s="72"/>
      <c r="Z699" s="72"/>
      <c r="AA699" s="72"/>
      <c r="AB699" s="59"/>
      <c r="AC699" s="62"/>
      <c r="AD699" s="462">
        <f>Sonntag!C42</f>
        <v>6</v>
      </c>
      <c r="AE699" s="463"/>
      <c r="AF699" s="62"/>
      <c r="AG699" s="462">
        <f>Sonntag!E44</f>
        <v>123</v>
      </c>
      <c r="AH699" s="463"/>
      <c r="AJ699" s="462">
        <f>Sonntag!F44</f>
        <v>3</v>
      </c>
      <c r="AK699" s="463"/>
    </row>
    <row r="700" spans="1:37">
      <c r="A700" s="65" t="s">
        <v>100</v>
      </c>
      <c r="C700" s="66"/>
      <c r="D700" s="67"/>
      <c r="E700" s="67"/>
      <c r="F700" s="67"/>
      <c r="G700" s="67"/>
      <c r="H700" s="68"/>
      <c r="I700" s="67"/>
      <c r="J700" s="67"/>
      <c r="K700" s="67"/>
      <c r="L700" s="67"/>
      <c r="M700" s="68"/>
      <c r="N700" s="67"/>
      <c r="O700" s="67"/>
      <c r="P700" s="67"/>
      <c r="Q700" s="67"/>
      <c r="R700" s="68"/>
      <c r="S700" s="67"/>
      <c r="T700" s="67"/>
      <c r="U700" s="67"/>
      <c r="V700" s="67"/>
      <c r="W700" s="68"/>
      <c r="X700" s="67"/>
      <c r="Y700" s="67"/>
      <c r="Z700" s="67"/>
      <c r="AA700" s="67"/>
      <c r="AB700" s="68"/>
      <c r="AC700" s="62"/>
      <c r="AD700" s="57"/>
      <c r="AE700" s="59"/>
      <c r="AF700" s="62"/>
      <c r="AG700" s="57"/>
      <c r="AH700" s="59"/>
      <c r="AJ700" s="57"/>
      <c r="AK700" s="59"/>
    </row>
    <row r="701" spans="1:37">
      <c r="A701" s="70" t="s">
        <v>101</v>
      </c>
      <c r="B701" s="58"/>
      <c r="C701" s="71"/>
      <c r="D701" s="72"/>
      <c r="E701" s="72"/>
      <c r="F701" s="72"/>
      <c r="G701" s="72"/>
      <c r="H701" s="59"/>
      <c r="I701" s="72"/>
      <c r="J701" s="72"/>
      <c r="K701" s="72"/>
      <c r="L701" s="72"/>
      <c r="M701" s="59"/>
      <c r="N701" s="72"/>
      <c r="O701" s="72"/>
      <c r="P701" s="72"/>
      <c r="Q701" s="72"/>
      <c r="R701" s="59"/>
      <c r="S701" s="72"/>
      <c r="T701" s="72"/>
      <c r="U701" s="72"/>
      <c r="V701" s="72"/>
      <c r="W701" s="59"/>
      <c r="X701" s="72"/>
      <c r="Y701" s="72"/>
      <c r="Z701" s="72"/>
      <c r="AA701" s="72"/>
      <c r="AB701" s="59"/>
      <c r="AC701" s="62"/>
      <c r="AD701" s="62"/>
      <c r="AE701" s="62"/>
      <c r="AF701" s="62"/>
      <c r="AG701" s="62"/>
    </row>
    <row r="702" spans="1:37">
      <c r="A702" s="65" t="s">
        <v>100</v>
      </c>
      <c r="C702" s="66"/>
      <c r="D702" s="67"/>
      <c r="E702" s="67"/>
      <c r="F702" s="67"/>
      <c r="G702" s="67"/>
      <c r="H702" s="68"/>
      <c r="I702" s="67"/>
      <c r="J702" s="67"/>
      <c r="K702" s="67"/>
      <c r="L702" s="67"/>
      <c r="M702" s="68"/>
      <c r="N702" s="67"/>
      <c r="O702" s="67"/>
      <c r="P702" s="67"/>
      <c r="Q702" s="67"/>
      <c r="R702" s="68"/>
      <c r="S702" s="67"/>
      <c r="T702" s="67"/>
      <c r="U702" s="67"/>
      <c r="V702" s="67"/>
      <c r="W702" s="68"/>
      <c r="X702" s="67"/>
      <c r="Y702" s="67"/>
      <c r="Z702" s="67"/>
      <c r="AA702" s="67"/>
      <c r="AB702" s="68"/>
      <c r="AC702" s="62"/>
      <c r="AD702" s="73" t="s">
        <v>103</v>
      </c>
      <c r="AE702" s="62"/>
      <c r="AF702" s="62"/>
      <c r="AG702" s="62"/>
    </row>
    <row r="703" spans="1:37">
      <c r="A703" s="70" t="s">
        <v>101</v>
      </c>
      <c r="B703" s="58"/>
      <c r="C703" s="71"/>
      <c r="D703" s="72"/>
      <c r="E703" s="72"/>
      <c r="F703" s="72"/>
      <c r="G703" s="72"/>
      <c r="H703" s="59"/>
      <c r="I703" s="72"/>
      <c r="J703" s="72"/>
      <c r="K703" s="72"/>
      <c r="L703" s="72"/>
      <c r="M703" s="59"/>
      <c r="N703" s="72"/>
      <c r="O703" s="72"/>
      <c r="P703" s="72"/>
      <c r="Q703" s="72"/>
      <c r="R703" s="59"/>
      <c r="S703" s="72"/>
      <c r="T703" s="72"/>
      <c r="U703" s="72"/>
      <c r="V703" s="72"/>
      <c r="W703" s="59"/>
      <c r="X703" s="72"/>
      <c r="Y703" s="72"/>
      <c r="Z703" s="72"/>
      <c r="AA703" s="72"/>
      <c r="AB703" s="59"/>
      <c r="AC703" s="62"/>
      <c r="AD703" s="62"/>
      <c r="AE703" s="62"/>
      <c r="AF703" s="62"/>
      <c r="AG703" s="62"/>
    </row>
    <row r="704" spans="1:37">
      <c r="A704" s="65" t="s">
        <v>100</v>
      </c>
      <c r="C704" s="66"/>
      <c r="D704" s="67"/>
      <c r="E704" s="67"/>
      <c r="F704" s="67"/>
      <c r="G704" s="67"/>
      <c r="H704" s="68"/>
      <c r="I704" s="67"/>
      <c r="J704" s="67"/>
      <c r="K704" s="67"/>
      <c r="L704" s="67"/>
      <c r="M704" s="68"/>
      <c r="N704" s="67"/>
      <c r="O704" s="67"/>
      <c r="P704" s="67"/>
      <c r="Q704" s="67"/>
      <c r="R704" s="68"/>
      <c r="S704" s="67"/>
      <c r="T704" s="67"/>
      <c r="U704" s="67"/>
      <c r="V704" s="67"/>
      <c r="W704" s="68"/>
      <c r="X704" s="67"/>
      <c r="Y704" s="67"/>
      <c r="Z704" s="67"/>
      <c r="AA704" s="67"/>
      <c r="AB704" s="68"/>
      <c r="AC704" s="62"/>
      <c r="AD704" s="74" t="str">
        <f>Daten!$A$31</f>
        <v>DM Senioren 2017</v>
      </c>
      <c r="AE704" s="58"/>
      <c r="AF704" s="58"/>
      <c r="AG704" s="58"/>
      <c r="AH704" s="58"/>
      <c r="AI704" s="58"/>
      <c r="AJ704" s="58"/>
      <c r="AK704" s="58"/>
    </row>
    <row r="705" spans="1:37">
      <c r="A705" s="70" t="s">
        <v>101</v>
      </c>
      <c r="B705" s="58"/>
      <c r="C705" s="71"/>
      <c r="D705" s="72"/>
      <c r="E705" s="72"/>
      <c r="F705" s="72"/>
      <c r="G705" s="72"/>
      <c r="H705" s="59"/>
      <c r="I705" s="72"/>
      <c r="J705" s="72"/>
      <c r="K705" s="72"/>
      <c r="L705" s="72"/>
      <c r="M705" s="59"/>
      <c r="N705" s="72"/>
      <c r="O705" s="72"/>
      <c r="P705" s="72"/>
      <c r="Q705" s="72"/>
      <c r="R705" s="59"/>
      <c r="S705" s="72"/>
      <c r="T705" s="72"/>
      <c r="U705" s="72"/>
      <c r="V705" s="72"/>
      <c r="W705" s="59"/>
      <c r="X705" s="72"/>
      <c r="Y705" s="72"/>
      <c r="Z705" s="72"/>
      <c r="AA705" s="72"/>
      <c r="AB705" s="59"/>
      <c r="AC705" s="62"/>
      <c r="AD705" s="75" t="str">
        <f>Sonntag!G44</f>
        <v>M30</v>
      </c>
      <c r="AE705" s="76"/>
      <c r="AF705" s="76"/>
      <c r="AG705" s="75" t="s">
        <v>34</v>
      </c>
      <c r="AH705" s="76"/>
      <c r="AI705" s="76"/>
      <c r="AJ705" s="76"/>
      <c r="AK705" s="76"/>
    </row>
    <row r="706" spans="1:37">
      <c r="A706" s="65" t="s">
        <v>100</v>
      </c>
      <c r="C706" s="66"/>
      <c r="D706" s="67"/>
      <c r="E706" s="67"/>
      <c r="F706" s="67"/>
      <c r="G706" s="67"/>
      <c r="H706" s="68"/>
      <c r="I706" s="67"/>
      <c r="J706" s="67"/>
      <c r="K706" s="67"/>
      <c r="L706" s="67"/>
      <c r="M706" s="68"/>
      <c r="N706" s="67"/>
      <c r="O706" s="67"/>
      <c r="P706" s="67"/>
      <c r="Q706" s="67"/>
      <c r="R706" s="68"/>
      <c r="S706" s="67"/>
      <c r="T706" s="67"/>
      <c r="U706" s="67"/>
      <c r="V706" s="67"/>
      <c r="W706" s="68"/>
      <c r="X706" s="67"/>
      <c r="Y706" s="67"/>
      <c r="Z706" s="67"/>
      <c r="AA706" s="67"/>
      <c r="AB706" s="68"/>
      <c r="AC706" s="62"/>
      <c r="AD706" s="77"/>
      <c r="AE706" s="62"/>
      <c r="AF706" s="62"/>
      <c r="AG706" s="62"/>
      <c r="AH706" s="62"/>
      <c r="AI706" s="62"/>
      <c r="AJ706" s="62"/>
      <c r="AK706" s="62"/>
    </row>
    <row r="707" spans="1:37">
      <c r="A707" s="70" t="s">
        <v>101</v>
      </c>
      <c r="B707" s="58"/>
      <c r="C707" s="71"/>
      <c r="D707" s="72"/>
      <c r="E707" s="72"/>
      <c r="F707" s="72"/>
      <c r="G707" s="72"/>
      <c r="H707" s="59"/>
      <c r="I707" s="72"/>
      <c r="J707" s="72"/>
      <c r="K707" s="72"/>
      <c r="L707" s="72"/>
      <c r="M707" s="59"/>
      <c r="N707" s="72"/>
      <c r="O707" s="72"/>
      <c r="P707" s="72"/>
      <c r="Q707" s="72"/>
      <c r="R707" s="59"/>
      <c r="S707" s="72"/>
      <c r="T707" s="72"/>
      <c r="U707" s="72"/>
      <c r="V707" s="72"/>
      <c r="W707" s="59"/>
      <c r="X707" s="72"/>
      <c r="Y707" s="72"/>
      <c r="Z707" s="72"/>
      <c r="AA707" s="72"/>
      <c r="AB707" s="59"/>
      <c r="AC707" s="62"/>
      <c r="AD707" s="78" t="s">
        <v>104</v>
      </c>
      <c r="AE707" s="76"/>
      <c r="AF707" s="76"/>
      <c r="AG707" s="76"/>
      <c r="AH707" s="79"/>
      <c r="AI707" s="76"/>
      <c r="AJ707" s="76"/>
      <c r="AK707" s="80"/>
    </row>
    <row r="708" spans="1:37">
      <c r="D708" s="64"/>
      <c r="AD708" s="81"/>
      <c r="AE708" s="52"/>
      <c r="AF708" s="52"/>
      <c r="AG708" s="52"/>
      <c r="AH708" s="82"/>
      <c r="AI708" s="52"/>
      <c r="AJ708" s="52"/>
      <c r="AK708" s="53"/>
    </row>
    <row r="709" spans="1:37">
      <c r="A709" s="83" t="s">
        <v>105</v>
      </c>
      <c r="B709" s="76"/>
      <c r="C709" s="80"/>
      <c r="D709" s="84"/>
      <c r="E709" s="84" t="s">
        <v>100</v>
      </c>
      <c r="F709" s="85" t="s">
        <v>21</v>
      </c>
      <c r="G709" s="84" t="s">
        <v>101</v>
      </c>
      <c r="H709" s="86"/>
      <c r="I709" s="84" t="s">
        <v>106</v>
      </c>
      <c r="J709" s="84"/>
      <c r="K709" s="84"/>
      <c r="L709" s="84"/>
      <c r="M709" s="86"/>
      <c r="N709" s="84" t="s">
        <v>107</v>
      </c>
      <c r="O709" s="84"/>
      <c r="P709" s="84"/>
      <c r="Q709" s="84"/>
      <c r="R709" s="86"/>
      <c r="S709" s="73"/>
      <c r="T709" s="73"/>
      <c r="AD709" s="87" t="s">
        <v>108</v>
      </c>
      <c r="AE709" s="58"/>
      <c r="AF709" s="58"/>
      <c r="AG709" s="58"/>
      <c r="AH709" s="72"/>
      <c r="AI709" s="58"/>
      <c r="AJ709" s="58"/>
      <c r="AK709" s="59"/>
    </row>
    <row r="710" spans="1:37">
      <c r="A710" s="60"/>
      <c r="C710" s="61"/>
      <c r="H710" s="61"/>
      <c r="M710" s="61"/>
      <c r="N710" s="88"/>
      <c r="O710" s="89"/>
      <c r="P710" s="89"/>
      <c r="Q710" s="89"/>
      <c r="R710" s="90"/>
      <c r="S710" s="62"/>
      <c r="T710" s="56" t="s">
        <v>109</v>
      </c>
      <c r="AD710" s="91"/>
      <c r="AE710" s="62"/>
      <c r="AF710" s="62"/>
      <c r="AG710" s="62"/>
      <c r="AH710" s="92"/>
      <c r="AI710" s="62"/>
      <c r="AJ710" s="62"/>
      <c r="AK710" s="61"/>
    </row>
    <row r="711" spans="1:37">
      <c r="A711" s="93" t="s">
        <v>110</v>
      </c>
      <c r="B711" s="58"/>
      <c r="C711" s="59"/>
      <c r="D711" s="58"/>
      <c r="E711" s="58"/>
      <c r="F711" s="94" t="s">
        <v>21</v>
      </c>
      <c r="G711" s="58"/>
      <c r="H711" s="59"/>
      <c r="I711" s="58"/>
      <c r="J711" s="58"/>
      <c r="K711" s="94" t="s">
        <v>21</v>
      </c>
      <c r="L711" s="58"/>
      <c r="M711" s="59"/>
      <c r="N711" s="95"/>
      <c r="O711" s="95"/>
      <c r="P711" s="96"/>
      <c r="Q711" s="97"/>
      <c r="R711" s="98"/>
      <c r="S711" s="62"/>
      <c r="T711" s="62"/>
      <c r="AD711" s="87" t="s">
        <v>111</v>
      </c>
      <c r="AE711" s="58"/>
      <c r="AF711" s="58"/>
      <c r="AG711" s="58"/>
      <c r="AH711" s="72"/>
      <c r="AI711" s="58"/>
      <c r="AJ711" s="58"/>
      <c r="AK711" s="59"/>
    </row>
    <row r="712" spans="1:37">
      <c r="A712" s="60"/>
      <c r="C712" s="61"/>
      <c r="H712" s="61"/>
      <c r="K712" s="99"/>
      <c r="M712" s="61"/>
      <c r="N712" s="62"/>
      <c r="Q712" s="100"/>
      <c r="R712" s="61"/>
      <c r="S712" s="62"/>
      <c r="T712" s="58"/>
      <c r="U712" s="58"/>
      <c r="V712" s="58"/>
      <c r="W712" s="58"/>
      <c r="X712" s="58"/>
      <c r="Y712" s="58"/>
      <c r="Z712" s="58"/>
      <c r="AA712" s="58"/>
      <c r="AB712" s="58"/>
      <c r="AC712" s="62"/>
      <c r="AD712" s="91"/>
      <c r="AE712" s="62"/>
      <c r="AF712" s="62"/>
      <c r="AG712" s="62"/>
      <c r="AH712" s="92"/>
      <c r="AI712" s="62"/>
      <c r="AJ712" s="62"/>
      <c r="AK712" s="61"/>
    </row>
    <row r="713" spans="1:37">
      <c r="A713" s="93" t="s">
        <v>112</v>
      </c>
      <c r="B713" s="58"/>
      <c r="C713" s="59"/>
      <c r="D713" s="58"/>
      <c r="E713" s="58"/>
      <c r="F713" s="94" t="s">
        <v>21</v>
      </c>
      <c r="G713" s="58"/>
      <c r="H713" s="59"/>
      <c r="I713" s="58"/>
      <c r="J713" s="58"/>
      <c r="K713" s="94" t="s">
        <v>21</v>
      </c>
      <c r="L713" s="58"/>
      <c r="M713" s="59"/>
      <c r="N713" s="58"/>
      <c r="O713" s="58"/>
      <c r="P713" s="94" t="s">
        <v>21</v>
      </c>
      <c r="Q713" s="101"/>
      <c r="R713" s="59"/>
      <c r="S713" s="62"/>
      <c r="T713" s="62"/>
      <c r="AD713" s="87" t="s">
        <v>113</v>
      </c>
      <c r="AE713" s="58"/>
      <c r="AF713" s="58"/>
      <c r="AG713" s="58"/>
      <c r="AH713" s="72"/>
      <c r="AI713" s="58"/>
      <c r="AJ713" s="58"/>
      <c r="AK713" s="59"/>
    </row>
    <row r="714" spans="1:37">
      <c r="AD714" s="91" t="s">
        <v>114</v>
      </c>
      <c r="AE714" s="62"/>
      <c r="AF714" s="62"/>
      <c r="AG714" s="62"/>
      <c r="AH714" s="92"/>
      <c r="AI714" s="62"/>
      <c r="AJ714" s="62"/>
      <c r="AK714" s="61"/>
    </row>
    <row r="715" spans="1:37">
      <c r="A715" s="102"/>
      <c r="B715" s="76"/>
      <c r="C715" s="76"/>
      <c r="D715" s="76"/>
      <c r="E715" s="76" t="s">
        <v>100</v>
      </c>
      <c r="F715" s="76"/>
      <c r="G715" s="76"/>
      <c r="H715" s="76"/>
      <c r="I715" s="76"/>
      <c r="J715" s="76"/>
      <c r="K715" s="76"/>
      <c r="L715" s="76"/>
      <c r="M715" s="76"/>
      <c r="N715" s="85" t="s">
        <v>40</v>
      </c>
      <c r="O715" s="76"/>
      <c r="P715" s="76"/>
      <c r="Q715" s="76"/>
      <c r="R715" s="76"/>
      <c r="S715" s="76"/>
      <c r="T715" s="76" t="s">
        <v>101</v>
      </c>
      <c r="U715" s="76"/>
      <c r="V715" s="76"/>
      <c r="W715" s="76"/>
      <c r="X715" s="76"/>
      <c r="Y715" s="76"/>
      <c r="Z715" s="76"/>
      <c r="AA715" s="76"/>
      <c r="AB715" s="80"/>
      <c r="AD715" s="87" t="s">
        <v>115</v>
      </c>
      <c r="AE715" s="58"/>
      <c r="AF715" s="58"/>
      <c r="AG715" s="58"/>
      <c r="AH715" s="72"/>
      <c r="AI715" s="58"/>
      <c r="AJ715" s="58"/>
      <c r="AK715" s="59"/>
    </row>
    <row r="716" spans="1:37">
      <c r="A716" s="103" t="s">
        <v>116</v>
      </c>
      <c r="B716" s="104" t="s">
        <v>117</v>
      </c>
      <c r="C716" s="104"/>
      <c r="D716" s="104"/>
      <c r="E716" s="104"/>
      <c r="F716" s="104"/>
      <c r="G716" s="105"/>
      <c r="H716" s="104" t="s">
        <v>118</v>
      </c>
      <c r="I716" s="104"/>
      <c r="J716" s="105"/>
      <c r="K716" s="106" t="s">
        <v>119</v>
      </c>
      <c r="L716" s="107" t="s">
        <v>120</v>
      </c>
      <c r="M716" s="108"/>
      <c r="N716" s="109" t="s">
        <v>94</v>
      </c>
      <c r="O716" s="105" t="s">
        <v>116</v>
      </c>
      <c r="P716" s="104" t="s">
        <v>117</v>
      </c>
      <c r="Q716" s="104"/>
      <c r="R716" s="104"/>
      <c r="S716" s="104"/>
      <c r="T716" s="104"/>
      <c r="U716" s="105"/>
      <c r="V716" s="104" t="s">
        <v>118</v>
      </c>
      <c r="W716" s="104"/>
      <c r="X716" s="105"/>
      <c r="Y716" s="106" t="s">
        <v>119</v>
      </c>
      <c r="Z716" s="107" t="s">
        <v>120</v>
      </c>
      <c r="AA716" s="108"/>
      <c r="AB716" s="109" t="s">
        <v>94</v>
      </c>
    </row>
    <row r="717" spans="1:37">
      <c r="A717" s="110" t="s">
        <v>121</v>
      </c>
      <c r="B717" s="111"/>
      <c r="C717" s="111"/>
      <c r="D717" s="111"/>
      <c r="E717" s="111"/>
      <c r="F717" s="111"/>
      <c r="G717" s="112"/>
      <c r="H717" s="111"/>
      <c r="I717" s="111"/>
      <c r="J717" s="112"/>
      <c r="K717" s="113"/>
      <c r="L717" s="114"/>
      <c r="M717" s="115"/>
      <c r="N717" s="116"/>
      <c r="O717" s="117" t="s">
        <v>121</v>
      </c>
      <c r="P717" s="111"/>
      <c r="Q717" s="111"/>
      <c r="R717" s="111"/>
      <c r="S717" s="111"/>
      <c r="T717" s="111"/>
      <c r="U717" s="112"/>
      <c r="V717" s="111"/>
      <c r="W717" s="111"/>
      <c r="X717" s="112"/>
      <c r="Y717" s="113"/>
      <c r="Z717" s="114"/>
      <c r="AA717" s="115"/>
      <c r="AB717" s="116"/>
      <c r="AD717" s="64" t="s">
        <v>122</v>
      </c>
    </row>
    <row r="718" spans="1:37">
      <c r="A718" s="110" t="s">
        <v>123</v>
      </c>
      <c r="B718" s="111"/>
      <c r="C718" s="111"/>
      <c r="D718" s="111"/>
      <c r="E718" s="111"/>
      <c r="F718" s="111"/>
      <c r="G718" s="112"/>
      <c r="H718" s="111"/>
      <c r="I718" s="111"/>
      <c r="J718" s="112"/>
      <c r="K718" s="118"/>
      <c r="L718" s="119"/>
      <c r="M718" s="112"/>
      <c r="N718" s="116"/>
      <c r="O718" s="117" t="s">
        <v>123</v>
      </c>
      <c r="P718" s="111"/>
      <c r="Q718" s="111"/>
      <c r="R718" s="111"/>
      <c r="S718" s="111"/>
      <c r="T718" s="111"/>
      <c r="U718" s="112"/>
      <c r="V718" s="111"/>
      <c r="W718" s="111"/>
      <c r="X718" s="112"/>
      <c r="Y718" s="118"/>
      <c r="Z718" s="119"/>
      <c r="AA718" s="112"/>
      <c r="AB718" s="116"/>
      <c r="AD718" s="120"/>
      <c r="AE718" s="58"/>
      <c r="AF718" s="58"/>
      <c r="AG718" s="58"/>
      <c r="AH718" s="58"/>
      <c r="AI718" s="58"/>
      <c r="AJ718" s="58"/>
      <c r="AK718" s="58"/>
    </row>
    <row r="719" spans="1:37">
      <c r="A719" s="110" t="s">
        <v>124</v>
      </c>
      <c r="B719" s="111"/>
      <c r="C719" s="111"/>
      <c r="D719" s="111"/>
      <c r="E719" s="111"/>
      <c r="F719" s="111"/>
      <c r="G719" s="112"/>
      <c r="H719" s="111"/>
      <c r="I719" s="111"/>
      <c r="J719" s="112"/>
      <c r="K719" s="118"/>
      <c r="L719" s="119"/>
      <c r="M719" s="112"/>
      <c r="N719" s="116"/>
      <c r="O719" s="117" t="s">
        <v>124</v>
      </c>
      <c r="P719" s="111"/>
      <c r="Q719" s="111"/>
      <c r="R719" s="111"/>
      <c r="S719" s="111"/>
      <c r="T719" s="111"/>
      <c r="U719" s="112"/>
      <c r="V719" s="111"/>
      <c r="W719" s="111"/>
      <c r="X719" s="112"/>
      <c r="Y719" s="118"/>
      <c r="Z719" s="119"/>
      <c r="AA719" s="112"/>
      <c r="AB719" s="116"/>
      <c r="AD719" s="64" t="s">
        <v>96</v>
      </c>
    </row>
    <row r="720" spans="1:37">
      <c r="A720" s="110" t="s">
        <v>125</v>
      </c>
      <c r="B720" s="111"/>
      <c r="C720" s="111"/>
      <c r="D720" s="111"/>
      <c r="E720" s="111"/>
      <c r="F720" s="111"/>
      <c r="G720" s="112"/>
      <c r="H720" s="111"/>
      <c r="I720" s="111"/>
      <c r="J720" s="112"/>
      <c r="K720" s="118"/>
      <c r="L720" s="119"/>
      <c r="M720" s="112"/>
      <c r="N720" s="116"/>
      <c r="O720" s="117" t="s">
        <v>125</v>
      </c>
      <c r="P720" s="111"/>
      <c r="Q720" s="111"/>
      <c r="R720" s="111"/>
      <c r="S720" s="111"/>
      <c r="T720" s="111"/>
      <c r="U720" s="112"/>
      <c r="V720" s="111"/>
      <c r="W720" s="111"/>
      <c r="X720" s="112"/>
      <c r="Y720" s="118"/>
      <c r="Z720" s="119"/>
      <c r="AA720" s="112"/>
      <c r="AB720" s="116"/>
      <c r="AD720" s="120"/>
      <c r="AE720" s="58"/>
      <c r="AF720" s="58"/>
      <c r="AG720" s="58"/>
      <c r="AH720" s="58"/>
      <c r="AI720" s="58"/>
      <c r="AJ720" s="58"/>
      <c r="AK720" s="58"/>
    </row>
    <row r="721" spans="1:37">
      <c r="A721" s="110" t="s">
        <v>126</v>
      </c>
      <c r="B721" s="111"/>
      <c r="C721" s="111"/>
      <c r="D721" s="111"/>
      <c r="E721" s="111"/>
      <c r="F721" s="111"/>
      <c r="G721" s="112"/>
      <c r="H721" s="111"/>
      <c r="I721" s="111"/>
      <c r="J721" s="112"/>
      <c r="K721" s="118"/>
      <c r="L721" s="119"/>
      <c r="M721" s="112"/>
      <c r="N721" s="116"/>
      <c r="O721" s="117" t="s">
        <v>126</v>
      </c>
      <c r="P721" s="111"/>
      <c r="Q721" s="111"/>
      <c r="R721" s="111"/>
      <c r="S721" s="111"/>
      <c r="T721" s="111"/>
      <c r="U721" s="112"/>
      <c r="V721" s="111"/>
      <c r="W721" s="111"/>
      <c r="X721" s="112"/>
      <c r="Y721" s="118"/>
      <c r="Z721" s="119"/>
      <c r="AA721" s="112"/>
      <c r="AB721" s="116"/>
      <c r="AD721" s="64" t="s">
        <v>127</v>
      </c>
    </row>
    <row r="722" spans="1:37">
      <c r="A722" s="121" t="s">
        <v>128</v>
      </c>
      <c r="B722" s="58"/>
      <c r="C722" s="58"/>
      <c r="D722" s="58"/>
      <c r="E722" s="58"/>
      <c r="F722" s="58"/>
      <c r="G722" s="72"/>
      <c r="H722" s="58"/>
      <c r="I722" s="58"/>
      <c r="J722" s="72"/>
      <c r="K722" s="122"/>
      <c r="L722" s="123"/>
      <c r="M722" s="72"/>
      <c r="N722" s="59"/>
      <c r="O722" s="124" t="s">
        <v>128</v>
      </c>
      <c r="P722" s="58"/>
      <c r="Q722" s="58"/>
      <c r="R722" s="58"/>
      <c r="S722" s="58"/>
      <c r="T722" s="58"/>
      <c r="U722" s="72"/>
      <c r="V722" s="58"/>
      <c r="W722" s="58"/>
      <c r="X722" s="72"/>
      <c r="Y722" s="122"/>
      <c r="Z722" s="123"/>
      <c r="AA722" s="72"/>
      <c r="AB722" s="59"/>
      <c r="AD722" s="120"/>
      <c r="AE722" s="125" t="str">
        <f>Daten!$A$35</f>
        <v>Fredenbeck</v>
      </c>
      <c r="AF722" s="58"/>
      <c r="AG722" s="58"/>
      <c r="AH722" s="58"/>
      <c r="AI722" s="58"/>
      <c r="AJ722" s="58"/>
      <c r="AK722" s="58"/>
    </row>
    <row r="723" spans="1:37">
      <c r="A723" s="65" t="s">
        <v>129</v>
      </c>
      <c r="N723" s="61"/>
      <c r="O723" s="64" t="s">
        <v>129</v>
      </c>
      <c r="AB723" s="61"/>
      <c r="AD723" s="64" t="s">
        <v>130</v>
      </c>
    </row>
    <row r="724" spans="1:37">
      <c r="A724" s="57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9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9"/>
      <c r="AD724" s="58"/>
      <c r="AE724" s="126" t="str">
        <f>Daten!$A$33</f>
        <v>06.05.2017</v>
      </c>
      <c r="AF724" s="58"/>
      <c r="AG724" s="58"/>
      <c r="AH724" s="58"/>
      <c r="AI724" s="58"/>
      <c r="AJ724" s="58"/>
      <c r="AK724" s="58"/>
    </row>
    <row r="725" spans="1:37" ht="12" customHeight="1"/>
    <row r="726" spans="1:37">
      <c r="A726" s="51" t="s">
        <v>95</v>
      </c>
      <c r="B726" s="52"/>
      <c r="C726" s="52"/>
      <c r="D726" s="52"/>
      <c r="E726" s="53"/>
      <c r="F726" s="54" t="s">
        <v>96</v>
      </c>
      <c r="G726" s="52"/>
      <c r="H726" s="52"/>
      <c r="I726" s="52"/>
      <c r="J726" s="52"/>
      <c r="K726" s="52"/>
      <c r="L726" s="52"/>
      <c r="M726" s="52"/>
      <c r="N726" s="52"/>
      <c r="O726" s="52"/>
      <c r="P726" s="53"/>
      <c r="Q726" s="54" t="s">
        <v>97</v>
      </c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3"/>
      <c r="AC726" s="55" t="s">
        <v>98</v>
      </c>
    </row>
    <row r="727" spans="1:37">
      <c r="A727" s="57"/>
      <c r="B727" s="58"/>
      <c r="C727" s="58"/>
      <c r="D727" s="58"/>
      <c r="E727" s="59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9"/>
      <c r="Q727" s="58"/>
      <c r="R727" s="58" t="str">
        <f ca="1">Sonntag!P45</f>
        <v>Eiserfelder TV</v>
      </c>
      <c r="S727" s="58"/>
      <c r="T727" s="58"/>
      <c r="U727" s="58"/>
      <c r="V727" s="58"/>
      <c r="W727" s="58"/>
      <c r="X727" s="58"/>
      <c r="Y727" s="58" t="str">
        <f>Sonntag!N45</f>
        <v>M30</v>
      </c>
      <c r="Z727" s="58"/>
      <c r="AA727" s="58"/>
      <c r="AB727" s="59"/>
      <c r="AC727" s="55" t="s">
        <v>99</v>
      </c>
    </row>
    <row r="728" spans="1:37" ht="15.95" customHeight="1">
      <c r="A728" s="60" t="s">
        <v>100</v>
      </c>
      <c r="C728" s="56" t="str">
        <f ca="1">Sonntag!I45</f>
        <v>SSC Dodesheide</v>
      </c>
      <c r="M728" s="61"/>
      <c r="N728" s="62" t="s">
        <v>101</v>
      </c>
      <c r="O728" s="63"/>
      <c r="P728" s="56" t="str">
        <f ca="1">Sonntag!M45</f>
        <v>TuS Aschen-Strang</v>
      </c>
      <c r="AB728" s="61"/>
    </row>
    <row r="729" spans="1:37">
      <c r="A729" s="57"/>
      <c r="B729" s="58"/>
      <c r="C729" s="58"/>
      <c r="M729" s="61"/>
      <c r="N729" s="62"/>
      <c r="AB729" s="61"/>
      <c r="AD729" s="64" t="s">
        <v>37</v>
      </c>
      <c r="AG729" s="64" t="s">
        <v>102</v>
      </c>
      <c r="AJ729" s="64" t="s">
        <v>39</v>
      </c>
    </row>
    <row r="730" spans="1:37">
      <c r="A730" s="65" t="s">
        <v>100</v>
      </c>
      <c r="C730" s="66"/>
      <c r="D730" s="67"/>
      <c r="E730" s="67"/>
      <c r="F730" s="67"/>
      <c r="G730" s="67"/>
      <c r="H730" s="68"/>
      <c r="I730" s="67"/>
      <c r="J730" s="67"/>
      <c r="K730" s="67"/>
      <c r="L730" s="67"/>
      <c r="M730" s="68"/>
      <c r="N730" s="67"/>
      <c r="O730" s="67"/>
      <c r="P730" s="67"/>
      <c r="Q730" s="67"/>
      <c r="R730" s="68"/>
      <c r="S730" s="67"/>
      <c r="T730" s="67"/>
      <c r="U730" s="67"/>
      <c r="V730" s="67"/>
      <c r="W730" s="68"/>
      <c r="X730" s="67"/>
      <c r="Y730" s="67"/>
      <c r="Z730" s="67"/>
      <c r="AA730" s="67"/>
      <c r="AB730" s="68"/>
      <c r="AC730" s="62"/>
      <c r="AD730" s="69"/>
      <c r="AE730" s="53"/>
      <c r="AF730" s="62"/>
      <c r="AG730" s="69"/>
      <c r="AH730" s="53"/>
      <c r="AJ730" s="69"/>
      <c r="AK730" s="53"/>
    </row>
    <row r="731" spans="1:37">
      <c r="A731" s="70" t="s">
        <v>101</v>
      </c>
      <c r="B731" s="58"/>
      <c r="C731" s="71"/>
      <c r="D731" s="72"/>
      <c r="E731" s="72"/>
      <c r="F731" s="72"/>
      <c r="G731" s="72"/>
      <c r="H731" s="59"/>
      <c r="I731" s="72"/>
      <c r="J731" s="72"/>
      <c r="K731" s="72"/>
      <c r="L731" s="72"/>
      <c r="M731" s="59"/>
      <c r="N731" s="72"/>
      <c r="O731" s="72"/>
      <c r="P731" s="72"/>
      <c r="Q731" s="72"/>
      <c r="R731" s="59"/>
      <c r="S731" s="72"/>
      <c r="T731" s="72"/>
      <c r="U731" s="72"/>
      <c r="V731" s="72"/>
      <c r="W731" s="59"/>
      <c r="X731" s="72"/>
      <c r="Y731" s="72"/>
      <c r="Z731" s="72"/>
      <c r="AA731" s="72"/>
      <c r="AB731" s="59"/>
      <c r="AC731" s="62"/>
      <c r="AD731" s="462">
        <f>Sonntag!C42</f>
        <v>6</v>
      </c>
      <c r="AE731" s="463"/>
      <c r="AF731" s="62"/>
      <c r="AG731" s="462">
        <f>Sonntag!E45</f>
        <v>124</v>
      </c>
      <c r="AH731" s="463"/>
      <c r="AJ731" s="462">
        <f>Sonntag!F45</f>
        <v>4</v>
      </c>
      <c r="AK731" s="463"/>
    </row>
    <row r="732" spans="1:37">
      <c r="A732" s="65" t="s">
        <v>100</v>
      </c>
      <c r="C732" s="66"/>
      <c r="D732" s="67"/>
      <c r="E732" s="67"/>
      <c r="F732" s="67"/>
      <c r="G732" s="67"/>
      <c r="H732" s="68"/>
      <c r="I732" s="67"/>
      <c r="J732" s="67"/>
      <c r="K732" s="67"/>
      <c r="L732" s="67"/>
      <c r="M732" s="68"/>
      <c r="N732" s="67"/>
      <c r="O732" s="67"/>
      <c r="P732" s="67"/>
      <c r="Q732" s="67"/>
      <c r="R732" s="68"/>
      <c r="S732" s="67"/>
      <c r="T732" s="67"/>
      <c r="U732" s="67"/>
      <c r="V732" s="67"/>
      <c r="W732" s="68"/>
      <c r="X732" s="67"/>
      <c r="Y732" s="67"/>
      <c r="Z732" s="67"/>
      <c r="AA732" s="67"/>
      <c r="AB732" s="68"/>
      <c r="AC732" s="62"/>
      <c r="AD732" s="57"/>
      <c r="AE732" s="59"/>
      <c r="AF732" s="62"/>
      <c r="AG732" s="57"/>
      <c r="AH732" s="59"/>
      <c r="AJ732" s="57"/>
      <c r="AK732" s="59"/>
    </row>
    <row r="733" spans="1:37">
      <c r="A733" s="70" t="s">
        <v>101</v>
      </c>
      <c r="B733" s="58"/>
      <c r="C733" s="71"/>
      <c r="D733" s="72"/>
      <c r="E733" s="72"/>
      <c r="F733" s="72"/>
      <c r="G733" s="72"/>
      <c r="H733" s="59"/>
      <c r="I733" s="72"/>
      <c r="J733" s="72"/>
      <c r="K733" s="72"/>
      <c r="L733" s="72"/>
      <c r="M733" s="59"/>
      <c r="N733" s="72"/>
      <c r="O733" s="72"/>
      <c r="P733" s="72"/>
      <c r="Q733" s="72"/>
      <c r="R733" s="59"/>
      <c r="S733" s="72"/>
      <c r="T733" s="72"/>
      <c r="U733" s="72"/>
      <c r="V733" s="72"/>
      <c r="W733" s="59"/>
      <c r="X733" s="72"/>
      <c r="Y733" s="72"/>
      <c r="Z733" s="72"/>
      <c r="AA733" s="72"/>
      <c r="AB733" s="59"/>
      <c r="AC733" s="62"/>
      <c r="AD733" s="62"/>
      <c r="AE733" s="62"/>
      <c r="AF733" s="62"/>
      <c r="AG733" s="62"/>
    </row>
    <row r="734" spans="1:37">
      <c r="A734" s="65" t="s">
        <v>100</v>
      </c>
      <c r="C734" s="66"/>
      <c r="D734" s="67"/>
      <c r="E734" s="67"/>
      <c r="F734" s="67"/>
      <c r="G734" s="67"/>
      <c r="H734" s="68"/>
      <c r="I734" s="67"/>
      <c r="J734" s="67"/>
      <c r="K734" s="67"/>
      <c r="L734" s="67"/>
      <c r="M734" s="68"/>
      <c r="N734" s="67"/>
      <c r="O734" s="67"/>
      <c r="P734" s="67"/>
      <c r="Q734" s="67"/>
      <c r="R734" s="68"/>
      <c r="S734" s="67"/>
      <c r="T734" s="67"/>
      <c r="U734" s="67"/>
      <c r="V734" s="67"/>
      <c r="W734" s="68"/>
      <c r="X734" s="67"/>
      <c r="Y734" s="67"/>
      <c r="Z734" s="67"/>
      <c r="AA734" s="67"/>
      <c r="AB734" s="68"/>
      <c r="AC734" s="62"/>
      <c r="AD734" s="73" t="s">
        <v>103</v>
      </c>
      <c r="AE734" s="62"/>
      <c r="AF734" s="62"/>
      <c r="AG734" s="62"/>
    </row>
    <row r="735" spans="1:37">
      <c r="A735" s="70" t="s">
        <v>101</v>
      </c>
      <c r="B735" s="58"/>
      <c r="C735" s="71"/>
      <c r="D735" s="72"/>
      <c r="E735" s="72"/>
      <c r="F735" s="72"/>
      <c r="G735" s="72"/>
      <c r="H735" s="59"/>
      <c r="I735" s="72"/>
      <c r="J735" s="72"/>
      <c r="K735" s="72"/>
      <c r="L735" s="72"/>
      <c r="M735" s="59"/>
      <c r="N735" s="72"/>
      <c r="O735" s="72"/>
      <c r="P735" s="72"/>
      <c r="Q735" s="72"/>
      <c r="R735" s="59"/>
      <c r="S735" s="72"/>
      <c r="T735" s="72"/>
      <c r="U735" s="72"/>
      <c r="V735" s="72"/>
      <c r="W735" s="59"/>
      <c r="X735" s="72"/>
      <c r="Y735" s="72"/>
      <c r="Z735" s="72"/>
      <c r="AA735" s="72"/>
      <c r="AB735" s="59"/>
      <c r="AC735" s="62"/>
      <c r="AD735" s="62"/>
      <c r="AE735" s="62"/>
      <c r="AF735" s="62"/>
      <c r="AG735" s="62"/>
    </row>
    <row r="736" spans="1:37">
      <c r="A736" s="65" t="s">
        <v>100</v>
      </c>
      <c r="C736" s="66"/>
      <c r="D736" s="67"/>
      <c r="E736" s="67"/>
      <c r="F736" s="67"/>
      <c r="G736" s="67"/>
      <c r="H736" s="68"/>
      <c r="I736" s="67"/>
      <c r="J736" s="67"/>
      <c r="K736" s="67"/>
      <c r="L736" s="67"/>
      <c r="M736" s="68"/>
      <c r="N736" s="67"/>
      <c r="O736" s="67"/>
      <c r="P736" s="67"/>
      <c r="Q736" s="67"/>
      <c r="R736" s="68"/>
      <c r="S736" s="67"/>
      <c r="T736" s="67"/>
      <c r="U736" s="67"/>
      <c r="V736" s="67"/>
      <c r="W736" s="68"/>
      <c r="X736" s="67"/>
      <c r="Y736" s="67"/>
      <c r="Z736" s="67"/>
      <c r="AA736" s="67"/>
      <c r="AB736" s="68"/>
      <c r="AC736" s="62"/>
      <c r="AD736" s="74" t="str">
        <f>Daten!$A$31</f>
        <v>DM Senioren 2017</v>
      </c>
      <c r="AE736" s="58"/>
      <c r="AF736" s="58"/>
      <c r="AG736" s="58"/>
      <c r="AH736" s="58"/>
      <c r="AI736" s="58"/>
      <c r="AJ736" s="58"/>
      <c r="AK736" s="58"/>
    </row>
    <row r="737" spans="1:37">
      <c r="A737" s="70" t="s">
        <v>101</v>
      </c>
      <c r="B737" s="58"/>
      <c r="C737" s="71"/>
      <c r="D737" s="72"/>
      <c r="E737" s="72"/>
      <c r="F737" s="72"/>
      <c r="G737" s="72"/>
      <c r="H737" s="59"/>
      <c r="I737" s="72"/>
      <c r="J737" s="72"/>
      <c r="K737" s="72"/>
      <c r="L737" s="72"/>
      <c r="M737" s="59"/>
      <c r="N737" s="72"/>
      <c r="O737" s="72"/>
      <c r="P737" s="72"/>
      <c r="Q737" s="72"/>
      <c r="R737" s="59"/>
      <c r="S737" s="72"/>
      <c r="T737" s="72"/>
      <c r="U737" s="72"/>
      <c r="V737" s="72"/>
      <c r="W737" s="59"/>
      <c r="X737" s="72"/>
      <c r="Y737" s="72"/>
      <c r="Z737" s="72"/>
      <c r="AA737" s="72"/>
      <c r="AB737" s="59"/>
      <c r="AC737" s="62"/>
      <c r="AD737" s="75" t="str">
        <f>Sonntag!G45</f>
        <v>M30</v>
      </c>
      <c r="AE737" s="76"/>
      <c r="AF737" s="76"/>
      <c r="AG737" s="75" t="s">
        <v>34</v>
      </c>
      <c r="AH737" s="76"/>
      <c r="AI737" s="76"/>
      <c r="AJ737" s="76"/>
      <c r="AK737" s="76"/>
    </row>
    <row r="738" spans="1:37">
      <c r="A738" s="65" t="s">
        <v>100</v>
      </c>
      <c r="C738" s="66"/>
      <c r="D738" s="67"/>
      <c r="E738" s="67"/>
      <c r="F738" s="67"/>
      <c r="G738" s="67"/>
      <c r="H738" s="68"/>
      <c r="I738" s="67"/>
      <c r="J738" s="67"/>
      <c r="K738" s="67"/>
      <c r="L738" s="67"/>
      <c r="M738" s="68"/>
      <c r="N738" s="67"/>
      <c r="O738" s="67"/>
      <c r="P738" s="67"/>
      <c r="Q738" s="67"/>
      <c r="R738" s="68"/>
      <c r="S738" s="67"/>
      <c r="T738" s="67"/>
      <c r="U738" s="67"/>
      <c r="V738" s="67"/>
      <c r="W738" s="68"/>
      <c r="X738" s="67"/>
      <c r="Y738" s="67"/>
      <c r="Z738" s="67"/>
      <c r="AA738" s="67"/>
      <c r="AB738" s="68"/>
      <c r="AC738" s="62"/>
      <c r="AD738" s="77"/>
      <c r="AE738" s="62"/>
      <c r="AF738" s="62"/>
      <c r="AG738" s="62"/>
      <c r="AH738" s="62"/>
      <c r="AI738" s="62"/>
      <c r="AJ738" s="62"/>
      <c r="AK738" s="62"/>
    </row>
    <row r="739" spans="1:37">
      <c r="A739" s="70" t="s">
        <v>101</v>
      </c>
      <c r="B739" s="58"/>
      <c r="C739" s="71"/>
      <c r="D739" s="72"/>
      <c r="E739" s="72"/>
      <c r="F739" s="72"/>
      <c r="G739" s="72"/>
      <c r="H739" s="59"/>
      <c r="I739" s="72"/>
      <c r="J739" s="72"/>
      <c r="K739" s="72"/>
      <c r="L739" s="72"/>
      <c r="M739" s="59"/>
      <c r="N739" s="72"/>
      <c r="O739" s="72"/>
      <c r="P739" s="72"/>
      <c r="Q739" s="72"/>
      <c r="R739" s="59"/>
      <c r="S739" s="72"/>
      <c r="T739" s="72"/>
      <c r="U739" s="72"/>
      <c r="V739" s="72"/>
      <c r="W739" s="59"/>
      <c r="X739" s="72"/>
      <c r="Y739" s="72"/>
      <c r="Z739" s="72"/>
      <c r="AA739" s="72"/>
      <c r="AB739" s="59"/>
      <c r="AC739" s="62"/>
      <c r="AD739" s="78" t="s">
        <v>104</v>
      </c>
      <c r="AE739" s="76"/>
      <c r="AF739" s="76"/>
      <c r="AG739" s="76"/>
      <c r="AH739" s="79"/>
      <c r="AI739" s="76"/>
      <c r="AJ739" s="76"/>
      <c r="AK739" s="80"/>
    </row>
    <row r="740" spans="1:37">
      <c r="D740" s="64"/>
      <c r="AD740" s="81"/>
      <c r="AE740" s="52"/>
      <c r="AF740" s="52"/>
      <c r="AG740" s="52"/>
      <c r="AH740" s="82"/>
      <c r="AI740" s="52"/>
      <c r="AJ740" s="52"/>
      <c r="AK740" s="53"/>
    </row>
    <row r="741" spans="1:37">
      <c r="A741" s="83" t="s">
        <v>105</v>
      </c>
      <c r="B741" s="76"/>
      <c r="C741" s="80"/>
      <c r="D741" s="84"/>
      <c r="E741" s="84" t="s">
        <v>100</v>
      </c>
      <c r="F741" s="85" t="s">
        <v>21</v>
      </c>
      <c r="G741" s="84" t="s">
        <v>101</v>
      </c>
      <c r="H741" s="86"/>
      <c r="I741" s="84" t="s">
        <v>106</v>
      </c>
      <c r="J741" s="84"/>
      <c r="K741" s="84"/>
      <c r="L741" s="84"/>
      <c r="M741" s="86"/>
      <c r="N741" s="84" t="s">
        <v>107</v>
      </c>
      <c r="O741" s="84"/>
      <c r="P741" s="84"/>
      <c r="Q741" s="84"/>
      <c r="R741" s="86"/>
      <c r="S741" s="73"/>
      <c r="T741" s="73"/>
      <c r="AD741" s="87" t="s">
        <v>108</v>
      </c>
      <c r="AE741" s="58"/>
      <c r="AF741" s="58"/>
      <c r="AG741" s="58"/>
      <c r="AH741" s="72"/>
      <c r="AI741" s="58"/>
      <c r="AJ741" s="58"/>
      <c r="AK741" s="59"/>
    </row>
    <row r="742" spans="1:37">
      <c r="A742" s="60"/>
      <c r="C742" s="61"/>
      <c r="H742" s="61"/>
      <c r="M742" s="61"/>
      <c r="N742" s="88"/>
      <c r="O742" s="89"/>
      <c r="P742" s="89"/>
      <c r="Q742" s="89"/>
      <c r="R742" s="90"/>
      <c r="S742" s="62"/>
      <c r="T742" s="56" t="s">
        <v>109</v>
      </c>
      <c r="AD742" s="91"/>
      <c r="AE742" s="62"/>
      <c r="AF742" s="62"/>
      <c r="AG742" s="62"/>
      <c r="AH742" s="92"/>
      <c r="AI742" s="62"/>
      <c r="AJ742" s="62"/>
      <c r="AK742" s="61"/>
    </row>
    <row r="743" spans="1:37">
      <c r="A743" s="93" t="s">
        <v>110</v>
      </c>
      <c r="B743" s="58"/>
      <c r="C743" s="59"/>
      <c r="D743" s="58"/>
      <c r="E743" s="58"/>
      <c r="F743" s="94" t="s">
        <v>21</v>
      </c>
      <c r="G743" s="58"/>
      <c r="H743" s="59"/>
      <c r="I743" s="58"/>
      <c r="J743" s="58"/>
      <c r="K743" s="94" t="s">
        <v>21</v>
      </c>
      <c r="L743" s="58"/>
      <c r="M743" s="59"/>
      <c r="N743" s="95"/>
      <c r="O743" s="95"/>
      <c r="P743" s="96"/>
      <c r="Q743" s="97"/>
      <c r="R743" s="98"/>
      <c r="S743" s="62"/>
      <c r="T743" s="62"/>
      <c r="AD743" s="87" t="s">
        <v>111</v>
      </c>
      <c r="AE743" s="58"/>
      <c r="AF743" s="58"/>
      <c r="AG743" s="58"/>
      <c r="AH743" s="72"/>
      <c r="AI743" s="58"/>
      <c r="AJ743" s="58"/>
      <c r="AK743" s="59"/>
    </row>
    <row r="744" spans="1:37">
      <c r="A744" s="60"/>
      <c r="C744" s="61"/>
      <c r="H744" s="61"/>
      <c r="K744" s="99"/>
      <c r="M744" s="61"/>
      <c r="N744" s="62"/>
      <c r="Q744" s="100"/>
      <c r="R744" s="61"/>
      <c r="S744" s="62"/>
      <c r="T744" s="58"/>
      <c r="U744" s="58"/>
      <c r="V744" s="58"/>
      <c r="W744" s="58"/>
      <c r="X744" s="58"/>
      <c r="Y744" s="58"/>
      <c r="Z744" s="58"/>
      <c r="AA744" s="58"/>
      <c r="AB744" s="58"/>
      <c r="AC744" s="62"/>
      <c r="AD744" s="91"/>
      <c r="AE744" s="62"/>
      <c r="AF744" s="62"/>
      <c r="AG744" s="62"/>
      <c r="AH744" s="92"/>
      <c r="AI744" s="62"/>
      <c r="AJ744" s="62"/>
      <c r="AK744" s="61"/>
    </row>
    <row r="745" spans="1:37">
      <c r="A745" s="93" t="s">
        <v>112</v>
      </c>
      <c r="B745" s="58"/>
      <c r="C745" s="59"/>
      <c r="D745" s="58"/>
      <c r="E745" s="58"/>
      <c r="F745" s="94" t="s">
        <v>21</v>
      </c>
      <c r="G745" s="58"/>
      <c r="H745" s="59"/>
      <c r="I745" s="58"/>
      <c r="J745" s="58"/>
      <c r="K745" s="94" t="s">
        <v>21</v>
      </c>
      <c r="L745" s="58"/>
      <c r="M745" s="59"/>
      <c r="N745" s="58"/>
      <c r="O745" s="58"/>
      <c r="P745" s="94" t="s">
        <v>21</v>
      </c>
      <c r="Q745" s="101"/>
      <c r="R745" s="59"/>
      <c r="S745" s="62"/>
      <c r="T745" s="62"/>
      <c r="AD745" s="87" t="s">
        <v>113</v>
      </c>
      <c r="AE745" s="58"/>
      <c r="AF745" s="58"/>
      <c r="AG745" s="58"/>
      <c r="AH745" s="72"/>
      <c r="AI745" s="58"/>
      <c r="AJ745" s="58"/>
      <c r="AK745" s="59"/>
    </row>
    <row r="746" spans="1:37">
      <c r="AD746" s="91" t="s">
        <v>114</v>
      </c>
      <c r="AE746" s="62"/>
      <c r="AF746" s="62"/>
      <c r="AG746" s="62"/>
      <c r="AH746" s="92"/>
      <c r="AI746" s="62"/>
      <c r="AJ746" s="62"/>
      <c r="AK746" s="61"/>
    </row>
    <row r="747" spans="1:37">
      <c r="A747" s="102"/>
      <c r="B747" s="76"/>
      <c r="C747" s="76"/>
      <c r="D747" s="76"/>
      <c r="E747" s="76" t="s">
        <v>100</v>
      </c>
      <c r="F747" s="76"/>
      <c r="G747" s="76"/>
      <c r="H747" s="76"/>
      <c r="I747" s="76"/>
      <c r="J747" s="76"/>
      <c r="K747" s="76"/>
      <c r="L747" s="76"/>
      <c r="M747" s="76"/>
      <c r="N747" s="85" t="s">
        <v>40</v>
      </c>
      <c r="O747" s="76"/>
      <c r="P747" s="76"/>
      <c r="Q747" s="76"/>
      <c r="R747" s="76"/>
      <c r="S747" s="76"/>
      <c r="T747" s="76" t="s">
        <v>101</v>
      </c>
      <c r="U747" s="76"/>
      <c r="V747" s="76"/>
      <c r="W747" s="76"/>
      <c r="X747" s="76"/>
      <c r="Y747" s="76"/>
      <c r="Z747" s="76"/>
      <c r="AA747" s="76"/>
      <c r="AB747" s="80"/>
      <c r="AD747" s="87" t="s">
        <v>115</v>
      </c>
      <c r="AE747" s="58"/>
      <c r="AF747" s="58"/>
      <c r="AG747" s="58"/>
      <c r="AH747" s="72"/>
      <c r="AI747" s="58"/>
      <c r="AJ747" s="58"/>
      <c r="AK747" s="59"/>
    </row>
    <row r="748" spans="1:37">
      <c r="A748" s="103" t="s">
        <v>116</v>
      </c>
      <c r="B748" s="104" t="s">
        <v>117</v>
      </c>
      <c r="C748" s="104"/>
      <c r="D748" s="104"/>
      <c r="E748" s="104"/>
      <c r="F748" s="104"/>
      <c r="G748" s="105"/>
      <c r="H748" s="104" t="s">
        <v>118</v>
      </c>
      <c r="I748" s="104"/>
      <c r="J748" s="105"/>
      <c r="K748" s="106" t="s">
        <v>119</v>
      </c>
      <c r="L748" s="107" t="s">
        <v>120</v>
      </c>
      <c r="M748" s="108"/>
      <c r="N748" s="109" t="s">
        <v>94</v>
      </c>
      <c r="O748" s="105" t="s">
        <v>116</v>
      </c>
      <c r="P748" s="104" t="s">
        <v>117</v>
      </c>
      <c r="Q748" s="104"/>
      <c r="R748" s="104"/>
      <c r="S748" s="104"/>
      <c r="T748" s="104"/>
      <c r="U748" s="105"/>
      <c r="V748" s="104" t="s">
        <v>118</v>
      </c>
      <c r="W748" s="104"/>
      <c r="X748" s="105"/>
      <c r="Y748" s="106" t="s">
        <v>119</v>
      </c>
      <c r="Z748" s="107" t="s">
        <v>120</v>
      </c>
      <c r="AA748" s="108"/>
      <c r="AB748" s="109" t="s">
        <v>94</v>
      </c>
    </row>
    <row r="749" spans="1:37">
      <c r="A749" s="110" t="s">
        <v>121</v>
      </c>
      <c r="B749" s="111"/>
      <c r="C749" s="111"/>
      <c r="D749" s="111"/>
      <c r="E749" s="111"/>
      <c r="F749" s="111"/>
      <c r="G749" s="112"/>
      <c r="H749" s="111"/>
      <c r="I749" s="111"/>
      <c r="J749" s="112"/>
      <c r="K749" s="113"/>
      <c r="L749" s="114"/>
      <c r="M749" s="115"/>
      <c r="N749" s="116"/>
      <c r="O749" s="117" t="s">
        <v>121</v>
      </c>
      <c r="P749" s="111"/>
      <c r="Q749" s="111"/>
      <c r="R749" s="111"/>
      <c r="S749" s="111"/>
      <c r="T749" s="111"/>
      <c r="U749" s="112"/>
      <c r="V749" s="111"/>
      <c r="W749" s="111"/>
      <c r="X749" s="112"/>
      <c r="Y749" s="113"/>
      <c r="Z749" s="114"/>
      <c r="AA749" s="115"/>
      <c r="AB749" s="116"/>
      <c r="AD749" s="64" t="s">
        <v>122</v>
      </c>
    </row>
    <row r="750" spans="1:37">
      <c r="A750" s="110" t="s">
        <v>123</v>
      </c>
      <c r="B750" s="111"/>
      <c r="C750" s="111"/>
      <c r="D750" s="111"/>
      <c r="E750" s="111"/>
      <c r="F750" s="111"/>
      <c r="G750" s="112"/>
      <c r="H750" s="111"/>
      <c r="I750" s="111"/>
      <c r="J750" s="112"/>
      <c r="K750" s="118"/>
      <c r="L750" s="119"/>
      <c r="M750" s="112"/>
      <c r="N750" s="116"/>
      <c r="O750" s="117" t="s">
        <v>123</v>
      </c>
      <c r="P750" s="111"/>
      <c r="Q750" s="111"/>
      <c r="R750" s="111"/>
      <c r="S750" s="111"/>
      <c r="T750" s="111"/>
      <c r="U750" s="112"/>
      <c r="V750" s="111"/>
      <c r="W750" s="111"/>
      <c r="X750" s="112"/>
      <c r="Y750" s="118"/>
      <c r="Z750" s="119"/>
      <c r="AA750" s="112"/>
      <c r="AB750" s="116"/>
      <c r="AD750" s="120"/>
      <c r="AE750" s="58"/>
      <c r="AF750" s="58"/>
      <c r="AG750" s="58"/>
      <c r="AH750" s="58"/>
      <c r="AI750" s="58"/>
      <c r="AJ750" s="58"/>
      <c r="AK750" s="58"/>
    </row>
    <row r="751" spans="1:37">
      <c r="A751" s="110" t="s">
        <v>124</v>
      </c>
      <c r="B751" s="111"/>
      <c r="C751" s="111"/>
      <c r="D751" s="111"/>
      <c r="E751" s="111"/>
      <c r="F751" s="111"/>
      <c r="G751" s="112"/>
      <c r="H751" s="111"/>
      <c r="I751" s="111"/>
      <c r="J751" s="112"/>
      <c r="K751" s="118"/>
      <c r="L751" s="119"/>
      <c r="M751" s="112"/>
      <c r="N751" s="116"/>
      <c r="O751" s="117" t="s">
        <v>124</v>
      </c>
      <c r="P751" s="111"/>
      <c r="Q751" s="111"/>
      <c r="R751" s="111"/>
      <c r="S751" s="111"/>
      <c r="T751" s="111"/>
      <c r="U751" s="112"/>
      <c r="V751" s="111"/>
      <c r="W751" s="111"/>
      <c r="X751" s="112"/>
      <c r="Y751" s="118"/>
      <c r="Z751" s="119"/>
      <c r="AA751" s="112"/>
      <c r="AB751" s="116"/>
      <c r="AD751" s="64" t="s">
        <v>96</v>
      </c>
    </row>
    <row r="752" spans="1:37">
      <c r="A752" s="110" t="s">
        <v>125</v>
      </c>
      <c r="B752" s="111"/>
      <c r="C752" s="111"/>
      <c r="D752" s="111"/>
      <c r="E752" s="111"/>
      <c r="F752" s="111"/>
      <c r="G752" s="112"/>
      <c r="H752" s="111"/>
      <c r="I752" s="111"/>
      <c r="J752" s="112"/>
      <c r="K752" s="118"/>
      <c r="L752" s="119"/>
      <c r="M752" s="112"/>
      <c r="N752" s="116"/>
      <c r="O752" s="117" t="s">
        <v>125</v>
      </c>
      <c r="P752" s="111"/>
      <c r="Q752" s="111"/>
      <c r="R752" s="111"/>
      <c r="S752" s="111"/>
      <c r="T752" s="111"/>
      <c r="U752" s="112"/>
      <c r="V752" s="111"/>
      <c r="W752" s="111"/>
      <c r="X752" s="112"/>
      <c r="Y752" s="118"/>
      <c r="Z752" s="119"/>
      <c r="AA752" s="112"/>
      <c r="AB752" s="116"/>
      <c r="AD752" s="120"/>
      <c r="AE752" s="58"/>
      <c r="AF752" s="58"/>
      <c r="AG752" s="58"/>
      <c r="AH752" s="58"/>
      <c r="AI752" s="58"/>
      <c r="AJ752" s="58"/>
      <c r="AK752" s="58"/>
    </row>
    <row r="753" spans="1:37">
      <c r="A753" s="110" t="s">
        <v>126</v>
      </c>
      <c r="B753" s="111"/>
      <c r="C753" s="111"/>
      <c r="D753" s="111"/>
      <c r="E753" s="111"/>
      <c r="F753" s="111"/>
      <c r="G753" s="112"/>
      <c r="H753" s="111"/>
      <c r="I753" s="111"/>
      <c r="J753" s="112"/>
      <c r="K753" s="118"/>
      <c r="L753" s="119"/>
      <c r="M753" s="112"/>
      <c r="N753" s="116"/>
      <c r="O753" s="117" t="s">
        <v>126</v>
      </c>
      <c r="P753" s="111"/>
      <c r="Q753" s="111"/>
      <c r="R753" s="111"/>
      <c r="S753" s="111"/>
      <c r="T753" s="111"/>
      <c r="U753" s="112"/>
      <c r="V753" s="111"/>
      <c r="W753" s="111"/>
      <c r="X753" s="112"/>
      <c r="Y753" s="118"/>
      <c r="Z753" s="119"/>
      <c r="AA753" s="112"/>
      <c r="AB753" s="116"/>
      <c r="AD753" s="64" t="s">
        <v>127</v>
      </c>
    </row>
    <row r="754" spans="1:37">
      <c r="A754" s="121" t="s">
        <v>128</v>
      </c>
      <c r="B754" s="58"/>
      <c r="C754" s="58"/>
      <c r="D754" s="58"/>
      <c r="E754" s="58"/>
      <c r="F754" s="58"/>
      <c r="G754" s="72"/>
      <c r="H754" s="58"/>
      <c r="I754" s="58"/>
      <c r="J754" s="72"/>
      <c r="K754" s="122"/>
      <c r="L754" s="123"/>
      <c r="M754" s="72"/>
      <c r="N754" s="59"/>
      <c r="O754" s="124" t="s">
        <v>128</v>
      </c>
      <c r="P754" s="58"/>
      <c r="Q754" s="58"/>
      <c r="R754" s="58"/>
      <c r="S754" s="58"/>
      <c r="T754" s="58"/>
      <c r="U754" s="72"/>
      <c r="V754" s="58"/>
      <c r="W754" s="58"/>
      <c r="X754" s="72"/>
      <c r="Y754" s="122"/>
      <c r="Z754" s="123"/>
      <c r="AA754" s="72"/>
      <c r="AB754" s="59"/>
      <c r="AD754" s="120"/>
      <c r="AE754" s="125" t="str">
        <f>Daten!$A$35</f>
        <v>Fredenbeck</v>
      </c>
      <c r="AF754" s="58"/>
      <c r="AG754" s="58"/>
      <c r="AH754" s="58"/>
      <c r="AI754" s="58"/>
      <c r="AJ754" s="58"/>
      <c r="AK754" s="58"/>
    </row>
    <row r="755" spans="1:37">
      <c r="A755" s="65" t="s">
        <v>129</v>
      </c>
      <c r="N755" s="61"/>
      <c r="O755" s="64" t="s">
        <v>129</v>
      </c>
      <c r="AB755" s="61"/>
      <c r="AD755" s="64" t="s">
        <v>130</v>
      </c>
    </row>
    <row r="756" spans="1:37">
      <c r="A756" s="57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9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9"/>
      <c r="AD756" s="58"/>
      <c r="AE756" s="126" t="str">
        <f>Daten!$A$33</f>
        <v>06.05.2017</v>
      </c>
      <c r="AF756" s="58"/>
      <c r="AG756" s="58"/>
      <c r="AH756" s="58"/>
      <c r="AI756" s="58"/>
      <c r="AJ756" s="58"/>
      <c r="AK756" s="58"/>
    </row>
    <row r="757" spans="1:37">
      <c r="A757" s="51" t="s">
        <v>95</v>
      </c>
      <c r="B757" s="52"/>
      <c r="C757" s="52"/>
      <c r="D757" s="52"/>
      <c r="E757" s="53"/>
      <c r="F757" s="54" t="s">
        <v>96</v>
      </c>
      <c r="G757" s="52"/>
      <c r="H757" s="52"/>
      <c r="I757" s="52"/>
      <c r="J757" s="52"/>
      <c r="K757" s="52"/>
      <c r="L757" s="52"/>
      <c r="M757" s="52"/>
      <c r="N757" s="52"/>
      <c r="O757" s="52"/>
      <c r="P757" s="53"/>
      <c r="Q757" s="54" t="s">
        <v>97</v>
      </c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3"/>
      <c r="AC757" s="55" t="s">
        <v>98</v>
      </c>
    </row>
    <row r="758" spans="1:37">
      <c r="A758" s="57"/>
      <c r="B758" s="58"/>
      <c r="C758" s="58"/>
      <c r="D758" s="58"/>
      <c r="E758" s="59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9"/>
      <c r="Q758" s="58"/>
      <c r="R758" s="58" t="str">
        <f ca="1">Sonntag!P46</f>
        <v>SC Wentorf</v>
      </c>
      <c r="S758" s="58"/>
      <c r="T758" s="58"/>
      <c r="U758" s="58"/>
      <c r="V758" s="58"/>
      <c r="W758" s="58"/>
      <c r="X758" s="58"/>
      <c r="Y758" s="58" t="str">
        <f>Sonntag!N46</f>
        <v>M60</v>
      </c>
      <c r="Z758" s="58"/>
      <c r="AA758" s="58"/>
      <c r="AB758" s="59"/>
      <c r="AC758" s="55" t="s">
        <v>99</v>
      </c>
    </row>
    <row r="759" spans="1:37" ht="15.95" customHeight="1">
      <c r="A759" s="60" t="s">
        <v>100</v>
      </c>
      <c r="C759" s="56" t="str">
        <f ca="1">Sonntag!I46</f>
        <v>TB Essen-Haarzopf</v>
      </c>
      <c r="M759" s="61"/>
      <c r="N759" s="62" t="s">
        <v>101</v>
      </c>
      <c r="O759" s="63"/>
      <c r="P759" s="56" t="str">
        <f ca="1">Sonntag!M46</f>
        <v>Idarer TV</v>
      </c>
      <c r="AB759" s="61"/>
    </row>
    <row r="760" spans="1:37">
      <c r="A760" s="57"/>
      <c r="B760" s="58"/>
      <c r="C760" s="58"/>
      <c r="M760" s="61"/>
      <c r="N760" s="62"/>
      <c r="AB760" s="61"/>
      <c r="AD760" s="64" t="s">
        <v>37</v>
      </c>
      <c r="AG760" s="64" t="s">
        <v>102</v>
      </c>
      <c r="AJ760" s="64" t="s">
        <v>39</v>
      </c>
    </row>
    <row r="761" spans="1:37">
      <c r="A761" s="65" t="s">
        <v>100</v>
      </c>
      <c r="C761" s="66"/>
      <c r="D761" s="67"/>
      <c r="E761" s="67"/>
      <c r="F761" s="67"/>
      <c r="G761" s="67"/>
      <c r="H761" s="68"/>
      <c r="I761" s="67"/>
      <c r="J761" s="67"/>
      <c r="K761" s="67"/>
      <c r="L761" s="67"/>
      <c r="M761" s="68"/>
      <c r="N761" s="67"/>
      <c r="O761" s="67"/>
      <c r="P761" s="67"/>
      <c r="Q761" s="67"/>
      <c r="R761" s="68"/>
      <c r="S761" s="67"/>
      <c r="T761" s="67"/>
      <c r="U761" s="67"/>
      <c r="V761" s="67"/>
      <c r="W761" s="68"/>
      <c r="X761" s="67"/>
      <c r="Y761" s="67"/>
      <c r="Z761" s="67"/>
      <c r="AA761" s="67"/>
      <c r="AB761" s="68"/>
      <c r="AC761" s="62"/>
      <c r="AD761" s="69"/>
      <c r="AE761" s="53"/>
      <c r="AF761" s="62"/>
      <c r="AG761" s="69"/>
      <c r="AH761" s="53"/>
      <c r="AJ761" s="69"/>
      <c r="AK761" s="53"/>
    </row>
    <row r="762" spans="1:37">
      <c r="A762" s="70" t="s">
        <v>101</v>
      </c>
      <c r="B762" s="58"/>
      <c r="C762" s="71"/>
      <c r="D762" s="72"/>
      <c r="E762" s="72"/>
      <c r="F762" s="72"/>
      <c r="G762" s="72"/>
      <c r="H762" s="59"/>
      <c r="I762" s="72"/>
      <c r="J762" s="72"/>
      <c r="K762" s="72"/>
      <c r="L762" s="72"/>
      <c r="M762" s="59"/>
      <c r="N762" s="72"/>
      <c r="O762" s="72"/>
      <c r="P762" s="72"/>
      <c r="Q762" s="72"/>
      <c r="R762" s="59"/>
      <c r="S762" s="72"/>
      <c r="T762" s="72"/>
      <c r="U762" s="72"/>
      <c r="V762" s="72"/>
      <c r="W762" s="59"/>
      <c r="X762" s="72"/>
      <c r="Y762" s="72"/>
      <c r="Z762" s="72"/>
      <c r="AA762" s="72"/>
      <c r="AB762" s="59"/>
      <c r="AC762" s="62"/>
      <c r="AD762" s="462">
        <f>Sonntag!C46</f>
        <v>7</v>
      </c>
      <c r="AE762" s="463"/>
      <c r="AF762" s="62"/>
      <c r="AG762" s="462">
        <f>Sonntag!E46</f>
        <v>125</v>
      </c>
      <c r="AH762" s="463"/>
      <c r="AJ762" s="462">
        <f>Sonntag!F46</f>
        <v>1</v>
      </c>
      <c r="AK762" s="463"/>
    </row>
    <row r="763" spans="1:37">
      <c r="A763" s="65" t="s">
        <v>100</v>
      </c>
      <c r="C763" s="66"/>
      <c r="D763" s="67"/>
      <c r="E763" s="67"/>
      <c r="F763" s="67"/>
      <c r="G763" s="67"/>
      <c r="H763" s="68"/>
      <c r="I763" s="67"/>
      <c r="J763" s="67"/>
      <c r="K763" s="67"/>
      <c r="L763" s="67"/>
      <c r="M763" s="68"/>
      <c r="N763" s="67"/>
      <c r="O763" s="67"/>
      <c r="P763" s="67"/>
      <c r="Q763" s="67"/>
      <c r="R763" s="68"/>
      <c r="S763" s="67"/>
      <c r="T763" s="67"/>
      <c r="U763" s="67"/>
      <c r="V763" s="67"/>
      <c r="W763" s="68"/>
      <c r="X763" s="67"/>
      <c r="Y763" s="67"/>
      <c r="Z763" s="67"/>
      <c r="AA763" s="67"/>
      <c r="AB763" s="68"/>
      <c r="AC763" s="62"/>
      <c r="AD763" s="57"/>
      <c r="AE763" s="59"/>
      <c r="AF763" s="62"/>
      <c r="AG763" s="57"/>
      <c r="AH763" s="59"/>
      <c r="AJ763" s="57"/>
      <c r="AK763" s="59"/>
    </row>
    <row r="764" spans="1:37">
      <c r="A764" s="70" t="s">
        <v>101</v>
      </c>
      <c r="B764" s="58"/>
      <c r="C764" s="71"/>
      <c r="D764" s="72"/>
      <c r="E764" s="72"/>
      <c r="F764" s="72"/>
      <c r="G764" s="72"/>
      <c r="H764" s="59"/>
      <c r="I764" s="72"/>
      <c r="J764" s="72"/>
      <c r="K764" s="72"/>
      <c r="L764" s="72"/>
      <c r="M764" s="59"/>
      <c r="N764" s="72"/>
      <c r="O764" s="72"/>
      <c r="P764" s="72"/>
      <c r="Q764" s="72"/>
      <c r="R764" s="59"/>
      <c r="S764" s="72"/>
      <c r="T764" s="72"/>
      <c r="U764" s="72"/>
      <c r="V764" s="72"/>
      <c r="W764" s="59"/>
      <c r="X764" s="72"/>
      <c r="Y764" s="72"/>
      <c r="Z764" s="72"/>
      <c r="AA764" s="72"/>
      <c r="AB764" s="59"/>
      <c r="AC764" s="62"/>
      <c r="AD764" s="62"/>
      <c r="AE764" s="62"/>
      <c r="AF764" s="62"/>
      <c r="AG764" s="62"/>
    </row>
    <row r="765" spans="1:37">
      <c r="A765" s="65" t="s">
        <v>100</v>
      </c>
      <c r="C765" s="66"/>
      <c r="D765" s="67"/>
      <c r="E765" s="67"/>
      <c r="F765" s="67"/>
      <c r="G765" s="67"/>
      <c r="H765" s="68"/>
      <c r="I765" s="67"/>
      <c r="J765" s="67"/>
      <c r="K765" s="67"/>
      <c r="L765" s="67"/>
      <c r="M765" s="68"/>
      <c r="N765" s="67"/>
      <c r="O765" s="67"/>
      <c r="P765" s="67"/>
      <c r="Q765" s="67"/>
      <c r="R765" s="68"/>
      <c r="S765" s="67"/>
      <c r="T765" s="67"/>
      <c r="U765" s="67"/>
      <c r="V765" s="67"/>
      <c r="W765" s="68"/>
      <c r="X765" s="67"/>
      <c r="Y765" s="67"/>
      <c r="Z765" s="67"/>
      <c r="AA765" s="67"/>
      <c r="AB765" s="68"/>
      <c r="AC765" s="62"/>
      <c r="AD765" s="73" t="s">
        <v>103</v>
      </c>
      <c r="AE765" s="62"/>
      <c r="AF765" s="62"/>
      <c r="AG765" s="62"/>
    </row>
    <row r="766" spans="1:37">
      <c r="A766" s="70" t="s">
        <v>101</v>
      </c>
      <c r="B766" s="58"/>
      <c r="C766" s="71"/>
      <c r="D766" s="72"/>
      <c r="E766" s="72"/>
      <c r="F766" s="72"/>
      <c r="G766" s="72"/>
      <c r="H766" s="59"/>
      <c r="I766" s="72"/>
      <c r="J766" s="72"/>
      <c r="K766" s="72"/>
      <c r="L766" s="72"/>
      <c r="M766" s="59"/>
      <c r="N766" s="72"/>
      <c r="O766" s="72"/>
      <c r="P766" s="72"/>
      <c r="Q766" s="72"/>
      <c r="R766" s="59"/>
      <c r="S766" s="72"/>
      <c r="T766" s="72"/>
      <c r="U766" s="72"/>
      <c r="V766" s="72"/>
      <c r="W766" s="59"/>
      <c r="X766" s="72"/>
      <c r="Y766" s="72"/>
      <c r="Z766" s="72"/>
      <c r="AA766" s="72"/>
      <c r="AB766" s="59"/>
      <c r="AC766" s="62"/>
      <c r="AD766" s="62"/>
      <c r="AE766" s="62"/>
      <c r="AF766" s="62"/>
      <c r="AG766" s="62"/>
    </row>
    <row r="767" spans="1:37">
      <c r="A767" s="65" t="s">
        <v>100</v>
      </c>
      <c r="C767" s="66"/>
      <c r="D767" s="67"/>
      <c r="E767" s="67"/>
      <c r="F767" s="67"/>
      <c r="G767" s="67"/>
      <c r="H767" s="68"/>
      <c r="I767" s="67"/>
      <c r="J767" s="67"/>
      <c r="K767" s="67"/>
      <c r="L767" s="67"/>
      <c r="M767" s="68"/>
      <c r="N767" s="67"/>
      <c r="O767" s="67"/>
      <c r="P767" s="67"/>
      <c r="Q767" s="67"/>
      <c r="R767" s="68"/>
      <c r="S767" s="67"/>
      <c r="T767" s="67"/>
      <c r="U767" s="67"/>
      <c r="V767" s="67"/>
      <c r="W767" s="68"/>
      <c r="X767" s="67"/>
      <c r="Y767" s="67"/>
      <c r="Z767" s="67"/>
      <c r="AA767" s="67"/>
      <c r="AB767" s="68"/>
      <c r="AC767" s="62"/>
      <c r="AD767" s="74" t="str">
        <f>Daten!$A$31</f>
        <v>DM Senioren 2017</v>
      </c>
      <c r="AE767" s="58"/>
      <c r="AF767" s="58"/>
      <c r="AG767" s="58"/>
      <c r="AH767" s="58"/>
      <c r="AI767" s="58"/>
      <c r="AJ767" s="58"/>
      <c r="AK767" s="58"/>
    </row>
    <row r="768" spans="1:37">
      <c r="A768" s="70" t="s">
        <v>101</v>
      </c>
      <c r="B768" s="58"/>
      <c r="C768" s="71"/>
      <c r="D768" s="72"/>
      <c r="E768" s="72"/>
      <c r="F768" s="72"/>
      <c r="G768" s="72"/>
      <c r="H768" s="59"/>
      <c r="I768" s="72"/>
      <c r="J768" s="72"/>
      <c r="K768" s="72"/>
      <c r="L768" s="72"/>
      <c r="M768" s="59"/>
      <c r="N768" s="72"/>
      <c r="O768" s="72"/>
      <c r="P768" s="72"/>
      <c r="Q768" s="72"/>
      <c r="R768" s="59"/>
      <c r="S768" s="72"/>
      <c r="T768" s="72"/>
      <c r="U768" s="72"/>
      <c r="V768" s="72"/>
      <c r="W768" s="59"/>
      <c r="X768" s="72"/>
      <c r="Y768" s="72"/>
      <c r="Z768" s="72"/>
      <c r="AA768" s="72"/>
      <c r="AB768" s="59"/>
      <c r="AC768" s="62"/>
      <c r="AD768" s="75" t="str">
        <f>Sonntag!G46</f>
        <v>M60</v>
      </c>
      <c r="AE768" s="76"/>
      <c r="AF768" s="76"/>
      <c r="AG768" s="75" t="s">
        <v>34</v>
      </c>
      <c r="AH768" s="76"/>
      <c r="AI768" s="76"/>
      <c r="AJ768" s="76"/>
      <c r="AK768" s="76"/>
    </row>
    <row r="769" spans="1:37">
      <c r="A769" s="65" t="s">
        <v>100</v>
      </c>
      <c r="C769" s="66"/>
      <c r="D769" s="67"/>
      <c r="E769" s="67"/>
      <c r="F769" s="67"/>
      <c r="G769" s="67"/>
      <c r="H769" s="68"/>
      <c r="I769" s="67"/>
      <c r="J769" s="67"/>
      <c r="K769" s="67"/>
      <c r="L769" s="67"/>
      <c r="M769" s="68"/>
      <c r="N769" s="67"/>
      <c r="O769" s="67"/>
      <c r="P769" s="67"/>
      <c r="Q769" s="67"/>
      <c r="R769" s="68"/>
      <c r="S769" s="67"/>
      <c r="T769" s="67"/>
      <c r="U769" s="67"/>
      <c r="V769" s="67"/>
      <c r="W769" s="68"/>
      <c r="X769" s="67"/>
      <c r="Y769" s="67"/>
      <c r="Z769" s="67"/>
      <c r="AA769" s="67"/>
      <c r="AB769" s="68"/>
      <c r="AC769" s="62"/>
      <c r="AD769" s="77"/>
      <c r="AE769" s="62"/>
      <c r="AF769" s="62"/>
      <c r="AG769" s="62"/>
      <c r="AH769" s="62"/>
      <c r="AI769" s="62"/>
      <c r="AJ769" s="62"/>
      <c r="AK769" s="62"/>
    </row>
    <row r="770" spans="1:37">
      <c r="A770" s="70" t="s">
        <v>101</v>
      </c>
      <c r="B770" s="58"/>
      <c r="C770" s="71"/>
      <c r="D770" s="72"/>
      <c r="E770" s="72"/>
      <c r="F770" s="72"/>
      <c r="G770" s="72"/>
      <c r="H770" s="59"/>
      <c r="I770" s="72"/>
      <c r="J770" s="72"/>
      <c r="K770" s="72"/>
      <c r="L770" s="72"/>
      <c r="M770" s="59"/>
      <c r="N770" s="72"/>
      <c r="O770" s="72"/>
      <c r="P770" s="72"/>
      <c r="Q770" s="72"/>
      <c r="R770" s="59"/>
      <c r="S770" s="72"/>
      <c r="T770" s="72"/>
      <c r="U770" s="72"/>
      <c r="V770" s="72"/>
      <c r="W770" s="59"/>
      <c r="X770" s="72"/>
      <c r="Y770" s="72"/>
      <c r="Z770" s="72"/>
      <c r="AA770" s="72"/>
      <c r="AB770" s="59"/>
      <c r="AC770" s="62"/>
      <c r="AD770" s="78" t="s">
        <v>104</v>
      </c>
      <c r="AE770" s="76"/>
      <c r="AF770" s="76"/>
      <c r="AG770" s="76"/>
      <c r="AH770" s="79"/>
      <c r="AI770" s="76"/>
      <c r="AJ770" s="76"/>
      <c r="AK770" s="80"/>
    </row>
    <row r="771" spans="1:37">
      <c r="D771" s="64"/>
      <c r="AD771" s="81"/>
      <c r="AE771" s="52"/>
      <c r="AF771" s="52"/>
      <c r="AG771" s="52"/>
      <c r="AH771" s="82"/>
      <c r="AI771" s="52"/>
      <c r="AJ771" s="52"/>
      <c r="AK771" s="53"/>
    </row>
    <row r="772" spans="1:37">
      <c r="A772" s="83" t="s">
        <v>105</v>
      </c>
      <c r="B772" s="76"/>
      <c r="C772" s="80"/>
      <c r="D772" s="84"/>
      <c r="E772" s="84" t="s">
        <v>100</v>
      </c>
      <c r="F772" s="85" t="s">
        <v>21</v>
      </c>
      <c r="G772" s="84" t="s">
        <v>101</v>
      </c>
      <c r="H772" s="86"/>
      <c r="I772" s="84" t="s">
        <v>106</v>
      </c>
      <c r="J772" s="84"/>
      <c r="K772" s="84"/>
      <c r="L772" s="84"/>
      <c r="M772" s="86"/>
      <c r="N772" s="84" t="s">
        <v>107</v>
      </c>
      <c r="O772" s="84"/>
      <c r="P772" s="84"/>
      <c r="Q772" s="84"/>
      <c r="R772" s="86"/>
      <c r="S772" s="73"/>
      <c r="T772" s="73"/>
      <c r="AD772" s="87" t="s">
        <v>108</v>
      </c>
      <c r="AE772" s="58"/>
      <c r="AF772" s="58"/>
      <c r="AG772" s="58"/>
      <c r="AH772" s="72"/>
      <c r="AI772" s="58"/>
      <c r="AJ772" s="58"/>
      <c r="AK772" s="59"/>
    </row>
    <row r="773" spans="1:37">
      <c r="A773" s="60"/>
      <c r="C773" s="61"/>
      <c r="H773" s="61"/>
      <c r="M773" s="61"/>
      <c r="N773" s="88"/>
      <c r="O773" s="89"/>
      <c r="P773" s="89"/>
      <c r="Q773" s="89"/>
      <c r="R773" s="90"/>
      <c r="S773" s="62"/>
      <c r="T773" s="56" t="s">
        <v>109</v>
      </c>
      <c r="AD773" s="91"/>
      <c r="AE773" s="62"/>
      <c r="AF773" s="62"/>
      <c r="AG773" s="62"/>
      <c r="AH773" s="92"/>
      <c r="AI773" s="62"/>
      <c r="AJ773" s="62"/>
      <c r="AK773" s="61"/>
    </row>
    <row r="774" spans="1:37">
      <c r="A774" s="93" t="s">
        <v>110</v>
      </c>
      <c r="B774" s="58"/>
      <c r="C774" s="59"/>
      <c r="D774" s="58"/>
      <c r="E774" s="58"/>
      <c r="F774" s="94" t="s">
        <v>21</v>
      </c>
      <c r="G774" s="58"/>
      <c r="H774" s="59"/>
      <c r="I774" s="58"/>
      <c r="J774" s="58"/>
      <c r="K774" s="94" t="s">
        <v>21</v>
      </c>
      <c r="L774" s="58"/>
      <c r="M774" s="59"/>
      <c r="N774" s="95"/>
      <c r="O774" s="95"/>
      <c r="P774" s="96"/>
      <c r="Q774" s="97"/>
      <c r="R774" s="98"/>
      <c r="S774" s="62"/>
      <c r="T774" s="62"/>
      <c r="AD774" s="87" t="s">
        <v>111</v>
      </c>
      <c r="AE774" s="58"/>
      <c r="AF774" s="58"/>
      <c r="AG774" s="58"/>
      <c r="AH774" s="72"/>
      <c r="AI774" s="58"/>
      <c r="AJ774" s="58"/>
      <c r="AK774" s="59"/>
    </row>
    <row r="775" spans="1:37">
      <c r="A775" s="60"/>
      <c r="C775" s="61"/>
      <c r="H775" s="61"/>
      <c r="K775" s="99"/>
      <c r="M775" s="61"/>
      <c r="N775" s="62"/>
      <c r="Q775" s="100"/>
      <c r="R775" s="61"/>
      <c r="S775" s="62"/>
      <c r="T775" s="58"/>
      <c r="U775" s="58"/>
      <c r="V775" s="58"/>
      <c r="W775" s="58"/>
      <c r="X775" s="58"/>
      <c r="Y775" s="58"/>
      <c r="Z775" s="58"/>
      <c r="AA775" s="58"/>
      <c r="AB775" s="58"/>
      <c r="AC775" s="62"/>
      <c r="AD775" s="91"/>
      <c r="AE775" s="62"/>
      <c r="AF775" s="62"/>
      <c r="AG775" s="62"/>
      <c r="AH775" s="92"/>
      <c r="AI775" s="62"/>
      <c r="AJ775" s="62"/>
      <c r="AK775" s="61"/>
    </row>
    <row r="776" spans="1:37">
      <c r="A776" s="93" t="s">
        <v>112</v>
      </c>
      <c r="B776" s="58"/>
      <c r="C776" s="59"/>
      <c r="D776" s="58"/>
      <c r="E776" s="58"/>
      <c r="F776" s="94" t="s">
        <v>21</v>
      </c>
      <c r="G776" s="58"/>
      <c r="H776" s="59"/>
      <c r="I776" s="58"/>
      <c r="J776" s="58"/>
      <c r="K776" s="94" t="s">
        <v>21</v>
      </c>
      <c r="L776" s="58"/>
      <c r="M776" s="59"/>
      <c r="N776" s="58"/>
      <c r="O776" s="58"/>
      <c r="P776" s="94" t="s">
        <v>21</v>
      </c>
      <c r="Q776" s="101"/>
      <c r="R776" s="59"/>
      <c r="S776" s="62"/>
      <c r="T776" s="62"/>
      <c r="AD776" s="87" t="s">
        <v>113</v>
      </c>
      <c r="AE776" s="58"/>
      <c r="AF776" s="58"/>
      <c r="AG776" s="58"/>
      <c r="AH776" s="72"/>
      <c r="AI776" s="58"/>
      <c r="AJ776" s="58"/>
      <c r="AK776" s="59"/>
    </row>
    <row r="777" spans="1:37">
      <c r="AD777" s="91" t="s">
        <v>114</v>
      </c>
      <c r="AE777" s="62"/>
      <c r="AF777" s="62"/>
      <c r="AG777" s="62"/>
      <c r="AH777" s="92"/>
      <c r="AI777" s="62"/>
      <c r="AJ777" s="62"/>
      <c r="AK777" s="61"/>
    </row>
    <row r="778" spans="1:37">
      <c r="A778" s="102"/>
      <c r="B778" s="76"/>
      <c r="C778" s="76"/>
      <c r="D778" s="76"/>
      <c r="E778" s="76" t="s">
        <v>100</v>
      </c>
      <c r="F778" s="76"/>
      <c r="G778" s="76"/>
      <c r="H778" s="76"/>
      <c r="I778" s="76"/>
      <c r="J778" s="76"/>
      <c r="K778" s="76"/>
      <c r="L778" s="76"/>
      <c r="M778" s="76"/>
      <c r="N778" s="85" t="s">
        <v>40</v>
      </c>
      <c r="O778" s="76"/>
      <c r="P778" s="76"/>
      <c r="Q778" s="76"/>
      <c r="R778" s="76"/>
      <c r="S778" s="76"/>
      <c r="T778" s="76" t="s">
        <v>101</v>
      </c>
      <c r="U778" s="76"/>
      <c r="V778" s="76"/>
      <c r="W778" s="76"/>
      <c r="X778" s="76"/>
      <c r="Y778" s="76"/>
      <c r="Z778" s="76"/>
      <c r="AA778" s="76"/>
      <c r="AB778" s="80"/>
      <c r="AD778" s="87" t="s">
        <v>115</v>
      </c>
      <c r="AE778" s="58"/>
      <c r="AF778" s="58"/>
      <c r="AG778" s="58"/>
      <c r="AH778" s="72"/>
      <c r="AI778" s="58"/>
      <c r="AJ778" s="58"/>
      <c r="AK778" s="59"/>
    </row>
    <row r="779" spans="1:37">
      <c r="A779" s="103" t="s">
        <v>116</v>
      </c>
      <c r="B779" s="104" t="s">
        <v>117</v>
      </c>
      <c r="C779" s="104"/>
      <c r="D779" s="104"/>
      <c r="E779" s="104"/>
      <c r="F779" s="104"/>
      <c r="G779" s="105"/>
      <c r="H779" s="104" t="s">
        <v>118</v>
      </c>
      <c r="I779" s="104"/>
      <c r="J779" s="105"/>
      <c r="K779" s="106" t="s">
        <v>119</v>
      </c>
      <c r="L779" s="107" t="s">
        <v>120</v>
      </c>
      <c r="M779" s="108"/>
      <c r="N779" s="109" t="s">
        <v>94</v>
      </c>
      <c r="O779" s="105" t="s">
        <v>116</v>
      </c>
      <c r="P779" s="104" t="s">
        <v>117</v>
      </c>
      <c r="Q779" s="104"/>
      <c r="R779" s="104"/>
      <c r="S779" s="104"/>
      <c r="T779" s="104"/>
      <c r="U779" s="105"/>
      <c r="V779" s="104" t="s">
        <v>118</v>
      </c>
      <c r="W779" s="104"/>
      <c r="X779" s="105"/>
      <c r="Y779" s="106" t="s">
        <v>119</v>
      </c>
      <c r="Z779" s="107" t="s">
        <v>120</v>
      </c>
      <c r="AA779" s="108"/>
      <c r="AB779" s="109" t="s">
        <v>94</v>
      </c>
    </row>
    <row r="780" spans="1:37">
      <c r="A780" s="110" t="s">
        <v>121</v>
      </c>
      <c r="B780" s="111"/>
      <c r="C780" s="111"/>
      <c r="D780" s="111"/>
      <c r="E780" s="111"/>
      <c r="F780" s="111"/>
      <c r="G780" s="112"/>
      <c r="H780" s="111"/>
      <c r="I780" s="111"/>
      <c r="J780" s="112"/>
      <c r="K780" s="113"/>
      <c r="L780" s="114"/>
      <c r="M780" s="115"/>
      <c r="N780" s="116"/>
      <c r="O780" s="117" t="s">
        <v>121</v>
      </c>
      <c r="P780" s="111"/>
      <c r="Q780" s="111"/>
      <c r="R780" s="111"/>
      <c r="S780" s="111"/>
      <c r="T780" s="111"/>
      <c r="U780" s="112"/>
      <c r="V780" s="111"/>
      <c r="W780" s="111"/>
      <c r="X780" s="112"/>
      <c r="Y780" s="113"/>
      <c r="Z780" s="114"/>
      <c r="AA780" s="115"/>
      <c r="AB780" s="116"/>
      <c r="AD780" s="64" t="s">
        <v>122</v>
      </c>
    </row>
    <row r="781" spans="1:37">
      <c r="A781" s="110" t="s">
        <v>123</v>
      </c>
      <c r="B781" s="111"/>
      <c r="C781" s="111"/>
      <c r="D781" s="111"/>
      <c r="E781" s="111"/>
      <c r="F781" s="111"/>
      <c r="G781" s="112"/>
      <c r="H781" s="111"/>
      <c r="I781" s="111"/>
      <c r="J781" s="112"/>
      <c r="K781" s="118"/>
      <c r="L781" s="119"/>
      <c r="M781" s="112"/>
      <c r="N781" s="116"/>
      <c r="O781" s="117" t="s">
        <v>123</v>
      </c>
      <c r="P781" s="111"/>
      <c r="Q781" s="111"/>
      <c r="R781" s="111"/>
      <c r="S781" s="111"/>
      <c r="T781" s="111"/>
      <c r="U781" s="112"/>
      <c r="V781" s="111"/>
      <c r="W781" s="111"/>
      <c r="X781" s="112"/>
      <c r="Y781" s="118"/>
      <c r="Z781" s="119"/>
      <c r="AA781" s="112"/>
      <c r="AB781" s="116"/>
      <c r="AD781" s="120"/>
      <c r="AE781" s="58"/>
      <c r="AF781" s="58"/>
      <c r="AG781" s="58"/>
      <c r="AH781" s="58"/>
      <c r="AI781" s="58"/>
      <c r="AJ781" s="58"/>
      <c r="AK781" s="58"/>
    </row>
    <row r="782" spans="1:37">
      <c r="A782" s="110" t="s">
        <v>124</v>
      </c>
      <c r="B782" s="111"/>
      <c r="C782" s="111"/>
      <c r="D782" s="111"/>
      <c r="E782" s="111"/>
      <c r="F782" s="111"/>
      <c r="G782" s="112"/>
      <c r="H782" s="111"/>
      <c r="I782" s="111"/>
      <c r="J782" s="112"/>
      <c r="K782" s="118"/>
      <c r="L782" s="119"/>
      <c r="M782" s="112"/>
      <c r="N782" s="116"/>
      <c r="O782" s="117" t="s">
        <v>124</v>
      </c>
      <c r="P782" s="111"/>
      <c r="Q782" s="111"/>
      <c r="R782" s="111"/>
      <c r="S782" s="111"/>
      <c r="T782" s="111"/>
      <c r="U782" s="112"/>
      <c r="V782" s="111"/>
      <c r="W782" s="111"/>
      <c r="X782" s="112"/>
      <c r="Y782" s="118"/>
      <c r="Z782" s="119"/>
      <c r="AA782" s="112"/>
      <c r="AB782" s="116"/>
      <c r="AD782" s="64" t="s">
        <v>96</v>
      </c>
    </row>
    <row r="783" spans="1:37">
      <c r="A783" s="110" t="s">
        <v>125</v>
      </c>
      <c r="B783" s="111"/>
      <c r="C783" s="111"/>
      <c r="D783" s="111"/>
      <c r="E783" s="111"/>
      <c r="F783" s="111"/>
      <c r="G783" s="112"/>
      <c r="H783" s="111"/>
      <c r="I783" s="111"/>
      <c r="J783" s="112"/>
      <c r="K783" s="118"/>
      <c r="L783" s="119"/>
      <c r="M783" s="112"/>
      <c r="N783" s="116"/>
      <c r="O783" s="117" t="s">
        <v>125</v>
      </c>
      <c r="P783" s="111"/>
      <c r="Q783" s="111"/>
      <c r="R783" s="111"/>
      <c r="S783" s="111"/>
      <c r="T783" s="111"/>
      <c r="U783" s="112"/>
      <c r="V783" s="111"/>
      <c r="W783" s="111"/>
      <c r="X783" s="112"/>
      <c r="Y783" s="118"/>
      <c r="Z783" s="119"/>
      <c r="AA783" s="112"/>
      <c r="AB783" s="116"/>
      <c r="AD783" s="120"/>
      <c r="AE783" s="58"/>
      <c r="AF783" s="58"/>
      <c r="AG783" s="58"/>
      <c r="AH783" s="58"/>
      <c r="AI783" s="58"/>
      <c r="AJ783" s="58"/>
      <c r="AK783" s="58"/>
    </row>
    <row r="784" spans="1:37">
      <c r="A784" s="110" t="s">
        <v>126</v>
      </c>
      <c r="B784" s="111"/>
      <c r="C784" s="111"/>
      <c r="D784" s="111"/>
      <c r="E784" s="111"/>
      <c r="F784" s="111"/>
      <c r="G784" s="112"/>
      <c r="H784" s="111"/>
      <c r="I784" s="111"/>
      <c r="J784" s="112"/>
      <c r="K784" s="118"/>
      <c r="L784" s="119"/>
      <c r="M784" s="112"/>
      <c r="N784" s="116"/>
      <c r="O784" s="117" t="s">
        <v>126</v>
      </c>
      <c r="P784" s="111"/>
      <c r="Q784" s="111"/>
      <c r="R784" s="111"/>
      <c r="S784" s="111"/>
      <c r="T784" s="111"/>
      <c r="U784" s="112"/>
      <c r="V784" s="111"/>
      <c r="W784" s="111"/>
      <c r="X784" s="112"/>
      <c r="Y784" s="118"/>
      <c r="Z784" s="119"/>
      <c r="AA784" s="112"/>
      <c r="AB784" s="116"/>
      <c r="AD784" s="64" t="s">
        <v>127</v>
      </c>
    </row>
    <row r="785" spans="1:37">
      <c r="A785" s="121" t="s">
        <v>128</v>
      </c>
      <c r="B785" s="58"/>
      <c r="C785" s="58"/>
      <c r="D785" s="58"/>
      <c r="E785" s="58"/>
      <c r="F785" s="58"/>
      <c r="G785" s="72"/>
      <c r="H785" s="58"/>
      <c r="I785" s="58"/>
      <c r="J785" s="72"/>
      <c r="K785" s="122"/>
      <c r="L785" s="123"/>
      <c r="M785" s="72"/>
      <c r="N785" s="59"/>
      <c r="O785" s="124" t="s">
        <v>128</v>
      </c>
      <c r="P785" s="58"/>
      <c r="Q785" s="58"/>
      <c r="R785" s="58"/>
      <c r="S785" s="58"/>
      <c r="T785" s="58"/>
      <c r="U785" s="72"/>
      <c r="V785" s="58"/>
      <c r="W785" s="58"/>
      <c r="X785" s="72"/>
      <c r="Y785" s="122"/>
      <c r="Z785" s="123"/>
      <c r="AA785" s="72"/>
      <c r="AB785" s="59"/>
      <c r="AD785" s="125"/>
      <c r="AE785" s="125" t="str">
        <f>Daten!$A$35</f>
        <v>Fredenbeck</v>
      </c>
      <c r="AF785" s="58"/>
      <c r="AG785" s="58"/>
      <c r="AH785" s="58"/>
      <c r="AI785" s="58"/>
      <c r="AJ785" s="58"/>
      <c r="AK785" s="58"/>
    </row>
    <row r="786" spans="1:37">
      <c r="A786" s="65" t="s">
        <v>129</v>
      </c>
      <c r="N786" s="61"/>
      <c r="O786" s="64" t="s">
        <v>129</v>
      </c>
      <c r="AB786" s="61"/>
      <c r="AD786" s="64" t="s">
        <v>130</v>
      </c>
    </row>
    <row r="787" spans="1:37">
      <c r="A787" s="57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9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9"/>
      <c r="AD787" s="58"/>
      <c r="AE787" s="126" t="str">
        <f>Daten!$A$33</f>
        <v>06.05.2017</v>
      </c>
      <c r="AF787" s="58"/>
      <c r="AG787" s="58"/>
      <c r="AH787" s="58"/>
      <c r="AI787" s="58"/>
      <c r="AJ787" s="58"/>
      <c r="AK787" s="58"/>
    </row>
    <row r="788" spans="1:37" ht="12" customHeight="1">
      <c r="A788" s="127"/>
    </row>
    <row r="789" spans="1:37">
      <c r="A789" s="51" t="s">
        <v>95</v>
      </c>
      <c r="B789" s="52"/>
      <c r="C789" s="52"/>
      <c r="D789" s="52"/>
      <c r="E789" s="53"/>
      <c r="F789" s="54" t="s">
        <v>96</v>
      </c>
      <c r="G789" s="52"/>
      <c r="H789" s="52"/>
      <c r="I789" s="52"/>
      <c r="J789" s="52"/>
      <c r="K789" s="52"/>
      <c r="L789" s="52"/>
      <c r="M789" s="52"/>
      <c r="N789" s="52"/>
      <c r="O789" s="52"/>
      <c r="P789" s="53"/>
      <c r="Q789" s="54" t="s">
        <v>97</v>
      </c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3"/>
      <c r="AC789" s="55" t="s">
        <v>98</v>
      </c>
    </row>
    <row r="790" spans="1:37">
      <c r="A790" s="57"/>
      <c r="B790" s="58"/>
      <c r="C790" s="58"/>
      <c r="D790" s="58"/>
      <c r="E790" s="59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9"/>
      <c r="Q790" s="58"/>
      <c r="R790" s="58" t="str">
        <f ca="1">Sonntag!P47</f>
        <v>TV Berkenbaum</v>
      </c>
      <c r="S790" s="58"/>
      <c r="T790" s="58"/>
      <c r="U790" s="58"/>
      <c r="V790" s="58"/>
      <c r="W790" s="58"/>
      <c r="X790" s="58"/>
      <c r="Y790" s="58" t="str">
        <f>Sonntag!N47</f>
        <v>M50</v>
      </c>
      <c r="Z790" s="58"/>
      <c r="AA790" s="58"/>
      <c r="AB790" s="59"/>
      <c r="AC790" s="55" t="s">
        <v>99</v>
      </c>
    </row>
    <row r="791" spans="1:37" ht="15.95" customHeight="1">
      <c r="A791" s="60" t="s">
        <v>100</v>
      </c>
      <c r="C791" s="56" t="str">
        <f ca="1">Sonntag!I47</f>
        <v>TV Frisch Auf Altenbochum</v>
      </c>
      <c r="M791" s="61"/>
      <c r="N791" s="62" t="s">
        <v>101</v>
      </c>
      <c r="O791" s="63"/>
      <c r="P791" s="56" t="str">
        <f ca="1">Sonntag!M47</f>
        <v>MTV Markoldendorf</v>
      </c>
      <c r="AB791" s="61"/>
    </row>
    <row r="792" spans="1:37">
      <c r="A792" s="57"/>
      <c r="B792" s="58"/>
      <c r="C792" s="58"/>
      <c r="M792" s="61"/>
      <c r="N792" s="62"/>
      <c r="AB792" s="61"/>
      <c r="AD792" s="64" t="s">
        <v>37</v>
      </c>
      <c r="AG792" s="64" t="s">
        <v>102</v>
      </c>
      <c r="AJ792" s="64" t="s">
        <v>39</v>
      </c>
    </row>
    <row r="793" spans="1:37">
      <c r="A793" s="65" t="s">
        <v>100</v>
      </c>
      <c r="C793" s="66"/>
      <c r="D793" s="67"/>
      <c r="E793" s="67"/>
      <c r="F793" s="67"/>
      <c r="G793" s="67"/>
      <c r="H793" s="68"/>
      <c r="I793" s="67"/>
      <c r="J793" s="67"/>
      <c r="K793" s="67"/>
      <c r="L793" s="67"/>
      <c r="M793" s="68"/>
      <c r="N793" s="67"/>
      <c r="O793" s="67"/>
      <c r="P793" s="67"/>
      <c r="Q793" s="67"/>
      <c r="R793" s="68"/>
      <c r="S793" s="67"/>
      <c r="T793" s="67"/>
      <c r="U793" s="67"/>
      <c r="V793" s="67"/>
      <c r="W793" s="68"/>
      <c r="X793" s="67"/>
      <c r="Y793" s="67"/>
      <c r="Z793" s="67"/>
      <c r="AA793" s="67"/>
      <c r="AB793" s="68"/>
      <c r="AC793" s="62"/>
      <c r="AD793" s="69"/>
      <c r="AE793" s="53"/>
      <c r="AF793" s="62"/>
      <c r="AG793" s="69"/>
      <c r="AH793" s="53"/>
      <c r="AJ793" s="69"/>
      <c r="AK793" s="53"/>
    </row>
    <row r="794" spans="1:37">
      <c r="A794" s="70" t="s">
        <v>101</v>
      </c>
      <c r="B794" s="58"/>
      <c r="C794" s="71"/>
      <c r="D794" s="72"/>
      <c r="E794" s="72"/>
      <c r="F794" s="72"/>
      <c r="G794" s="72"/>
      <c r="H794" s="59"/>
      <c r="I794" s="72"/>
      <c r="J794" s="72"/>
      <c r="K794" s="72"/>
      <c r="L794" s="72"/>
      <c r="M794" s="59"/>
      <c r="N794" s="72"/>
      <c r="O794" s="72"/>
      <c r="P794" s="72"/>
      <c r="Q794" s="72"/>
      <c r="R794" s="59"/>
      <c r="S794" s="72"/>
      <c r="T794" s="72"/>
      <c r="U794" s="72"/>
      <c r="V794" s="72"/>
      <c r="W794" s="59"/>
      <c r="X794" s="72"/>
      <c r="Y794" s="72"/>
      <c r="Z794" s="72"/>
      <c r="AA794" s="72"/>
      <c r="AB794" s="59"/>
      <c r="AC794" s="62"/>
      <c r="AD794" s="462">
        <f>Sonntag!C46</f>
        <v>7</v>
      </c>
      <c r="AE794" s="463"/>
      <c r="AF794" s="62"/>
      <c r="AG794" s="462">
        <f>Sonntag!E47</f>
        <v>126</v>
      </c>
      <c r="AH794" s="463"/>
      <c r="AJ794" s="462">
        <f>Sonntag!F47</f>
        <v>2</v>
      </c>
      <c r="AK794" s="463"/>
    </row>
    <row r="795" spans="1:37">
      <c r="A795" s="65" t="s">
        <v>100</v>
      </c>
      <c r="C795" s="66"/>
      <c r="D795" s="67"/>
      <c r="E795" s="67"/>
      <c r="F795" s="67"/>
      <c r="G795" s="67"/>
      <c r="H795" s="68"/>
      <c r="I795" s="67"/>
      <c r="J795" s="67"/>
      <c r="K795" s="67"/>
      <c r="L795" s="67"/>
      <c r="M795" s="68"/>
      <c r="N795" s="67"/>
      <c r="O795" s="67"/>
      <c r="P795" s="67"/>
      <c r="Q795" s="67"/>
      <c r="R795" s="68"/>
      <c r="S795" s="67"/>
      <c r="T795" s="67"/>
      <c r="U795" s="67"/>
      <c r="V795" s="67"/>
      <c r="W795" s="68"/>
      <c r="X795" s="67"/>
      <c r="Y795" s="67"/>
      <c r="Z795" s="67"/>
      <c r="AA795" s="67"/>
      <c r="AB795" s="68"/>
      <c r="AC795" s="62"/>
      <c r="AD795" s="57"/>
      <c r="AE795" s="59"/>
      <c r="AF795" s="62"/>
      <c r="AG795" s="57"/>
      <c r="AH795" s="59"/>
      <c r="AJ795" s="57"/>
      <c r="AK795" s="59"/>
    </row>
    <row r="796" spans="1:37">
      <c r="A796" s="70" t="s">
        <v>101</v>
      </c>
      <c r="B796" s="58"/>
      <c r="C796" s="71"/>
      <c r="D796" s="72"/>
      <c r="E796" s="72"/>
      <c r="F796" s="72"/>
      <c r="G796" s="72"/>
      <c r="H796" s="59"/>
      <c r="I796" s="72"/>
      <c r="J796" s="72"/>
      <c r="K796" s="72"/>
      <c r="L796" s="72"/>
      <c r="M796" s="59"/>
      <c r="N796" s="72"/>
      <c r="O796" s="72"/>
      <c r="P796" s="72"/>
      <c r="Q796" s="72"/>
      <c r="R796" s="59"/>
      <c r="S796" s="72"/>
      <c r="T796" s="72"/>
      <c r="U796" s="72"/>
      <c r="V796" s="72"/>
      <c r="W796" s="59"/>
      <c r="X796" s="72"/>
      <c r="Y796" s="72"/>
      <c r="Z796" s="72"/>
      <c r="AA796" s="72"/>
      <c r="AB796" s="59"/>
      <c r="AC796" s="62"/>
      <c r="AD796" s="62"/>
      <c r="AE796" s="62"/>
      <c r="AF796" s="62"/>
      <c r="AG796" s="62"/>
    </row>
    <row r="797" spans="1:37">
      <c r="A797" s="65" t="s">
        <v>100</v>
      </c>
      <c r="C797" s="66"/>
      <c r="D797" s="67"/>
      <c r="E797" s="67"/>
      <c r="F797" s="67"/>
      <c r="G797" s="67"/>
      <c r="H797" s="68"/>
      <c r="I797" s="67"/>
      <c r="J797" s="67"/>
      <c r="K797" s="67"/>
      <c r="L797" s="67"/>
      <c r="M797" s="68"/>
      <c r="N797" s="67"/>
      <c r="O797" s="67"/>
      <c r="P797" s="67"/>
      <c r="Q797" s="67"/>
      <c r="R797" s="68"/>
      <c r="S797" s="67"/>
      <c r="T797" s="67"/>
      <c r="U797" s="67"/>
      <c r="V797" s="67"/>
      <c r="W797" s="68"/>
      <c r="X797" s="67"/>
      <c r="Y797" s="67"/>
      <c r="Z797" s="67"/>
      <c r="AA797" s="67"/>
      <c r="AB797" s="68"/>
      <c r="AC797" s="62"/>
      <c r="AD797" s="73" t="s">
        <v>103</v>
      </c>
      <c r="AE797" s="62"/>
      <c r="AF797" s="62"/>
      <c r="AG797" s="62"/>
    </row>
    <row r="798" spans="1:37">
      <c r="A798" s="70" t="s">
        <v>101</v>
      </c>
      <c r="B798" s="58"/>
      <c r="C798" s="71"/>
      <c r="D798" s="72"/>
      <c r="E798" s="72"/>
      <c r="F798" s="72"/>
      <c r="G798" s="72"/>
      <c r="H798" s="59"/>
      <c r="I798" s="72"/>
      <c r="J798" s="72"/>
      <c r="K798" s="72"/>
      <c r="L798" s="72"/>
      <c r="M798" s="59"/>
      <c r="N798" s="72"/>
      <c r="O798" s="72"/>
      <c r="P798" s="72"/>
      <c r="Q798" s="72"/>
      <c r="R798" s="59"/>
      <c r="S798" s="72"/>
      <c r="T798" s="72"/>
      <c r="U798" s="72"/>
      <c r="V798" s="72"/>
      <c r="W798" s="59"/>
      <c r="X798" s="72"/>
      <c r="Y798" s="72"/>
      <c r="Z798" s="72"/>
      <c r="AA798" s="72"/>
      <c r="AB798" s="59"/>
      <c r="AC798" s="62"/>
      <c r="AD798" s="62"/>
      <c r="AE798" s="62"/>
      <c r="AF798" s="62"/>
      <c r="AG798" s="62"/>
    </row>
    <row r="799" spans="1:37">
      <c r="A799" s="65" t="s">
        <v>100</v>
      </c>
      <c r="C799" s="66"/>
      <c r="D799" s="67"/>
      <c r="E799" s="67"/>
      <c r="F799" s="67"/>
      <c r="G799" s="67"/>
      <c r="H799" s="68"/>
      <c r="I799" s="67"/>
      <c r="J799" s="67"/>
      <c r="K799" s="67"/>
      <c r="L799" s="67"/>
      <c r="M799" s="68"/>
      <c r="N799" s="67"/>
      <c r="O799" s="67"/>
      <c r="P799" s="67"/>
      <c r="Q799" s="67"/>
      <c r="R799" s="68"/>
      <c r="S799" s="67"/>
      <c r="T799" s="67"/>
      <c r="U799" s="67"/>
      <c r="V799" s="67"/>
      <c r="W799" s="68"/>
      <c r="X799" s="67"/>
      <c r="Y799" s="67"/>
      <c r="Z799" s="67"/>
      <c r="AA799" s="67"/>
      <c r="AB799" s="68"/>
      <c r="AC799" s="62"/>
      <c r="AD799" s="74" t="str">
        <f>Daten!$A$31</f>
        <v>DM Senioren 2017</v>
      </c>
      <c r="AE799" s="58"/>
      <c r="AF799" s="58"/>
      <c r="AG799" s="58"/>
      <c r="AH799" s="58"/>
      <c r="AI799" s="58"/>
      <c r="AJ799" s="58"/>
      <c r="AK799" s="58"/>
    </row>
    <row r="800" spans="1:37">
      <c r="A800" s="70" t="s">
        <v>101</v>
      </c>
      <c r="B800" s="58"/>
      <c r="C800" s="71"/>
      <c r="D800" s="72"/>
      <c r="E800" s="72"/>
      <c r="F800" s="72"/>
      <c r="G800" s="72"/>
      <c r="H800" s="59"/>
      <c r="I800" s="72"/>
      <c r="J800" s="72"/>
      <c r="K800" s="72"/>
      <c r="L800" s="72"/>
      <c r="M800" s="59"/>
      <c r="N800" s="72"/>
      <c r="O800" s="72"/>
      <c r="P800" s="72"/>
      <c r="Q800" s="72"/>
      <c r="R800" s="59"/>
      <c r="S800" s="72"/>
      <c r="T800" s="72"/>
      <c r="U800" s="72"/>
      <c r="V800" s="72"/>
      <c r="W800" s="59"/>
      <c r="X800" s="72"/>
      <c r="Y800" s="72"/>
      <c r="Z800" s="72"/>
      <c r="AA800" s="72"/>
      <c r="AB800" s="59"/>
      <c r="AC800" s="62"/>
      <c r="AD800" s="75" t="str">
        <f>Sonntag!G47</f>
        <v>M50</v>
      </c>
      <c r="AE800" s="76"/>
      <c r="AF800" s="76"/>
      <c r="AG800" s="75" t="s">
        <v>34</v>
      </c>
      <c r="AH800" s="76"/>
      <c r="AI800" s="76"/>
      <c r="AJ800" s="76"/>
      <c r="AK800" s="76"/>
    </row>
    <row r="801" spans="1:37">
      <c r="A801" s="65" t="s">
        <v>100</v>
      </c>
      <c r="C801" s="66"/>
      <c r="D801" s="67"/>
      <c r="E801" s="67"/>
      <c r="F801" s="67"/>
      <c r="G801" s="67"/>
      <c r="H801" s="68"/>
      <c r="I801" s="67"/>
      <c r="J801" s="67"/>
      <c r="K801" s="67"/>
      <c r="L801" s="67"/>
      <c r="M801" s="68"/>
      <c r="N801" s="67"/>
      <c r="O801" s="67"/>
      <c r="P801" s="67"/>
      <c r="Q801" s="67"/>
      <c r="R801" s="68"/>
      <c r="S801" s="67"/>
      <c r="T801" s="67"/>
      <c r="U801" s="67"/>
      <c r="V801" s="67"/>
      <c r="W801" s="68"/>
      <c r="X801" s="67"/>
      <c r="Y801" s="67"/>
      <c r="Z801" s="67"/>
      <c r="AA801" s="67"/>
      <c r="AB801" s="68"/>
      <c r="AC801" s="62"/>
      <c r="AD801" s="77"/>
      <c r="AE801" s="62"/>
      <c r="AF801" s="62"/>
      <c r="AG801" s="62"/>
      <c r="AH801" s="62"/>
      <c r="AI801" s="62"/>
      <c r="AJ801" s="62"/>
      <c r="AK801" s="62"/>
    </row>
    <row r="802" spans="1:37">
      <c r="A802" s="70" t="s">
        <v>101</v>
      </c>
      <c r="B802" s="58"/>
      <c r="C802" s="71"/>
      <c r="D802" s="72"/>
      <c r="E802" s="72"/>
      <c r="F802" s="72"/>
      <c r="G802" s="72"/>
      <c r="H802" s="59"/>
      <c r="I802" s="72"/>
      <c r="J802" s="72"/>
      <c r="K802" s="72"/>
      <c r="L802" s="72"/>
      <c r="M802" s="59"/>
      <c r="N802" s="72"/>
      <c r="O802" s="72"/>
      <c r="P802" s="72"/>
      <c r="Q802" s="72"/>
      <c r="R802" s="59"/>
      <c r="S802" s="72"/>
      <c r="T802" s="72"/>
      <c r="U802" s="72"/>
      <c r="V802" s="72"/>
      <c r="W802" s="59"/>
      <c r="X802" s="72"/>
      <c r="Y802" s="72"/>
      <c r="Z802" s="72"/>
      <c r="AA802" s="72"/>
      <c r="AB802" s="59"/>
      <c r="AC802" s="62"/>
      <c r="AD802" s="78" t="s">
        <v>104</v>
      </c>
      <c r="AE802" s="76"/>
      <c r="AF802" s="76"/>
      <c r="AG802" s="76"/>
      <c r="AH802" s="79"/>
      <c r="AI802" s="76"/>
      <c r="AJ802" s="76"/>
      <c r="AK802" s="80"/>
    </row>
    <row r="803" spans="1:37">
      <c r="D803" s="64"/>
      <c r="AD803" s="81"/>
      <c r="AE803" s="52"/>
      <c r="AF803" s="52"/>
      <c r="AG803" s="52"/>
      <c r="AH803" s="82"/>
      <c r="AI803" s="52"/>
      <c r="AJ803" s="52"/>
      <c r="AK803" s="53"/>
    </row>
    <row r="804" spans="1:37">
      <c r="A804" s="83" t="s">
        <v>105</v>
      </c>
      <c r="B804" s="76"/>
      <c r="C804" s="80"/>
      <c r="D804" s="84"/>
      <c r="E804" s="84" t="s">
        <v>100</v>
      </c>
      <c r="F804" s="85" t="s">
        <v>21</v>
      </c>
      <c r="G804" s="84" t="s">
        <v>101</v>
      </c>
      <c r="H804" s="86"/>
      <c r="I804" s="84" t="s">
        <v>106</v>
      </c>
      <c r="J804" s="84"/>
      <c r="K804" s="84"/>
      <c r="L804" s="84"/>
      <c r="M804" s="86"/>
      <c r="N804" s="84" t="s">
        <v>107</v>
      </c>
      <c r="O804" s="84"/>
      <c r="P804" s="84"/>
      <c r="Q804" s="84"/>
      <c r="R804" s="86"/>
      <c r="S804" s="73"/>
      <c r="T804" s="73"/>
      <c r="AD804" s="87" t="s">
        <v>108</v>
      </c>
      <c r="AE804" s="58"/>
      <c r="AF804" s="58"/>
      <c r="AG804" s="58"/>
      <c r="AH804" s="72"/>
      <c r="AI804" s="58"/>
      <c r="AJ804" s="58"/>
      <c r="AK804" s="59"/>
    </row>
    <row r="805" spans="1:37">
      <c r="A805" s="60"/>
      <c r="C805" s="61"/>
      <c r="H805" s="61"/>
      <c r="M805" s="61"/>
      <c r="N805" s="88"/>
      <c r="O805" s="89"/>
      <c r="P805" s="89"/>
      <c r="Q805" s="89"/>
      <c r="R805" s="90"/>
      <c r="S805" s="62"/>
      <c r="T805" s="56" t="s">
        <v>109</v>
      </c>
      <c r="AD805" s="91"/>
      <c r="AE805" s="62"/>
      <c r="AF805" s="62"/>
      <c r="AG805" s="62"/>
      <c r="AH805" s="92"/>
      <c r="AI805" s="62"/>
      <c r="AJ805" s="62"/>
      <c r="AK805" s="61"/>
    </row>
    <row r="806" spans="1:37">
      <c r="A806" s="93" t="s">
        <v>110</v>
      </c>
      <c r="B806" s="58"/>
      <c r="C806" s="59"/>
      <c r="D806" s="58"/>
      <c r="E806" s="58"/>
      <c r="F806" s="94" t="s">
        <v>21</v>
      </c>
      <c r="G806" s="58"/>
      <c r="H806" s="59"/>
      <c r="I806" s="58"/>
      <c r="J806" s="58"/>
      <c r="K806" s="94" t="s">
        <v>21</v>
      </c>
      <c r="L806" s="58"/>
      <c r="M806" s="59"/>
      <c r="N806" s="95"/>
      <c r="O806" s="95"/>
      <c r="P806" s="96"/>
      <c r="Q806" s="97"/>
      <c r="R806" s="98"/>
      <c r="S806" s="62"/>
      <c r="T806" s="62"/>
      <c r="AD806" s="87" t="s">
        <v>111</v>
      </c>
      <c r="AE806" s="58"/>
      <c r="AF806" s="58"/>
      <c r="AG806" s="58"/>
      <c r="AH806" s="72"/>
      <c r="AI806" s="58"/>
      <c r="AJ806" s="58"/>
      <c r="AK806" s="59"/>
    </row>
    <row r="807" spans="1:37">
      <c r="A807" s="60"/>
      <c r="C807" s="61"/>
      <c r="H807" s="61"/>
      <c r="K807" s="99"/>
      <c r="M807" s="61"/>
      <c r="N807" s="62"/>
      <c r="Q807" s="100"/>
      <c r="R807" s="61"/>
      <c r="S807" s="62"/>
      <c r="T807" s="58"/>
      <c r="U807" s="58"/>
      <c r="V807" s="58"/>
      <c r="W807" s="58"/>
      <c r="X807" s="58"/>
      <c r="Y807" s="58"/>
      <c r="Z807" s="58"/>
      <c r="AA807" s="58"/>
      <c r="AB807" s="58"/>
      <c r="AC807" s="62"/>
      <c r="AD807" s="91"/>
      <c r="AE807" s="62"/>
      <c r="AF807" s="62"/>
      <c r="AG807" s="62"/>
      <c r="AH807" s="92"/>
      <c r="AI807" s="62"/>
      <c r="AJ807" s="62"/>
      <c r="AK807" s="61"/>
    </row>
    <row r="808" spans="1:37">
      <c r="A808" s="93" t="s">
        <v>112</v>
      </c>
      <c r="B808" s="58"/>
      <c r="C808" s="59"/>
      <c r="D808" s="58"/>
      <c r="E808" s="58"/>
      <c r="F808" s="94" t="s">
        <v>21</v>
      </c>
      <c r="G808" s="58"/>
      <c r="H808" s="59"/>
      <c r="I808" s="58"/>
      <c r="J808" s="58"/>
      <c r="K808" s="94" t="s">
        <v>21</v>
      </c>
      <c r="L808" s="58"/>
      <c r="M808" s="59"/>
      <c r="N808" s="58"/>
      <c r="O808" s="58"/>
      <c r="P808" s="94" t="s">
        <v>21</v>
      </c>
      <c r="Q808" s="101"/>
      <c r="R808" s="59"/>
      <c r="S808" s="62"/>
      <c r="T808" s="62"/>
      <c r="AD808" s="87" t="s">
        <v>113</v>
      </c>
      <c r="AE808" s="58"/>
      <c r="AF808" s="58"/>
      <c r="AG808" s="58"/>
      <c r="AH808" s="72"/>
      <c r="AI808" s="58"/>
      <c r="AJ808" s="58"/>
      <c r="AK808" s="59"/>
    </row>
    <row r="809" spans="1:37">
      <c r="AD809" s="91" t="s">
        <v>114</v>
      </c>
      <c r="AE809" s="62"/>
      <c r="AF809" s="62"/>
      <c r="AG809" s="62"/>
      <c r="AH809" s="92"/>
      <c r="AI809" s="62"/>
      <c r="AJ809" s="62"/>
      <c r="AK809" s="61"/>
    </row>
    <row r="810" spans="1:37">
      <c r="A810" s="102"/>
      <c r="B810" s="76"/>
      <c r="C810" s="76"/>
      <c r="D810" s="76"/>
      <c r="E810" s="76" t="s">
        <v>100</v>
      </c>
      <c r="F810" s="76"/>
      <c r="G810" s="76"/>
      <c r="H810" s="76"/>
      <c r="I810" s="76"/>
      <c r="J810" s="76"/>
      <c r="K810" s="76"/>
      <c r="L810" s="76"/>
      <c r="M810" s="76"/>
      <c r="N810" s="85" t="s">
        <v>40</v>
      </c>
      <c r="O810" s="76"/>
      <c r="P810" s="76"/>
      <c r="Q810" s="76"/>
      <c r="R810" s="76"/>
      <c r="S810" s="76"/>
      <c r="T810" s="76" t="s">
        <v>101</v>
      </c>
      <c r="U810" s="76"/>
      <c r="V810" s="76"/>
      <c r="W810" s="76"/>
      <c r="X810" s="76"/>
      <c r="Y810" s="76"/>
      <c r="Z810" s="76"/>
      <c r="AA810" s="76"/>
      <c r="AB810" s="80"/>
      <c r="AD810" s="87" t="s">
        <v>115</v>
      </c>
      <c r="AE810" s="58"/>
      <c r="AF810" s="58"/>
      <c r="AG810" s="58"/>
      <c r="AH810" s="72"/>
      <c r="AI810" s="58"/>
      <c r="AJ810" s="58"/>
      <c r="AK810" s="59"/>
    </row>
    <row r="811" spans="1:37">
      <c r="A811" s="103" t="s">
        <v>116</v>
      </c>
      <c r="B811" s="104" t="s">
        <v>117</v>
      </c>
      <c r="C811" s="104"/>
      <c r="D811" s="104"/>
      <c r="E811" s="104"/>
      <c r="F811" s="104"/>
      <c r="G811" s="105"/>
      <c r="H811" s="104" t="s">
        <v>118</v>
      </c>
      <c r="I811" s="104"/>
      <c r="J811" s="105"/>
      <c r="K811" s="106" t="s">
        <v>119</v>
      </c>
      <c r="L811" s="107" t="s">
        <v>120</v>
      </c>
      <c r="M811" s="108"/>
      <c r="N811" s="109" t="s">
        <v>94</v>
      </c>
      <c r="O811" s="105" t="s">
        <v>116</v>
      </c>
      <c r="P811" s="104" t="s">
        <v>117</v>
      </c>
      <c r="Q811" s="104"/>
      <c r="R811" s="104"/>
      <c r="S811" s="104"/>
      <c r="T811" s="104"/>
      <c r="U811" s="105"/>
      <c r="V811" s="104" t="s">
        <v>118</v>
      </c>
      <c r="W811" s="104"/>
      <c r="X811" s="105"/>
      <c r="Y811" s="106" t="s">
        <v>119</v>
      </c>
      <c r="Z811" s="107" t="s">
        <v>120</v>
      </c>
      <c r="AA811" s="108"/>
      <c r="AB811" s="109" t="s">
        <v>94</v>
      </c>
    </row>
    <row r="812" spans="1:37">
      <c r="A812" s="110" t="s">
        <v>121</v>
      </c>
      <c r="B812" s="111"/>
      <c r="C812" s="111"/>
      <c r="D812" s="111"/>
      <c r="E812" s="111"/>
      <c r="F812" s="111"/>
      <c r="G812" s="112"/>
      <c r="H812" s="111"/>
      <c r="I812" s="111"/>
      <c r="J812" s="112"/>
      <c r="K812" s="113"/>
      <c r="L812" s="114"/>
      <c r="M812" s="115"/>
      <c r="N812" s="116"/>
      <c r="O812" s="117" t="s">
        <v>121</v>
      </c>
      <c r="P812" s="111"/>
      <c r="Q812" s="111"/>
      <c r="R812" s="111"/>
      <c r="S812" s="111"/>
      <c r="T812" s="111"/>
      <c r="U812" s="112"/>
      <c r="V812" s="111"/>
      <c r="W812" s="111"/>
      <c r="X812" s="112"/>
      <c r="Y812" s="113"/>
      <c r="Z812" s="114"/>
      <c r="AA812" s="115"/>
      <c r="AB812" s="116"/>
      <c r="AD812" s="64" t="s">
        <v>122</v>
      </c>
    </row>
    <row r="813" spans="1:37">
      <c r="A813" s="110" t="s">
        <v>123</v>
      </c>
      <c r="B813" s="111"/>
      <c r="C813" s="111"/>
      <c r="D813" s="111"/>
      <c r="E813" s="111"/>
      <c r="F813" s="111"/>
      <c r="G813" s="112"/>
      <c r="H813" s="111"/>
      <c r="I813" s="111"/>
      <c r="J813" s="112"/>
      <c r="K813" s="118"/>
      <c r="L813" s="119"/>
      <c r="M813" s="112"/>
      <c r="N813" s="116"/>
      <c r="O813" s="117" t="s">
        <v>123</v>
      </c>
      <c r="P813" s="111"/>
      <c r="Q813" s="111"/>
      <c r="R813" s="111"/>
      <c r="S813" s="111"/>
      <c r="T813" s="111"/>
      <c r="U813" s="112"/>
      <c r="V813" s="111"/>
      <c r="W813" s="111"/>
      <c r="X813" s="112"/>
      <c r="Y813" s="118"/>
      <c r="Z813" s="119"/>
      <c r="AA813" s="112"/>
      <c r="AB813" s="116"/>
      <c r="AD813" s="120"/>
      <c r="AE813" s="58"/>
      <c r="AF813" s="58"/>
      <c r="AG813" s="58"/>
      <c r="AH813" s="58"/>
      <c r="AI813" s="58"/>
      <c r="AJ813" s="58"/>
      <c r="AK813" s="58"/>
    </row>
    <row r="814" spans="1:37">
      <c r="A814" s="110" t="s">
        <v>124</v>
      </c>
      <c r="B814" s="111"/>
      <c r="C814" s="111"/>
      <c r="D814" s="111"/>
      <c r="E814" s="111"/>
      <c r="F814" s="111"/>
      <c r="G814" s="112"/>
      <c r="H814" s="111"/>
      <c r="I814" s="111"/>
      <c r="J814" s="112"/>
      <c r="K814" s="118"/>
      <c r="L814" s="119"/>
      <c r="M814" s="112"/>
      <c r="N814" s="116"/>
      <c r="O814" s="117" t="s">
        <v>124</v>
      </c>
      <c r="P814" s="111"/>
      <c r="Q814" s="111"/>
      <c r="R814" s="111"/>
      <c r="S814" s="111"/>
      <c r="T814" s="111"/>
      <c r="U814" s="112"/>
      <c r="V814" s="111"/>
      <c r="W814" s="111"/>
      <c r="X814" s="112"/>
      <c r="Y814" s="118"/>
      <c r="Z814" s="119"/>
      <c r="AA814" s="112"/>
      <c r="AB814" s="116"/>
      <c r="AD814" s="64" t="s">
        <v>96</v>
      </c>
    </row>
    <row r="815" spans="1:37">
      <c r="A815" s="110" t="s">
        <v>125</v>
      </c>
      <c r="B815" s="111"/>
      <c r="C815" s="111"/>
      <c r="D815" s="111"/>
      <c r="E815" s="111"/>
      <c r="F815" s="111"/>
      <c r="G815" s="112"/>
      <c r="H815" s="111"/>
      <c r="I815" s="111"/>
      <c r="J815" s="112"/>
      <c r="K815" s="118"/>
      <c r="L815" s="119"/>
      <c r="M815" s="112"/>
      <c r="N815" s="116"/>
      <c r="O815" s="117" t="s">
        <v>125</v>
      </c>
      <c r="P815" s="111"/>
      <c r="Q815" s="111"/>
      <c r="R815" s="111"/>
      <c r="S815" s="111"/>
      <c r="T815" s="111"/>
      <c r="U815" s="112"/>
      <c r="V815" s="111"/>
      <c r="W815" s="111"/>
      <c r="X815" s="112"/>
      <c r="Y815" s="118"/>
      <c r="Z815" s="119"/>
      <c r="AA815" s="112"/>
      <c r="AB815" s="116"/>
      <c r="AD815" s="120"/>
      <c r="AE815" s="58"/>
      <c r="AF815" s="58"/>
      <c r="AG815" s="58"/>
      <c r="AH815" s="58"/>
      <c r="AI815" s="58"/>
      <c r="AJ815" s="58"/>
      <c r="AK815" s="58"/>
    </row>
    <row r="816" spans="1:37">
      <c r="A816" s="110" t="s">
        <v>126</v>
      </c>
      <c r="B816" s="111"/>
      <c r="C816" s="111"/>
      <c r="D816" s="111"/>
      <c r="E816" s="111"/>
      <c r="F816" s="111"/>
      <c r="G816" s="112"/>
      <c r="H816" s="111"/>
      <c r="I816" s="111"/>
      <c r="J816" s="112"/>
      <c r="K816" s="118"/>
      <c r="L816" s="119"/>
      <c r="M816" s="112"/>
      <c r="N816" s="116"/>
      <c r="O816" s="117" t="s">
        <v>126</v>
      </c>
      <c r="P816" s="111"/>
      <c r="Q816" s="111"/>
      <c r="R816" s="111"/>
      <c r="S816" s="111"/>
      <c r="T816" s="111"/>
      <c r="U816" s="112"/>
      <c r="V816" s="111"/>
      <c r="W816" s="111"/>
      <c r="X816" s="112"/>
      <c r="Y816" s="118"/>
      <c r="Z816" s="119"/>
      <c r="AA816" s="112"/>
      <c r="AB816" s="116"/>
      <c r="AD816" s="64" t="s">
        <v>127</v>
      </c>
    </row>
    <row r="817" spans="1:37">
      <c r="A817" s="121" t="s">
        <v>128</v>
      </c>
      <c r="B817" s="58"/>
      <c r="C817" s="58"/>
      <c r="D817" s="58"/>
      <c r="E817" s="58"/>
      <c r="F817" s="58"/>
      <c r="G817" s="72"/>
      <c r="H817" s="58"/>
      <c r="I817" s="58"/>
      <c r="J817" s="72"/>
      <c r="K817" s="122"/>
      <c r="L817" s="123"/>
      <c r="M817" s="72"/>
      <c r="N817" s="59"/>
      <c r="O817" s="124" t="s">
        <v>128</v>
      </c>
      <c r="P817" s="58"/>
      <c r="Q817" s="58"/>
      <c r="R817" s="58"/>
      <c r="S817" s="58"/>
      <c r="T817" s="58"/>
      <c r="U817" s="72"/>
      <c r="V817" s="58"/>
      <c r="W817" s="58"/>
      <c r="X817" s="72"/>
      <c r="Y817" s="122"/>
      <c r="Z817" s="123"/>
      <c r="AA817" s="72"/>
      <c r="AB817" s="59"/>
      <c r="AD817" s="120"/>
      <c r="AE817" s="125" t="str">
        <f>Daten!$A$35</f>
        <v>Fredenbeck</v>
      </c>
      <c r="AF817" s="58"/>
      <c r="AG817" s="58"/>
      <c r="AH817" s="58"/>
      <c r="AI817" s="58"/>
      <c r="AJ817" s="58"/>
      <c r="AK817" s="58"/>
    </row>
    <row r="818" spans="1:37">
      <c r="A818" s="65" t="s">
        <v>129</v>
      </c>
      <c r="N818" s="61"/>
      <c r="O818" s="64" t="s">
        <v>129</v>
      </c>
      <c r="AB818" s="61"/>
      <c r="AD818" s="64" t="s">
        <v>130</v>
      </c>
    </row>
    <row r="819" spans="1:37">
      <c r="A819" s="57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9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9"/>
      <c r="AD819" s="58"/>
      <c r="AE819" s="126" t="str">
        <f>Daten!$A$33</f>
        <v>06.05.2017</v>
      </c>
      <c r="AF819" s="58"/>
      <c r="AG819" s="58"/>
      <c r="AH819" s="58"/>
      <c r="AI819" s="58"/>
      <c r="AJ819" s="58"/>
      <c r="AK819" s="58"/>
    </row>
    <row r="820" spans="1:37">
      <c r="A820" s="51" t="s">
        <v>95</v>
      </c>
      <c r="B820" s="52"/>
      <c r="C820" s="52"/>
      <c r="D820" s="52"/>
      <c r="E820" s="53"/>
      <c r="F820" s="54" t="s">
        <v>96</v>
      </c>
      <c r="G820" s="52"/>
      <c r="H820" s="52"/>
      <c r="I820" s="52"/>
      <c r="J820" s="52"/>
      <c r="K820" s="52"/>
      <c r="L820" s="52"/>
      <c r="M820" s="52"/>
      <c r="N820" s="52"/>
      <c r="O820" s="52"/>
      <c r="P820" s="53"/>
      <c r="Q820" s="54" t="s">
        <v>97</v>
      </c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3"/>
      <c r="AC820" s="55" t="s">
        <v>98</v>
      </c>
    </row>
    <row r="821" spans="1:37">
      <c r="A821" s="57"/>
      <c r="B821" s="58"/>
      <c r="C821" s="58"/>
      <c r="D821" s="58"/>
      <c r="E821" s="59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9"/>
      <c r="Q821" s="58"/>
      <c r="R821" s="58" t="str">
        <f ca="1">Sonntag!P48</f>
        <v>SG Arbergen-Mahndorf</v>
      </c>
      <c r="S821" s="58"/>
      <c r="T821" s="58"/>
      <c r="U821" s="58"/>
      <c r="V821" s="58"/>
      <c r="W821" s="58"/>
      <c r="X821" s="58"/>
      <c r="Y821" s="58" t="str">
        <f>Sonntag!N48</f>
        <v>F40</v>
      </c>
      <c r="Z821" s="58"/>
      <c r="AA821" s="58"/>
      <c r="AB821" s="59"/>
      <c r="AC821" s="55" t="s">
        <v>99</v>
      </c>
    </row>
    <row r="822" spans="1:37" ht="15.95" customHeight="1">
      <c r="A822" s="60" t="s">
        <v>100</v>
      </c>
      <c r="C822" s="56" t="str">
        <f ca="1">Sonntag!I48</f>
        <v>TV Berkenbaum</v>
      </c>
      <c r="M822" s="61"/>
      <c r="N822" s="62" t="s">
        <v>101</v>
      </c>
      <c r="O822" s="63"/>
      <c r="P822" s="56" t="str">
        <f ca="1">Sonntag!M48</f>
        <v>Barmer TG</v>
      </c>
      <c r="AB822" s="61"/>
    </row>
    <row r="823" spans="1:37">
      <c r="A823" s="57"/>
      <c r="B823" s="58"/>
      <c r="C823" s="58"/>
      <c r="M823" s="61"/>
      <c r="N823" s="62"/>
      <c r="AB823" s="61"/>
      <c r="AD823" s="64" t="s">
        <v>37</v>
      </c>
      <c r="AG823" s="64" t="s">
        <v>102</v>
      </c>
      <c r="AJ823" s="64" t="s">
        <v>39</v>
      </c>
    </row>
    <row r="824" spans="1:37">
      <c r="A824" s="65" t="s">
        <v>100</v>
      </c>
      <c r="C824" s="66"/>
      <c r="D824" s="67"/>
      <c r="E824" s="67"/>
      <c r="F824" s="67"/>
      <c r="G824" s="67"/>
      <c r="H824" s="68"/>
      <c r="I824" s="67"/>
      <c r="J824" s="67"/>
      <c r="K824" s="67"/>
      <c r="L824" s="67"/>
      <c r="M824" s="68"/>
      <c r="N824" s="67"/>
      <c r="O824" s="67"/>
      <c r="P824" s="67"/>
      <c r="Q824" s="67"/>
      <c r="R824" s="68"/>
      <c r="S824" s="67"/>
      <c r="T824" s="67"/>
      <c r="U824" s="67"/>
      <c r="V824" s="67"/>
      <c r="W824" s="68"/>
      <c r="X824" s="67"/>
      <c r="Y824" s="67"/>
      <c r="Z824" s="67"/>
      <c r="AA824" s="67"/>
      <c r="AB824" s="68"/>
      <c r="AC824" s="62"/>
      <c r="AD824" s="69"/>
      <c r="AE824" s="53"/>
      <c r="AF824" s="62"/>
      <c r="AG824" s="69"/>
      <c r="AH824" s="53"/>
      <c r="AJ824" s="69"/>
      <c r="AK824" s="53"/>
    </row>
    <row r="825" spans="1:37">
      <c r="A825" s="70" t="s">
        <v>101</v>
      </c>
      <c r="B825" s="58"/>
      <c r="C825" s="71"/>
      <c r="D825" s="72"/>
      <c r="E825" s="72"/>
      <c r="F825" s="72"/>
      <c r="G825" s="72"/>
      <c r="H825" s="59"/>
      <c r="I825" s="72"/>
      <c r="J825" s="72"/>
      <c r="K825" s="72"/>
      <c r="L825" s="72"/>
      <c r="M825" s="59"/>
      <c r="N825" s="72"/>
      <c r="O825" s="72"/>
      <c r="P825" s="72"/>
      <c r="Q825" s="72"/>
      <c r="R825" s="59"/>
      <c r="S825" s="72"/>
      <c r="T825" s="72"/>
      <c r="U825" s="72"/>
      <c r="V825" s="72"/>
      <c r="W825" s="59"/>
      <c r="X825" s="72"/>
      <c r="Y825" s="72"/>
      <c r="Z825" s="72"/>
      <c r="AA825" s="72"/>
      <c r="AB825" s="59"/>
      <c r="AC825" s="62"/>
      <c r="AD825" s="462">
        <f>Sonntag!C46</f>
        <v>7</v>
      </c>
      <c r="AE825" s="463"/>
      <c r="AF825" s="62"/>
      <c r="AG825" s="462">
        <f>Sonntag!E48</f>
        <v>127</v>
      </c>
      <c r="AH825" s="463"/>
      <c r="AJ825" s="462">
        <f>Sonntag!F48</f>
        <v>3</v>
      </c>
      <c r="AK825" s="463"/>
    </row>
    <row r="826" spans="1:37">
      <c r="A826" s="65" t="s">
        <v>100</v>
      </c>
      <c r="C826" s="66"/>
      <c r="D826" s="67"/>
      <c r="E826" s="67"/>
      <c r="F826" s="67"/>
      <c r="G826" s="67"/>
      <c r="H826" s="68"/>
      <c r="I826" s="67"/>
      <c r="J826" s="67"/>
      <c r="K826" s="67"/>
      <c r="L826" s="67"/>
      <c r="M826" s="68"/>
      <c r="N826" s="67"/>
      <c r="O826" s="67"/>
      <c r="P826" s="67"/>
      <c r="Q826" s="67"/>
      <c r="R826" s="68"/>
      <c r="S826" s="67"/>
      <c r="T826" s="67"/>
      <c r="U826" s="67"/>
      <c r="V826" s="67"/>
      <c r="W826" s="68"/>
      <c r="X826" s="67"/>
      <c r="Y826" s="67"/>
      <c r="Z826" s="67"/>
      <c r="AA826" s="67"/>
      <c r="AB826" s="68"/>
      <c r="AC826" s="62"/>
      <c r="AD826" s="57"/>
      <c r="AE826" s="59"/>
      <c r="AF826" s="62"/>
      <c r="AG826" s="57"/>
      <c r="AH826" s="59"/>
      <c r="AJ826" s="57"/>
      <c r="AK826" s="59"/>
    </row>
    <row r="827" spans="1:37">
      <c r="A827" s="70" t="s">
        <v>101</v>
      </c>
      <c r="B827" s="58"/>
      <c r="C827" s="71"/>
      <c r="D827" s="72"/>
      <c r="E827" s="72"/>
      <c r="F827" s="72"/>
      <c r="G827" s="72"/>
      <c r="H827" s="59"/>
      <c r="I827" s="72"/>
      <c r="J827" s="72"/>
      <c r="K827" s="72"/>
      <c r="L827" s="72"/>
      <c r="M827" s="59"/>
      <c r="N827" s="72"/>
      <c r="O827" s="72"/>
      <c r="P827" s="72"/>
      <c r="Q827" s="72"/>
      <c r="R827" s="59"/>
      <c r="S827" s="72"/>
      <c r="T827" s="72"/>
      <c r="U827" s="72"/>
      <c r="V827" s="72"/>
      <c r="W827" s="59"/>
      <c r="X827" s="72"/>
      <c r="Y827" s="72"/>
      <c r="Z827" s="72"/>
      <c r="AA827" s="72"/>
      <c r="AB827" s="59"/>
      <c r="AC827" s="62"/>
      <c r="AD827" s="62"/>
      <c r="AE827" s="62"/>
      <c r="AF827" s="62"/>
      <c r="AG827" s="62"/>
    </row>
    <row r="828" spans="1:37">
      <c r="A828" s="65" t="s">
        <v>100</v>
      </c>
      <c r="C828" s="66"/>
      <c r="D828" s="67"/>
      <c r="E828" s="67"/>
      <c r="F828" s="67"/>
      <c r="G828" s="67"/>
      <c r="H828" s="68"/>
      <c r="I828" s="67"/>
      <c r="J828" s="67"/>
      <c r="K828" s="67"/>
      <c r="L828" s="67"/>
      <c r="M828" s="68"/>
      <c r="N828" s="67"/>
      <c r="O828" s="67"/>
      <c r="P828" s="67"/>
      <c r="Q828" s="67"/>
      <c r="R828" s="68"/>
      <c r="S828" s="67"/>
      <c r="T828" s="67"/>
      <c r="U828" s="67"/>
      <c r="V828" s="67"/>
      <c r="W828" s="68"/>
      <c r="X828" s="67"/>
      <c r="Y828" s="67"/>
      <c r="Z828" s="67"/>
      <c r="AA828" s="67"/>
      <c r="AB828" s="68"/>
      <c r="AC828" s="62"/>
      <c r="AD828" s="73" t="s">
        <v>103</v>
      </c>
      <c r="AE828" s="62"/>
      <c r="AF828" s="62"/>
      <c r="AG828" s="62"/>
    </row>
    <row r="829" spans="1:37">
      <c r="A829" s="70" t="s">
        <v>101</v>
      </c>
      <c r="B829" s="58"/>
      <c r="C829" s="71"/>
      <c r="D829" s="72"/>
      <c r="E829" s="72"/>
      <c r="F829" s="72"/>
      <c r="G829" s="72"/>
      <c r="H829" s="59"/>
      <c r="I829" s="72"/>
      <c r="J829" s="72"/>
      <c r="K829" s="72"/>
      <c r="L829" s="72"/>
      <c r="M829" s="59"/>
      <c r="N829" s="72"/>
      <c r="O829" s="72"/>
      <c r="P829" s="72"/>
      <c r="Q829" s="72"/>
      <c r="R829" s="59"/>
      <c r="S829" s="72"/>
      <c r="T829" s="72"/>
      <c r="U829" s="72"/>
      <c r="V829" s="72"/>
      <c r="W829" s="59"/>
      <c r="X829" s="72"/>
      <c r="Y829" s="72"/>
      <c r="Z829" s="72"/>
      <c r="AA829" s="72"/>
      <c r="AB829" s="59"/>
      <c r="AC829" s="62"/>
      <c r="AD829" s="62"/>
      <c r="AE829" s="62"/>
      <c r="AF829" s="62"/>
      <c r="AG829" s="62"/>
    </row>
    <row r="830" spans="1:37">
      <c r="A830" s="65" t="s">
        <v>100</v>
      </c>
      <c r="C830" s="66"/>
      <c r="D830" s="67"/>
      <c r="E830" s="67"/>
      <c r="F830" s="67"/>
      <c r="G830" s="67"/>
      <c r="H830" s="68"/>
      <c r="I830" s="67"/>
      <c r="J830" s="67"/>
      <c r="K830" s="67"/>
      <c r="L830" s="67"/>
      <c r="M830" s="68"/>
      <c r="N830" s="67"/>
      <c r="O830" s="67"/>
      <c r="P830" s="67"/>
      <c r="Q830" s="67"/>
      <c r="R830" s="68"/>
      <c r="S830" s="67"/>
      <c r="T830" s="67"/>
      <c r="U830" s="67"/>
      <c r="V830" s="67"/>
      <c r="W830" s="68"/>
      <c r="X830" s="67"/>
      <c r="Y830" s="67"/>
      <c r="Z830" s="67"/>
      <c r="AA830" s="67"/>
      <c r="AB830" s="68"/>
      <c r="AC830" s="62"/>
      <c r="AD830" s="74" t="str">
        <f>Daten!$A$31</f>
        <v>DM Senioren 2017</v>
      </c>
      <c r="AE830" s="58"/>
      <c r="AF830" s="58"/>
      <c r="AG830" s="58"/>
      <c r="AH830" s="58"/>
      <c r="AI830" s="58"/>
      <c r="AJ830" s="58"/>
      <c r="AK830" s="58"/>
    </row>
    <row r="831" spans="1:37">
      <c r="A831" s="70" t="s">
        <v>101</v>
      </c>
      <c r="B831" s="58"/>
      <c r="C831" s="71"/>
      <c r="D831" s="72"/>
      <c r="E831" s="72"/>
      <c r="F831" s="72"/>
      <c r="G831" s="72"/>
      <c r="H831" s="59"/>
      <c r="I831" s="72"/>
      <c r="J831" s="72"/>
      <c r="K831" s="72"/>
      <c r="L831" s="72"/>
      <c r="M831" s="59"/>
      <c r="N831" s="72"/>
      <c r="O831" s="72"/>
      <c r="P831" s="72"/>
      <c r="Q831" s="72"/>
      <c r="R831" s="59"/>
      <c r="S831" s="72"/>
      <c r="T831" s="72"/>
      <c r="U831" s="72"/>
      <c r="V831" s="72"/>
      <c r="W831" s="59"/>
      <c r="X831" s="72"/>
      <c r="Y831" s="72"/>
      <c r="Z831" s="72"/>
      <c r="AA831" s="72"/>
      <c r="AB831" s="59"/>
      <c r="AC831" s="62"/>
      <c r="AD831" s="75" t="str">
        <f>Sonntag!G48</f>
        <v>F40</v>
      </c>
      <c r="AE831" s="76"/>
      <c r="AF831" s="76"/>
      <c r="AG831" s="75" t="s">
        <v>34</v>
      </c>
      <c r="AH831" s="76"/>
      <c r="AI831" s="76"/>
      <c r="AJ831" s="76"/>
      <c r="AK831" s="76"/>
    </row>
    <row r="832" spans="1:37">
      <c r="A832" s="65" t="s">
        <v>100</v>
      </c>
      <c r="C832" s="66"/>
      <c r="D832" s="67"/>
      <c r="E832" s="67"/>
      <c r="F832" s="67"/>
      <c r="G832" s="67"/>
      <c r="H832" s="68"/>
      <c r="I832" s="67"/>
      <c r="J832" s="67"/>
      <c r="K832" s="67"/>
      <c r="L832" s="67"/>
      <c r="M832" s="68"/>
      <c r="N832" s="67"/>
      <c r="O832" s="67"/>
      <c r="P832" s="67"/>
      <c r="Q832" s="67"/>
      <c r="R832" s="68"/>
      <c r="S832" s="67"/>
      <c r="T832" s="67"/>
      <c r="U832" s="67"/>
      <c r="V832" s="67"/>
      <c r="W832" s="68"/>
      <c r="X832" s="67"/>
      <c r="Y832" s="67"/>
      <c r="Z832" s="67"/>
      <c r="AA832" s="67"/>
      <c r="AB832" s="68"/>
      <c r="AC832" s="62"/>
      <c r="AD832" s="77"/>
      <c r="AE832" s="62"/>
      <c r="AF832" s="62"/>
      <c r="AG832" s="62"/>
      <c r="AH832" s="62"/>
      <c r="AI832" s="62"/>
      <c r="AJ832" s="62"/>
      <c r="AK832" s="62"/>
    </row>
    <row r="833" spans="1:37">
      <c r="A833" s="70" t="s">
        <v>101</v>
      </c>
      <c r="B833" s="58"/>
      <c r="C833" s="71"/>
      <c r="D833" s="72"/>
      <c r="E833" s="72"/>
      <c r="F833" s="72"/>
      <c r="G833" s="72"/>
      <c r="H833" s="59"/>
      <c r="I833" s="72"/>
      <c r="J833" s="72"/>
      <c r="K833" s="72"/>
      <c r="L833" s="72"/>
      <c r="M833" s="59"/>
      <c r="N833" s="72"/>
      <c r="O833" s="72"/>
      <c r="P833" s="72"/>
      <c r="Q833" s="72"/>
      <c r="R833" s="59"/>
      <c r="S833" s="72"/>
      <c r="T833" s="72"/>
      <c r="U833" s="72"/>
      <c r="V833" s="72"/>
      <c r="W833" s="59"/>
      <c r="X833" s="72"/>
      <c r="Y833" s="72"/>
      <c r="Z833" s="72"/>
      <c r="AA833" s="72"/>
      <c r="AB833" s="59"/>
      <c r="AC833" s="62"/>
      <c r="AD833" s="78" t="s">
        <v>104</v>
      </c>
      <c r="AE833" s="76"/>
      <c r="AF833" s="76"/>
      <c r="AG833" s="76"/>
      <c r="AH833" s="79"/>
      <c r="AI833" s="76"/>
      <c r="AJ833" s="76"/>
      <c r="AK833" s="80"/>
    </row>
    <row r="834" spans="1:37">
      <c r="D834" s="64"/>
      <c r="AD834" s="81"/>
      <c r="AE834" s="52"/>
      <c r="AF834" s="52"/>
      <c r="AG834" s="52"/>
      <c r="AH834" s="82"/>
      <c r="AI834" s="52"/>
      <c r="AJ834" s="52"/>
      <c r="AK834" s="53"/>
    </row>
    <row r="835" spans="1:37">
      <c r="A835" s="83" t="s">
        <v>105</v>
      </c>
      <c r="B835" s="76"/>
      <c r="C835" s="80"/>
      <c r="D835" s="84"/>
      <c r="E835" s="84" t="s">
        <v>100</v>
      </c>
      <c r="F835" s="85" t="s">
        <v>21</v>
      </c>
      <c r="G835" s="84" t="s">
        <v>101</v>
      </c>
      <c r="H835" s="86"/>
      <c r="I835" s="84" t="s">
        <v>106</v>
      </c>
      <c r="J835" s="84"/>
      <c r="K835" s="84"/>
      <c r="L835" s="84"/>
      <c r="M835" s="86"/>
      <c r="N835" s="84" t="s">
        <v>107</v>
      </c>
      <c r="O835" s="84"/>
      <c r="P835" s="84"/>
      <c r="Q835" s="84"/>
      <c r="R835" s="86"/>
      <c r="S835" s="73"/>
      <c r="T835" s="73"/>
      <c r="AD835" s="87" t="s">
        <v>108</v>
      </c>
      <c r="AE835" s="58"/>
      <c r="AF835" s="58"/>
      <c r="AG835" s="58"/>
      <c r="AH835" s="72"/>
      <c r="AI835" s="58"/>
      <c r="AJ835" s="58"/>
      <c r="AK835" s="59"/>
    </row>
    <row r="836" spans="1:37">
      <c r="A836" s="60"/>
      <c r="C836" s="61"/>
      <c r="H836" s="61"/>
      <c r="M836" s="61"/>
      <c r="N836" s="88"/>
      <c r="O836" s="89"/>
      <c r="P836" s="89"/>
      <c r="Q836" s="89"/>
      <c r="R836" s="90"/>
      <c r="S836" s="62"/>
      <c r="T836" s="56" t="s">
        <v>109</v>
      </c>
      <c r="AD836" s="91"/>
      <c r="AE836" s="62"/>
      <c r="AF836" s="62"/>
      <c r="AG836" s="62"/>
      <c r="AH836" s="92"/>
      <c r="AI836" s="62"/>
      <c r="AJ836" s="62"/>
      <c r="AK836" s="61"/>
    </row>
    <row r="837" spans="1:37">
      <c r="A837" s="93" t="s">
        <v>110</v>
      </c>
      <c r="B837" s="58"/>
      <c r="C837" s="59"/>
      <c r="D837" s="58"/>
      <c r="E837" s="58"/>
      <c r="F837" s="94" t="s">
        <v>21</v>
      </c>
      <c r="G837" s="58"/>
      <c r="H837" s="59"/>
      <c r="I837" s="58"/>
      <c r="J837" s="58"/>
      <c r="K837" s="94" t="s">
        <v>21</v>
      </c>
      <c r="L837" s="58"/>
      <c r="M837" s="59"/>
      <c r="N837" s="95"/>
      <c r="O837" s="95"/>
      <c r="P837" s="96"/>
      <c r="Q837" s="97"/>
      <c r="R837" s="98"/>
      <c r="S837" s="62"/>
      <c r="T837" s="62"/>
      <c r="AD837" s="87" t="s">
        <v>111</v>
      </c>
      <c r="AE837" s="58"/>
      <c r="AF837" s="58"/>
      <c r="AG837" s="58"/>
      <c r="AH837" s="72"/>
      <c r="AI837" s="58"/>
      <c r="AJ837" s="58"/>
      <c r="AK837" s="59"/>
    </row>
    <row r="838" spans="1:37">
      <c r="A838" s="60"/>
      <c r="C838" s="61"/>
      <c r="H838" s="61"/>
      <c r="K838" s="99"/>
      <c r="M838" s="61"/>
      <c r="N838" s="62"/>
      <c r="Q838" s="100"/>
      <c r="R838" s="61"/>
      <c r="S838" s="62"/>
      <c r="T838" s="58"/>
      <c r="U838" s="58"/>
      <c r="V838" s="58"/>
      <c r="W838" s="58"/>
      <c r="X838" s="58"/>
      <c r="Y838" s="58"/>
      <c r="Z838" s="58"/>
      <c r="AA838" s="58"/>
      <c r="AB838" s="58"/>
      <c r="AC838" s="62"/>
      <c r="AD838" s="91"/>
      <c r="AE838" s="62"/>
      <c r="AF838" s="62"/>
      <c r="AG838" s="62"/>
      <c r="AH838" s="92"/>
      <c r="AI838" s="62"/>
      <c r="AJ838" s="62"/>
      <c r="AK838" s="61"/>
    </row>
    <row r="839" spans="1:37">
      <c r="A839" s="93" t="s">
        <v>112</v>
      </c>
      <c r="B839" s="58"/>
      <c r="C839" s="59"/>
      <c r="D839" s="58"/>
      <c r="E839" s="58"/>
      <c r="F839" s="94" t="s">
        <v>21</v>
      </c>
      <c r="G839" s="58"/>
      <c r="H839" s="59"/>
      <c r="I839" s="58"/>
      <c r="J839" s="58"/>
      <c r="K839" s="94" t="s">
        <v>21</v>
      </c>
      <c r="L839" s="58"/>
      <c r="M839" s="59"/>
      <c r="N839" s="58"/>
      <c r="O839" s="58"/>
      <c r="P839" s="94" t="s">
        <v>21</v>
      </c>
      <c r="Q839" s="101"/>
      <c r="R839" s="59"/>
      <c r="S839" s="62"/>
      <c r="T839" s="62"/>
      <c r="AD839" s="87" t="s">
        <v>113</v>
      </c>
      <c r="AE839" s="58"/>
      <c r="AF839" s="58"/>
      <c r="AG839" s="58"/>
      <c r="AH839" s="72"/>
      <c r="AI839" s="58"/>
      <c r="AJ839" s="58"/>
      <c r="AK839" s="59"/>
    </row>
    <row r="840" spans="1:37">
      <c r="AD840" s="91" t="s">
        <v>114</v>
      </c>
      <c r="AE840" s="62"/>
      <c r="AF840" s="62"/>
      <c r="AG840" s="62"/>
      <c r="AH840" s="92"/>
      <c r="AI840" s="62"/>
      <c r="AJ840" s="62"/>
      <c r="AK840" s="61"/>
    </row>
    <row r="841" spans="1:37">
      <c r="A841" s="102"/>
      <c r="B841" s="76"/>
      <c r="C841" s="76"/>
      <c r="D841" s="76"/>
      <c r="E841" s="76" t="s">
        <v>100</v>
      </c>
      <c r="F841" s="76"/>
      <c r="G841" s="76"/>
      <c r="H841" s="76"/>
      <c r="I841" s="76"/>
      <c r="J841" s="76"/>
      <c r="K841" s="76"/>
      <c r="L841" s="76"/>
      <c r="M841" s="76"/>
      <c r="N841" s="85" t="s">
        <v>40</v>
      </c>
      <c r="O841" s="76"/>
      <c r="P841" s="76"/>
      <c r="Q841" s="76"/>
      <c r="R841" s="76"/>
      <c r="S841" s="76"/>
      <c r="T841" s="76" t="s">
        <v>101</v>
      </c>
      <c r="U841" s="76"/>
      <c r="V841" s="76"/>
      <c r="W841" s="76"/>
      <c r="X841" s="76"/>
      <c r="Y841" s="76"/>
      <c r="Z841" s="76"/>
      <c r="AA841" s="76"/>
      <c r="AB841" s="80"/>
      <c r="AD841" s="87" t="s">
        <v>115</v>
      </c>
      <c r="AE841" s="58"/>
      <c r="AF841" s="58"/>
      <c r="AG841" s="58"/>
      <c r="AH841" s="72"/>
      <c r="AI841" s="58"/>
      <c r="AJ841" s="58"/>
      <c r="AK841" s="59"/>
    </row>
    <row r="842" spans="1:37">
      <c r="A842" s="103" t="s">
        <v>116</v>
      </c>
      <c r="B842" s="104" t="s">
        <v>117</v>
      </c>
      <c r="C842" s="104"/>
      <c r="D842" s="104"/>
      <c r="E842" s="104"/>
      <c r="F842" s="104"/>
      <c r="G842" s="105"/>
      <c r="H842" s="104" t="s">
        <v>118</v>
      </c>
      <c r="I842" s="104"/>
      <c r="J842" s="105"/>
      <c r="K842" s="106" t="s">
        <v>119</v>
      </c>
      <c r="L842" s="107" t="s">
        <v>120</v>
      </c>
      <c r="M842" s="108"/>
      <c r="N842" s="109" t="s">
        <v>94</v>
      </c>
      <c r="O842" s="105" t="s">
        <v>116</v>
      </c>
      <c r="P842" s="104" t="s">
        <v>117</v>
      </c>
      <c r="Q842" s="104"/>
      <c r="R842" s="104"/>
      <c r="S842" s="104"/>
      <c r="T842" s="104"/>
      <c r="U842" s="105"/>
      <c r="V842" s="104" t="s">
        <v>118</v>
      </c>
      <c r="W842" s="104"/>
      <c r="X842" s="105"/>
      <c r="Y842" s="106" t="s">
        <v>119</v>
      </c>
      <c r="Z842" s="107" t="s">
        <v>120</v>
      </c>
      <c r="AA842" s="108"/>
      <c r="AB842" s="109" t="s">
        <v>94</v>
      </c>
    </row>
    <row r="843" spans="1:37">
      <c r="A843" s="110" t="s">
        <v>121</v>
      </c>
      <c r="B843" s="111"/>
      <c r="C843" s="111"/>
      <c r="D843" s="111"/>
      <c r="E843" s="111"/>
      <c r="F843" s="111"/>
      <c r="G843" s="112"/>
      <c r="H843" s="111"/>
      <c r="I843" s="111"/>
      <c r="J843" s="112"/>
      <c r="K843" s="113"/>
      <c r="L843" s="114"/>
      <c r="M843" s="115"/>
      <c r="N843" s="116"/>
      <c r="O843" s="117" t="s">
        <v>121</v>
      </c>
      <c r="P843" s="111"/>
      <c r="Q843" s="111"/>
      <c r="R843" s="111"/>
      <c r="S843" s="111"/>
      <c r="T843" s="111"/>
      <c r="U843" s="112"/>
      <c r="V843" s="111"/>
      <c r="W843" s="111"/>
      <c r="X843" s="112"/>
      <c r="Y843" s="113"/>
      <c r="Z843" s="114"/>
      <c r="AA843" s="115"/>
      <c r="AB843" s="116"/>
      <c r="AD843" s="64" t="s">
        <v>122</v>
      </c>
    </row>
    <row r="844" spans="1:37">
      <c r="A844" s="110" t="s">
        <v>123</v>
      </c>
      <c r="B844" s="111"/>
      <c r="C844" s="111"/>
      <c r="D844" s="111"/>
      <c r="E844" s="111"/>
      <c r="F844" s="111"/>
      <c r="G844" s="112"/>
      <c r="H844" s="111"/>
      <c r="I844" s="111"/>
      <c r="J844" s="112"/>
      <c r="K844" s="118"/>
      <c r="L844" s="119"/>
      <c r="M844" s="112"/>
      <c r="N844" s="116"/>
      <c r="O844" s="117" t="s">
        <v>123</v>
      </c>
      <c r="P844" s="111"/>
      <c r="Q844" s="111"/>
      <c r="R844" s="111"/>
      <c r="S844" s="111"/>
      <c r="T844" s="111"/>
      <c r="U844" s="112"/>
      <c r="V844" s="111"/>
      <c r="W844" s="111"/>
      <c r="X844" s="112"/>
      <c r="Y844" s="118"/>
      <c r="Z844" s="119"/>
      <c r="AA844" s="112"/>
      <c r="AB844" s="116"/>
      <c r="AD844" s="120"/>
      <c r="AE844" s="58"/>
      <c r="AF844" s="58"/>
      <c r="AG844" s="58"/>
      <c r="AH844" s="58"/>
      <c r="AI844" s="58"/>
      <c r="AJ844" s="58"/>
      <c r="AK844" s="58"/>
    </row>
    <row r="845" spans="1:37">
      <c r="A845" s="110" t="s">
        <v>124</v>
      </c>
      <c r="B845" s="111"/>
      <c r="C845" s="111"/>
      <c r="D845" s="111"/>
      <c r="E845" s="111"/>
      <c r="F845" s="111"/>
      <c r="G845" s="112"/>
      <c r="H845" s="111"/>
      <c r="I845" s="111"/>
      <c r="J845" s="112"/>
      <c r="K845" s="118"/>
      <c r="L845" s="119"/>
      <c r="M845" s="112"/>
      <c r="N845" s="116"/>
      <c r="O845" s="117" t="s">
        <v>124</v>
      </c>
      <c r="P845" s="111"/>
      <c r="Q845" s="111"/>
      <c r="R845" s="111"/>
      <c r="S845" s="111"/>
      <c r="T845" s="111"/>
      <c r="U845" s="112"/>
      <c r="V845" s="111"/>
      <c r="W845" s="111"/>
      <c r="X845" s="112"/>
      <c r="Y845" s="118"/>
      <c r="Z845" s="119"/>
      <c r="AA845" s="112"/>
      <c r="AB845" s="116"/>
      <c r="AD845" s="64" t="s">
        <v>96</v>
      </c>
    </row>
    <row r="846" spans="1:37">
      <c r="A846" s="110" t="s">
        <v>125</v>
      </c>
      <c r="B846" s="111"/>
      <c r="C846" s="111"/>
      <c r="D846" s="111"/>
      <c r="E846" s="111"/>
      <c r="F846" s="111"/>
      <c r="G846" s="112"/>
      <c r="H846" s="111"/>
      <c r="I846" s="111"/>
      <c r="J846" s="112"/>
      <c r="K846" s="118"/>
      <c r="L846" s="119"/>
      <c r="M846" s="112"/>
      <c r="N846" s="116"/>
      <c r="O846" s="117" t="s">
        <v>125</v>
      </c>
      <c r="P846" s="111"/>
      <c r="Q846" s="111"/>
      <c r="R846" s="111"/>
      <c r="S846" s="111"/>
      <c r="T846" s="111"/>
      <c r="U846" s="112"/>
      <c r="V846" s="111"/>
      <c r="W846" s="111"/>
      <c r="X846" s="112"/>
      <c r="Y846" s="118"/>
      <c r="Z846" s="119"/>
      <c r="AA846" s="112"/>
      <c r="AB846" s="116"/>
      <c r="AD846" s="120"/>
      <c r="AE846" s="58"/>
      <c r="AF846" s="58"/>
      <c r="AG846" s="58"/>
      <c r="AH846" s="58"/>
      <c r="AI846" s="58"/>
      <c r="AJ846" s="58"/>
      <c r="AK846" s="58"/>
    </row>
    <row r="847" spans="1:37">
      <c r="A847" s="110" t="s">
        <v>126</v>
      </c>
      <c r="B847" s="111"/>
      <c r="C847" s="111"/>
      <c r="D847" s="111"/>
      <c r="E847" s="111"/>
      <c r="F847" s="111"/>
      <c r="G847" s="112"/>
      <c r="H847" s="111"/>
      <c r="I847" s="111"/>
      <c r="J847" s="112"/>
      <c r="K847" s="118"/>
      <c r="L847" s="119"/>
      <c r="M847" s="112"/>
      <c r="N847" s="116"/>
      <c r="O847" s="117" t="s">
        <v>126</v>
      </c>
      <c r="P847" s="111"/>
      <c r="Q847" s="111"/>
      <c r="R847" s="111"/>
      <c r="S847" s="111"/>
      <c r="T847" s="111"/>
      <c r="U847" s="112"/>
      <c r="V847" s="111"/>
      <c r="W847" s="111"/>
      <c r="X847" s="112"/>
      <c r="Y847" s="118"/>
      <c r="Z847" s="119"/>
      <c r="AA847" s="112"/>
      <c r="AB847" s="116"/>
      <c r="AD847" s="64" t="s">
        <v>127</v>
      </c>
    </row>
    <row r="848" spans="1:37">
      <c r="A848" s="121" t="s">
        <v>128</v>
      </c>
      <c r="B848" s="58"/>
      <c r="C848" s="58"/>
      <c r="D848" s="58"/>
      <c r="E848" s="58"/>
      <c r="F848" s="58"/>
      <c r="G848" s="72"/>
      <c r="H848" s="58"/>
      <c r="I848" s="58"/>
      <c r="J848" s="72"/>
      <c r="K848" s="122"/>
      <c r="L848" s="123"/>
      <c r="M848" s="72"/>
      <c r="N848" s="59"/>
      <c r="O848" s="124" t="s">
        <v>128</v>
      </c>
      <c r="P848" s="58"/>
      <c r="Q848" s="58"/>
      <c r="R848" s="58"/>
      <c r="S848" s="58"/>
      <c r="T848" s="58"/>
      <c r="U848" s="72"/>
      <c r="V848" s="58"/>
      <c r="W848" s="58"/>
      <c r="X848" s="72"/>
      <c r="Y848" s="122"/>
      <c r="Z848" s="123"/>
      <c r="AA848" s="72"/>
      <c r="AB848" s="59"/>
      <c r="AD848" s="120"/>
      <c r="AE848" s="125" t="str">
        <f>Daten!$A$35</f>
        <v>Fredenbeck</v>
      </c>
      <c r="AF848" s="58"/>
      <c r="AG848" s="58"/>
      <c r="AH848" s="58"/>
      <c r="AI848" s="58"/>
      <c r="AJ848" s="58"/>
      <c r="AK848" s="58"/>
    </row>
    <row r="849" spans="1:37">
      <c r="A849" s="65" t="s">
        <v>129</v>
      </c>
      <c r="N849" s="61"/>
      <c r="O849" s="64" t="s">
        <v>129</v>
      </c>
      <c r="AB849" s="61"/>
      <c r="AD849" s="64" t="s">
        <v>130</v>
      </c>
    </row>
    <row r="850" spans="1:37">
      <c r="A850" s="57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9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9"/>
      <c r="AD850" s="58"/>
      <c r="AE850" s="126" t="str">
        <f>Daten!$A$33</f>
        <v>06.05.2017</v>
      </c>
      <c r="AF850" s="58"/>
      <c r="AG850" s="58"/>
      <c r="AH850" s="58"/>
      <c r="AI850" s="58"/>
      <c r="AJ850" s="58"/>
      <c r="AK850" s="58"/>
    </row>
    <row r="851" spans="1:37" ht="12" customHeight="1"/>
    <row r="852" spans="1:37">
      <c r="A852" s="51" t="s">
        <v>95</v>
      </c>
      <c r="B852" s="52"/>
      <c r="C852" s="52"/>
      <c r="D852" s="52"/>
      <c r="E852" s="53"/>
      <c r="F852" s="54" t="s">
        <v>96</v>
      </c>
      <c r="G852" s="52"/>
      <c r="H852" s="52"/>
      <c r="I852" s="52"/>
      <c r="J852" s="52"/>
      <c r="K852" s="52"/>
      <c r="L852" s="52"/>
      <c r="M852" s="52"/>
      <c r="N852" s="52"/>
      <c r="O852" s="52"/>
      <c r="P852" s="53"/>
      <c r="Q852" s="54" t="s">
        <v>97</v>
      </c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3"/>
      <c r="AC852" s="55" t="s">
        <v>98</v>
      </c>
    </row>
    <row r="853" spans="1:37">
      <c r="A853" s="57"/>
      <c r="B853" s="58"/>
      <c r="C853" s="58"/>
      <c r="D853" s="58"/>
      <c r="E853" s="59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9"/>
      <c r="Q853" s="58"/>
      <c r="R853" s="58" t="str">
        <f ca="1">Sonntag!P49</f>
        <v>SV Werder Bremen</v>
      </c>
      <c r="S853" s="58"/>
      <c r="T853" s="58"/>
      <c r="U853" s="58"/>
      <c r="V853" s="58"/>
      <c r="W853" s="58"/>
      <c r="X853" s="58"/>
      <c r="Y853" s="58" t="str">
        <f>Sonntag!N49</f>
        <v>M40</v>
      </c>
      <c r="Z853" s="58"/>
      <c r="AA853" s="58"/>
      <c r="AB853" s="59"/>
      <c r="AC853" s="55" t="s">
        <v>99</v>
      </c>
    </row>
    <row r="854" spans="1:37" ht="15.95" customHeight="1">
      <c r="A854" s="60" t="s">
        <v>100</v>
      </c>
      <c r="C854" s="56" t="str">
        <f ca="1">Sonntag!I49</f>
        <v>TV Zeilhard</v>
      </c>
      <c r="M854" s="61"/>
      <c r="N854" s="62" t="s">
        <v>101</v>
      </c>
      <c r="O854" s="63"/>
      <c r="P854" s="56" t="str">
        <f ca="1">Sonntag!M49</f>
        <v>TV Winterhagen</v>
      </c>
      <c r="AB854" s="61"/>
    </row>
    <row r="855" spans="1:37">
      <c r="A855" s="57"/>
      <c r="B855" s="58"/>
      <c r="C855" s="58"/>
      <c r="M855" s="61"/>
      <c r="N855" s="62"/>
      <c r="AB855" s="61"/>
      <c r="AD855" s="64" t="s">
        <v>37</v>
      </c>
      <c r="AG855" s="64" t="s">
        <v>102</v>
      </c>
      <c r="AJ855" s="64" t="s">
        <v>39</v>
      </c>
    </row>
    <row r="856" spans="1:37">
      <c r="A856" s="65" t="s">
        <v>100</v>
      </c>
      <c r="C856" s="66"/>
      <c r="D856" s="67"/>
      <c r="E856" s="67"/>
      <c r="F856" s="67"/>
      <c r="G856" s="67"/>
      <c r="H856" s="68"/>
      <c r="I856" s="67"/>
      <c r="J856" s="67"/>
      <c r="K856" s="67"/>
      <c r="L856" s="67"/>
      <c r="M856" s="68"/>
      <c r="N856" s="67"/>
      <c r="O856" s="67"/>
      <c r="P856" s="67"/>
      <c r="Q856" s="67"/>
      <c r="R856" s="68"/>
      <c r="S856" s="67"/>
      <c r="T856" s="67"/>
      <c r="U856" s="67"/>
      <c r="V856" s="67"/>
      <c r="W856" s="68"/>
      <c r="X856" s="67"/>
      <c r="Y856" s="67"/>
      <c r="Z856" s="67"/>
      <c r="AA856" s="67"/>
      <c r="AB856" s="68"/>
      <c r="AC856" s="62"/>
      <c r="AD856" s="69"/>
      <c r="AE856" s="53"/>
      <c r="AF856" s="62"/>
      <c r="AG856" s="69"/>
      <c r="AH856" s="53"/>
      <c r="AJ856" s="69"/>
      <c r="AK856" s="53"/>
    </row>
    <row r="857" spans="1:37">
      <c r="A857" s="70" t="s">
        <v>101</v>
      </c>
      <c r="B857" s="58"/>
      <c r="C857" s="71"/>
      <c r="D857" s="72"/>
      <c r="E857" s="72"/>
      <c r="F857" s="72"/>
      <c r="G857" s="72"/>
      <c r="H857" s="59"/>
      <c r="I857" s="72"/>
      <c r="J857" s="72"/>
      <c r="K857" s="72"/>
      <c r="L857" s="72"/>
      <c r="M857" s="59"/>
      <c r="N857" s="72"/>
      <c r="O857" s="72"/>
      <c r="P857" s="72"/>
      <c r="Q857" s="72"/>
      <c r="R857" s="59"/>
      <c r="S857" s="72"/>
      <c r="T857" s="72"/>
      <c r="U857" s="72"/>
      <c r="V857" s="72"/>
      <c r="W857" s="59"/>
      <c r="X857" s="72"/>
      <c r="Y857" s="72"/>
      <c r="Z857" s="72"/>
      <c r="AA857" s="72"/>
      <c r="AB857" s="59"/>
      <c r="AC857" s="62"/>
      <c r="AD857" s="462">
        <f>Sonntag!C46</f>
        <v>7</v>
      </c>
      <c r="AE857" s="463"/>
      <c r="AF857" s="62"/>
      <c r="AG857" s="462">
        <f>Sonntag!E49</f>
        <v>128</v>
      </c>
      <c r="AH857" s="463"/>
      <c r="AJ857" s="462">
        <f>Sonntag!F49</f>
        <v>4</v>
      </c>
      <c r="AK857" s="463"/>
    </row>
    <row r="858" spans="1:37">
      <c r="A858" s="65" t="s">
        <v>100</v>
      </c>
      <c r="C858" s="66"/>
      <c r="D858" s="67"/>
      <c r="E858" s="67"/>
      <c r="F858" s="67"/>
      <c r="G858" s="67"/>
      <c r="H858" s="68"/>
      <c r="I858" s="67"/>
      <c r="J858" s="67"/>
      <c r="K858" s="67"/>
      <c r="L858" s="67"/>
      <c r="M858" s="68"/>
      <c r="N858" s="67"/>
      <c r="O858" s="67"/>
      <c r="P858" s="67"/>
      <c r="Q858" s="67"/>
      <c r="R858" s="68"/>
      <c r="S858" s="67"/>
      <c r="T858" s="67"/>
      <c r="U858" s="67"/>
      <c r="V858" s="67"/>
      <c r="W858" s="68"/>
      <c r="X858" s="67"/>
      <c r="Y858" s="67"/>
      <c r="Z858" s="67"/>
      <c r="AA858" s="67"/>
      <c r="AB858" s="68"/>
      <c r="AC858" s="62"/>
      <c r="AD858" s="57"/>
      <c r="AE858" s="59"/>
      <c r="AF858" s="62"/>
      <c r="AG858" s="57"/>
      <c r="AH858" s="59"/>
      <c r="AJ858" s="57"/>
      <c r="AK858" s="59"/>
    </row>
    <row r="859" spans="1:37">
      <c r="A859" s="70" t="s">
        <v>101</v>
      </c>
      <c r="B859" s="58"/>
      <c r="C859" s="71"/>
      <c r="D859" s="72"/>
      <c r="E859" s="72"/>
      <c r="F859" s="72"/>
      <c r="G859" s="72"/>
      <c r="H859" s="59"/>
      <c r="I859" s="72"/>
      <c r="J859" s="72"/>
      <c r="K859" s="72"/>
      <c r="L859" s="72"/>
      <c r="M859" s="59"/>
      <c r="N859" s="72"/>
      <c r="O859" s="72"/>
      <c r="P859" s="72"/>
      <c r="Q859" s="72"/>
      <c r="R859" s="59"/>
      <c r="S859" s="72"/>
      <c r="T859" s="72"/>
      <c r="U859" s="72"/>
      <c r="V859" s="72"/>
      <c r="W859" s="59"/>
      <c r="X859" s="72"/>
      <c r="Y859" s="72"/>
      <c r="Z859" s="72"/>
      <c r="AA859" s="72"/>
      <c r="AB859" s="59"/>
      <c r="AC859" s="62"/>
      <c r="AD859" s="62"/>
      <c r="AE859" s="62"/>
      <c r="AF859" s="62"/>
      <c r="AG859" s="62"/>
    </row>
    <row r="860" spans="1:37">
      <c r="A860" s="65" t="s">
        <v>100</v>
      </c>
      <c r="C860" s="66"/>
      <c r="D860" s="67"/>
      <c r="E860" s="67"/>
      <c r="F860" s="67"/>
      <c r="G860" s="67"/>
      <c r="H860" s="68"/>
      <c r="I860" s="67"/>
      <c r="J860" s="67"/>
      <c r="K860" s="67"/>
      <c r="L860" s="67"/>
      <c r="M860" s="68"/>
      <c r="N860" s="67"/>
      <c r="O860" s="67"/>
      <c r="P860" s="67"/>
      <c r="Q860" s="67"/>
      <c r="R860" s="68"/>
      <c r="S860" s="67"/>
      <c r="T860" s="67"/>
      <c r="U860" s="67"/>
      <c r="V860" s="67"/>
      <c r="W860" s="68"/>
      <c r="X860" s="67"/>
      <c r="Y860" s="67"/>
      <c r="Z860" s="67"/>
      <c r="AA860" s="67"/>
      <c r="AB860" s="68"/>
      <c r="AC860" s="62"/>
      <c r="AD860" s="73" t="s">
        <v>103</v>
      </c>
      <c r="AE860" s="62"/>
      <c r="AF860" s="62"/>
      <c r="AG860" s="62"/>
    </row>
    <row r="861" spans="1:37">
      <c r="A861" s="70" t="s">
        <v>101</v>
      </c>
      <c r="B861" s="58"/>
      <c r="C861" s="71"/>
      <c r="D861" s="72"/>
      <c r="E861" s="72"/>
      <c r="F861" s="72"/>
      <c r="G861" s="72"/>
      <c r="H861" s="59"/>
      <c r="I861" s="72"/>
      <c r="J861" s="72"/>
      <c r="K861" s="72"/>
      <c r="L861" s="72"/>
      <c r="M861" s="59"/>
      <c r="N861" s="72"/>
      <c r="O861" s="72"/>
      <c r="P861" s="72"/>
      <c r="Q861" s="72"/>
      <c r="R861" s="59"/>
      <c r="S861" s="72"/>
      <c r="T861" s="72"/>
      <c r="U861" s="72"/>
      <c r="V861" s="72"/>
      <c r="W861" s="59"/>
      <c r="X861" s="72"/>
      <c r="Y861" s="72"/>
      <c r="Z861" s="72"/>
      <c r="AA861" s="72"/>
      <c r="AB861" s="59"/>
      <c r="AC861" s="62"/>
      <c r="AD861" s="62"/>
      <c r="AE861" s="62"/>
      <c r="AF861" s="62"/>
      <c r="AG861" s="62"/>
    </row>
    <row r="862" spans="1:37">
      <c r="A862" s="65" t="s">
        <v>100</v>
      </c>
      <c r="C862" s="66"/>
      <c r="D862" s="67"/>
      <c r="E862" s="67"/>
      <c r="F862" s="67"/>
      <c r="G862" s="67"/>
      <c r="H862" s="68"/>
      <c r="I862" s="67"/>
      <c r="J862" s="67"/>
      <c r="K862" s="67"/>
      <c r="L862" s="67"/>
      <c r="M862" s="68"/>
      <c r="N862" s="67"/>
      <c r="O862" s="67"/>
      <c r="P862" s="67"/>
      <c r="Q862" s="67"/>
      <c r="R862" s="68"/>
      <c r="S862" s="67"/>
      <c r="T862" s="67"/>
      <c r="U862" s="67"/>
      <c r="V862" s="67"/>
      <c r="W862" s="68"/>
      <c r="X862" s="67"/>
      <c r="Y862" s="67"/>
      <c r="Z862" s="67"/>
      <c r="AA862" s="67"/>
      <c r="AB862" s="68"/>
      <c r="AC862" s="62"/>
      <c r="AD862" s="74" t="str">
        <f>Daten!$A$31</f>
        <v>DM Senioren 2017</v>
      </c>
      <c r="AE862" s="58"/>
      <c r="AF862" s="58"/>
      <c r="AG862" s="58"/>
      <c r="AH862" s="58"/>
      <c r="AI862" s="58"/>
      <c r="AJ862" s="58"/>
      <c r="AK862" s="58"/>
    </row>
    <row r="863" spans="1:37">
      <c r="A863" s="70" t="s">
        <v>101</v>
      </c>
      <c r="B863" s="58"/>
      <c r="C863" s="71"/>
      <c r="D863" s="72"/>
      <c r="E863" s="72"/>
      <c r="F863" s="72"/>
      <c r="G863" s="72"/>
      <c r="H863" s="59"/>
      <c r="I863" s="72"/>
      <c r="J863" s="72"/>
      <c r="K863" s="72"/>
      <c r="L863" s="72"/>
      <c r="M863" s="59"/>
      <c r="N863" s="72"/>
      <c r="O863" s="72"/>
      <c r="P863" s="72"/>
      <c r="Q863" s="72"/>
      <c r="R863" s="59"/>
      <c r="S863" s="72"/>
      <c r="T863" s="72"/>
      <c r="U863" s="72"/>
      <c r="V863" s="72"/>
      <c r="W863" s="59"/>
      <c r="X863" s="72"/>
      <c r="Y863" s="72"/>
      <c r="Z863" s="72"/>
      <c r="AA863" s="72"/>
      <c r="AB863" s="59"/>
      <c r="AC863" s="62"/>
      <c r="AD863" s="75" t="str">
        <f>Sonntag!G49</f>
        <v>M40</v>
      </c>
      <c r="AE863" s="76"/>
      <c r="AF863" s="76"/>
      <c r="AG863" s="75" t="s">
        <v>34</v>
      </c>
      <c r="AH863" s="76"/>
      <c r="AI863" s="76"/>
      <c r="AJ863" s="76"/>
      <c r="AK863" s="76"/>
    </row>
    <row r="864" spans="1:37">
      <c r="A864" s="65" t="s">
        <v>100</v>
      </c>
      <c r="C864" s="66"/>
      <c r="D864" s="67"/>
      <c r="E864" s="67"/>
      <c r="F864" s="67"/>
      <c r="G864" s="67"/>
      <c r="H864" s="68"/>
      <c r="I864" s="67"/>
      <c r="J864" s="67"/>
      <c r="K864" s="67"/>
      <c r="L864" s="67"/>
      <c r="M864" s="68"/>
      <c r="N864" s="67"/>
      <c r="O864" s="67"/>
      <c r="P864" s="67"/>
      <c r="Q864" s="67"/>
      <c r="R864" s="68"/>
      <c r="S864" s="67"/>
      <c r="T864" s="67"/>
      <c r="U864" s="67"/>
      <c r="V864" s="67"/>
      <c r="W864" s="68"/>
      <c r="X864" s="67"/>
      <c r="Y864" s="67"/>
      <c r="Z864" s="67"/>
      <c r="AA864" s="67"/>
      <c r="AB864" s="68"/>
      <c r="AC864" s="62"/>
      <c r="AD864" s="77"/>
      <c r="AE864" s="62"/>
      <c r="AF864" s="62"/>
      <c r="AG864" s="62"/>
      <c r="AH864" s="62"/>
      <c r="AI864" s="62"/>
      <c r="AJ864" s="62"/>
      <c r="AK864" s="62"/>
    </row>
    <row r="865" spans="1:37">
      <c r="A865" s="70" t="s">
        <v>101</v>
      </c>
      <c r="B865" s="58"/>
      <c r="C865" s="71"/>
      <c r="D865" s="72"/>
      <c r="E865" s="72"/>
      <c r="F865" s="72"/>
      <c r="G865" s="72"/>
      <c r="H865" s="59"/>
      <c r="I865" s="72"/>
      <c r="J865" s="72"/>
      <c r="K865" s="72"/>
      <c r="L865" s="72"/>
      <c r="M865" s="59"/>
      <c r="N865" s="72"/>
      <c r="O865" s="72"/>
      <c r="P865" s="72"/>
      <c r="Q865" s="72"/>
      <c r="R865" s="59"/>
      <c r="S865" s="72"/>
      <c r="T865" s="72"/>
      <c r="U865" s="72"/>
      <c r="V865" s="72"/>
      <c r="W865" s="59"/>
      <c r="X865" s="72"/>
      <c r="Y865" s="72"/>
      <c r="Z865" s="72"/>
      <c r="AA865" s="72"/>
      <c r="AB865" s="59"/>
      <c r="AC865" s="62"/>
      <c r="AD865" s="78" t="s">
        <v>104</v>
      </c>
      <c r="AE865" s="76"/>
      <c r="AF865" s="76"/>
      <c r="AG865" s="76"/>
      <c r="AH865" s="79"/>
      <c r="AI865" s="76"/>
      <c r="AJ865" s="76"/>
      <c r="AK865" s="80"/>
    </row>
    <row r="866" spans="1:37">
      <c r="D866" s="64"/>
      <c r="AD866" s="81"/>
      <c r="AE866" s="52"/>
      <c r="AF866" s="52"/>
      <c r="AG866" s="52"/>
      <c r="AH866" s="82"/>
      <c r="AI866" s="52"/>
      <c r="AJ866" s="52"/>
      <c r="AK866" s="53"/>
    </row>
    <row r="867" spans="1:37">
      <c r="A867" s="83" t="s">
        <v>105</v>
      </c>
      <c r="B867" s="76"/>
      <c r="C867" s="80"/>
      <c r="D867" s="84"/>
      <c r="E867" s="84" t="s">
        <v>100</v>
      </c>
      <c r="F867" s="85" t="s">
        <v>21</v>
      </c>
      <c r="G867" s="84" t="s">
        <v>101</v>
      </c>
      <c r="H867" s="86"/>
      <c r="I867" s="84" t="s">
        <v>106</v>
      </c>
      <c r="J867" s="84"/>
      <c r="K867" s="84"/>
      <c r="L867" s="84"/>
      <c r="M867" s="86"/>
      <c r="N867" s="84" t="s">
        <v>107</v>
      </c>
      <c r="O867" s="84"/>
      <c r="P867" s="84"/>
      <c r="Q867" s="84"/>
      <c r="R867" s="86"/>
      <c r="S867" s="73"/>
      <c r="T867" s="73"/>
      <c r="AD867" s="87" t="s">
        <v>108</v>
      </c>
      <c r="AE867" s="58"/>
      <c r="AF867" s="58"/>
      <c r="AG867" s="58"/>
      <c r="AH867" s="72"/>
      <c r="AI867" s="58"/>
      <c r="AJ867" s="58"/>
      <c r="AK867" s="59"/>
    </row>
    <row r="868" spans="1:37">
      <c r="A868" s="60"/>
      <c r="C868" s="61"/>
      <c r="H868" s="61"/>
      <c r="M868" s="61"/>
      <c r="N868" s="88"/>
      <c r="O868" s="89"/>
      <c r="P868" s="89"/>
      <c r="Q868" s="89"/>
      <c r="R868" s="90"/>
      <c r="S868" s="62"/>
      <c r="T868" s="56" t="s">
        <v>109</v>
      </c>
      <c r="AD868" s="91"/>
      <c r="AE868" s="62"/>
      <c r="AF868" s="62"/>
      <c r="AG868" s="62"/>
      <c r="AH868" s="92"/>
      <c r="AI868" s="62"/>
      <c r="AJ868" s="62"/>
      <c r="AK868" s="61"/>
    </row>
    <row r="869" spans="1:37">
      <c r="A869" s="93" t="s">
        <v>110</v>
      </c>
      <c r="B869" s="58"/>
      <c r="C869" s="59"/>
      <c r="D869" s="58"/>
      <c r="E869" s="58"/>
      <c r="F869" s="94" t="s">
        <v>21</v>
      </c>
      <c r="G869" s="58"/>
      <c r="H869" s="59"/>
      <c r="I869" s="58"/>
      <c r="J869" s="58"/>
      <c r="K869" s="94" t="s">
        <v>21</v>
      </c>
      <c r="L869" s="58"/>
      <c r="M869" s="59"/>
      <c r="N869" s="95"/>
      <c r="O869" s="95"/>
      <c r="P869" s="96"/>
      <c r="Q869" s="97"/>
      <c r="R869" s="98"/>
      <c r="S869" s="62"/>
      <c r="T869" s="62"/>
      <c r="AD869" s="87" t="s">
        <v>111</v>
      </c>
      <c r="AE869" s="58"/>
      <c r="AF869" s="58"/>
      <c r="AG869" s="58"/>
      <c r="AH869" s="72"/>
      <c r="AI869" s="58"/>
      <c r="AJ869" s="58"/>
      <c r="AK869" s="59"/>
    </row>
    <row r="870" spans="1:37">
      <c r="A870" s="60"/>
      <c r="C870" s="61"/>
      <c r="H870" s="61"/>
      <c r="K870" s="99"/>
      <c r="M870" s="61"/>
      <c r="N870" s="62"/>
      <c r="Q870" s="100"/>
      <c r="R870" s="61"/>
      <c r="S870" s="62"/>
      <c r="T870" s="58"/>
      <c r="U870" s="58"/>
      <c r="V870" s="58"/>
      <c r="W870" s="58"/>
      <c r="X870" s="58"/>
      <c r="Y870" s="58"/>
      <c r="Z870" s="58"/>
      <c r="AA870" s="58"/>
      <c r="AB870" s="58"/>
      <c r="AC870" s="62"/>
      <c r="AD870" s="91"/>
      <c r="AE870" s="62"/>
      <c r="AF870" s="62"/>
      <c r="AG870" s="62"/>
      <c r="AH870" s="92"/>
      <c r="AI870" s="62"/>
      <c r="AJ870" s="62"/>
      <c r="AK870" s="61"/>
    </row>
    <row r="871" spans="1:37">
      <c r="A871" s="93" t="s">
        <v>112</v>
      </c>
      <c r="B871" s="58"/>
      <c r="C871" s="59"/>
      <c r="D871" s="58"/>
      <c r="E871" s="58"/>
      <c r="F871" s="94" t="s">
        <v>21</v>
      </c>
      <c r="G871" s="58"/>
      <c r="H871" s="59"/>
      <c r="I871" s="58"/>
      <c r="J871" s="58"/>
      <c r="K871" s="94" t="s">
        <v>21</v>
      </c>
      <c r="L871" s="58"/>
      <c r="M871" s="59"/>
      <c r="N871" s="58"/>
      <c r="O871" s="58"/>
      <c r="P871" s="94" t="s">
        <v>21</v>
      </c>
      <c r="Q871" s="101"/>
      <c r="R871" s="59"/>
      <c r="S871" s="62"/>
      <c r="T871" s="62"/>
      <c r="AD871" s="87" t="s">
        <v>113</v>
      </c>
      <c r="AE871" s="58"/>
      <c r="AF871" s="58"/>
      <c r="AG871" s="58"/>
      <c r="AH871" s="72"/>
      <c r="AI871" s="58"/>
      <c r="AJ871" s="58"/>
      <c r="AK871" s="59"/>
    </row>
    <row r="872" spans="1:37">
      <c r="AD872" s="91" t="s">
        <v>114</v>
      </c>
      <c r="AE872" s="62"/>
      <c r="AF872" s="62"/>
      <c r="AG872" s="62"/>
      <c r="AH872" s="92"/>
      <c r="AI872" s="62"/>
      <c r="AJ872" s="62"/>
      <c r="AK872" s="61"/>
    </row>
    <row r="873" spans="1:37">
      <c r="A873" s="102"/>
      <c r="B873" s="76"/>
      <c r="C873" s="76"/>
      <c r="D873" s="76"/>
      <c r="E873" s="76" t="s">
        <v>100</v>
      </c>
      <c r="F873" s="76"/>
      <c r="G873" s="76"/>
      <c r="H873" s="76"/>
      <c r="I873" s="76"/>
      <c r="J873" s="76"/>
      <c r="K873" s="76"/>
      <c r="L873" s="76"/>
      <c r="M873" s="76"/>
      <c r="N873" s="85" t="s">
        <v>40</v>
      </c>
      <c r="O873" s="76"/>
      <c r="P873" s="76"/>
      <c r="Q873" s="76"/>
      <c r="R873" s="76"/>
      <c r="S873" s="76"/>
      <c r="T873" s="76" t="s">
        <v>101</v>
      </c>
      <c r="U873" s="76"/>
      <c r="V873" s="76"/>
      <c r="W873" s="76"/>
      <c r="X873" s="76"/>
      <c r="Y873" s="76"/>
      <c r="Z873" s="76"/>
      <c r="AA873" s="76"/>
      <c r="AB873" s="80"/>
      <c r="AD873" s="87" t="s">
        <v>115</v>
      </c>
      <c r="AE873" s="58"/>
      <c r="AF873" s="58"/>
      <c r="AG873" s="58"/>
      <c r="AH873" s="72"/>
      <c r="AI873" s="58"/>
      <c r="AJ873" s="58"/>
      <c r="AK873" s="59"/>
    </row>
    <row r="874" spans="1:37">
      <c r="A874" s="103" t="s">
        <v>116</v>
      </c>
      <c r="B874" s="104" t="s">
        <v>117</v>
      </c>
      <c r="C874" s="104"/>
      <c r="D874" s="104"/>
      <c r="E874" s="104"/>
      <c r="F874" s="104"/>
      <c r="G874" s="105"/>
      <c r="H874" s="104" t="s">
        <v>118</v>
      </c>
      <c r="I874" s="104"/>
      <c r="J874" s="105"/>
      <c r="K874" s="106" t="s">
        <v>119</v>
      </c>
      <c r="L874" s="107" t="s">
        <v>120</v>
      </c>
      <c r="M874" s="108"/>
      <c r="N874" s="109" t="s">
        <v>94</v>
      </c>
      <c r="O874" s="105" t="s">
        <v>116</v>
      </c>
      <c r="P874" s="104" t="s">
        <v>117</v>
      </c>
      <c r="Q874" s="104"/>
      <c r="R874" s="104"/>
      <c r="S874" s="104"/>
      <c r="T874" s="104"/>
      <c r="U874" s="105"/>
      <c r="V874" s="104" t="s">
        <v>118</v>
      </c>
      <c r="W874" s="104"/>
      <c r="X874" s="105"/>
      <c r="Y874" s="106" t="s">
        <v>119</v>
      </c>
      <c r="Z874" s="107" t="s">
        <v>120</v>
      </c>
      <c r="AA874" s="108"/>
      <c r="AB874" s="109" t="s">
        <v>94</v>
      </c>
    </row>
    <row r="875" spans="1:37">
      <c r="A875" s="110" t="s">
        <v>121</v>
      </c>
      <c r="B875" s="111"/>
      <c r="C875" s="111"/>
      <c r="D875" s="111"/>
      <c r="E875" s="111"/>
      <c r="F875" s="111"/>
      <c r="G875" s="112"/>
      <c r="H875" s="111"/>
      <c r="I875" s="111"/>
      <c r="J875" s="112"/>
      <c r="K875" s="113"/>
      <c r="L875" s="114"/>
      <c r="M875" s="115"/>
      <c r="N875" s="116"/>
      <c r="O875" s="117" t="s">
        <v>121</v>
      </c>
      <c r="P875" s="111"/>
      <c r="Q875" s="111"/>
      <c r="R875" s="111"/>
      <c r="S875" s="111"/>
      <c r="T875" s="111"/>
      <c r="U875" s="112"/>
      <c r="V875" s="111"/>
      <c r="W875" s="111"/>
      <c r="X875" s="112"/>
      <c r="Y875" s="113"/>
      <c r="Z875" s="114"/>
      <c r="AA875" s="115"/>
      <c r="AB875" s="116"/>
      <c r="AD875" s="64" t="s">
        <v>122</v>
      </c>
    </row>
    <row r="876" spans="1:37">
      <c r="A876" s="110" t="s">
        <v>123</v>
      </c>
      <c r="B876" s="111"/>
      <c r="C876" s="111"/>
      <c r="D876" s="111"/>
      <c r="E876" s="111"/>
      <c r="F876" s="111"/>
      <c r="G876" s="112"/>
      <c r="H876" s="111"/>
      <c r="I876" s="111"/>
      <c r="J876" s="112"/>
      <c r="K876" s="118"/>
      <c r="L876" s="119"/>
      <c r="M876" s="112"/>
      <c r="N876" s="116"/>
      <c r="O876" s="117" t="s">
        <v>123</v>
      </c>
      <c r="P876" s="111"/>
      <c r="Q876" s="111"/>
      <c r="R876" s="111"/>
      <c r="S876" s="111"/>
      <c r="T876" s="111"/>
      <c r="U876" s="112"/>
      <c r="V876" s="111"/>
      <c r="W876" s="111"/>
      <c r="X876" s="112"/>
      <c r="Y876" s="118"/>
      <c r="Z876" s="119"/>
      <c r="AA876" s="112"/>
      <c r="AB876" s="116"/>
      <c r="AD876" s="120"/>
      <c r="AE876" s="58"/>
      <c r="AF876" s="58"/>
      <c r="AG876" s="58"/>
      <c r="AH876" s="58"/>
      <c r="AI876" s="58"/>
      <c r="AJ876" s="58"/>
      <c r="AK876" s="58"/>
    </row>
    <row r="877" spans="1:37">
      <c r="A877" s="110" t="s">
        <v>124</v>
      </c>
      <c r="B877" s="111"/>
      <c r="C877" s="111"/>
      <c r="D877" s="111"/>
      <c r="E877" s="111"/>
      <c r="F877" s="111"/>
      <c r="G877" s="112"/>
      <c r="H877" s="111"/>
      <c r="I877" s="111"/>
      <c r="J877" s="112"/>
      <c r="K877" s="118"/>
      <c r="L877" s="119"/>
      <c r="M877" s="112"/>
      <c r="N877" s="116"/>
      <c r="O877" s="117" t="s">
        <v>124</v>
      </c>
      <c r="P877" s="111"/>
      <c r="Q877" s="111"/>
      <c r="R877" s="111"/>
      <c r="S877" s="111"/>
      <c r="T877" s="111"/>
      <c r="U877" s="112"/>
      <c r="V877" s="111"/>
      <c r="W877" s="111"/>
      <c r="X877" s="112"/>
      <c r="Y877" s="118"/>
      <c r="Z877" s="119"/>
      <c r="AA877" s="112"/>
      <c r="AB877" s="116"/>
      <c r="AD877" s="64" t="s">
        <v>96</v>
      </c>
    </row>
    <row r="878" spans="1:37">
      <c r="A878" s="110" t="s">
        <v>125</v>
      </c>
      <c r="B878" s="111"/>
      <c r="C878" s="111"/>
      <c r="D878" s="111"/>
      <c r="E878" s="111"/>
      <c r="F878" s="111"/>
      <c r="G878" s="112"/>
      <c r="H878" s="111"/>
      <c r="I878" s="111"/>
      <c r="J878" s="112"/>
      <c r="K878" s="118"/>
      <c r="L878" s="119"/>
      <c r="M878" s="112"/>
      <c r="N878" s="116"/>
      <c r="O878" s="117" t="s">
        <v>125</v>
      </c>
      <c r="P878" s="111"/>
      <c r="Q878" s="111"/>
      <c r="R878" s="111"/>
      <c r="S878" s="111"/>
      <c r="T878" s="111"/>
      <c r="U878" s="112"/>
      <c r="V878" s="111"/>
      <c r="W878" s="111"/>
      <c r="X878" s="112"/>
      <c r="Y878" s="118"/>
      <c r="Z878" s="119"/>
      <c r="AA878" s="112"/>
      <c r="AB878" s="116"/>
      <c r="AD878" s="120"/>
      <c r="AE878" s="58"/>
      <c r="AF878" s="58"/>
      <c r="AG878" s="58"/>
      <c r="AH878" s="58"/>
      <c r="AI878" s="58"/>
      <c r="AJ878" s="58"/>
      <c r="AK878" s="58"/>
    </row>
    <row r="879" spans="1:37">
      <c r="A879" s="110" t="s">
        <v>126</v>
      </c>
      <c r="B879" s="111"/>
      <c r="C879" s="111"/>
      <c r="D879" s="111"/>
      <c r="E879" s="111"/>
      <c r="F879" s="111"/>
      <c r="G879" s="112"/>
      <c r="H879" s="111"/>
      <c r="I879" s="111"/>
      <c r="J879" s="112"/>
      <c r="K879" s="118"/>
      <c r="L879" s="119"/>
      <c r="M879" s="112"/>
      <c r="N879" s="116"/>
      <c r="O879" s="117" t="s">
        <v>126</v>
      </c>
      <c r="P879" s="111"/>
      <c r="Q879" s="111"/>
      <c r="R879" s="111"/>
      <c r="S879" s="111"/>
      <c r="T879" s="111"/>
      <c r="U879" s="112"/>
      <c r="V879" s="111"/>
      <c r="W879" s="111"/>
      <c r="X879" s="112"/>
      <c r="Y879" s="118"/>
      <c r="Z879" s="119"/>
      <c r="AA879" s="112"/>
      <c r="AB879" s="116"/>
      <c r="AD879" s="64" t="s">
        <v>127</v>
      </c>
    </row>
    <row r="880" spans="1:37">
      <c r="A880" s="121" t="s">
        <v>128</v>
      </c>
      <c r="B880" s="58"/>
      <c r="C880" s="58"/>
      <c r="D880" s="58"/>
      <c r="E880" s="58"/>
      <c r="F880" s="58"/>
      <c r="G880" s="72"/>
      <c r="H880" s="58"/>
      <c r="I880" s="58"/>
      <c r="J880" s="72"/>
      <c r="K880" s="122"/>
      <c r="L880" s="123"/>
      <c r="M880" s="72"/>
      <c r="N880" s="59"/>
      <c r="O880" s="124" t="s">
        <v>128</v>
      </c>
      <c r="P880" s="58"/>
      <c r="Q880" s="58"/>
      <c r="R880" s="58"/>
      <c r="S880" s="58"/>
      <c r="T880" s="58"/>
      <c r="U880" s="72"/>
      <c r="V880" s="58"/>
      <c r="W880" s="58"/>
      <c r="X880" s="72"/>
      <c r="Y880" s="122"/>
      <c r="Z880" s="123"/>
      <c r="AA880" s="72"/>
      <c r="AB880" s="59"/>
      <c r="AD880" s="120"/>
      <c r="AE880" s="125" t="str">
        <f>Daten!$A$35</f>
        <v>Fredenbeck</v>
      </c>
      <c r="AF880" s="58"/>
      <c r="AG880" s="58"/>
      <c r="AH880" s="58"/>
      <c r="AI880" s="58"/>
      <c r="AJ880" s="58"/>
      <c r="AK880" s="58"/>
    </row>
    <row r="881" spans="1:37">
      <c r="A881" s="65" t="s">
        <v>129</v>
      </c>
      <c r="N881" s="61"/>
      <c r="O881" s="64" t="s">
        <v>129</v>
      </c>
      <c r="AB881" s="61"/>
      <c r="AD881" s="64" t="s">
        <v>130</v>
      </c>
    </row>
    <row r="882" spans="1:37">
      <c r="A882" s="57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9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9"/>
      <c r="AD882" s="58"/>
      <c r="AE882" s="126" t="str">
        <f>Daten!$A$33</f>
        <v>06.05.2017</v>
      </c>
      <c r="AF882" s="58"/>
      <c r="AG882" s="58"/>
      <c r="AH882" s="58"/>
      <c r="AI882" s="58"/>
      <c r="AJ882" s="58"/>
      <c r="AK882" s="58"/>
    </row>
    <row r="883" spans="1:37">
      <c r="A883" s="51" t="s">
        <v>95</v>
      </c>
      <c r="B883" s="52"/>
      <c r="C883" s="52"/>
      <c r="D883" s="52"/>
      <c r="E883" s="53"/>
      <c r="F883" s="54" t="s">
        <v>96</v>
      </c>
      <c r="G883" s="52"/>
      <c r="H883" s="52"/>
      <c r="I883" s="52"/>
      <c r="J883" s="52"/>
      <c r="K883" s="52"/>
      <c r="L883" s="52"/>
      <c r="M883" s="52"/>
      <c r="N883" s="52"/>
      <c r="O883" s="52"/>
      <c r="P883" s="53"/>
      <c r="Q883" s="54" t="s">
        <v>97</v>
      </c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3"/>
      <c r="AC883" s="55" t="s">
        <v>98</v>
      </c>
    </row>
    <row r="884" spans="1:37">
      <c r="A884" s="57"/>
      <c r="B884" s="58"/>
      <c r="C884" s="58"/>
      <c r="D884" s="58"/>
      <c r="E884" s="59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9"/>
      <c r="Q884" s="58"/>
      <c r="R884" s="58" t="str">
        <f ca="1">Sonntag!P50</f>
        <v>TV Baden</v>
      </c>
      <c r="S884" s="58"/>
      <c r="T884" s="58"/>
      <c r="U884" s="58"/>
      <c r="V884" s="58"/>
      <c r="W884" s="58"/>
      <c r="X884" s="58"/>
      <c r="Y884" s="58" t="str">
        <f>Sonntag!N50</f>
        <v>F30</v>
      </c>
      <c r="Z884" s="58"/>
      <c r="AA884" s="58"/>
      <c r="AB884" s="59"/>
      <c r="AC884" s="55" t="s">
        <v>99</v>
      </c>
    </row>
    <row r="885" spans="1:37" ht="15.95" customHeight="1">
      <c r="A885" s="60" t="s">
        <v>100</v>
      </c>
      <c r="C885" s="56" t="str">
        <f ca="1">Sonntag!I50</f>
        <v>TV Richterich</v>
      </c>
      <c r="M885" s="61"/>
      <c r="N885" s="62" t="s">
        <v>101</v>
      </c>
      <c r="O885" s="63"/>
      <c r="P885" s="56" t="str">
        <f ca="1">Sonntag!M50</f>
        <v>TV Sottrum</v>
      </c>
      <c r="AB885" s="61"/>
    </row>
    <row r="886" spans="1:37">
      <c r="A886" s="57"/>
      <c r="B886" s="58"/>
      <c r="C886" s="58"/>
      <c r="M886" s="61"/>
      <c r="N886" s="62"/>
      <c r="AB886" s="61"/>
      <c r="AD886" s="64" t="s">
        <v>37</v>
      </c>
      <c r="AG886" s="64" t="s">
        <v>102</v>
      </c>
      <c r="AJ886" s="64" t="s">
        <v>39</v>
      </c>
    </row>
    <row r="887" spans="1:37">
      <c r="A887" s="65" t="s">
        <v>100</v>
      </c>
      <c r="C887" s="66"/>
      <c r="D887" s="67"/>
      <c r="E887" s="67"/>
      <c r="F887" s="67"/>
      <c r="G887" s="67"/>
      <c r="H887" s="68"/>
      <c r="I887" s="67"/>
      <c r="J887" s="67"/>
      <c r="K887" s="67"/>
      <c r="L887" s="67"/>
      <c r="M887" s="68"/>
      <c r="N887" s="67"/>
      <c r="O887" s="67"/>
      <c r="P887" s="67"/>
      <c r="Q887" s="67"/>
      <c r="R887" s="68"/>
      <c r="S887" s="67"/>
      <c r="T887" s="67"/>
      <c r="U887" s="67"/>
      <c r="V887" s="67"/>
      <c r="W887" s="68"/>
      <c r="X887" s="67"/>
      <c r="Y887" s="67"/>
      <c r="Z887" s="67"/>
      <c r="AA887" s="67"/>
      <c r="AB887" s="68"/>
      <c r="AC887" s="62"/>
      <c r="AD887" s="69"/>
      <c r="AE887" s="53"/>
      <c r="AF887" s="62"/>
      <c r="AG887" s="69"/>
      <c r="AH887" s="53"/>
      <c r="AJ887" s="69"/>
      <c r="AK887" s="53"/>
    </row>
    <row r="888" spans="1:37">
      <c r="A888" s="70" t="s">
        <v>101</v>
      </c>
      <c r="B888" s="58"/>
      <c r="C888" s="71"/>
      <c r="D888" s="72"/>
      <c r="E888" s="72"/>
      <c r="F888" s="72"/>
      <c r="G888" s="72"/>
      <c r="H888" s="59"/>
      <c r="I888" s="72"/>
      <c r="J888" s="72"/>
      <c r="K888" s="72"/>
      <c r="L888" s="72"/>
      <c r="M888" s="59"/>
      <c r="N888" s="72"/>
      <c r="O888" s="72"/>
      <c r="P888" s="72"/>
      <c r="Q888" s="72"/>
      <c r="R888" s="59"/>
      <c r="S888" s="72"/>
      <c r="T888" s="72"/>
      <c r="U888" s="72"/>
      <c r="V888" s="72"/>
      <c r="W888" s="59"/>
      <c r="X888" s="72"/>
      <c r="Y888" s="72"/>
      <c r="Z888" s="72"/>
      <c r="AA888" s="72"/>
      <c r="AB888" s="59"/>
      <c r="AC888" s="62"/>
      <c r="AD888" s="462">
        <f>Sonntag!C50</f>
        <v>8</v>
      </c>
      <c r="AE888" s="463"/>
      <c r="AF888" s="62"/>
      <c r="AG888" s="462">
        <f>Sonntag!E50</f>
        <v>129</v>
      </c>
      <c r="AH888" s="463"/>
      <c r="AJ888" s="462">
        <f>Sonntag!F50</f>
        <v>1</v>
      </c>
      <c r="AK888" s="463"/>
    </row>
    <row r="889" spans="1:37">
      <c r="A889" s="65" t="s">
        <v>100</v>
      </c>
      <c r="C889" s="66"/>
      <c r="D889" s="67"/>
      <c r="E889" s="67"/>
      <c r="F889" s="67"/>
      <c r="G889" s="67"/>
      <c r="H889" s="68"/>
      <c r="I889" s="67"/>
      <c r="J889" s="67"/>
      <c r="K889" s="67"/>
      <c r="L889" s="67"/>
      <c r="M889" s="68"/>
      <c r="N889" s="67"/>
      <c r="O889" s="67"/>
      <c r="P889" s="67"/>
      <c r="Q889" s="67"/>
      <c r="R889" s="68"/>
      <c r="S889" s="67"/>
      <c r="T889" s="67"/>
      <c r="U889" s="67"/>
      <c r="V889" s="67"/>
      <c r="W889" s="68"/>
      <c r="X889" s="67"/>
      <c r="Y889" s="67"/>
      <c r="Z889" s="67"/>
      <c r="AA889" s="67"/>
      <c r="AB889" s="68"/>
      <c r="AC889" s="62"/>
      <c r="AD889" s="57"/>
      <c r="AE889" s="59"/>
      <c r="AF889" s="62"/>
      <c r="AG889" s="57"/>
      <c r="AH889" s="59"/>
      <c r="AJ889" s="57"/>
      <c r="AK889" s="59"/>
    </row>
    <row r="890" spans="1:37">
      <c r="A890" s="70" t="s">
        <v>101</v>
      </c>
      <c r="B890" s="58"/>
      <c r="C890" s="71"/>
      <c r="D890" s="72"/>
      <c r="E890" s="72"/>
      <c r="F890" s="72"/>
      <c r="G890" s="72"/>
      <c r="H890" s="59"/>
      <c r="I890" s="72"/>
      <c r="J890" s="72"/>
      <c r="K890" s="72"/>
      <c r="L890" s="72"/>
      <c r="M890" s="59"/>
      <c r="N890" s="72"/>
      <c r="O890" s="72"/>
      <c r="P890" s="72"/>
      <c r="Q890" s="72"/>
      <c r="R890" s="59"/>
      <c r="S890" s="72"/>
      <c r="T890" s="72"/>
      <c r="U890" s="72"/>
      <c r="V890" s="72"/>
      <c r="W890" s="59"/>
      <c r="X890" s="72"/>
      <c r="Y890" s="72"/>
      <c r="Z890" s="72"/>
      <c r="AA890" s="72"/>
      <c r="AB890" s="59"/>
      <c r="AC890" s="62"/>
      <c r="AD890" s="62"/>
      <c r="AE890" s="62"/>
      <c r="AF890" s="62"/>
      <c r="AG890" s="62"/>
    </row>
    <row r="891" spans="1:37">
      <c r="A891" s="65" t="s">
        <v>100</v>
      </c>
      <c r="C891" s="66"/>
      <c r="D891" s="67"/>
      <c r="E891" s="67"/>
      <c r="F891" s="67"/>
      <c r="G891" s="67"/>
      <c r="H891" s="68"/>
      <c r="I891" s="67"/>
      <c r="J891" s="67"/>
      <c r="K891" s="67"/>
      <c r="L891" s="67"/>
      <c r="M891" s="68"/>
      <c r="N891" s="67"/>
      <c r="O891" s="67"/>
      <c r="P891" s="67"/>
      <c r="Q891" s="67"/>
      <c r="R891" s="68"/>
      <c r="S891" s="67"/>
      <c r="T891" s="67"/>
      <c r="U891" s="67"/>
      <c r="V891" s="67"/>
      <c r="W891" s="68"/>
      <c r="X891" s="67"/>
      <c r="Y891" s="67"/>
      <c r="Z891" s="67"/>
      <c r="AA891" s="67"/>
      <c r="AB891" s="68"/>
      <c r="AC891" s="62"/>
      <c r="AD891" s="73" t="s">
        <v>103</v>
      </c>
      <c r="AE891" s="62"/>
      <c r="AF891" s="62"/>
      <c r="AG891" s="62"/>
    </row>
    <row r="892" spans="1:37">
      <c r="A892" s="70" t="s">
        <v>101</v>
      </c>
      <c r="B892" s="58"/>
      <c r="C892" s="71"/>
      <c r="D892" s="72"/>
      <c r="E892" s="72"/>
      <c r="F892" s="72"/>
      <c r="G892" s="72"/>
      <c r="H892" s="59"/>
      <c r="I892" s="72"/>
      <c r="J892" s="72"/>
      <c r="K892" s="72"/>
      <c r="L892" s="72"/>
      <c r="M892" s="59"/>
      <c r="N892" s="72"/>
      <c r="O892" s="72"/>
      <c r="P892" s="72"/>
      <c r="Q892" s="72"/>
      <c r="R892" s="59"/>
      <c r="S892" s="72"/>
      <c r="T892" s="72"/>
      <c r="U892" s="72"/>
      <c r="V892" s="72"/>
      <c r="W892" s="59"/>
      <c r="X892" s="72"/>
      <c r="Y892" s="72"/>
      <c r="Z892" s="72"/>
      <c r="AA892" s="72"/>
      <c r="AB892" s="59"/>
      <c r="AC892" s="62"/>
      <c r="AD892" s="62"/>
      <c r="AE892" s="62"/>
      <c r="AF892" s="62"/>
      <c r="AG892" s="62"/>
    </row>
    <row r="893" spans="1:37">
      <c r="A893" s="65" t="s">
        <v>100</v>
      </c>
      <c r="C893" s="66"/>
      <c r="D893" s="67"/>
      <c r="E893" s="67"/>
      <c r="F893" s="67"/>
      <c r="G893" s="67"/>
      <c r="H893" s="68"/>
      <c r="I893" s="67"/>
      <c r="J893" s="67"/>
      <c r="K893" s="67"/>
      <c r="L893" s="67"/>
      <c r="M893" s="68"/>
      <c r="N893" s="67"/>
      <c r="O893" s="67"/>
      <c r="P893" s="67"/>
      <c r="Q893" s="67"/>
      <c r="R893" s="68"/>
      <c r="S893" s="67"/>
      <c r="T893" s="67"/>
      <c r="U893" s="67"/>
      <c r="V893" s="67"/>
      <c r="W893" s="68"/>
      <c r="X893" s="67"/>
      <c r="Y893" s="67"/>
      <c r="Z893" s="67"/>
      <c r="AA893" s="67"/>
      <c r="AB893" s="68"/>
      <c r="AC893" s="62"/>
      <c r="AD893" s="74" t="str">
        <f>Daten!$A$31</f>
        <v>DM Senioren 2017</v>
      </c>
      <c r="AE893" s="58"/>
      <c r="AF893" s="58"/>
      <c r="AG893" s="58"/>
      <c r="AH893" s="58"/>
      <c r="AI893" s="58"/>
      <c r="AJ893" s="58"/>
      <c r="AK893" s="58"/>
    </row>
    <row r="894" spans="1:37">
      <c r="A894" s="70" t="s">
        <v>101</v>
      </c>
      <c r="B894" s="58"/>
      <c r="C894" s="71"/>
      <c r="D894" s="72"/>
      <c r="E894" s="72"/>
      <c r="F894" s="72"/>
      <c r="G894" s="72"/>
      <c r="H894" s="59"/>
      <c r="I894" s="72"/>
      <c r="J894" s="72"/>
      <c r="K894" s="72"/>
      <c r="L894" s="72"/>
      <c r="M894" s="59"/>
      <c r="N894" s="72"/>
      <c r="O894" s="72"/>
      <c r="P894" s="72"/>
      <c r="Q894" s="72"/>
      <c r="R894" s="59"/>
      <c r="S894" s="72"/>
      <c r="T894" s="72"/>
      <c r="U894" s="72"/>
      <c r="V894" s="72"/>
      <c r="W894" s="59"/>
      <c r="X894" s="72"/>
      <c r="Y894" s="72"/>
      <c r="Z894" s="72"/>
      <c r="AA894" s="72"/>
      <c r="AB894" s="59"/>
      <c r="AC894" s="62"/>
      <c r="AD894" s="75" t="str">
        <f>Sonntag!G50</f>
        <v>F30</v>
      </c>
      <c r="AE894" s="76"/>
      <c r="AF894" s="76"/>
      <c r="AG894" s="75" t="s">
        <v>34</v>
      </c>
      <c r="AH894" s="76"/>
      <c r="AI894" s="76"/>
      <c r="AJ894" s="76"/>
      <c r="AK894" s="76"/>
    </row>
    <row r="895" spans="1:37">
      <c r="A895" s="65" t="s">
        <v>100</v>
      </c>
      <c r="C895" s="66"/>
      <c r="D895" s="67"/>
      <c r="E895" s="67"/>
      <c r="F895" s="67"/>
      <c r="G895" s="67"/>
      <c r="H895" s="68"/>
      <c r="I895" s="67"/>
      <c r="J895" s="67"/>
      <c r="K895" s="67"/>
      <c r="L895" s="67"/>
      <c r="M895" s="68"/>
      <c r="N895" s="67"/>
      <c r="O895" s="67"/>
      <c r="P895" s="67"/>
      <c r="Q895" s="67"/>
      <c r="R895" s="68"/>
      <c r="S895" s="67"/>
      <c r="T895" s="67"/>
      <c r="U895" s="67"/>
      <c r="V895" s="67"/>
      <c r="W895" s="68"/>
      <c r="X895" s="67"/>
      <c r="Y895" s="67"/>
      <c r="Z895" s="67"/>
      <c r="AA895" s="67"/>
      <c r="AB895" s="68"/>
      <c r="AC895" s="62"/>
      <c r="AD895" s="77"/>
      <c r="AE895" s="62"/>
      <c r="AF895" s="62"/>
      <c r="AG895" s="62"/>
      <c r="AH895" s="62"/>
      <c r="AI895" s="62"/>
      <c r="AJ895" s="62"/>
      <c r="AK895" s="62"/>
    </row>
    <row r="896" spans="1:37">
      <c r="A896" s="70" t="s">
        <v>101</v>
      </c>
      <c r="B896" s="58"/>
      <c r="C896" s="71"/>
      <c r="D896" s="72"/>
      <c r="E896" s="72"/>
      <c r="F896" s="72"/>
      <c r="G896" s="72"/>
      <c r="H896" s="59"/>
      <c r="I896" s="72"/>
      <c r="J896" s="72"/>
      <c r="K896" s="72"/>
      <c r="L896" s="72"/>
      <c r="M896" s="59"/>
      <c r="N896" s="72"/>
      <c r="O896" s="72"/>
      <c r="P896" s="72"/>
      <c r="Q896" s="72"/>
      <c r="R896" s="59"/>
      <c r="S896" s="72"/>
      <c r="T896" s="72"/>
      <c r="U896" s="72"/>
      <c r="V896" s="72"/>
      <c r="W896" s="59"/>
      <c r="X896" s="72"/>
      <c r="Y896" s="72"/>
      <c r="Z896" s="72"/>
      <c r="AA896" s="72"/>
      <c r="AB896" s="59"/>
      <c r="AC896" s="62"/>
      <c r="AD896" s="78" t="s">
        <v>104</v>
      </c>
      <c r="AE896" s="76"/>
      <c r="AF896" s="76"/>
      <c r="AG896" s="76"/>
      <c r="AH896" s="79"/>
      <c r="AI896" s="76"/>
      <c r="AJ896" s="76"/>
      <c r="AK896" s="80"/>
    </row>
    <row r="897" spans="1:37">
      <c r="D897" s="64"/>
      <c r="AD897" s="81"/>
      <c r="AE897" s="52"/>
      <c r="AF897" s="52"/>
      <c r="AG897" s="52"/>
      <c r="AH897" s="82"/>
      <c r="AI897" s="52"/>
      <c r="AJ897" s="52"/>
      <c r="AK897" s="53"/>
    </row>
    <row r="898" spans="1:37">
      <c r="A898" s="83" t="s">
        <v>105</v>
      </c>
      <c r="B898" s="76"/>
      <c r="C898" s="80"/>
      <c r="D898" s="84"/>
      <c r="E898" s="84" t="s">
        <v>100</v>
      </c>
      <c r="F898" s="85" t="s">
        <v>21</v>
      </c>
      <c r="G898" s="84" t="s">
        <v>101</v>
      </c>
      <c r="H898" s="86"/>
      <c r="I898" s="84" t="s">
        <v>106</v>
      </c>
      <c r="J898" s="84"/>
      <c r="K898" s="84"/>
      <c r="L898" s="84"/>
      <c r="M898" s="86"/>
      <c r="N898" s="84" t="s">
        <v>107</v>
      </c>
      <c r="O898" s="84"/>
      <c r="P898" s="84"/>
      <c r="Q898" s="84"/>
      <c r="R898" s="86"/>
      <c r="S898" s="73"/>
      <c r="T898" s="73"/>
      <c r="AD898" s="87" t="s">
        <v>108</v>
      </c>
      <c r="AE898" s="58"/>
      <c r="AF898" s="58"/>
      <c r="AG898" s="58"/>
      <c r="AH898" s="72"/>
      <c r="AI898" s="58"/>
      <c r="AJ898" s="58"/>
      <c r="AK898" s="59"/>
    </row>
    <row r="899" spans="1:37">
      <c r="A899" s="60"/>
      <c r="C899" s="61"/>
      <c r="H899" s="61"/>
      <c r="M899" s="61"/>
      <c r="N899" s="88"/>
      <c r="O899" s="89"/>
      <c r="P899" s="89"/>
      <c r="Q899" s="89"/>
      <c r="R899" s="90"/>
      <c r="S899" s="62"/>
      <c r="T899" s="56" t="s">
        <v>109</v>
      </c>
      <c r="AD899" s="91"/>
      <c r="AE899" s="62"/>
      <c r="AF899" s="62"/>
      <c r="AG899" s="62"/>
      <c r="AH899" s="92"/>
      <c r="AI899" s="62"/>
      <c r="AJ899" s="62"/>
      <c r="AK899" s="61"/>
    </row>
    <row r="900" spans="1:37">
      <c r="A900" s="93" t="s">
        <v>110</v>
      </c>
      <c r="B900" s="58"/>
      <c r="C900" s="59"/>
      <c r="D900" s="58"/>
      <c r="E900" s="58"/>
      <c r="F900" s="94" t="s">
        <v>21</v>
      </c>
      <c r="G900" s="58"/>
      <c r="H900" s="59"/>
      <c r="I900" s="58"/>
      <c r="J900" s="58"/>
      <c r="K900" s="94" t="s">
        <v>21</v>
      </c>
      <c r="L900" s="58"/>
      <c r="M900" s="59"/>
      <c r="N900" s="95"/>
      <c r="O900" s="95"/>
      <c r="P900" s="96"/>
      <c r="Q900" s="97"/>
      <c r="R900" s="98"/>
      <c r="S900" s="62"/>
      <c r="T900" s="62"/>
      <c r="AD900" s="87" t="s">
        <v>111</v>
      </c>
      <c r="AE900" s="58"/>
      <c r="AF900" s="58"/>
      <c r="AG900" s="58"/>
      <c r="AH900" s="72"/>
      <c r="AI900" s="58"/>
      <c r="AJ900" s="58"/>
      <c r="AK900" s="59"/>
    </row>
    <row r="901" spans="1:37">
      <c r="A901" s="60"/>
      <c r="C901" s="61"/>
      <c r="H901" s="61"/>
      <c r="K901" s="99"/>
      <c r="M901" s="61"/>
      <c r="N901" s="62"/>
      <c r="Q901" s="100"/>
      <c r="R901" s="61"/>
      <c r="S901" s="62"/>
      <c r="T901" s="58"/>
      <c r="U901" s="58"/>
      <c r="V901" s="58"/>
      <c r="W901" s="58"/>
      <c r="X901" s="58"/>
      <c r="Y901" s="58"/>
      <c r="Z901" s="58"/>
      <c r="AA901" s="58"/>
      <c r="AB901" s="58"/>
      <c r="AC901" s="62"/>
      <c r="AD901" s="91"/>
      <c r="AE901" s="62"/>
      <c r="AF901" s="62"/>
      <c r="AG901" s="62"/>
      <c r="AH901" s="92"/>
      <c r="AI901" s="62"/>
      <c r="AJ901" s="62"/>
      <c r="AK901" s="61"/>
    </row>
    <row r="902" spans="1:37">
      <c r="A902" s="93" t="s">
        <v>112</v>
      </c>
      <c r="B902" s="58"/>
      <c r="C902" s="59"/>
      <c r="D902" s="58"/>
      <c r="E902" s="58"/>
      <c r="F902" s="94" t="s">
        <v>21</v>
      </c>
      <c r="G902" s="58"/>
      <c r="H902" s="59"/>
      <c r="I902" s="58"/>
      <c r="J902" s="58"/>
      <c r="K902" s="94" t="s">
        <v>21</v>
      </c>
      <c r="L902" s="58"/>
      <c r="M902" s="59"/>
      <c r="N902" s="58"/>
      <c r="O902" s="58"/>
      <c r="P902" s="94" t="s">
        <v>21</v>
      </c>
      <c r="Q902" s="101"/>
      <c r="R902" s="59"/>
      <c r="S902" s="62"/>
      <c r="T902" s="62"/>
      <c r="AD902" s="87" t="s">
        <v>113</v>
      </c>
      <c r="AE902" s="58"/>
      <c r="AF902" s="58"/>
      <c r="AG902" s="58"/>
      <c r="AH902" s="72"/>
      <c r="AI902" s="58"/>
      <c r="AJ902" s="58"/>
      <c r="AK902" s="59"/>
    </row>
    <row r="903" spans="1:37">
      <c r="AD903" s="91" t="s">
        <v>114</v>
      </c>
      <c r="AE903" s="62"/>
      <c r="AF903" s="62"/>
      <c r="AG903" s="62"/>
      <c r="AH903" s="92"/>
      <c r="AI903" s="62"/>
      <c r="AJ903" s="62"/>
      <c r="AK903" s="61"/>
    </row>
    <row r="904" spans="1:37">
      <c r="A904" s="102"/>
      <c r="B904" s="76"/>
      <c r="C904" s="76"/>
      <c r="D904" s="76"/>
      <c r="E904" s="76" t="s">
        <v>100</v>
      </c>
      <c r="F904" s="76"/>
      <c r="G904" s="76"/>
      <c r="H904" s="76"/>
      <c r="I904" s="76"/>
      <c r="J904" s="76"/>
      <c r="K904" s="76"/>
      <c r="L904" s="76"/>
      <c r="M904" s="76"/>
      <c r="N904" s="85" t="s">
        <v>40</v>
      </c>
      <c r="O904" s="76"/>
      <c r="P904" s="76"/>
      <c r="Q904" s="76"/>
      <c r="R904" s="76"/>
      <c r="S904" s="76"/>
      <c r="T904" s="76" t="s">
        <v>101</v>
      </c>
      <c r="U904" s="76"/>
      <c r="V904" s="76"/>
      <c r="W904" s="76"/>
      <c r="X904" s="76"/>
      <c r="Y904" s="76"/>
      <c r="Z904" s="76"/>
      <c r="AA904" s="76"/>
      <c r="AB904" s="80"/>
      <c r="AD904" s="87" t="s">
        <v>115</v>
      </c>
      <c r="AE904" s="58"/>
      <c r="AF904" s="58"/>
      <c r="AG904" s="58"/>
      <c r="AH904" s="72"/>
      <c r="AI904" s="58"/>
      <c r="AJ904" s="58"/>
      <c r="AK904" s="59"/>
    </row>
    <row r="905" spans="1:37">
      <c r="A905" s="103" t="s">
        <v>116</v>
      </c>
      <c r="B905" s="104" t="s">
        <v>117</v>
      </c>
      <c r="C905" s="104"/>
      <c r="D905" s="104"/>
      <c r="E905" s="104"/>
      <c r="F905" s="104"/>
      <c r="G905" s="105"/>
      <c r="H905" s="104" t="s">
        <v>118</v>
      </c>
      <c r="I905" s="104"/>
      <c r="J905" s="105"/>
      <c r="K905" s="106" t="s">
        <v>119</v>
      </c>
      <c r="L905" s="107" t="s">
        <v>120</v>
      </c>
      <c r="M905" s="108"/>
      <c r="N905" s="109" t="s">
        <v>94</v>
      </c>
      <c r="O905" s="105" t="s">
        <v>116</v>
      </c>
      <c r="P905" s="104" t="s">
        <v>117</v>
      </c>
      <c r="Q905" s="104"/>
      <c r="R905" s="104"/>
      <c r="S905" s="104"/>
      <c r="T905" s="104"/>
      <c r="U905" s="105"/>
      <c r="V905" s="104" t="s">
        <v>118</v>
      </c>
      <c r="W905" s="104"/>
      <c r="X905" s="105"/>
      <c r="Y905" s="106" t="s">
        <v>119</v>
      </c>
      <c r="Z905" s="107" t="s">
        <v>120</v>
      </c>
      <c r="AA905" s="108"/>
      <c r="AB905" s="109" t="s">
        <v>94</v>
      </c>
    </row>
    <row r="906" spans="1:37">
      <c r="A906" s="110" t="s">
        <v>121</v>
      </c>
      <c r="B906" s="111"/>
      <c r="C906" s="111"/>
      <c r="D906" s="111"/>
      <c r="E906" s="111"/>
      <c r="F906" s="111"/>
      <c r="G906" s="112"/>
      <c r="H906" s="111"/>
      <c r="I906" s="111"/>
      <c r="J906" s="112"/>
      <c r="K906" s="113"/>
      <c r="L906" s="114"/>
      <c r="M906" s="115"/>
      <c r="N906" s="116"/>
      <c r="O906" s="117" t="s">
        <v>121</v>
      </c>
      <c r="P906" s="111"/>
      <c r="Q906" s="111"/>
      <c r="R906" s="111"/>
      <c r="S906" s="111"/>
      <c r="T906" s="111"/>
      <c r="U906" s="112"/>
      <c r="V906" s="111"/>
      <c r="W906" s="111"/>
      <c r="X906" s="112"/>
      <c r="Y906" s="113"/>
      <c r="Z906" s="114"/>
      <c r="AA906" s="115"/>
      <c r="AB906" s="116"/>
      <c r="AD906" s="64" t="s">
        <v>122</v>
      </c>
    </row>
    <row r="907" spans="1:37">
      <c r="A907" s="110" t="s">
        <v>123</v>
      </c>
      <c r="B907" s="111"/>
      <c r="C907" s="111"/>
      <c r="D907" s="111"/>
      <c r="E907" s="111"/>
      <c r="F907" s="111"/>
      <c r="G907" s="112"/>
      <c r="H907" s="111"/>
      <c r="I907" s="111"/>
      <c r="J907" s="112"/>
      <c r="K907" s="118"/>
      <c r="L907" s="119"/>
      <c r="M907" s="112"/>
      <c r="N907" s="116"/>
      <c r="O907" s="117" t="s">
        <v>123</v>
      </c>
      <c r="P907" s="111"/>
      <c r="Q907" s="111"/>
      <c r="R907" s="111"/>
      <c r="S907" s="111"/>
      <c r="T907" s="111"/>
      <c r="U907" s="112"/>
      <c r="V907" s="111"/>
      <c r="W907" s="111"/>
      <c r="X907" s="112"/>
      <c r="Y907" s="118"/>
      <c r="Z907" s="119"/>
      <c r="AA907" s="112"/>
      <c r="AB907" s="116"/>
      <c r="AD907" s="120"/>
      <c r="AE907" s="58"/>
      <c r="AF907" s="58"/>
      <c r="AG907" s="58"/>
      <c r="AH907" s="58"/>
      <c r="AI907" s="58"/>
      <c r="AJ907" s="58"/>
      <c r="AK907" s="58"/>
    </row>
    <row r="908" spans="1:37">
      <c r="A908" s="110" t="s">
        <v>124</v>
      </c>
      <c r="B908" s="111"/>
      <c r="C908" s="111"/>
      <c r="D908" s="111"/>
      <c r="E908" s="111"/>
      <c r="F908" s="111"/>
      <c r="G908" s="112"/>
      <c r="H908" s="111"/>
      <c r="I908" s="111"/>
      <c r="J908" s="112"/>
      <c r="K908" s="118"/>
      <c r="L908" s="119"/>
      <c r="M908" s="112"/>
      <c r="N908" s="116"/>
      <c r="O908" s="117" t="s">
        <v>124</v>
      </c>
      <c r="P908" s="111"/>
      <c r="Q908" s="111"/>
      <c r="R908" s="111"/>
      <c r="S908" s="111"/>
      <c r="T908" s="111"/>
      <c r="U908" s="112"/>
      <c r="V908" s="111"/>
      <c r="W908" s="111"/>
      <c r="X908" s="112"/>
      <c r="Y908" s="118"/>
      <c r="Z908" s="119"/>
      <c r="AA908" s="112"/>
      <c r="AB908" s="116"/>
      <c r="AD908" s="64" t="s">
        <v>96</v>
      </c>
    </row>
    <row r="909" spans="1:37">
      <c r="A909" s="110" t="s">
        <v>125</v>
      </c>
      <c r="B909" s="111"/>
      <c r="C909" s="111"/>
      <c r="D909" s="111"/>
      <c r="E909" s="111"/>
      <c r="F909" s="111"/>
      <c r="G909" s="112"/>
      <c r="H909" s="111"/>
      <c r="I909" s="111"/>
      <c r="J909" s="112"/>
      <c r="K909" s="118"/>
      <c r="L909" s="119"/>
      <c r="M909" s="112"/>
      <c r="N909" s="116"/>
      <c r="O909" s="117" t="s">
        <v>125</v>
      </c>
      <c r="P909" s="111"/>
      <c r="Q909" s="111"/>
      <c r="R909" s="111"/>
      <c r="S909" s="111"/>
      <c r="T909" s="111"/>
      <c r="U909" s="112"/>
      <c r="V909" s="111"/>
      <c r="W909" s="111"/>
      <c r="X909" s="112"/>
      <c r="Y909" s="118"/>
      <c r="Z909" s="119"/>
      <c r="AA909" s="112"/>
      <c r="AB909" s="116"/>
      <c r="AD909" s="120"/>
      <c r="AE909" s="58"/>
      <c r="AF909" s="58"/>
      <c r="AG909" s="58"/>
      <c r="AH909" s="58"/>
      <c r="AI909" s="58"/>
      <c r="AJ909" s="58"/>
      <c r="AK909" s="58"/>
    </row>
    <row r="910" spans="1:37">
      <c r="A910" s="110" t="s">
        <v>126</v>
      </c>
      <c r="B910" s="111"/>
      <c r="C910" s="111"/>
      <c r="D910" s="111"/>
      <c r="E910" s="111"/>
      <c r="F910" s="111"/>
      <c r="G910" s="112"/>
      <c r="H910" s="111"/>
      <c r="I910" s="111"/>
      <c r="J910" s="112"/>
      <c r="K910" s="118"/>
      <c r="L910" s="119"/>
      <c r="M910" s="112"/>
      <c r="N910" s="116"/>
      <c r="O910" s="117" t="s">
        <v>126</v>
      </c>
      <c r="P910" s="111"/>
      <c r="Q910" s="111"/>
      <c r="R910" s="111"/>
      <c r="S910" s="111"/>
      <c r="T910" s="111"/>
      <c r="U910" s="112"/>
      <c r="V910" s="111"/>
      <c r="W910" s="111"/>
      <c r="X910" s="112"/>
      <c r="Y910" s="118"/>
      <c r="Z910" s="119"/>
      <c r="AA910" s="112"/>
      <c r="AB910" s="116"/>
      <c r="AD910" s="64" t="s">
        <v>127</v>
      </c>
    </row>
    <row r="911" spans="1:37">
      <c r="A911" s="121" t="s">
        <v>128</v>
      </c>
      <c r="B911" s="58"/>
      <c r="C911" s="58"/>
      <c r="D911" s="58"/>
      <c r="E911" s="58"/>
      <c r="F911" s="58"/>
      <c r="G911" s="72"/>
      <c r="H911" s="58"/>
      <c r="I911" s="58"/>
      <c r="J911" s="72"/>
      <c r="K911" s="122"/>
      <c r="L911" s="123"/>
      <c r="M911" s="72"/>
      <c r="N911" s="59"/>
      <c r="O911" s="124" t="s">
        <v>128</v>
      </c>
      <c r="P911" s="58"/>
      <c r="Q911" s="58"/>
      <c r="R911" s="58"/>
      <c r="S911" s="58"/>
      <c r="T911" s="58"/>
      <c r="U911" s="72"/>
      <c r="V911" s="58"/>
      <c r="W911" s="58"/>
      <c r="X911" s="72"/>
      <c r="Y911" s="122"/>
      <c r="Z911" s="123"/>
      <c r="AA911" s="72"/>
      <c r="AB911" s="59"/>
      <c r="AD911" s="125"/>
      <c r="AE911" s="125" t="str">
        <f>Daten!$A$35</f>
        <v>Fredenbeck</v>
      </c>
      <c r="AF911" s="58"/>
      <c r="AG911" s="58"/>
      <c r="AH911" s="58"/>
      <c r="AI911" s="58"/>
      <c r="AJ911" s="58"/>
      <c r="AK911" s="58"/>
    </row>
    <row r="912" spans="1:37">
      <c r="A912" s="65" t="s">
        <v>129</v>
      </c>
      <c r="N912" s="61"/>
      <c r="O912" s="64" t="s">
        <v>129</v>
      </c>
      <c r="AB912" s="61"/>
      <c r="AD912" s="64" t="s">
        <v>130</v>
      </c>
    </row>
    <row r="913" spans="1:37">
      <c r="A913" s="57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9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9"/>
      <c r="AD913" s="58"/>
      <c r="AE913" s="126" t="str">
        <f>Daten!$A$33</f>
        <v>06.05.2017</v>
      </c>
      <c r="AF913" s="58"/>
      <c r="AG913" s="58"/>
      <c r="AH913" s="58"/>
      <c r="AI913" s="58"/>
      <c r="AJ913" s="58"/>
      <c r="AK913" s="58"/>
    </row>
    <row r="914" spans="1:37" ht="12" customHeight="1">
      <c r="A914" s="127"/>
    </row>
    <row r="915" spans="1:37">
      <c r="A915" s="51" t="s">
        <v>95</v>
      </c>
      <c r="B915" s="52"/>
      <c r="C915" s="52"/>
      <c r="D915" s="52"/>
      <c r="E915" s="53"/>
      <c r="F915" s="54" t="s">
        <v>96</v>
      </c>
      <c r="G915" s="52"/>
      <c r="H915" s="52"/>
      <c r="I915" s="52"/>
      <c r="J915" s="52"/>
      <c r="K915" s="52"/>
      <c r="L915" s="52"/>
      <c r="M915" s="52"/>
      <c r="N915" s="52"/>
      <c r="O915" s="52"/>
      <c r="P915" s="53"/>
      <c r="Q915" s="54" t="s">
        <v>97</v>
      </c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3"/>
      <c r="AC915" s="55" t="s">
        <v>98</v>
      </c>
    </row>
    <row r="916" spans="1:37">
      <c r="A916" s="57"/>
      <c r="B916" s="58"/>
      <c r="C916" s="58"/>
      <c r="D916" s="58"/>
      <c r="E916" s="59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9"/>
      <c r="Q916" s="58"/>
      <c r="R916" s="58" t="str">
        <f ca="1">Sonntag!P51</f>
        <v>TuS Aschen-Strang</v>
      </c>
      <c r="S916" s="58"/>
      <c r="T916" s="58"/>
      <c r="U916" s="58"/>
      <c r="V916" s="58"/>
      <c r="W916" s="58"/>
      <c r="X916" s="58"/>
      <c r="Y916" s="58" t="str">
        <f>Sonntag!N51</f>
        <v>M30</v>
      </c>
      <c r="Z916" s="58"/>
      <c r="AA916" s="58"/>
      <c r="AB916" s="59"/>
      <c r="AC916" s="55" t="s">
        <v>99</v>
      </c>
    </row>
    <row r="917" spans="1:37" ht="15.95" customHeight="1">
      <c r="A917" s="60" t="s">
        <v>100</v>
      </c>
      <c r="C917" s="56" t="str">
        <f ca="1">Sonntag!I51</f>
        <v>Charlottenburger TSV</v>
      </c>
      <c r="M917" s="61"/>
      <c r="N917" s="62" t="s">
        <v>101</v>
      </c>
      <c r="O917" s="63"/>
      <c r="P917" s="56" t="str">
        <f ca="1">Sonntag!M51</f>
        <v>Eiserfelder TV</v>
      </c>
      <c r="AB917" s="61"/>
    </row>
    <row r="918" spans="1:37">
      <c r="A918" s="57"/>
      <c r="B918" s="58"/>
      <c r="C918" s="58"/>
      <c r="M918" s="61"/>
      <c r="N918" s="62"/>
      <c r="AB918" s="61"/>
      <c r="AD918" s="64" t="s">
        <v>37</v>
      </c>
      <c r="AG918" s="64" t="s">
        <v>102</v>
      </c>
      <c r="AJ918" s="64" t="s">
        <v>39</v>
      </c>
    </row>
    <row r="919" spans="1:37">
      <c r="A919" s="65" t="s">
        <v>100</v>
      </c>
      <c r="C919" s="66"/>
      <c r="D919" s="67"/>
      <c r="E919" s="67"/>
      <c r="F919" s="67"/>
      <c r="G919" s="67"/>
      <c r="H919" s="68"/>
      <c r="I919" s="67"/>
      <c r="J919" s="67"/>
      <c r="K919" s="67"/>
      <c r="L919" s="67"/>
      <c r="M919" s="68"/>
      <c r="N919" s="67"/>
      <c r="O919" s="67"/>
      <c r="P919" s="67"/>
      <c r="Q919" s="67"/>
      <c r="R919" s="68"/>
      <c r="S919" s="67"/>
      <c r="T919" s="67"/>
      <c r="U919" s="67"/>
      <c r="V919" s="67"/>
      <c r="W919" s="68"/>
      <c r="X919" s="67"/>
      <c r="Y919" s="67"/>
      <c r="Z919" s="67"/>
      <c r="AA919" s="67"/>
      <c r="AB919" s="68"/>
      <c r="AC919" s="62"/>
      <c r="AD919" s="69"/>
      <c r="AE919" s="53"/>
      <c r="AF919" s="62"/>
      <c r="AG919" s="69"/>
      <c r="AH919" s="53"/>
      <c r="AJ919" s="69"/>
      <c r="AK919" s="53"/>
    </row>
    <row r="920" spans="1:37">
      <c r="A920" s="70" t="s">
        <v>101</v>
      </c>
      <c r="B920" s="58"/>
      <c r="C920" s="71"/>
      <c r="D920" s="72"/>
      <c r="E920" s="72"/>
      <c r="F920" s="72"/>
      <c r="G920" s="72"/>
      <c r="H920" s="59"/>
      <c r="I920" s="72"/>
      <c r="J920" s="72"/>
      <c r="K920" s="72"/>
      <c r="L920" s="72"/>
      <c r="M920" s="59"/>
      <c r="N920" s="72"/>
      <c r="O920" s="72"/>
      <c r="P920" s="72"/>
      <c r="Q920" s="72"/>
      <c r="R920" s="59"/>
      <c r="S920" s="72"/>
      <c r="T920" s="72"/>
      <c r="U920" s="72"/>
      <c r="V920" s="72"/>
      <c r="W920" s="59"/>
      <c r="X920" s="72"/>
      <c r="Y920" s="72"/>
      <c r="Z920" s="72"/>
      <c r="AA920" s="72"/>
      <c r="AB920" s="59"/>
      <c r="AC920" s="62"/>
      <c r="AD920" s="462">
        <f>Sonntag!C50</f>
        <v>8</v>
      </c>
      <c r="AE920" s="463"/>
      <c r="AF920" s="62"/>
      <c r="AG920" s="462">
        <f>Sonntag!E51</f>
        <v>130</v>
      </c>
      <c r="AH920" s="463"/>
      <c r="AJ920" s="462">
        <f>Sonntag!F51</f>
        <v>2</v>
      </c>
      <c r="AK920" s="463"/>
    </row>
    <row r="921" spans="1:37">
      <c r="A921" s="65" t="s">
        <v>100</v>
      </c>
      <c r="C921" s="66"/>
      <c r="D921" s="67"/>
      <c r="E921" s="67"/>
      <c r="F921" s="67"/>
      <c r="G921" s="67"/>
      <c r="H921" s="68"/>
      <c r="I921" s="67"/>
      <c r="J921" s="67"/>
      <c r="K921" s="67"/>
      <c r="L921" s="67"/>
      <c r="M921" s="68"/>
      <c r="N921" s="67"/>
      <c r="O921" s="67"/>
      <c r="P921" s="67"/>
      <c r="Q921" s="67"/>
      <c r="R921" s="68"/>
      <c r="S921" s="67"/>
      <c r="T921" s="67"/>
      <c r="U921" s="67"/>
      <c r="V921" s="67"/>
      <c r="W921" s="68"/>
      <c r="X921" s="67"/>
      <c r="Y921" s="67"/>
      <c r="Z921" s="67"/>
      <c r="AA921" s="67"/>
      <c r="AB921" s="68"/>
      <c r="AC921" s="62"/>
      <c r="AD921" s="57"/>
      <c r="AE921" s="59"/>
      <c r="AF921" s="62"/>
      <c r="AG921" s="57"/>
      <c r="AH921" s="59"/>
      <c r="AJ921" s="57"/>
      <c r="AK921" s="59"/>
    </row>
    <row r="922" spans="1:37">
      <c r="A922" s="70" t="s">
        <v>101</v>
      </c>
      <c r="B922" s="58"/>
      <c r="C922" s="71"/>
      <c r="D922" s="72"/>
      <c r="E922" s="72"/>
      <c r="F922" s="72"/>
      <c r="G922" s="72"/>
      <c r="H922" s="59"/>
      <c r="I922" s="72"/>
      <c r="J922" s="72"/>
      <c r="K922" s="72"/>
      <c r="L922" s="72"/>
      <c r="M922" s="59"/>
      <c r="N922" s="72"/>
      <c r="O922" s="72"/>
      <c r="P922" s="72"/>
      <c r="Q922" s="72"/>
      <c r="R922" s="59"/>
      <c r="S922" s="72"/>
      <c r="T922" s="72"/>
      <c r="U922" s="72"/>
      <c r="V922" s="72"/>
      <c r="W922" s="59"/>
      <c r="X922" s="72"/>
      <c r="Y922" s="72"/>
      <c r="Z922" s="72"/>
      <c r="AA922" s="72"/>
      <c r="AB922" s="59"/>
      <c r="AC922" s="62"/>
      <c r="AD922" s="62"/>
      <c r="AE922" s="62"/>
      <c r="AF922" s="62"/>
      <c r="AG922" s="62"/>
    </row>
    <row r="923" spans="1:37">
      <c r="A923" s="65" t="s">
        <v>100</v>
      </c>
      <c r="C923" s="66"/>
      <c r="D923" s="67"/>
      <c r="E923" s="67"/>
      <c r="F923" s="67"/>
      <c r="G923" s="67"/>
      <c r="H923" s="68"/>
      <c r="I923" s="67"/>
      <c r="J923" s="67"/>
      <c r="K923" s="67"/>
      <c r="L923" s="67"/>
      <c r="M923" s="68"/>
      <c r="N923" s="67"/>
      <c r="O923" s="67"/>
      <c r="P923" s="67"/>
      <c r="Q923" s="67"/>
      <c r="R923" s="68"/>
      <c r="S923" s="67"/>
      <c r="T923" s="67"/>
      <c r="U923" s="67"/>
      <c r="V923" s="67"/>
      <c r="W923" s="68"/>
      <c r="X923" s="67"/>
      <c r="Y923" s="67"/>
      <c r="Z923" s="67"/>
      <c r="AA923" s="67"/>
      <c r="AB923" s="68"/>
      <c r="AC923" s="62"/>
      <c r="AD923" s="73" t="s">
        <v>103</v>
      </c>
      <c r="AE923" s="62"/>
      <c r="AF923" s="62"/>
      <c r="AG923" s="62"/>
    </row>
    <row r="924" spans="1:37">
      <c r="A924" s="70" t="s">
        <v>101</v>
      </c>
      <c r="B924" s="58"/>
      <c r="C924" s="71"/>
      <c r="D924" s="72"/>
      <c r="E924" s="72"/>
      <c r="F924" s="72"/>
      <c r="G924" s="72"/>
      <c r="H924" s="59"/>
      <c r="I924" s="72"/>
      <c r="J924" s="72"/>
      <c r="K924" s="72"/>
      <c r="L924" s="72"/>
      <c r="M924" s="59"/>
      <c r="N924" s="72"/>
      <c r="O924" s="72"/>
      <c r="P924" s="72"/>
      <c r="Q924" s="72"/>
      <c r="R924" s="59"/>
      <c r="S924" s="72"/>
      <c r="T924" s="72"/>
      <c r="U924" s="72"/>
      <c r="V924" s="72"/>
      <c r="W924" s="59"/>
      <c r="X924" s="72"/>
      <c r="Y924" s="72"/>
      <c r="Z924" s="72"/>
      <c r="AA924" s="72"/>
      <c r="AB924" s="59"/>
      <c r="AC924" s="62"/>
      <c r="AD924" s="62"/>
      <c r="AE924" s="62"/>
      <c r="AF924" s="62"/>
      <c r="AG924" s="62"/>
    </row>
    <row r="925" spans="1:37">
      <c r="A925" s="65" t="s">
        <v>100</v>
      </c>
      <c r="C925" s="66"/>
      <c r="D925" s="67"/>
      <c r="E925" s="67"/>
      <c r="F925" s="67"/>
      <c r="G925" s="67"/>
      <c r="H925" s="68"/>
      <c r="I925" s="67"/>
      <c r="J925" s="67"/>
      <c r="K925" s="67"/>
      <c r="L925" s="67"/>
      <c r="M925" s="68"/>
      <c r="N925" s="67"/>
      <c r="O925" s="67"/>
      <c r="P925" s="67"/>
      <c r="Q925" s="67"/>
      <c r="R925" s="68"/>
      <c r="S925" s="67"/>
      <c r="T925" s="67"/>
      <c r="U925" s="67"/>
      <c r="V925" s="67"/>
      <c r="W925" s="68"/>
      <c r="X925" s="67"/>
      <c r="Y925" s="67"/>
      <c r="Z925" s="67"/>
      <c r="AA925" s="67"/>
      <c r="AB925" s="68"/>
      <c r="AC925" s="62"/>
      <c r="AD925" s="74" t="str">
        <f>Daten!$A$31</f>
        <v>DM Senioren 2017</v>
      </c>
      <c r="AE925" s="58"/>
      <c r="AF925" s="58"/>
      <c r="AG925" s="58"/>
      <c r="AH925" s="58"/>
      <c r="AI925" s="58"/>
      <c r="AJ925" s="58"/>
      <c r="AK925" s="58"/>
    </row>
    <row r="926" spans="1:37">
      <c r="A926" s="70" t="s">
        <v>101</v>
      </c>
      <c r="B926" s="58"/>
      <c r="C926" s="71"/>
      <c r="D926" s="72"/>
      <c r="E926" s="72"/>
      <c r="F926" s="72"/>
      <c r="G926" s="72"/>
      <c r="H926" s="59"/>
      <c r="I926" s="72"/>
      <c r="J926" s="72"/>
      <c r="K926" s="72"/>
      <c r="L926" s="72"/>
      <c r="M926" s="59"/>
      <c r="N926" s="72"/>
      <c r="O926" s="72"/>
      <c r="P926" s="72"/>
      <c r="Q926" s="72"/>
      <c r="R926" s="59"/>
      <c r="S926" s="72"/>
      <c r="T926" s="72"/>
      <c r="U926" s="72"/>
      <c r="V926" s="72"/>
      <c r="W926" s="59"/>
      <c r="X926" s="72"/>
      <c r="Y926" s="72"/>
      <c r="Z926" s="72"/>
      <c r="AA926" s="72"/>
      <c r="AB926" s="59"/>
      <c r="AC926" s="62"/>
      <c r="AD926" s="75" t="str">
        <f>Sonntag!G51</f>
        <v>M30</v>
      </c>
      <c r="AE926" s="76"/>
      <c r="AF926" s="76"/>
      <c r="AG926" s="75" t="s">
        <v>34</v>
      </c>
      <c r="AH926" s="76"/>
      <c r="AI926" s="76"/>
      <c r="AJ926" s="76"/>
      <c r="AK926" s="76"/>
    </row>
    <row r="927" spans="1:37">
      <c r="A927" s="65" t="s">
        <v>100</v>
      </c>
      <c r="C927" s="66"/>
      <c r="D927" s="67"/>
      <c r="E927" s="67"/>
      <c r="F927" s="67"/>
      <c r="G927" s="67"/>
      <c r="H927" s="68"/>
      <c r="I927" s="67"/>
      <c r="J927" s="67"/>
      <c r="K927" s="67"/>
      <c r="L927" s="67"/>
      <c r="M927" s="68"/>
      <c r="N927" s="67"/>
      <c r="O927" s="67"/>
      <c r="P927" s="67"/>
      <c r="Q927" s="67"/>
      <c r="R927" s="68"/>
      <c r="S927" s="67"/>
      <c r="T927" s="67"/>
      <c r="U927" s="67"/>
      <c r="V927" s="67"/>
      <c r="W927" s="68"/>
      <c r="X927" s="67"/>
      <c r="Y927" s="67"/>
      <c r="Z927" s="67"/>
      <c r="AA927" s="67"/>
      <c r="AB927" s="68"/>
      <c r="AC927" s="62"/>
      <c r="AD927" s="77"/>
      <c r="AE927" s="62"/>
      <c r="AF927" s="62"/>
      <c r="AG927" s="62"/>
      <c r="AH927" s="62"/>
      <c r="AI927" s="62"/>
      <c r="AJ927" s="62"/>
      <c r="AK927" s="62"/>
    </row>
    <row r="928" spans="1:37">
      <c r="A928" s="70" t="s">
        <v>101</v>
      </c>
      <c r="B928" s="58"/>
      <c r="C928" s="71"/>
      <c r="D928" s="72"/>
      <c r="E928" s="72"/>
      <c r="F928" s="72"/>
      <c r="G928" s="72"/>
      <c r="H928" s="59"/>
      <c r="I928" s="72"/>
      <c r="J928" s="72"/>
      <c r="K928" s="72"/>
      <c r="L928" s="72"/>
      <c r="M928" s="59"/>
      <c r="N928" s="72"/>
      <c r="O928" s="72"/>
      <c r="P928" s="72"/>
      <c r="Q928" s="72"/>
      <c r="R928" s="59"/>
      <c r="S928" s="72"/>
      <c r="T928" s="72"/>
      <c r="U928" s="72"/>
      <c r="V928" s="72"/>
      <c r="W928" s="59"/>
      <c r="X928" s="72"/>
      <c r="Y928" s="72"/>
      <c r="Z928" s="72"/>
      <c r="AA928" s="72"/>
      <c r="AB928" s="59"/>
      <c r="AC928" s="62"/>
      <c r="AD928" s="78" t="s">
        <v>104</v>
      </c>
      <c r="AE928" s="76"/>
      <c r="AF928" s="76"/>
      <c r="AG928" s="76"/>
      <c r="AH928" s="79"/>
      <c r="AI928" s="76"/>
      <c r="AJ928" s="76"/>
      <c r="AK928" s="80"/>
    </row>
    <row r="929" spans="1:37">
      <c r="D929" s="64"/>
      <c r="AD929" s="81"/>
      <c r="AE929" s="52"/>
      <c r="AF929" s="52"/>
      <c r="AG929" s="52"/>
      <c r="AH929" s="82"/>
      <c r="AI929" s="52"/>
      <c r="AJ929" s="52"/>
      <c r="AK929" s="53"/>
    </row>
    <row r="930" spans="1:37">
      <c r="A930" s="83" t="s">
        <v>105</v>
      </c>
      <c r="B930" s="76"/>
      <c r="C930" s="80"/>
      <c r="D930" s="84"/>
      <c r="E930" s="84" t="s">
        <v>100</v>
      </c>
      <c r="F930" s="85" t="s">
        <v>21</v>
      </c>
      <c r="G930" s="84" t="s">
        <v>101</v>
      </c>
      <c r="H930" s="86"/>
      <c r="I930" s="84" t="s">
        <v>106</v>
      </c>
      <c r="J930" s="84"/>
      <c r="K930" s="84"/>
      <c r="L930" s="84"/>
      <c r="M930" s="86"/>
      <c r="N930" s="84" t="s">
        <v>107</v>
      </c>
      <c r="O930" s="84"/>
      <c r="P930" s="84"/>
      <c r="Q930" s="84"/>
      <c r="R930" s="86"/>
      <c r="S930" s="73"/>
      <c r="T930" s="73"/>
      <c r="AD930" s="87" t="s">
        <v>108</v>
      </c>
      <c r="AE930" s="58"/>
      <c r="AF930" s="58"/>
      <c r="AG930" s="58"/>
      <c r="AH930" s="72"/>
      <c r="AI930" s="58"/>
      <c r="AJ930" s="58"/>
      <c r="AK930" s="59"/>
    </row>
    <row r="931" spans="1:37">
      <c r="A931" s="60"/>
      <c r="C931" s="61"/>
      <c r="H931" s="61"/>
      <c r="M931" s="61"/>
      <c r="N931" s="88"/>
      <c r="O931" s="89"/>
      <c r="P931" s="89"/>
      <c r="Q931" s="89"/>
      <c r="R931" s="90"/>
      <c r="S931" s="62"/>
      <c r="T931" s="56" t="s">
        <v>109</v>
      </c>
      <c r="AD931" s="91"/>
      <c r="AE931" s="62"/>
      <c r="AF931" s="62"/>
      <c r="AG931" s="62"/>
      <c r="AH931" s="92"/>
      <c r="AI931" s="62"/>
      <c r="AJ931" s="62"/>
      <c r="AK931" s="61"/>
    </row>
    <row r="932" spans="1:37">
      <c r="A932" s="93" t="s">
        <v>110</v>
      </c>
      <c r="B932" s="58"/>
      <c r="C932" s="59"/>
      <c r="D932" s="58"/>
      <c r="E932" s="58"/>
      <c r="F932" s="94" t="s">
        <v>21</v>
      </c>
      <c r="G932" s="58"/>
      <c r="H932" s="59"/>
      <c r="I932" s="58"/>
      <c r="J932" s="58"/>
      <c r="K932" s="94" t="s">
        <v>21</v>
      </c>
      <c r="L932" s="58"/>
      <c r="M932" s="59"/>
      <c r="N932" s="95"/>
      <c r="O932" s="95"/>
      <c r="P932" s="96"/>
      <c r="Q932" s="97"/>
      <c r="R932" s="98"/>
      <c r="S932" s="62"/>
      <c r="T932" s="62"/>
      <c r="AD932" s="87" t="s">
        <v>111</v>
      </c>
      <c r="AE932" s="58"/>
      <c r="AF932" s="58"/>
      <c r="AG932" s="58"/>
      <c r="AH932" s="72"/>
      <c r="AI932" s="58"/>
      <c r="AJ932" s="58"/>
      <c r="AK932" s="59"/>
    </row>
    <row r="933" spans="1:37">
      <c r="A933" s="60"/>
      <c r="C933" s="61"/>
      <c r="H933" s="61"/>
      <c r="K933" s="99"/>
      <c r="M933" s="61"/>
      <c r="N933" s="62"/>
      <c r="Q933" s="100"/>
      <c r="R933" s="61"/>
      <c r="S933" s="62"/>
      <c r="T933" s="58"/>
      <c r="U933" s="58"/>
      <c r="V933" s="58"/>
      <c r="W933" s="58"/>
      <c r="X933" s="58"/>
      <c r="Y933" s="58"/>
      <c r="Z933" s="58"/>
      <c r="AA933" s="58"/>
      <c r="AB933" s="58"/>
      <c r="AC933" s="62"/>
      <c r="AD933" s="91"/>
      <c r="AE933" s="62"/>
      <c r="AF933" s="62"/>
      <c r="AG933" s="62"/>
      <c r="AH933" s="92"/>
      <c r="AI933" s="62"/>
      <c r="AJ933" s="62"/>
      <c r="AK933" s="61"/>
    </row>
    <row r="934" spans="1:37">
      <c r="A934" s="93" t="s">
        <v>112</v>
      </c>
      <c r="B934" s="58"/>
      <c r="C934" s="59"/>
      <c r="D934" s="58"/>
      <c r="E934" s="58"/>
      <c r="F934" s="94" t="s">
        <v>21</v>
      </c>
      <c r="G934" s="58"/>
      <c r="H934" s="59"/>
      <c r="I934" s="58"/>
      <c r="J934" s="58"/>
      <c r="K934" s="94" t="s">
        <v>21</v>
      </c>
      <c r="L934" s="58"/>
      <c r="M934" s="59"/>
      <c r="N934" s="58"/>
      <c r="O934" s="58"/>
      <c r="P934" s="94" t="s">
        <v>21</v>
      </c>
      <c r="Q934" s="101"/>
      <c r="R934" s="59"/>
      <c r="S934" s="62"/>
      <c r="T934" s="62"/>
      <c r="AD934" s="87" t="s">
        <v>113</v>
      </c>
      <c r="AE934" s="58"/>
      <c r="AF934" s="58"/>
      <c r="AG934" s="58"/>
      <c r="AH934" s="72"/>
      <c r="AI934" s="58"/>
      <c r="AJ934" s="58"/>
      <c r="AK934" s="59"/>
    </row>
    <row r="935" spans="1:37">
      <c r="AD935" s="91" t="s">
        <v>114</v>
      </c>
      <c r="AE935" s="62"/>
      <c r="AF935" s="62"/>
      <c r="AG935" s="62"/>
      <c r="AH935" s="92"/>
      <c r="AI935" s="62"/>
      <c r="AJ935" s="62"/>
      <c r="AK935" s="61"/>
    </row>
    <row r="936" spans="1:37">
      <c r="A936" s="102"/>
      <c r="B936" s="76"/>
      <c r="C936" s="76"/>
      <c r="D936" s="76"/>
      <c r="E936" s="76" t="s">
        <v>100</v>
      </c>
      <c r="F936" s="76"/>
      <c r="G936" s="76"/>
      <c r="H936" s="76"/>
      <c r="I936" s="76"/>
      <c r="J936" s="76"/>
      <c r="K936" s="76"/>
      <c r="L936" s="76"/>
      <c r="M936" s="76"/>
      <c r="N936" s="85" t="s">
        <v>40</v>
      </c>
      <c r="O936" s="76"/>
      <c r="P936" s="76"/>
      <c r="Q936" s="76"/>
      <c r="R936" s="76"/>
      <c r="S936" s="76"/>
      <c r="T936" s="76" t="s">
        <v>101</v>
      </c>
      <c r="U936" s="76"/>
      <c r="V936" s="76"/>
      <c r="W936" s="76"/>
      <c r="X936" s="76"/>
      <c r="Y936" s="76"/>
      <c r="Z936" s="76"/>
      <c r="AA936" s="76"/>
      <c r="AB936" s="80"/>
      <c r="AD936" s="87" t="s">
        <v>115</v>
      </c>
      <c r="AE936" s="58"/>
      <c r="AF936" s="58"/>
      <c r="AG936" s="58"/>
      <c r="AH936" s="72"/>
      <c r="AI936" s="58"/>
      <c r="AJ936" s="58"/>
      <c r="AK936" s="59"/>
    </row>
    <row r="937" spans="1:37">
      <c r="A937" s="103" t="s">
        <v>116</v>
      </c>
      <c r="B937" s="104" t="s">
        <v>117</v>
      </c>
      <c r="C937" s="104"/>
      <c r="D937" s="104"/>
      <c r="E937" s="104"/>
      <c r="F937" s="104"/>
      <c r="G937" s="105"/>
      <c r="H937" s="104" t="s">
        <v>118</v>
      </c>
      <c r="I937" s="104"/>
      <c r="J937" s="105"/>
      <c r="K937" s="106" t="s">
        <v>119</v>
      </c>
      <c r="L937" s="107" t="s">
        <v>120</v>
      </c>
      <c r="M937" s="108"/>
      <c r="N937" s="109" t="s">
        <v>94</v>
      </c>
      <c r="O937" s="105" t="s">
        <v>116</v>
      </c>
      <c r="P937" s="104" t="s">
        <v>117</v>
      </c>
      <c r="Q937" s="104"/>
      <c r="R937" s="104"/>
      <c r="S937" s="104"/>
      <c r="T937" s="104"/>
      <c r="U937" s="105"/>
      <c r="V937" s="104" t="s">
        <v>118</v>
      </c>
      <c r="W937" s="104"/>
      <c r="X937" s="105"/>
      <c r="Y937" s="106" t="s">
        <v>119</v>
      </c>
      <c r="Z937" s="107" t="s">
        <v>120</v>
      </c>
      <c r="AA937" s="108"/>
      <c r="AB937" s="109" t="s">
        <v>94</v>
      </c>
    </row>
    <row r="938" spans="1:37">
      <c r="A938" s="110" t="s">
        <v>121</v>
      </c>
      <c r="B938" s="111"/>
      <c r="C938" s="111"/>
      <c r="D938" s="111"/>
      <c r="E938" s="111"/>
      <c r="F938" s="111"/>
      <c r="G938" s="112"/>
      <c r="H938" s="111"/>
      <c r="I938" s="111"/>
      <c r="J938" s="112"/>
      <c r="K938" s="113"/>
      <c r="L938" s="114"/>
      <c r="M938" s="115"/>
      <c r="N938" s="116"/>
      <c r="O938" s="117" t="s">
        <v>121</v>
      </c>
      <c r="P938" s="111"/>
      <c r="Q938" s="111"/>
      <c r="R938" s="111"/>
      <c r="S938" s="111"/>
      <c r="T938" s="111"/>
      <c r="U938" s="112"/>
      <c r="V938" s="111"/>
      <c r="W938" s="111"/>
      <c r="X938" s="112"/>
      <c r="Y938" s="113"/>
      <c r="Z938" s="114"/>
      <c r="AA938" s="115"/>
      <c r="AB938" s="116"/>
      <c r="AD938" s="64" t="s">
        <v>122</v>
      </c>
    </row>
    <row r="939" spans="1:37">
      <c r="A939" s="110" t="s">
        <v>123</v>
      </c>
      <c r="B939" s="111"/>
      <c r="C939" s="111"/>
      <c r="D939" s="111"/>
      <c r="E939" s="111"/>
      <c r="F939" s="111"/>
      <c r="G939" s="112"/>
      <c r="H939" s="111"/>
      <c r="I939" s="111"/>
      <c r="J939" s="112"/>
      <c r="K939" s="118"/>
      <c r="L939" s="119"/>
      <c r="M939" s="112"/>
      <c r="N939" s="116"/>
      <c r="O939" s="117" t="s">
        <v>123</v>
      </c>
      <c r="P939" s="111"/>
      <c r="Q939" s="111"/>
      <c r="R939" s="111"/>
      <c r="S939" s="111"/>
      <c r="T939" s="111"/>
      <c r="U939" s="112"/>
      <c r="V939" s="111"/>
      <c r="W939" s="111"/>
      <c r="X939" s="112"/>
      <c r="Y939" s="118"/>
      <c r="Z939" s="119"/>
      <c r="AA939" s="112"/>
      <c r="AB939" s="116"/>
      <c r="AD939" s="120"/>
      <c r="AE939" s="58"/>
      <c r="AF939" s="58"/>
      <c r="AG939" s="58"/>
      <c r="AH939" s="58"/>
      <c r="AI939" s="58"/>
      <c r="AJ939" s="58"/>
      <c r="AK939" s="58"/>
    </row>
    <row r="940" spans="1:37">
      <c r="A940" s="110" t="s">
        <v>124</v>
      </c>
      <c r="B940" s="111"/>
      <c r="C940" s="111"/>
      <c r="D940" s="111"/>
      <c r="E940" s="111"/>
      <c r="F940" s="111"/>
      <c r="G940" s="112"/>
      <c r="H940" s="111"/>
      <c r="I940" s="111"/>
      <c r="J940" s="112"/>
      <c r="K940" s="118"/>
      <c r="L940" s="119"/>
      <c r="M940" s="112"/>
      <c r="N940" s="116"/>
      <c r="O940" s="117" t="s">
        <v>124</v>
      </c>
      <c r="P940" s="111"/>
      <c r="Q940" s="111"/>
      <c r="R940" s="111"/>
      <c r="S940" s="111"/>
      <c r="T940" s="111"/>
      <c r="U940" s="112"/>
      <c r="V940" s="111"/>
      <c r="W940" s="111"/>
      <c r="X940" s="112"/>
      <c r="Y940" s="118"/>
      <c r="Z940" s="119"/>
      <c r="AA940" s="112"/>
      <c r="AB940" s="116"/>
      <c r="AD940" s="64" t="s">
        <v>96</v>
      </c>
    </row>
    <row r="941" spans="1:37">
      <c r="A941" s="110" t="s">
        <v>125</v>
      </c>
      <c r="B941" s="111"/>
      <c r="C941" s="111"/>
      <c r="D941" s="111"/>
      <c r="E941" s="111"/>
      <c r="F941" s="111"/>
      <c r="G941" s="112"/>
      <c r="H941" s="111"/>
      <c r="I941" s="111"/>
      <c r="J941" s="112"/>
      <c r="K941" s="118"/>
      <c r="L941" s="119"/>
      <c r="M941" s="112"/>
      <c r="N941" s="116"/>
      <c r="O941" s="117" t="s">
        <v>125</v>
      </c>
      <c r="P941" s="111"/>
      <c r="Q941" s="111"/>
      <c r="R941" s="111"/>
      <c r="S941" s="111"/>
      <c r="T941" s="111"/>
      <c r="U941" s="112"/>
      <c r="V941" s="111"/>
      <c r="W941" s="111"/>
      <c r="X941" s="112"/>
      <c r="Y941" s="118"/>
      <c r="Z941" s="119"/>
      <c r="AA941" s="112"/>
      <c r="AB941" s="116"/>
      <c r="AD941" s="120"/>
      <c r="AE941" s="58"/>
      <c r="AF941" s="58"/>
      <c r="AG941" s="58"/>
      <c r="AH941" s="58"/>
      <c r="AI941" s="58"/>
      <c r="AJ941" s="58"/>
      <c r="AK941" s="58"/>
    </row>
    <row r="942" spans="1:37">
      <c r="A942" s="110" t="s">
        <v>126</v>
      </c>
      <c r="B942" s="111"/>
      <c r="C942" s="111"/>
      <c r="D942" s="111"/>
      <c r="E942" s="111"/>
      <c r="F942" s="111"/>
      <c r="G942" s="112"/>
      <c r="H942" s="111"/>
      <c r="I942" s="111"/>
      <c r="J942" s="112"/>
      <c r="K942" s="118"/>
      <c r="L942" s="119"/>
      <c r="M942" s="112"/>
      <c r="N942" s="116"/>
      <c r="O942" s="117" t="s">
        <v>126</v>
      </c>
      <c r="P942" s="111"/>
      <c r="Q942" s="111"/>
      <c r="R942" s="111"/>
      <c r="S942" s="111"/>
      <c r="T942" s="111"/>
      <c r="U942" s="112"/>
      <c r="V942" s="111"/>
      <c r="W942" s="111"/>
      <c r="X942" s="112"/>
      <c r="Y942" s="118"/>
      <c r="Z942" s="119"/>
      <c r="AA942" s="112"/>
      <c r="AB942" s="116"/>
      <c r="AD942" s="64" t="s">
        <v>127</v>
      </c>
    </row>
    <row r="943" spans="1:37">
      <c r="A943" s="121" t="s">
        <v>128</v>
      </c>
      <c r="B943" s="58"/>
      <c r="C943" s="58"/>
      <c r="D943" s="58"/>
      <c r="E943" s="58"/>
      <c r="F943" s="58"/>
      <c r="G943" s="72"/>
      <c r="H943" s="58"/>
      <c r="I943" s="58"/>
      <c r="J943" s="72"/>
      <c r="K943" s="122"/>
      <c r="L943" s="123"/>
      <c r="M943" s="72"/>
      <c r="N943" s="59"/>
      <c r="O943" s="124" t="s">
        <v>128</v>
      </c>
      <c r="P943" s="58"/>
      <c r="Q943" s="58"/>
      <c r="R943" s="58"/>
      <c r="S943" s="58"/>
      <c r="T943" s="58"/>
      <c r="U943" s="72"/>
      <c r="V943" s="58"/>
      <c r="W943" s="58"/>
      <c r="X943" s="72"/>
      <c r="Y943" s="122"/>
      <c r="Z943" s="123"/>
      <c r="AA943" s="72"/>
      <c r="AB943" s="59"/>
      <c r="AD943" s="120"/>
      <c r="AE943" s="125" t="str">
        <f>Daten!$A$35</f>
        <v>Fredenbeck</v>
      </c>
      <c r="AF943" s="58"/>
      <c r="AG943" s="58"/>
      <c r="AH943" s="58"/>
      <c r="AI943" s="58"/>
      <c r="AJ943" s="58"/>
      <c r="AK943" s="58"/>
    </row>
    <row r="944" spans="1:37">
      <c r="A944" s="65" t="s">
        <v>129</v>
      </c>
      <c r="N944" s="61"/>
      <c r="O944" s="64" t="s">
        <v>129</v>
      </c>
      <c r="AB944" s="61"/>
      <c r="AD944" s="64" t="s">
        <v>130</v>
      </c>
    </row>
    <row r="945" spans="1:37">
      <c r="A945" s="57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9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9"/>
      <c r="AD945" s="58"/>
      <c r="AE945" s="126" t="str">
        <f>Daten!$A$33</f>
        <v>06.05.2017</v>
      </c>
      <c r="AF945" s="58"/>
      <c r="AG945" s="58"/>
      <c r="AH945" s="58"/>
      <c r="AI945" s="58"/>
      <c r="AJ945" s="58"/>
      <c r="AK945" s="58"/>
    </row>
    <row r="946" spans="1:37">
      <c r="A946" s="51" t="s">
        <v>95</v>
      </c>
      <c r="B946" s="52"/>
      <c r="C946" s="52"/>
      <c r="D946" s="52"/>
      <c r="E946" s="53"/>
      <c r="F946" s="54" t="s">
        <v>96</v>
      </c>
      <c r="G946" s="52"/>
      <c r="H946" s="52"/>
      <c r="I946" s="52"/>
      <c r="J946" s="52"/>
      <c r="K946" s="52"/>
      <c r="L946" s="52"/>
      <c r="M946" s="52"/>
      <c r="N946" s="52"/>
      <c r="O946" s="52"/>
      <c r="P946" s="53"/>
      <c r="Q946" s="54" t="s">
        <v>97</v>
      </c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3"/>
      <c r="AC946" s="55" t="s">
        <v>98</v>
      </c>
    </row>
    <row r="947" spans="1:37">
      <c r="A947" s="57"/>
      <c r="B947" s="58"/>
      <c r="C947" s="58"/>
      <c r="D947" s="58"/>
      <c r="E947" s="59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9"/>
      <c r="Q947" s="58"/>
      <c r="R947" s="58" t="str">
        <f ca="1">Sonntag!P52</f>
        <v>Idarer TV</v>
      </c>
      <c r="S947" s="58"/>
      <c r="T947" s="58"/>
      <c r="U947" s="58"/>
      <c r="V947" s="58"/>
      <c r="W947" s="58"/>
      <c r="X947" s="58"/>
      <c r="Y947" s="58" t="str">
        <f>Sonntag!N52</f>
        <v>M60</v>
      </c>
      <c r="Z947" s="58"/>
      <c r="AA947" s="58"/>
      <c r="AB947" s="59"/>
      <c r="AC947" s="55" t="s">
        <v>99</v>
      </c>
    </row>
    <row r="948" spans="1:37" ht="15.95" customHeight="1">
      <c r="A948" s="60" t="s">
        <v>100</v>
      </c>
      <c r="C948" s="56" t="str">
        <f ca="1">Sonntag!I52</f>
        <v>SC Wentorf</v>
      </c>
      <c r="M948" s="61"/>
      <c r="N948" s="62" t="s">
        <v>101</v>
      </c>
      <c r="O948" s="63"/>
      <c r="P948" s="56" t="str">
        <f ca="1">Sonntag!M52</f>
        <v>SV Werder Bremen</v>
      </c>
      <c r="AB948" s="61"/>
    </row>
    <row r="949" spans="1:37">
      <c r="A949" s="57"/>
      <c r="B949" s="58"/>
      <c r="C949" s="58"/>
      <c r="M949" s="61"/>
      <c r="N949" s="62"/>
      <c r="AB949" s="61"/>
      <c r="AD949" s="64" t="s">
        <v>37</v>
      </c>
      <c r="AG949" s="64" t="s">
        <v>102</v>
      </c>
      <c r="AJ949" s="64" t="s">
        <v>39</v>
      </c>
    </row>
    <row r="950" spans="1:37">
      <c r="A950" s="65" t="s">
        <v>100</v>
      </c>
      <c r="C950" s="66"/>
      <c r="D950" s="67"/>
      <c r="E950" s="67"/>
      <c r="F950" s="67"/>
      <c r="G950" s="67"/>
      <c r="H950" s="68"/>
      <c r="I950" s="67"/>
      <c r="J950" s="67"/>
      <c r="K950" s="67"/>
      <c r="L950" s="67"/>
      <c r="M950" s="68"/>
      <c r="N950" s="67"/>
      <c r="O950" s="67"/>
      <c r="P950" s="67"/>
      <c r="Q950" s="67"/>
      <c r="R950" s="68"/>
      <c r="S950" s="67"/>
      <c r="T950" s="67"/>
      <c r="U950" s="67"/>
      <c r="V950" s="67"/>
      <c r="W950" s="68"/>
      <c r="X950" s="67"/>
      <c r="Y950" s="67"/>
      <c r="Z950" s="67"/>
      <c r="AA950" s="67"/>
      <c r="AB950" s="68"/>
      <c r="AC950" s="62"/>
      <c r="AD950" s="69"/>
      <c r="AE950" s="53"/>
      <c r="AF950" s="62"/>
      <c r="AG950" s="69"/>
      <c r="AH950" s="53"/>
      <c r="AJ950" s="69"/>
      <c r="AK950" s="53"/>
    </row>
    <row r="951" spans="1:37">
      <c r="A951" s="70" t="s">
        <v>101</v>
      </c>
      <c r="B951" s="58"/>
      <c r="C951" s="71"/>
      <c r="D951" s="72"/>
      <c r="E951" s="72"/>
      <c r="F951" s="72"/>
      <c r="G951" s="72"/>
      <c r="H951" s="59"/>
      <c r="I951" s="72"/>
      <c r="J951" s="72"/>
      <c r="K951" s="72"/>
      <c r="L951" s="72"/>
      <c r="M951" s="59"/>
      <c r="N951" s="72"/>
      <c r="O951" s="72"/>
      <c r="P951" s="72"/>
      <c r="Q951" s="72"/>
      <c r="R951" s="59"/>
      <c r="S951" s="72"/>
      <c r="T951" s="72"/>
      <c r="U951" s="72"/>
      <c r="V951" s="72"/>
      <c r="W951" s="59"/>
      <c r="X951" s="72"/>
      <c r="Y951" s="72"/>
      <c r="Z951" s="72"/>
      <c r="AA951" s="72"/>
      <c r="AB951" s="59"/>
      <c r="AC951" s="62"/>
      <c r="AD951" s="462">
        <f>Sonntag!C50</f>
        <v>8</v>
      </c>
      <c r="AE951" s="463"/>
      <c r="AF951" s="62"/>
      <c r="AG951" s="462">
        <f>Sonntag!E52</f>
        <v>131</v>
      </c>
      <c r="AH951" s="463"/>
      <c r="AJ951" s="462">
        <f>Sonntag!F52</f>
        <v>3</v>
      </c>
      <c r="AK951" s="463"/>
    </row>
    <row r="952" spans="1:37">
      <c r="A952" s="65" t="s">
        <v>100</v>
      </c>
      <c r="C952" s="66"/>
      <c r="D952" s="67"/>
      <c r="E952" s="67"/>
      <c r="F952" s="67"/>
      <c r="G952" s="67"/>
      <c r="H952" s="68"/>
      <c r="I952" s="67"/>
      <c r="J952" s="67"/>
      <c r="K952" s="67"/>
      <c r="L952" s="67"/>
      <c r="M952" s="68"/>
      <c r="N952" s="67"/>
      <c r="O952" s="67"/>
      <c r="P952" s="67"/>
      <c r="Q952" s="67"/>
      <c r="R952" s="68"/>
      <c r="S952" s="67"/>
      <c r="T952" s="67"/>
      <c r="U952" s="67"/>
      <c r="V952" s="67"/>
      <c r="W952" s="68"/>
      <c r="X952" s="67"/>
      <c r="Y952" s="67"/>
      <c r="Z952" s="67"/>
      <c r="AA952" s="67"/>
      <c r="AB952" s="68"/>
      <c r="AC952" s="62"/>
      <c r="AD952" s="57"/>
      <c r="AE952" s="59"/>
      <c r="AF952" s="62"/>
      <c r="AG952" s="57"/>
      <c r="AH952" s="59"/>
      <c r="AJ952" s="57"/>
      <c r="AK952" s="59"/>
    </row>
    <row r="953" spans="1:37">
      <c r="A953" s="70" t="s">
        <v>101</v>
      </c>
      <c r="B953" s="58"/>
      <c r="C953" s="71"/>
      <c r="D953" s="72"/>
      <c r="E953" s="72"/>
      <c r="F953" s="72"/>
      <c r="G953" s="72"/>
      <c r="H953" s="59"/>
      <c r="I953" s="72"/>
      <c r="J953" s="72"/>
      <c r="K953" s="72"/>
      <c r="L953" s="72"/>
      <c r="M953" s="59"/>
      <c r="N953" s="72"/>
      <c r="O953" s="72"/>
      <c r="P953" s="72"/>
      <c r="Q953" s="72"/>
      <c r="R953" s="59"/>
      <c r="S953" s="72"/>
      <c r="T953" s="72"/>
      <c r="U953" s="72"/>
      <c r="V953" s="72"/>
      <c r="W953" s="59"/>
      <c r="X953" s="72"/>
      <c r="Y953" s="72"/>
      <c r="Z953" s="72"/>
      <c r="AA953" s="72"/>
      <c r="AB953" s="59"/>
      <c r="AC953" s="62"/>
      <c r="AD953" s="62"/>
      <c r="AE953" s="62"/>
      <c r="AF953" s="62"/>
      <c r="AG953" s="62"/>
    </row>
    <row r="954" spans="1:37">
      <c r="A954" s="65" t="s">
        <v>100</v>
      </c>
      <c r="C954" s="66"/>
      <c r="D954" s="67"/>
      <c r="E954" s="67"/>
      <c r="F954" s="67"/>
      <c r="G954" s="67"/>
      <c r="H954" s="68"/>
      <c r="I954" s="67"/>
      <c r="J954" s="67"/>
      <c r="K954" s="67"/>
      <c r="L954" s="67"/>
      <c r="M954" s="68"/>
      <c r="N954" s="67"/>
      <c r="O954" s="67"/>
      <c r="P954" s="67"/>
      <c r="Q954" s="67"/>
      <c r="R954" s="68"/>
      <c r="S954" s="67"/>
      <c r="T954" s="67"/>
      <c r="U954" s="67"/>
      <c r="V954" s="67"/>
      <c r="W954" s="68"/>
      <c r="X954" s="67"/>
      <c r="Y954" s="67"/>
      <c r="Z954" s="67"/>
      <c r="AA954" s="67"/>
      <c r="AB954" s="68"/>
      <c r="AC954" s="62"/>
      <c r="AD954" s="73" t="s">
        <v>103</v>
      </c>
      <c r="AE954" s="62"/>
      <c r="AF954" s="62"/>
      <c r="AG954" s="62"/>
    </row>
    <row r="955" spans="1:37">
      <c r="A955" s="70" t="s">
        <v>101</v>
      </c>
      <c r="B955" s="58"/>
      <c r="C955" s="71"/>
      <c r="D955" s="72"/>
      <c r="E955" s="72"/>
      <c r="F955" s="72"/>
      <c r="G955" s="72"/>
      <c r="H955" s="59"/>
      <c r="I955" s="72"/>
      <c r="J955" s="72"/>
      <c r="K955" s="72"/>
      <c r="L955" s="72"/>
      <c r="M955" s="59"/>
      <c r="N955" s="72"/>
      <c r="O955" s="72"/>
      <c r="P955" s="72"/>
      <c r="Q955" s="72"/>
      <c r="R955" s="59"/>
      <c r="S955" s="72"/>
      <c r="T955" s="72"/>
      <c r="U955" s="72"/>
      <c r="V955" s="72"/>
      <c r="W955" s="59"/>
      <c r="X955" s="72"/>
      <c r="Y955" s="72"/>
      <c r="Z955" s="72"/>
      <c r="AA955" s="72"/>
      <c r="AB955" s="59"/>
      <c r="AC955" s="62"/>
      <c r="AD955" s="62"/>
      <c r="AE955" s="62"/>
      <c r="AF955" s="62"/>
      <c r="AG955" s="62"/>
    </row>
    <row r="956" spans="1:37">
      <c r="A956" s="65" t="s">
        <v>100</v>
      </c>
      <c r="C956" s="66"/>
      <c r="D956" s="67"/>
      <c r="E956" s="67"/>
      <c r="F956" s="67"/>
      <c r="G956" s="67"/>
      <c r="H956" s="68"/>
      <c r="I956" s="67"/>
      <c r="J956" s="67"/>
      <c r="K956" s="67"/>
      <c r="L956" s="67"/>
      <c r="M956" s="68"/>
      <c r="N956" s="67"/>
      <c r="O956" s="67"/>
      <c r="P956" s="67"/>
      <c r="Q956" s="67"/>
      <c r="R956" s="68"/>
      <c r="S956" s="67"/>
      <c r="T956" s="67"/>
      <c r="U956" s="67"/>
      <c r="V956" s="67"/>
      <c r="W956" s="68"/>
      <c r="X956" s="67"/>
      <c r="Y956" s="67"/>
      <c r="Z956" s="67"/>
      <c r="AA956" s="67"/>
      <c r="AB956" s="68"/>
      <c r="AC956" s="62"/>
      <c r="AD956" s="74" t="str">
        <f>Daten!$A$31</f>
        <v>DM Senioren 2017</v>
      </c>
      <c r="AE956" s="58"/>
      <c r="AF956" s="58"/>
      <c r="AG956" s="58"/>
      <c r="AH956" s="58"/>
      <c r="AI956" s="58"/>
      <c r="AJ956" s="58"/>
      <c r="AK956" s="58"/>
    </row>
    <row r="957" spans="1:37">
      <c r="A957" s="70" t="s">
        <v>101</v>
      </c>
      <c r="B957" s="58"/>
      <c r="C957" s="71"/>
      <c r="D957" s="72"/>
      <c r="E957" s="72"/>
      <c r="F957" s="72"/>
      <c r="G957" s="72"/>
      <c r="H957" s="59"/>
      <c r="I957" s="72"/>
      <c r="J957" s="72"/>
      <c r="K957" s="72"/>
      <c r="L957" s="72"/>
      <c r="M957" s="59"/>
      <c r="N957" s="72"/>
      <c r="O957" s="72"/>
      <c r="P957" s="72"/>
      <c r="Q957" s="72"/>
      <c r="R957" s="59"/>
      <c r="S957" s="72"/>
      <c r="T957" s="72"/>
      <c r="U957" s="72"/>
      <c r="V957" s="72"/>
      <c r="W957" s="59"/>
      <c r="X957" s="72"/>
      <c r="Y957" s="72"/>
      <c r="Z957" s="72"/>
      <c r="AA957" s="72"/>
      <c r="AB957" s="59"/>
      <c r="AC957" s="62"/>
      <c r="AD957" s="75" t="str">
        <f>Sonntag!G52</f>
        <v>M60</v>
      </c>
      <c r="AE957" s="76"/>
      <c r="AF957" s="76"/>
      <c r="AG957" s="75" t="s">
        <v>34</v>
      </c>
      <c r="AH957" s="76"/>
      <c r="AI957" s="76"/>
      <c r="AJ957" s="76"/>
      <c r="AK957" s="76"/>
    </row>
    <row r="958" spans="1:37">
      <c r="A958" s="65" t="s">
        <v>100</v>
      </c>
      <c r="C958" s="66"/>
      <c r="D958" s="67"/>
      <c r="E958" s="67"/>
      <c r="F958" s="67"/>
      <c r="G958" s="67"/>
      <c r="H958" s="68"/>
      <c r="I958" s="67"/>
      <c r="J958" s="67"/>
      <c r="K958" s="67"/>
      <c r="L958" s="67"/>
      <c r="M958" s="68"/>
      <c r="N958" s="67"/>
      <c r="O958" s="67"/>
      <c r="P958" s="67"/>
      <c r="Q958" s="67"/>
      <c r="R958" s="68"/>
      <c r="S958" s="67"/>
      <c r="T958" s="67"/>
      <c r="U958" s="67"/>
      <c r="V958" s="67"/>
      <c r="W958" s="68"/>
      <c r="X958" s="67"/>
      <c r="Y958" s="67"/>
      <c r="Z958" s="67"/>
      <c r="AA958" s="67"/>
      <c r="AB958" s="68"/>
      <c r="AC958" s="62"/>
      <c r="AD958" s="77"/>
      <c r="AE958" s="62"/>
      <c r="AF958" s="62"/>
      <c r="AG958" s="62"/>
      <c r="AH958" s="62"/>
      <c r="AI958" s="62"/>
      <c r="AJ958" s="62"/>
      <c r="AK958" s="62"/>
    </row>
    <row r="959" spans="1:37">
      <c r="A959" s="70" t="s">
        <v>101</v>
      </c>
      <c r="B959" s="58"/>
      <c r="C959" s="71"/>
      <c r="D959" s="72"/>
      <c r="E959" s="72"/>
      <c r="F959" s="72"/>
      <c r="G959" s="72"/>
      <c r="H959" s="59"/>
      <c r="I959" s="72"/>
      <c r="J959" s="72"/>
      <c r="K959" s="72"/>
      <c r="L959" s="72"/>
      <c r="M959" s="59"/>
      <c r="N959" s="72"/>
      <c r="O959" s="72"/>
      <c r="P959" s="72"/>
      <c r="Q959" s="72"/>
      <c r="R959" s="59"/>
      <c r="S959" s="72"/>
      <c r="T959" s="72"/>
      <c r="U959" s="72"/>
      <c r="V959" s="72"/>
      <c r="W959" s="59"/>
      <c r="X959" s="72"/>
      <c r="Y959" s="72"/>
      <c r="Z959" s="72"/>
      <c r="AA959" s="72"/>
      <c r="AB959" s="59"/>
      <c r="AC959" s="62"/>
      <c r="AD959" s="78" t="s">
        <v>104</v>
      </c>
      <c r="AE959" s="76"/>
      <c r="AF959" s="76"/>
      <c r="AG959" s="76"/>
      <c r="AH959" s="79"/>
      <c r="AI959" s="76"/>
      <c r="AJ959" s="76"/>
      <c r="AK959" s="80"/>
    </row>
    <row r="960" spans="1:37">
      <c r="D960" s="64"/>
      <c r="AD960" s="81"/>
      <c r="AE960" s="52"/>
      <c r="AF960" s="52"/>
      <c r="AG960" s="52"/>
      <c r="AH960" s="82"/>
      <c r="AI960" s="52"/>
      <c r="AJ960" s="52"/>
      <c r="AK960" s="53"/>
    </row>
    <row r="961" spans="1:37">
      <c r="A961" s="83" t="s">
        <v>105</v>
      </c>
      <c r="B961" s="76"/>
      <c r="C961" s="80"/>
      <c r="D961" s="84"/>
      <c r="E961" s="84" t="s">
        <v>100</v>
      </c>
      <c r="F961" s="85" t="s">
        <v>21</v>
      </c>
      <c r="G961" s="84" t="s">
        <v>101</v>
      </c>
      <c r="H961" s="86"/>
      <c r="I961" s="84" t="s">
        <v>106</v>
      </c>
      <c r="J961" s="84"/>
      <c r="K961" s="84"/>
      <c r="L961" s="84"/>
      <c r="M961" s="86"/>
      <c r="N961" s="84" t="s">
        <v>107</v>
      </c>
      <c r="O961" s="84"/>
      <c r="P961" s="84"/>
      <c r="Q961" s="84"/>
      <c r="R961" s="86"/>
      <c r="S961" s="73"/>
      <c r="T961" s="73"/>
      <c r="AD961" s="87" t="s">
        <v>108</v>
      </c>
      <c r="AE961" s="58"/>
      <c r="AF961" s="58"/>
      <c r="AG961" s="58"/>
      <c r="AH961" s="72"/>
      <c r="AI961" s="58"/>
      <c r="AJ961" s="58"/>
      <c r="AK961" s="59"/>
    </row>
    <row r="962" spans="1:37">
      <c r="A962" s="60"/>
      <c r="C962" s="61"/>
      <c r="H962" s="61"/>
      <c r="M962" s="61"/>
      <c r="N962" s="88"/>
      <c r="O962" s="89"/>
      <c r="P962" s="89"/>
      <c r="Q962" s="89"/>
      <c r="R962" s="90"/>
      <c r="S962" s="62"/>
      <c r="T962" s="56" t="s">
        <v>109</v>
      </c>
      <c r="AD962" s="91"/>
      <c r="AE962" s="62"/>
      <c r="AF962" s="62"/>
      <c r="AG962" s="62"/>
      <c r="AH962" s="92"/>
      <c r="AI962" s="62"/>
      <c r="AJ962" s="62"/>
      <c r="AK962" s="61"/>
    </row>
    <row r="963" spans="1:37">
      <c r="A963" s="93" t="s">
        <v>110</v>
      </c>
      <c r="B963" s="58"/>
      <c r="C963" s="59"/>
      <c r="D963" s="58"/>
      <c r="E963" s="58"/>
      <c r="F963" s="94" t="s">
        <v>21</v>
      </c>
      <c r="G963" s="58"/>
      <c r="H963" s="59"/>
      <c r="I963" s="58"/>
      <c r="J963" s="58"/>
      <c r="K963" s="94" t="s">
        <v>21</v>
      </c>
      <c r="L963" s="58"/>
      <c r="M963" s="59"/>
      <c r="N963" s="95"/>
      <c r="O963" s="95"/>
      <c r="P963" s="96"/>
      <c r="Q963" s="97"/>
      <c r="R963" s="98"/>
      <c r="S963" s="62"/>
      <c r="T963" s="62"/>
      <c r="AD963" s="87" t="s">
        <v>111</v>
      </c>
      <c r="AE963" s="58"/>
      <c r="AF963" s="58"/>
      <c r="AG963" s="58"/>
      <c r="AH963" s="72"/>
      <c r="AI963" s="58"/>
      <c r="AJ963" s="58"/>
      <c r="AK963" s="59"/>
    </row>
    <row r="964" spans="1:37">
      <c r="A964" s="60"/>
      <c r="C964" s="61"/>
      <c r="H964" s="61"/>
      <c r="K964" s="99"/>
      <c r="M964" s="61"/>
      <c r="N964" s="62"/>
      <c r="Q964" s="100"/>
      <c r="R964" s="61"/>
      <c r="S964" s="62"/>
      <c r="T964" s="58"/>
      <c r="U964" s="58"/>
      <c r="V964" s="58"/>
      <c r="W964" s="58"/>
      <c r="X964" s="58"/>
      <c r="Y964" s="58"/>
      <c r="Z964" s="58"/>
      <c r="AA964" s="58"/>
      <c r="AB964" s="58"/>
      <c r="AC964" s="62"/>
      <c r="AD964" s="91"/>
      <c r="AE964" s="62"/>
      <c r="AF964" s="62"/>
      <c r="AG964" s="62"/>
      <c r="AH964" s="92"/>
      <c r="AI964" s="62"/>
      <c r="AJ964" s="62"/>
      <c r="AK964" s="61"/>
    </row>
    <row r="965" spans="1:37">
      <c r="A965" s="93" t="s">
        <v>112</v>
      </c>
      <c r="B965" s="58"/>
      <c r="C965" s="59"/>
      <c r="D965" s="58"/>
      <c r="E965" s="58"/>
      <c r="F965" s="94" t="s">
        <v>21</v>
      </c>
      <c r="G965" s="58"/>
      <c r="H965" s="59"/>
      <c r="I965" s="58"/>
      <c r="J965" s="58"/>
      <c r="K965" s="94" t="s">
        <v>21</v>
      </c>
      <c r="L965" s="58"/>
      <c r="M965" s="59"/>
      <c r="N965" s="58"/>
      <c r="O965" s="58"/>
      <c r="P965" s="94" t="s">
        <v>21</v>
      </c>
      <c r="Q965" s="101"/>
      <c r="R965" s="59"/>
      <c r="S965" s="62"/>
      <c r="T965" s="62"/>
      <c r="AD965" s="87" t="s">
        <v>113</v>
      </c>
      <c r="AE965" s="58"/>
      <c r="AF965" s="58"/>
      <c r="AG965" s="58"/>
      <c r="AH965" s="72"/>
      <c r="AI965" s="58"/>
      <c r="AJ965" s="58"/>
      <c r="AK965" s="59"/>
    </row>
    <row r="966" spans="1:37">
      <c r="AD966" s="91" t="s">
        <v>114</v>
      </c>
      <c r="AE966" s="62"/>
      <c r="AF966" s="62"/>
      <c r="AG966" s="62"/>
      <c r="AH966" s="92"/>
      <c r="AI966" s="62"/>
      <c r="AJ966" s="62"/>
      <c r="AK966" s="61"/>
    </row>
    <row r="967" spans="1:37">
      <c r="A967" s="102"/>
      <c r="B967" s="76"/>
      <c r="C967" s="76"/>
      <c r="D967" s="76"/>
      <c r="E967" s="76" t="s">
        <v>100</v>
      </c>
      <c r="F967" s="76"/>
      <c r="G967" s="76"/>
      <c r="H967" s="76"/>
      <c r="I967" s="76"/>
      <c r="J967" s="76"/>
      <c r="K967" s="76"/>
      <c r="L967" s="76"/>
      <c r="M967" s="76"/>
      <c r="N967" s="85" t="s">
        <v>40</v>
      </c>
      <c r="O967" s="76"/>
      <c r="P967" s="76"/>
      <c r="Q967" s="76"/>
      <c r="R967" s="76"/>
      <c r="S967" s="76"/>
      <c r="T967" s="76" t="s">
        <v>101</v>
      </c>
      <c r="U967" s="76"/>
      <c r="V967" s="76"/>
      <c r="W967" s="76"/>
      <c r="X967" s="76"/>
      <c r="Y967" s="76"/>
      <c r="Z967" s="76"/>
      <c r="AA967" s="76"/>
      <c r="AB967" s="80"/>
      <c r="AD967" s="87" t="s">
        <v>115</v>
      </c>
      <c r="AE967" s="58"/>
      <c r="AF967" s="58"/>
      <c r="AG967" s="58"/>
      <c r="AH967" s="72"/>
      <c r="AI967" s="58"/>
      <c r="AJ967" s="58"/>
      <c r="AK967" s="59"/>
    </row>
    <row r="968" spans="1:37">
      <c r="A968" s="103" t="s">
        <v>116</v>
      </c>
      <c r="B968" s="104" t="s">
        <v>117</v>
      </c>
      <c r="C968" s="104"/>
      <c r="D968" s="104"/>
      <c r="E968" s="104"/>
      <c r="F968" s="104"/>
      <c r="G968" s="105"/>
      <c r="H968" s="104" t="s">
        <v>118</v>
      </c>
      <c r="I968" s="104"/>
      <c r="J968" s="105"/>
      <c r="K968" s="106" t="s">
        <v>119</v>
      </c>
      <c r="L968" s="107" t="s">
        <v>120</v>
      </c>
      <c r="M968" s="108"/>
      <c r="N968" s="109" t="s">
        <v>94</v>
      </c>
      <c r="O968" s="105" t="s">
        <v>116</v>
      </c>
      <c r="P968" s="104" t="s">
        <v>117</v>
      </c>
      <c r="Q968" s="104"/>
      <c r="R968" s="104"/>
      <c r="S968" s="104"/>
      <c r="T968" s="104"/>
      <c r="U968" s="105"/>
      <c r="V968" s="104" t="s">
        <v>118</v>
      </c>
      <c r="W968" s="104"/>
      <c r="X968" s="105"/>
      <c r="Y968" s="106" t="s">
        <v>119</v>
      </c>
      <c r="Z968" s="107" t="s">
        <v>120</v>
      </c>
      <c r="AA968" s="108"/>
      <c r="AB968" s="109" t="s">
        <v>94</v>
      </c>
    </row>
    <row r="969" spans="1:37">
      <c r="A969" s="110" t="s">
        <v>121</v>
      </c>
      <c r="B969" s="111"/>
      <c r="C969" s="111"/>
      <c r="D969" s="111"/>
      <c r="E969" s="111"/>
      <c r="F969" s="111"/>
      <c r="G969" s="112"/>
      <c r="H969" s="111"/>
      <c r="I969" s="111"/>
      <c r="J969" s="112"/>
      <c r="K969" s="113"/>
      <c r="L969" s="114"/>
      <c r="M969" s="115"/>
      <c r="N969" s="116"/>
      <c r="O969" s="117" t="s">
        <v>121</v>
      </c>
      <c r="P969" s="111"/>
      <c r="Q969" s="111"/>
      <c r="R969" s="111"/>
      <c r="S969" s="111"/>
      <c r="T969" s="111"/>
      <c r="U969" s="112"/>
      <c r="V969" s="111"/>
      <c r="W969" s="111"/>
      <c r="X969" s="112"/>
      <c r="Y969" s="113"/>
      <c r="Z969" s="114"/>
      <c r="AA969" s="115"/>
      <c r="AB969" s="116"/>
      <c r="AD969" s="64" t="s">
        <v>122</v>
      </c>
    </row>
    <row r="970" spans="1:37">
      <c r="A970" s="110" t="s">
        <v>123</v>
      </c>
      <c r="B970" s="111"/>
      <c r="C970" s="111"/>
      <c r="D970" s="111"/>
      <c r="E970" s="111"/>
      <c r="F970" s="111"/>
      <c r="G970" s="112"/>
      <c r="H970" s="111"/>
      <c r="I970" s="111"/>
      <c r="J970" s="112"/>
      <c r="K970" s="118"/>
      <c r="L970" s="119"/>
      <c r="M970" s="112"/>
      <c r="N970" s="116"/>
      <c r="O970" s="117" t="s">
        <v>123</v>
      </c>
      <c r="P970" s="111"/>
      <c r="Q970" s="111"/>
      <c r="R970" s="111"/>
      <c r="S970" s="111"/>
      <c r="T970" s="111"/>
      <c r="U970" s="112"/>
      <c r="V970" s="111"/>
      <c r="W970" s="111"/>
      <c r="X970" s="112"/>
      <c r="Y970" s="118"/>
      <c r="Z970" s="119"/>
      <c r="AA970" s="112"/>
      <c r="AB970" s="116"/>
      <c r="AD970" s="120"/>
      <c r="AE970" s="58"/>
      <c r="AF970" s="58"/>
      <c r="AG970" s="58"/>
      <c r="AH970" s="58"/>
      <c r="AI970" s="58"/>
      <c r="AJ970" s="58"/>
      <c r="AK970" s="58"/>
    </row>
    <row r="971" spans="1:37">
      <c r="A971" s="110" t="s">
        <v>124</v>
      </c>
      <c r="B971" s="111"/>
      <c r="C971" s="111"/>
      <c r="D971" s="111"/>
      <c r="E971" s="111"/>
      <c r="F971" s="111"/>
      <c r="G971" s="112"/>
      <c r="H971" s="111"/>
      <c r="I971" s="111"/>
      <c r="J971" s="112"/>
      <c r="K971" s="118"/>
      <c r="L971" s="119"/>
      <c r="M971" s="112"/>
      <c r="N971" s="116"/>
      <c r="O971" s="117" t="s">
        <v>124</v>
      </c>
      <c r="P971" s="111"/>
      <c r="Q971" s="111"/>
      <c r="R971" s="111"/>
      <c r="S971" s="111"/>
      <c r="T971" s="111"/>
      <c r="U971" s="112"/>
      <c r="V971" s="111"/>
      <c r="W971" s="111"/>
      <c r="X971" s="112"/>
      <c r="Y971" s="118"/>
      <c r="Z971" s="119"/>
      <c r="AA971" s="112"/>
      <c r="AB971" s="116"/>
      <c r="AD971" s="64" t="s">
        <v>96</v>
      </c>
    </row>
    <row r="972" spans="1:37">
      <c r="A972" s="110" t="s">
        <v>125</v>
      </c>
      <c r="B972" s="111"/>
      <c r="C972" s="111"/>
      <c r="D972" s="111"/>
      <c r="E972" s="111"/>
      <c r="F972" s="111"/>
      <c r="G972" s="112"/>
      <c r="H972" s="111"/>
      <c r="I972" s="111"/>
      <c r="J972" s="112"/>
      <c r="K972" s="118"/>
      <c r="L972" s="119"/>
      <c r="M972" s="112"/>
      <c r="N972" s="116"/>
      <c r="O972" s="117" t="s">
        <v>125</v>
      </c>
      <c r="P972" s="111"/>
      <c r="Q972" s="111"/>
      <c r="R972" s="111"/>
      <c r="S972" s="111"/>
      <c r="T972" s="111"/>
      <c r="U972" s="112"/>
      <c r="V972" s="111"/>
      <c r="W972" s="111"/>
      <c r="X972" s="112"/>
      <c r="Y972" s="118"/>
      <c r="Z972" s="119"/>
      <c r="AA972" s="112"/>
      <c r="AB972" s="116"/>
      <c r="AD972" s="120"/>
      <c r="AE972" s="58"/>
      <c r="AF972" s="58"/>
      <c r="AG972" s="58"/>
      <c r="AH972" s="58"/>
      <c r="AI972" s="58"/>
      <c r="AJ972" s="58"/>
      <c r="AK972" s="58"/>
    </row>
    <row r="973" spans="1:37">
      <c r="A973" s="110" t="s">
        <v>126</v>
      </c>
      <c r="B973" s="111"/>
      <c r="C973" s="111"/>
      <c r="D973" s="111"/>
      <c r="E973" s="111"/>
      <c r="F973" s="111"/>
      <c r="G973" s="112"/>
      <c r="H973" s="111"/>
      <c r="I973" s="111"/>
      <c r="J973" s="112"/>
      <c r="K973" s="118"/>
      <c r="L973" s="119"/>
      <c r="M973" s="112"/>
      <c r="N973" s="116"/>
      <c r="O973" s="117" t="s">
        <v>126</v>
      </c>
      <c r="P973" s="111"/>
      <c r="Q973" s="111"/>
      <c r="R973" s="111"/>
      <c r="S973" s="111"/>
      <c r="T973" s="111"/>
      <c r="U973" s="112"/>
      <c r="V973" s="111"/>
      <c r="W973" s="111"/>
      <c r="X973" s="112"/>
      <c r="Y973" s="118"/>
      <c r="Z973" s="119"/>
      <c r="AA973" s="112"/>
      <c r="AB973" s="116"/>
      <c r="AD973" s="64" t="s">
        <v>127</v>
      </c>
    </row>
    <row r="974" spans="1:37">
      <c r="A974" s="121" t="s">
        <v>128</v>
      </c>
      <c r="B974" s="58"/>
      <c r="C974" s="58"/>
      <c r="D974" s="58"/>
      <c r="E974" s="58"/>
      <c r="F974" s="58"/>
      <c r="G974" s="72"/>
      <c r="H974" s="58"/>
      <c r="I974" s="58"/>
      <c r="J974" s="72"/>
      <c r="K974" s="122"/>
      <c r="L974" s="123"/>
      <c r="M974" s="72"/>
      <c r="N974" s="59"/>
      <c r="O974" s="124" t="s">
        <v>128</v>
      </c>
      <c r="P974" s="58"/>
      <c r="Q974" s="58"/>
      <c r="R974" s="58"/>
      <c r="S974" s="58"/>
      <c r="T974" s="58"/>
      <c r="U974" s="72"/>
      <c r="V974" s="58"/>
      <c r="W974" s="58"/>
      <c r="X974" s="72"/>
      <c r="Y974" s="122"/>
      <c r="Z974" s="123"/>
      <c r="AA974" s="72"/>
      <c r="AB974" s="59"/>
      <c r="AD974" s="120"/>
      <c r="AE974" s="125" t="str">
        <f>Daten!$A$35</f>
        <v>Fredenbeck</v>
      </c>
      <c r="AF974" s="58"/>
      <c r="AG974" s="58"/>
      <c r="AH974" s="58"/>
      <c r="AI974" s="58"/>
      <c r="AJ974" s="58"/>
      <c r="AK974" s="58"/>
    </row>
    <row r="975" spans="1:37">
      <c r="A975" s="65" t="s">
        <v>129</v>
      </c>
      <c r="N975" s="61"/>
      <c r="O975" s="64" t="s">
        <v>129</v>
      </c>
      <c r="AB975" s="61"/>
      <c r="AD975" s="64" t="s">
        <v>130</v>
      </c>
    </row>
    <row r="976" spans="1:37">
      <c r="A976" s="57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9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9"/>
      <c r="AD976" s="58"/>
      <c r="AE976" s="126" t="str">
        <f>Daten!$A$33</f>
        <v>06.05.2017</v>
      </c>
      <c r="AF976" s="58"/>
      <c r="AG976" s="58"/>
      <c r="AH976" s="58"/>
      <c r="AI976" s="58"/>
      <c r="AJ976" s="58"/>
      <c r="AK976" s="58"/>
    </row>
    <row r="977" spans="1:37" ht="12" customHeight="1"/>
    <row r="978" spans="1:37">
      <c r="A978" s="51" t="s">
        <v>95</v>
      </c>
      <c r="B978" s="52"/>
      <c r="C978" s="52"/>
      <c r="D978" s="52"/>
      <c r="E978" s="53"/>
      <c r="F978" s="54" t="s">
        <v>96</v>
      </c>
      <c r="G978" s="52"/>
      <c r="H978" s="52"/>
      <c r="I978" s="52"/>
      <c r="J978" s="52"/>
      <c r="K978" s="52"/>
      <c r="L978" s="52"/>
      <c r="M978" s="52"/>
      <c r="N978" s="52"/>
      <c r="O978" s="52"/>
      <c r="P978" s="53"/>
      <c r="Q978" s="54" t="s">
        <v>97</v>
      </c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3"/>
      <c r="AC978" s="55" t="s">
        <v>98</v>
      </c>
    </row>
    <row r="979" spans="1:37">
      <c r="A979" s="57"/>
      <c r="B979" s="58"/>
      <c r="C979" s="58"/>
      <c r="D979" s="58"/>
      <c r="E979" s="59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9"/>
      <c r="Q979" s="58"/>
      <c r="R979" s="58" t="str">
        <f ca="1">Sonntag!P53</f>
        <v>MTV Markoldendorf</v>
      </c>
      <c r="S979" s="58"/>
      <c r="T979" s="58"/>
      <c r="U979" s="58"/>
      <c r="V979" s="58"/>
      <c r="W979" s="58"/>
      <c r="X979" s="58"/>
      <c r="Y979" s="58" t="str">
        <f>Sonntag!N53</f>
        <v>M50</v>
      </c>
      <c r="Z979" s="58"/>
      <c r="AA979" s="58"/>
      <c r="AB979" s="59"/>
      <c r="AC979" s="55" t="s">
        <v>99</v>
      </c>
    </row>
    <row r="980" spans="1:37" ht="15.95" customHeight="1">
      <c r="A980" s="60" t="s">
        <v>100</v>
      </c>
      <c r="C980" s="56" t="str">
        <f ca="1">Sonntag!I53</f>
        <v>TV Berkenbaum</v>
      </c>
      <c r="M980" s="61"/>
      <c r="N980" s="62" t="s">
        <v>101</v>
      </c>
      <c r="O980" s="63"/>
      <c r="P980" s="56" t="str">
        <f ca="1">Sonntag!M53</f>
        <v>TB Essen-Haarzopf</v>
      </c>
      <c r="AB980" s="61"/>
    </row>
    <row r="981" spans="1:37">
      <c r="A981" s="57"/>
      <c r="B981" s="58"/>
      <c r="C981" s="58"/>
      <c r="M981" s="61"/>
      <c r="N981" s="62"/>
      <c r="AB981" s="61"/>
      <c r="AD981" s="64" t="s">
        <v>37</v>
      </c>
      <c r="AG981" s="64" t="s">
        <v>102</v>
      </c>
      <c r="AJ981" s="64" t="s">
        <v>39</v>
      </c>
    </row>
    <row r="982" spans="1:37">
      <c r="A982" s="65" t="s">
        <v>100</v>
      </c>
      <c r="C982" s="66"/>
      <c r="D982" s="67"/>
      <c r="E982" s="67"/>
      <c r="F982" s="67"/>
      <c r="G982" s="67"/>
      <c r="H982" s="68"/>
      <c r="I982" s="67"/>
      <c r="J982" s="67"/>
      <c r="K982" s="67"/>
      <c r="L982" s="67"/>
      <c r="M982" s="68"/>
      <c r="N982" s="67"/>
      <c r="O982" s="67"/>
      <c r="P982" s="67"/>
      <c r="Q982" s="67"/>
      <c r="R982" s="68"/>
      <c r="S982" s="67"/>
      <c r="T982" s="67"/>
      <c r="U982" s="67"/>
      <c r="V982" s="67"/>
      <c r="W982" s="68"/>
      <c r="X982" s="67"/>
      <c r="Y982" s="67"/>
      <c r="Z982" s="67"/>
      <c r="AA982" s="67"/>
      <c r="AB982" s="68"/>
      <c r="AC982" s="62"/>
      <c r="AD982" s="69"/>
      <c r="AE982" s="53"/>
      <c r="AF982" s="62"/>
      <c r="AG982" s="69"/>
      <c r="AH982" s="53"/>
      <c r="AJ982" s="69"/>
      <c r="AK982" s="53"/>
    </row>
    <row r="983" spans="1:37">
      <c r="A983" s="70" t="s">
        <v>101</v>
      </c>
      <c r="B983" s="58"/>
      <c r="C983" s="71"/>
      <c r="D983" s="72"/>
      <c r="E983" s="72"/>
      <c r="F983" s="72"/>
      <c r="G983" s="72"/>
      <c r="H983" s="59"/>
      <c r="I983" s="72"/>
      <c r="J983" s="72"/>
      <c r="K983" s="72"/>
      <c r="L983" s="72"/>
      <c r="M983" s="59"/>
      <c r="N983" s="72"/>
      <c r="O983" s="72"/>
      <c r="P983" s="72"/>
      <c r="Q983" s="72"/>
      <c r="R983" s="59"/>
      <c r="S983" s="72"/>
      <c r="T983" s="72"/>
      <c r="U983" s="72"/>
      <c r="V983" s="72"/>
      <c r="W983" s="59"/>
      <c r="X983" s="72"/>
      <c r="Y983" s="72"/>
      <c r="Z983" s="72"/>
      <c r="AA983" s="72"/>
      <c r="AB983" s="59"/>
      <c r="AC983" s="62"/>
      <c r="AD983" s="462">
        <f>Sonntag!C50</f>
        <v>8</v>
      </c>
      <c r="AE983" s="463"/>
      <c r="AF983" s="62"/>
      <c r="AG983" s="462">
        <f>Sonntag!E53</f>
        <v>132</v>
      </c>
      <c r="AH983" s="463"/>
      <c r="AJ983" s="462">
        <f>Sonntag!F53</f>
        <v>4</v>
      </c>
      <c r="AK983" s="463"/>
    </row>
    <row r="984" spans="1:37">
      <c r="A984" s="65" t="s">
        <v>100</v>
      </c>
      <c r="C984" s="66"/>
      <c r="D984" s="67"/>
      <c r="E984" s="67"/>
      <c r="F984" s="67"/>
      <c r="G984" s="67"/>
      <c r="H984" s="68"/>
      <c r="I984" s="67"/>
      <c r="J984" s="67"/>
      <c r="K984" s="67"/>
      <c r="L984" s="67"/>
      <c r="M984" s="68"/>
      <c r="N984" s="67"/>
      <c r="O984" s="67"/>
      <c r="P984" s="67"/>
      <c r="Q984" s="67"/>
      <c r="R984" s="68"/>
      <c r="S984" s="67"/>
      <c r="T984" s="67"/>
      <c r="U984" s="67"/>
      <c r="V984" s="67"/>
      <c r="W984" s="68"/>
      <c r="X984" s="67"/>
      <c r="Y984" s="67"/>
      <c r="Z984" s="67"/>
      <c r="AA984" s="67"/>
      <c r="AB984" s="68"/>
      <c r="AC984" s="62"/>
      <c r="AD984" s="57"/>
      <c r="AE984" s="59"/>
      <c r="AF984" s="62"/>
      <c r="AG984" s="57"/>
      <c r="AH984" s="59"/>
      <c r="AJ984" s="57"/>
      <c r="AK984" s="59"/>
    </row>
    <row r="985" spans="1:37">
      <c r="A985" s="70" t="s">
        <v>101</v>
      </c>
      <c r="B985" s="58"/>
      <c r="C985" s="71"/>
      <c r="D985" s="72"/>
      <c r="E985" s="72"/>
      <c r="F985" s="72"/>
      <c r="G985" s="72"/>
      <c r="H985" s="59"/>
      <c r="I985" s="72"/>
      <c r="J985" s="72"/>
      <c r="K985" s="72"/>
      <c r="L985" s="72"/>
      <c r="M985" s="59"/>
      <c r="N985" s="72"/>
      <c r="O985" s="72"/>
      <c r="P985" s="72"/>
      <c r="Q985" s="72"/>
      <c r="R985" s="59"/>
      <c r="S985" s="72"/>
      <c r="T985" s="72"/>
      <c r="U985" s="72"/>
      <c r="V985" s="72"/>
      <c r="W985" s="59"/>
      <c r="X985" s="72"/>
      <c r="Y985" s="72"/>
      <c r="Z985" s="72"/>
      <c r="AA985" s="72"/>
      <c r="AB985" s="59"/>
      <c r="AC985" s="62"/>
      <c r="AD985" s="62"/>
      <c r="AE985" s="62"/>
      <c r="AF985" s="62"/>
      <c r="AG985" s="62"/>
    </row>
    <row r="986" spans="1:37">
      <c r="A986" s="65" t="s">
        <v>100</v>
      </c>
      <c r="C986" s="66"/>
      <c r="D986" s="67"/>
      <c r="E986" s="67"/>
      <c r="F986" s="67"/>
      <c r="G986" s="67"/>
      <c r="H986" s="68"/>
      <c r="I986" s="67"/>
      <c r="J986" s="67"/>
      <c r="K986" s="67"/>
      <c r="L986" s="67"/>
      <c r="M986" s="68"/>
      <c r="N986" s="67"/>
      <c r="O986" s="67"/>
      <c r="P986" s="67"/>
      <c r="Q986" s="67"/>
      <c r="R986" s="68"/>
      <c r="S986" s="67"/>
      <c r="T986" s="67"/>
      <c r="U986" s="67"/>
      <c r="V986" s="67"/>
      <c r="W986" s="68"/>
      <c r="X986" s="67"/>
      <c r="Y986" s="67"/>
      <c r="Z986" s="67"/>
      <c r="AA986" s="67"/>
      <c r="AB986" s="68"/>
      <c r="AC986" s="62"/>
      <c r="AD986" s="73" t="s">
        <v>103</v>
      </c>
      <c r="AE986" s="62"/>
      <c r="AF986" s="62"/>
      <c r="AG986" s="62"/>
    </row>
    <row r="987" spans="1:37">
      <c r="A987" s="70" t="s">
        <v>101</v>
      </c>
      <c r="B987" s="58"/>
      <c r="C987" s="71"/>
      <c r="D987" s="72"/>
      <c r="E987" s="72"/>
      <c r="F987" s="72"/>
      <c r="G987" s="72"/>
      <c r="H987" s="59"/>
      <c r="I987" s="72"/>
      <c r="J987" s="72"/>
      <c r="K987" s="72"/>
      <c r="L987" s="72"/>
      <c r="M987" s="59"/>
      <c r="N987" s="72"/>
      <c r="O987" s="72"/>
      <c r="P987" s="72"/>
      <c r="Q987" s="72"/>
      <c r="R987" s="59"/>
      <c r="S987" s="72"/>
      <c r="T987" s="72"/>
      <c r="U987" s="72"/>
      <c r="V987" s="72"/>
      <c r="W987" s="59"/>
      <c r="X987" s="72"/>
      <c r="Y987" s="72"/>
      <c r="Z987" s="72"/>
      <c r="AA987" s="72"/>
      <c r="AB987" s="59"/>
      <c r="AC987" s="62"/>
      <c r="AD987" s="62"/>
      <c r="AE987" s="62"/>
      <c r="AF987" s="62"/>
      <c r="AG987" s="62"/>
    </row>
    <row r="988" spans="1:37">
      <c r="A988" s="65" t="s">
        <v>100</v>
      </c>
      <c r="C988" s="66"/>
      <c r="D988" s="67"/>
      <c r="E988" s="67"/>
      <c r="F988" s="67"/>
      <c r="G988" s="67"/>
      <c r="H988" s="68"/>
      <c r="I988" s="67"/>
      <c r="J988" s="67"/>
      <c r="K988" s="67"/>
      <c r="L988" s="67"/>
      <c r="M988" s="68"/>
      <c r="N988" s="67"/>
      <c r="O988" s="67"/>
      <c r="P988" s="67"/>
      <c r="Q988" s="67"/>
      <c r="R988" s="68"/>
      <c r="S988" s="67"/>
      <c r="T988" s="67"/>
      <c r="U988" s="67"/>
      <c r="V988" s="67"/>
      <c r="W988" s="68"/>
      <c r="X988" s="67"/>
      <c r="Y988" s="67"/>
      <c r="Z988" s="67"/>
      <c r="AA988" s="67"/>
      <c r="AB988" s="68"/>
      <c r="AC988" s="62"/>
      <c r="AD988" s="74" t="str">
        <f>Daten!$A$31</f>
        <v>DM Senioren 2017</v>
      </c>
      <c r="AE988" s="58"/>
      <c r="AF988" s="58"/>
      <c r="AG988" s="58"/>
      <c r="AH988" s="58"/>
      <c r="AI988" s="58"/>
      <c r="AJ988" s="58"/>
      <c r="AK988" s="58"/>
    </row>
    <row r="989" spans="1:37">
      <c r="A989" s="70" t="s">
        <v>101</v>
      </c>
      <c r="B989" s="58"/>
      <c r="C989" s="71"/>
      <c r="D989" s="72"/>
      <c r="E989" s="72"/>
      <c r="F989" s="72"/>
      <c r="G989" s="72"/>
      <c r="H989" s="59"/>
      <c r="I989" s="72"/>
      <c r="J989" s="72"/>
      <c r="K989" s="72"/>
      <c r="L989" s="72"/>
      <c r="M989" s="59"/>
      <c r="N989" s="72"/>
      <c r="O989" s="72"/>
      <c r="P989" s="72"/>
      <c r="Q989" s="72"/>
      <c r="R989" s="59"/>
      <c r="S989" s="72"/>
      <c r="T989" s="72"/>
      <c r="U989" s="72"/>
      <c r="V989" s="72"/>
      <c r="W989" s="59"/>
      <c r="X989" s="72"/>
      <c r="Y989" s="72"/>
      <c r="Z989" s="72"/>
      <c r="AA989" s="72"/>
      <c r="AB989" s="59"/>
      <c r="AC989" s="62"/>
      <c r="AD989" s="75" t="str">
        <f>Sonntag!G53</f>
        <v>M50</v>
      </c>
      <c r="AE989" s="76"/>
      <c r="AF989" s="76"/>
      <c r="AG989" s="75" t="s">
        <v>34</v>
      </c>
      <c r="AH989" s="76"/>
      <c r="AI989" s="76"/>
      <c r="AJ989" s="76"/>
      <c r="AK989" s="76"/>
    </row>
    <row r="990" spans="1:37">
      <c r="A990" s="65" t="s">
        <v>100</v>
      </c>
      <c r="C990" s="66"/>
      <c r="D990" s="67"/>
      <c r="E990" s="67"/>
      <c r="F990" s="67"/>
      <c r="G990" s="67"/>
      <c r="H990" s="68"/>
      <c r="I990" s="67"/>
      <c r="J990" s="67"/>
      <c r="K990" s="67"/>
      <c r="L990" s="67"/>
      <c r="M990" s="68"/>
      <c r="N990" s="67"/>
      <c r="O990" s="67"/>
      <c r="P990" s="67"/>
      <c r="Q990" s="67"/>
      <c r="R990" s="68"/>
      <c r="S990" s="67"/>
      <c r="T990" s="67"/>
      <c r="U990" s="67"/>
      <c r="V990" s="67"/>
      <c r="W990" s="68"/>
      <c r="X990" s="67"/>
      <c r="Y990" s="67"/>
      <c r="Z990" s="67"/>
      <c r="AA990" s="67"/>
      <c r="AB990" s="68"/>
      <c r="AC990" s="62"/>
      <c r="AD990" s="77"/>
      <c r="AE990" s="62"/>
      <c r="AF990" s="62"/>
      <c r="AG990" s="62"/>
      <c r="AH990" s="62"/>
      <c r="AI990" s="62"/>
      <c r="AJ990" s="62"/>
      <c r="AK990" s="62"/>
    </row>
    <row r="991" spans="1:37">
      <c r="A991" s="70" t="s">
        <v>101</v>
      </c>
      <c r="B991" s="58"/>
      <c r="C991" s="71"/>
      <c r="D991" s="72"/>
      <c r="E991" s="72"/>
      <c r="F991" s="72"/>
      <c r="G991" s="72"/>
      <c r="H991" s="59"/>
      <c r="I991" s="72"/>
      <c r="J991" s="72"/>
      <c r="K991" s="72"/>
      <c r="L991" s="72"/>
      <c r="M991" s="59"/>
      <c r="N991" s="72"/>
      <c r="O991" s="72"/>
      <c r="P991" s="72"/>
      <c r="Q991" s="72"/>
      <c r="R991" s="59"/>
      <c r="S991" s="72"/>
      <c r="T991" s="72"/>
      <c r="U991" s="72"/>
      <c r="V991" s="72"/>
      <c r="W991" s="59"/>
      <c r="X991" s="72"/>
      <c r="Y991" s="72"/>
      <c r="Z991" s="72"/>
      <c r="AA991" s="72"/>
      <c r="AB991" s="59"/>
      <c r="AC991" s="62"/>
      <c r="AD991" s="78" t="s">
        <v>104</v>
      </c>
      <c r="AE991" s="76"/>
      <c r="AF991" s="76"/>
      <c r="AG991" s="76"/>
      <c r="AH991" s="79"/>
      <c r="AI991" s="76"/>
      <c r="AJ991" s="76"/>
      <c r="AK991" s="80"/>
    </row>
    <row r="992" spans="1:37">
      <c r="D992" s="64"/>
      <c r="AD992" s="81"/>
      <c r="AE992" s="52"/>
      <c r="AF992" s="52"/>
      <c r="AG992" s="52"/>
      <c r="AH992" s="82"/>
      <c r="AI992" s="52"/>
      <c r="AJ992" s="52"/>
      <c r="AK992" s="53"/>
    </row>
    <row r="993" spans="1:37">
      <c r="A993" s="83" t="s">
        <v>105</v>
      </c>
      <c r="B993" s="76"/>
      <c r="C993" s="80"/>
      <c r="D993" s="84"/>
      <c r="E993" s="84" t="s">
        <v>100</v>
      </c>
      <c r="F993" s="85" t="s">
        <v>21</v>
      </c>
      <c r="G993" s="84" t="s">
        <v>101</v>
      </c>
      <c r="H993" s="86"/>
      <c r="I993" s="84" t="s">
        <v>106</v>
      </c>
      <c r="J993" s="84"/>
      <c r="K993" s="84"/>
      <c r="L993" s="84"/>
      <c r="M993" s="86"/>
      <c r="N993" s="84" t="s">
        <v>107</v>
      </c>
      <c r="O993" s="84"/>
      <c r="P993" s="84"/>
      <c r="Q993" s="84"/>
      <c r="R993" s="86"/>
      <c r="S993" s="73"/>
      <c r="T993" s="73"/>
      <c r="AD993" s="87" t="s">
        <v>108</v>
      </c>
      <c r="AE993" s="58"/>
      <c r="AF993" s="58"/>
      <c r="AG993" s="58"/>
      <c r="AH993" s="72"/>
      <c r="AI993" s="58"/>
      <c r="AJ993" s="58"/>
      <c r="AK993" s="59"/>
    </row>
    <row r="994" spans="1:37">
      <c r="A994" s="60"/>
      <c r="C994" s="61"/>
      <c r="H994" s="61"/>
      <c r="M994" s="61"/>
      <c r="N994" s="88"/>
      <c r="O994" s="89"/>
      <c r="P994" s="89"/>
      <c r="Q994" s="89"/>
      <c r="R994" s="90"/>
      <c r="S994" s="62"/>
      <c r="T994" s="56" t="s">
        <v>109</v>
      </c>
      <c r="AD994" s="91"/>
      <c r="AE994" s="62"/>
      <c r="AF994" s="62"/>
      <c r="AG994" s="62"/>
      <c r="AH994" s="92"/>
      <c r="AI994" s="62"/>
      <c r="AJ994" s="62"/>
      <c r="AK994" s="61"/>
    </row>
    <row r="995" spans="1:37">
      <c r="A995" s="93" t="s">
        <v>110</v>
      </c>
      <c r="B995" s="58"/>
      <c r="C995" s="59"/>
      <c r="D995" s="58"/>
      <c r="E995" s="58"/>
      <c r="F995" s="94" t="s">
        <v>21</v>
      </c>
      <c r="G995" s="58"/>
      <c r="H995" s="59"/>
      <c r="I995" s="58"/>
      <c r="J995" s="58"/>
      <c r="K995" s="94" t="s">
        <v>21</v>
      </c>
      <c r="L995" s="58"/>
      <c r="M995" s="59"/>
      <c r="N995" s="95"/>
      <c r="O995" s="95"/>
      <c r="P995" s="96"/>
      <c r="Q995" s="97"/>
      <c r="R995" s="98"/>
      <c r="S995" s="62"/>
      <c r="T995" s="62"/>
      <c r="AD995" s="87" t="s">
        <v>111</v>
      </c>
      <c r="AE995" s="58"/>
      <c r="AF995" s="58"/>
      <c r="AG995" s="58"/>
      <c r="AH995" s="72"/>
      <c r="AI995" s="58"/>
      <c r="AJ995" s="58"/>
      <c r="AK995" s="59"/>
    </row>
    <row r="996" spans="1:37">
      <c r="A996" s="60"/>
      <c r="C996" s="61"/>
      <c r="H996" s="61"/>
      <c r="K996" s="99"/>
      <c r="M996" s="61"/>
      <c r="N996" s="62"/>
      <c r="Q996" s="100"/>
      <c r="R996" s="61"/>
      <c r="S996" s="62"/>
      <c r="T996" s="58"/>
      <c r="U996" s="58"/>
      <c r="V996" s="58"/>
      <c r="W996" s="58"/>
      <c r="X996" s="58"/>
      <c r="Y996" s="58"/>
      <c r="Z996" s="58"/>
      <c r="AA996" s="58"/>
      <c r="AB996" s="58"/>
      <c r="AC996" s="62"/>
      <c r="AD996" s="91"/>
      <c r="AE996" s="62"/>
      <c r="AF996" s="62"/>
      <c r="AG996" s="62"/>
      <c r="AH996" s="92"/>
      <c r="AI996" s="62"/>
      <c r="AJ996" s="62"/>
      <c r="AK996" s="61"/>
    </row>
    <row r="997" spans="1:37">
      <c r="A997" s="93" t="s">
        <v>112</v>
      </c>
      <c r="B997" s="58"/>
      <c r="C997" s="59"/>
      <c r="D997" s="58"/>
      <c r="E997" s="58"/>
      <c r="F997" s="94" t="s">
        <v>21</v>
      </c>
      <c r="G997" s="58"/>
      <c r="H997" s="59"/>
      <c r="I997" s="58"/>
      <c r="J997" s="58"/>
      <c r="K997" s="94" t="s">
        <v>21</v>
      </c>
      <c r="L997" s="58"/>
      <c r="M997" s="59"/>
      <c r="N997" s="58"/>
      <c r="O997" s="58"/>
      <c r="P997" s="94" t="s">
        <v>21</v>
      </c>
      <c r="Q997" s="101"/>
      <c r="R997" s="59"/>
      <c r="S997" s="62"/>
      <c r="T997" s="62"/>
      <c r="AD997" s="87" t="s">
        <v>113</v>
      </c>
      <c r="AE997" s="58"/>
      <c r="AF997" s="58"/>
      <c r="AG997" s="58"/>
      <c r="AH997" s="72"/>
      <c r="AI997" s="58"/>
      <c r="AJ997" s="58"/>
      <c r="AK997" s="59"/>
    </row>
    <row r="998" spans="1:37">
      <c r="AD998" s="91" t="s">
        <v>114</v>
      </c>
      <c r="AE998" s="62"/>
      <c r="AF998" s="62"/>
      <c r="AG998" s="62"/>
      <c r="AH998" s="92"/>
      <c r="AI998" s="62"/>
      <c r="AJ998" s="62"/>
      <c r="AK998" s="61"/>
    </row>
    <row r="999" spans="1:37">
      <c r="A999" s="102"/>
      <c r="B999" s="76"/>
      <c r="C999" s="76"/>
      <c r="D999" s="76"/>
      <c r="E999" s="76" t="s">
        <v>100</v>
      </c>
      <c r="F999" s="76"/>
      <c r="G999" s="76"/>
      <c r="H999" s="76"/>
      <c r="I999" s="76"/>
      <c r="J999" s="76"/>
      <c r="K999" s="76"/>
      <c r="L999" s="76"/>
      <c r="M999" s="76"/>
      <c r="N999" s="85" t="s">
        <v>40</v>
      </c>
      <c r="O999" s="76"/>
      <c r="P999" s="76"/>
      <c r="Q999" s="76"/>
      <c r="R999" s="76"/>
      <c r="S999" s="76"/>
      <c r="T999" s="76" t="s">
        <v>101</v>
      </c>
      <c r="U999" s="76"/>
      <c r="V999" s="76"/>
      <c r="W999" s="76"/>
      <c r="X999" s="76"/>
      <c r="Y999" s="76"/>
      <c r="Z999" s="76"/>
      <c r="AA999" s="76"/>
      <c r="AB999" s="80"/>
      <c r="AD999" s="87" t="s">
        <v>115</v>
      </c>
      <c r="AE999" s="58"/>
      <c r="AF999" s="58"/>
      <c r="AG999" s="58"/>
      <c r="AH999" s="72"/>
      <c r="AI999" s="58"/>
      <c r="AJ999" s="58"/>
      <c r="AK999" s="59"/>
    </row>
    <row r="1000" spans="1:37">
      <c r="A1000" s="103" t="s">
        <v>116</v>
      </c>
      <c r="B1000" s="104" t="s">
        <v>117</v>
      </c>
      <c r="C1000" s="104"/>
      <c r="D1000" s="104"/>
      <c r="E1000" s="104"/>
      <c r="F1000" s="104"/>
      <c r="G1000" s="105"/>
      <c r="H1000" s="104" t="s">
        <v>118</v>
      </c>
      <c r="I1000" s="104"/>
      <c r="J1000" s="105"/>
      <c r="K1000" s="106" t="s">
        <v>119</v>
      </c>
      <c r="L1000" s="107" t="s">
        <v>120</v>
      </c>
      <c r="M1000" s="108"/>
      <c r="N1000" s="109" t="s">
        <v>94</v>
      </c>
      <c r="O1000" s="105" t="s">
        <v>116</v>
      </c>
      <c r="P1000" s="104" t="s">
        <v>117</v>
      </c>
      <c r="Q1000" s="104"/>
      <c r="R1000" s="104"/>
      <c r="S1000" s="104"/>
      <c r="T1000" s="104"/>
      <c r="U1000" s="105"/>
      <c r="V1000" s="104" t="s">
        <v>118</v>
      </c>
      <c r="W1000" s="104"/>
      <c r="X1000" s="105"/>
      <c r="Y1000" s="106" t="s">
        <v>119</v>
      </c>
      <c r="Z1000" s="107" t="s">
        <v>120</v>
      </c>
      <c r="AA1000" s="108"/>
      <c r="AB1000" s="109" t="s">
        <v>94</v>
      </c>
    </row>
    <row r="1001" spans="1:37">
      <c r="A1001" s="110" t="s">
        <v>121</v>
      </c>
      <c r="B1001" s="111"/>
      <c r="C1001" s="111"/>
      <c r="D1001" s="111"/>
      <c r="E1001" s="111"/>
      <c r="F1001" s="111"/>
      <c r="G1001" s="112"/>
      <c r="H1001" s="111"/>
      <c r="I1001" s="111"/>
      <c r="J1001" s="112"/>
      <c r="K1001" s="113"/>
      <c r="L1001" s="114"/>
      <c r="M1001" s="115"/>
      <c r="N1001" s="116"/>
      <c r="O1001" s="117" t="s">
        <v>121</v>
      </c>
      <c r="P1001" s="111"/>
      <c r="Q1001" s="111"/>
      <c r="R1001" s="111"/>
      <c r="S1001" s="111"/>
      <c r="T1001" s="111"/>
      <c r="U1001" s="112"/>
      <c r="V1001" s="111"/>
      <c r="W1001" s="111"/>
      <c r="X1001" s="112"/>
      <c r="Y1001" s="113"/>
      <c r="Z1001" s="114"/>
      <c r="AA1001" s="115"/>
      <c r="AB1001" s="116"/>
      <c r="AD1001" s="64" t="s">
        <v>122</v>
      </c>
    </row>
    <row r="1002" spans="1:37">
      <c r="A1002" s="110" t="s">
        <v>123</v>
      </c>
      <c r="B1002" s="111"/>
      <c r="C1002" s="111"/>
      <c r="D1002" s="111"/>
      <c r="E1002" s="111"/>
      <c r="F1002" s="111"/>
      <c r="G1002" s="112"/>
      <c r="H1002" s="111"/>
      <c r="I1002" s="111"/>
      <c r="J1002" s="112"/>
      <c r="K1002" s="118"/>
      <c r="L1002" s="119"/>
      <c r="M1002" s="112"/>
      <c r="N1002" s="116"/>
      <c r="O1002" s="117" t="s">
        <v>123</v>
      </c>
      <c r="P1002" s="111"/>
      <c r="Q1002" s="111"/>
      <c r="R1002" s="111"/>
      <c r="S1002" s="111"/>
      <c r="T1002" s="111"/>
      <c r="U1002" s="112"/>
      <c r="V1002" s="111"/>
      <c r="W1002" s="111"/>
      <c r="X1002" s="112"/>
      <c r="Y1002" s="118"/>
      <c r="Z1002" s="119"/>
      <c r="AA1002" s="112"/>
      <c r="AB1002" s="116"/>
      <c r="AD1002" s="120"/>
      <c r="AE1002" s="58"/>
      <c r="AF1002" s="58"/>
      <c r="AG1002" s="58"/>
      <c r="AH1002" s="58"/>
      <c r="AI1002" s="58"/>
      <c r="AJ1002" s="58"/>
      <c r="AK1002" s="58"/>
    </row>
    <row r="1003" spans="1:37">
      <c r="A1003" s="110" t="s">
        <v>124</v>
      </c>
      <c r="B1003" s="111"/>
      <c r="C1003" s="111"/>
      <c r="D1003" s="111"/>
      <c r="E1003" s="111"/>
      <c r="F1003" s="111"/>
      <c r="G1003" s="112"/>
      <c r="H1003" s="111"/>
      <c r="I1003" s="111"/>
      <c r="J1003" s="112"/>
      <c r="K1003" s="118"/>
      <c r="L1003" s="119"/>
      <c r="M1003" s="112"/>
      <c r="N1003" s="116"/>
      <c r="O1003" s="117" t="s">
        <v>124</v>
      </c>
      <c r="P1003" s="111"/>
      <c r="Q1003" s="111"/>
      <c r="R1003" s="111"/>
      <c r="S1003" s="111"/>
      <c r="T1003" s="111"/>
      <c r="U1003" s="112"/>
      <c r="V1003" s="111"/>
      <c r="W1003" s="111"/>
      <c r="X1003" s="112"/>
      <c r="Y1003" s="118"/>
      <c r="Z1003" s="119"/>
      <c r="AA1003" s="112"/>
      <c r="AB1003" s="116"/>
      <c r="AD1003" s="64" t="s">
        <v>96</v>
      </c>
    </row>
    <row r="1004" spans="1:37">
      <c r="A1004" s="110" t="s">
        <v>125</v>
      </c>
      <c r="B1004" s="111"/>
      <c r="C1004" s="111"/>
      <c r="D1004" s="111"/>
      <c r="E1004" s="111"/>
      <c r="F1004" s="111"/>
      <c r="G1004" s="112"/>
      <c r="H1004" s="111"/>
      <c r="I1004" s="111"/>
      <c r="J1004" s="112"/>
      <c r="K1004" s="118"/>
      <c r="L1004" s="119"/>
      <c r="M1004" s="112"/>
      <c r="N1004" s="116"/>
      <c r="O1004" s="117" t="s">
        <v>125</v>
      </c>
      <c r="P1004" s="111"/>
      <c r="Q1004" s="111"/>
      <c r="R1004" s="111"/>
      <c r="S1004" s="111"/>
      <c r="T1004" s="111"/>
      <c r="U1004" s="112"/>
      <c r="V1004" s="111"/>
      <c r="W1004" s="111"/>
      <c r="X1004" s="112"/>
      <c r="Y1004" s="118"/>
      <c r="Z1004" s="119"/>
      <c r="AA1004" s="112"/>
      <c r="AB1004" s="116"/>
      <c r="AD1004" s="120"/>
      <c r="AE1004" s="58"/>
      <c r="AF1004" s="58"/>
      <c r="AG1004" s="58"/>
      <c r="AH1004" s="58"/>
      <c r="AI1004" s="58"/>
      <c r="AJ1004" s="58"/>
      <c r="AK1004" s="58"/>
    </row>
    <row r="1005" spans="1:37">
      <c r="A1005" s="110" t="s">
        <v>126</v>
      </c>
      <c r="B1005" s="111"/>
      <c r="C1005" s="111"/>
      <c r="D1005" s="111"/>
      <c r="E1005" s="111"/>
      <c r="F1005" s="111"/>
      <c r="G1005" s="112"/>
      <c r="H1005" s="111"/>
      <c r="I1005" s="111"/>
      <c r="J1005" s="112"/>
      <c r="K1005" s="118"/>
      <c r="L1005" s="119"/>
      <c r="M1005" s="112"/>
      <c r="N1005" s="116"/>
      <c r="O1005" s="117" t="s">
        <v>126</v>
      </c>
      <c r="P1005" s="111"/>
      <c r="Q1005" s="111"/>
      <c r="R1005" s="111"/>
      <c r="S1005" s="111"/>
      <c r="T1005" s="111"/>
      <c r="U1005" s="112"/>
      <c r="V1005" s="111"/>
      <c r="W1005" s="111"/>
      <c r="X1005" s="112"/>
      <c r="Y1005" s="118"/>
      <c r="Z1005" s="119"/>
      <c r="AA1005" s="112"/>
      <c r="AB1005" s="116"/>
      <c r="AD1005" s="64" t="s">
        <v>127</v>
      </c>
    </row>
    <row r="1006" spans="1:37">
      <c r="A1006" s="121" t="s">
        <v>128</v>
      </c>
      <c r="B1006" s="58"/>
      <c r="C1006" s="58"/>
      <c r="D1006" s="58"/>
      <c r="E1006" s="58"/>
      <c r="F1006" s="58"/>
      <c r="G1006" s="72"/>
      <c r="H1006" s="58"/>
      <c r="I1006" s="58"/>
      <c r="J1006" s="72"/>
      <c r="K1006" s="122"/>
      <c r="L1006" s="123"/>
      <c r="M1006" s="72"/>
      <c r="N1006" s="59"/>
      <c r="O1006" s="124" t="s">
        <v>128</v>
      </c>
      <c r="P1006" s="58"/>
      <c r="Q1006" s="58"/>
      <c r="R1006" s="58"/>
      <c r="S1006" s="58"/>
      <c r="T1006" s="58"/>
      <c r="U1006" s="72"/>
      <c r="V1006" s="58"/>
      <c r="W1006" s="58"/>
      <c r="X1006" s="72"/>
      <c r="Y1006" s="122"/>
      <c r="Z1006" s="123"/>
      <c r="AA1006" s="72"/>
      <c r="AB1006" s="59"/>
      <c r="AD1006" s="120"/>
      <c r="AE1006" s="125" t="str">
        <f>Daten!$A$35</f>
        <v>Fredenbeck</v>
      </c>
      <c r="AF1006" s="58"/>
      <c r="AG1006" s="58"/>
      <c r="AH1006" s="58"/>
      <c r="AI1006" s="58"/>
      <c r="AJ1006" s="58"/>
      <c r="AK1006" s="58"/>
    </row>
    <row r="1007" spans="1:37">
      <c r="A1007" s="65" t="s">
        <v>129</v>
      </c>
      <c r="N1007" s="61"/>
      <c r="O1007" s="64" t="s">
        <v>129</v>
      </c>
      <c r="AB1007" s="61"/>
      <c r="AD1007" s="64" t="s">
        <v>130</v>
      </c>
    </row>
    <row r="1008" spans="1:37">
      <c r="A1008" s="57"/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9"/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  <c r="AA1008" s="58"/>
      <c r="AB1008" s="59"/>
      <c r="AD1008" s="58"/>
      <c r="AE1008" s="126" t="str">
        <f>Daten!$A$33</f>
        <v>06.05.2017</v>
      </c>
      <c r="AF1008" s="58"/>
      <c r="AG1008" s="58"/>
      <c r="AH1008" s="58"/>
      <c r="AI1008" s="58"/>
      <c r="AJ1008" s="58"/>
      <c r="AK1008" s="58"/>
    </row>
    <row r="1009" spans="1:37">
      <c r="A1009" s="51" t="s">
        <v>95</v>
      </c>
      <c r="B1009" s="52"/>
      <c r="C1009" s="52"/>
      <c r="D1009" s="52"/>
      <c r="E1009" s="53"/>
      <c r="F1009" s="54" t="s">
        <v>96</v>
      </c>
      <c r="G1009" s="52"/>
      <c r="H1009" s="52"/>
      <c r="I1009" s="52"/>
      <c r="J1009" s="52"/>
      <c r="K1009" s="52"/>
      <c r="L1009" s="52"/>
      <c r="M1009" s="52"/>
      <c r="N1009" s="52"/>
      <c r="O1009" s="52"/>
      <c r="P1009" s="53"/>
      <c r="Q1009" s="54" t="s">
        <v>97</v>
      </c>
      <c r="R1009" s="52"/>
      <c r="S1009" s="52"/>
      <c r="T1009" s="52"/>
      <c r="U1009" s="52"/>
      <c r="V1009" s="52"/>
      <c r="W1009" s="52"/>
      <c r="X1009" s="52"/>
      <c r="Y1009" s="52"/>
      <c r="Z1009" s="52"/>
      <c r="AA1009" s="52"/>
      <c r="AB1009" s="53"/>
      <c r="AC1009" s="55" t="s">
        <v>98</v>
      </c>
    </row>
    <row r="1010" spans="1:37">
      <c r="A1010" s="57"/>
      <c r="B1010" s="58"/>
      <c r="C1010" s="58"/>
      <c r="D1010" s="58"/>
      <c r="E1010" s="59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9"/>
      <c r="Q1010" s="58"/>
      <c r="R1010" s="58" t="str">
        <f ca="1">Sonntag!P54</f>
        <v>Barmer TG</v>
      </c>
      <c r="S1010" s="58"/>
      <c r="T1010" s="58"/>
      <c r="U1010" s="58"/>
      <c r="V1010" s="58"/>
      <c r="W1010" s="58"/>
      <c r="X1010" s="58"/>
      <c r="Y1010" s="58" t="str">
        <f>Sonntag!N54</f>
        <v>F40</v>
      </c>
      <c r="Z1010" s="58"/>
      <c r="AA1010" s="58"/>
      <c r="AB1010" s="59"/>
      <c r="AC1010" s="55" t="s">
        <v>99</v>
      </c>
    </row>
    <row r="1011" spans="1:37" ht="15.95" customHeight="1">
      <c r="A1011" s="60" t="s">
        <v>100</v>
      </c>
      <c r="C1011" s="56" t="str">
        <f ca="1">Sonntag!I54</f>
        <v>VfL Eintracht Hannover</v>
      </c>
      <c r="M1011" s="61"/>
      <c r="N1011" s="62" t="s">
        <v>101</v>
      </c>
      <c r="O1011" s="63"/>
      <c r="P1011" s="56" t="str">
        <f ca="1">Sonntag!M54</f>
        <v>SG Arbergen-Mahndorf</v>
      </c>
      <c r="AB1011" s="61"/>
    </row>
    <row r="1012" spans="1:37">
      <c r="A1012" s="57"/>
      <c r="B1012" s="58"/>
      <c r="C1012" s="58"/>
      <c r="M1012" s="61"/>
      <c r="N1012" s="62"/>
      <c r="AB1012" s="61"/>
      <c r="AD1012" s="64" t="s">
        <v>37</v>
      </c>
      <c r="AG1012" s="64" t="s">
        <v>102</v>
      </c>
      <c r="AJ1012" s="64" t="s">
        <v>39</v>
      </c>
    </row>
    <row r="1013" spans="1:37">
      <c r="A1013" s="65" t="s">
        <v>100</v>
      </c>
      <c r="C1013" s="66"/>
      <c r="D1013" s="67"/>
      <c r="E1013" s="67"/>
      <c r="F1013" s="67"/>
      <c r="G1013" s="67"/>
      <c r="H1013" s="68"/>
      <c r="I1013" s="67"/>
      <c r="J1013" s="67"/>
      <c r="K1013" s="67"/>
      <c r="L1013" s="67"/>
      <c r="M1013" s="68"/>
      <c r="N1013" s="67"/>
      <c r="O1013" s="67"/>
      <c r="P1013" s="67"/>
      <c r="Q1013" s="67"/>
      <c r="R1013" s="68"/>
      <c r="S1013" s="67"/>
      <c r="T1013" s="67"/>
      <c r="U1013" s="67"/>
      <c r="V1013" s="67"/>
      <c r="W1013" s="68"/>
      <c r="X1013" s="67"/>
      <c r="Y1013" s="67"/>
      <c r="Z1013" s="67"/>
      <c r="AA1013" s="67"/>
      <c r="AB1013" s="68"/>
      <c r="AC1013" s="62"/>
      <c r="AD1013" s="69"/>
      <c r="AE1013" s="53"/>
      <c r="AF1013" s="62"/>
      <c r="AG1013" s="69"/>
      <c r="AH1013" s="53"/>
      <c r="AJ1013" s="69"/>
      <c r="AK1013" s="53"/>
    </row>
    <row r="1014" spans="1:37">
      <c r="A1014" s="70" t="s">
        <v>101</v>
      </c>
      <c r="B1014" s="58"/>
      <c r="C1014" s="71"/>
      <c r="D1014" s="72"/>
      <c r="E1014" s="72"/>
      <c r="F1014" s="72"/>
      <c r="G1014" s="72"/>
      <c r="H1014" s="59"/>
      <c r="I1014" s="72"/>
      <c r="J1014" s="72"/>
      <c r="K1014" s="72"/>
      <c r="L1014" s="72"/>
      <c r="M1014" s="59"/>
      <c r="N1014" s="72"/>
      <c r="O1014" s="72"/>
      <c r="P1014" s="72"/>
      <c r="Q1014" s="72"/>
      <c r="R1014" s="59"/>
      <c r="S1014" s="72"/>
      <c r="T1014" s="72"/>
      <c r="U1014" s="72"/>
      <c r="V1014" s="72"/>
      <c r="W1014" s="59"/>
      <c r="X1014" s="72"/>
      <c r="Y1014" s="72"/>
      <c r="Z1014" s="72"/>
      <c r="AA1014" s="72"/>
      <c r="AB1014" s="59"/>
      <c r="AC1014" s="62"/>
      <c r="AD1014" s="462">
        <f>Sonntag!C54</f>
        <v>9</v>
      </c>
      <c r="AE1014" s="463"/>
      <c r="AF1014" s="62"/>
      <c r="AG1014" s="462">
        <f>Sonntag!E54</f>
        <v>133</v>
      </c>
      <c r="AH1014" s="463"/>
      <c r="AJ1014" s="462">
        <f>Sonntag!F54</f>
        <v>1</v>
      </c>
      <c r="AK1014" s="463"/>
    </row>
    <row r="1015" spans="1:37">
      <c r="A1015" s="65" t="s">
        <v>100</v>
      </c>
      <c r="C1015" s="66"/>
      <c r="D1015" s="67"/>
      <c r="E1015" s="67"/>
      <c r="F1015" s="67"/>
      <c r="G1015" s="67"/>
      <c r="H1015" s="68"/>
      <c r="I1015" s="67"/>
      <c r="J1015" s="67"/>
      <c r="K1015" s="67"/>
      <c r="L1015" s="67"/>
      <c r="M1015" s="68"/>
      <c r="N1015" s="67"/>
      <c r="O1015" s="67"/>
      <c r="P1015" s="67"/>
      <c r="Q1015" s="67"/>
      <c r="R1015" s="68"/>
      <c r="S1015" s="67"/>
      <c r="T1015" s="67"/>
      <c r="U1015" s="67"/>
      <c r="V1015" s="67"/>
      <c r="W1015" s="68"/>
      <c r="X1015" s="67"/>
      <c r="Y1015" s="67"/>
      <c r="Z1015" s="67"/>
      <c r="AA1015" s="67"/>
      <c r="AB1015" s="68"/>
      <c r="AC1015" s="62"/>
      <c r="AD1015" s="57"/>
      <c r="AE1015" s="59"/>
      <c r="AF1015" s="62"/>
      <c r="AG1015" s="57"/>
      <c r="AH1015" s="59"/>
      <c r="AJ1015" s="57"/>
      <c r="AK1015" s="59"/>
    </row>
    <row r="1016" spans="1:37">
      <c r="A1016" s="70" t="s">
        <v>101</v>
      </c>
      <c r="B1016" s="58"/>
      <c r="C1016" s="71"/>
      <c r="D1016" s="72"/>
      <c r="E1016" s="72"/>
      <c r="F1016" s="72"/>
      <c r="G1016" s="72"/>
      <c r="H1016" s="59"/>
      <c r="I1016" s="72"/>
      <c r="J1016" s="72"/>
      <c r="K1016" s="72"/>
      <c r="L1016" s="72"/>
      <c r="M1016" s="59"/>
      <c r="N1016" s="72"/>
      <c r="O1016" s="72"/>
      <c r="P1016" s="72"/>
      <c r="Q1016" s="72"/>
      <c r="R1016" s="59"/>
      <c r="S1016" s="72"/>
      <c r="T1016" s="72"/>
      <c r="U1016" s="72"/>
      <c r="V1016" s="72"/>
      <c r="W1016" s="59"/>
      <c r="X1016" s="72"/>
      <c r="Y1016" s="72"/>
      <c r="Z1016" s="72"/>
      <c r="AA1016" s="72"/>
      <c r="AB1016" s="59"/>
      <c r="AC1016" s="62"/>
      <c r="AD1016" s="62"/>
      <c r="AE1016" s="62"/>
      <c r="AF1016" s="62"/>
      <c r="AG1016" s="62"/>
    </row>
    <row r="1017" spans="1:37">
      <c r="A1017" s="65" t="s">
        <v>100</v>
      </c>
      <c r="C1017" s="66"/>
      <c r="D1017" s="67"/>
      <c r="E1017" s="67"/>
      <c r="F1017" s="67"/>
      <c r="G1017" s="67"/>
      <c r="H1017" s="68"/>
      <c r="I1017" s="67"/>
      <c r="J1017" s="67"/>
      <c r="K1017" s="67"/>
      <c r="L1017" s="67"/>
      <c r="M1017" s="68"/>
      <c r="N1017" s="67"/>
      <c r="O1017" s="67"/>
      <c r="P1017" s="67"/>
      <c r="Q1017" s="67"/>
      <c r="R1017" s="68"/>
      <c r="S1017" s="67"/>
      <c r="T1017" s="67"/>
      <c r="U1017" s="67"/>
      <c r="V1017" s="67"/>
      <c r="W1017" s="68"/>
      <c r="X1017" s="67"/>
      <c r="Y1017" s="67"/>
      <c r="Z1017" s="67"/>
      <c r="AA1017" s="67"/>
      <c r="AB1017" s="68"/>
      <c r="AC1017" s="62"/>
      <c r="AD1017" s="73" t="s">
        <v>103</v>
      </c>
      <c r="AE1017" s="62"/>
      <c r="AF1017" s="62"/>
      <c r="AG1017" s="62"/>
    </row>
    <row r="1018" spans="1:37">
      <c r="A1018" s="70" t="s">
        <v>101</v>
      </c>
      <c r="B1018" s="58"/>
      <c r="C1018" s="71"/>
      <c r="D1018" s="72"/>
      <c r="E1018" s="72"/>
      <c r="F1018" s="72"/>
      <c r="G1018" s="72"/>
      <c r="H1018" s="59"/>
      <c r="I1018" s="72"/>
      <c r="J1018" s="72"/>
      <c r="K1018" s="72"/>
      <c r="L1018" s="72"/>
      <c r="M1018" s="59"/>
      <c r="N1018" s="72"/>
      <c r="O1018" s="72"/>
      <c r="P1018" s="72"/>
      <c r="Q1018" s="72"/>
      <c r="R1018" s="59"/>
      <c r="S1018" s="72"/>
      <c r="T1018" s="72"/>
      <c r="U1018" s="72"/>
      <c r="V1018" s="72"/>
      <c r="W1018" s="59"/>
      <c r="X1018" s="72"/>
      <c r="Y1018" s="72"/>
      <c r="Z1018" s="72"/>
      <c r="AA1018" s="72"/>
      <c r="AB1018" s="59"/>
      <c r="AC1018" s="62"/>
      <c r="AD1018" s="62"/>
      <c r="AE1018" s="62"/>
      <c r="AF1018" s="62"/>
      <c r="AG1018" s="62"/>
    </row>
    <row r="1019" spans="1:37">
      <c r="A1019" s="65" t="s">
        <v>100</v>
      </c>
      <c r="C1019" s="66"/>
      <c r="D1019" s="67"/>
      <c r="E1019" s="67"/>
      <c r="F1019" s="67"/>
      <c r="G1019" s="67"/>
      <c r="H1019" s="68"/>
      <c r="I1019" s="67"/>
      <c r="J1019" s="67"/>
      <c r="K1019" s="67"/>
      <c r="L1019" s="67"/>
      <c r="M1019" s="68"/>
      <c r="N1019" s="67"/>
      <c r="O1019" s="67"/>
      <c r="P1019" s="67"/>
      <c r="Q1019" s="67"/>
      <c r="R1019" s="68"/>
      <c r="S1019" s="67"/>
      <c r="T1019" s="67"/>
      <c r="U1019" s="67"/>
      <c r="V1019" s="67"/>
      <c r="W1019" s="68"/>
      <c r="X1019" s="67"/>
      <c r="Y1019" s="67"/>
      <c r="Z1019" s="67"/>
      <c r="AA1019" s="67"/>
      <c r="AB1019" s="68"/>
      <c r="AC1019" s="62"/>
      <c r="AD1019" s="74" t="str">
        <f>Daten!$A$31</f>
        <v>DM Senioren 2017</v>
      </c>
      <c r="AE1019" s="58"/>
      <c r="AF1019" s="58"/>
      <c r="AG1019" s="58"/>
      <c r="AH1019" s="58"/>
      <c r="AI1019" s="58"/>
      <c r="AJ1019" s="58"/>
      <c r="AK1019" s="58"/>
    </row>
    <row r="1020" spans="1:37">
      <c r="A1020" s="70" t="s">
        <v>101</v>
      </c>
      <c r="B1020" s="58"/>
      <c r="C1020" s="71"/>
      <c r="D1020" s="72"/>
      <c r="E1020" s="72"/>
      <c r="F1020" s="72"/>
      <c r="G1020" s="72"/>
      <c r="H1020" s="59"/>
      <c r="I1020" s="72"/>
      <c r="J1020" s="72"/>
      <c r="K1020" s="72"/>
      <c r="L1020" s="72"/>
      <c r="M1020" s="59"/>
      <c r="N1020" s="72"/>
      <c r="O1020" s="72"/>
      <c r="P1020" s="72"/>
      <c r="Q1020" s="72"/>
      <c r="R1020" s="59"/>
      <c r="S1020" s="72"/>
      <c r="T1020" s="72"/>
      <c r="U1020" s="72"/>
      <c r="V1020" s="72"/>
      <c r="W1020" s="59"/>
      <c r="X1020" s="72"/>
      <c r="Y1020" s="72"/>
      <c r="Z1020" s="72"/>
      <c r="AA1020" s="72"/>
      <c r="AB1020" s="59"/>
      <c r="AC1020" s="62"/>
      <c r="AD1020" s="75" t="str">
        <f>Sonntag!G54</f>
        <v>F40</v>
      </c>
      <c r="AE1020" s="76"/>
      <c r="AF1020" s="76"/>
      <c r="AG1020" s="75" t="s">
        <v>34</v>
      </c>
      <c r="AH1020" s="76"/>
      <c r="AI1020" s="76"/>
      <c r="AJ1020" s="76"/>
      <c r="AK1020" s="76"/>
    </row>
    <row r="1021" spans="1:37">
      <c r="A1021" s="65" t="s">
        <v>100</v>
      </c>
      <c r="C1021" s="66"/>
      <c r="D1021" s="67"/>
      <c r="E1021" s="67"/>
      <c r="F1021" s="67"/>
      <c r="G1021" s="67"/>
      <c r="H1021" s="68"/>
      <c r="I1021" s="67"/>
      <c r="J1021" s="67"/>
      <c r="K1021" s="67"/>
      <c r="L1021" s="67"/>
      <c r="M1021" s="68"/>
      <c r="N1021" s="67"/>
      <c r="O1021" s="67"/>
      <c r="P1021" s="67"/>
      <c r="Q1021" s="67"/>
      <c r="R1021" s="68"/>
      <c r="S1021" s="67"/>
      <c r="T1021" s="67"/>
      <c r="U1021" s="67"/>
      <c r="V1021" s="67"/>
      <c r="W1021" s="68"/>
      <c r="X1021" s="67"/>
      <c r="Y1021" s="67"/>
      <c r="Z1021" s="67"/>
      <c r="AA1021" s="67"/>
      <c r="AB1021" s="68"/>
      <c r="AC1021" s="62"/>
      <c r="AD1021" s="77"/>
      <c r="AE1021" s="62"/>
      <c r="AF1021" s="62"/>
      <c r="AG1021" s="62"/>
      <c r="AH1021" s="62"/>
      <c r="AI1021" s="62"/>
      <c r="AJ1021" s="62"/>
      <c r="AK1021" s="62"/>
    </row>
    <row r="1022" spans="1:37">
      <c r="A1022" s="70" t="s">
        <v>101</v>
      </c>
      <c r="B1022" s="58"/>
      <c r="C1022" s="71"/>
      <c r="D1022" s="72"/>
      <c r="E1022" s="72"/>
      <c r="F1022" s="72"/>
      <c r="G1022" s="72"/>
      <c r="H1022" s="59"/>
      <c r="I1022" s="72"/>
      <c r="J1022" s="72"/>
      <c r="K1022" s="72"/>
      <c r="L1022" s="72"/>
      <c r="M1022" s="59"/>
      <c r="N1022" s="72"/>
      <c r="O1022" s="72"/>
      <c r="P1022" s="72"/>
      <c r="Q1022" s="72"/>
      <c r="R1022" s="59"/>
      <c r="S1022" s="72"/>
      <c r="T1022" s="72"/>
      <c r="U1022" s="72"/>
      <c r="V1022" s="72"/>
      <c r="W1022" s="59"/>
      <c r="X1022" s="72"/>
      <c r="Y1022" s="72"/>
      <c r="Z1022" s="72"/>
      <c r="AA1022" s="72"/>
      <c r="AB1022" s="59"/>
      <c r="AC1022" s="62"/>
      <c r="AD1022" s="78" t="s">
        <v>104</v>
      </c>
      <c r="AE1022" s="76"/>
      <c r="AF1022" s="76"/>
      <c r="AG1022" s="76"/>
      <c r="AH1022" s="79"/>
      <c r="AI1022" s="76"/>
      <c r="AJ1022" s="76"/>
      <c r="AK1022" s="80"/>
    </row>
    <row r="1023" spans="1:37">
      <c r="D1023" s="64"/>
      <c r="AD1023" s="81"/>
      <c r="AE1023" s="52"/>
      <c r="AF1023" s="52"/>
      <c r="AG1023" s="52"/>
      <c r="AH1023" s="82"/>
      <c r="AI1023" s="52"/>
      <c r="AJ1023" s="52"/>
      <c r="AK1023" s="53"/>
    </row>
    <row r="1024" spans="1:37">
      <c r="A1024" s="83" t="s">
        <v>105</v>
      </c>
      <c r="B1024" s="76"/>
      <c r="C1024" s="80"/>
      <c r="D1024" s="84"/>
      <c r="E1024" s="84" t="s">
        <v>100</v>
      </c>
      <c r="F1024" s="85" t="s">
        <v>21</v>
      </c>
      <c r="G1024" s="84" t="s">
        <v>101</v>
      </c>
      <c r="H1024" s="86"/>
      <c r="I1024" s="84" t="s">
        <v>106</v>
      </c>
      <c r="J1024" s="84"/>
      <c r="K1024" s="84"/>
      <c r="L1024" s="84"/>
      <c r="M1024" s="86"/>
      <c r="N1024" s="84" t="s">
        <v>107</v>
      </c>
      <c r="O1024" s="84"/>
      <c r="P1024" s="84"/>
      <c r="Q1024" s="84"/>
      <c r="R1024" s="86"/>
      <c r="S1024" s="73"/>
      <c r="T1024" s="73"/>
      <c r="AD1024" s="87" t="s">
        <v>108</v>
      </c>
      <c r="AE1024" s="58"/>
      <c r="AF1024" s="58"/>
      <c r="AG1024" s="58"/>
      <c r="AH1024" s="72"/>
      <c r="AI1024" s="58"/>
      <c r="AJ1024" s="58"/>
      <c r="AK1024" s="59"/>
    </row>
    <row r="1025" spans="1:37">
      <c r="A1025" s="60"/>
      <c r="C1025" s="61"/>
      <c r="H1025" s="61"/>
      <c r="M1025" s="61"/>
      <c r="N1025" s="88"/>
      <c r="O1025" s="89"/>
      <c r="P1025" s="89"/>
      <c r="Q1025" s="89"/>
      <c r="R1025" s="90"/>
      <c r="S1025" s="62"/>
      <c r="T1025" s="56" t="s">
        <v>109</v>
      </c>
      <c r="AD1025" s="91"/>
      <c r="AE1025" s="62"/>
      <c r="AF1025" s="62"/>
      <c r="AG1025" s="62"/>
      <c r="AH1025" s="92"/>
      <c r="AI1025" s="62"/>
      <c r="AJ1025" s="62"/>
      <c r="AK1025" s="61"/>
    </row>
    <row r="1026" spans="1:37">
      <c r="A1026" s="93" t="s">
        <v>110</v>
      </c>
      <c r="B1026" s="58"/>
      <c r="C1026" s="59"/>
      <c r="D1026" s="58"/>
      <c r="E1026" s="58"/>
      <c r="F1026" s="94" t="s">
        <v>21</v>
      </c>
      <c r="G1026" s="58"/>
      <c r="H1026" s="59"/>
      <c r="I1026" s="58"/>
      <c r="J1026" s="58"/>
      <c r="K1026" s="94" t="s">
        <v>21</v>
      </c>
      <c r="L1026" s="58"/>
      <c r="M1026" s="59"/>
      <c r="N1026" s="95"/>
      <c r="O1026" s="95"/>
      <c r="P1026" s="96"/>
      <c r="Q1026" s="97"/>
      <c r="R1026" s="98"/>
      <c r="S1026" s="62"/>
      <c r="T1026" s="62"/>
      <c r="AD1026" s="87" t="s">
        <v>111</v>
      </c>
      <c r="AE1026" s="58"/>
      <c r="AF1026" s="58"/>
      <c r="AG1026" s="58"/>
      <c r="AH1026" s="72"/>
      <c r="AI1026" s="58"/>
      <c r="AJ1026" s="58"/>
      <c r="AK1026" s="59"/>
    </row>
    <row r="1027" spans="1:37">
      <c r="A1027" s="60"/>
      <c r="C1027" s="61"/>
      <c r="H1027" s="61"/>
      <c r="K1027" s="99"/>
      <c r="M1027" s="61"/>
      <c r="N1027" s="62"/>
      <c r="Q1027" s="100"/>
      <c r="R1027" s="61"/>
      <c r="S1027" s="62"/>
      <c r="T1027" s="58"/>
      <c r="U1027" s="58"/>
      <c r="V1027" s="58"/>
      <c r="W1027" s="58"/>
      <c r="X1027" s="58"/>
      <c r="Y1027" s="58"/>
      <c r="Z1027" s="58"/>
      <c r="AA1027" s="58"/>
      <c r="AB1027" s="58"/>
      <c r="AC1027" s="62"/>
      <c r="AD1027" s="91"/>
      <c r="AE1027" s="62"/>
      <c r="AF1027" s="62"/>
      <c r="AG1027" s="62"/>
      <c r="AH1027" s="92"/>
      <c r="AI1027" s="62"/>
      <c r="AJ1027" s="62"/>
      <c r="AK1027" s="61"/>
    </row>
    <row r="1028" spans="1:37">
      <c r="A1028" s="93" t="s">
        <v>112</v>
      </c>
      <c r="B1028" s="58"/>
      <c r="C1028" s="59"/>
      <c r="D1028" s="58"/>
      <c r="E1028" s="58"/>
      <c r="F1028" s="94" t="s">
        <v>21</v>
      </c>
      <c r="G1028" s="58"/>
      <c r="H1028" s="59"/>
      <c r="I1028" s="58"/>
      <c r="J1028" s="58"/>
      <c r="K1028" s="94" t="s">
        <v>21</v>
      </c>
      <c r="L1028" s="58"/>
      <c r="M1028" s="59"/>
      <c r="N1028" s="58"/>
      <c r="O1028" s="58"/>
      <c r="P1028" s="94" t="s">
        <v>21</v>
      </c>
      <c r="Q1028" s="101"/>
      <c r="R1028" s="59"/>
      <c r="S1028" s="62"/>
      <c r="T1028" s="62"/>
      <c r="AD1028" s="87" t="s">
        <v>113</v>
      </c>
      <c r="AE1028" s="58"/>
      <c r="AF1028" s="58"/>
      <c r="AG1028" s="58"/>
      <c r="AH1028" s="72"/>
      <c r="AI1028" s="58"/>
      <c r="AJ1028" s="58"/>
      <c r="AK1028" s="59"/>
    </row>
    <row r="1029" spans="1:37">
      <c r="AD1029" s="91" t="s">
        <v>114</v>
      </c>
      <c r="AE1029" s="62"/>
      <c r="AF1029" s="62"/>
      <c r="AG1029" s="62"/>
      <c r="AH1029" s="92"/>
      <c r="AI1029" s="62"/>
      <c r="AJ1029" s="62"/>
      <c r="AK1029" s="61"/>
    </row>
    <row r="1030" spans="1:37">
      <c r="A1030" s="102"/>
      <c r="B1030" s="76"/>
      <c r="C1030" s="76"/>
      <c r="D1030" s="76"/>
      <c r="E1030" s="76" t="s">
        <v>100</v>
      </c>
      <c r="F1030" s="76"/>
      <c r="G1030" s="76"/>
      <c r="H1030" s="76"/>
      <c r="I1030" s="76"/>
      <c r="J1030" s="76"/>
      <c r="K1030" s="76"/>
      <c r="L1030" s="76"/>
      <c r="M1030" s="76"/>
      <c r="N1030" s="85" t="s">
        <v>40</v>
      </c>
      <c r="O1030" s="76"/>
      <c r="P1030" s="76"/>
      <c r="Q1030" s="76"/>
      <c r="R1030" s="76"/>
      <c r="S1030" s="76"/>
      <c r="T1030" s="76" t="s">
        <v>101</v>
      </c>
      <c r="U1030" s="76"/>
      <c r="V1030" s="76"/>
      <c r="W1030" s="76"/>
      <c r="X1030" s="76"/>
      <c r="Y1030" s="76"/>
      <c r="Z1030" s="76"/>
      <c r="AA1030" s="76"/>
      <c r="AB1030" s="80"/>
      <c r="AD1030" s="87" t="s">
        <v>115</v>
      </c>
      <c r="AE1030" s="58"/>
      <c r="AF1030" s="58"/>
      <c r="AG1030" s="58"/>
      <c r="AH1030" s="72"/>
      <c r="AI1030" s="58"/>
      <c r="AJ1030" s="58"/>
      <c r="AK1030" s="59"/>
    </row>
    <row r="1031" spans="1:37">
      <c r="A1031" s="103" t="s">
        <v>116</v>
      </c>
      <c r="B1031" s="104" t="s">
        <v>117</v>
      </c>
      <c r="C1031" s="104"/>
      <c r="D1031" s="104"/>
      <c r="E1031" s="104"/>
      <c r="F1031" s="104"/>
      <c r="G1031" s="105"/>
      <c r="H1031" s="104" t="s">
        <v>118</v>
      </c>
      <c r="I1031" s="104"/>
      <c r="J1031" s="105"/>
      <c r="K1031" s="106" t="s">
        <v>119</v>
      </c>
      <c r="L1031" s="107" t="s">
        <v>120</v>
      </c>
      <c r="M1031" s="108"/>
      <c r="N1031" s="109" t="s">
        <v>94</v>
      </c>
      <c r="O1031" s="105" t="s">
        <v>116</v>
      </c>
      <c r="P1031" s="104" t="s">
        <v>117</v>
      </c>
      <c r="Q1031" s="104"/>
      <c r="R1031" s="104"/>
      <c r="S1031" s="104"/>
      <c r="T1031" s="104"/>
      <c r="U1031" s="105"/>
      <c r="V1031" s="104" t="s">
        <v>118</v>
      </c>
      <c r="W1031" s="104"/>
      <c r="X1031" s="105"/>
      <c r="Y1031" s="106" t="s">
        <v>119</v>
      </c>
      <c r="Z1031" s="107" t="s">
        <v>120</v>
      </c>
      <c r="AA1031" s="108"/>
      <c r="AB1031" s="109" t="s">
        <v>94</v>
      </c>
    </row>
    <row r="1032" spans="1:37">
      <c r="A1032" s="110" t="s">
        <v>121</v>
      </c>
      <c r="B1032" s="111"/>
      <c r="C1032" s="111"/>
      <c r="D1032" s="111"/>
      <c r="E1032" s="111"/>
      <c r="F1032" s="111"/>
      <c r="G1032" s="112"/>
      <c r="H1032" s="111"/>
      <c r="I1032" s="111"/>
      <c r="J1032" s="112"/>
      <c r="K1032" s="113"/>
      <c r="L1032" s="114"/>
      <c r="M1032" s="115"/>
      <c r="N1032" s="116"/>
      <c r="O1032" s="117" t="s">
        <v>121</v>
      </c>
      <c r="P1032" s="111"/>
      <c r="Q1032" s="111"/>
      <c r="R1032" s="111"/>
      <c r="S1032" s="111"/>
      <c r="T1032" s="111"/>
      <c r="U1032" s="112"/>
      <c r="V1032" s="111"/>
      <c r="W1032" s="111"/>
      <c r="X1032" s="112"/>
      <c r="Y1032" s="113"/>
      <c r="Z1032" s="114"/>
      <c r="AA1032" s="115"/>
      <c r="AB1032" s="116"/>
      <c r="AD1032" s="64" t="s">
        <v>122</v>
      </c>
    </row>
    <row r="1033" spans="1:37">
      <c r="A1033" s="110" t="s">
        <v>123</v>
      </c>
      <c r="B1033" s="111"/>
      <c r="C1033" s="111"/>
      <c r="D1033" s="111"/>
      <c r="E1033" s="111"/>
      <c r="F1033" s="111"/>
      <c r="G1033" s="112"/>
      <c r="H1033" s="111"/>
      <c r="I1033" s="111"/>
      <c r="J1033" s="112"/>
      <c r="K1033" s="118"/>
      <c r="L1033" s="119"/>
      <c r="M1033" s="112"/>
      <c r="N1033" s="116"/>
      <c r="O1033" s="117" t="s">
        <v>123</v>
      </c>
      <c r="P1033" s="111"/>
      <c r="Q1033" s="111"/>
      <c r="R1033" s="111"/>
      <c r="S1033" s="111"/>
      <c r="T1033" s="111"/>
      <c r="U1033" s="112"/>
      <c r="V1033" s="111"/>
      <c r="W1033" s="111"/>
      <c r="X1033" s="112"/>
      <c r="Y1033" s="118"/>
      <c r="Z1033" s="119"/>
      <c r="AA1033" s="112"/>
      <c r="AB1033" s="116"/>
      <c r="AD1033" s="120"/>
      <c r="AE1033" s="58"/>
      <c r="AF1033" s="58"/>
      <c r="AG1033" s="58"/>
      <c r="AH1033" s="58"/>
      <c r="AI1033" s="58"/>
      <c r="AJ1033" s="58"/>
      <c r="AK1033" s="58"/>
    </row>
    <row r="1034" spans="1:37">
      <c r="A1034" s="110" t="s">
        <v>124</v>
      </c>
      <c r="B1034" s="111"/>
      <c r="C1034" s="111"/>
      <c r="D1034" s="111"/>
      <c r="E1034" s="111"/>
      <c r="F1034" s="111"/>
      <c r="G1034" s="112"/>
      <c r="H1034" s="111"/>
      <c r="I1034" s="111"/>
      <c r="J1034" s="112"/>
      <c r="K1034" s="118"/>
      <c r="L1034" s="119"/>
      <c r="M1034" s="112"/>
      <c r="N1034" s="116"/>
      <c r="O1034" s="117" t="s">
        <v>124</v>
      </c>
      <c r="P1034" s="111"/>
      <c r="Q1034" s="111"/>
      <c r="R1034" s="111"/>
      <c r="S1034" s="111"/>
      <c r="T1034" s="111"/>
      <c r="U1034" s="112"/>
      <c r="V1034" s="111"/>
      <c r="W1034" s="111"/>
      <c r="X1034" s="112"/>
      <c r="Y1034" s="118"/>
      <c r="Z1034" s="119"/>
      <c r="AA1034" s="112"/>
      <c r="AB1034" s="116"/>
      <c r="AD1034" s="64" t="s">
        <v>96</v>
      </c>
    </row>
    <row r="1035" spans="1:37">
      <c r="A1035" s="110" t="s">
        <v>125</v>
      </c>
      <c r="B1035" s="111"/>
      <c r="C1035" s="111"/>
      <c r="D1035" s="111"/>
      <c r="E1035" s="111"/>
      <c r="F1035" s="111"/>
      <c r="G1035" s="112"/>
      <c r="H1035" s="111"/>
      <c r="I1035" s="111"/>
      <c r="J1035" s="112"/>
      <c r="K1035" s="118"/>
      <c r="L1035" s="119"/>
      <c r="M1035" s="112"/>
      <c r="N1035" s="116"/>
      <c r="O1035" s="117" t="s">
        <v>125</v>
      </c>
      <c r="P1035" s="111"/>
      <c r="Q1035" s="111"/>
      <c r="R1035" s="111"/>
      <c r="S1035" s="111"/>
      <c r="T1035" s="111"/>
      <c r="U1035" s="112"/>
      <c r="V1035" s="111"/>
      <c r="W1035" s="111"/>
      <c r="X1035" s="112"/>
      <c r="Y1035" s="118"/>
      <c r="Z1035" s="119"/>
      <c r="AA1035" s="112"/>
      <c r="AB1035" s="116"/>
      <c r="AD1035" s="120"/>
      <c r="AE1035" s="58"/>
      <c r="AF1035" s="58"/>
      <c r="AG1035" s="58"/>
      <c r="AH1035" s="58"/>
      <c r="AI1035" s="58"/>
      <c r="AJ1035" s="58"/>
      <c r="AK1035" s="58"/>
    </row>
    <row r="1036" spans="1:37">
      <c r="A1036" s="110" t="s">
        <v>126</v>
      </c>
      <c r="B1036" s="111"/>
      <c r="C1036" s="111"/>
      <c r="D1036" s="111"/>
      <c r="E1036" s="111"/>
      <c r="F1036" s="111"/>
      <c r="G1036" s="112"/>
      <c r="H1036" s="111"/>
      <c r="I1036" s="111"/>
      <c r="J1036" s="112"/>
      <c r="K1036" s="118"/>
      <c r="L1036" s="119"/>
      <c r="M1036" s="112"/>
      <c r="N1036" s="116"/>
      <c r="O1036" s="117" t="s">
        <v>126</v>
      </c>
      <c r="P1036" s="111"/>
      <c r="Q1036" s="111"/>
      <c r="R1036" s="111"/>
      <c r="S1036" s="111"/>
      <c r="T1036" s="111"/>
      <c r="U1036" s="112"/>
      <c r="V1036" s="111"/>
      <c r="W1036" s="111"/>
      <c r="X1036" s="112"/>
      <c r="Y1036" s="118"/>
      <c r="Z1036" s="119"/>
      <c r="AA1036" s="112"/>
      <c r="AB1036" s="116"/>
      <c r="AD1036" s="64" t="s">
        <v>127</v>
      </c>
    </row>
    <row r="1037" spans="1:37">
      <c r="A1037" s="121" t="s">
        <v>128</v>
      </c>
      <c r="B1037" s="58"/>
      <c r="C1037" s="58"/>
      <c r="D1037" s="58"/>
      <c r="E1037" s="58"/>
      <c r="F1037" s="58"/>
      <c r="G1037" s="72"/>
      <c r="H1037" s="58"/>
      <c r="I1037" s="58"/>
      <c r="J1037" s="72"/>
      <c r="K1037" s="122"/>
      <c r="L1037" s="123"/>
      <c r="M1037" s="72"/>
      <c r="N1037" s="59"/>
      <c r="O1037" s="124" t="s">
        <v>128</v>
      </c>
      <c r="P1037" s="58"/>
      <c r="Q1037" s="58"/>
      <c r="R1037" s="58"/>
      <c r="S1037" s="58"/>
      <c r="T1037" s="58"/>
      <c r="U1037" s="72"/>
      <c r="V1037" s="58"/>
      <c r="W1037" s="58"/>
      <c r="X1037" s="72"/>
      <c r="Y1037" s="122"/>
      <c r="Z1037" s="123"/>
      <c r="AA1037" s="72"/>
      <c r="AB1037" s="59"/>
      <c r="AD1037" s="125"/>
      <c r="AE1037" s="125" t="str">
        <f>Daten!$A$35</f>
        <v>Fredenbeck</v>
      </c>
      <c r="AF1037" s="58"/>
      <c r="AG1037" s="58"/>
      <c r="AH1037" s="58"/>
      <c r="AI1037" s="58"/>
      <c r="AJ1037" s="58"/>
      <c r="AK1037" s="58"/>
    </row>
    <row r="1038" spans="1:37">
      <c r="A1038" s="65" t="s">
        <v>129</v>
      </c>
      <c r="N1038" s="61"/>
      <c r="O1038" s="64" t="s">
        <v>129</v>
      </c>
      <c r="AB1038" s="61"/>
      <c r="AD1038" s="64" t="s">
        <v>130</v>
      </c>
    </row>
    <row r="1039" spans="1:37">
      <c r="A1039" s="57"/>
      <c r="B1039" s="58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9"/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8"/>
      <c r="AB1039" s="59"/>
      <c r="AD1039" s="58"/>
      <c r="AE1039" s="126" t="str">
        <f>Daten!$A$33</f>
        <v>06.05.2017</v>
      </c>
      <c r="AF1039" s="58"/>
      <c r="AG1039" s="58"/>
      <c r="AH1039" s="58"/>
      <c r="AI1039" s="58"/>
      <c r="AJ1039" s="58"/>
      <c r="AK1039" s="58"/>
    </row>
    <row r="1040" spans="1:37" ht="12" customHeight="1">
      <c r="A1040" s="127"/>
    </row>
    <row r="1041" spans="1:37">
      <c r="A1041" s="51" t="s">
        <v>95</v>
      </c>
      <c r="B1041" s="52"/>
      <c r="C1041" s="52"/>
      <c r="D1041" s="52"/>
      <c r="E1041" s="53"/>
      <c r="F1041" s="54" t="s">
        <v>96</v>
      </c>
      <c r="G1041" s="52"/>
      <c r="H1041" s="52"/>
      <c r="I1041" s="52"/>
      <c r="J1041" s="52"/>
      <c r="K1041" s="52"/>
      <c r="L1041" s="52"/>
      <c r="M1041" s="52"/>
      <c r="N1041" s="52"/>
      <c r="O1041" s="52"/>
      <c r="P1041" s="53"/>
      <c r="Q1041" s="54" t="s">
        <v>97</v>
      </c>
      <c r="R1041" s="52"/>
      <c r="S1041" s="52"/>
      <c r="T1041" s="52"/>
      <c r="U1041" s="52"/>
      <c r="V1041" s="52"/>
      <c r="W1041" s="52"/>
      <c r="X1041" s="52"/>
      <c r="Y1041" s="52"/>
      <c r="Z1041" s="52"/>
      <c r="AA1041" s="52"/>
      <c r="AB1041" s="53"/>
      <c r="AC1041" s="55" t="s">
        <v>98</v>
      </c>
    </row>
    <row r="1042" spans="1:37">
      <c r="A1042" s="57"/>
      <c r="B1042" s="58"/>
      <c r="C1042" s="58"/>
      <c r="D1042" s="58"/>
      <c r="E1042" s="59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9"/>
      <c r="Q1042" s="58"/>
      <c r="R1042" s="58" t="str">
        <f ca="1">Sonntag!P55</f>
        <v>TV Zeilhard</v>
      </c>
      <c r="S1042" s="58"/>
      <c r="T1042" s="58"/>
      <c r="U1042" s="58"/>
      <c r="V1042" s="58"/>
      <c r="W1042" s="58"/>
      <c r="X1042" s="58"/>
      <c r="Y1042" s="58" t="str">
        <f>Sonntag!N55</f>
        <v>M40</v>
      </c>
      <c r="Z1042" s="58"/>
      <c r="AA1042" s="58"/>
      <c r="AB1042" s="59"/>
      <c r="AC1042" s="55" t="s">
        <v>99</v>
      </c>
    </row>
    <row r="1043" spans="1:37" ht="15.95" customHeight="1">
      <c r="A1043" s="60" t="s">
        <v>100</v>
      </c>
      <c r="C1043" s="56" t="str">
        <f ca="1">Sonntag!I55</f>
        <v>MTV Jahn Schladen</v>
      </c>
      <c r="M1043" s="61"/>
      <c r="N1043" s="62" t="s">
        <v>101</v>
      </c>
      <c r="O1043" s="63"/>
      <c r="P1043" s="56" t="str">
        <f ca="1">Sonntag!M55</f>
        <v>Linden-Dahlhauser TV</v>
      </c>
      <c r="AB1043" s="61"/>
    </row>
    <row r="1044" spans="1:37">
      <c r="A1044" s="57"/>
      <c r="B1044" s="58"/>
      <c r="C1044" s="58"/>
      <c r="M1044" s="61"/>
      <c r="N1044" s="62"/>
      <c r="AB1044" s="61"/>
      <c r="AD1044" s="64" t="s">
        <v>37</v>
      </c>
      <c r="AG1044" s="64" t="s">
        <v>102</v>
      </c>
      <c r="AJ1044" s="64" t="s">
        <v>39</v>
      </c>
    </row>
    <row r="1045" spans="1:37">
      <c r="A1045" s="65" t="s">
        <v>100</v>
      </c>
      <c r="C1045" s="66"/>
      <c r="D1045" s="67"/>
      <c r="E1045" s="67"/>
      <c r="F1045" s="67"/>
      <c r="G1045" s="67"/>
      <c r="H1045" s="68"/>
      <c r="I1045" s="67"/>
      <c r="J1045" s="67"/>
      <c r="K1045" s="67"/>
      <c r="L1045" s="67"/>
      <c r="M1045" s="68"/>
      <c r="N1045" s="67"/>
      <c r="O1045" s="67"/>
      <c r="P1045" s="67"/>
      <c r="Q1045" s="67"/>
      <c r="R1045" s="68"/>
      <c r="S1045" s="67"/>
      <c r="T1045" s="67"/>
      <c r="U1045" s="67"/>
      <c r="V1045" s="67"/>
      <c r="W1045" s="68"/>
      <c r="X1045" s="67"/>
      <c r="Y1045" s="67"/>
      <c r="Z1045" s="67"/>
      <c r="AA1045" s="67"/>
      <c r="AB1045" s="68"/>
      <c r="AC1045" s="62"/>
      <c r="AD1045" s="69"/>
      <c r="AE1045" s="53"/>
      <c r="AF1045" s="62"/>
      <c r="AG1045" s="69"/>
      <c r="AH1045" s="53"/>
      <c r="AJ1045" s="69"/>
      <c r="AK1045" s="53"/>
    </row>
    <row r="1046" spans="1:37">
      <c r="A1046" s="70" t="s">
        <v>101</v>
      </c>
      <c r="B1046" s="58"/>
      <c r="C1046" s="71"/>
      <c r="D1046" s="72"/>
      <c r="E1046" s="72"/>
      <c r="F1046" s="72"/>
      <c r="G1046" s="72"/>
      <c r="H1046" s="59"/>
      <c r="I1046" s="72"/>
      <c r="J1046" s="72"/>
      <c r="K1046" s="72"/>
      <c r="L1046" s="72"/>
      <c r="M1046" s="59"/>
      <c r="N1046" s="72"/>
      <c r="O1046" s="72"/>
      <c r="P1046" s="72"/>
      <c r="Q1046" s="72"/>
      <c r="R1046" s="59"/>
      <c r="S1046" s="72"/>
      <c r="T1046" s="72"/>
      <c r="U1046" s="72"/>
      <c r="V1046" s="72"/>
      <c r="W1046" s="59"/>
      <c r="X1046" s="72"/>
      <c r="Y1046" s="72"/>
      <c r="Z1046" s="72"/>
      <c r="AA1046" s="72"/>
      <c r="AB1046" s="59"/>
      <c r="AC1046" s="62"/>
      <c r="AD1046" s="462">
        <f>Sonntag!C54</f>
        <v>9</v>
      </c>
      <c r="AE1046" s="463"/>
      <c r="AF1046" s="62"/>
      <c r="AG1046" s="462">
        <f>Sonntag!E55</f>
        <v>134</v>
      </c>
      <c r="AH1046" s="463"/>
      <c r="AJ1046" s="462">
        <f>Sonntag!F55</f>
        <v>2</v>
      </c>
      <c r="AK1046" s="463"/>
    </row>
    <row r="1047" spans="1:37">
      <c r="A1047" s="65" t="s">
        <v>100</v>
      </c>
      <c r="C1047" s="66"/>
      <c r="D1047" s="67"/>
      <c r="E1047" s="67"/>
      <c r="F1047" s="67"/>
      <c r="G1047" s="67"/>
      <c r="H1047" s="68"/>
      <c r="I1047" s="67"/>
      <c r="J1047" s="67"/>
      <c r="K1047" s="67"/>
      <c r="L1047" s="67"/>
      <c r="M1047" s="68"/>
      <c r="N1047" s="67"/>
      <c r="O1047" s="67"/>
      <c r="P1047" s="67"/>
      <c r="Q1047" s="67"/>
      <c r="R1047" s="68"/>
      <c r="S1047" s="67"/>
      <c r="T1047" s="67"/>
      <c r="U1047" s="67"/>
      <c r="V1047" s="67"/>
      <c r="W1047" s="68"/>
      <c r="X1047" s="67"/>
      <c r="Y1047" s="67"/>
      <c r="Z1047" s="67"/>
      <c r="AA1047" s="67"/>
      <c r="AB1047" s="68"/>
      <c r="AC1047" s="62"/>
      <c r="AD1047" s="57"/>
      <c r="AE1047" s="59"/>
      <c r="AF1047" s="62"/>
      <c r="AG1047" s="57"/>
      <c r="AH1047" s="59"/>
      <c r="AJ1047" s="57"/>
      <c r="AK1047" s="59"/>
    </row>
    <row r="1048" spans="1:37">
      <c r="A1048" s="70" t="s">
        <v>101</v>
      </c>
      <c r="B1048" s="58"/>
      <c r="C1048" s="71"/>
      <c r="D1048" s="72"/>
      <c r="E1048" s="72"/>
      <c r="F1048" s="72"/>
      <c r="G1048" s="72"/>
      <c r="H1048" s="59"/>
      <c r="I1048" s="72"/>
      <c r="J1048" s="72"/>
      <c r="K1048" s="72"/>
      <c r="L1048" s="72"/>
      <c r="M1048" s="59"/>
      <c r="N1048" s="72"/>
      <c r="O1048" s="72"/>
      <c r="P1048" s="72"/>
      <c r="Q1048" s="72"/>
      <c r="R1048" s="59"/>
      <c r="S1048" s="72"/>
      <c r="T1048" s="72"/>
      <c r="U1048" s="72"/>
      <c r="V1048" s="72"/>
      <c r="W1048" s="59"/>
      <c r="X1048" s="72"/>
      <c r="Y1048" s="72"/>
      <c r="Z1048" s="72"/>
      <c r="AA1048" s="72"/>
      <c r="AB1048" s="59"/>
      <c r="AC1048" s="62"/>
      <c r="AD1048" s="62"/>
      <c r="AE1048" s="62"/>
      <c r="AF1048" s="62"/>
      <c r="AG1048" s="62"/>
    </row>
    <row r="1049" spans="1:37">
      <c r="A1049" s="65" t="s">
        <v>100</v>
      </c>
      <c r="C1049" s="66"/>
      <c r="D1049" s="67"/>
      <c r="E1049" s="67"/>
      <c r="F1049" s="67"/>
      <c r="G1049" s="67"/>
      <c r="H1049" s="68"/>
      <c r="I1049" s="67"/>
      <c r="J1049" s="67"/>
      <c r="K1049" s="67"/>
      <c r="L1049" s="67"/>
      <c r="M1049" s="68"/>
      <c r="N1049" s="67"/>
      <c r="O1049" s="67"/>
      <c r="P1049" s="67"/>
      <c r="Q1049" s="67"/>
      <c r="R1049" s="68"/>
      <c r="S1049" s="67"/>
      <c r="T1049" s="67"/>
      <c r="U1049" s="67"/>
      <c r="V1049" s="67"/>
      <c r="W1049" s="68"/>
      <c r="X1049" s="67"/>
      <c r="Y1049" s="67"/>
      <c r="Z1049" s="67"/>
      <c r="AA1049" s="67"/>
      <c r="AB1049" s="68"/>
      <c r="AC1049" s="62"/>
      <c r="AD1049" s="73" t="s">
        <v>103</v>
      </c>
      <c r="AE1049" s="62"/>
      <c r="AF1049" s="62"/>
      <c r="AG1049" s="62"/>
    </row>
    <row r="1050" spans="1:37">
      <c r="A1050" s="70" t="s">
        <v>101</v>
      </c>
      <c r="B1050" s="58"/>
      <c r="C1050" s="71"/>
      <c r="D1050" s="72"/>
      <c r="E1050" s="72"/>
      <c r="F1050" s="72"/>
      <c r="G1050" s="72"/>
      <c r="H1050" s="59"/>
      <c r="I1050" s="72"/>
      <c r="J1050" s="72"/>
      <c r="K1050" s="72"/>
      <c r="L1050" s="72"/>
      <c r="M1050" s="59"/>
      <c r="N1050" s="72"/>
      <c r="O1050" s="72"/>
      <c r="P1050" s="72"/>
      <c r="Q1050" s="72"/>
      <c r="R1050" s="59"/>
      <c r="S1050" s="72"/>
      <c r="T1050" s="72"/>
      <c r="U1050" s="72"/>
      <c r="V1050" s="72"/>
      <c r="W1050" s="59"/>
      <c r="X1050" s="72"/>
      <c r="Y1050" s="72"/>
      <c r="Z1050" s="72"/>
      <c r="AA1050" s="72"/>
      <c r="AB1050" s="59"/>
      <c r="AC1050" s="62"/>
      <c r="AD1050" s="62"/>
      <c r="AE1050" s="62"/>
      <c r="AF1050" s="62"/>
      <c r="AG1050" s="62"/>
    </row>
    <row r="1051" spans="1:37">
      <c r="A1051" s="65" t="s">
        <v>100</v>
      </c>
      <c r="C1051" s="66"/>
      <c r="D1051" s="67"/>
      <c r="E1051" s="67"/>
      <c r="F1051" s="67"/>
      <c r="G1051" s="67"/>
      <c r="H1051" s="68"/>
      <c r="I1051" s="67"/>
      <c r="J1051" s="67"/>
      <c r="K1051" s="67"/>
      <c r="L1051" s="67"/>
      <c r="M1051" s="68"/>
      <c r="N1051" s="67"/>
      <c r="O1051" s="67"/>
      <c r="P1051" s="67"/>
      <c r="Q1051" s="67"/>
      <c r="R1051" s="68"/>
      <c r="S1051" s="67"/>
      <c r="T1051" s="67"/>
      <c r="U1051" s="67"/>
      <c r="V1051" s="67"/>
      <c r="W1051" s="68"/>
      <c r="X1051" s="67"/>
      <c r="Y1051" s="67"/>
      <c r="Z1051" s="67"/>
      <c r="AA1051" s="67"/>
      <c r="AB1051" s="68"/>
      <c r="AC1051" s="62"/>
      <c r="AD1051" s="74" t="str">
        <f>Daten!$A$31</f>
        <v>DM Senioren 2017</v>
      </c>
      <c r="AE1051" s="58"/>
      <c r="AF1051" s="58"/>
      <c r="AG1051" s="58"/>
      <c r="AH1051" s="58"/>
      <c r="AI1051" s="58"/>
      <c r="AJ1051" s="58"/>
      <c r="AK1051" s="58"/>
    </row>
    <row r="1052" spans="1:37">
      <c r="A1052" s="70" t="s">
        <v>101</v>
      </c>
      <c r="B1052" s="58"/>
      <c r="C1052" s="71"/>
      <c r="D1052" s="72"/>
      <c r="E1052" s="72"/>
      <c r="F1052" s="72"/>
      <c r="G1052" s="72"/>
      <c r="H1052" s="59"/>
      <c r="I1052" s="72"/>
      <c r="J1052" s="72"/>
      <c r="K1052" s="72"/>
      <c r="L1052" s="72"/>
      <c r="M1052" s="59"/>
      <c r="N1052" s="72"/>
      <c r="O1052" s="72"/>
      <c r="P1052" s="72"/>
      <c r="Q1052" s="72"/>
      <c r="R1052" s="59"/>
      <c r="S1052" s="72"/>
      <c r="T1052" s="72"/>
      <c r="U1052" s="72"/>
      <c r="V1052" s="72"/>
      <c r="W1052" s="59"/>
      <c r="X1052" s="72"/>
      <c r="Y1052" s="72"/>
      <c r="Z1052" s="72"/>
      <c r="AA1052" s="72"/>
      <c r="AB1052" s="59"/>
      <c r="AC1052" s="62"/>
      <c r="AD1052" s="75" t="str">
        <f>Sonntag!G55</f>
        <v>M40</v>
      </c>
      <c r="AE1052" s="76"/>
      <c r="AF1052" s="76"/>
      <c r="AG1052" s="75" t="s">
        <v>34</v>
      </c>
      <c r="AH1052" s="76"/>
      <c r="AI1052" s="76"/>
      <c r="AJ1052" s="76"/>
      <c r="AK1052" s="76"/>
    </row>
    <row r="1053" spans="1:37">
      <c r="A1053" s="65" t="s">
        <v>100</v>
      </c>
      <c r="C1053" s="66"/>
      <c r="D1053" s="67"/>
      <c r="E1053" s="67"/>
      <c r="F1053" s="67"/>
      <c r="G1053" s="67"/>
      <c r="H1053" s="68"/>
      <c r="I1053" s="67"/>
      <c r="J1053" s="67"/>
      <c r="K1053" s="67"/>
      <c r="L1053" s="67"/>
      <c r="M1053" s="68"/>
      <c r="N1053" s="67"/>
      <c r="O1053" s="67"/>
      <c r="P1053" s="67"/>
      <c r="Q1053" s="67"/>
      <c r="R1053" s="68"/>
      <c r="S1053" s="67"/>
      <c r="T1053" s="67"/>
      <c r="U1053" s="67"/>
      <c r="V1053" s="67"/>
      <c r="W1053" s="68"/>
      <c r="X1053" s="67"/>
      <c r="Y1053" s="67"/>
      <c r="Z1053" s="67"/>
      <c r="AA1053" s="67"/>
      <c r="AB1053" s="68"/>
      <c r="AC1053" s="62"/>
      <c r="AD1053" s="77"/>
      <c r="AE1053" s="62"/>
      <c r="AF1053" s="62"/>
      <c r="AG1053" s="62"/>
      <c r="AH1053" s="62"/>
      <c r="AI1053" s="62"/>
      <c r="AJ1053" s="62"/>
      <c r="AK1053" s="62"/>
    </row>
    <row r="1054" spans="1:37">
      <c r="A1054" s="70" t="s">
        <v>101</v>
      </c>
      <c r="B1054" s="58"/>
      <c r="C1054" s="71"/>
      <c r="D1054" s="72"/>
      <c r="E1054" s="72"/>
      <c r="F1054" s="72"/>
      <c r="G1054" s="72"/>
      <c r="H1054" s="59"/>
      <c r="I1054" s="72"/>
      <c r="J1054" s="72"/>
      <c r="K1054" s="72"/>
      <c r="L1054" s="72"/>
      <c r="M1054" s="59"/>
      <c r="N1054" s="72"/>
      <c r="O1054" s="72"/>
      <c r="P1054" s="72"/>
      <c r="Q1054" s="72"/>
      <c r="R1054" s="59"/>
      <c r="S1054" s="72"/>
      <c r="T1054" s="72"/>
      <c r="U1054" s="72"/>
      <c r="V1054" s="72"/>
      <c r="W1054" s="59"/>
      <c r="X1054" s="72"/>
      <c r="Y1054" s="72"/>
      <c r="Z1054" s="72"/>
      <c r="AA1054" s="72"/>
      <c r="AB1054" s="59"/>
      <c r="AC1054" s="62"/>
      <c r="AD1054" s="78" t="s">
        <v>104</v>
      </c>
      <c r="AE1054" s="76"/>
      <c r="AF1054" s="76"/>
      <c r="AG1054" s="76"/>
      <c r="AH1054" s="79"/>
      <c r="AI1054" s="76"/>
      <c r="AJ1054" s="76"/>
      <c r="AK1054" s="80"/>
    </row>
    <row r="1055" spans="1:37">
      <c r="D1055" s="64"/>
      <c r="AD1055" s="81"/>
      <c r="AE1055" s="52"/>
      <c r="AF1055" s="52"/>
      <c r="AG1055" s="52"/>
      <c r="AH1055" s="82"/>
      <c r="AI1055" s="52"/>
      <c r="AJ1055" s="52"/>
      <c r="AK1055" s="53"/>
    </row>
    <row r="1056" spans="1:37">
      <c r="A1056" s="83" t="s">
        <v>105</v>
      </c>
      <c r="B1056" s="76"/>
      <c r="C1056" s="80"/>
      <c r="D1056" s="84"/>
      <c r="E1056" s="84" t="s">
        <v>100</v>
      </c>
      <c r="F1056" s="85" t="s">
        <v>21</v>
      </c>
      <c r="G1056" s="84" t="s">
        <v>101</v>
      </c>
      <c r="H1056" s="86"/>
      <c r="I1056" s="84" t="s">
        <v>106</v>
      </c>
      <c r="J1056" s="84"/>
      <c r="K1056" s="84"/>
      <c r="L1056" s="84"/>
      <c r="M1056" s="86"/>
      <c r="N1056" s="84" t="s">
        <v>107</v>
      </c>
      <c r="O1056" s="84"/>
      <c r="P1056" s="84"/>
      <c r="Q1056" s="84"/>
      <c r="R1056" s="86"/>
      <c r="S1056" s="73"/>
      <c r="T1056" s="73"/>
      <c r="AD1056" s="87" t="s">
        <v>108</v>
      </c>
      <c r="AE1056" s="58"/>
      <c r="AF1056" s="58"/>
      <c r="AG1056" s="58"/>
      <c r="AH1056" s="72"/>
      <c r="AI1056" s="58"/>
      <c r="AJ1056" s="58"/>
      <c r="AK1056" s="59"/>
    </row>
    <row r="1057" spans="1:37">
      <c r="A1057" s="60"/>
      <c r="C1057" s="61"/>
      <c r="H1057" s="61"/>
      <c r="M1057" s="61"/>
      <c r="N1057" s="88"/>
      <c r="O1057" s="89"/>
      <c r="P1057" s="89"/>
      <c r="Q1057" s="89"/>
      <c r="R1057" s="90"/>
      <c r="S1057" s="62"/>
      <c r="T1057" s="56" t="s">
        <v>109</v>
      </c>
      <c r="AD1057" s="91"/>
      <c r="AE1057" s="62"/>
      <c r="AF1057" s="62"/>
      <c r="AG1057" s="62"/>
      <c r="AH1057" s="92"/>
      <c r="AI1057" s="62"/>
      <c r="AJ1057" s="62"/>
      <c r="AK1057" s="61"/>
    </row>
    <row r="1058" spans="1:37">
      <c r="A1058" s="93" t="s">
        <v>110</v>
      </c>
      <c r="B1058" s="58"/>
      <c r="C1058" s="59"/>
      <c r="D1058" s="58"/>
      <c r="E1058" s="58"/>
      <c r="F1058" s="94" t="s">
        <v>21</v>
      </c>
      <c r="G1058" s="58"/>
      <c r="H1058" s="59"/>
      <c r="I1058" s="58"/>
      <c r="J1058" s="58"/>
      <c r="K1058" s="94" t="s">
        <v>21</v>
      </c>
      <c r="L1058" s="58"/>
      <c r="M1058" s="59"/>
      <c r="N1058" s="95"/>
      <c r="O1058" s="95"/>
      <c r="P1058" s="96"/>
      <c r="Q1058" s="97"/>
      <c r="R1058" s="98"/>
      <c r="S1058" s="62"/>
      <c r="T1058" s="62"/>
      <c r="AD1058" s="87" t="s">
        <v>111</v>
      </c>
      <c r="AE1058" s="58"/>
      <c r="AF1058" s="58"/>
      <c r="AG1058" s="58"/>
      <c r="AH1058" s="72"/>
      <c r="AI1058" s="58"/>
      <c r="AJ1058" s="58"/>
      <c r="AK1058" s="59"/>
    </row>
    <row r="1059" spans="1:37">
      <c r="A1059" s="60"/>
      <c r="C1059" s="61"/>
      <c r="H1059" s="61"/>
      <c r="K1059" s="99"/>
      <c r="M1059" s="61"/>
      <c r="N1059" s="62"/>
      <c r="Q1059" s="100"/>
      <c r="R1059" s="61"/>
      <c r="S1059" s="62"/>
      <c r="T1059" s="58"/>
      <c r="U1059" s="58"/>
      <c r="V1059" s="58"/>
      <c r="W1059" s="58"/>
      <c r="X1059" s="58"/>
      <c r="Y1059" s="58"/>
      <c r="Z1059" s="58"/>
      <c r="AA1059" s="58"/>
      <c r="AB1059" s="58"/>
      <c r="AC1059" s="62"/>
      <c r="AD1059" s="91"/>
      <c r="AE1059" s="62"/>
      <c r="AF1059" s="62"/>
      <c r="AG1059" s="62"/>
      <c r="AH1059" s="92"/>
      <c r="AI1059" s="62"/>
      <c r="AJ1059" s="62"/>
      <c r="AK1059" s="61"/>
    </row>
    <row r="1060" spans="1:37">
      <c r="A1060" s="93" t="s">
        <v>112</v>
      </c>
      <c r="B1060" s="58"/>
      <c r="C1060" s="59"/>
      <c r="D1060" s="58"/>
      <c r="E1060" s="58"/>
      <c r="F1060" s="94" t="s">
        <v>21</v>
      </c>
      <c r="G1060" s="58"/>
      <c r="H1060" s="59"/>
      <c r="I1060" s="58"/>
      <c r="J1060" s="58"/>
      <c r="K1060" s="94" t="s">
        <v>21</v>
      </c>
      <c r="L1060" s="58"/>
      <c r="M1060" s="59"/>
      <c r="N1060" s="58"/>
      <c r="O1060" s="58"/>
      <c r="P1060" s="94" t="s">
        <v>21</v>
      </c>
      <c r="Q1060" s="101"/>
      <c r="R1060" s="59"/>
      <c r="S1060" s="62"/>
      <c r="T1060" s="62"/>
      <c r="AD1060" s="87" t="s">
        <v>113</v>
      </c>
      <c r="AE1060" s="58"/>
      <c r="AF1060" s="58"/>
      <c r="AG1060" s="58"/>
      <c r="AH1060" s="72"/>
      <c r="AI1060" s="58"/>
      <c r="AJ1060" s="58"/>
      <c r="AK1060" s="59"/>
    </row>
    <row r="1061" spans="1:37">
      <c r="AD1061" s="91" t="s">
        <v>114</v>
      </c>
      <c r="AE1061" s="62"/>
      <c r="AF1061" s="62"/>
      <c r="AG1061" s="62"/>
      <c r="AH1061" s="92"/>
      <c r="AI1061" s="62"/>
      <c r="AJ1061" s="62"/>
      <c r="AK1061" s="61"/>
    </row>
    <row r="1062" spans="1:37">
      <c r="A1062" s="102"/>
      <c r="B1062" s="76"/>
      <c r="C1062" s="76"/>
      <c r="D1062" s="76"/>
      <c r="E1062" s="76" t="s">
        <v>100</v>
      </c>
      <c r="F1062" s="76"/>
      <c r="G1062" s="76"/>
      <c r="H1062" s="76"/>
      <c r="I1062" s="76"/>
      <c r="J1062" s="76"/>
      <c r="K1062" s="76"/>
      <c r="L1062" s="76"/>
      <c r="M1062" s="76"/>
      <c r="N1062" s="85" t="s">
        <v>40</v>
      </c>
      <c r="O1062" s="76"/>
      <c r="P1062" s="76"/>
      <c r="Q1062" s="76"/>
      <c r="R1062" s="76"/>
      <c r="S1062" s="76"/>
      <c r="T1062" s="76" t="s">
        <v>101</v>
      </c>
      <c r="U1062" s="76"/>
      <c r="V1062" s="76"/>
      <c r="W1062" s="76"/>
      <c r="X1062" s="76"/>
      <c r="Y1062" s="76"/>
      <c r="Z1062" s="76"/>
      <c r="AA1062" s="76"/>
      <c r="AB1062" s="80"/>
      <c r="AD1062" s="87" t="s">
        <v>115</v>
      </c>
      <c r="AE1062" s="58"/>
      <c r="AF1062" s="58"/>
      <c r="AG1062" s="58"/>
      <c r="AH1062" s="72"/>
      <c r="AI1062" s="58"/>
      <c r="AJ1062" s="58"/>
      <c r="AK1062" s="59"/>
    </row>
    <row r="1063" spans="1:37">
      <c r="A1063" s="103" t="s">
        <v>116</v>
      </c>
      <c r="B1063" s="104" t="s">
        <v>117</v>
      </c>
      <c r="C1063" s="104"/>
      <c r="D1063" s="104"/>
      <c r="E1063" s="104"/>
      <c r="F1063" s="104"/>
      <c r="G1063" s="105"/>
      <c r="H1063" s="104" t="s">
        <v>118</v>
      </c>
      <c r="I1063" s="104"/>
      <c r="J1063" s="105"/>
      <c r="K1063" s="106" t="s">
        <v>119</v>
      </c>
      <c r="L1063" s="107" t="s">
        <v>120</v>
      </c>
      <c r="M1063" s="108"/>
      <c r="N1063" s="109" t="s">
        <v>94</v>
      </c>
      <c r="O1063" s="105" t="s">
        <v>116</v>
      </c>
      <c r="P1063" s="104" t="s">
        <v>117</v>
      </c>
      <c r="Q1063" s="104"/>
      <c r="R1063" s="104"/>
      <c r="S1063" s="104"/>
      <c r="T1063" s="104"/>
      <c r="U1063" s="105"/>
      <c r="V1063" s="104" t="s">
        <v>118</v>
      </c>
      <c r="W1063" s="104"/>
      <c r="X1063" s="105"/>
      <c r="Y1063" s="106" t="s">
        <v>119</v>
      </c>
      <c r="Z1063" s="107" t="s">
        <v>120</v>
      </c>
      <c r="AA1063" s="108"/>
      <c r="AB1063" s="109" t="s">
        <v>94</v>
      </c>
    </row>
    <row r="1064" spans="1:37">
      <c r="A1064" s="110" t="s">
        <v>121</v>
      </c>
      <c r="B1064" s="111"/>
      <c r="C1064" s="111"/>
      <c r="D1064" s="111"/>
      <c r="E1064" s="111"/>
      <c r="F1064" s="111"/>
      <c r="G1064" s="112"/>
      <c r="H1064" s="111"/>
      <c r="I1064" s="111"/>
      <c r="J1064" s="112"/>
      <c r="K1064" s="113"/>
      <c r="L1064" s="114"/>
      <c r="M1064" s="115"/>
      <c r="N1064" s="116"/>
      <c r="O1064" s="117" t="s">
        <v>121</v>
      </c>
      <c r="P1064" s="111"/>
      <c r="Q1064" s="111"/>
      <c r="R1064" s="111"/>
      <c r="S1064" s="111"/>
      <c r="T1064" s="111"/>
      <c r="U1064" s="112"/>
      <c r="V1064" s="111"/>
      <c r="W1064" s="111"/>
      <c r="X1064" s="112"/>
      <c r="Y1064" s="113"/>
      <c r="Z1064" s="114"/>
      <c r="AA1064" s="115"/>
      <c r="AB1064" s="116"/>
      <c r="AD1064" s="64" t="s">
        <v>122</v>
      </c>
    </row>
    <row r="1065" spans="1:37">
      <c r="A1065" s="110" t="s">
        <v>123</v>
      </c>
      <c r="B1065" s="111"/>
      <c r="C1065" s="111"/>
      <c r="D1065" s="111"/>
      <c r="E1065" s="111"/>
      <c r="F1065" s="111"/>
      <c r="G1065" s="112"/>
      <c r="H1065" s="111"/>
      <c r="I1065" s="111"/>
      <c r="J1065" s="112"/>
      <c r="K1065" s="118"/>
      <c r="L1065" s="119"/>
      <c r="M1065" s="112"/>
      <c r="N1065" s="116"/>
      <c r="O1065" s="117" t="s">
        <v>123</v>
      </c>
      <c r="P1065" s="111"/>
      <c r="Q1065" s="111"/>
      <c r="R1065" s="111"/>
      <c r="S1065" s="111"/>
      <c r="T1065" s="111"/>
      <c r="U1065" s="112"/>
      <c r="V1065" s="111"/>
      <c r="W1065" s="111"/>
      <c r="X1065" s="112"/>
      <c r="Y1065" s="118"/>
      <c r="Z1065" s="119"/>
      <c r="AA1065" s="112"/>
      <c r="AB1065" s="116"/>
      <c r="AD1065" s="120"/>
      <c r="AE1065" s="58"/>
      <c r="AF1065" s="58"/>
      <c r="AG1065" s="58"/>
      <c r="AH1065" s="58"/>
      <c r="AI1065" s="58"/>
      <c r="AJ1065" s="58"/>
      <c r="AK1065" s="58"/>
    </row>
    <row r="1066" spans="1:37">
      <c r="A1066" s="110" t="s">
        <v>124</v>
      </c>
      <c r="B1066" s="111"/>
      <c r="C1066" s="111"/>
      <c r="D1066" s="111"/>
      <c r="E1066" s="111"/>
      <c r="F1066" s="111"/>
      <c r="G1066" s="112"/>
      <c r="H1066" s="111"/>
      <c r="I1066" s="111"/>
      <c r="J1066" s="112"/>
      <c r="K1066" s="118"/>
      <c r="L1066" s="119"/>
      <c r="M1066" s="112"/>
      <c r="N1066" s="116"/>
      <c r="O1066" s="117" t="s">
        <v>124</v>
      </c>
      <c r="P1066" s="111"/>
      <c r="Q1066" s="111"/>
      <c r="R1066" s="111"/>
      <c r="S1066" s="111"/>
      <c r="T1066" s="111"/>
      <c r="U1066" s="112"/>
      <c r="V1066" s="111"/>
      <c r="W1066" s="111"/>
      <c r="X1066" s="112"/>
      <c r="Y1066" s="118"/>
      <c r="Z1066" s="119"/>
      <c r="AA1066" s="112"/>
      <c r="AB1066" s="116"/>
      <c r="AD1066" s="64" t="s">
        <v>96</v>
      </c>
    </row>
    <row r="1067" spans="1:37">
      <c r="A1067" s="110" t="s">
        <v>125</v>
      </c>
      <c r="B1067" s="111"/>
      <c r="C1067" s="111"/>
      <c r="D1067" s="111"/>
      <c r="E1067" s="111"/>
      <c r="F1067" s="111"/>
      <c r="G1067" s="112"/>
      <c r="H1067" s="111"/>
      <c r="I1067" s="111"/>
      <c r="J1067" s="112"/>
      <c r="K1067" s="118"/>
      <c r="L1067" s="119"/>
      <c r="M1067" s="112"/>
      <c r="N1067" s="116"/>
      <c r="O1067" s="117" t="s">
        <v>125</v>
      </c>
      <c r="P1067" s="111"/>
      <c r="Q1067" s="111"/>
      <c r="R1067" s="111"/>
      <c r="S1067" s="111"/>
      <c r="T1067" s="111"/>
      <c r="U1067" s="112"/>
      <c r="V1067" s="111"/>
      <c r="W1067" s="111"/>
      <c r="X1067" s="112"/>
      <c r="Y1067" s="118"/>
      <c r="Z1067" s="119"/>
      <c r="AA1067" s="112"/>
      <c r="AB1067" s="116"/>
      <c r="AD1067" s="120"/>
      <c r="AE1067" s="58"/>
      <c r="AF1067" s="58"/>
      <c r="AG1067" s="58"/>
      <c r="AH1067" s="58"/>
      <c r="AI1067" s="58"/>
      <c r="AJ1067" s="58"/>
      <c r="AK1067" s="58"/>
    </row>
    <row r="1068" spans="1:37">
      <c r="A1068" s="110" t="s">
        <v>126</v>
      </c>
      <c r="B1068" s="111"/>
      <c r="C1068" s="111"/>
      <c r="D1068" s="111"/>
      <c r="E1068" s="111"/>
      <c r="F1068" s="111"/>
      <c r="G1068" s="112"/>
      <c r="H1068" s="111"/>
      <c r="I1068" s="111"/>
      <c r="J1068" s="112"/>
      <c r="K1068" s="118"/>
      <c r="L1068" s="119"/>
      <c r="M1068" s="112"/>
      <c r="N1068" s="116"/>
      <c r="O1068" s="117" t="s">
        <v>126</v>
      </c>
      <c r="P1068" s="111"/>
      <c r="Q1068" s="111"/>
      <c r="R1068" s="111"/>
      <c r="S1068" s="111"/>
      <c r="T1068" s="111"/>
      <c r="U1068" s="112"/>
      <c r="V1068" s="111"/>
      <c r="W1068" s="111"/>
      <c r="X1068" s="112"/>
      <c r="Y1068" s="118"/>
      <c r="Z1068" s="119"/>
      <c r="AA1068" s="112"/>
      <c r="AB1068" s="116"/>
      <c r="AD1068" s="64" t="s">
        <v>127</v>
      </c>
    </row>
    <row r="1069" spans="1:37">
      <c r="A1069" s="121" t="s">
        <v>128</v>
      </c>
      <c r="B1069" s="58"/>
      <c r="C1069" s="58"/>
      <c r="D1069" s="58"/>
      <c r="E1069" s="58"/>
      <c r="F1069" s="58"/>
      <c r="G1069" s="72"/>
      <c r="H1069" s="58"/>
      <c r="I1069" s="58"/>
      <c r="J1069" s="72"/>
      <c r="K1069" s="122"/>
      <c r="L1069" s="123"/>
      <c r="M1069" s="72"/>
      <c r="N1069" s="59"/>
      <c r="O1069" s="124" t="s">
        <v>128</v>
      </c>
      <c r="P1069" s="58"/>
      <c r="Q1069" s="58"/>
      <c r="R1069" s="58"/>
      <c r="S1069" s="58"/>
      <c r="T1069" s="58"/>
      <c r="U1069" s="72"/>
      <c r="V1069" s="58"/>
      <c r="W1069" s="58"/>
      <c r="X1069" s="72"/>
      <c r="Y1069" s="122"/>
      <c r="Z1069" s="123"/>
      <c r="AA1069" s="72"/>
      <c r="AB1069" s="59"/>
      <c r="AD1069" s="120"/>
      <c r="AE1069" s="125" t="str">
        <f>Daten!$A$35</f>
        <v>Fredenbeck</v>
      </c>
      <c r="AF1069" s="58"/>
      <c r="AG1069" s="58"/>
      <c r="AH1069" s="58"/>
      <c r="AI1069" s="58"/>
      <c r="AJ1069" s="58"/>
      <c r="AK1069" s="58"/>
    </row>
    <row r="1070" spans="1:37">
      <c r="A1070" s="65" t="s">
        <v>129</v>
      </c>
      <c r="N1070" s="61"/>
      <c r="O1070" s="64" t="s">
        <v>129</v>
      </c>
      <c r="AB1070" s="61"/>
      <c r="AD1070" s="64" t="s">
        <v>130</v>
      </c>
    </row>
    <row r="1071" spans="1:37">
      <c r="A1071" s="57"/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9"/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8"/>
      <c r="AB1071" s="59"/>
      <c r="AD1071" s="58"/>
      <c r="AE1071" s="126" t="str">
        <f>Daten!$A$33</f>
        <v>06.05.2017</v>
      </c>
      <c r="AF1071" s="58"/>
      <c r="AG1071" s="58"/>
      <c r="AH1071" s="58"/>
      <c r="AI1071" s="58"/>
      <c r="AJ1071" s="58"/>
      <c r="AK1071" s="58"/>
    </row>
    <row r="1072" spans="1:37">
      <c r="A1072" s="51" t="s">
        <v>95</v>
      </c>
      <c r="B1072" s="52"/>
      <c r="C1072" s="52"/>
      <c r="D1072" s="52"/>
      <c r="E1072" s="53"/>
      <c r="F1072" s="54" t="s">
        <v>96</v>
      </c>
      <c r="G1072" s="52"/>
      <c r="H1072" s="52"/>
      <c r="I1072" s="52"/>
      <c r="J1072" s="52"/>
      <c r="K1072" s="52"/>
      <c r="L1072" s="52"/>
      <c r="M1072" s="52"/>
      <c r="N1072" s="52"/>
      <c r="O1072" s="52"/>
      <c r="P1072" s="53"/>
      <c r="Q1072" s="54" t="s">
        <v>97</v>
      </c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3"/>
      <c r="AC1072" s="55" t="s">
        <v>98</v>
      </c>
    </row>
    <row r="1073" spans="1:37">
      <c r="A1073" s="57"/>
      <c r="B1073" s="58"/>
      <c r="C1073" s="58"/>
      <c r="D1073" s="58"/>
      <c r="E1073" s="59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9"/>
      <c r="Q1073" s="58"/>
      <c r="R1073" s="58" t="str">
        <f ca="1">Sonntag!P56</f>
        <v>TV Richterich</v>
      </c>
      <c r="S1073" s="58"/>
      <c r="T1073" s="58"/>
      <c r="U1073" s="58"/>
      <c r="V1073" s="58"/>
      <c r="W1073" s="58"/>
      <c r="X1073" s="58"/>
      <c r="Y1073" s="58" t="str">
        <f>Sonntag!N56</f>
        <v>F30</v>
      </c>
      <c r="Z1073" s="58"/>
      <c r="AA1073" s="58"/>
      <c r="AB1073" s="59"/>
      <c r="AC1073" s="55" t="s">
        <v>99</v>
      </c>
    </row>
    <row r="1074" spans="1:37" ht="15.95" customHeight="1">
      <c r="A1074" s="60" t="s">
        <v>100</v>
      </c>
      <c r="C1074" s="56" t="str">
        <f ca="1">Sonntag!I56</f>
        <v>TV Baden</v>
      </c>
      <c r="M1074" s="61"/>
      <c r="N1074" s="62" t="s">
        <v>101</v>
      </c>
      <c r="O1074" s="63"/>
      <c r="P1074" s="56" t="str">
        <f ca="1">Sonntag!M56</f>
        <v>TSV Burgdorf</v>
      </c>
      <c r="AB1074" s="61"/>
    </row>
    <row r="1075" spans="1:37">
      <c r="A1075" s="57"/>
      <c r="B1075" s="58"/>
      <c r="C1075" s="58"/>
      <c r="M1075" s="61"/>
      <c r="N1075" s="62"/>
      <c r="AB1075" s="61"/>
      <c r="AD1075" s="64" t="s">
        <v>37</v>
      </c>
      <c r="AG1075" s="64" t="s">
        <v>102</v>
      </c>
      <c r="AJ1075" s="64" t="s">
        <v>39</v>
      </c>
    </row>
    <row r="1076" spans="1:37">
      <c r="A1076" s="65" t="s">
        <v>100</v>
      </c>
      <c r="C1076" s="66"/>
      <c r="D1076" s="67"/>
      <c r="E1076" s="67"/>
      <c r="F1076" s="67"/>
      <c r="G1076" s="67"/>
      <c r="H1076" s="68"/>
      <c r="I1076" s="67"/>
      <c r="J1076" s="67"/>
      <c r="K1076" s="67"/>
      <c r="L1076" s="67"/>
      <c r="M1076" s="68"/>
      <c r="N1076" s="67"/>
      <c r="O1076" s="67"/>
      <c r="P1076" s="67"/>
      <c r="Q1076" s="67"/>
      <c r="R1076" s="68"/>
      <c r="S1076" s="67"/>
      <c r="T1076" s="67"/>
      <c r="U1076" s="67"/>
      <c r="V1076" s="67"/>
      <c r="W1076" s="68"/>
      <c r="X1076" s="67"/>
      <c r="Y1076" s="67"/>
      <c r="Z1076" s="67"/>
      <c r="AA1076" s="67"/>
      <c r="AB1076" s="68"/>
      <c r="AC1076" s="62"/>
      <c r="AD1076" s="69"/>
      <c r="AE1076" s="53"/>
      <c r="AF1076" s="62"/>
      <c r="AG1076" s="69"/>
      <c r="AH1076" s="53"/>
      <c r="AJ1076" s="69"/>
      <c r="AK1076" s="53"/>
    </row>
    <row r="1077" spans="1:37">
      <c r="A1077" s="70" t="s">
        <v>101</v>
      </c>
      <c r="B1077" s="58"/>
      <c r="C1077" s="71"/>
      <c r="D1077" s="72"/>
      <c r="E1077" s="72"/>
      <c r="F1077" s="72"/>
      <c r="G1077" s="72"/>
      <c r="H1077" s="59"/>
      <c r="I1077" s="72"/>
      <c r="J1077" s="72"/>
      <c r="K1077" s="72"/>
      <c r="L1077" s="72"/>
      <c r="M1077" s="59"/>
      <c r="N1077" s="72"/>
      <c r="O1077" s="72"/>
      <c r="P1077" s="72"/>
      <c r="Q1077" s="72"/>
      <c r="R1077" s="59"/>
      <c r="S1077" s="72"/>
      <c r="T1077" s="72"/>
      <c r="U1077" s="72"/>
      <c r="V1077" s="72"/>
      <c r="W1077" s="59"/>
      <c r="X1077" s="72"/>
      <c r="Y1077" s="72"/>
      <c r="Z1077" s="72"/>
      <c r="AA1077" s="72"/>
      <c r="AB1077" s="59"/>
      <c r="AC1077" s="62"/>
      <c r="AD1077" s="462">
        <f>Sonntag!C54</f>
        <v>9</v>
      </c>
      <c r="AE1077" s="463"/>
      <c r="AF1077" s="62"/>
      <c r="AG1077" s="462">
        <f>Sonntag!E56</f>
        <v>135</v>
      </c>
      <c r="AH1077" s="463"/>
      <c r="AJ1077" s="462">
        <f>Sonntag!F56</f>
        <v>3</v>
      </c>
      <c r="AK1077" s="463"/>
    </row>
    <row r="1078" spans="1:37">
      <c r="A1078" s="65" t="s">
        <v>100</v>
      </c>
      <c r="C1078" s="66"/>
      <c r="D1078" s="67"/>
      <c r="E1078" s="67"/>
      <c r="F1078" s="67"/>
      <c r="G1078" s="67"/>
      <c r="H1078" s="68"/>
      <c r="I1078" s="67"/>
      <c r="J1078" s="67"/>
      <c r="K1078" s="67"/>
      <c r="L1078" s="67"/>
      <c r="M1078" s="68"/>
      <c r="N1078" s="67"/>
      <c r="O1078" s="67"/>
      <c r="P1078" s="67"/>
      <c r="Q1078" s="67"/>
      <c r="R1078" s="68"/>
      <c r="S1078" s="67"/>
      <c r="T1078" s="67"/>
      <c r="U1078" s="67"/>
      <c r="V1078" s="67"/>
      <c r="W1078" s="68"/>
      <c r="X1078" s="67"/>
      <c r="Y1078" s="67"/>
      <c r="Z1078" s="67"/>
      <c r="AA1078" s="67"/>
      <c r="AB1078" s="68"/>
      <c r="AC1078" s="62"/>
      <c r="AD1078" s="57"/>
      <c r="AE1078" s="59"/>
      <c r="AF1078" s="62"/>
      <c r="AG1078" s="57"/>
      <c r="AH1078" s="59"/>
      <c r="AJ1078" s="57"/>
      <c r="AK1078" s="59"/>
    </row>
    <row r="1079" spans="1:37">
      <c r="A1079" s="70" t="s">
        <v>101</v>
      </c>
      <c r="B1079" s="58"/>
      <c r="C1079" s="71"/>
      <c r="D1079" s="72"/>
      <c r="E1079" s="72"/>
      <c r="F1079" s="72"/>
      <c r="G1079" s="72"/>
      <c r="H1079" s="59"/>
      <c r="I1079" s="72"/>
      <c r="J1079" s="72"/>
      <c r="K1079" s="72"/>
      <c r="L1079" s="72"/>
      <c r="M1079" s="59"/>
      <c r="N1079" s="72"/>
      <c r="O1079" s="72"/>
      <c r="P1079" s="72"/>
      <c r="Q1079" s="72"/>
      <c r="R1079" s="59"/>
      <c r="S1079" s="72"/>
      <c r="T1079" s="72"/>
      <c r="U1079" s="72"/>
      <c r="V1079" s="72"/>
      <c r="W1079" s="59"/>
      <c r="X1079" s="72"/>
      <c r="Y1079" s="72"/>
      <c r="Z1079" s="72"/>
      <c r="AA1079" s="72"/>
      <c r="AB1079" s="59"/>
      <c r="AC1079" s="62"/>
      <c r="AD1079" s="62"/>
      <c r="AE1079" s="62"/>
      <c r="AF1079" s="62"/>
      <c r="AG1079" s="62"/>
    </row>
    <row r="1080" spans="1:37">
      <c r="A1080" s="65" t="s">
        <v>100</v>
      </c>
      <c r="C1080" s="66"/>
      <c r="D1080" s="67"/>
      <c r="E1080" s="67"/>
      <c r="F1080" s="67"/>
      <c r="G1080" s="67"/>
      <c r="H1080" s="68"/>
      <c r="I1080" s="67"/>
      <c r="J1080" s="67"/>
      <c r="K1080" s="67"/>
      <c r="L1080" s="67"/>
      <c r="M1080" s="68"/>
      <c r="N1080" s="67"/>
      <c r="O1080" s="67"/>
      <c r="P1080" s="67"/>
      <c r="Q1080" s="67"/>
      <c r="R1080" s="68"/>
      <c r="S1080" s="67"/>
      <c r="T1080" s="67"/>
      <c r="U1080" s="67"/>
      <c r="V1080" s="67"/>
      <c r="W1080" s="68"/>
      <c r="X1080" s="67"/>
      <c r="Y1080" s="67"/>
      <c r="Z1080" s="67"/>
      <c r="AA1080" s="67"/>
      <c r="AB1080" s="68"/>
      <c r="AC1080" s="62"/>
      <c r="AD1080" s="73" t="s">
        <v>103</v>
      </c>
      <c r="AE1080" s="62"/>
      <c r="AF1080" s="62"/>
      <c r="AG1080" s="62"/>
    </row>
    <row r="1081" spans="1:37">
      <c r="A1081" s="70" t="s">
        <v>101</v>
      </c>
      <c r="B1081" s="58"/>
      <c r="C1081" s="71"/>
      <c r="D1081" s="72"/>
      <c r="E1081" s="72"/>
      <c r="F1081" s="72"/>
      <c r="G1081" s="72"/>
      <c r="H1081" s="59"/>
      <c r="I1081" s="72"/>
      <c r="J1081" s="72"/>
      <c r="K1081" s="72"/>
      <c r="L1081" s="72"/>
      <c r="M1081" s="59"/>
      <c r="N1081" s="72"/>
      <c r="O1081" s="72"/>
      <c r="P1081" s="72"/>
      <c r="Q1081" s="72"/>
      <c r="R1081" s="59"/>
      <c r="S1081" s="72"/>
      <c r="T1081" s="72"/>
      <c r="U1081" s="72"/>
      <c r="V1081" s="72"/>
      <c r="W1081" s="59"/>
      <c r="X1081" s="72"/>
      <c r="Y1081" s="72"/>
      <c r="Z1081" s="72"/>
      <c r="AA1081" s="72"/>
      <c r="AB1081" s="59"/>
      <c r="AC1081" s="62"/>
      <c r="AD1081" s="62"/>
      <c r="AE1081" s="62"/>
      <c r="AF1081" s="62"/>
      <c r="AG1081" s="62"/>
    </row>
    <row r="1082" spans="1:37">
      <c r="A1082" s="65" t="s">
        <v>100</v>
      </c>
      <c r="C1082" s="66"/>
      <c r="D1082" s="67"/>
      <c r="E1082" s="67"/>
      <c r="F1082" s="67"/>
      <c r="G1082" s="67"/>
      <c r="H1082" s="68"/>
      <c r="I1082" s="67"/>
      <c r="J1082" s="67"/>
      <c r="K1082" s="67"/>
      <c r="L1082" s="67"/>
      <c r="M1082" s="68"/>
      <c r="N1082" s="67"/>
      <c r="O1082" s="67"/>
      <c r="P1082" s="67"/>
      <c r="Q1082" s="67"/>
      <c r="R1082" s="68"/>
      <c r="S1082" s="67"/>
      <c r="T1082" s="67"/>
      <c r="U1082" s="67"/>
      <c r="V1082" s="67"/>
      <c r="W1082" s="68"/>
      <c r="X1082" s="67"/>
      <c r="Y1082" s="67"/>
      <c r="Z1082" s="67"/>
      <c r="AA1082" s="67"/>
      <c r="AB1082" s="68"/>
      <c r="AC1082" s="62"/>
      <c r="AD1082" s="74" t="str">
        <f>Daten!$A$31</f>
        <v>DM Senioren 2017</v>
      </c>
      <c r="AE1082" s="58"/>
      <c r="AF1082" s="58"/>
      <c r="AG1082" s="58"/>
      <c r="AH1082" s="58"/>
      <c r="AI1082" s="58"/>
      <c r="AJ1082" s="58"/>
      <c r="AK1082" s="58"/>
    </row>
    <row r="1083" spans="1:37">
      <c r="A1083" s="70" t="s">
        <v>101</v>
      </c>
      <c r="B1083" s="58"/>
      <c r="C1083" s="71"/>
      <c r="D1083" s="72"/>
      <c r="E1083" s="72"/>
      <c r="F1083" s="72"/>
      <c r="G1083" s="72"/>
      <c r="H1083" s="59"/>
      <c r="I1083" s="72"/>
      <c r="J1083" s="72"/>
      <c r="K1083" s="72"/>
      <c r="L1083" s="72"/>
      <c r="M1083" s="59"/>
      <c r="N1083" s="72"/>
      <c r="O1083" s="72"/>
      <c r="P1083" s="72"/>
      <c r="Q1083" s="72"/>
      <c r="R1083" s="59"/>
      <c r="S1083" s="72"/>
      <c r="T1083" s="72"/>
      <c r="U1083" s="72"/>
      <c r="V1083" s="72"/>
      <c r="W1083" s="59"/>
      <c r="X1083" s="72"/>
      <c r="Y1083" s="72"/>
      <c r="Z1083" s="72"/>
      <c r="AA1083" s="72"/>
      <c r="AB1083" s="59"/>
      <c r="AC1083" s="62"/>
      <c r="AD1083" s="75" t="str">
        <f>Sonntag!G56</f>
        <v>F30</v>
      </c>
      <c r="AE1083" s="76"/>
      <c r="AF1083" s="76"/>
      <c r="AG1083" s="75" t="s">
        <v>34</v>
      </c>
      <c r="AH1083" s="76"/>
      <c r="AI1083" s="76"/>
      <c r="AJ1083" s="76"/>
      <c r="AK1083" s="76"/>
    </row>
    <row r="1084" spans="1:37">
      <c r="A1084" s="65" t="s">
        <v>100</v>
      </c>
      <c r="C1084" s="66"/>
      <c r="D1084" s="67"/>
      <c r="E1084" s="67"/>
      <c r="F1084" s="67"/>
      <c r="G1084" s="67"/>
      <c r="H1084" s="68"/>
      <c r="I1084" s="67"/>
      <c r="J1084" s="67"/>
      <c r="K1084" s="67"/>
      <c r="L1084" s="67"/>
      <c r="M1084" s="68"/>
      <c r="N1084" s="67"/>
      <c r="O1084" s="67"/>
      <c r="P1084" s="67"/>
      <c r="Q1084" s="67"/>
      <c r="R1084" s="68"/>
      <c r="S1084" s="67"/>
      <c r="T1084" s="67"/>
      <c r="U1084" s="67"/>
      <c r="V1084" s="67"/>
      <c r="W1084" s="68"/>
      <c r="X1084" s="67"/>
      <c r="Y1084" s="67"/>
      <c r="Z1084" s="67"/>
      <c r="AA1084" s="67"/>
      <c r="AB1084" s="68"/>
      <c r="AC1084" s="62"/>
      <c r="AD1084" s="77"/>
      <c r="AE1084" s="62"/>
      <c r="AF1084" s="62"/>
      <c r="AG1084" s="62"/>
      <c r="AH1084" s="62"/>
      <c r="AI1084" s="62"/>
      <c r="AJ1084" s="62"/>
      <c r="AK1084" s="62"/>
    </row>
    <row r="1085" spans="1:37">
      <c r="A1085" s="70" t="s">
        <v>101</v>
      </c>
      <c r="B1085" s="58"/>
      <c r="C1085" s="71"/>
      <c r="D1085" s="72"/>
      <c r="E1085" s="72"/>
      <c r="F1085" s="72"/>
      <c r="G1085" s="72"/>
      <c r="H1085" s="59"/>
      <c r="I1085" s="72"/>
      <c r="J1085" s="72"/>
      <c r="K1085" s="72"/>
      <c r="L1085" s="72"/>
      <c r="M1085" s="59"/>
      <c r="N1085" s="72"/>
      <c r="O1085" s="72"/>
      <c r="P1085" s="72"/>
      <c r="Q1085" s="72"/>
      <c r="R1085" s="59"/>
      <c r="S1085" s="72"/>
      <c r="T1085" s="72"/>
      <c r="U1085" s="72"/>
      <c r="V1085" s="72"/>
      <c r="W1085" s="59"/>
      <c r="X1085" s="72"/>
      <c r="Y1085" s="72"/>
      <c r="Z1085" s="72"/>
      <c r="AA1085" s="72"/>
      <c r="AB1085" s="59"/>
      <c r="AC1085" s="62"/>
      <c r="AD1085" s="78" t="s">
        <v>104</v>
      </c>
      <c r="AE1085" s="76"/>
      <c r="AF1085" s="76"/>
      <c r="AG1085" s="76"/>
      <c r="AH1085" s="79"/>
      <c r="AI1085" s="76"/>
      <c r="AJ1085" s="76"/>
      <c r="AK1085" s="80"/>
    </row>
    <row r="1086" spans="1:37">
      <c r="D1086" s="64"/>
      <c r="AD1086" s="81"/>
      <c r="AE1086" s="52"/>
      <c r="AF1086" s="52"/>
      <c r="AG1086" s="52"/>
      <c r="AH1086" s="82"/>
      <c r="AI1086" s="52"/>
      <c r="AJ1086" s="52"/>
      <c r="AK1086" s="53"/>
    </row>
    <row r="1087" spans="1:37">
      <c r="A1087" s="83" t="s">
        <v>105</v>
      </c>
      <c r="B1087" s="76"/>
      <c r="C1087" s="80"/>
      <c r="D1087" s="84"/>
      <c r="E1087" s="84" t="s">
        <v>100</v>
      </c>
      <c r="F1087" s="85" t="s">
        <v>21</v>
      </c>
      <c r="G1087" s="84" t="s">
        <v>101</v>
      </c>
      <c r="H1087" s="86"/>
      <c r="I1087" s="84" t="s">
        <v>106</v>
      </c>
      <c r="J1087" s="84"/>
      <c r="K1087" s="84"/>
      <c r="L1087" s="84"/>
      <c r="M1087" s="86"/>
      <c r="N1087" s="84" t="s">
        <v>107</v>
      </c>
      <c r="O1087" s="84"/>
      <c r="P1087" s="84"/>
      <c r="Q1087" s="84"/>
      <c r="R1087" s="86"/>
      <c r="S1087" s="73"/>
      <c r="T1087" s="73"/>
      <c r="AD1087" s="87" t="s">
        <v>108</v>
      </c>
      <c r="AE1087" s="58"/>
      <c r="AF1087" s="58"/>
      <c r="AG1087" s="58"/>
      <c r="AH1087" s="72"/>
      <c r="AI1087" s="58"/>
      <c r="AJ1087" s="58"/>
      <c r="AK1087" s="59"/>
    </row>
    <row r="1088" spans="1:37">
      <c r="A1088" s="60"/>
      <c r="C1088" s="61"/>
      <c r="H1088" s="61"/>
      <c r="M1088" s="61"/>
      <c r="N1088" s="88"/>
      <c r="O1088" s="89"/>
      <c r="P1088" s="89"/>
      <c r="Q1088" s="89"/>
      <c r="R1088" s="90"/>
      <c r="S1088" s="62"/>
      <c r="T1088" s="56" t="s">
        <v>109</v>
      </c>
      <c r="AD1088" s="91"/>
      <c r="AE1088" s="62"/>
      <c r="AF1088" s="62"/>
      <c r="AG1088" s="62"/>
      <c r="AH1088" s="92"/>
      <c r="AI1088" s="62"/>
      <c r="AJ1088" s="62"/>
      <c r="AK1088" s="61"/>
    </row>
    <row r="1089" spans="1:37">
      <c r="A1089" s="93" t="s">
        <v>110</v>
      </c>
      <c r="B1089" s="58"/>
      <c r="C1089" s="59"/>
      <c r="D1089" s="58"/>
      <c r="E1089" s="58"/>
      <c r="F1089" s="94" t="s">
        <v>21</v>
      </c>
      <c r="G1089" s="58"/>
      <c r="H1089" s="59"/>
      <c r="I1089" s="58"/>
      <c r="J1089" s="58"/>
      <c r="K1089" s="94" t="s">
        <v>21</v>
      </c>
      <c r="L1089" s="58"/>
      <c r="M1089" s="59"/>
      <c r="N1089" s="95"/>
      <c r="O1089" s="95"/>
      <c r="P1089" s="96"/>
      <c r="Q1089" s="97"/>
      <c r="R1089" s="98"/>
      <c r="S1089" s="62"/>
      <c r="T1089" s="62"/>
      <c r="AD1089" s="87" t="s">
        <v>111</v>
      </c>
      <c r="AE1089" s="58"/>
      <c r="AF1089" s="58"/>
      <c r="AG1089" s="58"/>
      <c r="AH1089" s="72"/>
      <c r="AI1089" s="58"/>
      <c r="AJ1089" s="58"/>
      <c r="AK1089" s="59"/>
    </row>
    <row r="1090" spans="1:37">
      <c r="A1090" s="60"/>
      <c r="C1090" s="61"/>
      <c r="H1090" s="61"/>
      <c r="K1090" s="99"/>
      <c r="M1090" s="61"/>
      <c r="N1090" s="62"/>
      <c r="Q1090" s="100"/>
      <c r="R1090" s="61"/>
      <c r="S1090" s="62"/>
      <c r="T1090" s="58"/>
      <c r="U1090" s="58"/>
      <c r="V1090" s="58"/>
      <c r="W1090" s="58"/>
      <c r="X1090" s="58"/>
      <c r="Y1090" s="58"/>
      <c r="Z1090" s="58"/>
      <c r="AA1090" s="58"/>
      <c r="AB1090" s="58"/>
      <c r="AC1090" s="62"/>
      <c r="AD1090" s="91"/>
      <c r="AE1090" s="62"/>
      <c r="AF1090" s="62"/>
      <c r="AG1090" s="62"/>
      <c r="AH1090" s="92"/>
      <c r="AI1090" s="62"/>
      <c r="AJ1090" s="62"/>
      <c r="AK1090" s="61"/>
    </row>
    <row r="1091" spans="1:37">
      <c r="A1091" s="93" t="s">
        <v>112</v>
      </c>
      <c r="B1091" s="58"/>
      <c r="C1091" s="59"/>
      <c r="D1091" s="58"/>
      <c r="E1091" s="58"/>
      <c r="F1091" s="94" t="s">
        <v>21</v>
      </c>
      <c r="G1091" s="58"/>
      <c r="H1091" s="59"/>
      <c r="I1091" s="58"/>
      <c r="J1091" s="58"/>
      <c r="K1091" s="94" t="s">
        <v>21</v>
      </c>
      <c r="L1091" s="58"/>
      <c r="M1091" s="59"/>
      <c r="N1091" s="58"/>
      <c r="O1091" s="58"/>
      <c r="P1091" s="94" t="s">
        <v>21</v>
      </c>
      <c r="Q1091" s="101"/>
      <c r="R1091" s="59"/>
      <c r="S1091" s="62"/>
      <c r="T1091" s="62"/>
      <c r="AD1091" s="87" t="s">
        <v>113</v>
      </c>
      <c r="AE1091" s="58"/>
      <c r="AF1091" s="58"/>
      <c r="AG1091" s="58"/>
      <c r="AH1091" s="72"/>
      <c r="AI1091" s="58"/>
      <c r="AJ1091" s="58"/>
      <c r="AK1091" s="59"/>
    </row>
    <row r="1092" spans="1:37">
      <c r="AD1092" s="91" t="s">
        <v>114</v>
      </c>
      <c r="AE1092" s="62"/>
      <c r="AF1092" s="62"/>
      <c r="AG1092" s="62"/>
      <c r="AH1092" s="92"/>
      <c r="AI1092" s="62"/>
      <c r="AJ1092" s="62"/>
      <c r="AK1092" s="61"/>
    </row>
    <row r="1093" spans="1:37">
      <c r="A1093" s="102"/>
      <c r="B1093" s="76"/>
      <c r="C1093" s="76"/>
      <c r="D1093" s="76"/>
      <c r="E1093" s="76" t="s">
        <v>100</v>
      </c>
      <c r="F1093" s="76"/>
      <c r="G1093" s="76"/>
      <c r="H1093" s="76"/>
      <c r="I1093" s="76"/>
      <c r="J1093" s="76"/>
      <c r="K1093" s="76"/>
      <c r="L1093" s="76"/>
      <c r="M1093" s="76"/>
      <c r="N1093" s="85" t="s">
        <v>40</v>
      </c>
      <c r="O1093" s="76"/>
      <c r="P1093" s="76"/>
      <c r="Q1093" s="76"/>
      <c r="R1093" s="76"/>
      <c r="S1093" s="76"/>
      <c r="T1093" s="76" t="s">
        <v>101</v>
      </c>
      <c r="U1093" s="76"/>
      <c r="V1093" s="76"/>
      <c r="W1093" s="76"/>
      <c r="X1093" s="76"/>
      <c r="Y1093" s="76"/>
      <c r="Z1093" s="76"/>
      <c r="AA1093" s="76"/>
      <c r="AB1093" s="80"/>
      <c r="AD1093" s="87" t="s">
        <v>115</v>
      </c>
      <c r="AE1093" s="58"/>
      <c r="AF1093" s="58"/>
      <c r="AG1093" s="58"/>
      <c r="AH1093" s="72"/>
      <c r="AI1093" s="58"/>
      <c r="AJ1093" s="58"/>
      <c r="AK1093" s="59"/>
    </row>
    <row r="1094" spans="1:37">
      <c r="A1094" s="103" t="s">
        <v>116</v>
      </c>
      <c r="B1094" s="104" t="s">
        <v>117</v>
      </c>
      <c r="C1094" s="104"/>
      <c r="D1094" s="104"/>
      <c r="E1094" s="104"/>
      <c r="F1094" s="104"/>
      <c r="G1094" s="105"/>
      <c r="H1094" s="104" t="s">
        <v>118</v>
      </c>
      <c r="I1094" s="104"/>
      <c r="J1094" s="105"/>
      <c r="K1094" s="106" t="s">
        <v>119</v>
      </c>
      <c r="L1094" s="107" t="s">
        <v>120</v>
      </c>
      <c r="M1094" s="108"/>
      <c r="N1094" s="109" t="s">
        <v>94</v>
      </c>
      <c r="O1094" s="105" t="s">
        <v>116</v>
      </c>
      <c r="P1094" s="104" t="s">
        <v>117</v>
      </c>
      <c r="Q1094" s="104"/>
      <c r="R1094" s="104"/>
      <c r="S1094" s="104"/>
      <c r="T1094" s="104"/>
      <c r="U1094" s="105"/>
      <c r="V1094" s="104" t="s">
        <v>118</v>
      </c>
      <c r="W1094" s="104"/>
      <c r="X1094" s="105"/>
      <c r="Y1094" s="106" t="s">
        <v>119</v>
      </c>
      <c r="Z1094" s="107" t="s">
        <v>120</v>
      </c>
      <c r="AA1094" s="108"/>
      <c r="AB1094" s="109" t="s">
        <v>94</v>
      </c>
    </row>
    <row r="1095" spans="1:37">
      <c r="A1095" s="110" t="s">
        <v>121</v>
      </c>
      <c r="B1095" s="111"/>
      <c r="C1095" s="111"/>
      <c r="D1095" s="111"/>
      <c r="E1095" s="111"/>
      <c r="F1095" s="111"/>
      <c r="G1095" s="112"/>
      <c r="H1095" s="111"/>
      <c r="I1095" s="111"/>
      <c r="J1095" s="112"/>
      <c r="K1095" s="113"/>
      <c r="L1095" s="114"/>
      <c r="M1095" s="115"/>
      <c r="N1095" s="116"/>
      <c r="O1095" s="117" t="s">
        <v>121</v>
      </c>
      <c r="P1095" s="111"/>
      <c r="Q1095" s="111"/>
      <c r="R1095" s="111"/>
      <c r="S1095" s="111"/>
      <c r="T1095" s="111"/>
      <c r="U1095" s="112"/>
      <c r="V1095" s="111"/>
      <c r="W1095" s="111"/>
      <c r="X1095" s="112"/>
      <c r="Y1095" s="113"/>
      <c r="Z1095" s="114"/>
      <c r="AA1095" s="115"/>
      <c r="AB1095" s="116"/>
      <c r="AD1095" s="64" t="s">
        <v>122</v>
      </c>
    </row>
    <row r="1096" spans="1:37">
      <c r="A1096" s="110" t="s">
        <v>123</v>
      </c>
      <c r="B1096" s="111"/>
      <c r="C1096" s="111"/>
      <c r="D1096" s="111"/>
      <c r="E1096" s="111"/>
      <c r="F1096" s="111"/>
      <c r="G1096" s="112"/>
      <c r="H1096" s="111"/>
      <c r="I1096" s="111"/>
      <c r="J1096" s="112"/>
      <c r="K1096" s="118"/>
      <c r="L1096" s="119"/>
      <c r="M1096" s="112"/>
      <c r="N1096" s="116"/>
      <c r="O1096" s="117" t="s">
        <v>123</v>
      </c>
      <c r="P1096" s="111"/>
      <c r="Q1096" s="111"/>
      <c r="R1096" s="111"/>
      <c r="S1096" s="111"/>
      <c r="T1096" s="111"/>
      <c r="U1096" s="112"/>
      <c r="V1096" s="111"/>
      <c r="W1096" s="111"/>
      <c r="X1096" s="112"/>
      <c r="Y1096" s="118"/>
      <c r="Z1096" s="119"/>
      <c r="AA1096" s="112"/>
      <c r="AB1096" s="116"/>
      <c r="AD1096" s="120"/>
      <c r="AE1096" s="58"/>
      <c r="AF1096" s="58"/>
      <c r="AG1096" s="58"/>
      <c r="AH1096" s="58"/>
      <c r="AI1096" s="58"/>
      <c r="AJ1096" s="58"/>
      <c r="AK1096" s="58"/>
    </row>
    <row r="1097" spans="1:37">
      <c r="A1097" s="110" t="s">
        <v>124</v>
      </c>
      <c r="B1097" s="111"/>
      <c r="C1097" s="111"/>
      <c r="D1097" s="111"/>
      <c r="E1097" s="111"/>
      <c r="F1097" s="111"/>
      <c r="G1097" s="112"/>
      <c r="H1097" s="111"/>
      <c r="I1097" s="111"/>
      <c r="J1097" s="112"/>
      <c r="K1097" s="118"/>
      <c r="L1097" s="119"/>
      <c r="M1097" s="112"/>
      <c r="N1097" s="116"/>
      <c r="O1097" s="117" t="s">
        <v>124</v>
      </c>
      <c r="P1097" s="111"/>
      <c r="Q1097" s="111"/>
      <c r="R1097" s="111"/>
      <c r="S1097" s="111"/>
      <c r="T1097" s="111"/>
      <c r="U1097" s="112"/>
      <c r="V1097" s="111"/>
      <c r="W1097" s="111"/>
      <c r="X1097" s="112"/>
      <c r="Y1097" s="118"/>
      <c r="Z1097" s="119"/>
      <c r="AA1097" s="112"/>
      <c r="AB1097" s="116"/>
      <c r="AD1097" s="64" t="s">
        <v>96</v>
      </c>
    </row>
    <row r="1098" spans="1:37">
      <c r="A1098" s="110" t="s">
        <v>125</v>
      </c>
      <c r="B1098" s="111"/>
      <c r="C1098" s="111"/>
      <c r="D1098" s="111"/>
      <c r="E1098" s="111"/>
      <c r="F1098" s="111"/>
      <c r="G1098" s="112"/>
      <c r="H1098" s="111"/>
      <c r="I1098" s="111"/>
      <c r="J1098" s="112"/>
      <c r="K1098" s="118"/>
      <c r="L1098" s="119"/>
      <c r="M1098" s="112"/>
      <c r="N1098" s="116"/>
      <c r="O1098" s="117" t="s">
        <v>125</v>
      </c>
      <c r="P1098" s="111"/>
      <c r="Q1098" s="111"/>
      <c r="R1098" s="111"/>
      <c r="S1098" s="111"/>
      <c r="T1098" s="111"/>
      <c r="U1098" s="112"/>
      <c r="V1098" s="111"/>
      <c r="W1098" s="111"/>
      <c r="X1098" s="112"/>
      <c r="Y1098" s="118"/>
      <c r="Z1098" s="119"/>
      <c r="AA1098" s="112"/>
      <c r="AB1098" s="116"/>
      <c r="AD1098" s="120"/>
      <c r="AE1098" s="58"/>
      <c r="AF1098" s="58"/>
      <c r="AG1098" s="58"/>
      <c r="AH1098" s="58"/>
      <c r="AI1098" s="58"/>
      <c r="AJ1098" s="58"/>
      <c r="AK1098" s="58"/>
    </row>
    <row r="1099" spans="1:37">
      <c r="A1099" s="110" t="s">
        <v>126</v>
      </c>
      <c r="B1099" s="111"/>
      <c r="C1099" s="111"/>
      <c r="D1099" s="111"/>
      <c r="E1099" s="111"/>
      <c r="F1099" s="111"/>
      <c r="G1099" s="112"/>
      <c r="H1099" s="111"/>
      <c r="I1099" s="111"/>
      <c r="J1099" s="112"/>
      <c r="K1099" s="118"/>
      <c r="L1099" s="119"/>
      <c r="M1099" s="112"/>
      <c r="N1099" s="116"/>
      <c r="O1099" s="117" t="s">
        <v>126</v>
      </c>
      <c r="P1099" s="111"/>
      <c r="Q1099" s="111"/>
      <c r="R1099" s="111"/>
      <c r="S1099" s="111"/>
      <c r="T1099" s="111"/>
      <c r="U1099" s="112"/>
      <c r="V1099" s="111"/>
      <c r="W1099" s="111"/>
      <c r="X1099" s="112"/>
      <c r="Y1099" s="118"/>
      <c r="Z1099" s="119"/>
      <c r="AA1099" s="112"/>
      <c r="AB1099" s="116"/>
      <c r="AD1099" s="64" t="s">
        <v>127</v>
      </c>
    </row>
    <row r="1100" spans="1:37">
      <c r="A1100" s="121" t="s">
        <v>128</v>
      </c>
      <c r="B1100" s="58"/>
      <c r="C1100" s="58"/>
      <c r="D1100" s="58"/>
      <c r="E1100" s="58"/>
      <c r="F1100" s="58"/>
      <c r="G1100" s="72"/>
      <c r="H1100" s="58"/>
      <c r="I1100" s="58"/>
      <c r="J1100" s="72"/>
      <c r="K1100" s="122"/>
      <c r="L1100" s="123"/>
      <c r="M1100" s="72"/>
      <c r="N1100" s="59"/>
      <c r="O1100" s="124" t="s">
        <v>128</v>
      </c>
      <c r="P1100" s="58"/>
      <c r="Q1100" s="58"/>
      <c r="R1100" s="58"/>
      <c r="S1100" s="58"/>
      <c r="T1100" s="58"/>
      <c r="U1100" s="72"/>
      <c r="V1100" s="58"/>
      <c r="W1100" s="58"/>
      <c r="X1100" s="72"/>
      <c r="Y1100" s="122"/>
      <c r="Z1100" s="123"/>
      <c r="AA1100" s="72"/>
      <c r="AB1100" s="59"/>
      <c r="AD1100" s="120"/>
      <c r="AE1100" s="125" t="str">
        <f>Daten!$A$35</f>
        <v>Fredenbeck</v>
      </c>
      <c r="AF1100" s="58"/>
      <c r="AG1100" s="58"/>
      <c r="AH1100" s="58"/>
      <c r="AI1100" s="58"/>
      <c r="AJ1100" s="58"/>
      <c r="AK1100" s="58"/>
    </row>
    <row r="1101" spans="1:37">
      <c r="A1101" s="65" t="s">
        <v>129</v>
      </c>
      <c r="N1101" s="61"/>
      <c r="O1101" s="64" t="s">
        <v>129</v>
      </c>
      <c r="AB1101" s="61"/>
      <c r="AD1101" s="64" t="s">
        <v>130</v>
      </c>
    </row>
    <row r="1102" spans="1:37">
      <c r="A1102" s="57"/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9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8"/>
      <c r="AB1102" s="59"/>
      <c r="AD1102" s="58"/>
      <c r="AE1102" s="126" t="str">
        <f>Daten!$A$33</f>
        <v>06.05.2017</v>
      </c>
      <c r="AF1102" s="58"/>
      <c r="AG1102" s="58"/>
      <c r="AH1102" s="58"/>
      <c r="AI1102" s="58"/>
      <c r="AJ1102" s="58"/>
      <c r="AK1102" s="58"/>
    </row>
    <row r="1103" spans="1:37" ht="12" customHeight="1"/>
    <row r="1104" spans="1:37">
      <c r="A1104" s="51" t="s">
        <v>95</v>
      </c>
      <c r="B1104" s="52"/>
      <c r="C1104" s="52"/>
      <c r="D1104" s="52"/>
      <c r="E1104" s="53"/>
      <c r="F1104" s="54" t="s">
        <v>96</v>
      </c>
      <c r="G1104" s="52"/>
      <c r="H1104" s="52"/>
      <c r="I1104" s="52"/>
      <c r="J1104" s="52"/>
      <c r="K1104" s="52"/>
      <c r="L1104" s="52"/>
      <c r="M1104" s="52"/>
      <c r="N1104" s="52"/>
      <c r="O1104" s="52"/>
      <c r="P1104" s="53"/>
      <c r="Q1104" s="54" t="s">
        <v>97</v>
      </c>
      <c r="R1104" s="52"/>
      <c r="S1104" s="52"/>
      <c r="T1104" s="52"/>
      <c r="U1104" s="52"/>
      <c r="V1104" s="52"/>
      <c r="W1104" s="52"/>
      <c r="X1104" s="52"/>
      <c r="Y1104" s="52"/>
      <c r="Z1104" s="52"/>
      <c r="AA1104" s="52"/>
      <c r="AB1104" s="53"/>
      <c r="AC1104" s="55" t="s">
        <v>98</v>
      </c>
    </row>
    <row r="1105" spans="1:37">
      <c r="A1105" s="57"/>
      <c r="B1105" s="58"/>
      <c r="C1105" s="58"/>
      <c r="D1105" s="58"/>
      <c r="E1105" s="59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9"/>
      <c r="Q1105" s="58"/>
      <c r="R1105" s="58" t="str">
        <f ca="1">Sonntag!P57</f>
        <v>Eiserfelder TV</v>
      </c>
      <c r="S1105" s="58"/>
      <c r="T1105" s="58"/>
      <c r="U1105" s="58"/>
      <c r="V1105" s="58"/>
      <c r="W1105" s="58"/>
      <c r="X1105" s="58"/>
      <c r="Y1105" s="58" t="str">
        <f>Sonntag!N57</f>
        <v>M30</v>
      </c>
      <c r="Z1105" s="58"/>
      <c r="AA1105" s="58"/>
      <c r="AB1105" s="59"/>
      <c r="AC1105" s="55" t="s">
        <v>99</v>
      </c>
    </row>
    <row r="1106" spans="1:37" ht="15.95" customHeight="1">
      <c r="A1106" s="60" t="s">
        <v>100</v>
      </c>
      <c r="C1106" s="56" t="str">
        <f ca="1">Sonntag!I57</f>
        <v>SV Weiler</v>
      </c>
      <c r="M1106" s="61"/>
      <c r="N1106" s="62" t="s">
        <v>101</v>
      </c>
      <c r="O1106" s="63"/>
      <c r="P1106" s="56" t="str">
        <f ca="1">Sonntag!M57</f>
        <v>TuS Aschen-Strang</v>
      </c>
      <c r="AB1106" s="61"/>
    </row>
    <row r="1107" spans="1:37">
      <c r="A1107" s="57"/>
      <c r="B1107" s="58"/>
      <c r="C1107" s="58"/>
      <c r="M1107" s="61"/>
      <c r="N1107" s="62"/>
      <c r="AB1107" s="61"/>
      <c r="AD1107" s="64" t="s">
        <v>37</v>
      </c>
      <c r="AG1107" s="64" t="s">
        <v>102</v>
      </c>
      <c r="AJ1107" s="64" t="s">
        <v>39</v>
      </c>
    </row>
    <row r="1108" spans="1:37">
      <c r="A1108" s="65" t="s">
        <v>100</v>
      </c>
      <c r="C1108" s="66"/>
      <c r="D1108" s="67"/>
      <c r="E1108" s="67"/>
      <c r="F1108" s="67"/>
      <c r="G1108" s="67"/>
      <c r="H1108" s="68"/>
      <c r="I1108" s="67"/>
      <c r="J1108" s="67"/>
      <c r="K1108" s="67"/>
      <c r="L1108" s="67"/>
      <c r="M1108" s="68"/>
      <c r="N1108" s="67"/>
      <c r="O1108" s="67"/>
      <c r="P1108" s="67"/>
      <c r="Q1108" s="67"/>
      <c r="R1108" s="68"/>
      <c r="S1108" s="67"/>
      <c r="T1108" s="67"/>
      <c r="U1108" s="67"/>
      <c r="V1108" s="67"/>
      <c r="W1108" s="68"/>
      <c r="X1108" s="67"/>
      <c r="Y1108" s="67"/>
      <c r="Z1108" s="67"/>
      <c r="AA1108" s="67"/>
      <c r="AB1108" s="68"/>
      <c r="AC1108" s="62"/>
      <c r="AD1108" s="69"/>
      <c r="AE1108" s="53"/>
      <c r="AF1108" s="62"/>
      <c r="AG1108" s="69"/>
      <c r="AH1108" s="53"/>
      <c r="AJ1108" s="69"/>
      <c r="AK1108" s="53"/>
    </row>
    <row r="1109" spans="1:37">
      <c r="A1109" s="70" t="s">
        <v>101</v>
      </c>
      <c r="B1109" s="58"/>
      <c r="C1109" s="71"/>
      <c r="D1109" s="72"/>
      <c r="E1109" s="72"/>
      <c r="F1109" s="72"/>
      <c r="G1109" s="72"/>
      <c r="H1109" s="59"/>
      <c r="I1109" s="72"/>
      <c r="J1109" s="72"/>
      <c r="K1109" s="72"/>
      <c r="L1109" s="72"/>
      <c r="M1109" s="59"/>
      <c r="N1109" s="72"/>
      <c r="O1109" s="72"/>
      <c r="P1109" s="72"/>
      <c r="Q1109" s="72"/>
      <c r="R1109" s="59"/>
      <c r="S1109" s="72"/>
      <c r="T1109" s="72"/>
      <c r="U1109" s="72"/>
      <c r="V1109" s="72"/>
      <c r="W1109" s="59"/>
      <c r="X1109" s="72"/>
      <c r="Y1109" s="72"/>
      <c r="Z1109" s="72"/>
      <c r="AA1109" s="72"/>
      <c r="AB1109" s="59"/>
      <c r="AC1109" s="62"/>
      <c r="AD1109" s="462">
        <f>Sonntag!C54</f>
        <v>9</v>
      </c>
      <c r="AE1109" s="463"/>
      <c r="AF1109" s="62"/>
      <c r="AG1109" s="462">
        <f>Sonntag!E57</f>
        <v>136</v>
      </c>
      <c r="AH1109" s="463"/>
      <c r="AJ1109" s="462">
        <f>Sonntag!F57</f>
        <v>4</v>
      </c>
      <c r="AK1109" s="463"/>
    </row>
    <row r="1110" spans="1:37">
      <c r="A1110" s="65" t="s">
        <v>100</v>
      </c>
      <c r="C1110" s="66"/>
      <c r="D1110" s="67"/>
      <c r="E1110" s="67"/>
      <c r="F1110" s="67"/>
      <c r="G1110" s="67"/>
      <c r="H1110" s="68"/>
      <c r="I1110" s="67"/>
      <c r="J1110" s="67"/>
      <c r="K1110" s="67"/>
      <c r="L1110" s="67"/>
      <c r="M1110" s="68"/>
      <c r="N1110" s="67"/>
      <c r="O1110" s="67"/>
      <c r="P1110" s="67"/>
      <c r="Q1110" s="67"/>
      <c r="R1110" s="68"/>
      <c r="S1110" s="67"/>
      <c r="T1110" s="67"/>
      <c r="U1110" s="67"/>
      <c r="V1110" s="67"/>
      <c r="W1110" s="68"/>
      <c r="X1110" s="67"/>
      <c r="Y1110" s="67"/>
      <c r="Z1110" s="67"/>
      <c r="AA1110" s="67"/>
      <c r="AB1110" s="68"/>
      <c r="AC1110" s="62"/>
      <c r="AD1110" s="57"/>
      <c r="AE1110" s="59"/>
      <c r="AF1110" s="62"/>
      <c r="AG1110" s="57"/>
      <c r="AH1110" s="59"/>
      <c r="AJ1110" s="57"/>
      <c r="AK1110" s="59"/>
    </row>
    <row r="1111" spans="1:37">
      <c r="A1111" s="70" t="s">
        <v>101</v>
      </c>
      <c r="B1111" s="58"/>
      <c r="C1111" s="71"/>
      <c r="D1111" s="72"/>
      <c r="E1111" s="72"/>
      <c r="F1111" s="72"/>
      <c r="G1111" s="72"/>
      <c r="H1111" s="59"/>
      <c r="I1111" s="72"/>
      <c r="J1111" s="72"/>
      <c r="K1111" s="72"/>
      <c r="L1111" s="72"/>
      <c r="M1111" s="59"/>
      <c r="N1111" s="72"/>
      <c r="O1111" s="72"/>
      <c r="P1111" s="72"/>
      <c r="Q1111" s="72"/>
      <c r="R1111" s="59"/>
      <c r="S1111" s="72"/>
      <c r="T1111" s="72"/>
      <c r="U1111" s="72"/>
      <c r="V1111" s="72"/>
      <c r="W1111" s="59"/>
      <c r="X1111" s="72"/>
      <c r="Y1111" s="72"/>
      <c r="Z1111" s="72"/>
      <c r="AA1111" s="72"/>
      <c r="AB1111" s="59"/>
      <c r="AC1111" s="62"/>
      <c r="AD1111" s="62"/>
      <c r="AE1111" s="62"/>
      <c r="AF1111" s="62"/>
      <c r="AG1111" s="62"/>
    </row>
    <row r="1112" spans="1:37">
      <c r="A1112" s="65" t="s">
        <v>100</v>
      </c>
      <c r="C1112" s="66"/>
      <c r="D1112" s="67"/>
      <c r="E1112" s="67"/>
      <c r="F1112" s="67"/>
      <c r="G1112" s="67"/>
      <c r="H1112" s="68"/>
      <c r="I1112" s="67"/>
      <c r="J1112" s="67"/>
      <c r="K1112" s="67"/>
      <c r="L1112" s="67"/>
      <c r="M1112" s="68"/>
      <c r="N1112" s="67"/>
      <c r="O1112" s="67"/>
      <c r="P1112" s="67"/>
      <c r="Q1112" s="67"/>
      <c r="R1112" s="68"/>
      <c r="S1112" s="67"/>
      <c r="T1112" s="67"/>
      <c r="U1112" s="67"/>
      <c r="V1112" s="67"/>
      <c r="W1112" s="68"/>
      <c r="X1112" s="67"/>
      <c r="Y1112" s="67"/>
      <c r="Z1112" s="67"/>
      <c r="AA1112" s="67"/>
      <c r="AB1112" s="68"/>
      <c r="AC1112" s="62"/>
      <c r="AD1112" s="73" t="s">
        <v>103</v>
      </c>
      <c r="AE1112" s="62"/>
      <c r="AF1112" s="62"/>
      <c r="AG1112" s="62"/>
    </row>
    <row r="1113" spans="1:37">
      <c r="A1113" s="70" t="s">
        <v>101</v>
      </c>
      <c r="B1113" s="58"/>
      <c r="C1113" s="71"/>
      <c r="D1113" s="72"/>
      <c r="E1113" s="72"/>
      <c r="F1113" s="72"/>
      <c r="G1113" s="72"/>
      <c r="H1113" s="59"/>
      <c r="I1113" s="72"/>
      <c r="J1113" s="72"/>
      <c r="K1113" s="72"/>
      <c r="L1113" s="72"/>
      <c r="M1113" s="59"/>
      <c r="N1113" s="72"/>
      <c r="O1113" s="72"/>
      <c r="P1113" s="72"/>
      <c r="Q1113" s="72"/>
      <c r="R1113" s="59"/>
      <c r="S1113" s="72"/>
      <c r="T1113" s="72"/>
      <c r="U1113" s="72"/>
      <c r="V1113" s="72"/>
      <c r="W1113" s="59"/>
      <c r="X1113" s="72"/>
      <c r="Y1113" s="72"/>
      <c r="Z1113" s="72"/>
      <c r="AA1113" s="72"/>
      <c r="AB1113" s="59"/>
      <c r="AC1113" s="62"/>
      <c r="AD1113" s="62"/>
      <c r="AE1113" s="62"/>
      <c r="AF1113" s="62"/>
      <c r="AG1113" s="62"/>
    </row>
    <row r="1114" spans="1:37">
      <c r="A1114" s="65" t="s">
        <v>100</v>
      </c>
      <c r="C1114" s="66"/>
      <c r="D1114" s="67"/>
      <c r="E1114" s="67"/>
      <c r="F1114" s="67"/>
      <c r="G1114" s="67"/>
      <c r="H1114" s="68"/>
      <c r="I1114" s="67"/>
      <c r="J1114" s="67"/>
      <c r="K1114" s="67"/>
      <c r="L1114" s="67"/>
      <c r="M1114" s="68"/>
      <c r="N1114" s="67"/>
      <c r="O1114" s="67"/>
      <c r="P1114" s="67"/>
      <c r="Q1114" s="67"/>
      <c r="R1114" s="68"/>
      <c r="S1114" s="67"/>
      <c r="T1114" s="67"/>
      <c r="U1114" s="67"/>
      <c r="V1114" s="67"/>
      <c r="W1114" s="68"/>
      <c r="X1114" s="67"/>
      <c r="Y1114" s="67"/>
      <c r="Z1114" s="67"/>
      <c r="AA1114" s="67"/>
      <c r="AB1114" s="68"/>
      <c r="AC1114" s="62"/>
      <c r="AD1114" s="74" t="str">
        <f>Daten!$A$31</f>
        <v>DM Senioren 2017</v>
      </c>
      <c r="AE1114" s="58"/>
      <c r="AF1114" s="58"/>
      <c r="AG1114" s="58"/>
      <c r="AH1114" s="58"/>
      <c r="AI1114" s="58"/>
      <c r="AJ1114" s="58"/>
      <c r="AK1114" s="58"/>
    </row>
    <row r="1115" spans="1:37">
      <c r="A1115" s="70" t="s">
        <v>101</v>
      </c>
      <c r="B1115" s="58"/>
      <c r="C1115" s="71"/>
      <c r="D1115" s="72"/>
      <c r="E1115" s="72"/>
      <c r="F1115" s="72"/>
      <c r="G1115" s="72"/>
      <c r="H1115" s="59"/>
      <c r="I1115" s="72"/>
      <c r="J1115" s="72"/>
      <c r="K1115" s="72"/>
      <c r="L1115" s="72"/>
      <c r="M1115" s="59"/>
      <c r="N1115" s="72"/>
      <c r="O1115" s="72"/>
      <c r="P1115" s="72"/>
      <c r="Q1115" s="72"/>
      <c r="R1115" s="59"/>
      <c r="S1115" s="72"/>
      <c r="T1115" s="72"/>
      <c r="U1115" s="72"/>
      <c r="V1115" s="72"/>
      <c r="W1115" s="59"/>
      <c r="X1115" s="72"/>
      <c r="Y1115" s="72"/>
      <c r="Z1115" s="72"/>
      <c r="AA1115" s="72"/>
      <c r="AB1115" s="59"/>
      <c r="AC1115" s="62"/>
      <c r="AD1115" s="75" t="str">
        <f>Sonntag!G57</f>
        <v>M30</v>
      </c>
      <c r="AE1115" s="76"/>
      <c r="AF1115" s="76"/>
      <c r="AG1115" s="75" t="s">
        <v>34</v>
      </c>
      <c r="AH1115" s="76"/>
      <c r="AI1115" s="76"/>
      <c r="AJ1115" s="76"/>
      <c r="AK1115" s="76"/>
    </row>
    <row r="1116" spans="1:37">
      <c r="A1116" s="65" t="s">
        <v>100</v>
      </c>
      <c r="C1116" s="66"/>
      <c r="D1116" s="67"/>
      <c r="E1116" s="67"/>
      <c r="F1116" s="67"/>
      <c r="G1116" s="67"/>
      <c r="H1116" s="68"/>
      <c r="I1116" s="67"/>
      <c r="J1116" s="67"/>
      <c r="K1116" s="67"/>
      <c r="L1116" s="67"/>
      <c r="M1116" s="68"/>
      <c r="N1116" s="67"/>
      <c r="O1116" s="67"/>
      <c r="P1116" s="67"/>
      <c r="Q1116" s="67"/>
      <c r="R1116" s="68"/>
      <c r="S1116" s="67"/>
      <c r="T1116" s="67"/>
      <c r="U1116" s="67"/>
      <c r="V1116" s="67"/>
      <c r="W1116" s="68"/>
      <c r="X1116" s="67"/>
      <c r="Y1116" s="67"/>
      <c r="Z1116" s="67"/>
      <c r="AA1116" s="67"/>
      <c r="AB1116" s="68"/>
      <c r="AC1116" s="62"/>
      <c r="AD1116" s="77"/>
      <c r="AE1116" s="62"/>
      <c r="AF1116" s="62"/>
      <c r="AG1116" s="62"/>
      <c r="AH1116" s="62"/>
      <c r="AI1116" s="62"/>
      <c r="AJ1116" s="62"/>
      <c r="AK1116" s="62"/>
    </row>
    <row r="1117" spans="1:37">
      <c r="A1117" s="70" t="s">
        <v>101</v>
      </c>
      <c r="B1117" s="58"/>
      <c r="C1117" s="71"/>
      <c r="D1117" s="72"/>
      <c r="E1117" s="72"/>
      <c r="F1117" s="72"/>
      <c r="G1117" s="72"/>
      <c r="H1117" s="59"/>
      <c r="I1117" s="72"/>
      <c r="J1117" s="72"/>
      <c r="K1117" s="72"/>
      <c r="L1117" s="72"/>
      <c r="M1117" s="59"/>
      <c r="N1117" s="72"/>
      <c r="O1117" s="72"/>
      <c r="P1117" s="72"/>
      <c r="Q1117" s="72"/>
      <c r="R1117" s="59"/>
      <c r="S1117" s="72"/>
      <c r="T1117" s="72"/>
      <c r="U1117" s="72"/>
      <c r="V1117" s="72"/>
      <c r="W1117" s="59"/>
      <c r="X1117" s="72"/>
      <c r="Y1117" s="72"/>
      <c r="Z1117" s="72"/>
      <c r="AA1117" s="72"/>
      <c r="AB1117" s="59"/>
      <c r="AC1117" s="62"/>
      <c r="AD1117" s="78" t="s">
        <v>104</v>
      </c>
      <c r="AE1117" s="76"/>
      <c r="AF1117" s="76"/>
      <c r="AG1117" s="76"/>
      <c r="AH1117" s="79"/>
      <c r="AI1117" s="76"/>
      <c r="AJ1117" s="76"/>
      <c r="AK1117" s="80"/>
    </row>
    <row r="1118" spans="1:37">
      <c r="D1118" s="64"/>
      <c r="AD1118" s="81"/>
      <c r="AE1118" s="52"/>
      <c r="AF1118" s="52"/>
      <c r="AG1118" s="52"/>
      <c r="AH1118" s="82"/>
      <c r="AI1118" s="52"/>
      <c r="AJ1118" s="52"/>
      <c r="AK1118" s="53"/>
    </row>
    <row r="1119" spans="1:37">
      <c r="A1119" s="83" t="s">
        <v>105</v>
      </c>
      <c r="B1119" s="76"/>
      <c r="C1119" s="80"/>
      <c r="D1119" s="84"/>
      <c r="E1119" s="84" t="s">
        <v>100</v>
      </c>
      <c r="F1119" s="85" t="s">
        <v>21</v>
      </c>
      <c r="G1119" s="84" t="s">
        <v>101</v>
      </c>
      <c r="H1119" s="86"/>
      <c r="I1119" s="84" t="s">
        <v>106</v>
      </c>
      <c r="J1119" s="84"/>
      <c r="K1119" s="84"/>
      <c r="L1119" s="84"/>
      <c r="M1119" s="86"/>
      <c r="N1119" s="84" t="s">
        <v>107</v>
      </c>
      <c r="O1119" s="84"/>
      <c r="P1119" s="84"/>
      <c r="Q1119" s="84"/>
      <c r="R1119" s="86"/>
      <c r="S1119" s="73"/>
      <c r="T1119" s="73"/>
      <c r="AD1119" s="87" t="s">
        <v>108</v>
      </c>
      <c r="AE1119" s="58"/>
      <c r="AF1119" s="58"/>
      <c r="AG1119" s="58"/>
      <c r="AH1119" s="72"/>
      <c r="AI1119" s="58"/>
      <c r="AJ1119" s="58"/>
      <c r="AK1119" s="59"/>
    </row>
    <row r="1120" spans="1:37">
      <c r="A1120" s="60"/>
      <c r="C1120" s="61"/>
      <c r="H1120" s="61"/>
      <c r="M1120" s="61"/>
      <c r="N1120" s="88"/>
      <c r="O1120" s="89"/>
      <c r="P1120" s="89"/>
      <c r="Q1120" s="89"/>
      <c r="R1120" s="90"/>
      <c r="S1120" s="62"/>
      <c r="T1120" s="56" t="s">
        <v>109</v>
      </c>
      <c r="AD1120" s="91"/>
      <c r="AE1120" s="62"/>
      <c r="AF1120" s="62"/>
      <c r="AG1120" s="62"/>
      <c r="AH1120" s="92"/>
      <c r="AI1120" s="62"/>
      <c r="AJ1120" s="62"/>
      <c r="AK1120" s="61"/>
    </row>
    <row r="1121" spans="1:37">
      <c r="A1121" s="93" t="s">
        <v>110</v>
      </c>
      <c r="B1121" s="58"/>
      <c r="C1121" s="59"/>
      <c r="D1121" s="58"/>
      <c r="E1121" s="58"/>
      <c r="F1121" s="94" t="s">
        <v>21</v>
      </c>
      <c r="G1121" s="58"/>
      <c r="H1121" s="59"/>
      <c r="I1121" s="58"/>
      <c r="J1121" s="58"/>
      <c r="K1121" s="94" t="s">
        <v>21</v>
      </c>
      <c r="L1121" s="58"/>
      <c r="M1121" s="59"/>
      <c r="N1121" s="95"/>
      <c r="O1121" s="95"/>
      <c r="P1121" s="96"/>
      <c r="Q1121" s="97"/>
      <c r="R1121" s="98"/>
      <c r="S1121" s="62"/>
      <c r="T1121" s="62"/>
      <c r="AD1121" s="87" t="s">
        <v>111</v>
      </c>
      <c r="AE1121" s="58"/>
      <c r="AF1121" s="58"/>
      <c r="AG1121" s="58"/>
      <c r="AH1121" s="72"/>
      <c r="AI1121" s="58"/>
      <c r="AJ1121" s="58"/>
      <c r="AK1121" s="59"/>
    </row>
    <row r="1122" spans="1:37">
      <c r="A1122" s="60"/>
      <c r="C1122" s="61"/>
      <c r="H1122" s="61"/>
      <c r="K1122" s="99"/>
      <c r="M1122" s="61"/>
      <c r="N1122" s="62"/>
      <c r="Q1122" s="100"/>
      <c r="R1122" s="61"/>
      <c r="S1122" s="62"/>
      <c r="T1122" s="58"/>
      <c r="U1122" s="58"/>
      <c r="V1122" s="58"/>
      <c r="W1122" s="58"/>
      <c r="X1122" s="58"/>
      <c r="Y1122" s="58"/>
      <c r="Z1122" s="58"/>
      <c r="AA1122" s="58"/>
      <c r="AB1122" s="58"/>
      <c r="AC1122" s="62"/>
      <c r="AD1122" s="91"/>
      <c r="AE1122" s="62"/>
      <c r="AF1122" s="62"/>
      <c r="AG1122" s="62"/>
      <c r="AH1122" s="92"/>
      <c r="AI1122" s="62"/>
      <c r="AJ1122" s="62"/>
      <c r="AK1122" s="61"/>
    </row>
    <row r="1123" spans="1:37">
      <c r="A1123" s="93" t="s">
        <v>112</v>
      </c>
      <c r="B1123" s="58"/>
      <c r="C1123" s="59"/>
      <c r="D1123" s="58"/>
      <c r="E1123" s="58"/>
      <c r="F1123" s="94" t="s">
        <v>21</v>
      </c>
      <c r="G1123" s="58"/>
      <c r="H1123" s="59"/>
      <c r="I1123" s="58"/>
      <c r="J1123" s="58"/>
      <c r="K1123" s="94" t="s">
        <v>21</v>
      </c>
      <c r="L1123" s="58"/>
      <c r="M1123" s="59"/>
      <c r="N1123" s="58"/>
      <c r="O1123" s="58"/>
      <c r="P1123" s="94" t="s">
        <v>21</v>
      </c>
      <c r="Q1123" s="101"/>
      <c r="R1123" s="59"/>
      <c r="S1123" s="62"/>
      <c r="T1123" s="62"/>
      <c r="AD1123" s="87" t="s">
        <v>113</v>
      </c>
      <c r="AE1123" s="58"/>
      <c r="AF1123" s="58"/>
      <c r="AG1123" s="58"/>
      <c r="AH1123" s="72"/>
      <c r="AI1123" s="58"/>
      <c r="AJ1123" s="58"/>
      <c r="AK1123" s="59"/>
    </row>
    <row r="1124" spans="1:37">
      <c r="AD1124" s="91" t="s">
        <v>114</v>
      </c>
      <c r="AE1124" s="62"/>
      <c r="AF1124" s="62"/>
      <c r="AG1124" s="62"/>
      <c r="AH1124" s="92"/>
      <c r="AI1124" s="62"/>
      <c r="AJ1124" s="62"/>
      <c r="AK1124" s="61"/>
    </row>
    <row r="1125" spans="1:37">
      <c r="A1125" s="102"/>
      <c r="B1125" s="76"/>
      <c r="C1125" s="76"/>
      <c r="D1125" s="76"/>
      <c r="E1125" s="76" t="s">
        <v>100</v>
      </c>
      <c r="F1125" s="76"/>
      <c r="G1125" s="76"/>
      <c r="H1125" s="76"/>
      <c r="I1125" s="76"/>
      <c r="J1125" s="76"/>
      <c r="K1125" s="76"/>
      <c r="L1125" s="76"/>
      <c r="M1125" s="76"/>
      <c r="N1125" s="85" t="s">
        <v>40</v>
      </c>
      <c r="O1125" s="76"/>
      <c r="P1125" s="76"/>
      <c r="Q1125" s="76"/>
      <c r="R1125" s="76"/>
      <c r="S1125" s="76"/>
      <c r="T1125" s="76" t="s">
        <v>101</v>
      </c>
      <c r="U1125" s="76"/>
      <c r="V1125" s="76"/>
      <c r="W1125" s="76"/>
      <c r="X1125" s="76"/>
      <c r="Y1125" s="76"/>
      <c r="Z1125" s="76"/>
      <c r="AA1125" s="76"/>
      <c r="AB1125" s="80"/>
      <c r="AD1125" s="87" t="s">
        <v>115</v>
      </c>
      <c r="AE1125" s="58"/>
      <c r="AF1125" s="58"/>
      <c r="AG1125" s="58"/>
      <c r="AH1125" s="72"/>
      <c r="AI1125" s="58"/>
      <c r="AJ1125" s="58"/>
      <c r="AK1125" s="59"/>
    </row>
    <row r="1126" spans="1:37">
      <c r="A1126" s="103" t="s">
        <v>116</v>
      </c>
      <c r="B1126" s="104" t="s">
        <v>117</v>
      </c>
      <c r="C1126" s="104"/>
      <c r="D1126" s="104"/>
      <c r="E1126" s="104"/>
      <c r="F1126" s="104"/>
      <c r="G1126" s="105"/>
      <c r="H1126" s="104" t="s">
        <v>118</v>
      </c>
      <c r="I1126" s="104"/>
      <c r="J1126" s="105"/>
      <c r="K1126" s="106" t="s">
        <v>119</v>
      </c>
      <c r="L1126" s="107" t="s">
        <v>120</v>
      </c>
      <c r="M1126" s="108"/>
      <c r="N1126" s="109" t="s">
        <v>94</v>
      </c>
      <c r="O1126" s="105" t="s">
        <v>116</v>
      </c>
      <c r="P1126" s="104" t="s">
        <v>117</v>
      </c>
      <c r="Q1126" s="104"/>
      <c r="R1126" s="104"/>
      <c r="S1126" s="104"/>
      <c r="T1126" s="104"/>
      <c r="U1126" s="105"/>
      <c r="V1126" s="104" t="s">
        <v>118</v>
      </c>
      <c r="W1126" s="104"/>
      <c r="X1126" s="105"/>
      <c r="Y1126" s="106" t="s">
        <v>119</v>
      </c>
      <c r="Z1126" s="107" t="s">
        <v>120</v>
      </c>
      <c r="AA1126" s="108"/>
      <c r="AB1126" s="109" t="s">
        <v>94</v>
      </c>
    </row>
    <row r="1127" spans="1:37">
      <c r="A1127" s="110" t="s">
        <v>121</v>
      </c>
      <c r="B1127" s="111"/>
      <c r="C1127" s="111"/>
      <c r="D1127" s="111"/>
      <c r="E1127" s="111"/>
      <c r="F1127" s="111"/>
      <c r="G1127" s="112"/>
      <c r="H1127" s="111"/>
      <c r="I1127" s="111"/>
      <c r="J1127" s="112"/>
      <c r="K1127" s="113"/>
      <c r="L1127" s="114"/>
      <c r="M1127" s="115"/>
      <c r="N1127" s="116"/>
      <c r="O1127" s="117" t="s">
        <v>121</v>
      </c>
      <c r="P1127" s="111"/>
      <c r="Q1127" s="111"/>
      <c r="R1127" s="111"/>
      <c r="S1127" s="111"/>
      <c r="T1127" s="111"/>
      <c r="U1127" s="112"/>
      <c r="V1127" s="111"/>
      <c r="W1127" s="111"/>
      <c r="X1127" s="112"/>
      <c r="Y1127" s="113"/>
      <c r="Z1127" s="114"/>
      <c r="AA1127" s="115"/>
      <c r="AB1127" s="116"/>
      <c r="AD1127" s="64" t="s">
        <v>122</v>
      </c>
    </row>
    <row r="1128" spans="1:37">
      <c r="A1128" s="110" t="s">
        <v>123</v>
      </c>
      <c r="B1128" s="111"/>
      <c r="C1128" s="111"/>
      <c r="D1128" s="111"/>
      <c r="E1128" s="111"/>
      <c r="F1128" s="111"/>
      <c r="G1128" s="112"/>
      <c r="H1128" s="111"/>
      <c r="I1128" s="111"/>
      <c r="J1128" s="112"/>
      <c r="K1128" s="118"/>
      <c r="L1128" s="119"/>
      <c r="M1128" s="112"/>
      <c r="N1128" s="116"/>
      <c r="O1128" s="117" t="s">
        <v>123</v>
      </c>
      <c r="P1128" s="111"/>
      <c r="Q1128" s="111"/>
      <c r="R1128" s="111"/>
      <c r="S1128" s="111"/>
      <c r="T1128" s="111"/>
      <c r="U1128" s="112"/>
      <c r="V1128" s="111"/>
      <c r="W1128" s="111"/>
      <c r="X1128" s="112"/>
      <c r="Y1128" s="118"/>
      <c r="Z1128" s="119"/>
      <c r="AA1128" s="112"/>
      <c r="AB1128" s="116"/>
      <c r="AD1128" s="120"/>
      <c r="AE1128" s="58"/>
      <c r="AF1128" s="58"/>
      <c r="AG1128" s="58"/>
      <c r="AH1128" s="58"/>
      <c r="AI1128" s="58"/>
      <c r="AJ1128" s="58"/>
      <c r="AK1128" s="58"/>
    </row>
    <row r="1129" spans="1:37">
      <c r="A1129" s="110" t="s">
        <v>124</v>
      </c>
      <c r="B1129" s="111"/>
      <c r="C1129" s="111"/>
      <c r="D1129" s="111"/>
      <c r="E1129" s="111"/>
      <c r="F1129" s="111"/>
      <c r="G1129" s="112"/>
      <c r="H1129" s="111"/>
      <c r="I1129" s="111"/>
      <c r="J1129" s="112"/>
      <c r="K1129" s="118"/>
      <c r="L1129" s="119"/>
      <c r="M1129" s="112"/>
      <c r="N1129" s="116"/>
      <c r="O1129" s="117" t="s">
        <v>124</v>
      </c>
      <c r="P1129" s="111"/>
      <c r="Q1129" s="111"/>
      <c r="R1129" s="111"/>
      <c r="S1129" s="111"/>
      <c r="T1129" s="111"/>
      <c r="U1129" s="112"/>
      <c r="V1129" s="111"/>
      <c r="W1129" s="111"/>
      <c r="X1129" s="112"/>
      <c r="Y1129" s="118"/>
      <c r="Z1129" s="119"/>
      <c r="AA1129" s="112"/>
      <c r="AB1129" s="116"/>
      <c r="AD1129" s="64" t="s">
        <v>96</v>
      </c>
    </row>
    <row r="1130" spans="1:37">
      <c r="A1130" s="110" t="s">
        <v>125</v>
      </c>
      <c r="B1130" s="111"/>
      <c r="C1130" s="111"/>
      <c r="D1130" s="111"/>
      <c r="E1130" s="111"/>
      <c r="F1130" s="111"/>
      <c r="G1130" s="112"/>
      <c r="H1130" s="111"/>
      <c r="I1130" s="111"/>
      <c r="J1130" s="112"/>
      <c r="K1130" s="118"/>
      <c r="L1130" s="119"/>
      <c r="M1130" s="112"/>
      <c r="N1130" s="116"/>
      <c r="O1130" s="117" t="s">
        <v>125</v>
      </c>
      <c r="P1130" s="111"/>
      <c r="Q1130" s="111"/>
      <c r="R1130" s="111"/>
      <c r="S1130" s="111"/>
      <c r="T1130" s="111"/>
      <c r="U1130" s="112"/>
      <c r="V1130" s="111"/>
      <c r="W1130" s="111"/>
      <c r="X1130" s="112"/>
      <c r="Y1130" s="118"/>
      <c r="Z1130" s="119"/>
      <c r="AA1130" s="112"/>
      <c r="AB1130" s="116"/>
      <c r="AD1130" s="120"/>
      <c r="AE1130" s="58"/>
      <c r="AF1130" s="58"/>
      <c r="AG1130" s="58"/>
      <c r="AH1130" s="58"/>
      <c r="AI1130" s="58"/>
      <c r="AJ1130" s="58"/>
      <c r="AK1130" s="58"/>
    </row>
    <row r="1131" spans="1:37">
      <c r="A1131" s="110" t="s">
        <v>126</v>
      </c>
      <c r="B1131" s="111"/>
      <c r="C1131" s="111"/>
      <c r="D1131" s="111"/>
      <c r="E1131" s="111"/>
      <c r="F1131" s="111"/>
      <c r="G1131" s="112"/>
      <c r="H1131" s="111"/>
      <c r="I1131" s="111"/>
      <c r="J1131" s="112"/>
      <c r="K1131" s="118"/>
      <c r="L1131" s="119"/>
      <c r="M1131" s="112"/>
      <c r="N1131" s="116"/>
      <c r="O1131" s="117" t="s">
        <v>126</v>
      </c>
      <c r="P1131" s="111"/>
      <c r="Q1131" s="111"/>
      <c r="R1131" s="111"/>
      <c r="S1131" s="111"/>
      <c r="T1131" s="111"/>
      <c r="U1131" s="112"/>
      <c r="V1131" s="111"/>
      <c r="W1131" s="111"/>
      <c r="X1131" s="112"/>
      <c r="Y1131" s="118"/>
      <c r="Z1131" s="119"/>
      <c r="AA1131" s="112"/>
      <c r="AB1131" s="116"/>
      <c r="AD1131" s="64" t="s">
        <v>127</v>
      </c>
    </row>
    <row r="1132" spans="1:37">
      <c r="A1132" s="121" t="s">
        <v>128</v>
      </c>
      <c r="B1132" s="58"/>
      <c r="C1132" s="58"/>
      <c r="D1132" s="58"/>
      <c r="E1132" s="58"/>
      <c r="F1132" s="58"/>
      <c r="G1132" s="72"/>
      <c r="H1132" s="58"/>
      <c r="I1132" s="58"/>
      <c r="J1132" s="72"/>
      <c r="K1132" s="122"/>
      <c r="L1132" s="123"/>
      <c r="M1132" s="72"/>
      <c r="N1132" s="59"/>
      <c r="O1132" s="124" t="s">
        <v>128</v>
      </c>
      <c r="P1132" s="58"/>
      <c r="Q1132" s="58"/>
      <c r="R1132" s="58"/>
      <c r="S1132" s="58"/>
      <c r="T1132" s="58"/>
      <c r="U1132" s="72"/>
      <c r="V1132" s="58"/>
      <c r="W1132" s="58"/>
      <c r="X1132" s="72"/>
      <c r="Y1132" s="122"/>
      <c r="Z1132" s="123"/>
      <c r="AA1132" s="72"/>
      <c r="AB1132" s="59"/>
      <c r="AD1132" s="120"/>
      <c r="AE1132" s="125" t="str">
        <f>Daten!$A$35</f>
        <v>Fredenbeck</v>
      </c>
      <c r="AF1132" s="58"/>
      <c r="AG1132" s="58"/>
      <c r="AH1132" s="58"/>
      <c r="AI1132" s="58"/>
      <c r="AJ1132" s="58"/>
      <c r="AK1132" s="58"/>
    </row>
    <row r="1133" spans="1:37">
      <c r="A1133" s="65" t="s">
        <v>129</v>
      </c>
      <c r="N1133" s="61"/>
      <c r="O1133" s="64" t="s">
        <v>129</v>
      </c>
      <c r="AB1133" s="61"/>
      <c r="AD1133" s="64" t="s">
        <v>130</v>
      </c>
    </row>
    <row r="1134" spans="1:37">
      <c r="A1134" s="57"/>
      <c r="B1134" s="58"/>
      <c r="C1134" s="58"/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9"/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8"/>
      <c r="AB1134" s="59"/>
      <c r="AD1134" s="58"/>
      <c r="AE1134" s="126" t="str">
        <f>Daten!$A$33</f>
        <v>06.05.2017</v>
      </c>
      <c r="AF1134" s="58"/>
      <c r="AG1134" s="58"/>
      <c r="AH1134" s="58"/>
      <c r="AI1134" s="58"/>
      <c r="AJ1134" s="58"/>
      <c r="AK1134" s="58"/>
    </row>
    <row r="1135" spans="1:37">
      <c r="A1135" s="51" t="s">
        <v>95</v>
      </c>
      <c r="B1135" s="52"/>
      <c r="C1135" s="52"/>
      <c r="D1135" s="52"/>
      <c r="E1135" s="53"/>
      <c r="F1135" s="54" t="s">
        <v>96</v>
      </c>
      <c r="G1135" s="52"/>
      <c r="H1135" s="52"/>
      <c r="I1135" s="52"/>
      <c r="J1135" s="52"/>
      <c r="K1135" s="52"/>
      <c r="L1135" s="52"/>
      <c r="M1135" s="52"/>
      <c r="N1135" s="52"/>
      <c r="O1135" s="52"/>
      <c r="P1135" s="53"/>
      <c r="Q1135" s="54" t="s">
        <v>97</v>
      </c>
      <c r="R1135" s="52"/>
      <c r="S1135" s="52"/>
      <c r="T1135" s="52"/>
      <c r="U1135" s="52"/>
      <c r="V1135" s="52"/>
      <c r="W1135" s="52"/>
      <c r="X1135" s="52"/>
      <c r="Y1135" s="52"/>
      <c r="Z1135" s="52"/>
      <c r="AA1135" s="52"/>
      <c r="AB1135" s="53"/>
      <c r="AC1135" s="55" t="s">
        <v>98</v>
      </c>
    </row>
    <row r="1136" spans="1:37">
      <c r="A1136" s="57"/>
      <c r="B1136" s="58"/>
      <c r="C1136" s="58"/>
      <c r="D1136" s="58"/>
      <c r="E1136" s="59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9"/>
      <c r="Q1136" s="58"/>
      <c r="R1136" s="58">
        <f>Sonntag!P58</f>
        <v>0</v>
      </c>
      <c r="S1136" s="58"/>
      <c r="T1136" s="58"/>
      <c r="U1136" s="58"/>
      <c r="V1136" s="58"/>
      <c r="W1136" s="58"/>
      <c r="X1136" s="58"/>
      <c r="Y1136" s="58">
        <f>Sonntag!N58</f>
        <v>0</v>
      </c>
      <c r="Z1136" s="58"/>
      <c r="AA1136" s="58"/>
      <c r="AB1136" s="59"/>
      <c r="AC1136" s="55" t="s">
        <v>99</v>
      </c>
    </row>
    <row r="1137" spans="1:37" ht="15.95" customHeight="1">
      <c r="A1137" s="60" t="s">
        <v>100</v>
      </c>
      <c r="C1137" s="56">
        <f>Sonntag!I58</f>
        <v>0</v>
      </c>
      <c r="M1137" s="61"/>
      <c r="N1137" s="62" t="s">
        <v>101</v>
      </c>
      <c r="O1137" s="63"/>
      <c r="P1137" s="56">
        <f>Sonntag!M58</f>
        <v>0</v>
      </c>
      <c r="AB1137" s="61"/>
    </row>
    <row r="1138" spans="1:37">
      <c r="A1138" s="57"/>
      <c r="B1138" s="58"/>
      <c r="C1138" s="58"/>
      <c r="M1138" s="61"/>
      <c r="N1138" s="62"/>
      <c r="AB1138" s="61"/>
      <c r="AD1138" s="64" t="s">
        <v>37</v>
      </c>
      <c r="AG1138" s="64" t="s">
        <v>102</v>
      </c>
      <c r="AJ1138" s="64" t="s">
        <v>39</v>
      </c>
    </row>
    <row r="1139" spans="1:37">
      <c r="A1139" s="65" t="s">
        <v>100</v>
      </c>
      <c r="C1139" s="66"/>
      <c r="D1139" s="67"/>
      <c r="E1139" s="67"/>
      <c r="F1139" s="67"/>
      <c r="G1139" s="67"/>
      <c r="H1139" s="68"/>
      <c r="I1139" s="67"/>
      <c r="J1139" s="67"/>
      <c r="K1139" s="67"/>
      <c r="L1139" s="67"/>
      <c r="M1139" s="68"/>
      <c r="N1139" s="67"/>
      <c r="O1139" s="67"/>
      <c r="P1139" s="67"/>
      <c r="Q1139" s="67"/>
      <c r="R1139" s="68"/>
      <c r="S1139" s="67"/>
      <c r="T1139" s="67"/>
      <c r="U1139" s="67"/>
      <c r="V1139" s="67"/>
      <c r="W1139" s="68"/>
      <c r="X1139" s="67"/>
      <c r="Y1139" s="67"/>
      <c r="Z1139" s="67"/>
      <c r="AA1139" s="67"/>
      <c r="AB1139" s="68"/>
      <c r="AC1139" s="62"/>
      <c r="AD1139" s="69"/>
      <c r="AE1139" s="53"/>
      <c r="AF1139" s="62"/>
      <c r="AG1139" s="69"/>
      <c r="AH1139" s="53"/>
      <c r="AJ1139" s="69"/>
      <c r="AK1139" s="53"/>
    </row>
    <row r="1140" spans="1:37">
      <c r="A1140" s="70" t="s">
        <v>101</v>
      </c>
      <c r="B1140" s="58"/>
      <c r="C1140" s="71"/>
      <c r="D1140" s="72"/>
      <c r="E1140" s="72"/>
      <c r="F1140" s="72"/>
      <c r="G1140" s="72"/>
      <c r="H1140" s="59"/>
      <c r="I1140" s="72"/>
      <c r="J1140" s="72"/>
      <c r="K1140" s="72"/>
      <c r="L1140" s="72"/>
      <c r="M1140" s="59"/>
      <c r="N1140" s="72"/>
      <c r="O1140" s="72"/>
      <c r="P1140" s="72"/>
      <c r="Q1140" s="72"/>
      <c r="R1140" s="59"/>
      <c r="S1140" s="72"/>
      <c r="T1140" s="72"/>
      <c r="U1140" s="72"/>
      <c r="V1140" s="72"/>
      <c r="W1140" s="59"/>
      <c r="X1140" s="72"/>
      <c r="Y1140" s="72"/>
      <c r="Z1140" s="72"/>
      <c r="AA1140" s="72"/>
      <c r="AB1140" s="59"/>
      <c r="AC1140" s="62"/>
      <c r="AD1140" s="462">
        <f>Sonntag!C58</f>
        <v>10</v>
      </c>
      <c r="AE1140" s="463"/>
      <c r="AF1140" s="62"/>
      <c r="AG1140" s="462">
        <f>Sonntag!E58</f>
        <v>0</v>
      </c>
      <c r="AH1140" s="463"/>
      <c r="AJ1140" s="462">
        <f>Sonntag!F58</f>
        <v>1</v>
      </c>
      <c r="AK1140" s="463"/>
    </row>
    <row r="1141" spans="1:37">
      <c r="A1141" s="65" t="s">
        <v>100</v>
      </c>
      <c r="C1141" s="66"/>
      <c r="D1141" s="67"/>
      <c r="E1141" s="67"/>
      <c r="F1141" s="67"/>
      <c r="G1141" s="67"/>
      <c r="H1141" s="68"/>
      <c r="I1141" s="67"/>
      <c r="J1141" s="67"/>
      <c r="K1141" s="67"/>
      <c r="L1141" s="67"/>
      <c r="M1141" s="68"/>
      <c r="N1141" s="67"/>
      <c r="O1141" s="67"/>
      <c r="P1141" s="67"/>
      <c r="Q1141" s="67"/>
      <c r="R1141" s="68"/>
      <c r="S1141" s="67"/>
      <c r="T1141" s="67"/>
      <c r="U1141" s="67"/>
      <c r="V1141" s="67"/>
      <c r="W1141" s="68"/>
      <c r="X1141" s="67"/>
      <c r="Y1141" s="67"/>
      <c r="Z1141" s="67"/>
      <c r="AA1141" s="67"/>
      <c r="AB1141" s="68"/>
      <c r="AC1141" s="62"/>
      <c r="AD1141" s="57"/>
      <c r="AE1141" s="59"/>
      <c r="AF1141" s="62"/>
      <c r="AG1141" s="57"/>
      <c r="AH1141" s="59"/>
      <c r="AJ1141" s="57"/>
      <c r="AK1141" s="59"/>
    </row>
    <row r="1142" spans="1:37">
      <c r="A1142" s="70" t="s">
        <v>101</v>
      </c>
      <c r="B1142" s="58"/>
      <c r="C1142" s="71"/>
      <c r="D1142" s="72"/>
      <c r="E1142" s="72"/>
      <c r="F1142" s="72"/>
      <c r="G1142" s="72"/>
      <c r="H1142" s="59"/>
      <c r="I1142" s="72"/>
      <c r="J1142" s="72"/>
      <c r="K1142" s="72"/>
      <c r="L1142" s="72"/>
      <c r="M1142" s="59"/>
      <c r="N1142" s="72"/>
      <c r="O1142" s="72"/>
      <c r="P1142" s="72"/>
      <c r="Q1142" s="72"/>
      <c r="R1142" s="59"/>
      <c r="S1142" s="72"/>
      <c r="T1142" s="72"/>
      <c r="U1142" s="72"/>
      <c r="V1142" s="72"/>
      <c r="W1142" s="59"/>
      <c r="X1142" s="72"/>
      <c r="Y1142" s="72"/>
      <c r="Z1142" s="72"/>
      <c r="AA1142" s="72"/>
      <c r="AB1142" s="59"/>
      <c r="AC1142" s="62"/>
      <c r="AD1142" s="62"/>
      <c r="AE1142" s="62"/>
      <c r="AF1142" s="62"/>
      <c r="AG1142" s="62"/>
    </row>
    <row r="1143" spans="1:37">
      <c r="A1143" s="65" t="s">
        <v>100</v>
      </c>
      <c r="C1143" s="66"/>
      <c r="D1143" s="67"/>
      <c r="E1143" s="67"/>
      <c r="F1143" s="67"/>
      <c r="G1143" s="67"/>
      <c r="H1143" s="68"/>
      <c r="I1143" s="67"/>
      <c r="J1143" s="67"/>
      <c r="K1143" s="67"/>
      <c r="L1143" s="67"/>
      <c r="M1143" s="68"/>
      <c r="N1143" s="67"/>
      <c r="O1143" s="67"/>
      <c r="P1143" s="67"/>
      <c r="Q1143" s="67"/>
      <c r="R1143" s="68"/>
      <c r="S1143" s="67"/>
      <c r="T1143" s="67"/>
      <c r="U1143" s="67"/>
      <c r="V1143" s="67"/>
      <c r="W1143" s="68"/>
      <c r="X1143" s="67"/>
      <c r="Y1143" s="67"/>
      <c r="Z1143" s="67"/>
      <c r="AA1143" s="67"/>
      <c r="AB1143" s="68"/>
      <c r="AC1143" s="62"/>
      <c r="AD1143" s="73" t="s">
        <v>103</v>
      </c>
      <c r="AE1143" s="62"/>
      <c r="AF1143" s="62"/>
      <c r="AG1143" s="62"/>
    </row>
    <row r="1144" spans="1:37">
      <c r="A1144" s="70" t="s">
        <v>101</v>
      </c>
      <c r="B1144" s="58"/>
      <c r="C1144" s="71"/>
      <c r="D1144" s="72"/>
      <c r="E1144" s="72"/>
      <c r="F1144" s="72"/>
      <c r="G1144" s="72"/>
      <c r="H1144" s="59"/>
      <c r="I1144" s="72"/>
      <c r="J1144" s="72"/>
      <c r="K1144" s="72"/>
      <c r="L1144" s="72"/>
      <c r="M1144" s="59"/>
      <c r="N1144" s="72"/>
      <c r="O1144" s="72"/>
      <c r="P1144" s="72"/>
      <c r="Q1144" s="72"/>
      <c r="R1144" s="59"/>
      <c r="S1144" s="72"/>
      <c r="T1144" s="72"/>
      <c r="U1144" s="72"/>
      <c r="V1144" s="72"/>
      <c r="W1144" s="59"/>
      <c r="X1144" s="72"/>
      <c r="Y1144" s="72"/>
      <c r="Z1144" s="72"/>
      <c r="AA1144" s="72"/>
      <c r="AB1144" s="59"/>
      <c r="AC1144" s="62"/>
      <c r="AD1144" s="62"/>
      <c r="AE1144" s="62"/>
      <c r="AF1144" s="62"/>
      <c r="AG1144" s="62"/>
    </row>
    <row r="1145" spans="1:37">
      <c r="A1145" s="65" t="s">
        <v>100</v>
      </c>
      <c r="C1145" s="66"/>
      <c r="D1145" s="67"/>
      <c r="E1145" s="67"/>
      <c r="F1145" s="67"/>
      <c r="G1145" s="67"/>
      <c r="H1145" s="68"/>
      <c r="I1145" s="67"/>
      <c r="J1145" s="67"/>
      <c r="K1145" s="67"/>
      <c r="L1145" s="67"/>
      <c r="M1145" s="68"/>
      <c r="N1145" s="67"/>
      <c r="O1145" s="67"/>
      <c r="P1145" s="67"/>
      <c r="Q1145" s="67"/>
      <c r="R1145" s="68"/>
      <c r="S1145" s="67"/>
      <c r="T1145" s="67"/>
      <c r="U1145" s="67"/>
      <c r="V1145" s="67"/>
      <c r="W1145" s="68"/>
      <c r="X1145" s="67"/>
      <c r="Y1145" s="67"/>
      <c r="Z1145" s="67"/>
      <c r="AA1145" s="67"/>
      <c r="AB1145" s="68"/>
      <c r="AC1145" s="62"/>
      <c r="AD1145" s="74" t="str">
        <f>Daten!$A$31</f>
        <v>DM Senioren 2017</v>
      </c>
      <c r="AE1145" s="58"/>
      <c r="AF1145" s="58"/>
      <c r="AG1145" s="58"/>
      <c r="AH1145" s="58"/>
      <c r="AI1145" s="58"/>
      <c r="AJ1145" s="58"/>
      <c r="AK1145" s="58"/>
    </row>
    <row r="1146" spans="1:37">
      <c r="A1146" s="70" t="s">
        <v>101</v>
      </c>
      <c r="B1146" s="58"/>
      <c r="C1146" s="71"/>
      <c r="D1146" s="72"/>
      <c r="E1146" s="72"/>
      <c r="F1146" s="72"/>
      <c r="G1146" s="72"/>
      <c r="H1146" s="59"/>
      <c r="I1146" s="72"/>
      <c r="J1146" s="72"/>
      <c r="K1146" s="72"/>
      <c r="L1146" s="72"/>
      <c r="M1146" s="59"/>
      <c r="N1146" s="72"/>
      <c r="O1146" s="72"/>
      <c r="P1146" s="72"/>
      <c r="Q1146" s="72"/>
      <c r="R1146" s="59"/>
      <c r="S1146" s="72"/>
      <c r="T1146" s="72"/>
      <c r="U1146" s="72"/>
      <c r="V1146" s="72"/>
      <c r="W1146" s="59"/>
      <c r="X1146" s="72"/>
      <c r="Y1146" s="72"/>
      <c r="Z1146" s="72"/>
      <c r="AA1146" s="72"/>
      <c r="AB1146" s="59"/>
      <c r="AC1146" s="62"/>
      <c r="AD1146" s="75">
        <f>Sonntag!G58</f>
        <v>0</v>
      </c>
      <c r="AE1146" s="76"/>
      <c r="AF1146" s="76"/>
      <c r="AG1146" s="75" t="s">
        <v>34</v>
      </c>
      <c r="AH1146" s="76"/>
      <c r="AI1146" s="76"/>
      <c r="AJ1146" s="76"/>
      <c r="AK1146" s="76"/>
    </row>
    <row r="1147" spans="1:37">
      <c r="A1147" s="65" t="s">
        <v>100</v>
      </c>
      <c r="C1147" s="66"/>
      <c r="D1147" s="67"/>
      <c r="E1147" s="67"/>
      <c r="F1147" s="67"/>
      <c r="G1147" s="67"/>
      <c r="H1147" s="68"/>
      <c r="I1147" s="67"/>
      <c r="J1147" s="67"/>
      <c r="K1147" s="67"/>
      <c r="L1147" s="67"/>
      <c r="M1147" s="68"/>
      <c r="N1147" s="67"/>
      <c r="O1147" s="67"/>
      <c r="P1147" s="67"/>
      <c r="Q1147" s="67"/>
      <c r="R1147" s="68"/>
      <c r="S1147" s="67"/>
      <c r="T1147" s="67"/>
      <c r="U1147" s="67"/>
      <c r="V1147" s="67"/>
      <c r="W1147" s="68"/>
      <c r="X1147" s="67"/>
      <c r="Y1147" s="67"/>
      <c r="Z1147" s="67"/>
      <c r="AA1147" s="67"/>
      <c r="AB1147" s="68"/>
      <c r="AC1147" s="62"/>
      <c r="AD1147" s="77"/>
      <c r="AE1147" s="62"/>
      <c r="AF1147" s="62"/>
      <c r="AG1147" s="62"/>
      <c r="AH1147" s="62"/>
      <c r="AI1147" s="62"/>
      <c r="AJ1147" s="62"/>
      <c r="AK1147" s="62"/>
    </row>
    <row r="1148" spans="1:37">
      <c r="A1148" s="70" t="s">
        <v>101</v>
      </c>
      <c r="B1148" s="58"/>
      <c r="C1148" s="71"/>
      <c r="D1148" s="72"/>
      <c r="E1148" s="72"/>
      <c r="F1148" s="72"/>
      <c r="G1148" s="72"/>
      <c r="H1148" s="59"/>
      <c r="I1148" s="72"/>
      <c r="J1148" s="72"/>
      <c r="K1148" s="72"/>
      <c r="L1148" s="72"/>
      <c r="M1148" s="59"/>
      <c r="N1148" s="72"/>
      <c r="O1148" s="72"/>
      <c r="P1148" s="72"/>
      <c r="Q1148" s="72"/>
      <c r="R1148" s="59"/>
      <c r="S1148" s="72"/>
      <c r="T1148" s="72"/>
      <c r="U1148" s="72"/>
      <c r="V1148" s="72"/>
      <c r="W1148" s="59"/>
      <c r="X1148" s="72"/>
      <c r="Y1148" s="72"/>
      <c r="Z1148" s="72"/>
      <c r="AA1148" s="72"/>
      <c r="AB1148" s="59"/>
      <c r="AC1148" s="62"/>
      <c r="AD1148" s="78" t="s">
        <v>104</v>
      </c>
      <c r="AE1148" s="76"/>
      <c r="AF1148" s="76"/>
      <c r="AG1148" s="76"/>
      <c r="AH1148" s="79"/>
      <c r="AI1148" s="76"/>
      <c r="AJ1148" s="76"/>
      <c r="AK1148" s="80"/>
    </row>
    <row r="1149" spans="1:37">
      <c r="D1149" s="64"/>
      <c r="AD1149" s="81"/>
      <c r="AE1149" s="52"/>
      <c r="AF1149" s="52"/>
      <c r="AG1149" s="52"/>
      <c r="AH1149" s="82"/>
      <c r="AI1149" s="52"/>
      <c r="AJ1149" s="52"/>
      <c r="AK1149" s="53"/>
    </row>
    <row r="1150" spans="1:37">
      <c r="A1150" s="83" t="s">
        <v>105</v>
      </c>
      <c r="B1150" s="76"/>
      <c r="C1150" s="80"/>
      <c r="D1150" s="84"/>
      <c r="E1150" s="84" t="s">
        <v>100</v>
      </c>
      <c r="F1150" s="85" t="s">
        <v>21</v>
      </c>
      <c r="G1150" s="84" t="s">
        <v>101</v>
      </c>
      <c r="H1150" s="86"/>
      <c r="I1150" s="84" t="s">
        <v>106</v>
      </c>
      <c r="J1150" s="84"/>
      <c r="K1150" s="84"/>
      <c r="L1150" s="84"/>
      <c r="M1150" s="86"/>
      <c r="N1150" s="84" t="s">
        <v>107</v>
      </c>
      <c r="O1150" s="84"/>
      <c r="P1150" s="84"/>
      <c r="Q1150" s="84"/>
      <c r="R1150" s="86"/>
      <c r="S1150" s="73"/>
      <c r="T1150" s="73"/>
      <c r="AD1150" s="87" t="s">
        <v>108</v>
      </c>
      <c r="AE1150" s="58"/>
      <c r="AF1150" s="58"/>
      <c r="AG1150" s="58"/>
      <c r="AH1150" s="72"/>
      <c r="AI1150" s="58"/>
      <c r="AJ1150" s="58"/>
      <c r="AK1150" s="59"/>
    </row>
    <row r="1151" spans="1:37">
      <c r="A1151" s="60"/>
      <c r="C1151" s="61"/>
      <c r="H1151" s="61"/>
      <c r="M1151" s="61"/>
      <c r="N1151" s="88"/>
      <c r="O1151" s="89"/>
      <c r="P1151" s="89"/>
      <c r="Q1151" s="89"/>
      <c r="R1151" s="90"/>
      <c r="S1151" s="62"/>
      <c r="T1151" s="56" t="s">
        <v>109</v>
      </c>
      <c r="AD1151" s="91"/>
      <c r="AE1151" s="62"/>
      <c r="AF1151" s="62"/>
      <c r="AG1151" s="62"/>
      <c r="AH1151" s="92"/>
      <c r="AI1151" s="62"/>
      <c r="AJ1151" s="62"/>
      <c r="AK1151" s="61"/>
    </row>
    <row r="1152" spans="1:37">
      <c r="A1152" s="93" t="s">
        <v>110</v>
      </c>
      <c r="B1152" s="58"/>
      <c r="C1152" s="59"/>
      <c r="D1152" s="58"/>
      <c r="E1152" s="58"/>
      <c r="F1152" s="94" t="s">
        <v>21</v>
      </c>
      <c r="G1152" s="58"/>
      <c r="H1152" s="59"/>
      <c r="I1152" s="58"/>
      <c r="J1152" s="58"/>
      <c r="K1152" s="94" t="s">
        <v>21</v>
      </c>
      <c r="L1152" s="58"/>
      <c r="M1152" s="59"/>
      <c r="N1152" s="95"/>
      <c r="O1152" s="95"/>
      <c r="P1152" s="96"/>
      <c r="Q1152" s="97"/>
      <c r="R1152" s="98"/>
      <c r="S1152" s="62"/>
      <c r="T1152" s="62"/>
      <c r="AD1152" s="87" t="s">
        <v>111</v>
      </c>
      <c r="AE1152" s="58"/>
      <c r="AF1152" s="58"/>
      <c r="AG1152" s="58"/>
      <c r="AH1152" s="72"/>
      <c r="AI1152" s="58"/>
      <c r="AJ1152" s="58"/>
      <c r="AK1152" s="59"/>
    </row>
    <row r="1153" spans="1:37">
      <c r="A1153" s="60"/>
      <c r="C1153" s="61"/>
      <c r="H1153" s="61"/>
      <c r="K1153" s="99"/>
      <c r="M1153" s="61"/>
      <c r="N1153" s="62"/>
      <c r="Q1153" s="100"/>
      <c r="R1153" s="61"/>
      <c r="S1153" s="62"/>
      <c r="T1153" s="58"/>
      <c r="U1153" s="58"/>
      <c r="V1153" s="58"/>
      <c r="W1153" s="58"/>
      <c r="X1153" s="58"/>
      <c r="Y1153" s="58"/>
      <c r="Z1153" s="58"/>
      <c r="AA1153" s="58"/>
      <c r="AB1153" s="58"/>
      <c r="AC1153" s="62"/>
      <c r="AD1153" s="91"/>
      <c r="AE1153" s="62"/>
      <c r="AF1153" s="62"/>
      <c r="AG1153" s="62"/>
      <c r="AH1153" s="92"/>
      <c r="AI1153" s="62"/>
      <c r="AJ1153" s="62"/>
      <c r="AK1153" s="61"/>
    </row>
    <row r="1154" spans="1:37">
      <c r="A1154" s="93" t="s">
        <v>112</v>
      </c>
      <c r="B1154" s="58"/>
      <c r="C1154" s="59"/>
      <c r="D1154" s="58"/>
      <c r="E1154" s="58"/>
      <c r="F1154" s="94" t="s">
        <v>21</v>
      </c>
      <c r="G1154" s="58"/>
      <c r="H1154" s="59"/>
      <c r="I1154" s="58"/>
      <c r="J1154" s="58"/>
      <c r="K1154" s="94" t="s">
        <v>21</v>
      </c>
      <c r="L1154" s="58"/>
      <c r="M1154" s="59"/>
      <c r="N1154" s="58"/>
      <c r="O1154" s="58"/>
      <c r="P1154" s="94" t="s">
        <v>21</v>
      </c>
      <c r="Q1154" s="101"/>
      <c r="R1154" s="59"/>
      <c r="S1154" s="62"/>
      <c r="T1154" s="62"/>
      <c r="AD1154" s="87" t="s">
        <v>113</v>
      </c>
      <c r="AE1154" s="58"/>
      <c r="AF1154" s="58"/>
      <c r="AG1154" s="58"/>
      <c r="AH1154" s="72"/>
      <c r="AI1154" s="58"/>
      <c r="AJ1154" s="58"/>
      <c r="AK1154" s="59"/>
    </row>
    <row r="1155" spans="1:37">
      <c r="AD1155" s="91" t="s">
        <v>114</v>
      </c>
      <c r="AE1155" s="62"/>
      <c r="AF1155" s="62"/>
      <c r="AG1155" s="62"/>
      <c r="AH1155" s="92"/>
      <c r="AI1155" s="62"/>
      <c r="AJ1155" s="62"/>
      <c r="AK1155" s="61"/>
    </row>
    <row r="1156" spans="1:37">
      <c r="A1156" s="102"/>
      <c r="B1156" s="76"/>
      <c r="C1156" s="76"/>
      <c r="D1156" s="76"/>
      <c r="E1156" s="76" t="s">
        <v>100</v>
      </c>
      <c r="F1156" s="76"/>
      <c r="G1156" s="76"/>
      <c r="H1156" s="76"/>
      <c r="I1156" s="76"/>
      <c r="J1156" s="76"/>
      <c r="K1156" s="76"/>
      <c r="L1156" s="76"/>
      <c r="M1156" s="76"/>
      <c r="N1156" s="85" t="s">
        <v>40</v>
      </c>
      <c r="O1156" s="76"/>
      <c r="P1156" s="76"/>
      <c r="Q1156" s="76"/>
      <c r="R1156" s="76"/>
      <c r="S1156" s="76"/>
      <c r="T1156" s="76" t="s">
        <v>101</v>
      </c>
      <c r="U1156" s="76"/>
      <c r="V1156" s="76"/>
      <c r="W1156" s="76"/>
      <c r="X1156" s="76"/>
      <c r="Y1156" s="76"/>
      <c r="Z1156" s="76"/>
      <c r="AA1156" s="76"/>
      <c r="AB1156" s="80"/>
      <c r="AD1156" s="87" t="s">
        <v>115</v>
      </c>
      <c r="AE1156" s="58"/>
      <c r="AF1156" s="58"/>
      <c r="AG1156" s="58"/>
      <c r="AH1156" s="72"/>
      <c r="AI1156" s="58"/>
      <c r="AJ1156" s="58"/>
      <c r="AK1156" s="59"/>
    </row>
    <row r="1157" spans="1:37">
      <c r="A1157" s="103" t="s">
        <v>116</v>
      </c>
      <c r="B1157" s="104" t="s">
        <v>117</v>
      </c>
      <c r="C1157" s="104"/>
      <c r="D1157" s="104"/>
      <c r="E1157" s="104"/>
      <c r="F1157" s="104"/>
      <c r="G1157" s="105"/>
      <c r="H1157" s="104" t="s">
        <v>118</v>
      </c>
      <c r="I1157" s="104"/>
      <c r="J1157" s="105"/>
      <c r="K1157" s="106" t="s">
        <v>119</v>
      </c>
      <c r="L1157" s="107" t="s">
        <v>120</v>
      </c>
      <c r="M1157" s="108"/>
      <c r="N1157" s="109" t="s">
        <v>94</v>
      </c>
      <c r="O1157" s="105" t="s">
        <v>116</v>
      </c>
      <c r="P1157" s="104" t="s">
        <v>117</v>
      </c>
      <c r="Q1157" s="104"/>
      <c r="R1157" s="104"/>
      <c r="S1157" s="104"/>
      <c r="T1157" s="104"/>
      <c r="U1157" s="105"/>
      <c r="V1157" s="104" t="s">
        <v>118</v>
      </c>
      <c r="W1157" s="104"/>
      <c r="X1157" s="105"/>
      <c r="Y1157" s="106" t="s">
        <v>119</v>
      </c>
      <c r="Z1157" s="107" t="s">
        <v>120</v>
      </c>
      <c r="AA1157" s="108"/>
      <c r="AB1157" s="109" t="s">
        <v>94</v>
      </c>
    </row>
    <row r="1158" spans="1:37">
      <c r="A1158" s="110" t="s">
        <v>121</v>
      </c>
      <c r="B1158" s="111"/>
      <c r="C1158" s="111"/>
      <c r="D1158" s="111"/>
      <c r="E1158" s="111"/>
      <c r="F1158" s="111"/>
      <c r="G1158" s="112"/>
      <c r="H1158" s="111"/>
      <c r="I1158" s="111"/>
      <c r="J1158" s="112"/>
      <c r="K1158" s="113"/>
      <c r="L1158" s="114"/>
      <c r="M1158" s="115"/>
      <c r="N1158" s="116"/>
      <c r="O1158" s="117" t="s">
        <v>121</v>
      </c>
      <c r="P1158" s="111"/>
      <c r="Q1158" s="111"/>
      <c r="R1158" s="111"/>
      <c r="S1158" s="111"/>
      <c r="T1158" s="111"/>
      <c r="U1158" s="112"/>
      <c r="V1158" s="111"/>
      <c r="W1158" s="111"/>
      <c r="X1158" s="112"/>
      <c r="Y1158" s="113"/>
      <c r="Z1158" s="114"/>
      <c r="AA1158" s="115"/>
      <c r="AB1158" s="116"/>
      <c r="AD1158" s="64" t="s">
        <v>122</v>
      </c>
    </row>
    <row r="1159" spans="1:37">
      <c r="A1159" s="110" t="s">
        <v>123</v>
      </c>
      <c r="B1159" s="111"/>
      <c r="C1159" s="111"/>
      <c r="D1159" s="111"/>
      <c r="E1159" s="111"/>
      <c r="F1159" s="111"/>
      <c r="G1159" s="112"/>
      <c r="H1159" s="111"/>
      <c r="I1159" s="111"/>
      <c r="J1159" s="112"/>
      <c r="K1159" s="118"/>
      <c r="L1159" s="119"/>
      <c r="M1159" s="112"/>
      <c r="N1159" s="116"/>
      <c r="O1159" s="117" t="s">
        <v>123</v>
      </c>
      <c r="P1159" s="111"/>
      <c r="Q1159" s="111"/>
      <c r="R1159" s="111"/>
      <c r="S1159" s="111"/>
      <c r="T1159" s="111"/>
      <c r="U1159" s="112"/>
      <c r="V1159" s="111"/>
      <c r="W1159" s="111"/>
      <c r="X1159" s="112"/>
      <c r="Y1159" s="118"/>
      <c r="Z1159" s="119"/>
      <c r="AA1159" s="112"/>
      <c r="AB1159" s="116"/>
      <c r="AD1159" s="120"/>
      <c r="AE1159" s="58"/>
      <c r="AF1159" s="58"/>
      <c r="AG1159" s="58"/>
      <c r="AH1159" s="58"/>
      <c r="AI1159" s="58"/>
      <c r="AJ1159" s="58"/>
      <c r="AK1159" s="58"/>
    </row>
    <row r="1160" spans="1:37">
      <c r="A1160" s="110" t="s">
        <v>124</v>
      </c>
      <c r="B1160" s="111"/>
      <c r="C1160" s="111"/>
      <c r="D1160" s="111"/>
      <c r="E1160" s="111"/>
      <c r="F1160" s="111"/>
      <c r="G1160" s="112"/>
      <c r="H1160" s="111"/>
      <c r="I1160" s="111"/>
      <c r="J1160" s="112"/>
      <c r="K1160" s="118"/>
      <c r="L1160" s="119"/>
      <c r="M1160" s="112"/>
      <c r="N1160" s="116"/>
      <c r="O1160" s="117" t="s">
        <v>124</v>
      </c>
      <c r="P1160" s="111"/>
      <c r="Q1160" s="111"/>
      <c r="R1160" s="111"/>
      <c r="S1160" s="111"/>
      <c r="T1160" s="111"/>
      <c r="U1160" s="112"/>
      <c r="V1160" s="111"/>
      <c r="W1160" s="111"/>
      <c r="X1160" s="112"/>
      <c r="Y1160" s="118"/>
      <c r="Z1160" s="119"/>
      <c r="AA1160" s="112"/>
      <c r="AB1160" s="116"/>
      <c r="AD1160" s="64" t="s">
        <v>96</v>
      </c>
    </row>
    <row r="1161" spans="1:37">
      <c r="A1161" s="110" t="s">
        <v>125</v>
      </c>
      <c r="B1161" s="111"/>
      <c r="C1161" s="111"/>
      <c r="D1161" s="111"/>
      <c r="E1161" s="111"/>
      <c r="F1161" s="111"/>
      <c r="G1161" s="112"/>
      <c r="H1161" s="111"/>
      <c r="I1161" s="111"/>
      <c r="J1161" s="112"/>
      <c r="K1161" s="118"/>
      <c r="L1161" s="119"/>
      <c r="M1161" s="112"/>
      <c r="N1161" s="116"/>
      <c r="O1161" s="117" t="s">
        <v>125</v>
      </c>
      <c r="P1161" s="111"/>
      <c r="Q1161" s="111"/>
      <c r="R1161" s="111"/>
      <c r="S1161" s="111"/>
      <c r="T1161" s="111"/>
      <c r="U1161" s="112"/>
      <c r="V1161" s="111"/>
      <c r="W1161" s="111"/>
      <c r="X1161" s="112"/>
      <c r="Y1161" s="118"/>
      <c r="Z1161" s="119"/>
      <c r="AA1161" s="112"/>
      <c r="AB1161" s="116"/>
      <c r="AD1161" s="120"/>
      <c r="AE1161" s="58"/>
      <c r="AF1161" s="58"/>
      <c r="AG1161" s="58"/>
      <c r="AH1161" s="58"/>
      <c r="AI1161" s="58"/>
      <c r="AJ1161" s="58"/>
      <c r="AK1161" s="58"/>
    </row>
    <row r="1162" spans="1:37">
      <c r="A1162" s="110" t="s">
        <v>126</v>
      </c>
      <c r="B1162" s="111"/>
      <c r="C1162" s="111"/>
      <c r="D1162" s="111"/>
      <c r="E1162" s="111"/>
      <c r="F1162" s="111"/>
      <c r="G1162" s="112"/>
      <c r="H1162" s="111"/>
      <c r="I1162" s="111"/>
      <c r="J1162" s="112"/>
      <c r="K1162" s="118"/>
      <c r="L1162" s="119"/>
      <c r="M1162" s="112"/>
      <c r="N1162" s="116"/>
      <c r="O1162" s="117" t="s">
        <v>126</v>
      </c>
      <c r="P1162" s="111"/>
      <c r="Q1162" s="111"/>
      <c r="R1162" s="111"/>
      <c r="S1162" s="111"/>
      <c r="T1162" s="111"/>
      <c r="U1162" s="112"/>
      <c r="V1162" s="111"/>
      <c r="W1162" s="111"/>
      <c r="X1162" s="112"/>
      <c r="Y1162" s="118"/>
      <c r="Z1162" s="119"/>
      <c r="AA1162" s="112"/>
      <c r="AB1162" s="116"/>
      <c r="AD1162" s="64" t="s">
        <v>127</v>
      </c>
    </row>
    <row r="1163" spans="1:37">
      <c r="A1163" s="121" t="s">
        <v>128</v>
      </c>
      <c r="B1163" s="58"/>
      <c r="C1163" s="58"/>
      <c r="D1163" s="58"/>
      <c r="E1163" s="58"/>
      <c r="F1163" s="58"/>
      <c r="G1163" s="72"/>
      <c r="H1163" s="58"/>
      <c r="I1163" s="58"/>
      <c r="J1163" s="72"/>
      <c r="K1163" s="122"/>
      <c r="L1163" s="123"/>
      <c r="M1163" s="72"/>
      <c r="N1163" s="59"/>
      <c r="O1163" s="124" t="s">
        <v>128</v>
      </c>
      <c r="P1163" s="58"/>
      <c r="Q1163" s="58"/>
      <c r="R1163" s="58"/>
      <c r="S1163" s="58"/>
      <c r="T1163" s="58"/>
      <c r="U1163" s="72"/>
      <c r="V1163" s="58"/>
      <c r="W1163" s="58"/>
      <c r="X1163" s="72"/>
      <c r="Y1163" s="122"/>
      <c r="Z1163" s="123"/>
      <c r="AA1163" s="72"/>
      <c r="AB1163" s="59"/>
      <c r="AD1163" s="125"/>
      <c r="AE1163" s="125" t="str">
        <f>Daten!$A$35</f>
        <v>Fredenbeck</v>
      </c>
      <c r="AF1163" s="58"/>
      <c r="AG1163" s="58"/>
      <c r="AH1163" s="58"/>
      <c r="AI1163" s="58"/>
      <c r="AJ1163" s="58"/>
      <c r="AK1163" s="58"/>
    </row>
    <row r="1164" spans="1:37">
      <c r="A1164" s="65" t="s">
        <v>129</v>
      </c>
      <c r="N1164" s="61"/>
      <c r="O1164" s="64" t="s">
        <v>129</v>
      </c>
      <c r="AB1164" s="61"/>
      <c r="AD1164" s="64" t="s">
        <v>130</v>
      </c>
    </row>
    <row r="1165" spans="1:37">
      <c r="A1165" s="57"/>
      <c r="B1165" s="58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9"/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8"/>
      <c r="AB1165" s="59"/>
      <c r="AD1165" s="58"/>
      <c r="AE1165" s="126" t="str">
        <f>Daten!$A$33</f>
        <v>06.05.2017</v>
      </c>
      <c r="AF1165" s="58"/>
      <c r="AG1165" s="58"/>
      <c r="AH1165" s="58"/>
      <c r="AI1165" s="58"/>
      <c r="AJ1165" s="58"/>
      <c r="AK1165" s="58"/>
    </row>
    <row r="1166" spans="1:37" ht="12" customHeight="1">
      <c r="A1166" s="127"/>
    </row>
    <row r="1167" spans="1:37">
      <c r="A1167" s="51" t="s">
        <v>95</v>
      </c>
      <c r="B1167" s="52"/>
      <c r="C1167" s="52"/>
      <c r="D1167" s="52"/>
      <c r="E1167" s="53"/>
      <c r="F1167" s="54" t="s">
        <v>96</v>
      </c>
      <c r="G1167" s="52"/>
      <c r="H1167" s="52"/>
      <c r="I1167" s="52"/>
      <c r="J1167" s="52"/>
      <c r="K1167" s="52"/>
      <c r="L1167" s="52"/>
      <c r="M1167" s="52"/>
      <c r="N1167" s="52"/>
      <c r="O1167" s="52"/>
      <c r="P1167" s="53"/>
      <c r="Q1167" s="54" t="s">
        <v>97</v>
      </c>
      <c r="R1167" s="52"/>
      <c r="S1167" s="52"/>
      <c r="T1167" s="52"/>
      <c r="U1167" s="52"/>
      <c r="V1167" s="52"/>
      <c r="W1167" s="52"/>
      <c r="X1167" s="52"/>
      <c r="Y1167" s="52"/>
      <c r="Z1167" s="52"/>
      <c r="AA1167" s="52"/>
      <c r="AB1167" s="53"/>
      <c r="AC1167" s="55" t="s">
        <v>98</v>
      </c>
    </row>
    <row r="1168" spans="1:37">
      <c r="A1168" s="57"/>
      <c r="B1168" s="58"/>
      <c r="C1168" s="58"/>
      <c r="D1168" s="58"/>
      <c r="E1168" s="59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9"/>
      <c r="Q1168" s="58"/>
      <c r="R1168" s="58" t="str">
        <f ca="1">Sonntag!P59</f>
        <v>SV Werder Bremen</v>
      </c>
      <c r="S1168" s="58"/>
      <c r="T1168" s="58"/>
      <c r="U1168" s="58"/>
      <c r="V1168" s="58"/>
      <c r="W1168" s="58"/>
      <c r="X1168" s="58"/>
      <c r="Y1168" s="58" t="str">
        <f>Sonntag!N59</f>
        <v>M60</v>
      </c>
      <c r="Z1168" s="58"/>
      <c r="AA1168" s="58"/>
      <c r="AB1168" s="59"/>
      <c r="AC1168" s="55" t="s">
        <v>99</v>
      </c>
    </row>
    <row r="1169" spans="1:37" ht="15.95" customHeight="1">
      <c r="A1169" s="60" t="s">
        <v>100</v>
      </c>
      <c r="C1169" s="56" t="str">
        <f ca="1">Sonntag!I59</f>
        <v>SF Ricklingen</v>
      </c>
      <c r="M1169" s="61"/>
      <c r="N1169" s="62" t="s">
        <v>101</v>
      </c>
      <c r="O1169" s="63"/>
      <c r="P1169" s="56" t="str">
        <f ca="1">Sonntag!M59</f>
        <v>Viersener TV</v>
      </c>
      <c r="AB1169" s="61"/>
    </row>
    <row r="1170" spans="1:37">
      <c r="A1170" s="57"/>
      <c r="B1170" s="58"/>
      <c r="C1170" s="58"/>
      <c r="M1170" s="61"/>
      <c r="N1170" s="62"/>
      <c r="AB1170" s="61"/>
      <c r="AD1170" s="64" t="s">
        <v>37</v>
      </c>
      <c r="AG1170" s="64" t="s">
        <v>102</v>
      </c>
      <c r="AJ1170" s="64" t="s">
        <v>39</v>
      </c>
    </row>
    <row r="1171" spans="1:37">
      <c r="A1171" s="65" t="s">
        <v>100</v>
      </c>
      <c r="C1171" s="66"/>
      <c r="D1171" s="67"/>
      <c r="E1171" s="67"/>
      <c r="F1171" s="67"/>
      <c r="G1171" s="67"/>
      <c r="H1171" s="68"/>
      <c r="I1171" s="67"/>
      <c r="J1171" s="67"/>
      <c r="K1171" s="67"/>
      <c r="L1171" s="67"/>
      <c r="M1171" s="68"/>
      <c r="N1171" s="67"/>
      <c r="O1171" s="67"/>
      <c r="P1171" s="67"/>
      <c r="Q1171" s="67"/>
      <c r="R1171" s="68"/>
      <c r="S1171" s="67"/>
      <c r="T1171" s="67"/>
      <c r="U1171" s="67"/>
      <c r="V1171" s="67"/>
      <c r="W1171" s="68"/>
      <c r="X1171" s="67"/>
      <c r="Y1171" s="67"/>
      <c r="Z1171" s="67"/>
      <c r="AA1171" s="67"/>
      <c r="AB1171" s="68"/>
      <c r="AC1171" s="62"/>
      <c r="AD1171" s="69"/>
      <c r="AE1171" s="53"/>
      <c r="AF1171" s="62"/>
      <c r="AG1171" s="69"/>
      <c r="AH1171" s="53"/>
      <c r="AJ1171" s="69"/>
      <c r="AK1171" s="53"/>
    </row>
    <row r="1172" spans="1:37">
      <c r="A1172" s="70" t="s">
        <v>101</v>
      </c>
      <c r="B1172" s="58"/>
      <c r="C1172" s="71"/>
      <c r="D1172" s="72"/>
      <c r="E1172" s="72"/>
      <c r="F1172" s="72"/>
      <c r="G1172" s="72"/>
      <c r="H1172" s="59"/>
      <c r="I1172" s="72"/>
      <c r="J1172" s="72"/>
      <c r="K1172" s="72"/>
      <c r="L1172" s="72"/>
      <c r="M1172" s="59"/>
      <c r="N1172" s="72"/>
      <c r="O1172" s="72"/>
      <c r="P1172" s="72"/>
      <c r="Q1172" s="72"/>
      <c r="R1172" s="59"/>
      <c r="S1172" s="72"/>
      <c r="T1172" s="72"/>
      <c r="U1172" s="72"/>
      <c r="V1172" s="72"/>
      <c r="W1172" s="59"/>
      <c r="X1172" s="72"/>
      <c r="Y1172" s="72"/>
      <c r="Z1172" s="72"/>
      <c r="AA1172" s="72"/>
      <c r="AB1172" s="59"/>
      <c r="AC1172" s="62"/>
      <c r="AD1172" s="462">
        <f>Sonntag!C58</f>
        <v>10</v>
      </c>
      <c r="AE1172" s="463"/>
      <c r="AF1172" s="62"/>
      <c r="AG1172" s="462">
        <f>Sonntag!E59</f>
        <v>137</v>
      </c>
      <c r="AH1172" s="463"/>
      <c r="AJ1172" s="462">
        <f>Sonntag!F59</f>
        <v>2</v>
      </c>
      <c r="AK1172" s="463"/>
    </row>
    <row r="1173" spans="1:37">
      <c r="A1173" s="65" t="s">
        <v>100</v>
      </c>
      <c r="C1173" s="66"/>
      <c r="D1173" s="67"/>
      <c r="E1173" s="67"/>
      <c r="F1173" s="67"/>
      <c r="G1173" s="67"/>
      <c r="H1173" s="68"/>
      <c r="I1173" s="67"/>
      <c r="J1173" s="67"/>
      <c r="K1173" s="67"/>
      <c r="L1173" s="67"/>
      <c r="M1173" s="68"/>
      <c r="N1173" s="67"/>
      <c r="O1173" s="67"/>
      <c r="P1173" s="67"/>
      <c r="Q1173" s="67"/>
      <c r="R1173" s="68"/>
      <c r="S1173" s="67"/>
      <c r="T1173" s="67"/>
      <c r="U1173" s="67"/>
      <c r="V1173" s="67"/>
      <c r="W1173" s="68"/>
      <c r="X1173" s="67"/>
      <c r="Y1173" s="67"/>
      <c r="Z1173" s="67"/>
      <c r="AA1173" s="67"/>
      <c r="AB1173" s="68"/>
      <c r="AC1173" s="62"/>
      <c r="AD1173" s="57"/>
      <c r="AE1173" s="59"/>
      <c r="AF1173" s="62"/>
      <c r="AG1173" s="57"/>
      <c r="AH1173" s="59"/>
      <c r="AJ1173" s="57"/>
      <c r="AK1173" s="59"/>
    </row>
    <row r="1174" spans="1:37">
      <c r="A1174" s="70" t="s">
        <v>101</v>
      </c>
      <c r="B1174" s="58"/>
      <c r="C1174" s="71"/>
      <c r="D1174" s="72"/>
      <c r="E1174" s="72"/>
      <c r="F1174" s="72"/>
      <c r="G1174" s="72"/>
      <c r="H1174" s="59"/>
      <c r="I1174" s="72"/>
      <c r="J1174" s="72"/>
      <c r="K1174" s="72"/>
      <c r="L1174" s="72"/>
      <c r="M1174" s="59"/>
      <c r="N1174" s="72"/>
      <c r="O1174" s="72"/>
      <c r="P1174" s="72"/>
      <c r="Q1174" s="72"/>
      <c r="R1174" s="59"/>
      <c r="S1174" s="72"/>
      <c r="T1174" s="72"/>
      <c r="U1174" s="72"/>
      <c r="V1174" s="72"/>
      <c r="W1174" s="59"/>
      <c r="X1174" s="72"/>
      <c r="Y1174" s="72"/>
      <c r="Z1174" s="72"/>
      <c r="AA1174" s="72"/>
      <c r="AB1174" s="59"/>
      <c r="AC1174" s="62"/>
      <c r="AD1174" s="62"/>
      <c r="AE1174" s="62"/>
      <c r="AF1174" s="62"/>
      <c r="AG1174" s="62"/>
    </row>
    <row r="1175" spans="1:37">
      <c r="A1175" s="65" t="s">
        <v>100</v>
      </c>
      <c r="C1175" s="66"/>
      <c r="D1175" s="67"/>
      <c r="E1175" s="67"/>
      <c r="F1175" s="67"/>
      <c r="G1175" s="67"/>
      <c r="H1175" s="68"/>
      <c r="I1175" s="67"/>
      <c r="J1175" s="67"/>
      <c r="K1175" s="67"/>
      <c r="L1175" s="67"/>
      <c r="M1175" s="68"/>
      <c r="N1175" s="67"/>
      <c r="O1175" s="67"/>
      <c r="P1175" s="67"/>
      <c r="Q1175" s="67"/>
      <c r="R1175" s="68"/>
      <c r="S1175" s="67"/>
      <c r="T1175" s="67"/>
      <c r="U1175" s="67"/>
      <c r="V1175" s="67"/>
      <c r="W1175" s="68"/>
      <c r="X1175" s="67"/>
      <c r="Y1175" s="67"/>
      <c r="Z1175" s="67"/>
      <c r="AA1175" s="67"/>
      <c r="AB1175" s="68"/>
      <c r="AC1175" s="62"/>
      <c r="AD1175" s="73" t="s">
        <v>103</v>
      </c>
      <c r="AE1175" s="62"/>
      <c r="AF1175" s="62"/>
      <c r="AG1175" s="62"/>
    </row>
    <row r="1176" spans="1:37">
      <c r="A1176" s="70" t="s">
        <v>101</v>
      </c>
      <c r="B1176" s="58"/>
      <c r="C1176" s="71"/>
      <c r="D1176" s="72"/>
      <c r="E1176" s="72"/>
      <c r="F1176" s="72"/>
      <c r="G1176" s="72"/>
      <c r="H1176" s="59"/>
      <c r="I1176" s="72"/>
      <c r="J1176" s="72"/>
      <c r="K1176" s="72"/>
      <c r="L1176" s="72"/>
      <c r="M1176" s="59"/>
      <c r="N1176" s="72"/>
      <c r="O1176" s="72"/>
      <c r="P1176" s="72"/>
      <c r="Q1176" s="72"/>
      <c r="R1176" s="59"/>
      <c r="S1176" s="72"/>
      <c r="T1176" s="72"/>
      <c r="U1176" s="72"/>
      <c r="V1176" s="72"/>
      <c r="W1176" s="59"/>
      <c r="X1176" s="72"/>
      <c r="Y1176" s="72"/>
      <c r="Z1176" s="72"/>
      <c r="AA1176" s="72"/>
      <c r="AB1176" s="59"/>
      <c r="AC1176" s="62"/>
      <c r="AD1176" s="62"/>
      <c r="AE1176" s="62"/>
      <c r="AF1176" s="62"/>
      <c r="AG1176" s="62"/>
    </row>
    <row r="1177" spans="1:37">
      <c r="A1177" s="65" t="s">
        <v>100</v>
      </c>
      <c r="C1177" s="66"/>
      <c r="D1177" s="67"/>
      <c r="E1177" s="67"/>
      <c r="F1177" s="67"/>
      <c r="G1177" s="67"/>
      <c r="H1177" s="68"/>
      <c r="I1177" s="67"/>
      <c r="J1177" s="67"/>
      <c r="K1177" s="67"/>
      <c r="L1177" s="67"/>
      <c r="M1177" s="68"/>
      <c r="N1177" s="67"/>
      <c r="O1177" s="67"/>
      <c r="P1177" s="67"/>
      <c r="Q1177" s="67"/>
      <c r="R1177" s="68"/>
      <c r="S1177" s="67"/>
      <c r="T1177" s="67"/>
      <c r="U1177" s="67"/>
      <c r="V1177" s="67"/>
      <c r="W1177" s="68"/>
      <c r="X1177" s="67"/>
      <c r="Y1177" s="67"/>
      <c r="Z1177" s="67"/>
      <c r="AA1177" s="67"/>
      <c r="AB1177" s="68"/>
      <c r="AC1177" s="62"/>
      <c r="AD1177" s="74" t="str">
        <f>Daten!$A$31</f>
        <v>DM Senioren 2017</v>
      </c>
      <c r="AE1177" s="58"/>
      <c r="AF1177" s="58"/>
      <c r="AG1177" s="58"/>
      <c r="AH1177" s="58"/>
      <c r="AI1177" s="58"/>
      <c r="AJ1177" s="58"/>
      <c r="AK1177" s="58"/>
    </row>
    <row r="1178" spans="1:37">
      <c r="A1178" s="70" t="s">
        <v>101</v>
      </c>
      <c r="B1178" s="58"/>
      <c r="C1178" s="71"/>
      <c r="D1178" s="72"/>
      <c r="E1178" s="72"/>
      <c r="F1178" s="72"/>
      <c r="G1178" s="72"/>
      <c r="H1178" s="59"/>
      <c r="I1178" s="72"/>
      <c r="J1178" s="72"/>
      <c r="K1178" s="72"/>
      <c r="L1178" s="72"/>
      <c r="M1178" s="59"/>
      <c r="N1178" s="72"/>
      <c r="O1178" s="72"/>
      <c r="P1178" s="72"/>
      <c r="Q1178" s="72"/>
      <c r="R1178" s="59"/>
      <c r="S1178" s="72"/>
      <c r="T1178" s="72"/>
      <c r="U1178" s="72"/>
      <c r="V1178" s="72"/>
      <c r="W1178" s="59"/>
      <c r="X1178" s="72"/>
      <c r="Y1178" s="72"/>
      <c r="Z1178" s="72"/>
      <c r="AA1178" s="72"/>
      <c r="AB1178" s="59"/>
      <c r="AC1178" s="62"/>
      <c r="AD1178" s="75" t="str">
        <f>Sonntag!G59</f>
        <v>M60</v>
      </c>
      <c r="AE1178" s="76"/>
      <c r="AF1178" s="76"/>
      <c r="AG1178" s="75" t="s">
        <v>34</v>
      </c>
      <c r="AH1178" s="76"/>
      <c r="AI1178" s="76"/>
      <c r="AJ1178" s="76"/>
      <c r="AK1178" s="76"/>
    </row>
    <row r="1179" spans="1:37">
      <c r="A1179" s="65" t="s">
        <v>100</v>
      </c>
      <c r="C1179" s="66"/>
      <c r="D1179" s="67"/>
      <c r="E1179" s="67"/>
      <c r="F1179" s="67"/>
      <c r="G1179" s="67"/>
      <c r="H1179" s="68"/>
      <c r="I1179" s="67"/>
      <c r="J1179" s="67"/>
      <c r="K1179" s="67"/>
      <c r="L1179" s="67"/>
      <c r="M1179" s="68"/>
      <c r="N1179" s="67"/>
      <c r="O1179" s="67"/>
      <c r="P1179" s="67"/>
      <c r="Q1179" s="67"/>
      <c r="R1179" s="68"/>
      <c r="S1179" s="67"/>
      <c r="T1179" s="67"/>
      <c r="U1179" s="67"/>
      <c r="V1179" s="67"/>
      <c r="W1179" s="68"/>
      <c r="X1179" s="67"/>
      <c r="Y1179" s="67"/>
      <c r="Z1179" s="67"/>
      <c r="AA1179" s="67"/>
      <c r="AB1179" s="68"/>
      <c r="AC1179" s="62"/>
      <c r="AD1179" s="77"/>
      <c r="AE1179" s="62"/>
      <c r="AF1179" s="62"/>
      <c r="AG1179" s="62"/>
      <c r="AH1179" s="62"/>
      <c r="AI1179" s="62"/>
      <c r="AJ1179" s="62"/>
      <c r="AK1179" s="62"/>
    </row>
    <row r="1180" spans="1:37">
      <c r="A1180" s="70" t="s">
        <v>101</v>
      </c>
      <c r="B1180" s="58"/>
      <c r="C1180" s="71"/>
      <c r="D1180" s="72"/>
      <c r="E1180" s="72"/>
      <c r="F1180" s="72"/>
      <c r="G1180" s="72"/>
      <c r="H1180" s="59"/>
      <c r="I1180" s="72"/>
      <c r="J1180" s="72"/>
      <c r="K1180" s="72"/>
      <c r="L1180" s="72"/>
      <c r="M1180" s="59"/>
      <c r="N1180" s="72"/>
      <c r="O1180" s="72"/>
      <c r="P1180" s="72"/>
      <c r="Q1180" s="72"/>
      <c r="R1180" s="59"/>
      <c r="S1180" s="72"/>
      <c r="T1180" s="72"/>
      <c r="U1180" s="72"/>
      <c r="V1180" s="72"/>
      <c r="W1180" s="59"/>
      <c r="X1180" s="72"/>
      <c r="Y1180" s="72"/>
      <c r="Z1180" s="72"/>
      <c r="AA1180" s="72"/>
      <c r="AB1180" s="59"/>
      <c r="AC1180" s="62"/>
      <c r="AD1180" s="78" t="s">
        <v>104</v>
      </c>
      <c r="AE1180" s="76"/>
      <c r="AF1180" s="76"/>
      <c r="AG1180" s="76"/>
      <c r="AH1180" s="79"/>
      <c r="AI1180" s="76"/>
      <c r="AJ1180" s="76"/>
      <c r="AK1180" s="80"/>
    </row>
    <row r="1181" spans="1:37">
      <c r="D1181" s="64"/>
      <c r="AD1181" s="81"/>
      <c r="AE1181" s="52"/>
      <c r="AF1181" s="52"/>
      <c r="AG1181" s="52"/>
      <c r="AH1181" s="82"/>
      <c r="AI1181" s="52"/>
      <c r="AJ1181" s="52"/>
      <c r="AK1181" s="53"/>
    </row>
    <row r="1182" spans="1:37">
      <c r="A1182" s="83" t="s">
        <v>105</v>
      </c>
      <c r="B1182" s="76"/>
      <c r="C1182" s="80"/>
      <c r="D1182" s="84"/>
      <c r="E1182" s="84" t="s">
        <v>100</v>
      </c>
      <c r="F1182" s="85" t="s">
        <v>21</v>
      </c>
      <c r="G1182" s="84" t="s">
        <v>101</v>
      </c>
      <c r="H1182" s="86"/>
      <c r="I1182" s="84" t="s">
        <v>106</v>
      </c>
      <c r="J1182" s="84"/>
      <c r="K1182" s="84"/>
      <c r="L1182" s="84"/>
      <c r="M1182" s="86"/>
      <c r="N1182" s="84" t="s">
        <v>107</v>
      </c>
      <c r="O1182" s="84"/>
      <c r="P1182" s="84"/>
      <c r="Q1182" s="84"/>
      <c r="R1182" s="86"/>
      <c r="S1182" s="73"/>
      <c r="T1182" s="73"/>
      <c r="AD1182" s="87" t="s">
        <v>108</v>
      </c>
      <c r="AE1182" s="58"/>
      <c r="AF1182" s="58"/>
      <c r="AG1182" s="58"/>
      <c r="AH1182" s="72"/>
      <c r="AI1182" s="58"/>
      <c r="AJ1182" s="58"/>
      <c r="AK1182" s="59"/>
    </row>
    <row r="1183" spans="1:37">
      <c r="A1183" s="60"/>
      <c r="C1183" s="61"/>
      <c r="H1183" s="61"/>
      <c r="M1183" s="61"/>
      <c r="N1183" s="88"/>
      <c r="O1183" s="89"/>
      <c r="P1183" s="89"/>
      <c r="Q1183" s="89"/>
      <c r="R1183" s="90"/>
      <c r="S1183" s="62"/>
      <c r="T1183" s="56" t="s">
        <v>109</v>
      </c>
      <c r="AD1183" s="91"/>
      <c r="AE1183" s="62"/>
      <c r="AF1183" s="62"/>
      <c r="AG1183" s="62"/>
      <c r="AH1183" s="92"/>
      <c r="AI1183" s="62"/>
      <c r="AJ1183" s="62"/>
      <c r="AK1183" s="61"/>
    </row>
    <row r="1184" spans="1:37">
      <c r="A1184" s="93" t="s">
        <v>110</v>
      </c>
      <c r="B1184" s="58"/>
      <c r="C1184" s="59"/>
      <c r="D1184" s="58"/>
      <c r="E1184" s="58"/>
      <c r="F1184" s="94" t="s">
        <v>21</v>
      </c>
      <c r="G1184" s="58"/>
      <c r="H1184" s="59"/>
      <c r="I1184" s="58"/>
      <c r="J1184" s="58"/>
      <c r="K1184" s="94" t="s">
        <v>21</v>
      </c>
      <c r="L1184" s="58"/>
      <c r="M1184" s="59"/>
      <c r="N1184" s="95"/>
      <c r="O1184" s="95"/>
      <c r="P1184" s="96"/>
      <c r="Q1184" s="97"/>
      <c r="R1184" s="98"/>
      <c r="S1184" s="62"/>
      <c r="T1184" s="62"/>
      <c r="AD1184" s="87" t="s">
        <v>111</v>
      </c>
      <c r="AE1184" s="58"/>
      <c r="AF1184" s="58"/>
      <c r="AG1184" s="58"/>
      <c r="AH1184" s="72"/>
      <c r="AI1184" s="58"/>
      <c r="AJ1184" s="58"/>
      <c r="AK1184" s="59"/>
    </row>
    <row r="1185" spans="1:37">
      <c r="A1185" s="60"/>
      <c r="C1185" s="61"/>
      <c r="H1185" s="61"/>
      <c r="K1185" s="99"/>
      <c r="M1185" s="61"/>
      <c r="N1185" s="62"/>
      <c r="Q1185" s="100"/>
      <c r="R1185" s="61"/>
      <c r="S1185" s="62"/>
      <c r="T1185" s="58"/>
      <c r="U1185" s="58"/>
      <c r="V1185" s="58"/>
      <c r="W1185" s="58"/>
      <c r="X1185" s="58"/>
      <c r="Y1185" s="58"/>
      <c r="Z1185" s="58"/>
      <c r="AA1185" s="58"/>
      <c r="AB1185" s="58"/>
      <c r="AC1185" s="62"/>
      <c r="AD1185" s="91"/>
      <c r="AE1185" s="62"/>
      <c r="AF1185" s="62"/>
      <c r="AG1185" s="62"/>
      <c r="AH1185" s="92"/>
      <c r="AI1185" s="62"/>
      <c r="AJ1185" s="62"/>
      <c r="AK1185" s="61"/>
    </row>
    <row r="1186" spans="1:37">
      <c r="A1186" s="93" t="s">
        <v>112</v>
      </c>
      <c r="B1186" s="58"/>
      <c r="C1186" s="59"/>
      <c r="D1186" s="58"/>
      <c r="E1186" s="58"/>
      <c r="F1186" s="94" t="s">
        <v>21</v>
      </c>
      <c r="G1186" s="58"/>
      <c r="H1186" s="59"/>
      <c r="I1186" s="58"/>
      <c r="J1186" s="58"/>
      <c r="K1186" s="94" t="s">
        <v>21</v>
      </c>
      <c r="L1186" s="58"/>
      <c r="M1186" s="59"/>
      <c r="N1186" s="58"/>
      <c r="O1186" s="58"/>
      <c r="P1186" s="94" t="s">
        <v>21</v>
      </c>
      <c r="Q1186" s="101"/>
      <c r="R1186" s="59"/>
      <c r="S1186" s="62"/>
      <c r="T1186" s="62"/>
      <c r="AD1186" s="87" t="s">
        <v>113</v>
      </c>
      <c r="AE1186" s="58"/>
      <c r="AF1186" s="58"/>
      <c r="AG1186" s="58"/>
      <c r="AH1186" s="72"/>
      <c r="AI1186" s="58"/>
      <c r="AJ1186" s="58"/>
      <c r="AK1186" s="59"/>
    </row>
    <row r="1187" spans="1:37">
      <c r="AD1187" s="91" t="s">
        <v>114</v>
      </c>
      <c r="AE1187" s="62"/>
      <c r="AF1187" s="62"/>
      <c r="AG1187" s="62"/>
      <c r="AH1187" s="92"/>
      <c r="AI1187" s="62"/>
      <c r="AJ1187" s="62"/>
      <c r="AK1187" s="61"/>
    </row>
    <row r="1188" spans="1:37">
      <c r="A1188" s="102"/>
      <c r="B1188" s="76"/>
      <c r="C1188" s="76"/>
      <c r="D1188" s="76"/>
      <c r="E1188" s="76" t="s">
        <v>100</v>
      </c>
      <c r="F1188" s="76"/>
      <c r="G1188" s="76"/>
      <c r="H1188" s="76"/>
      <c r="I1188" s="76"/>
      <c r="J1188" s="76"/>
      <c r="K1188" s="76"/>
      <c r="L1188" s="76"/>
      <c r="M1188" s="76"/>
      <c r="N1188" s="85" t="s">
        <v>40</v>
      </c>
      <c r="O1188" s="76"/>
      <c r="P1188" s="76"/>
      <c r="Q1188" s="76"/>
      <c r="R1188" s="76"/>
      <c r="S1188" s="76"/>
      <c r="T1188" s="76" t="s">
        <v>101</v>
      </c>
      <c r="U1188" s="76"/>
      <c r="V1188" s="76"/>
      <c r="W1188" s="76"/>
      <c r="X1188" s="76"/>
      <c r="Y1188" s="76"/>
      <c r="Z1188" s="76"/>
      <c r="AA1188" s="76"/>
      <c r="AB1188" s="80"/>
      <c r="AD1188" s="87" t="s">
        <v>115</v>
      </c>
      <c r="AE1188" s="58"/>
      <c r="AF1188" s="58"/>
      <c r="AG1188" s="58"/>
      <c r="AH1188" s="72"/>
      <c r="AI1188" s="58"/>
      <c r="AJ1188" s="58"/>
      <c r="AK1188" s="59"/>
    </row>
    <row r="1189" spans="1:37">
      <c r="A1189" s="103" t="s">
        <v>116</v>
      </c>
      <c r="B1189" s="104" t="s">
        <v>117</v>
      </c>
      <c r="C1189" s="104"/>
      <c r="D1189" s="104"/>
      <c r="E1189" s="104"/>
      <c r="F1189" s="104"/>
      <c r="G1189" s="105"/>
      <c r="H1189" s="104" t="s">
        <v>118</v>
      </c>
      <c r="I1189" s="104"/>
      <c r="J1189" s="105"/>
      <c r="K1189" s="106" t="s">
        <v>119</v>
      </c>
      <c r="L1189" s="107" t="s">
        <v>120</v>
      </c>
      <c r="M1189" s="108"/>
      <c r="N1189" s="109" t="s">
        <v>94</v>
      </c>
      <c r="O1189" s="105" t="s">
        <v>116</v>
      </c>
      <c r="P1189" s="104" t="s">
        <v>117</v>
      </c>
      <c r="Q1189" s="104"/>
      <c r="R1189" s="104"/>
      <c r="S1189" s="104"/>
      <c r="T1189" s="104"/>
      <c r="U1189" s="105"/>
      <c r="V1189" s="104" t="s">
        <v>118</v>
      </c>
      <c r="W1189" s="104"/>
      <c r="X1189" s="105"/>
      <c r="Y1189" s="106" t="s">
        <v>119</v>
      </c>
      <c r="Z1189" s="107" t="s">
        <v>120</v>
      </c>
      <c r="AA1189" s="108"/>
      <c r="AB1189" s="109" t="s">
        <v>94</v>
      </c>
    </row>
    <row r="1190" spans="1:37">
      <c r="A1190" s="110" t="s">
        <v>121</v>
      </c>
      <c r="B1190" s="111"/>
      <c r="C1190" s="111"/>
      <c r="D1190" s="111"/>
      <c r="E1190" s="111"/>
      <c r="F1190" s="111"/>
      <c r="G1190" s="112"/>
      <c r="H1190" s="111"/>
      <c r="I1190" s="111"/>
      <c r="J1190" s="112"/>
      <c r="K1190" s="113"/>
      <c r="L1190" s="114"/>
      <c r="M1190" s="115"/>
      <c r="N1190" s="116"/>
      <c r="O1190" s="117" t="s">
        <v>121</v>
      </c>
      <c r="P1190" s="111"/>
      <c r="Q1190" s="111"/>
      <c r="R1190" s="111"/>
      <c r="S1190" s="111"/>
      <c r="T1190" s="111"/>
      <c r="U1190" s="112"/>
      <c r="V1190" s="111"/>
      <c r="W1190" s="111"/>
      <c r="X1190" s="112"/>
      <c r="Y1190" s="113"/>
      <c r="Z1190" s="114"/>
      <c r="AA1190" s="115"/>
      <c r="AB1190" s="116"/>
      <c r="AD1190" s="64" t="s">
        <v>122</v>
      </c>
    </row>
    <row r="1191" spans="1:37">
      <c r="A1191" s="110" t="s">
        <v>123</v>
      </c>
      <c r="B1191" s="111"/>
      <c r="C1191" s="111"/>
      <c r="D1191" s="111"/>
      <c r="E1191" s="111"/>
      <c r="F1191" s="111"/>
      <c r="G1191" s="112"/>
      <c r="H1191" s="111"/>
      <c r="I1191" s="111"/>
      <c r="J1191" s="112"/>
      <c r="K1191" s="118"/>
      <c r="L1191" s="119"/>
      <c r="M1191" s="112"/>
      <c r="N1191" s="116"/>
      <c r="O1191" s="117" t="s">
        <v>123</v>
      </c>
      <c r="P1191" s="111"/>
      <c r="Q1191" s="111"/>
      <c r="R1191" s="111"/>
      <c r="S1191" s="111"/>
      <c r="T1191" s="111"/>
      <c r="U1191" s="112"/>
      <c r="V1191" s="111"/>
      <c r="W1191" s="111"/>
      <c r="X1191" s="112"/>
      <c r="Y1191" s="118"/>
      <c r="Z1191" s="119"/>
      <c r="AA1191" s="112"/>
      <c r="AB1191" s="116"/>
      <c r="AD1191" s="120"/>
      <c r="AE1191" s="58"/>
      <c r="AF1191" s="58"/>
      <c r="AG1191" s="58"/>
      <c r="AH1191" s="58"/>
      <c r="AI1191" s="58"/>
      <c r="AJ1191" s="58"/>
      <c r="AK1191" s="58"/>
    </row>
    <row r="1192" spans="1:37">
      <c r="A1192" s="110" t="s">
        <v>124</v>
      </c>
      <c r="B1192" s="111"/>
      <c r="C1192" s="111"/>
      <c r="D1192" s="111"/>
      <c r="E1192" s="111"/>
      <c r="F1192" s="111"/>
      <c r="G1192" s="112"/>
      <c r="H1192" s="111"/>
      <c r="I1192" s="111"/>
      <c r="J1192" s="112"/>
      <c r="K1192" s="118"/>
      <c r="L1192" s="119"/>
      <c r="M1192" s="112"/>
      <c r="N1192" s="116"/>
      <c r="O1192" s="117" t="s">
        <v>124</v>
      </c>
      <c r="P1192" s="111"/>
      <c r="Q1192" s="111"/>
      <c r="R1192" s="111"/>
      <c r="S1192" s="111"/>
      <c r="T1192" s="111"/>
      <c r="U1192" s="112"/>
      <c r="V1192" s="111"/>
      <c r="W1192" s="111"/>
      <c r="X1192" s="112"/>
      <c r="Y1192" s="118"/>
      <c r="Z1192" s="119"/>
      <c r="AA1192" s="112"/>
      <c r="AB1192" s="116"/>
      <c r="AD1192" s="64" t="s">
        <v>96</v>
      </c>
    </row>
    <row r="1193" spans="1:37">
      <c r="A1193" s="110" t="s">
        <v>125</v>
      </c>
      <c r="B1193" s="111"/>
      <c r="C1193" s="111"/>
      <c r="D1193" s="111"/>
      <c r="E1193" s="111"/>
      <c r="F1193" s="111"/>
      <c r="G1193" s="112"/>
      <c r="H1193" s="111"/>
      <c r="I1193" s="111"/>
      <c r="J1193" s="112"/>
      <c r="K1193" s="118"/>
      <c r="L1193" s="119"/>
      <c r="M1193" s="112"/>
      <c r="N1193" s="116"/>
      <c r="O1193" s="117" t="s">
        <v>125</v>
      </c>
      <c r="P1193" s="111"/>
      <c r="Q1193" s="111"/>
      <c r="R1193" s="111"/>
      <c r="S1193" s="111"/>
      <c r="T1193" s="111"/>
      <c r="U1193" s="112"/>
      <c r="V1193" s="111"/>
      <c r="W1193" s="111"/>
      <c r="X1193" s="112"/>
      <c r="Y1193" s="118"/>
      <c r="Z1193" s="119"/>
      <c r="AA1193" s="112"/>
      <c r="AB1193" s="116"/>
      <c r="AD1193" s="120"/>
      <c r="AE1193" s="58"/>
      <c r="AF1193" s="58"/>
      <c r="AG1193" s="58"/>
      <c r="AH1193" s="58"/>
      <c r="AI1193" s="58"/>
      <c r="AJ1193" s="58"/>
      <c r="AK1193" s="58"/>
    </row>
    <row r="1194" spans="1:37">
      <c r="A1194" s="110" t="s">
        <v>126</v>
      </c>
      <c r="B1194" s="111"/>
      <c r="C1194" s="111"/>
      <c r="D1194" s="111"/>
      <c r="E1194" s="111"/>
      <c r="F1194" s="111"/>
      <c r="G1194" s="112"/>
      <c r="H1194" s="111"/>
      <c r="I1194" s="111"/>
      <c r="J1194" s="112"/>
      <c r="K1194" s="118"/>
      <c r="L1194" s="119"/>
      <c r="M1194" s="112"/>
      <c r="N1194" s="116"/>
      <c r="O1194" s="117" t="s">
        <v>126</v>
      </c>
      <c r="P1194" s="111"/>
      <c r="Q1194" s="111"/>
      <c r="R1194" s="111"/>
      <c r="S1194" s="111"/>
      <c r="T1194" s="111"/>
      <c r="U1194" s="112"/>
      <c r="V1194" s="111"/>
      <c r="W1194" s="111"/>
      <c r="X1194" s="112"/>
      <c r="Y1194" s="118"/>
      <c r="Z1194" s="119"/>
      <c r="AA1194" s="112"/>
      <c r="AB1194" s="116"/>
      <c r="AD1194" s="64" t="s">
        <v>127</v>
      </c>
    </row>
    <row r="1195" spans="1:37">
      <c r="A1195" s="121" t="s">
        <v>128</v>
      </c>
      <c r="B1195" s="58"/>
      <c r="C1195" s="58"/>
      <c r="D1195" s="58"/>
      <c r="E1195" s="58"/>
      <c r="F1195" s="58"/>
      <c r="G1195" s="72"/>
      <c r="H1195" s="58"/>
      <c r="I1195" s="58"/>
      <c r="J1195" s="72"/>
      <c r="K1195" s="122"/>
      <c r="L1195" s="123"/>
      <c r="M1195" s="72"/>
      <c r="N1195" s="59"/>
      <c r="O1195" s="124" t="s">
        <v>128</v>
      </c>
      <c r="P1195" s="58"/>
      <c r="Q1195" s="58"/>
      <c r="R1195" s="58"/>
      <c r="S1195" s="58"/>
      <c r="T1195" s="58"/>
      <c r="U1195" s="72"/>
      <c r="V1195" s="58"/>
      <c r="W1195" s="58"/>
      <c r="X1195" s="72"/>
      <c r="Y1195" s="122"/>
      <c r="Z1195" s="123"/>
      <c r="AA1195" s="72"/>
      <c r="AB1195" s="59"/>
      <c r="AD1195" s="120"/>
      <c r="AE1195" s="125" t="str">
        <f>Daten!$A$35</f>
        <v>Fredenbeck</v>
      </c>
      <c r="AF1195" s="58"/>
      <c r="AG1195" s="58"/>
      <c r="AH1195" s="58"/>
      <c r="AI1195" s="58"/>
      <c r="AJ1195" s="58"/>
      <c r="AK1195" s="58"/>
    </row>
    <row r="1196" spans="1:37">
      <c r="A1196" s="65" t="s">
        <v>129</v>
      </c>
      <c r="N1196" s="61"/>
      <c r="O1196" s="64" t="s">
        <v>129</v>
      </c>
      <c r="AB1196" s="61"/>
      <c r="AD1196" s="64" t="s">
        <v>130</v>
      </c>
    </row>
    <row r="1197" spans="1:37">
      <c r="A1197" s="57"/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9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8"/>
      <c r="AB1197" s="59"/>
      <c r="AD1197" s="58"/>
      <c r="AE1197" s="126" t="str">
        <f>Daten!$A$33</f>
        <v>06.05.2017</v>
      </c>
      <c r="AF1197" s="58"/>
      <c r="AG1197" s="58"/>
      <c r="AH1197" s="58"/>
      <c r="AI1197" s="58"/>
      <c r="AJ1197" s="58"/>
      <c r="AK1197" s="58"/>
    </row>
    <row r="1198" spans="1:37">
      <c r="A1198" s="51" t="s">
        <v>95</v>
      </c>
      <c r="B1198" s="52"/>
      <c r="C1198" s="52"/>
      <c r="D1198" s="52"/>
      <c r="E1198" s="53"/>
      <c r="F1198" s="54" t="s">
        <v>96</v>
      </c>
      <c r="G1198" s="52"/>
      <c r="H1198" s="52"/>
      <c r="I1198" s="52"/>
      <c r="J1198" s="52"/>
      <c r="K1198" s="52"/>
      <c r="L1198" s="52"/>
      <c r="M1198" s="52"/>
      <c r="N1198" s="52"/>
      <c r="O1198" s="52"/>
      <c r="P1198" s="53"/>
      <c r="Q1198" s="54" t="s">
        <v>97</v>
      </c>
      <c r="R1198" s="52"/>
      <c r="S1198" s="52"/>
      <c r="T1198" s="52"/>
      <c r="U1198" s="52"/>
      <c r="V1198" s="52"/>
      <c r="W1198" s="52"/>
      <c r="X1198" s="52"/>
      <c r="Y1198" s="52"/>
      <c r="Z1198" s="52"/>
      <c r="AA1198" s="52"/>
      <c r="AB1198" s="53"/>
      <c r="AC1198" s="55" t="s">
        <v>98</v>
      </c>
    </row>
    <row r="1199" spans="1:37">
      <c r="A1199" s="57"/>
      <c r="B1199" s="58"/>
      <c r="C1199" s="58"/>
      <c r="D1199" s="58"/>
      <c r="E1199" s="59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9"/>
      <c r="Q1199" s="58"/>
      <c r="R1199" s="58" t="str">
        <f ca="1">Sonntag!P60</f>
        <v>TV Berkenbaum</v>
      </c>
      <c r="S1199" s="58"/>
      <c r="T1199" s="58"/>
      <c r="U1199" s="58"/>
      <c r="V1199" s="58"/>
      <c r="W1199" s="58"/>
      <c r="X1199" s="58"/>
      <c r="Y1199" s="58" t="str">
        <f>Sonntag!N60</f>
        <v>M50</v>
      </c>
      <c r="Z1199" s="58"/>
      <c r="AA1199" s="58"/>
      <c r="AB1199" s="59"/>
      <c r="AC1199" s="55" t="s">
        <v>99</v>
      </c>
    </row>
    <row r="1200" spans="1:37" ht="15.95" customHeight="1">
      <c r="A1200" s="60" t="s">
        <v>100</v>
      </c>
      <c r="C1200" s="56" t="str">
        <f ca="1">Sonntag!I60</f>
        <v>SV Werder Bremen</v>
      </c>
      <c r="M1200" s="61"/>
      <c r="N1200" s="62" t="s">
        <v>101</v>
      </c>
      <c r="O1200" s="63"/>
      <c r="P1200" s="56" t="str">
        <f ca="1">Sonntag!M60</f>
        <v>TSV Burgdorf</v>
      </c>
      <c r="AB1200" s="61"/>
    </row>
    <row r="1201" spans="1:37">
      <c r="A1201" s="57"/>
      <c r="B1201" s="58"/>
      <c r="C1201" s="58"/>
      <c r="M1201" s="61"/>
      <c r="N1201" s="62"/>
      <c r="AB1201" s="61"/>
      <c r="AD1201" s="64" t="s">
        <v>37</v>
      </c>
      <c r="AG1201" s="64" t="s">
        <v>102</v>
      </c>
      <c r="AJ1201" s="64" t="s">
        <v>39</v>
      </c>
    </row>
    <row r="1202" spans="1:37">
      <c r="A1202" s="65" t="s">
        <v>100</v>
      </c>
      <c r="C1202" s="66"/>
      <c r="D1202" s="67"/>
      <c r="E1202" s="67"/>
      <c r="F1202" s="67"/>
      <c r="G1202" s="67"/>
      <c r="H1202" s="68"/>
      <c r="I1202" s="67"/>
      <c r="J1202" s="67"/>
      <c r="K1202" s="67"/>
      <c r="L1202" s="67"/>
      <c r="M1202" s="68"/>
      <c r="N1202" s="67"/>
      <c r="O1202" s="67"/>
      <c r="P1202" s="67"/>
      <c r="Q1202" s="67"/>
      <c r="R1202" s="68"/>
      <c r="S1202" s="67"/>
      <c r="T1202" s="67"/>
      <c r="U1202" s="67"/>
      <c r="V1202" s="67"/>
      <c r="W1202" s="68"/>
      <c r="X1202" s="67"/>
      <c r="Y1202" s="67"/>
      <c r="Z1202" s="67"/>
      <c r="AA1202" s="67"/>
      <c r="AB1202" s="68"/>
      <c r="AC1202" s="62"/>
      <c r="AD1202" s="69"/>
      <c r="AE1202" s="53"/>
      <c r="AF1202" s="62"/>
      <c r="AG1202" s="69"/>
      <c r="AH1202" s="53"/>
      <c r="AJ1202" s="69"/>
      <c r="AK1202" s="53"/>
    </row>
    <row r="1203" spans="1:37">
      <c r="A1203" s="70" t="s">
        <v>101</v>
      </c>
      <c r="B1203" s="58"/>
      <c r="C1203" s="71"/>
      <c r="D1203" s="72"/>
      <c r="E1203" s="72"/>
      <c r="F1203" s="72"/>
      <c r="G1203" s="72"/>
      <c r="H1203" s="59"/>
      <c r="I1203" s="72"/>
      <c r="J1203" s="72"/>
      <c r="K1203" s="72"/>
      <c r="L1203" s="72"/>
      <c r="M1203" s="59"/>
      <c r="N1203" s="72"/>
      <c r="O1203" s="72"/>
      <c r="P1203" s="72"/>
      <c r="Q1203" s="72"/>
      <c r="R1203" s="59"/>
      <c r="S1203" s="72"/>
      <c r="T1203" s="72"/>
      <c r="U1203" s="72"/>
      <c r="V1203" s="72"/>
      <c r="W1203" s="59"/>
      <c r="X1203" s="72"/>
      <c r="Y1203" s="72"/>
      <c r="Z1203" s="72"/>
      <c r="AA1203" s="72"/>
      <c r="AB1203" s="59"/>
      <c r="AC1203" s="62"/>
      <c r="AD1203" s="462">
        <f>Sonntag!C58</f>
        <v>10</v>
      </c>
      <c r="AE1203" s="463"/>
      <c r="AF1203" s="62"/>
      <c r="AG1203" s="462">
        <f>Sonntag!E60</f>
        <v>138</v>
      </c>
      <c r="AH1203" s="463"/>
      <c r="AJ1203" s="462">
        <f>Sonntag!F60</f>
        <v>3</v>
      </c>
      <c r="AK1203" s="463"/>
    </row>
    <row r="1204" spans="1:37">
      <c r="A1204" s="65" t="s">
        <v>100</v>
      </c>
      <c r="C1204" s="66"/>
      <c r="D1204" s="67"/>
      <c r="E1204" s="67"/>
      <c r="F1204" s="67"/>
      <c r="G1204" s="67"/>
      <c r="H1204" s="68"/>
      <c r="I1204" s="67"/>
      <c r="J1204" s="67"/>
      <c r="K1204" s="67"/>
      <c r="L1204" s="67"/>
      <c r="M1204" s="68"/>
      <c r="N1204" s="67"/>
      <c r="O1204" s="67"/>
      <c r="P1204" s="67"/>
      <c r="Q1204" s="67"/>
      <c r="R1204" s="68"/>
      <c r="S1204" s="67"/>
      <c r="T1204" s="67"/>
      <c r="U1204" s="67"/>
      <c r="V1204" s="67"/>
      <c r="W1204" s="68"/>
      <c r="X1204" s="67"/>
      <c r="Y1204" s="67"/>
      <c r="Z1204" s="67"/>
      <c r="AA1204" s="67"/>
      <c r="AB1204" s="68"/>
      <c r="AC1204" s="62"/>
      <c r="AD1204" s="57"/>
      <c r="AE1204" s="59"/>
      <c r="AF1204" s="62"/>
      <c r="AG1204" s="57"/>
      <c r="AH1204" s="59"/>
      <c r="AJ1204" s="57"/>
      <c r="AK1204" s="59"/>
    </row>
    <row r="1205" spans="1:37">
      <c r="A1205" s="70" t="s">
        <v>101</v>
      </c>
      <c r="B1205" s="58"/>
      <c r="C1205" s="71"/>
      <c r="D1205" s="72"/>
      <c r="E1205" s="72"/>
      <c r="F1205" s="72"/>
      <c r="G1205" s="72"/>
      <c r="H1205" s="59"/>
      <c r="I1205" s="72"/>
      <c r="J1205" s="72"/>
      <c r="K1205" s="72"/>
      <c r="L1205" s="72"/>
      <c r="M1205" s="59"/>
      <c r="N1205" s="72"/>
      <c r="O1205" s="72"/>
      <c r="P1205" s="72"/>
      <c r="Q1205" s="72"/>
      <c r="R1205" s="59"/>
      <c r="S1205" s="72"/>
      <c r="T1205" s="72"/>
      <c r="U1205" s="72"/>
      <c r="V1205" s="72"/>
      <c r="W1205" s="59"/>
      <c r="X1205" s="72"/>
      <c r="Y1205" s="72"/>
      <c r="Z1205" s="72"/>
      <c r="AA1205" s="72"/>
      <c r="AB1205" s="59"/>
      <c r="AC1205" s="62"/>
      <c r="AD1205" s="62"/>
      <c r="AE1205" s="62"/>
      <c r="AF1205" s="62"/>
      <c r="AG1205" s="62"/>
    </row>
    <row r="1206" spans="1:37">
      <c r="A1206" s="65" t="s">
        <v>100</v>
      </c>
      <c r="C1206" s="66"/>
      <c r="D1206" s="67"/>
      <c r="E1206" s="67"/>
      <c r="F1206" s="67"/>
      <c r="G1206" s="67"/>
      <c r="H1206" s="68"/>
      <c r="I1206" s="67"/>
      <c r="J1206" s="67"/>
      <c r="K1206" s="67"/>
      <c r="L1206" s="67"/>
      <c r="M1206" s="68"/>
      <c r="N1206" s="67"/>
      <c r="O1206" s="67"/>
      <c r="P1206" s="67"/>
      <c r="Q1206" s="67"/>
      <c r="R1206" s="68"/>
      <c r="S1206" s="67"/>
      <c r="T1206" s="67"/>
      <c r="U1206" s="67"/>
      <c r="V1206" s="67"/>
      <c r="W1206" s="68"/>
      <c r="X1206" s="67"/>
      <c r="Y1206" s="67"/>
      <c r="Z1206" s="67"/>
      <c r="AA1206" s="67"/>
      <c r="AB1206" s="68"/>
      <c r="AC1206" s="62"/>
      <c r="AD1206" s="73" t="s">
        <v>103</v>
      </c>
      <c r="AE1206" s="62"/>
      <c r="AF1206" s="62"/>
      <c r="AG1206" s="62"/>
    </row>
    <row r="1207" spans="1:37">
      <c r="A1207" s="70" t="s">
        <v>101</v>
      </c>
      <c r="B1207" s="58"/>
      <c r="C1207" s="71"/>
      <c r="D1207" s="72"/>
      <c r="E1207" s="72"/>
      <c r="F1207" s="72"/>
      <c r="G1207" s="72"/>
      <c r="H1207" s="59"/>
      <c r="I1207" s="72"/>
      <c r="J1207" s="72"/>
      <c r="K1207" s="72"/>
      <c r="L1207" s="72"/>
      <c r="M1207" s="59"/>
      <c r="N1207" s="72"/>
      <c r="O1207" s="72"/>
      <c r="P1207" s="72"/>
      <c r="Q1207" s="72"/>
      <c r="R1207" s="59"/>
      <c r="S1207" s="72"/>
      <c r="T1207" s="72"/>
      <c r="U1207" s="72"/>
      <c r="V1207" s="72"/>
      <c r="W1207" s="59"/>
      <c r="X1207" s="72"/>
      <c r="Y1207" s="72"/>
      <c r="Z1207" s="72"/>
      <c r="AA1207" s="72"/>
      <c r="AB1207" s="59"/>
      <c r="AC1207" s="62"/>
      <c r="AD1207" s="62"/>
      <c r="AE1207" s="62"/>
      <c r="AF1207" s="62"/>
      <c r="AG1207" s="62"/>
    </row>
    <row r="1208" spans="1:37">
      <c r="A1208" s="65" t="s">
        <v>100</v>
      </c>
      <c r="C1208" s="66"/>
      <c r="D1208" s="67"/>
      <c r="E1208" s="67"/>
      <c r="F1208" s="67"/>
      <c r="G1208" s="67"/>
      <c r="H1208" s="68"/>
      <c r="I1208" s="67"/>
      <c r="J1208" s="67"/>
      <c r="K1208" s="67"/>
      <c r="L1208" s="67"/>
      <c r="M1208" s="68"/>
      <c r="N1208" s="67"/>
      <c r="O1208" s="67"/>
      <c r="P1208" s="67"/>
      <c r="Q1208" s="67"/>
      <c r="R1208" s="68"/>
      <c r="S1208" s="67"/>
      <c r="T1208" s="67"/>
      <c r="U1208" s="67"/>
      <c r="V1208" s="67"/>
      <c r="W1208" s="68"/>
      <c r="X1208" s="67"/>
      <c r="Y1208" s="67"/>
      <c r="Z1208" s="67"/>
      <c r="AA1208" s="67"/>
      <c r="AB1208" s="68"/>
      <c r="AC1208" s="62"/>
      <c r="AD1208" s="74" t="str">
        <f>Daten!$A$31</f>
        <v>DM Senioren 2017</v>
      </c>
      <c r="AE1208" s="58"/>
      <c r="AF1208" s="58"/>
      <c r="AG1208" s="58"/>
      <c r="AH1208" s="58"/>
      <c r="AI1208" s="58"/>
      <c r="AJ1208" s="58"/>
      <c r="AK1208" s="58"/>
    </row>
    <row r="1209" spans="1:37">
      <c r="A1209" s="70" t="s">
        <v>101</v>
      </c>
      <c r="B1209" s="58"/>
      <c r="C1209" s="71"/>
      <c r="D1209" s="72"/>
      <c r="E1209" s="72"/>
      <c r="F1209" s="72"/>
      <c r="G1209" s="72"/>
      <c r="H1209" s="59"/>
      <c r="I1209" s="72"/>
      <c r="J1209" s="72"/>
      <c r="K1209" s="72"/>
      <c r="L1209" s="72"/>
      <c r="M1209" s="59"/>
      <c r="N1209" s="72"/>
      <c r="O1209" s="72"/>
      <c r="P1209" s="72"/>
      <c r="Q1209" s="72"/>
      <c r="R1209" s="59"/>
      <c r="S1209" s="72"/>
      <c r="T1209" s="72"/>
      <c r="U1209" s="72"/>
      <c r="V1209" s="72"/>
      <c r="W1209" s="59"/>
      <c r="X1209" s="72"/>
      <c r="Y1209" s="72"/>
      <c r="Z1209" s="72"/>
      <c r="AA1209" s="72"/>
      <c r="AB1209" s="59"/>
      <c r="AC1209" s="62"/>
      <c r="AD1209" s="75" t="str">
        <f>Sonntag!G60</f>
        <v>M50</v>
      </c>
      <c r="AE1209" s="76"/>
      <c r="AF1209" s="76"/>
      <c r="AG1209" s="75" t="s">
        <v>34</v>
      </c>
      <c r="AH1209" s="76"/>
      <c r="AI1209" s="76"/>
      <c r="AJ1209" s="76"/>
      <c r="AK1209" s="76"/>
    </row>
    <row r="1210" spans="1:37">
      <c r="A1210" s="65" t="s">
        <v>100</v>
      </c>
      <c r="C1210" s="66"/>
      <c r="D1210" s="67"/>
      <c r="E1210" s="67"/>
      <c r="F1210" s="67"/>
      <c r="G1210" s="67"/>
      <c r="H1210" s="68"/>
      <c r="I1210" s="67"/>
      <c r="J1210" s="67"/>
      <c r="K1210" s="67"/>
      <c r="L1210" s="67"/>
      <c r="M1210" s="68"/>
      <c r="N1210" s="67"/>
      <c r="O1210" s="67"/>
      <c r="P1210" s="67"/>
      <c r="Q1210" s="67"/>
      <c r="R1210" s="68"/>
      <c r="S1210" s="67"/>
      <c r="T1210" s="67"/>
      <c r="U1210" s="67"/>
      <c r="V1210" s="67"/>
      <c r="W1210" s="68"/>
      <c r="X1210" s="67"/>
      <c r="Y1210" s="67"/>
      <c r="Z1210" s="67"/>
      <c r="AA1210" s="67"/>
      <c r="AB1210" s="68"/>
      <c r="AC1210" s="62"/>
      <c r="AD1210" s="77"/>
      <c r="AE1210" s="62"/>
      <c r="AF1210" s="62"/>
      <c r="AG1210" s="62"/>
      <c r="AH1210" s="62"/>
      <c r="AI1210" s="62"/>
      <c r="AJ1210" s="62"/>
      <c r="AK1210" s="62"/>
    </row>
    <row r="1211" spans="1:37">
      <c r="A1211" s="70" t="s">
        <v>101</v>
      </c>
      <c r="B1211" s="58"/>
      <c r="C1211" s="71"/>
      <c r="D1211" s="72"/>
      <c r="E1211" s="72"/>
      <c r="F1211" s="72"/>
      <c r="G1211" s="72"/>
      <c r="H1211" s="59"/>
      <c r="I1211" s="72"/>
      <c r="J1211" s="72"/>
      <c r="K1211" s="72"/>
      <c r="L1211" s="72"/>
      <c r="M1211" s="59"/>
      <c r="N1211" s="72"/>
      <c r="O1211" s="72"/>
      <c r="P1211" s="72"/>
      <c r="Q1211" s="72"/>
      <c r="R1211" s="59"/>
      <c r="S1211" s="72"/>
      <c r="T1211" s="72"/>
      <c r="U1211" s="72"/>
      <c r="V1211" s="72"/>
      <c r="W1211" s="59"/>
      <c r="X1211" s="72"/>
      <c r="Y1211" s="72"/>
      <c r="Z1211" s="72"/>
      <c r="AA1211" s="72"/>
      <c r="AB1211" s="59"/>
      <c r="AC1211" s="62"/>
      <c r="AD1211" s="78" t="s">
        <v>104</v>
      </c>
      <c r="AE1211" s="76"/>
      <c r="AF1211" s="76"/>
      <c r="AG1211" s="76"/>
      <c r="AH1211" s="79"/>
      <c r="AI1211" s="76"/>
      <c r="AJ1211" s="76"/>
      <c r="AK1211" s="80"/>
    </row>
    <row r="1212" spans="1:37">
      <c r="D1212" s="64"/>
      <c r="AD1212" s="81"/>
      <c r="AE1212" s="52"/>
      <c r="AF1212" s="52"/>
      <c r="AG1212" s="52"/>
      <c r="AH1212" s="82"/>
      <c r="AI1212" s="52"/>
      <c r="AJ1212" s="52"/>
      <c r="AK1212" s="53"/>
    </row>
    <row r="1213" spans="1:37">
      <c r="A1213" s="83" t="s">
        <v>105</v>
      </c>
      <c r="B1213" s="76"/>
      <c r="C1213" s="80"/>
      <c r="D1213" s="84"/>
      <c r="E1213" s="84" t="s">
        <v>100</v>
      </c>
      <c r="F1213" s="85" t="s">
        <v>21</v>
      </c>
      <c r="G1213" s="84" t="s">
        <v>101</v>
      </c>
      <c r="H1213" s="86"/>
      <c r="I1213" s="84" t="s">
        <v>106</v>
      </c>
      <c r="J1213" s="84"/>
      <c r="K1213" s="84"/>
      <c r="L1213" s="84"/>
      <c r="M1213" s="86"/>
      <c r="N1213" s="84" t="s">
        <v>107</v>
      </c>
      <c r="O1213" s="84"/>
      <c r="P1213" s="84"/>
      <c r="Q1213" s="84"/>
      <c r="R1213" s="86"/>
      <c r="S1213" s="73"/>
      <c r="T1213" s="73"/>
      <c r="AD1213" s="87" t="s">
        <v>108</v>
      </c>
      <c r="AE1213" s="58"/>
      <c r="AF1213" s="58"/>
      <c r="AG1213" s="58"/>
      <c r="AH1213" s="72"/>
      <c r="AI1213" s="58"/>
      <c r="AJ1213" s="58"/>
      <c r="AK1213" s="59"/>
    </row>
    <row r="1214" spans="1:37">
      <c r="A1214" s="60"/>
      <c r="C1214" s="61"/>
      <c r="H1214" s="61"/>
      <c r="M1214" s="61"/>
      <c r="N1214" s="88"/>
      <c r="O1214" s="89"/>
      <c r="P1214" s="89"/>
      <c r="Q1214" s="89"/>
      <c r="R1214" s="90"/>
      <c r="S1214" s="62"/>
      <c r="T1214" s="56" t="s">
        <v>109</v>
      </c>
      <c r="AD1214" s="91"/>
      <c r="AE1214" s="62"/>
      <c r="AF1214" s="62"/>
      <c r="AG1214" s="62"/>
      <c r="AH1214" s="92"/>
      <c r="AI1214" s="62"/>
      <c r="AJ1214" s="62"/>
      <c r="AK1214" s="61"/>
    </row>
    <row r="1215" spans="1:37">
      <c r="A1215" s="93" t="s">
        <v>110</v>
      </c>
      <c r="B1215" s="58"/>
      <c r="C1215" s="59"/>
      <c r="D1215" s="58"/>
      <c r="E1215" s="58"/>
      <c r="F1215" s="94" t="s">
        <v>21</v>
      </c>
      <c r="G1215" s="58"/>
      <c r="H1215" s="59"/>
      <c r="I1215" s="58"/>
      <c r="J1215" s="58"/>
      <c r="K1215" s="94" t="s">
        <v>21</v>
      </c>
      <c r="L1215" s="58"/>
      <c r="M1215" s="59"/>
      <c r="N1215" s="95"/>
      <c r="O1215" s="95"/>
      <c r="P1215" s="96"/>
      <c r="Q1215" s="97"/>
      <c r="R1215" s="98"/>
      <c r="S1215" s="62"/>
      <c r="T1215" s="62"/>
      <c r="AD1215" s="87" t="s">
        <v>111</v>
      </c>
      <c r="AE1215" s="58"/>
      <c r="AF1215" s="58"/>
      <c r="AG1215" s="58"/>
      <c r="AH1215" s="72"/>
      <c r="AI1215" s="58"/>
      <c r="AJ1215" s="58"/>
      <c r="AK1215" s="59"/>
    </row>
    <row r="1216" spans="1:37">
      <c r="A1216" s="60"/>
      <c r="C1216" s="61"/>
      <c r="H1216" s="61"/>
      <c r="K1216" s="99"/>
      <c r="M1216" s="61"/>
      <c r="N1216" s="62"/>
      <c r="Q1216" s="100"/>
      <c r="R1216" s="61"/>
      <c r="S1216" s="62"/>
      <c r="T1216" s="58"/>
      <c r="U1216" s="58"/>
      <c r="V1216" s="58"/>
      <c r="W1216" s="58"/>
      <c r="X1216" s="58"/>
      <c r="Y1216" s="58"/>
      <c r="Z1216" s="58"/>
      <c r="AA1216" s="58"/>
      <c r="AB1216" s="58"/>
      <c r="AC1216" s="62"/>
      <c r="AD1216" s="91"/>
      <c r="AE1216" s="62"/>
      <c r="AF1216" s="62"/>
      <c r="AG1216" s="62"/>
      <c r="AH1216" s="92"/>
      <c r="AI1216" s="62"/>
      <c r="AJ1216" s="62"/>
      <c r="AK1216" s="61"/>
    </row>
    <row r="1217" spans="1:37">
      <c r="A1217" s="93" t="s">
        <v>112</v>
      </c>
      <c r="B1217" s="58"/>
      <c r="C1217" s="59"/>
      <c r="D1217" s="58"/>
      <c r="E1217" s="58"/>
      <c r="F1217" s="94" t="s">
        <v>21</v>
      </c>
      <c r="G1217" s="58"/>
      <c r="H1217" s="59"/>
      <c r="I1217" s="58"/>
      <c r="J1217" s="58"/>
      <c r="K1217" s="94" t="s">
        <v>21</v>
      </c>
      <c r="L1217" s="58"/>
      <c r="M1217" s="59"/>
      <c r="N1217" s="58"/>
      <c r="O1217" s="58"/>
      <c r="P1217" s="94" t="s">
        <v>21</v>
      </c>
      <c r="Q1217" s="101"/>
      <c r="R1217" s="59"/>
      <c r="S1217" s="62"/>
      <c r="T1217" s="62"/>
      <c r="AD1217" s="87" t="s">
        <v>113</v>
      </c>
      <c r="AE1217" s="58"/>
      <c r="AF1217" s="58"/>
      <c r="AG1217" s="58"/>
      <c r="AH1217" s="72"/>
      <c r="AI1217" s="58"/>
      <c r="AJ1217" s="58"/>
      <c r="AK1217" s="59"/>
    </row>
    <row r="1218" spans="1:37">
      <c r="AD1218" s="91" t="s">
        <v>114</v>
      </c>
      <c r="AE1218" s="62"/>
      <c r="AF1218" s="62"/>
      <c r="AG1218" s="62"/>
      <c r="AH1218" s="92"/>
      <c r="AI1218" s="62"/>
      <c r="AJ1218" s="62"/>
      <c r="AK1218" s="61"/>
    </row>
    <row r="1219" spans="1:37">
      <c r="A1219" s="102"/>
      <c r="B1219" s="76"/>
      <c r="C1219" s="76"/>
      <c r="D1219" s="76"/>
      <c r="E1219" s="76" t="s">
        <v>100</v>
      </c>
      <c r="F1219" s="76"/>
      <c r="G1219" s="76"/>
      <c r="H1219" s="76"/>
      <c r="I1219" s="76"/>
      <c r="J1219" s="76"/>
      <c r="K1219" s="76"/>
      <c r="L1219" s="76"/>
      <c r="M1219" s="76"/>
      <c r="N1219" s="85" t="s">
        <v>40</v>
      </c>
      <c r="O1219" s="76"/>
      <c r="P1219" s="76"/>
      <c r="Q1219" s="76"/>
      <c r="R1219" s="76"/>
      <c r="S1219" s="76"/>
      <c r="T1219" s="76" t="s">
        <v>101</v>
      </c>
      <c r="U1219" s="76"/>
      <c r="V1219" s="76"/>
      <c r="W1219" s="76"/>
      <c r="X1219" s="76"/>
      <c r="Y1219" s="76"/>
      <c r="Z1219" s="76"/>
      <c r="AA1219" s="76"/>
      <c r="AB1219" s="80"/>
      <c r="AD1219" s="87" t="s">
        <v>115</v>
      </c>
      <c r="AE1219" s="58"/>
      <c r="AF1219" s="58"/>
      <c r="AG1219" s="58"/>
      <c r="AH1219" s="72"/>
      <c r="AI1219" s="58"/>
      <c r="AJ1219" s="58"/>
      <c r="AK1219" s="59"/>
    </row>
    <row r="1220" spans="1:37">
      <c r="A1220" s="103" t="s">
        <v>116</v>
      </c>
      <c r="B1220" s="104" t="s">
        <v>117</v>
      </c>
      <c r="C1220" s="104"/>
      <c r="D1220" s="104"/>
      <c r="E1220" s="104"/>
      <c r="F1220" s="104"/>
      <c r="G1220" s="105"/>
      <c r="H1220" s="104" t="s">
        <v>118</v>
      </c>
      <c r="I1220" s="104"/>
      <c r="J1220" s="105"/>
      <c r="K1220" s="106" t="s">
        <v>119</v>
      </c>
      <c r="L1220" s="107" t="s">
        <v>120</v>
      </c>
      <c r="M1220" s="108"/>
      <c r="N1220" s="109" t="s">
        <v>94</v>
      </c>
      <c r="O1220" s="105" t="s">
        <v>116</v>
      </c>
      <c r="P1220" s="104" t="s">
        <v>117</v>
      </c>
      <c r="Q1220" s="104"/>
      <c r="R1220" s="104"/>
      <c r="S1220" s="104"/>
      <c r="T1220" s="104"/>
      <c r="U1220" s="105"/>
      <c r="V1220" s="104" t="s">
        <v>118</v>
      </c>
      <c r="W1220" s="104"/>
      <c r="X1220" s="105"/>
      <c r="Y1220" s="106" t="s">
        <v>119</v>
      </c>
      <c r="Z1220" s="107" t="s">
        <v>120</v>
      </c>
      <c r="AA1220" s="108"/>
      <c r="AB1220" s="109" t="s">
        <v>94</v>
      </c>
    </row>
    <row r="1221" spans="1:37">
      <c r="A1221" s="110" t="s">
        <v>121</v>
      </c>
      <c r="B1221" s="111"/>
      <c r="C1221" s="111"/>
      <c r="D1221" s="111"/>
      <c r="E1221" s="111"/>
      <c r="F1221" s="111"/>
      <c r="G1221" s="112"/>
      <c r="H1221" s="111"/>
      <c r="I1221" s="111"/>
      <c r="J1221" s="112"/>
      <c r="K1221" s="113"/>
      <c r="L1221" s="114"/>
      <c r="M1221" s="115"/>
      <c r="N1221" s="116"/>
      <c r="O1221" s="117" t="s">
        <v>121</v>
      </c>
      <c r="P1221" s="111"/>
      <c r="Q1221" s="111"/>
      <c r="R1221" s="111"/>
      <c r="S1221" s="111"/>
      <c r="T1221" s="111"/>
      <c r="U1221" s="112"/>
      <c r="V1221" s="111"/>
      <c r="W1221" s="111"/>
      <c r="X1221" s="112"/>
      <c r="Y1221" s="113"/>
      <c r="Z1221" s="114"/>
      <c r="AA1221" s="115"/>
      <c r="AB1221" s="116"/>
      <c r="AD1221" s="64" t="s">
        <v>122</v>
      </c>
    </row>
    <row r="1222" spans="1:37">
      <c r="A1222" s="110" t="s">
        <v>123</v>
      </c>
      <c r="B1222" s="111"/>
      <c r="C1222" s="111"/>
      <c r="D1222" s="111"/>
      <c r="E1222" s="111"/>
      <c r="F1222" s="111"/>
      <c r="G1222" s="112"/>
      <c r="H1222" s="111"/>
      <c r="I1222" s="111"/>
      <c r="J1222" s="112"/>
      <c r="K1222" s="118"/>
      <c r="L1222" s="119"/>
      <c r="M1222" s="112"/>
      <c r="N1222" s="116"/>
      <c r="O1222" s="117" t="s">
        <v>123</v>
      </c>
      <c r="P1222" s="111"/>
      <c r="Q1222" s="111"/>
      <c r="R1222" s="111"/>
      <c r="S1222" s="111"/>
      <c r="T1222" s="111"/>
      <c r="U1222" s="112"/>
      <c r="V1222" s="111"/>
      <c r="W1222" s="111"/>
      <c r="X1222" s="112"/>
      <c r="Y1222" s="118"/>
      <c r="Z1222" s="119"/>
      <c r="AA1222" s="112"/>
      <c r="AB1222" s="116"/>
      <c r="AD1222" s="120"/>
      <c r="AE1222" s="58"/>
      <c r="AF1222" s="58"/>
      <c r="AG1222" s="58"/>
      <c r="AH1222" s="58"/>
      <c r="AI1222" s="58"/>
      <c r="AJ1222" s="58"/>
      <c r="AK1222" s="58"/>
    </row>
    <row r="1223" spans="1:37">
      <c r="A1223" s="110" t="s">
        <v>124</v>
      </c>
      <c r="B1223" s="111"/>
      <c r="C1223" s="111"/>
      <c r="D1223" s="111"/>
      <c r="E1223" s="111"/>
      <c r="F1223" s="111"/>
      <c r="G1223" s="112"/>
      <c r="H1223" s="111"/>
      <c r="I1223" s="111"/>
      <c r="J1223" s="112"/>
      <c r="K1223" s="118"/>
      <c r="L1223" s="119"/>
      <c r="M1223" s="112"/>
      <c r="N1223" s="116"/>
      <c r="O1223" s="117" t="s">
        <v>124</v>
      </c>
      <c r="P1223" s="111"/>
      <c r="Q1223" s="111"/>
      <c r="R1223" s="111"/>
      <c r="S1223" s="111"/>
      <c r="T1223" s="111"/>
      <c r="U1223" s="112"/>
      <c r="V1223" s="111"/>
      <c r="W1223" s="111"/>
      <c r="X1223" s="112"/>
      <c r="Y1223" s="118"/>
      <c r="Z1223" s="119"/>
      <c r="AA1223" s="112"/>
      <c r="AB1223" s="116"/>
      <c r="AD1223" s="64" t="s">
        <v>96</v>
      </c>
    </row>
    <row r="1224" spans="1:37">
      <c r="A1224" s="110" t="s">
        <v>125</v>
      </c>
      <c r="B1224" s="111"/>
      <c r="C1224" s="111"/>
      <c r="D1224" s="111"/>
      <c r="E1224" s="111"/>
      <c r="F1224" s="111"/>
      <c r="G1224" s="112"/>
      <c r="H1224" s="111"/>
      <c r="I1224" s="111"/>
      <c r="J1224" s="112"/>
      <c r="K1224" s="118"/>
      <c r="L1224" s="119"/>
      <c r="M1224" s="112"/>
      <c r="N1224" s="116"/>
      <c r="O1224" s="117" t="s">
        <v>125</v>
      </c>
      <c r="P1224" s="111"/>
      <c r="Q1224" s="111"/>
      <c r="R1224" s="111"/>
      <c r="S1224" s="111"/>
      <c r="T1224" s="111"/>
      <c r="U1224" s="112"/>
      <c r="V1224" s="111"/>
      <c r="W1224" s="111"/>
      <c r="X1224" s="112"/>
      <c r="Y1224" s="118"/>
      <c r="Z1224" s="119"/>
      <c r="AA1224" s="112"/>
      <c r="AB1224" s="116"/>
      <c r="AD1224" s="120"/>
      <c r="AE1224" s="58"/>
      <c r="AF1224" s="58"/>
      <c r="AG1224" s="58"/>
      <c r="AH1224" s="58"/>
      <c r="AI1224" s="58"/>
      <c r="AJ1224" s="58"/>
      <c r="AK1224" s="58"/>
    </row>
    <row r="1225" spans="1:37">
      <c r="A1225" s="110" t="s">
        <v>126</v>
      </c>
      <c r="B1225" s="111"/>
      <c r="C1225" s="111"/>
      <c r="D1225" s="111"/>
      <c r="E1225" s="111"/>
      <c r="F1225" s="111"/>
      <c r="G1225" s="112"/>
      <c r="H1225" s="111"/>
      <c r="I1225" s="111"/>
      <c r="J1225" s="112"/>
      <c r="K1225" s="118"/>
      <c r="L1225" s="119"/>
      <c r="M1225" s="112"/>
      <c r="N1225" s="116"/>
      <c r="O1225" s="117" t="s">
        <v>126</v>
      </c>
      <c r="P1225" s="111"/>
      <c r="Q1225" s="111"/>
      <c r="R1225" s="111"/>
      <c r="S1225" s="111"/>
      <c r="T1225" s="111"/>
      <c r="U1225" s="112"/>
      <c r="V1225" s="111"/>
      <c r="W1225" s="111"/>
      <c r="X1225" s="112"/>
      <c r="Y1225" s="118"/>
      <c r="Z1225" s="119"/>
      <c r="AA1225" s="112"/>
      <c r="AB1225" s="116"/>
      <c r="AD1225" s="64" t="s">
        <v>127</v>
      </c>
    </row>
    <row r="1226" spans="1:37">
      <c r="A1226" s="121" t="s">
        <v>128</v>
      </c>
      <c r="B1226" s="58"/>
      <c r="C1226" s="58"/>
      <c r="D1226" s="58"/>
      <c r="E1226" s="58"/>
      <c r="F1226" s="58"/>
      <c r="G1226" s="72"/>
      <c r="H1226" s="58"/>
      <c r="I1226" s="58"/>
      <c r="J1226" s="72"/>
      <c r="K1226" s="122"/>
      <c r="L1226" s="123"/>
      <c r="M1226" s="72"/>
      <c r="N1226" s="59"/>
      <c r="O1226" s="124" t="s">
        <v>128</v>
      </c>
      <c r="P1226" s="58"/>
      <c r="Q1226" s="58"/>
      <c r="R1226" s="58"/>
      <c r="S1226" s="58"/>
      <c r="T1226" s="58"/>
      <c r="U1226" s="72"/>
      <c r="V1226" s="58"/>
      <c r="W1226" s="58"/>
      <c r="X1226" s="72"/>
      <c r="Y1226" s="122"/>
      <c r="Z1226" s="123"/>
      <c r="AA1226" s="72"/>
      <c r="AB1226" s="59"/>
      <c r="AD1226" s="120"/>
      <c r="AE1226" s="125" t="str">
        <f>Daten!$A$35</f>
        <v>Fredenbeck</v>
      </c>
      <c r="AF1226" s="58"/>
      <c r="AG1226" s="58"/>
      <c r="AH1226" s="58"/>
      <c r="AI1226" s="58"/>
      <c r="AJ1226" s="58"/>
      <c r="AK1226" s="58"/>
    </row>
    <row r="1227" spans="1:37">
      <c r="A1227" s="65" t="s">
        <v>129</v>
      </c>
      <c r="N1227" s="61"/>
      <c r="O1227" s="64" t="s">
        <v>129</v>
      </c>
      <c r="AB1227" s="61"/>
      <c r="AD1227" s="64" t="s">
        <v>130</v>
      </c>
    </row>
    <row r="1228" spans="1:37">
      <c r="A1228" s="57"/>
      <c r="B1228" s="58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9"/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8"/>
      <c r="AB1228" s="59"/>
      <c r="AD1228" s="58"/>
      <c r="AE1228" s="126" t="str">
        <f>Daten!$A$33</f>
        <v>06.05.2017</v>
      </c>
      <c r="AF1228" s="58"/>
      <c r="AG1228" s="58"/>
      <c r="AH1228" s="58"/>
      <c r="AI1228" s="58"/>
      <c r="AJ1228" s="58"/>
      <c r="AK1228" s="58"/>
    </row>
    <row r="1229" spans="1:37" ht="12" customHeight="1"/>
    <row r="1230" spans="1:37">
      <c r="A1230" s="51" t="s">
        <v>95</v>
      </c>
      <c r="B1230" s="52"/>
      <c r="C1230" s="52"/>
      <c r="D1230" s="52"/>
      <c r="E1230" s="53"/>
      <c r="F1230" s="54" t="s">
        <v>96</v>
      </c>
      <c r="G1230" s="52"/>
      <c r="H1230" s="52"/>
      <c r="I1230" s="52"/>
      <c r="J1230" s="52"/>
      <c r="K1230" s="52"/>
      <c r="L1230" s="52"/>
      <c r="M1230" s="52"/>
      <c r="N1230" s="52"/>
      <c r="O1230" s="52"/>
      <c r="P1230" s="53"/>
      <c r="Q1230" s="54" t="s">
        <v>97</v>
      </c>
      <c r="R1230" s="52"/>
      <c r="S1230" s="52"/>
      <c r="T1230" s="52"/>
      <c r="U1230" s="52"/>
      <c r="V1230" s="52"/>
      <c r="W1230" s="52"/>
      <c r="X1230" s="52"/>
      <c r="Y1230" s="52"/>
      <c r="Z1230" s="52"/>
      <c r="AA1230" s="52"/>
      <c r="AB1230" s="53"/>
      <c r="AC1230" s="55" t="s">
        <v>98</v>
      </c>
    </row>
    <row r="1231" spans="1:37">
      <c r="A1231" s="57"/>
      <c r="B1231" s="58"/>
      <c r="C1231" s="58"/>
      <c r="D1231" s="58"/>
      <c r="E1231" s="59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9"/>
      <c r="Q1231" s="58"/>
      <c r="R1231" s="58">
        <f>Sonntag!P61</f>
        <v>0</v>
      </c>
      <c r="S1231" s="58"/>
      <c r="T1231" s="58"/>
      <c r="U1231" s="58"/>
      <c r="V1231" s="58"/>
      <c r="W1231" s="58"/>
      <c r="X1231" s="58"/>
      <c r="Y1231" s="58">
        <f>Sonntag!N61</f>
        <v>0</v>
      </c>
      <c r="Z1231" s="58"/>
      <c r="AA1231" s="58"/>
      <c r="AB1231" s="59"/>
      <c r="AC1231" s="55" t="s">
        <v>99</v>
      </c>
    </row>
    <row r="1232" spans="1:37" ht="15.95" customHeight="1">
      <c r="A1232" s="60" t="s">
        <v>100</v>
      </c>
      <c r="C1232" s="56">
        <f>Sonntag!I61</f>
        <v>0</v>
      </c>
      <c r="M1232" s="61"/>
      <c r="N1232" s="62" t="s">
        <v>101</v>
      </c>
      <c r="O1232" s="63"/>
      <c r="P1232" s="56">
        <f>Sonntag!M61</f>
        <v>0</v>
      </c>
      <c r="AB1232" s="61"/>
    </row>
    <row r="1233" spans="1:37">
      <c r="A1233" s="57"/>
      <c r="B1233" s="58"/>
      <c r="C1233" s="58"/>
      <c r="M1233" s="61"/>
      <c r="N1233" s="62"/>
      <c r="AB1233" s="61"/>
      <c r="AD1233" s="64" t="s">
        <v>37</v>
      </c>
      <c r="AG1233" s="64" t="s">
        <v>102</v>
      </c>
      <c r="AJ1233" s="64" t="s">
        <v>39</v>
      </c>
    </row>
    <row r="1234" spans="1:37">
      <c r="A1234" s="65" t="s">
        <v>100</v>
      </c>
      <c r="C1234" s="66"/>
      <c r="D1234" s="67"/>
      <c r="E1234" s="67"/>
      <c r="F1234" s="67"/>
      <c r="G1234" s="67"/>
      <c r="H1234" s="68"/>
      <c r="I1234" s="67"/>
      <c r="J1234" s="67"/>
      <c r="K1234" s="67"/>
      <c r="L1234" s="67"/>
      <c r="M1234" s="68"/>
      <c r="N1234" s="67"/>
      <c r="O1234" s="67"/>
      <c r="P1234" s="67"/>
      <c r="Q1234" s="67"/>
      <c r="R1234" s="68"/>
      <c r="S1234" s="67"/>
      <c r="T1234" s="67"/>
      <c r="U1234" s="67"/>
      <c r="V1234" s="67"/>
      <c r="W1234" s="68"/>
      <c r="X1234" s="67"/>
      <c r="Y1234" s="67"/>
      <c r="Z1234" s="67"/>
      <c r="AA1234" s="67"/>
      <c r="AB1234" s="68"/>
      <c r="AC1234" s="62"/>
      <c r="AD1234" s="69"/>
      <c r="AE1234" s="53"/>
      <c r="AF1234" s="62"/>
      <c r="AG1234" s="69"/>
      <c r="AH1234" s="53"/>
      <c r="AJ1234" s="69"/>
      <c r="AK1234" s="53"/>
    </row>
    <row r="1235" spans="1:37">
      <c r="A1235" s="70" t="s">
        <v>101</v>
      </c>
      <c r="B1235" s="58"/>
      <c r="C1235" s="71"/>
      <c r="D1235" s="72"/>
      <c r="E1235" s="72"/>
      <c r="F1235" s="72"/>
      <c r="G1235" s="72"/>
      <c r="H1235" s="59"/>
      <c r="I1235" s="72"/>
      <c r="J1235" s="72"/>
      <c r="K1235" s="72"/>
      <c r="L1235" s="72"/>
      <c r="M1235" s="59"/>
      <c r="N1235" s="72"/>
      <c r="O1235" s="72"/>
      <c r="P1235" s="72"/>
      <c r="Q1235" s="72"/>
      <c r="R1235" s="59"/>
      <c r="S1235" s="72"/>
      <c r="T1235" s="72"/>
      <c r="U1235" s="72"/>
      <c r="V1235" s="72"/>
      <c r="W1235" s="59"/>
      <c r="X1235" s="72"/>
      <c r="Y1235" s="72"/>
      <c r="Z1235" s="72"/>
      <c r="AA1235" s="72"/>
      <c r="AB1235" s="59"/>
      <c r="AC1235" s="62"/>
      <c r="AD1235" s="462">
        <f>Sonntag!C58</f>
        <v>10</v>
      </c>
      <c r="AE1235" s="463"/>
      <c r="AF1235" s="62"/>
      <c r="AG1235" s="462">
        <f>Sonntag!E61</f>
        <v>0</v>
      </c>
      <c r="AH1235" s="463"/>
      <c r="AJ1235" s="462">
        <f>Sonntag!F61</f>
        <v>4</v>
      </c>
      <c r="AK1235" s="463"/>
    </row>
    <row r="1236" spans="1:37">
      <c r="A1236" s="65" t="s">
        <v>100</v>
      </c>
      <c r="C1236" s="66"/>
      <c r="D1236" s="67"/>
      <c r="E1236" s="67"/>
      <c r="F1236" s="67"/>
      <c r="G1236" s="67"/>
      <c r="H1236" s="68"/>
      <c r="I1236" s="67"/>
      <c r="J1236" s="67"/>
      <c r="K1236" s="67"/>
      <c r="L1236" s="67"/>
      <c r="M1236" s="68"/>
      <c r="N1236" s="67"/>
      <c r="O1236" s="67"/>
      <c r="P1236" s="67"/>
      <c r="Q1236" s="67"/>
      <c r="R1236" s="68"/>
      <c r="S1236" s="67"/>
      <c r="T1236" s="67"/>
      <c r="U1236" s="67"/>
      <c r="V1236" s="67"/>
      <c r="W1236" s="68"/>
      <c r="X1236" s="67"/>
      <c r="Y1236" s="67"/>
      <c r="Z1236" s="67"/>
      <c r="AA1236" s="67"/>
      <c r="AB1236" s="68"/>
      <c r="AC1236" s="62"/>
      <c r="AD1236" s="57"/>
      <c r="AE1236" s="59"/>
      <c r="AF1236" s="62"/>
      <c r="AG1236" s="57"/>
      <c r="AH1236" s="59"/>
      <c r="AJ1236" s="57"/>
      <c r="AK1236" s="59"/>
    </row>
    <row r="1237" spans="1:37">
      <c r="A1237" s="70" t="s">
        <v>101</v>
      </c>
      <c r="B1237" s="58"/>
      <c r="C1237" s="71"/>
      <c r="D1237" s="72"/>
      <c r="E1237" s="72"/>
      <c r="F1237" s="72"/>
      <c r="G1237" s="72"/>
      <c r="H1237" s="59"/>
      <c r="I1237" s="72"/>
      <c r="J1237" s="72"/>
      <c r="K1237" s="72"/>
      <c r="L1237" s="72"/>
      <c r="M1237" s="59"/>
      <c r="N1237" s="72"/>
      <c r="O1237" s="72"/>
      <c r="P1237" s="72"/>
      <c r="Q1237" s="72"/>
      <c r="R1237" s="59"/>
      <c r="S1237" s="72"/>
      <c r="T1237" s="72"/>
      <c r="U1237" s="72"/>
      <c r="V1237" s="72"/>
      <c r="W1237" s="59"/>
      <c r="X1237" s="72"/>
      <c r="Y1237" s="72"/>
      <c r="Z1237" s="72"/>
      <c r="AA1237" s="72"/>
      <c r="AB1237" s="59"/>
      <c r="AC1237" s="62"/>
      <c r="AD1237" s="62"/>
      <c r="AE1237" s="62"/>
      <c r="AF1237" s="62"/>
      <c r="AG1237" s="62"/>
    </row>
    <row r="1238" spans="1:37">
      <c r="A1238" s="65" t="s">
        <v>100</v>
      </c>
      <c r="C1238" s="66"/>
      <c r="D1238" s="67"/>
      <c r="E1238" s="67"/>
      <c r="F1238" s="67"/>
      <c r="G1238" s="67"/>
      <c r="H1238" s="68"/>
      <c r="I1238" s="67"/>
      <c r="J1238" s="67"/>
      <c r="K1238" s="67"/>
      <c r="L1238" s="67"/>
      <c r="M1238" s="68"/>
      <c r="N1238" s="67"/>
      <c r="O1238" s="67"/>
      <c r="P1238" s="67"/>
      <c r="Q1238" s="67"/>
      <c r="R1238" s="68"/>
      <c r="S1238" s="67"/>
      <c r="T1238" s="67"/>
      <c r="U1238" s="67"/>
      <c r="V1238" s="67"/>
      <c r="W1238" s="68"/>
      <c r="X1238" s="67"/>
      <c r="Y1238" s="67"/>
      <c r="Z1238" s="67"/>
      <c r="AA1238" s="67"/>
      <c r="AB1238" s="68"/>
      <c r="AC1238" s="62"/>
      <c r="AD1238" s="73" t="s">
        <v>103</v>
      </c>
      <c r="AE1238" s="62"/>
      <c r="AF1238" s="62"/>
      <c r="AG1238" s="62"/>
    </row>
    <row r="1239" spans="1:37">
      <c r="A1239" s="70" t="s">
        <v>101</v>
      </c>
      <c r="B1239" s="58"/>
      <c r="C1239" s="71"/>
      <c r="D1239" s="72"/>
      <c r="E1239" s="72"/>
      <c r="F1239" s="72"/>
      <c r="G1239" s="72"/>
      <c r="H1239" s="59"/>
      <c r="I1239" s="72"/>
      <c r="J1239" s="72"/>
      <c r="K1239" s="72"/>
      <c r="L1239" s="72"/>
      <c r="M1239" s="59"/>
      <c r="N1239" s="72"/>
      <c r="O1239" s="72"/>
      <c r="P1239" s="72"/>
      <c r="Q1239" s="72"/>
      <c r="R1239" s="59"/>
      <c r="S1239" s="72"/>
      <c r="T1239" s="72"/>
      <c r="U1239" s="72"/>
      <c r="V1239" s="72"/>
      <c r="W1239" s="59"/>
      <c r="X1239" s="72"/>
      <c r="Y1239" s="72"/>
      <c r="Z1239" s="72"/>
      <c r="AA1239" s="72"/>
      <c r="AB1239" s="59"/>
      <c r="AC1239" s="62"/>
      <c r="AD1239" s="62"/>
      <c r="AE1239" s="62"/>
      <c r="AF1239" s="62"/>
      <c r="AG1239" s="62"/>
    </row>
    <row r="1240" spans="1:37">
      <c r="A1240" s="65" t="s">
        <v>100</v>
      </c>
      <c r="C1240" s="66"/>
      <c r="D1240" s="67"/>
      <c r="E1240" s="67"/>
      <c r="F1240" s="67"/>
      <c r="G1240" s="67"/>
      <c r="H1240" s="68"/>
      <c r="I1240" s="67"/>
      <c r="J1240" s="67"/>
      <c r="K1240" s="67"/>
      <c r="L1240" s="67"/>
      <c r="M1240" s="68"/>
      <c r="N1240" s="67"/>
      <c r="O1240" s="67"/>
      <c r="P1240" s="67"/>
      <c r="Q1240" s="67"/>
      <c r="R1240" s="68"/>
      <c r="S1240" s="67"/>
      <c r="T1240" s="67"/>
      <c r="U1240" s="67"/>
      <c r="V1240" s="67"/>
      <c r="W1240" s="68"/>
      <c r="X1240" s="67"/>
      <c r="Y1240" s="67"/>
      <c r="Z1240" s="67"/>
      <c r="AA1240" s="67"/>
      <c r="AB1240" s="68"/>
      <c r="AC1240" s="62"/>
      <c r="AD1240" s="74" t="str">
        <f>Daten!$A$31</f>
        <v>DM Senioren 2017</v>
      </c>
      <c r="AE1240" s="58"/>
      <c r="AF1240" s="58"/>
      <c r="AG1240" s="58"/>
      <c r="AH1240" s="58"/>
      <c r="AI1240" s="58"/>
      <c r="AJ1240" s="58"/>
      <c r="AK1240" s="58"/>
    </row>
    <row r="1241" spans="1:37">
      <c r="A1241" s="70" t="s">
        <v>101</v>
      </c>
      <c r="B1241" s="58"/>
      <c r="C1241" s="71"/>
      <c r="D1241" s="72"/>
      <c r="E1241" s="72"/>
      <c r="F1241" s="72"/>
      <c r="G1241" s="72"/>
      <c r="H1241" s="59"/>
      <c r="I1241" s="72"/>
      <c r="J1241" s="72"/>
      <c r="K1241" s="72"/>
      <c r="L1241" s="72"/>
      <c r="M1241" s="59"/>
      <c r="N1241" s="72"/>
      <c r="O1241" s="72"/>
      <c r="P1241" s="72"/>
      <c r="Q1241" s="72"/>
      <c r="R1241" s="59"/>
      <c r="S1241" s="72"/>
      <c r="T1241" s="72"/>
      <c r="U1241" s="72"/>
      <c r="V1241" s="72"/>
      <c r="W1241" s="59"/>
      <c r="X1241" s="72"/>
      <c r="Y1241" s="72"/>
      <c r="Z1241" s="72"/>
      <c r="AA1241" s="72"/>
      <c r="AB1241" s="59"/>
      <c r="AC1241" s="62"/>
      <c r="AD1241" s="75">
        <f>Sonntag!G61</f>
        <v>0</v>
      </c>
      <c r="AE1241" s="76"/>
      <c r="AF1241" s="76"/>
      <c r="AG1241" s="75" t="s">
        <v>34</v>
      </c>
      <c r="AH1241" s="76"/>
      <c r="AI1241" s="76"/>
      <c r="AJ1241" s="76"/>
      <c r="AK1241" s="76"/>
    </row>
    <row r="1242" spans="1:37">
      <c r="A1242" s="65" t="s">
        <v>100</v>
      </c>
      <c r="C1242" s="66"/>
      <c r="D1242" s="67"/>
      <c r="E1242" s="67"/>
      <c r="F1242" s="67"/>
      <c r="G1242" s="67"/>
      <c r="H1242" s="68"/>
      <c r="I1242" s="67"/>
      <c r="J1242" s="67"/>
      <c r="K1242" s="67"/>
      <c r="L1242" s="67"/>
      <c r="M1242" s="68"/>
      <c r="N1242" s="67"/>
      <c r="O1242" s="67"/>
      <c r="P1242" s="67"/>
      <c r="Q1242" s="67"/>
      <c r="R1242" s="68"/>
      <c r="S1242" s="67"/>
      <c r="T1242" s="67"/>
      <c r="U1242" s="67"/>
      <c r="V1242" s="67"/>
      <c r="W1242" s="68"/>
      <c r="X1242" s="67"/>
      <c r="Y1242" s="67"/>
      <c r="Z1242" s="67"/>
      <c r="AA1242" s="67"/>
      <c r="AB1242" s="68"/>
      <c r="AC1242" s="62"/>
      <c r="AD1242" s="77"/>
      <c r="AE1242" s="62"/>
      <c r="AF1242" s="62"/>
      <c r="AG1242" s="62"/>
      <c r="AH1242" s="62"/>
      <c r="AI1242" s="62"/>
      <c r="AJ1242" s="62"/>
      <c r="AK1242" s="62"/>
    </row>
    <row r="1243" spans="1:37">
      <c r="A1243" s="70" t="s">
        <v>101</v>
      </c>
      <c r="B1243" s="58"/>
      <c r="C1243" s="71"/>
      <c r="D1243" s="72"/>
      <c r="E1243" s="72"/>
      <c r="F1243" s="72"/>
      <c r="G1243" s="72"/>
      <c r="H1243" s="59"/>
      <c r="I1243" s="72"/>
      <c r="J1243" s="72"/>
      <c r="K1243" s="72"/>
      <c r="L1243" s="72"/>
      <c r="M1243" s="59"/>
      <c r="N1243" s="72"/>
      <c r="O1243" s="72"/>
      <c r="P1243" s="72"/>
      <c r="Q1243" s="72"/>
      <c r="R1243" s="59"/>
      <c r="S1243" s="72"/>
      <c r="T1243" s="72"/>
      <c r="U1243" s="72"/>
      <c r="V1243" s="72"/>
      <c r="W1243" s="59"/>
      <c r="X1243" s="72"/>
      <c r="Y1243" s="72"/>
      <c r="Z1243" s="72"/>
      <c r="AA1243" s="72"/>
      <c r="AB1243" s="59"/>
      <c r="AC1243" s="62"/>
      <c r="AD1243" s="78" t="s">
        <v>104</v>
      </c>
      <c r="AE1243" s="76"/>
      <c r="AF1243" s="76"/>
      <c r="AG1243" s="76"/>
      <c r="AH1243" s="79"/>
      <c r="AI1243" s="76"/>
      <c r="AJ1243" s="76"/>
      <c r="AK1243" s="80"/>
    </row>
    <row r="1244" spans="1:37">
      <c r="D1244" s="64"/>
      <c r="AD1244" s="81"/>
      <c r="AE1244" s="52"/>
      <c r="AF1244" s="52"/>
      <c r="AG1244" s="52"/>
      <c r="AH1244" s="82"/>
      <c r="AI1244" s="52"/>
      <c r="AJ1244" s="52"/>
      <c r="AK1244" s="53"/>
    </row>
    <row r="1245" spans="1:37">
      <c r="A1245" s="83" t="s">
        <v>105</v>
      </c>
      <c r="B1245" s="76"/>
      <c r="C1245" s="80"/>
      <c r="D1245" s="84"/>
      <c r="E1245" s="84" t="s">
        <v>100</v>
      </c>
      <c r="F1245" s="85" t="s">
        <v>21</v>
      </c>
      <c r="G1245" s="84" t="s">
        <v>101</v>
      </c>
      <c r="H1245" s="86"/>
      <c r="I1245" s="84" t="s">
        <v>106</v>
      </c>
      <c r="J1245" s="84"/>
      <c r="K1245" s="84"/>
      <c r="L1245" s="84"/>
      <c r="M1245" s="86"/>
      <c r="N1245" s="84" t="s">
        <v>107</v>
      </c>
      <c r="O1245" s="84"/>
      <c r="P1245" s="84"/>
      <c r="Q1245" s="84"/>
      <c r="R1245" s="86"/>
      <c r="S1245" s="73"/>
      <c r="T1245" s="73"/>
      <c r="AD1245" s="87" t="s">
        <v>108</v>
      </c>
      <c r="AE1245" s="58"/>
      <c r="AF1245" s="58"/>
      <c r="AG1245" s="58"/>
      <c r="AH1245" s="72"/>
      <c r="AI1245" s="58"/>
      <c r="AJ1245" s="58"/>
      <c r="AK1245" s="59"/>
    </row>
    <row r="1246" spans="1:37">
      <c r="A1246" s="60"/>
      <c r="C1246" s="61"/>
      <c r="H1246" s="61"/>
      <c r="M1246" s="61"/>
      <c r="N1246" s="88"/>
      <c r="O1246" s="89"/>
      <c r="P1246" s="89"/>
      <c r="Q1246" s="89"/>
      <c r="R1246" s="90"/>
      <c r="S1246" s="62"/>
      <c r="T1246" s="56" t="s">
        <v>109</v>
      </c>
      <c r="AD1246" s="91"/>
      <c r="AE1246" s="62"/>
      <c r="AF1246" s="62"/>
      <c r="AG1246" s="62"/>
      <c r="AH1246" s="92"/>
      <c r="AI1246" s="62"/>
      <c r="AJ1246" s="62"/>
      <c r="AK1246" s="61"/>
    </row>
    <row r="1247" spans="1:37">
      <c r="A1247" s="93" t="s">
        <v>110</v>
      </c>
      <c r="B1247" s="58"/>
      <c r="C1247" s="59"/>
      <c r="D1247" s="58"/>
      <c r="E1247" s="58"/>
      <c r="F1247" s="94" t="s">
        <v>21</v>
      </c>
      <c r="G1247" s="58"/>
      <c r="H1247" s="59"/>
      <c r="I1247" s="58"/>
      <c r="J1247" s="58"/>
      <c r="K1247" s="94" t="s">
        <v>21</v>
      </c>
      <c r="L1247" s="58"/>
      <c r="M1247" s="59"/>
      <c r="N1247" s="95"/>
      <c r="O1247" s="95"/>
      <c r="P1247" s="96"/>
      <c r="Q1247" s="97"/>
      <c r="R1247" s="98"/>
      <c r="S1247" s="62"/>
      <c r="T1247" s="62"/>
      <c r="AD1247" s="87" t="s">
        <v>111</v>
      </c>
      <c r="AE1247" s="58"/>
      <c r="AF1247" s="58"/>
      <c r="AG1247" s="58"/>
      <c r="AH1247" s="72"/>
      <c r="AI1247" s="58"/>
      <c r="AJ1247" s="58"/>
      <c r="AK1247" s="59"/>
    </row>
    <row r="1248" spans="1:37">
      <c r="A1248" s="60"/>
      <c r="C1248" s="61"/>
      <c r="H1248" s="61"/>
      <c r="K1248" s="99"/>
      <c r="M1248" s="61"/>
      <c r="N1248" s="62"/>
      <c r="Q1248" s="100"/>
      <c r="R1248" s="61"/>
      <c r="S1248" s="62"/>
      <c r="T1248" s="58"/>
      <c r="U1248" s="58"/>
      <c r="V1248" s="58"/>
      <c r="W1248" s="58"/>
      <c r="X1248" s="58"/>
      <c r="Y1248" s="58"/>
      <c r="Z1248" s="58"/>
      <c r="AA1248" s="58"/>
      <c r="AB1248" s="58"/>
      <c r="AC1248" s="62"/>
      <c r="AD1248" s="91"/>
      <c r="AE1248" s="62"/>
      <c r="AF1248" s="62"/>
      <c r="AG1248" s="62"/>
      <c r="AH1248" s="92"/>
      <c r="AI1248" s="62"/>
      <c r="AJ1248" s="62"/>
      <c r="AK1248" s="61"/>
    </row>
    <row r="1249" spans="1:37">
      <c r="A1249" s="93" t="s">
        <v>112</v>
      </c>
      <c r="B1249" s="58"/>
      <c r="C1249" s="59"/>
      <c r="D1249" s="58"/>
      <c r="E1249" s="58"/>
      <c r="F1249" s="94" t="s">
        <v>21</v>
      </c>
      <c r="G1249" s="58"/>
      <c r="H1249" s="59"/>
      <c r="I1249" s="58"/>
      <c r="J1249" s="58"/>
      <c r="K1249" s="94" t="s">
        <v>21</v>
      </c>
      <c r="L1249" s="58"/>
      <c r="M1249" s="59"/>
      <c r="N1249" s="58"/>
      <c r="O1249" s="58"/>
      <c r="P1249" s="94" t="s">
        <v>21</v>
      </c>
      <c r="Q1249" s="101"/>
      <c r="R1249" s="59"/>
      <c r="S1249" s="62"/>
      <c r="T1249" s="62"/>
      <c r="AD1249" s="87" t="s">
        <v>113</v>
      </c>
      <c r="AE1249" s="58"/>
      <c r="AF1249" s="58"/>
      <c r="AG1249" s="58"/>
      <c r="AH1249" s="72"/>
      <c r="AI1249" s="58"/>
      <c r="AJ1249" s="58"/>
      <c r="AK1249" s="59"/>
    </row>
    <row r="1250" spans="1:37">
      <c r="AD1250" s="91" t="s">
        <v>114</v>
      </c>
      <c r="AE1250" s="62"/>
      <c r="AF1250" s="62"/>
      <c r="AG1250" s="62"/>
      <c r="AH1250" s="92"/>
      <c r="AI1250" s="62"/>
      <c r="AJ1250" s="62"/>
      <c r="AK1250" s="61"/>
    </row>
    <row r="1251" spans="1:37">
      <c r="A1251" s="102"/>
      <c r="B1251" s="76"/>
      <c r="C1251" s="76"/>
      <c r="D1251" s="76"/>
      <c r="E1251" s="76" t="s">
        <v>100</v>
      </c>
      <c r="F1251" s="76"/>
      <c r="G1251" s="76"/>
      <c r="H1251" s="76"/>
      <c r="I1251" s="76"/>
      <c r="J1251" s="76"/>
      <c r="K1251" s="76"/>
      <c r="L1251" s="76"/>
      <c r="M1251" s="76"/>
      <c r="N1251" s="85" t="s">
        <v>40</v>
      </c>
      <c r="O1251" s="76"/>
      <c r="P1251" s="76"/>
      <c r="Q1251" s="76"/>
      <c r="R1251" s="76"/>
      <c r="S1251" s="76"/>
      <c r="T1251" s="76" t="s">
        <v>101</v>
      </c>
      <c r="U1251" s="76"/>
      <c r="V1251" s="76"/>
      <c r="W1251" s="76"/>
      <c r="X1251" s="76"/>
      <c r="Y1251" s="76"/>
      <c r="Z1251" s="76"/>
      <c r="AA1251" s="76"/>
      <c r="AB1251" s="80"/>
      <c r="AD1251" s="87" t="s">
        <v>115</v>
      </c>
      <c r="AE1251" s="58"/>
      <c r="AF1251" s="58"/>
      <c r="AG1251" s="58"/>
      <c r="AH1251" s="72"/>
      <c r="AI1251" s="58"/>
      <c r="AJ1251" s="58"/>
      <c r="AK1251" s="59"/>
    </row>
    <row r="1252" spans="1:37">
      <c r="A1252" s="103" t="s">
        <v>116</v>
      </c>
      <c r="B1252" s="104" t="s">
        <v>117</v>
      </c>
      <c r="C1252" s="104"/>
      <c r="D1252" s="104"/>
      <c r="E1252" s="104"/>
      <c r="F1252" s="104"/>
      <c r="G1252" s="105"/>
      <c r="H1252" s="104" t="s">
        <v>118</v>
      </c>
      <c r="I1252" s="104"/>
      <c r="J1252" s="105"/>
      <c r="K1252" s="106" t="s">
        <v>119</v>
      </c>
      <c r="L1252" s="107" t="s">
        <v>120</v>
      </c>
      <c r="M1252" s="108"/>
      <c r="N1252" s="109" t="s">
        <v>94</v>
      </c>
      <c r="O1252" s="105" t="s">
        <v>116</v>
      </c>
      <c r="P1252" s="104" t="s">
        <v>117</v>
      </c>
      <c r="Q1252" s="104"/>
      <c r="R1252" s="104"/>
      <c r="S1252" s="104"/>
      <c r="T1252" s="104"/>
      <c r="U1252" s="105"/>
      <c r="V1252" s="104" t="s">
        <v>118</v>
      </c>
      <c r="W1252" s="104"/>
      <c r="X1252" s="105"/>
      <c r="Y1252" s="106" t="s">
        <v>119</v>
      </c>
      <c r="Z1252" s="107" t="s">
        <v>120</v>
      </c>
      <c r="AA1252" s="108"/>
      <c r="AB1252" s="109" t="s">
        <v>94</v>
      </c>
    </row>
    <row r="1253" spans="1:37">
      <c r="A1253" s="110" t="s">
        <v>121</v>
      </c>
      <c r="B1253" s="111"/>
      <c r="C1253" s="111"/>
      <c r="D1253" s="111"/>
      <c r="E1253" s="111"/>
      <c r="F1253" s="111"/>
      <c r="G1253" s="112"/>
      <c r="H1253" s="111"/>
      <c r="I1253" s="111"/>
      <c r="J1253" s="112"/>
      <c r="K1253" s="113"/>
      <c r="L1253" s="114"/>
      <c r="M1253" s="115"/>
      <c r="N1253" s="116"/>
      <c r="O1253" s="117" t="s">
        <v>121</v>
      </c>
      <c r="P1253" s="111"/>
      <c r="Q1253" s="111"/>
      <c r="R1253" s="111"/>
      <c r="S1253" s="111"/>
      <c r="T1253" s="111"/>
      <c r="U1253" s="112"/>
      <c r="V1253" s="111"/>
      <c r="W1253" s="111"/>
      <c r="X1253" s="112"/>
      <c r="Y1253" s="113"/>
      <c r="Z1253" s="114"/>
      <c r="AA1253" s="115"/>
      <c r="AB1253" s="116"/>
      <c r="AD1253" s="64" t="s">
        <v>122</v>
      </c>
    </row>
    <row r="1254" spans="1:37">
      <c r="A1254" s="110" t="s">
        <v>123</v>
      </c>
      <c r="B1254" s="111"/>
      <c r="C1254" s="111"/>
      <c r="D1254" s="111"/>
      <c r="E1254" s="111"/>
      <c r="F1254" s="111"/>
      <c r="G1254" s="112"/>
      <c r="H1254" s="111"/>
      <c r="I1254" s="111"/>
      <c r="J1254" s="112"/>
      <c r="K1254" s="118"/>
      <c r="L1254" s="119"/>
      <c r="M1254" s="112"/>
      <c r="N1254" s="116"/>
      <c r="O1254" s="117" t="s">
        <v>123</v>
      </c>
      <c r="P1254" s="111"/>
      <c r="Q1254" s="111"/>
      <c r="R1254" s="111"/>
      <c r="S1254" s="111"/>
      <c r="T1254" s="111"/>
      <c r="U1254" s="112"/>
      <c r="V1254" s="111"/>
      <c r="W1254" s="111"/>
      <c r="X1254" s="112"/>
      <c r="Y1254" s="118"/>
      <c r="Z1254" s="119"/>
      <c r="AA1254" s="112"/>
      <c r="AB1254" s="116"/>
      <c r="AD1254" s="120"/>
      <c r="AE1254" s="58"/>
      <c r="AF1254" s="58"/>
      <c r="AG1254" s="58"/>
      <c r="AH1254" s="58"/>
      <c r="AI1254" s="58"/>
      <c r="AJ1254" s="58"/>
      <c r="AK1254" s="58"/>
    </row>
    <row r="1255" spans="1:37">
      <c r="A1255" s="110" t="s">
        <v>124</v>
      </c>
      <c r="B1255" s="111"/>
      <c r="C1255" s="111"/>
      <c r="D1255" s="111"/>
      <c r="E1255" s="111"/>
      <c r="F1255" s="111"/>
      <c r="G1255" s="112"/>
      <c r="H1255" s="111"/>
      <c r="I1255" s="111"/>
      <c r="J1255" s="112"/>
      <c r="K1255" s="118"/>
      <c r="L1255" s="119"/>
      <c r="M1255" s="112"/>
      <c r="N1255" s="116"/>
      <c r="O1255" s="117" t="s">
        <v>124</v>
      </c>
      <c r="P1255" s="111"/>
      <c r="Q1255" s="111"/>
      <c r="R1255" s="111"/>
      <c r="S1255" s="111"/>
      <c r="T1255" s="111"/>
      <c r="U1255" s="112"/>
      <c r="V1255" s="111"/>
      <c r="W1255" s="111"/>
      <c r="X1255" s="112"/>
      <c r="Y1255" s="118"/>
      <c r="Z1255" s="119"/>
      <c r="AA1255" s="112"/>
      <c r="AB1255" s="116"/>
      <c r="AD1255" s="64" t="s">
        <v>96</v>
      </c>
    </row>
    <row r="1256" spans="1:37">
      <c r="A1256" s="110" t="s">
        <v>125</v>
      </c>
      <c r="B1256" s="111"/>
      <c r="C1256" s="111"/>
      <c r="D1256" s="111"/>
      <c r="E1256" s="111"/>
      <c r="F1256" s="111"/>
      <c r="G1256" s="112"/>
      <c r="H1256" s="111"/>
      <c r="I1256" s="111"/>
      <c r="J1256" s="112"/>
      <c r="K1256" s="118"/>
      <c r="L1256" s="119"/>
      <c r="M1256" s="112"/>
      <c r="N1256" s="116"/>
      <c r="O1256" s="117" t="s">
        <v>125</v>
      </c>
      <c r="P1256" s="111"/>
      <c r="Q1256" s="111"/>
      <c r="R1256" s="111"/>
      <c r="S1256" s="111"/>
      <c r="T1256" s="111"/>
      <c r="U1256" s="112"/>
      <c r="V1256" s="111"/>
      <c r="W1256" s="111"/>
      <c r="X1256" s="112"/>
      <c r="Y1256" s="118"/>
      <c r="Z1256" s="119"/>
      <c r="AA1256" s="112"/>
      <c r="AB1256" s="116"/>
      <c r="AD1256" s="120"/>
      <c r="AE1256" s="58"/>
      <c r="AF1256" s="58"/>
      <c r="AG1256" s="58"/>
      <c r="AH1256" s="58"/>
      <c r="AI1256" s="58"/>
      <c r="AJ1256" s="58"/>
      <c r="AK1256" s="58"/>
    </row>
    <row r="1257" spans="1:37">
      <c r="A1257" s="110" t="s">
        <v>126</v>
      </c>
      <c r="B1257" s="111"/>
      <c r="C1257" s="111"/>
      <c r="D1257" s="111"/>
      <c r="E1257" s="111"/>
      <c r="F1257" s="111"/>
      <c r="G1257" s="112"/>
      <c r="H1257" s="111"/>
      <c r="I1257" s="111"/>
      <c r="J1257" s="112"/>
      <c r="K1257" s="118"/>
      <c r="L1257" s="119"/>
      <c r="M1257" s="112"/>
      <c r="N1257" s="116"/>
      <c r="O1257" s="117" t="s">
        <v>126</v>
      </c>
      <c r="P1257" s="111"/>
      <c r="Q1257" s="111"/>
      <c r="R1257" s="111"/>
      <c r="S1257" s="111"/>
      <c r="T1257" s="111"/>
      <c r="U1257" s="112"/>
      <c r="V1257" s="111"/>
      <c r="W1257" s="111"/>
      <c r="X1257" s="112"/>
      <c r="Y1257" s="118"/>
      <c r="Z1257" s="119"/>
      <c r="AA1257" s="112"/>
      <c r="AB1257" s="116"/>
      <c r="AD1257" s="64" t="s">
        <v>127</v>
      </c>
    </row>
    <row r="1258" spans="1:37">
      <c r="A1258" s="121" t="s">
        <v>128</v>
      </c>
      <c r="B1258" s="58"/>
      <c r="C1258" s="58"/>
      <c r="D1258" s="58"/>
      <c r="E1258" s="58"/>
      <c r="F1258" s="58"/>
      <c r="G1258" s="72"/>
      <c r="H1258" s="58"/>
      <c r="I1258" s="58"/>
      <c r="J1258" s="72"/>
      <c r="K1258" s="122"/>
      <c r="L1258" s="123"/>
      <c r="M1258" s="72"/>
      <c r="N1258" s="59"/>
      <c r="O1258" s="124" t="s">
        <v>128</v>
      </c>
      <c r="P1258" s="58"/>
      <c r="Q1258" s="58"/>
      <c r="R1258" s="58"/>
      <c r="S1258" s="58"/>
      <c r="T1258" s="58"/>
      <c r="U1258" s="72"/>
      <c r="V1258" s="58"/>
      <c r="W1258" s="58"/>
      <c r="X1258" s="72"/>
      <c r="Y1258" s="122"/>
      <c r="Z1258" s="123"/>
      <c r="AA1258" s="72"/>
      <c r="AB1258" s="59"/>
      <c r="AD1258" s="120"/>
      <c r="AE1258" s="125" t="str">
        <f>Daten!$A$35</f>
        <v>Fredenbeck</v>
      </c>
      <c r="AF1258" s="58"/>
      <c r="AG1258" s="58"/>
      <c r="AH1258" s="58"/>
      <c r="AI1258" s="58"/>
      <c r="AJ1258" s="58"/>
      <c r="AK1258" s="58"/>
    </row>
    <row r="1259" spans="1:37">
      <c r="A1259" s="65" t="s">
        <v>129</v>
      </c>
      <c r="N1259" s="61"/>
      <c r="O1259" s="64" t="s">
        <v>129</v>
      </c>
      <c r="AB1259" s="61"/>
      <c r="AD1259" s="64" t="s">
        <v>130</v>
      </c>
    </row>
    <row r="1260" spans="1:37">
      <c r="A1260" s="57"/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9"/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8"/>
      <c r="AB1260" s="59"/>
      <c r="AD1260" s="58"/>
      <c r="AE1260" s="126" t="str">
        <f>Daten!$A$33</f>
        <v>06.05.2017</v>
      </c>
      <c r="AF1260" s="58"/>
      <c r="AG1260" s="58"/>
      <c r="AH1260" s="58"/>
      <c r="AI1260" s="58"/>
      <c r="AJ1260" s="58"/>
      <c r="AK1260" s="58"/>
    </row>
    <row r="1261" spans="1:37">
      <c r="A1261" s="51" t="s">
        <v>95</v>
      </c>
      <c r="B1261" s="52"/>
      <c r="C1261" s="52"/>
      <c r="D1261" s="52"/>
      <c r="E1261" s="53"/>
      <c r="F1261" s="54" t="s">
        <v>96</v>
      </c>
      <c r="G1261" s="52"/>
      <c r="H1261" s="52"/>
      <c r="I1261" s="52"/>
      <c r="J1261" s="52"/>
      <c r="K1261" s="52"/>
      <c r="L1261" s="52"/>
      <c r="M1261" s="52"/>
      <c r="N1261" s="52"/>
      <c r="O1261" s="52"/>
      <c r="P1261" s="53"/>
      <c r="Q1261" s="54" t="s">
        <v>97</v>
      </c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3"/>
      <c r="AC1261" s="55" t="s">
        <v>98</v>
      </c>
    </row>
    <row r="1262" spans="1:37">
      <c r="A1262" s="57"/>
      <c r="B1262" s="58"/>
      <c r="C1262" s="58"/>
      <c r="D1262" s="58"/>
      <c r="E1262" s="59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9"/>
      <c r="Q1262" s="58"/>
      <c r="R1262" s="58">
        <f>Sonntag!P62</f>
        <v>0</v>
      </c>
      <c r="S1262" s="58"/>
      <c r="T1262" s="58"/>
      <c r="U1262" s="58"/>
      <c r="V1262" s="58"/>
      <c r="W1262" s="58"/>
      <c r="X1262" s="58"/>
      <c r="Y1262" s="58">
        <f>Sonntag!N62</f>
        <v>0</v>
      </c>
      <c r="Z1262" s="58"/>
      <c r="AA1262" s="58"/>
      <c r="AB1262" s="59"/>
      <c r="AC1262" s="55" t="s">
        <v>99</v>
      </c>
    </row>
    <row r="1263" spans="1:37" ht="15.95" customHeight="1">
      <c r="A1263" s="60" t="s">
        <v>100</v>
      </c>
      <c r="C1263" s="56">
        <f>Sonntag!I62</f>
        <v>0</v>
      </c>
      <c r="M1263" s="61"/>
      <c r="N1263" s="62" t="s">
        <v>101</v>
      </c>
      <c r="O1263" s="63"/>
      <c r="P1263" s="56">
        <f>Sonntag!M62</f>
        <v>0</v>
      </c>
      <c r="AB1263" s="61"/>
    </row>
    <row r="1264" spans="1:37">
      <c r="A1264" s="57"/>
      <c r="B1264" s="58"/>
      <c r="C1264" s="58"/>
      <c r="M1264" s="61"/>
      <c r="N1264" s="62"/>
      <c r="AB1264" s="61"/>
      <c r="AD1264" s="64" t="s">
        <v>37</v>
      </c>
      <c r="AG1264" s="64" t="s">
        <v>102</v>
      </c>
      <c r="AJ1264" s="64" t="s">
        <v>39</v>
      </c>
    </row>
    <row r="1265" spans="1:37">
      <c r="A1265" s="65" t="s">
        <v>100</v>
      </c>
      <c r="C1265" s="66"/>
      <c r="D1265" s="67"/>
      <c r="E1265" s="67"/>
      <c r="F1265" s="67"/>
      <c r="G1265" s="67"/>
      <c r="H1265" s="68"/>
      <c r="I1265" s="67"/>
      <c r="J1265" s="67"/>
      <c r="K1265" s="67"/>
      <c r="L1265" s="67"/>
      <c r="M1265" s="68"/>
      <c r="N1265" s="67"/>
      <c r="O1265" s="67"/>
      <c r="P1265" s="67"/>
      <c r="Q1265" s="67"/>
      <c r="R1265" s="68"/>
      <c r="S1265" s="67"/>
      <c r="T1265" s="67"/>
      <c r="U1265" s="67"/>
      <c r="V1265" s="67"/>
      <c r="W1265" s="68"/>
      <c r="X1265" s="67"/>
      <c r="Y1265" s="67"/>
      <c r="Z1265" s="67"/>
      <c r="AA1265" s="67"/>
      <c r="AB1265" s="68"/>
      <c r="AC1265" s="62"/>
      <c r="AD1265" s="69"/>
      <c r="AE1265" s="53"/>
      <c r="AF1265" s="62"/>
      <c r="AG1265" s="69"/>
      <c r="AH1265" s="53"/>
      <c r="AJ1265" s="69"/>
      <c r="AK1265" s="53"/>
    </row>
    <row r="1266" spans="1:37">
      <c r="A1266" s="70" t="s">
        <v>101</v>
      </c>
      <c r="B1266" s="58"/>
      <c r="C1266" s="71"/>
      <c r="D1266" s="72"/>
      <c r="E1266" s="72"/>
      <c r="F1266" s="72"/>
      <c r="G1266" s="72"/>
      <c r="H1266" s="59"/>
      <c r="I1266" s="72"/>
      <c r="J1266" s="72"/>
      <c r="K1266" s="72"/>
      <c r="L1266" s="72"/>
      <c r="M1266" s="59"/>
      <c r="N1266" s="72"/>
      <c r="O1266" s="72"/>
      <c r="P1266" s="72"/>
      <c r="Q1266" s="72"/>
      <c r="R1266" s="59"/>
      <c r="S1266" s="72"/>
      <c r="T1266" s="72"/>
      <c r="U1266" s="72"/>
      <c r="V1266" s="72"/>
      <c r="W1266" s="59"/>
      <c r="X1266" s="72"/>
      <c r="Y1266" s="72"/>
      <c r="Z1266" s="72"/>
      <c r="AA1266" s="72"/>
      <c r="AB1266" s="59"/>
      <c r="AC1266" s="62"/>
      <c r="AD1266" s="462">
        <f>Sonntag!C62</f>
        <v>11</v>
      </c>
      <c r="AE1266" s="463"/>
      <c r="AF1266" s="62"/>
      <c r="AG1266" s="462">
        <f>Sonntag!E62</f>
        <v>0</v>
      </c>
      <c r="AH1266" s="463"/>
      <c r="AJ1266" s="462">
        <f>Sonntag!F62</f>
        <v>1</v>
      </c>
      <c r="AK1266" s="463"/>
    </row>
    <row r="1267" spans="1:37">
      <c r="A1267" s="65" t="s">
        <v>100</v>
      </c>
      <c r="C1267" s="66"/>
      <c r="D1267" s="67"/>
      <c r="E1267" s="67"/>
      <c r="F1267" s="67"/>
      <c r="G1267" s="67"/>
      <c r="H1267" s="68"/>
      <c r="I1267" s="67"/>
      <c r="J1267" s="67"/>
      <c r="K1267" s="67"/>
      <c r="L1267" s="67"/>
      <c r="M1267" s="68"/>
      <c r="N1267" s="67"/>
      <c r="O1267" s="67"/>
      <c r="P1267" s="67"/>
      <c r="Q1267" s="67"/>
      <c r="R1267" s="68"/>
      <c r="S1267" s="67"/>
      <c r="T1267" s="67"/>
      <c r="U1267" s="67"/>
      <c r="V1267" s="67"/>
      <c r="W1267" s="68"/>
      <c r="X1267" s="67"/>
      <c r="Y1267" s="67"/>
      <c r="Z1267" s="67"/>
      <c r="AA1267" s="67"/>
      <c r="AB1267" s="68"/>
      <c r="AC1267" s="62"/>
      <c r="AD1267" s="57"/>
      <c r="AE1267" s="59"/>
      <c r="AF1267" s="62"/>
      <c r="AG1267" s="57"/>
      <c r="AH1267" s="59"/>
      <c r="AJ1267" s="57"/>
      <c r="AK1267" s="59"/>
    </row>
    <row r="1268" spans="1:37">
      <c r="A1268" s="70" t="s">
        <v>101</v>
      </c>
      <c r="B1268" s="58"/>
      <c r="C1268" s="71"/>
      <c r="D1268" s="72"/>
      <c r="E1268" s="72"/>
      <c r="F1268" s="72"/>
      <c r="G1268" s="72"/>
      <c r="H1268" s="59"/>
      <c r="I1268" s="72"/>
      <c r="J1268" s="72"/>
      <c r="K1268" s="72"/>
      <c r="L1268" s="72"/>
      <c r="M1268" s="59"/>
      <c r="N1268" s="72"/>
      <c r="O1268" s="72"/>
      <c r="P1268" s="72"/>
      <c r="Q1268" s="72"/>
      <c r="R1268" s="59"/>
      <c r="S1268" s="72"/>
      <c r="T1268" s="72"/>
      <c r="U1268" s="72"/>
      <c r="V1268" s="72"/>
      <c r="W1268" s="59"/>
      <c r="X1268" s="72"/>
      <c r="Y1268" s="72"/>
      <c r="Z1268" s="72"/>
      <c r="AA1268" s="72"/>
      <c r="AB1268" s="59"/>
      <c r="AC1268" s="62"/>
      <c r="AD1268" s="62"/>
      <c r="AE1268" s="62"/>
      <c r="AF1268" s="62"/>
      <c r="AG1268" s="62"/>
    </row>
    <row r="1269" spans="1:37">
      <c r="A1269" s="65" t="s">
        <v>100</v>
      </c>
      <c r="C1269" s="66"/>
      <c r="D1269" s="67"/>
      <c r="E1269" s="67"/>
      <c r="F1269" s="67"/>
      <c r="G1269" s="67"/>
      <c r="H1269" s="68"/>
      <c r="I1269" s="67"/>
      <c r="J1269" s="67"/>
      <c r="K1269" s="67"/>
      <c r="L1269" s="67"/>
      <c r="M1269" s="68"/>
      <c r="N1269" s="67"/>
      <c r="O1269" s="67"/>
      <c r="P1269" s="67"/>
      <c r="Q1269" s="67"/>
      <c r="R1269" s="68"/>
      <c r="S1269" s="67"/>
      <c r="T1269" s="67"/>
      <c r="U1269" s="67"/>
      <c r="V1269" s="67"/>
      <c r="W1269" s="68"/>
      <c r="X1269" s="67"/>
      <c r="Y1269" s="67"/>
      <c r="Z1269" s="67"/>
      <c r="AA1269" s="67"/>
      <c r="AB1269" s="68"/>
      <c r="AC1269" s="62"/>
      <c r="AD1269" s="73" t="s">
        <v>103</v>
      </c>
      <c r="AE1269" s="62"/>
      <c r="AF1269" s="62"/>
      <c r="AG1269" s="62"/>
    </row>
    <row r="1270" spans="1:37">
      <c r="A1270" s="70" t="s">
        <v>101</v>
      </c>
      <c r="B1270" s="58"/>
      <c r="C1270" s="71"/>
      <c r="D1270" s="72"/>
      <c r="E1270" s="72"/>
      <c r="F1270" s="72"/>
      <c r="G1270" s="72"/>
      <c r="H1270" s="59"/>
      <c r="I1270" s="72"/>
      <c r="J1270" s="72"/>
      <c r="K1270" s="72"/>
      <c r="L1270" s="72"/>
      <c r="M1270" s="59"/>
      <c r="N1270" s="72"/>
      <c r="O1270" s="72"/>
      <c r="P1270" s="72"/>
      <c r="Q1270" s="72"/>
      <c r="R1270" s="59"/>
      <c r="S1270" s="72"/>
      <c r="T1270" s="72"/>
      <c r="U1270" s="72"/>
      <c r="V1270" s="72"/>
      <c r="W1270" s="59"/>
      <c r="X1270" s="72"/>
      <c r="Y1270" s="72"/>
      <c r="Z1270" s="72"/>
      <c r="AA1270" s="72"/>
      <c r="AB1270" s="59"/>
      <c r="AC1270" s="62"/>
      <c r="AD1270" s="62"/>
      <c r="AE1270" s="62"/>
      <c r="AF1270" s="62"/>
      <c r="AG1270" s="62"/>
    </row>
    <row r="1271" spans="1:37">
      <c r="A1271" s="65" t="s">
        <v>100</v>
      </c>
      <c r="C1271" s="66"/>
      <c r="D1271" s="67"/>
      <c r="E1271" s="67"/>
      <c r="F1271" s="67"/>
      <c r="G1271" s="67"/>
      <c r="H1271" s="68"/>
      <c r="I1271" s="67"/>
      <c r="J1271" s="67"/>
      <c r="K1271" s="67"/>
      <c r="L1271" s="67"/>
      <c r="M1271" s="68"/>
      <c r="N1271" s="67"/>
      <c r="O1271" s="67"/>
      <c r="P1271" s="67"/>
      <c r="Q1271" s="67"/>
      <c r="R1271" s="68"/>
      <c r="S1271" s="67"/>
      <c r="T1271" s="67"/>
      <c r="U1271" s="67"/>
      <c r="V1271" s="67"/>
      <c r="W1271" s="68"/>
      <c r="X1271" s="67"/>
      <c r="Y1271" s="67"/>
      <c r="Z1271" s="67"/>
      <c r="AA1271" s="67"/>
      <c r="AB1271" s="68"/>
      <c r="AC1271" s="62"/>
      <c r="AD1271" s="74" t="str">
        <f>Daten!$A$31</f>
        <v>DM Senioren 2017</v>
      </c>
      <c r="AE1271" s="58"/>
      <c r="AF1271" s="58"/>
      <c r="AG1271" s="58"/>
      <c r="AH1271" s="58"/>
      <c r="AI1271" s="58"/>
      <c r="AJ1271" s="58"/>
      <c r="AK1271" s="58"/>
    </row>
    <row r="1272" spans="1:37">
      <c r="A1272" s="70" t="s">
        <v>101</v>
      </c>
      <c r="B1272" s="58"/>
      <c r="C1272" s="71"/>
      <c r="D1272" s="72"/>
      <c r="E1272" s="72"/>
      <c r="F1272" s="72"/>
      <c r="G1272" s="72"/>
      <c r="H1272" s="59"/>
      <c r="I1272" s="72"/>
      <c r="J1272" s="72"/>
      <c r="K1272" s="72"/>
      <c r="L1272" s="72"/>
      <c r="M1272" s="59"/>
      <c r="N1272" s="72"/>
      <c r="O1272" s="72"/>
      <c r="P1272" s="72"/>
      <c r="Q1272" s="72"/>
      <c r="R1272" s="59"/>
      <c r="S1272" s="72"/>
      <c r="T1272" s="72"/>
      <c r="U1272" s="72"/>
      <c r="V1272" s="72"/>
      <c r="W1272" s="59"/>
      <c r="X1272" s="72"/>
      <c r="Y1272" s="72"/>
      <c r="Z1272" s="72"/>
      <c r="AA1272" s="72"/>
      <c r="AB1272" s="59"/>
      <c r="AC1272" s="62"/>
      <c r="AD1272" s="75">
        <f>Sonntag!G62</f>
        <v>0</v>
      </c>
      <c r="AE1272" s="76"/>
      <c r="AF1272" s="76"/>
      <c r="AG1272" s="75" t="s">
        <v>34</v>
      </c>
      <c r="AH1272" s="76"/>
      <c r="AI1272" s="76"/>
      <c r="AJ1272" s="76"/>
      <c r="AK1272" s="76"/>
    </row>
    <row r="1273" spans="1:37">
      <c r="A1273" s="65" t="s">
        <v>100</v>
      </c>
      <c r="C1273" s="66"/>
      <c r="D1273" s="67"/>
      <c r="E1273" s="67"/>
      <c r="F1273" s="67"/>
      <c r="G1273" s="67"/>
      <c r="H1273" s="68"/>
      <c r="I1273" s="67"/>
      <c r="J1273" s="67"/>
      <c r="K1273" s="67"/>
      <c r="L1273" s="67"/>
      <c r="M1273" s="68"/>
      <c r="N1273" s="67"/>
      <c r="O1273" s="67"/>
      <c r="P1273" s="67"/>
      <c r="Q1273" s="67"/>
      <c r="R1273" s="68"/>
      <c r="S1273" s="67"/>
      <c r="T1273" s="67"/>
      <c r="U1273" s="67"/>
      <c r="V1273" s="67"/>
      <c r="W1273" s="68"/>
      <c r="X1273" s="67"/>
      <c r="Y1273" s="67"/>
      <c r="Z1273" s="67"/>
      <c r="AA1273" s="67"/>
      <c r="AB1273" s="68"/>
      <c r="AC1273" s="62"/>
      <c r="AD1273" s="77"/>
      <c r="AE1273" s="62"/>
      <c r="AF1273" s="62"/>
      <c r="AG1273" s="62"/>
      <c r="AH1273" s="62"/>
      <c r="AI1273" s="62"/>
      <c r="AJ1273" s="62"/>
      <c r="AK1273" s="62"/>
    </row>
    <row r="1274" spans="1:37">
      <c r="A1274" s="70" t="s">
        <v>101</v>
      </c>
      <c r="B1274" s="58"/>
      <c r="C1274" s="71"/>
      <c r="D1274" s="72"/>
      <c r="E1274" s="72"/>
      <c r="F1274" s="72"/>
      <c r="G1274" s="72"/>
      <c r="H1274" s="59"/>
      <c r="I1274" s="72"/>
      <c r="J1274" s="72"/>
      <c r="K1274" s="72"/>
      <c r="L1274" s="72"/>
      <c r="M1274" s="59"/>
      <c r="N1274" s="72"/>
      <c r="O1274" s="72"/>
      <c r="P1274" s="72"/>
      <c r="Q1274" s="72"/>
      <c r="R1274" s="59"/>
      <c r="S1274" s="72"/>
      <c r="T1274" s="72"/>
      <c r="U1274" s="72"/>
      <c r="V1274" s="72"/>
      <c r="W1274" s="59"/>
      <c r="X1274" s="72"/>
      <c r="Y1274" s="72"/>
      <c r="Z1274" s="72"/>
      <c r="AA1274" s="72"/>
      <c r="AB1274" s="59"/>
      <c r="AC1274" s="62"/>
      <c r="AD1274" s="78" t="s">
        <v>104</v>
      </c>
      <c r="AE1274" s="76"/>
      <c r="AF1274" s="76"/>
      <c r="AG1274" s="76"/>
      <c r="AH1274" s="79"/>
      <c r="AI1274" s="76"/>
      <c r="AJ1274" s="76"/>
      <c r="AK1274" s="80"/>
    </row>
    <row r="1275" spans="1:37">
      <c r="D1275" s="64"/>
      <c r="AD1275" s="81"/>
      <c r="AE1275" s="52"/>
      <c r="AF1275" s="52"/>
      <c r="AG1275" s="52"/>
      <c r="AH1275" s="82"/>
      <c r="AI1275" s="52"/>
      <c r="AJ1275" s="52"/>
      <c r="AK1275" s="53"/>
    </row>
    <row r="1276" spans="1:37">
      <c r="A1276" s="83" t="s">
        <v>105</v>
      </c>
      <c r="B1276" s="76"/>
      <c r="C1276" s="80"/>
      <c r="D1276" s="84"/>
      <c r="E1276" s="84" t="s">
        <v>100</v>
      </c>
      <c r="F1276" s="85" t="s">
        <v>21</v>
      </c>
      <c r="G1276" s="84" t="s">
        <v>101</v>
      </c>
      <c r="H1276" s="86"/>
      <c r="I1276" s="84" t="s">
        <v>106</v>
      </c>
      <c r="J1276" s="84"/>
      <c r="K1276" s="84"/>
      <c r="L1276" s="84"/>
      <c r="M1276" s="86"/>
      <c r="N1276" s="84" t="s">
        <v>107</v>
      </c>
      <c r="O1276" s="84"/>
      <c r="P1276" s="84"/>
      <c r="Q1276" s="84"/>
      <c r="R1276" s="86"/>
      <c r="S1276" s="73"/>
      <c r="T1276" s="73"/>
      <c r="AD1276" s="87" t="s">
        <v>108</v>
      </c>
      <c r="AE1276" s="58"/>
      <c r="AF1276" s="58"/>
      <c r="AG1276" s="58"/>
      <c r="AH1276" s="72"/>
      <c r="AI1276" s="58"/>
      <c r="AJ1276" s="58"/>
      <c r="AK1276" s="59"/>
    </row>
    <row r="1277" spans="1:37">
      <c r="A1277" s="60"/>
      <c r="C1277" s="61"/>
      <c r="H1277" s="61"/>
      <c r="M1277" s="61"/>
      <c r="N1277" s="88"/>
      <c r="O1277" s="89"/>
      <c r="P1277" s="89"/>
      <c r="Q1277" s="89"/>
      <c r="R1277" s="90"/>
      <c r="S1277" s="62"/>
      <c r="T1277" s="56" t="s">
        <v>109</v>
      </c>
      <c r="AD1277" s="91"/>
      <c r="AE1277" s="62"/>
      <c r="AF1277" s="62"/>
      <c r="AG1277" s="62"/>
      <c r="AH1277" s="92"/>
      <c r="AI1277" s="62"/>
      <c r="AJ1277" s="62"/>
      <c r="AK1277" s="61"/>
    </row>
    <row r="1278" spans="1:37">
      <c r="A1278" s="93" t="s">
        <v>110</v>
      </c>
      <c r="B1278" s="58"/>
      <c r="C1278" s="59"/>
      <c r="D1278" s="58"/>
      <c r="E1278" s="58"/>
      <c r="F1278" s="94" t="s">
        <v>21</v>
      </c>
      <c r="G1278" s="58"/>
      <c r="H1278" s="59"/>
      <c r="I1278" s="58"/>
      <c r="J1278" s="58"/>
      <c r="K1278" s="94" t="s">
        <v>21</v>
      </c>
      <c r="L1278" s="58"/>
      <c r="M1278" s="59"/>
      <c r="N1278" s="95"/>
      <c r="O1278" s="95"/>
      <c r="P1278" s="96"/>
      <c r="Q1278" s="97"/>
      <c r="R1278" s="98"/>
      <c r="S1278" s="62"/>
      <c r="T1278" s="62"/>
      <c r="AD1278" s="87" t="s">
        <v>111</v>
      </c>
      <c r="AE1278" s="58"/>
      <c r="AF1278" s="58"/>
      <c r="AG1278" s="58"/>
      <c r="AH1278" s="72"/>
      <c r="AI1278" s="58"/>
      <c r="AJ1278" s="58"/>
      <c r="AK1278" s="59"/>
    </row>
    <row r="1279" spans="1:37">
      <c r="A1279" s="60"/>
      <c r="C1279" s="61"/>
      <c r="H1279" s="61"/>
      <c r="K1279" s="99"/>
      <c r="M1279" s="61"/>
      <c r="N1279" s="62"/>
      <c r="Q1279" s="100"/>
      <c r="R1279" s="61"/>
      <c r="S1279" s="62"/>
      <c r="T1279" s="58"/>
      <c r="U1279" s="58"/>
      <c r="V1279" s="58"/>
      <c r="W1279" s="58"/>
      <c r="X1279" s="58"/>
      <c r="Y1279" s="58"/>
      <c r="Z1279" s="58"/>
      <c r="AA1279" s="58"/>
      <c r="AB1279" s="58"/>
      <c r="AC1279" s="62"/>
      <c r="AD1279" s="91"/>
      <c r="AE1279" s="62"/>
      <c r="AF1279" s="62"/>
      <c r="AG1279" s="62"/>
      <c r="AH1279" s="92"/>
      <c r="AI1279" s="62"/>
      <c r="AJ1279" s="62"/>
      <c r="AK1279" s="61"/>
    </row>
    <row r="1280" spans="1:37">
      <c r="A1280" s="93" t="s">
        <v>112</v>
      </c>
      <c r="B1280" s="58"/>
      <c r="C1280" s="59"/>
      <c r="D1280" s="58"/>
      <c r="E1280" s="58"/>
      <c r="F1280" s="94" t="s">
        <v>21</v>
      </c>
      <c r="G1280" s="58"/>
      <c r="H1280" s="59"/>
      <c r="I1280" s="58"/>
      <c r="J1280" s="58"/>
      <c r="K1280" s="94" t="s">
        <v>21</v>
      </c>
      <c r="L1280" s="58"/>
      <c r="M1280" s="59"/>
      <c r="N1280" s="58"/>
      <c r="O1280" s="58"/>
      <c r="P1280" s="94" t="s">
        <v>21</v>
      </c>
      <c r="Q1280" s="101"/>
      <c r="R1280" s="59"/>
      <c r="S1280" s="62"/>
      <c r="T1280" s="62"/>
      <c r="AD1280" s="87" t="s">
        <v>113</v>
      </c>
      <c r="AE1280" s="58"/>
      <c r="AF1280" s="58"/>
      <c r="AG1280" s="58"/>
      <c r="AH1280" s="72"/>
      <c r="AI1280" s="58"/>
      <c r="AJ1280" s="58"/>
      <c r="AK1280" s="59"/>
    </row>
    <row r="1281" spans="1:37">
      <c r="AD1281" s="91" t="s">
        <v>114</v>
      </c>
      <c r="AE1281" s="62"/>
      <c r="AF1281" s="62"/>
      <c r="AG1281" s="62"/>
      <c r="AH1281" s="92"/>
      <c r="AI1281" s="62"/>
      <c r="AJ1281" s="62"/>
      <c r="AK1281" s="61"/>
    </row>
    <row r="1282" spans="1:37">
      <c r="A1282" s="102"/>
      <c r="B1282" s="76"/>
      <c r="C1282" s="76"/>
      <c r="D1282" s="76"/>
      <c r="E1282" s="76" t="s">
        <v>100</v>
      </c>
      <c r="F1282" s="76"/>
      <c r="G1282" s="76"/>
      <c r="H1282" s="76"/>
      <c r="I1282" s="76"/>
      <c r="J1282" s="76"/>
      <c r="K1282" s="76"/>
      <c r="L1282" s="76"/>
      <c r="M1282" s="76"/>
      <c r="N1282" s="85" t="s">
        <v>40</v>
      </c>
      <c r="O1282" s="76"/>
      <c r="P1282" s="76"/>
      <c r="Q1282" s="76"/>
      <c r="R1282" s="76"/>
      <c r="S1282" s="76"/>
      <c r="T1282" s="76" t="s">
        <v>101</v>
      </c>
      <c r="U1282" s="76"/>
      <c r="V1282" s="76"/>
      <c r="W1282" s="76"/>
      <c r="X1282" s="76"/>
      <c r="Y1282" s="76"/>
      <c r="Z1282" s="76"/>
      <c r="AA1282" s="76"/>
      <c r="AB1282" s="80"/>
      <c r="AD1282" s="87" t="s">
        <v>115</v>
      </c>
      <c r="AE1282" s="58"/>
      <c r="AF1282" s="58"/>
      <c r="AG1282" s="58"/>
      <c r="AH1282" s="72"/>
      <c r="AI1282" s="58"/>
      <c r="AJ1282" s="58"/>
      <c r="AK1282" s="59"/>
    </row>
    <row r="1283" spans="1:37">
      <c r="A1283" s="103" t="s">
        <v>116</v>
      </c>
      <c r="B1283" s="104" t="s">
        <v>117</v>
      </c>
      <c r="C1283" s="104"/>
      <c r="D1283" s="104"/>
      <c r="E1283" s="104"/>
      <c r="F1283" s="104"/>
      <c r="G1283" s="105"/>
      <c r="H1283" s="104" t="s">
        <v>118</v>
      </c>
      <c r="I1283" s="104"/>
      <c r="J1283" s="105"/>
      <c r="K1283" s="106" t="s">
        <v>119</v>
      </c>
      <c r="L1283" s="107" t="s">
        <v>120</v>
      </c>
      <c r="M1283" s="108"/>
      <c r="N1283" s="109" t="s">
        <v>94</v>
      </c>
      <c r="O1283" s="105" t="s">
        <v>116</v>
      </c>
      <c r="P1283" s="104" t="s">
        <v>117</v>
      </c>
      <c r="Q1283" s="104"/>
      <c r="R1283" s="104"/>
      <c r="S1283" s="104"/>
      <c r="T1283" s="104"/>
      <c r="U1283" s="105"/>
      <c r="V1283" s="104" t="s">
        <v>118</v>
      </c>
      <c r="W1283" s="104"/>
      <c r="X1283" s="105"/>
      <c r="Y1283" s="106" t="s">
        <v>119</v>
      </c>
      <c r="Z1283" s="107" t="s">
        <v>120</v>
      </c>
      <c r="AA1283" s="108"/>
      <c r="AB1283" s="109" t="s">
        <v>94</v>
      </c>
    </row>
    <row r="1284" spans="1:37">
      <c r="A1284" s="110" t="s">
        <v>121</v>
      </c>
      <c r="B1284" s="111"/>
      <c r="C1284" s="111"/>
      <c r="D1284" s="111"/>
      <c r="E1284" s="111"/>
      <c r="F1284" s="111"/>
      <c r="G1284" s="112"/>
      <c r="H1284" s="111"/>
      <c r="I1284" s="111"/>
      <c r="J1284" s="112"/>
      <c r="K1284" s="113"/>
      <c r="L1284" s="114"/>
      <c r="M1284" s="115"/>
      <c r="N1284" s="116"/>
      <c r="O1284" s="117" t="s">
        <v>121</v>
      </c>
      <c r="P1284" s="111"/>
      <c r="Q1284" s="111"/>
      <c r="R1284" s="111"/>
      <c r="S1284" s="111"/>
      <c r="T1284" s="111"/>
      <c r="U1284" s="112"/>
      <c r="V1284" s="111"/>
      <c r="W1284" s="111"/>
      <c r="X1284" s="112"/>
      <c r="Y1284" s="113"/>
      <c r="Z1284" s="114"/>
      <c r="AA1284" s="115"/>
      <c r="AB1284" s="116"/>
      <c r="AD1284" s="64" t="s">
        <v>122</v>
      </c>
    </row>
    <row r="1285" spans="1:37">
      <c r="A1285" s="110" t="s">
        <v>123</v>
      </c>
      <c r="B1285" s="111"/>
      <c r="C1285" s="111"/>
      <c r="D1285" s="111"/>
      <c r="E1285" s="111"/>
      <c r="F1285" s="111"/>
      <c r="G1285" s="112"/>
      <c r="H1285" s="111"/>
      <c r="I1285" s="111"/>
      <c r="J1285" s="112"/>
      <c r="K1285" s="118"/>
      <c r="L1285" s="119"/>
      <c r="M1285" s="112"/>
      <c r="N1285" s="116"/>
      <c r="O1285" s="117" t="s">
        <v>123</v>
      </c>
      <c r="P1285" s="111"/>
      <c r="Q1285" s="111"/>
      <c r="R1285" s="111"/>
      <c r="S1285" s="111"/>
      <c r="T1285" s="111"/>
      <c r="U1285" s="112"/>
      <c r="V1285" s="111"/>
      <c r="W1285" s="111"/>
      <c r="X1285" s="112"/>
      <c r="Y1285" s="118"/>
      <c r="Z1285" s="119"/>
      <c r="AA1285" s="112"/>
      <c r="AB1285" s="116"/>
      <c r="AD1285" s="120"/>
      <c r="AE1285" s="58"/>
      <c r="AF1285" s="58"/>
      <c r="AG1285" s="58"/>
      <c r="AH1285" s="58"/>
      <c r="AI1285" s="58"/>
      <c r="AJ1285" s="58"/>
      <c r="AK1285" s="58"/>
    </row>
    <row r="1286" spans="1:37">
      <c r="A1286" s="110" t="s">
        <v>124</v>
      </c>
      <c r="B1286" s="111"/>
      <c r="C1286" s="111"/>
      <c r="D1286" s="111"/>
      <c r="E1286" s="111"/>
      <c r="F1286" s="111"/>
      <c r="G1286" s="112"/>
      <c r="H1286" s="111"/>
      <c r="I1286" s="111"/>
      <c r="J1286" s="112"/>
      <c r="K1286" s="118"/>
      <c r="L1286" s="119"/>
      <c r="M1286" s="112"/>
      <c r="N1286" s="116"/>
      <c r="O1286" s="117" t="s">
        <v>124</v>
      </c>
      <c r="P1286" s="111"/>
      <c r="Q1286" s="111"/>
      <c r="R1286" s="111"/>
      <c r="S1286" s="111"/>
      <c r="T1286" s="111"/>
      <c r="U1286" s="112"/>
      <c r="V1286" s="111"/>
      <c r="W1286" s="111"/>
      <c r="X1286" s="112"/>
      <c r="Y1286" s="118"/>
      <c r="Z1286" s="119"/>
      <c r="AA1286" s="112"/>
      <c r="AB1286" s="116"/>
      <c r="AD1286" s="64" t="s">
        <v>96</v>
      </c>
    </row>
    <row r="1287" spans="1:37">
      <c r="A1287" s="110" t="s">
        <v>125</v>
      </c>
      <c r="B1287" s="111"/>
      <c r="C1287" s="111"/>
      <c r="D1287" s="111"/>
      <c r="E1287" s="111"/>
      <c r="F1287" s="111"/>
      <c r="G1287" s="112"/>
      <c r="H1287" s="111"/>
      <c r="I1287" s="111"/>
      <c r="J1287" s="112"/>
      <c r="K1287" s="118"/>
      <c r="L1287" s="119"/>
      <c r="M1287" s="112"/>
      <c r="N1287" s="116"/>
      <c r="O1287" s="117" t="s">
        <v>125</v>
      </c>
      <c r="P1287" s="111"/>
      <c r="Q1287" s="111"/>
      <c r="R1287" s="111"/>
      <c r="S1287" s="111"/>
      <c r="T1287" s="111"/>
      <c r="U1287" s="112"/>
      <c r="V1287" s="111"/>
      <c r="W1287" s="111"/>
      <c r="X1287" s="112"/>
      <c r="Y1287" s="118"/>
      <c r="Z1287" s="119"/>
      <c r="AA1287" s="112"/>
      <c r="AB1287" s="116"/>
      <c r="AD1287" s="120"/>
      <c r="AE1287" s="58"/>
      <c r="AF1287" s="58"/>
      <c r="AG1287" s="58"/>
      <c r="AH1287" s="58"/>
      <c r="AI1287" s="58"/>
      <c r="AJ1287" s="58"/>
      <c r="AK1287" s="58"/>
    </row>
    <row r="1288" spans="1:37">
      <c r="A1288" s="110" t="s">
        <v>126</v>
      </c>
      <c r="B1288" s="111"/>
      <c r="C1288" s="111"/>
      <c r="D1288" s="111"/>
      <c r="E1288" s="111"/>
      <c r="F1288" s="111"/>
      <c r="G1288" s="112"/>
      <c r="H1288" s="111"/>
      <c r="I1288" s="111"/>
      <c r="J1288" s="112"/>
      <c r="K1288" s="118"/>
      <c r="L1288" s="119"/>
      <c r="M1288" s="112"/>
      <c r="N1288" s="116"/>
      <c r="O1288" s="117" t="s">
        <v>126</v>
      </c>
      <c r="P1288" s="111"/>
      <c r="Q1288" s="111"/>
      <c r="R1288" s="111"/>
      <c r="S1288" s="111"/>
      <c r="T1288" s="111"/>
      <c r="U1288" s="112"/>
      <c r="V1288" s="111"/>
      <c r="W1288" s="111"/>
      <c r="X1288" s="112"/>
      <c r="Y1288" s="118"/>
      <c r="Z1288" s="119"/>
      <c r="AA1288" s="112"/>
      <c r="AB1288" s="116"/>
      <c r="AD1288" s="64" t="s">
        <v>127</v>
      </c>
    </row>
    <row r="1289" spans="1:37">
      <c r="A1289" s="121" t="s">
        <v>128</v>
      </c>
      <c r="B1289" s="58"/>
      <c r="C1289" s="58"/>
      <c r="D1289" s="58"/>
      <c r="E1289" s="58"/>
      <c r="F1289" s="58"/>
      <c r="G1289" s="72"/>
      <c r="H1289" s="58"/>
      <c r="I1289" s="58"/>
      <c r="J1289" s="72"/>
      <c r="K1289" s="122"/>
      <c r="L1289" s="123"/>
      <c r="M1289" s="72"/>
      <c r="N1289" s="59"/>
      <c r="O1289" s="124" t="s">
        <v>128</v>
      </c>
      <c r="P1289" s="58"/>
      <c r="Q1289" s="58"/>
      <c r="R1289" s="58"/>
      <c r="S1289" s="58"/>
      <c r="T1289" s="58"/>
      <c r="U1289" s="72"/>
      <c r="V1289" s="58"/>
      <c r="W1289" s="58"/>
      <c r="X1289" s="72"/>
      <c r="Y1289" s="122"/>
      <c r="Z1289" s="123"/>
      <c r="AA1289" s="72"/>
      <c r="AB1289" s="59"/>
      <c r="AD1289" s="125"/>
      <c r="AE1289" s="125" t="str">
        <f>Daten!$A$35</f>
        <v>Fredenbeck</v>
      </c>
      <c r="AF1289" s="58"/>
      <c r="AG1289" s="58"/>
      <c r="AH1289" s="58"/>
      <c r="AI1289" s="58"/>
      <c r="AJ1289" s="58"/>
      <c r="AK1289" s="58"/>
    </row>
    <row r="1290" spans="1:37">
      <c r="A1290" s="65" t="s">
        <v>129</v>
      </c>
      <c r="N1290" s="61"/>
      <c r="O1290" s="64" t="s">
        <v>129</v>
      </c>
      <c r="AB1290" s="61"/>
      <c r="AD1290" s="64" t="s">
        <v>130</v>
      </c>
    </row>
    <row r="1291" spans="1:37">
      <c r="A1291" s="57"/>
      <c r="B1291" s="58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9"/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8"/>
      <c r="AB1291" s="59"/>
      <c r="AD1291" s="58"/>
      <c r="AE1291" s="126" t="str">
        <f>Daten!$A$33</f>
        <v>06.05.2017</v>
      </c>
      <c r="AF1291" s="58"/>
      <c r="AG1291" s="58"/>
      <c r="AH1291" s="58"/>
      <c r="AI1291" s="58"/>
      <c r="AJ1291" s="58"/>
      <c r="AK1291" s="58"/>
    </row>
    <row r="1292" spans="1:37" ht="12" customHeight="1">
      <c r="A1292" s="127"/>
    </row>
    <row r="1293" spans="1:37">
      <c r="A1293" s="51" t="s">
        <v>95</v>
      </c>
      <c r="B1293" s="52"/>
      <c r="C1293" s="52"/>
      <c r="D1293" s="52"/>
      <c r="E1293" s="53"/>
      <c r="F1293" s="54" t="s">
        <v>96</v>
      </c>
      <c r="G1293" s="52"/>
      <c r="H1293" s="52"/>
      <c r="I1293" s="52"/>
      <c r="J1293" s="52"/>
      <c r="K1293" s="52"/>
      <c r="L1293" s="52"/>
      <c r="M1293" s="52"/>
      <c r="N1293" s="52"/>
      <c r="O1293" s="52"/>
      <c r="P1293" s="53"/>
      <c r="Q1293" s="54" t="s">
        <v>97</v>
      </c>
      <c r="R1293" s="52"/>
      <c r="S1293" s="52"/>
      <c r="T1293" s="52"/>
      <c r="U1293" s="52"/>
      <c r="V1293" s="52"/>
      <c r="W1293" s="52"/>
      <c r="X1293" s="52"/>
      <c r="Y1293" s="52"/>
      <c r="Z1293" s="52"/>
      <c r="AA1293" s="52"/>
      <c r="AB1293" s="53"/>
      <c r="AC1293" s="55" t="s">
        <v>98</v>
      </c>
    </row>
    <row r="1294" spans="1:37">
      <c r="A1294" s="57"/>
      <c r="B1294" s="58"/>
      <c r="C1294" s="58"/>
      <c r="D1294" s="58"/>
      <c r="E1294" s="59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9"/>
      <c r="Q1294" s="58"/>
      <c r="R1294" s="58" t="str">
        <f ca="1">Sonntag!P63</f>
        <v>VfL Eintracht Hannover</v>
      </c>
      <c r="S1294" s="58"/>
      <c r="T1294" s="58"/>
      <c r="U1294" s="58"/>
      <c r="V1294" s="58"/>
      <c r="W1294" s="58"/>
      <c r="X1294" s="58"/>
      <c r="Y1294" s="58" t="str">
        <f>Sonntag!N63</f>
        <v>F40</v>
      </c>
      <c r="Z1294" s="58"/>
      <c r="AA1294" s="58"/>
      <c r="AB1294" s="59"/>
      <c r="AC1294" s="55" t="s">
        <v>99</v>
      </c>
    </row>
    <row r="1295" spans="1:37" ht="15.95" customHeight="1">
      <c r="A1295" s="60" t="s">
        <v>100</v>
      </c>
      <c r="C1295" s="56" t="str">
        <f ca="1">Sonntag!I63</f>
        <v>Gadderbaumer TV</v>
      </c>
      <c r="M1295" s="61"/>
      <c r="N1295" s="62" t="s">
        <v>101</v>
      </c>
      <c r="O1295" s="63"/>
      <c r="P1295" s="56" t="str">
        <f ca="1">Sonntag!M63</f>
        <v>TV Grohn</v>
      </c>
      <c r="AB1295" s="61"/>
    </row>
    <row r="1296" spans="1:37">
      <c r="A1296" s="57"/>
      <c r="B1296" s="58"/>
      <c r="C1296" s="58"/>
      <c r="M1296" s="61"/>
      <c r="N1296" s="62"/>
      <c r="AB1296" s="61"/>
      <c r="AD1296" s="64" t="s">
        <v>37</v>
      </c>
      <c r="AG1296" s="64" t="s">
        <v>102</v>
      </c>
      <c r="AJ1296" s="64" t="s">
        <v>39</v>
      </c>
    </row>
    <row r="1297" spans="1:37">
      <c r="A1297" s="65" t="s">
        <v>100</v>
      </c>
      <c r="C1297" s="66"/>
      <c r="D1297" s="67"/>
      <c r="E1297" s="67"/>
      <c r="F1297" s="67"/>
      <c r="G1297" s="67"/>
      <c r="H1297" s="68"/>
      <c r="I1297" s="67"/>
      <c r="J1297" s="67"/>
      <c r="K1297" s="67"/>
      <c r="L1297" s="67"/>
      <c r="M1297" s="68"/>
      <c r="N1297" s="67"/>
      <c r="O1297" s="67"/>
      <c r="P1297" s="67"/>
      <c r="Q1297" s="67"/>
      <c r="R1297" s="68"/>
      <c r="S1297" s="67"/>
      <c r="T1297" s="67"/>
      <c r="U1297" s="67"/>
      <c r="V1297" s="67"/>
      <c r="W1297" s="68"/>
      <c r="X1297" s="67"/>
      <c r="Y1297" s="67"/>
      <c r="Z1297" s="67"/>
      <c r="AA1297" s="67"/>
      <c r="AB1297" s="68"/>
      <c r="AC1297" s="62"/>
      <c r="AD1297" s="69"/>
      <c r="AE1297" s="53"/>
      <c r="AF1297" s="62"/>
      <c r="AG1297" s="69"/>
      <c r="AH1297" s="53"/>
      <c r="AJ1297" s="69"/>
      <c r="AK1297" s="53"/>
    </row>
    <row r="1298" spans="1:37">
      <c r="A1298" s="70" t="s">
        <v>101</v>
      </c>
      <c r="B1298" s="58"/>
      <c r="C1298" s="71"/>
      <c r="D1298" s="72"/>
      <c r="E1298" s="72"/>
      <c r="F1298" s="72"/>
      <c r="G1298" s="72"/>
      <c r="H1298" s="59"/>
      <c r="I1298" s="72"/>
      <c r="J1298" s="72"/>
      <c r="K1298" s="72"/>
      <c r="L1298" s="72"/>
      <c r="M1298" s="59"/>
      <c r="N1298" s="72"/>
      <c r="O1298" s="72"/>
      <c r="P1298" s="72"/>
      <c r="Q1298" s="72"/>
      <c r="R1298" s="59"/>
      <c r="S1298" s="72"/>
      <c r="T1298" s="72"/>
      <c r="U1298" s="72"/>
      <c r="V1298" s="72"/>
      <c r="W1298" s="59"/>
      <c r="X1298" s="72"/>
      <c r="Y1298" s="72"/>
      <c r="Z1298" s="72"/>
      <c r="AA1298" s="72"/>
      <c r="AB1298" s="59"/>
      <c r="AC1298" s="62"/>
      <c r="AD1298" s="462">
        <f>Sonntag!C62</f>
        <v>11</v>
      </c>
      <c r="AE1298" s="463"/>
      <c r="AF1298" s="62"/>
      <c r="AG1298" s="462">
        <f>Sonntag!E63</f>
        <v>139</v>
      </c>
      <c r="AH1298" s="463"/>
      <c r="AJ1298" s="462">
        <f>Sonntag!F63</f>
        <v>2</v>
      </c>
      <c r="AK1298" s="463"/>
    </row>
    <row r="1299" spans="1:37">
      <c r="A1299" s="65" t="s">
        <v>100</v>
      </c>
      <c r="C1299" s="66"/>
      <c r="D1299" s="67"/>
      <c r="E1299" s="67"/>
      <c r="F1299" s="67"/>
      <c r="G1299" s="67"/>
      <c r="H1299" s="68"/>
      <c r="I1299" s="67"/>
      <c r="J1299" s="67"/>
      <c r="K1299" s="67"/>
      <c r="L1299" s="67"/>
      <c r="M1299" s="68"/>
      <c r="N1299" s="67"/>
      <c r="O1299" s="67"/>
      <c r="P1299" s="67"/>
      <c r="Q1299" s="67"/>
      <c r="R1299" s="68"/>
      <c r="S1299" s="67"/>
      <c r="T1299" s="67"/>
      <c r="U1299" s="67"/>
      <c r="V1299" s="67"/>
      <c r="W1299" s="68"/>
      <c r="X1299" s="67"/>
      <c r="Y1299" s="67"/>
      <c r="Z1299" s="67"/>
      <c r="AA1299" s="67"/>
      <c r="AB1299" s="68"/>
      <c r="AC1299" s="62"/>
      <c r="AD1299" s="57"/>
      <c r="AE1299" s="59"/>
      <c r="AF1299" s="62"/>
      <c r="AG1299" s="57"/>
      <c r="AH1299" s="59"/>
      <c r="AJ1299" s="57"/>
      <c r="AK1299" s="59"/>
    </row>
    <row r="1300" spans="1:37">
      <c r="A1300" s="70" t="s">
        <v>101</v>
      </c>
      <c r="B1300" s="58"/>
      <c r="C1300" s="71"/>
      <c r="D1300" s="72"/>
      <c r="E1300" s="72"/>
      <c r="F1300" s="72"/>
      <c r="G1300" s="72"/>
      <c r="H1300" s="59"/>
      <c r="I1300" s="72"/>
      <c r="J1300" s="72"/>
      <c r="K1300" s="72"/>
      <c r="L1300" s="72"/>
      <c r="M1300" s="59"/>
      <c r="N1300" s="72"/>
      <c r="O1300" s="72"/>
      <c r="P1300" s="72"/>
      <c r="Q1300" s="72"/>
      <c r="R1300" s="59"/>
      <c r="S1300" s="72"/>
      <c r="T1300" s="72"/>
      <c r="U1300" s="72"/>
      <c r="V1300" s="72"/>
      <c r="W1300" s="59"/>
      <c r="X1300" s="72"/>
      <c r="Y1300" s="72"/>
      <c r="Z1300" s="72"/>
      <c r="AA1300" s="72"/>
      <c r="AB1300" s="59"/>
      <c r="AC1300" s="62"/>
      <c r="AD1300" s="62"/>
      <c r="AE1300" s="62"/>
      <c r="AF1300" s="62"/>
      <c r="AG1300" s="62"/>
    </row>
    <row r="1301" spans="1:37">
      <c r="A1301" s="65" t="s">
        <v>100</v>
      </c>
      <c r="C1301" s="66"/>
      <c r="D1301" s="67"/>
      <c r="E1301" s="67"/>
      <c r="F1301" s="67"/>
      <c r="G1301" s="67"/>
      <c r="H1301" s="68"/>
      <c r="I1301" s="67"/>
      <c r="J1301" s="67"/>
      <c r="K1301" s="67"/>
      <c r="L1301" s="67"/>
      <c r="M1301" s="68"/>
      <c r="N1301" s="67"/>
      <c r="O1301" s="67"/>
      <c r="P1301" s="67"/>
      <c r="Q1301" s="67"/>
      <c r="R1301" s="68"/>
      <c r="S1301" s="67"/>
      <c r="T1301" s="67"/>
      <c r="U1301" s="67"/>
      <c r="V1301" s="67"/>
      <c r="W1301" s="68"/>
      <c r="X1301" s="67"/>
      <c r="Y1301" s="67"/>
      <c r="Z1301" s="67"/>
      <c r="AA1301" s="67"/>
      <c r="AB1301" s="68"/>
      <c r="AC1301" s="62"/>
      <c r="AD1301" s="73" t="s">
        <v>103</v>
      </c>
      <c r="AE1301" s="62"/>
      <c r="AF1301" s="62"/>
      <c r="AG1301" s="62"/>
    </row>
    <row r="1302" spans="1:37">
      <c r="A1302" s="70" t="s">
        <v>101</v>
      </c>
      <c r="B1302" s="58"/>
      <c r="C1302" s="71"/>
      <c r="D1302" s="72"/>
      <c r="E1302" s="72"/>
      <c r="F1302" s="72"/>
      <c r="G1302" s="72"/>
      <c r="H1302" s="59"/>
      <c r="I1302" s="72"/>
      <c r="J1302" s="72"/>
      <c r="K1302" s="72"/>
      <c r="L1302" s="72"/>
      <c r="M1302" s="59"/>
      <c r="N1302" s="72"/>
      <c r="O1302" s="72"/>
      <c r="P1302" s="72"/>
      <c r="Q1302" s="72"/>
      <c r="R1302" s="59"/>
      <c r="S1302" s="72"/>
      <c r="T1302" s="72"/>
      <c r="U1302" s="72"/>
      <c r="V1302" s="72"/>
      <c r="W1302" s="59"/>
      <c r="X1302" s="72"/>
      <c r="Y1302" s="72"/>
      <c r="Z1302" s="72"/>
      <c r="AA1302" s="72"/>
      <c r="AB1302" s="59"/>
      <c r="AC1302" s="62"/>
      <c r="AD1302" s="62"/>
      <c r="AE1302" s="62"/>
      <c r="AF1302" s="62"/>
      <c r="AG1302" s="62"/>
    </row>
    <row r="1303" spans="1:37">
      <c r="A1303" s="65" t="s">
        <v>100</v>
      </c>
      <c r="C1303" s="66"/>
      <c r="D1303" s="67"/>
      <c r="E1303" s="67"/>
      <c r="F1303" s="67"/>
      <c r="G1303" s="67"/>
      <c r="H1303" s="68"/>
      <c r="I1303" s="67"/>
      <c r="J1303" s="67"/>
      <c r="K1303" s="67"/>
      <c r="L1303" s="67"/>
      <c r="M1303" s="68"/>
      <c r="N1303" s="67"/>
      <c r="O1303" s="67"/>
      <c r="P1303" s="67"/>
      <c r="Q1303" s="67"/>
      <c r="R1303" s="68"/>
      <c r="S1303" s="67"/>
      <c r="T1303" s="67"/>
      <c r="U1303" s="67"/>
      <c r="V1303" s="67"/>
      <c r="W1303" s="68"/>
      <c r="X1303" s="67"/>
      <c r="Y1303" s="67"/>
      <c r="Z1303" s="67"/>
      <c r="AA1303" s="67"/>
      <c r="AB1303" s="68"/>
      <c r="AC1303" s="62"/>
      <c r="AD1303" s="74" t="str">
        <f>Daten!$A$31</f>
        <v>DM Senioren 2017</v>
      </c>
      <c r="AE1303" s="58"/>
      <c r="AF1303" s="58"/>
      <c r="AG1303" s="58"/>
      <c r="AH1303" s="58"/>
      <c r="AI1303" s="58"/>
      <c r="AJ1303" s="58"/>
      <c r="AK1303" s="58"/>
    </row>
    <row r="1304" spans="1:37">
      <c r="A1304" s="70" t="s">
        <v>101</v>
      </c>
      <c r="B1304" s="58"/>
      <c r="C1304" s="71"/>
      <c r="D1304" s="72"/>
      <c r="E1304" s="72"/>
      <c r="F1304" s="72"/>
      <c r="G1304" s="72"/>
      <c r="H1304" s="59"/>
      <c r="I1304" s="72"/>
      <c r="J1304" s="72"/>
      <c r="K1304" s="72"/>
      <c r="L1304" s="72"/>
      <c r="M1304" s="59"/>
      <c r="N1304" s="72"/>
      <c r="O1304" s="72"/>
      <c r="P1304" s="72"/>
      <c r="Q1304" s="72"/>
      <c r="R1304" s="59"/>
      <c r="S1304" s="72"/>
      <c r="T1304" s="72"/>
      <c r="U1304" s="72"/>
      <c r="V1304" s="72"/>
      <c r="W1304" s="59"/>
      <c r="X1304" s="72"/>
      <c r="Y1304" s="72"/>
      <c r="Z1304" s="72"/>
      <c r="AA1304" s="72"/>
      <c r="AB1304" s="59"/>
      <c r="AC1304" s="62"/>
      <c r="AD1304" s="75" t="str">
        <f>Sonntag!G63</f>
        <v>F40</v>
      </c>
      <c r="AE1304" s="76"/>
      <c r="AF1304" s="76"/>
      <c r="AG1304" s="75" t="s">
        <v>34</v>
      </c>
      <c r="AH1304" s="76"/>
      <c r="AI1304" s="76"/>
      <c r="AJ1304" s="76"/>
      <c r="AK1304" s="76"/>
    </row>
    <row r="1305" spans="1:37">
      <c r="A1305" s="65" t="s">
        <v>100</v>
      </c>
      <c r="C1305" s="66"/>
      <c r="D1305" s="67"/>
      <c r="E1305" s="67"/>
      <c r="F1305" s="67"/>
      <c r="G1305" s="67"/>
      <c r="H1305" s="68"/>
      <c r="I1305" s="67"/>
      <c r="J1305" s="67"/>
      <c r="K1305" s="67"/>
      <c r="L1305" s="67"/>
      <c r="M1305" s="68"/>
      <c r="N1305" s="67"/>
      <c r="O1305" s="67"/>
      <c r="P1305" s="67"/>
      <c r="Q1305" s="67"/>
      <c r="R1305" s="68"/>
      <c r="S1305" s="67"/>
      <c r="T1305" s="67"/>
      <c r="U1305" s="67"/>
      <c r="V1305" s="67"/>
      <c r="W1305" s="68"/>
      <c r="X1305" s="67"/>
      <c r="Y1305" s="67"/>
      <c r="Z1305" s="67"/>
      <c r="AA1305" s="67"/>
      <c r="AB1305" s="68"/>
      <c r="AC1305" s="62"/>
      <c r="AD1305" s="77"/>
      <c r="AE1305" s="62"/>
      <c r="AF1305" s="62"/>
      <c r="AG1305" s="62"/>
      <c r="AH1305" s="62"/>
      <c r="AI1305" s="62"/>
      <c r="AJ1305" s="62"/>
      <c r="AK1305" s="62"/>
    </row>
    <row r="1306" spans="1:37">
      <c r="A1306" s="70" t="s">
        <v>101</v>
      </c>
      <c r="B1306" s="58"/>
      <c r="C1306" s="71"/>
      <c r="D1306" s="72"/>
      <c r="E1306" s="72"/>
      <c r="F1306" s="72"/>
      <c r="G1306" s="72"/>
      <c r="H1306" s="59"/>
      <c r="I1306" s="72"/>
      <c r="J1306" s="72"/>
      <c r="K1306" s="72"/>
      <c r="L1306" s="72"/>
      <c r="M1306" s="59"/>
      <c r="N1306" s="72"/>
      <c r="O1306" s="72"/>
      <c r="P1306" s="72"/>
      <c r="Q1306" s="72"/>
      <c r="R1306" s="59"/>
      <c r="S1306" s="72"/>
      <c r="T1306" s="72"/>
      <c r="U1306" s="72"/>
      <c r="V1306" s="72"/>
      <c r="W1306" s="59"/>
      <c r="X1306" s="72"/>
      <c r="Y1306" s="72"/>
      <c r="Z1306" s="72"/>
      <c r="AA1306" s="72"/>
      <c r="AB1306" s="59"/>
      <c r="AC1306" s="62"/>
      <c r="AD1306" s="78" t="s">
        <v>104</v>
      </c>
      <c r="AE1306" s="76"/>
      <c r="AF1306" s="76"/>
      <c r="AG1306" s="76"/>
      <c r="AH1306" s="79"/>
      <c r="AI1306" s="76"/>
      <c r="AJ1306" s="76"/>
      <c r="AK1306" s="80"/>
    </row>
    <row r="1307" spans="1:37">
      <c r="D1307" s="64"/>
      <c r="AD1307" s="81"/>
      <c r="AE1307" s="52"/>
      <c r="AF1307" s="52"/>
      <c r="AG1307" s="52"/>
      <c r="AH1307" s="82"/>
      <c r="AI1307" s="52"/>
      <c r="AJ1307" s="52"/>
      <c r="AK1307" s="53"/>
    </row>
    <row r="1308" spans="1:37">
      <c r="A1308" s="83" t="s">
        <v>105</v>
      </c>
      <c r="B1308" s="76"/>
      <c r="C1308" s="80"/>
      <c r="D1308" s="84"/>
      <c r="E1308" s="84" t="s">
        <v>100</v>
      </c>
      <c r="F1308" s="85" t="s">
        <v>21</v>
      </c>
      <c r="G1308" s="84" t="s">
        <v>101</v>
      </c>
      <c r="H1308" s="86"/>
      <c r="I1308" s="84" t="s">
        <v>106</v>
      </c>
      <c r="J1308" s="84"/>
      <c r="K1308" s="84"/>
      <c r="L1308" s="84"/>
      <c r="M1308" s="86"/>
      <c r="N1308" s="84" t="s">
        <v>107</v>
      </c>
      <c r="O1308" s="84"/>
      <c r="P1308" s="84"/>
      <c r="Q1308" s="84"/>
      <c r="R1308" s="86"/>
      <c r="S1308" s="73"/>
      <c r="T1308" s="73"/>
      <c r="AD1308" s="87" t="s">
        <v>108</v>
      </c>
      <c r="AE1308" s="58"/>
      <c r="AF1308" s="58"/>
      <c r="AG1308" s="58"/>
      <c r="AH1308" s="72"/>
      <c r="AI1308" s="58"/>
      <c r="AJ1308" s="58"/>
      <c r="AK1308" s="59"/>
    </row>
    <row r="1309" spans="1:37">
      <c r="A1309" s="60"/>
      <c r="C1309" s="61"/>
      <c r="H1309" s="61"/>
      <c r="M1309" s="61"/>
      <c r="N1309" s="88"/>
      <c r="O1309" s="89"/>
      <c r="P1309" s="89"/>
      <c r="Q1309" s="89"/>
      <c r="R1309" s="90"/>
      <c r="S1309" s="62"/>
      <c r="T1309" s="56" t="s">
        <v>109</v>
      </c>
      <c r="AD1309" s="91"/>
      <c r="AE1309" s="62"/>
      <c r="AF1309" s="62"/>
      <c r="AG1309" s="62"/>
      <c r="AH1309" s="92"/>
      <c r="AI1309" s="62"/>
      <c r="AJ1309" s="62"/>
      <c r="AK1309" s="61"/>
    </row>
    <row r="1310" spans="1:37">
      <c r="A1310" s="93" t="s">
        <v>110</v>
      </c>
      <c r="B1310" s="58"/>
      <c r="C1310" s="59"/>
      <c r="D1310" s="58"/>
      <c r="E1310" s="58"/>
      <c r="F1310" s="94" t="s">
        <v>21</v>
      </c>
      <c r="G1310" s="58"/>
      <c r="H1310" s="59"/>
      <c r="I1310" s="58"/>
      <c r="J1310" s="58"/>
      <c r="K1310" s="94" t="s">
        <v>21</v>
      </c>
      <c r="L1310" s="58"/>
      <c r="M1310" s="59"/>
      <c r="N1310" s="95"/>
      <c r="O1310" s="95"/>
      <c r="P1310" s="96"/>
      <c r="Q1310" s="97"/>
      <c r="R1310" s="98"/>
      <c r="S1310" s="62"/>
      <c r="T1310" s="62"/>
      <c r="AD1310" s="87" t="s">
        <v>111</v>
      </c>
      <c r="AE1310" s="58"/>
      <c r="AF1310" s="58"/>
      <c r="AG1310" s="58"/>
      <c r="AH1310" s="72"/>
      <c r="AI1310" s="58"/>
      <c r="AJ1310" s="58"/>
      <c r="AK1310" s="59"/>
    </row>
    <row r="1311" spans="1:37">
      <c r="A1311" s="60"/>
      <c r="C1311" s="61"/>
      <c r="H1311" s="61"/>
      <c r="K1311" s="99"/>
      <c r="M1311" s="61"/>
      <c r="N1311" s="62"/>
      <c r="Q1311" s="100"/>
      <c r="R1311" s="61"/>
      <c r="S1311" s="62"/>
      <c r="T1311" s="58"/>
      <c r="U1311" s="58"/>
      <c r="V1311" s="58"/>
      <c r="W1311" s="58"/>
      <c r="X1311" s="58"/>
      <c r="Y1311" s="58"/>
      <c r="Z1311" s="58"/>
      <c r="AA1311" s="58"/>
      <c r="AB1311" s="58"/>
      <c r="AC1311" s="62"/>
      <c r="AD1311" s="91"/>
      <c r="AE1311" s="62"/>
      <c r="AF1311" s="62"/>
      <c r="AG1311" s="62"/>
      <c r="AH1311" s="92"/>
      <c r="AI1311" s="62"/>
      <c r="AJ1311" s="62"/>
      <c r="AK1311" s="61"/>
    </row>
    <row r="1312" spans="1:37">
      <c r="A1312" s="93" t="s">
        <v>112</v>
      </c>
      <c r="B1312" s="58"/>
      <c r="C1312" s="59"/>
      <c r="D1312" s="58"/>
      <c r="E1312" s="58"/>
      <c r="F1312" s="94" t="s">
        <v>21</v>
      </c>
      <c r="G1312" s="58"/>
      <c r="H1312" s="59"/>
      <c r="I1312" s="58"/>
      <c r="J1312" s="58"/>
      <c r="K1312" s="94" t="s">
        <v>21</v>
      </c>
      <c r="L1312" s="58"/>
      <c r="M1312" s="59"/>
      <c r="N1312" s="58"/>
      <c r="O1312" s="58"/>
      <c r="P1312" s="94" t="s">
        <v>21</v>
      </c>
      <c r="Q1312" s="101"/>
      <c r="R1312" s="59"/>
      <c r="S1312" s="62"/>
      <c r="T1312" s="62"/>
      <c r="AD1312" s="87" t="s">
        <v>113</v>
      </c>
      <c r="AE1312" s="58"/>
      <c r="AF1312" s="58"/>
      <c r="AG1312" s="58"/>
      <c r="AH1312" s="72"/>
      <c r="AI1312" s="58"/>
      <c r="AJ1312" s="58"/>
      <c r="AK1312" s="59"/>
    </row>
    <row r="1313" spans="1:37">
      <c r="AD1313" s="91" t="s">
        <v>114</v>
      </c>
      <c r="AE1313" s="62"/>
      <c r="AF1313" s="62"/>
      <c r="AG1313" s="62"/>
      <c r="AH1313" s="92"/>
      <c r="AI1313" s="62"/>
      <c r="AJ1313" s="62"/>
      <c r="AK1313" s="61"/>
    </row>
    <row r="1314" spans="1:37">
      <c r="A1314" s="102"/>
      <c r="B1314" s="76"/>
      <c r="C1314" s="76"/>
      <c r="D1314" s="76"/>
      <c r="E1314" s="76" t="s">
        <v>100</v>
      </c>
      <c r="F1314" s="76"/>
      <c r="G1314" s="76"/>
      <c r="H1314" s="76"/>
      <c r="I1314" s="76"/>
      <c r="J1314" s="76"/>
      <c r="K1314" s="76"/>
      <c r="L1314" s="76"/>
      <c r="M1314" s="76"/>
      <c r="N1314" s="85" t="s">
        <v>40</v>
      </c>
      <c r="O1314" s="76"/>
      <c r="P1314" s="76"/>
      <c r="Q1314" s="76"/>
      <c r="R1314" s="76"/>
      <c r="S1314" s="76"/>
      <c r="T1314" s="76" t="s">
        <v>101</v>
      </c>
      <c r="U1314" s="76"/>
      <c r="V1314" s="76"/>
      <c r="W1314" s="76"/>
      <c r="X1314" s="76"/>
      <c r="Y1314" s="76"/>
      <c r="Z1314" s="76"/>
      <c r="AA1314" s="76"/>
      <c r="AB1314" s="80"/>
      <c r="AD1314" s="87" t="s">
        <v>115</v>
      </c>
      <c r="AE1314" s="58"/>
      <c r="AF1314" s="58"/>
      <c r="AG1314" s="58"/>
      <c r="AH1314" s="72"/>
      <c r="AI1314" s="58"/>
      <c r="AJ1314" s="58"/>
      <c r="AK1314" s="59"/>
    </row>
    <row r="1315" spans="1:37">
      <c r="A1315" s="103" t="s">
        <v>116</v>
      </c>
      <c r="B1315" s="104" t="s">
        <v>117</v>
      </c>
      <c r="C1315" s="104"/>
      <c r="D1315" s="104"/>
      <c r="E1315" s="104"/>
      <c r="F1315" s="104"/>
      <c r="G1315" s="105"/>
      <c r="H1315" s="104" t="s">
        <v>118</v>
      </c>
      <c r="I1315" s="104"/>
      <c r="J1315" s="105"/>
      <c r="K1315" s="106" t="s">
        <v>119</v>
      </c>
      <c r="L1315" s="107" t="s">
        <v>120</v>
      </c>
      <c r="M1315" s="108"/>
      <c r="N1315" s="109" t="s">
        <v>94</v>
      </c>
      <c r="O1315" s="105" t="s">
        <v>116</v>
      </c>
      <c r="P1315" s="104" t="s">
        <v>117</v>
      </c>
      <c r="Q1315" s="104"/>
      <c r="R1315" s="104"/>
      <c r="S1315" s="104"/>
      <c r="T1315" s="104"/>
      <c r="U1315" s="105"/>
      <c r="V1315" s="104" t="s">
        <v>118</v>
      </c>
      <c r="W1315" s="104"/>
      <c r="X1315" s="105"/>
      <c r="Y1315" s="106" t="s">
        <v>119</v>
      </c>
      <c r="Z1315" s="107" t="s">
        <v>120</v>
      </c>
      <c r="AA1315" s="108"/>
      <c r="AB1315" s="109" t="s">
        <v>94</v>
      </c>
    </row>
    <row r="1316" spans="1:37">
      <c r="A1316" s="110" t="s">
        <v>121</v>
      </c>
      <c r="B1316" s="111"/>
      <c r="C1316" s="111"/>
      <c r="D1316" s="111"/>
      <c r="E1316" s="111"/>
      <c r="F1316" s="111"/>
      <c r="G1316" s="112"/>
      <c r="H1316" s="111"/>
      <c r="I1316" s="111"/>
      <c r="J1316" s="112"/>
      <c r="K1316" s="113"/>
      <c r="L1316" s="114"/>
      <c r="M1316" s="115"/>
      <c r="N1316" s="116"/>
      <c r="O1316" s="117" t="s">
        <v>121</v>
      </c>
      <c r="P1316" s="111"/>
      <c r="Q1316" s="111"/>
      <c r="R1316" s="111"/>
      <c r="S1316" s="111"/>
      <c r="T1316" s="111"/>
      <c r="U1316" s="112"/>
      <c r="V1316" s="111"/>
      <c r="W1316" s="111"/>
      <c r="X1316" s="112"/>
      <c r="Y1316" s="113"/>
      <c r="Z1316" s="114"/>
      <c r="AA1316" s="115"/>
      <c r="AB1316" s="116"/>
      <c r="AD1316" s="64" t="s">
        <v>122</v>
      </c>
    </row>
    <row r="1317" spans="1:37">
      <c r="A1317" s="110" t="s">
        <v>123</v>
      </c>
      <c r="B1317" s="111"/>
      <c r="C1317" s="111"/>
      <c r="D1317" s="111"/>
      <c r="E1317" s="111"/>
      <c r="F1317" s="111"/>
      <c r="G1317" s="112"/>
      <c r="H1317" s="111"/>
      <c r="I1317" s="111"/>
      <c r="J1317" s="112"/>
      <c r="K1317" s="118"/>
      <c r="L1317" s="119"/>
      <c r="M1317" s="112"/>
      <c r="N1317" s="116"/>
      <c r="O1317" s="117" t="s">
        <v>123</v>
      </c>
      <c r="P1317" s="111"/>
      <c r="Q1317" s="111"/>
      <c r="R1317" s="111"/>
      <c r="S1317" s="111"/>
      <c r="T1317" s="111"/>
      <c r="U1317" s="112"/>
      <c r="V1317" s="111"/>
      <c r="W1317" s="111"/>
      <c r="X1317" s="112"/>
      <c r="Y1317" s="118"/>
      <c r="Z1317" s="119"/>
      <c r="AA1317" s="112"/>
      <c r="AB1317" s="116"/>
      <c r="AD1317" s="120"/>
      <c r="AE1317" s="58"/>
      <c r="AF1317" s="58"/>
      <c r="AG1317" s="58"/>
      <c r="AH1317" s="58"/>
      <c r="AI1317" s="58"/>
      <c r="AJ1317" s="58"/>
      <c r="AK1317" s="58"/>
    </row>
    <row r="1318" spans="1:37">
      <c r="A1318" s="110" t="s">
        <v>124</v>
      </c>
      <c r="B1318" s="111"/>
      <c r="C1318" s="111"/>
      <c r="D1318" s="111"/>
      <c r="E1318" s="111"/>
      <c r="F1318" s="111"/>
      <c r="G1318" s="112"/>
      <c r="H1318" s="111"/>
      <c r="I1318" s="111"/>
      <c r="J1318" s="112"/>
      <c r="K1318" s="118"/>
      <c r="L1318" s="119"/>
      <c r="M1318" s="112"/>
      <c r="N1318" s="116"/>
      <c r="O1318" s="117" t="s">
        <v>124</v>
      </c>
      <c r="P1318" s="111"/>
      <c r="Q1318" s="111"/>
      <c r="R1318" s="111"/>
      <c r="S1318" s="111"/>
      <c r="T1318" s="111"/>
      <c r="U1318" s="112"/>
      <c r="V1318" s="111"/>
      <c r="W1318" s="111"/>
      <c r="X1318" s="112"/>
      <c r="Y1318" s="118"/>
      <c r="Z1318" s="119"/>
      <c r="AA1318" s="112"/>
      <c r="AB1318" s="116"/>
      <c r="AD1318" s="64" t="s">
        <v>96</v>
      </c>
    </row>
    <row r="1319" spans="1:37">
      <c r="A1319" s="110" t="s">
        <v>125</v>
      </c>
      <c r="B1319" s="111"/>
      <c r="C1319" s="111"/>
      <c r="D1319" s="111"/>
      <c r="E1319" s="111"/>
      <c r="F1319" s="111"/>
      <c r="G1319" s="112"/>
      <c r="H1319" s="111"/>
      <c r="I1319" s="111"/>
      <c r="J1319" s="112"/>
      <c r="K1319" s="118"/>
      <c r="L1319" s="119"/>
      <c r="M1319" s="112"/>
      <c r="N1319" s="116"/>
      <c r="O1319" s="117" t="s">
        <v>125</v>
      </c>
      <c r="P1319" s="111"/>
      <c r="Q1319" s="111"/>
      <c r="R1319" s="111"/>
      <c r="S1319" s="111"/>
      <c r="T1319" s="111"/>
      <c r="U1319" s="112"/>
      <c r="V1319" s="111"/>
      <c r="W1319" s="111"/>
      <c r="X1319" s="112"/>
      <c r="Y1319" s="118"/>
      <c r="Z1319" s="119"/>
      <c r="AA1319" s="112"/>
      <c r="AB1319" s="116"/>
      <c r="AD1319" s="120"/>
      <c r="AE1319" s="58"/>
      <c r="AF1319" s="58"/>
      <c r="AG1319" s="58"/>
      <c r="AH1319" s="58"/>
      <c r="AI1319" s="58"/>
      <c r="AJ1319" s="58"/>
      <c r="AK1319" s="58"/>
    </row>
    <row r="1320" spans="1:37">
      <c r="A1320" s="110" t="s">
        <v>126</v>
      </c>
      <c r="B1320" s="111"/>
      <c r="C1320" s="111"/>
      <c r="D1320" s="111"/>
      <c r="E1320" s="111"/>
      <c r="F1320" s="111"/>
      <c r="G1320" s="112"/>
      <c r="H1320" s="111"/>
      <c r="I1320" s="111"/>
      <c r="J1320" s="112"/>
      <c r="K1320" s="118"/>
      <c r="L1320" s="119"/>
      <c r="M1320" s="112"/>
      <c r="N1320" s="116"/>
      <c r="O1320" s="117" t="s">
        <v>126</v>
      </c>
      <c r="P1320" s="111"/>
      <c r="Q1320" s="111"/>
      <c r="R1320" s="111"/>
      <c r="S1320" s="111"/>
      <c r="T1320" s="111"/>
      <c r="U1320" s="112"/>
      <c r="V1320" s="111"/>
      <c r="W1320" s="111"/>
      <c r="X1320" s="112"/>
      <c r="Y1320" s="118"/>
      <c r="Z1320" s="119"/>
      <c r="AA1320" s="112"/>
      <c r="AB1320" s="116"/>
      <c r="AD1320" s="64" t="s">
        <v>127</v>
      </c>
    </row>
    <row r="1321" spans="1:37">
      <c r="A1321" s="121" t="s">
        <v>128</v>
      </c>
      <c r="B1321" s="58"/>
      <c r="C1321" s="58"/>
      <c r="D1321" s="58"/>
      <c r="E1321" s="58"/>
      <c r="F1321" s="58"/>
      <c r="G1321" s="72"/>
      <c r="H1321" s="58"/>
      <c r="I1321" s="58"/>
      <c r="J1321" s="72"/>
      <c r="K1321" s="122"/>
      <c r="L1321" s="123"/>
      <c r="M1321" s="72"/>
      <c r="N1321" s="59"/>
      <c r="O1321" s="124" t="s">
        <v>128</v>
      </c>
      <c r="P1321" s="58"/>
      <c r="Q1321" s="58"/>
      <c r="R1321" s="58"/>
      <c r="S1321" s="58"/>
      <c r="T1321" s="58"/>
      <c r="U1321" s="72"/>
      <c r="V1321" s="58"/>
      <c r="W1321" s="58"/>
      <c r="X1321" s="72"/>
      <c r="Y1321" s="122"/>
      <c r="Z1321" s="123"/>
      <c r="AA1321" s="72"/>
      <c r="AB1321" s="59"/>
      <c r="AD1321" s="120"/>
      <c r="AE1321" s="125" t="str">
        <f>Daten!$A$35</f>
        <v>Fredenbeck</v>
      </c>
      <c r="AF1321" s="58"/>
      <c r="AG1321" s="58"/>
      <c r="AH1321" s="58"/>
      <c r="AI1321" s="58"/>
      <c r="AJ1321" s="58"/>
      <c r="AK1321" s="58"/>
    </row>
    <row r="1322" spans="1:37">
      <c r="A1322" s="65" t="s">
        <v>129</v>
      </c>
      <c r="N1322" s="61"/>
      <c r="O1322" s="64" t="s">
        <v>129</v>
      </c>
      <c r="AB1322" s="61"/>
      <c r="AD1322" s="64" t="s">
        <v>130</v>
      </c>
    </row>
    <row r="1323" spans="1:37">
      <c r="A1323" s="57"/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9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8"/>
      <c r="AB1323" s="59"/>
      <c r="AD1323" s="58"/>
      <c r="AE1323" s="126" t="str">
        <f>Daten!$A$33</f>
        <v>06.05.2017</v>
      </c>
      <c r="AF1323" s="58"/>
      <c r="AG1323" s="58"/>
      <c r="AH1323" s="58"/>
      <c r="AI1323" s="58"/>
      <c r="AJ1323" s="58"/>
      <c r="AK1323" s="58"/>
    </row>
    <row r="1324" spans="1:37">
      <c r="A1324" s="51" t="s">
        <v>95</v>
      </c>
      <c r="B1324" s="52"/>
      <c r="C1324" s="52"/>
      <c r="D1324" s="52"/>
      <c r="E1324" s="53"/>
      <c r="F1324" s="54" t="s">
        <v>96</v>
      </c>
      <c r="G1324" s="52"/>
      <c r="H1324" s="52"/>
      <c r="I1324" s="52"/>
      <c r="J1324" s="52"/>
      <c r="K1324" s="52"/>
      <c r="L1324" s="52"/>
      <c r="M1324" s="52"/>
      <c r="N1324" s="52"/>
      <c r="O1324" s="52"/>
      <c r="P1324" s="53"/>
      <c r="Q1324" s="54" t="s">
        <v>97</v>
      </c>
      <c r="R1324" s="52"/>
      <c r="S1324" s="52"/>
      <c r="T1324" s="52"/>
      <c r="U1324" s="52"/>
      <c r="V1324" s="52"/>
      <c r="W1324" s="52"/>
      <c r="X1324" s="52"/>
      <c r="Y1324" s="52"/>
      <c r="Z1324" s="52"/>
      <c r="AA1324" s="52"/>
      <c r="AB1324" s="53"/>
      <c r="AC1324" s="55" t="s">
        <v>98</v>
      </c>
    </row>
    <row r="1325" spans="1:37">
      <c r="A1325" s="57"/>
      <c r="B1325" s="58"/>
      <c r="C1325" s="58"/>
      <c r="D1325" s="58"/>
      <c r="E1325" s="59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9"/>
      <c r="Q1325" s="58"/>
      <c r="R1325" s="58" t="str">
        <f ca="1">Sonntag!P64</f>
        <v>TSV Burgdorf</v>
      </c>
      <c r="S1325" s="58"/>
      <c r="T1325" s="58"/>
      <c r="U1325" s="58"/>
      <c r="V1325" s="58"/>
      <c r="W1325" s="58"/>
      <c r="X1325" s="58"/>
      <c r="Y1325" s="58" t="str">
        <f>Sonntag!N64</f>
        <v>F30</v>
      </c>
      <c r="Z1325" s="58"/>
      <c r="AA1325" s="58"/>
      <c r="AB1325" s="59"/>
      <c r="AC1325" s="55" t="s">
        <v>99</v>
      </c>
    </row>
    <row r="1326" spans="1:37" ht="15.95" customHeight="1">
      <c r="A1326" s="60" t="s">
        <v>100</v>
      </c>
      <c r="C1326" s="56" t="str">
        <f ca="1">Sonntag!I64</f>
        <v>TV Berkenbaum</v>
      </c>
      <c r="M1326" s="61"/>
      <c r="N1326" s="62" t="s">
        <v>101</v>
      </c>
      <c r="O1326" s="63"/>
      <c r="P1326" s="56" t="str">
        <f ca="1">Sonntag!M64</f>
        <v>SC Itzehoe</v>
      </c>
      <c r="AB1326" s="61"/>
    </row>
    <row r="1327" spans="1:37">
      <c r="A1327" s="57"/>
      <c r="B1327" s="58"/>
      <c r="C1327" s="58"/>
      <c r="M1327" s="61"/>
      <c r="N1327" s="62"/>
      <c r="AB1327" s="61"/>
      <c r="AD1327" s="64" t="s">
        <v>37</v>
      </c>
      <c r="AG1327" s="64" t="s">
        <v>102</v>
      </c>
      <c r="AJ1327" s="64" t="s">
        <v>39</v>
      </c>
    </row>
    <row r="1328" spans="1:37">
      <c r="A1328" s="65" t="s">
        <v>100</v>
      </c>
      <c r="C1328" s="66"/>
      <c r="D1328" s="67"/>
      <c r="E1328" s="67"/>
      <c r="F1328" s="67"/>
      <c r="G1328" s="67"/>
      <c r="H1328" s="68"/>
      <c r="I1328" s="67"/>
      <c r="J1328" s="67"/>
      <c r="K1328" s="67"/>
      <c r="L1328" s="67"/>
      <c r="M1328" s="68"/>
      <c r="N1328" s="67"/>
      <c r="O1328" s="67"/>
      <c r="P1328" s="67"/>
      <c r="Q1328" s="67"/>
      <c r="R1328" s="68"/>
      <c r="S1328" s="67"/>
      <c r="T1328" s="67"/>
      <c r="U1328" s="67"/>
      <c r="V1328" s="67"/>
      <c r="W1328" s="68"/>
      <c r="X1328" s="67"/>
      <c r="Y1328" s="67"/>
      <c r="Z1328" s="67"/>
      <c r="AA1328" s="67"/>
      <c r="AB1328" s="68"/>
      <c r="AC1328" s="62"/>
      <c r="AD1328" s="69"/>
      <c r="AE1328" s="53"/>
      <c r="AF1328" s="62"/>
      <c r="AG1328" s="69"/>
      <c r="AH1328" s="53"/>
      <c r="AJ1328" s="69"/>
      <c r="AK1328" s="53"/>
    </row>
    <row r="1329" spans="1:37">
      <c r="A1329" s="70" t="s">
        <v>101</v>
      </c>
      <c r="B1329" s="58"/>
      <c r="C1329" s="71"/>
      <c r="D1329" s="72"/>
      <c r="E1329" s="72"/>
      <c r="F1329" s="72"/>
      <c r="G1329" s="72"/>
      <c r="H1329" s="59"/>
      <c r="I1329" s="72"/>
      <c r="J1329" s="72"/>
      <c r="K1329" s="72"/>
      <c r="L1329" s="72"/>
      <c r="M1329" s="59"/>
      <c r="N1329" s="72"/>
      <c r="O1329" s="72"/>
      <c r="P1329" s="72"/>
      <c r="Q1329" s="72"/>
      <c r="R1329" s="59"/>
      <c r="S1329" s="72"/>
      <c r="T1329" s="72"/>
      <c r="U1329" s="72"/>
      <c r="V1329" s="72"/>
      <c r="W1329" s="59"/>
      <c r="X1329" s="72"/>
      <c r="Y1329" s="72"/>
      <c r="Z1329" s="72"/>
      <c r="AA1329" s="72"/>
      <c r="AB1329" s="59"/>
      <c r="AC1329" s="62"/>
      <c r="AD1329" s="462">
        <f>Sonntag!C62</f>
        <v>11</v>
      </c>
      <c r="AE1329" s="463"/>
      <c r="AF1329" s="62"/>
      <c r="AG1329" s="462">
        <f>Sonntag!E64</f>
        <v>140</v>
      </c>
      <c r="AH1329" s="463"/>
      <c r="AJ1329" s="462">
        <f>Sonntag!F64</f>
        <v>3</v>
      </c>
      <c r="AK1329" s="463"/>
    </row>
    <row r="1330" spans="1:37">
      <c r="A1330" s="65" t="s">
        <v>100</v>
      </c>
      <c r="C1330" s="66"/>
      <c r="D1330" s="67"/>
      <c r="E1330" s="67"/>
      <c r="F1330" s="67"/>
      <c r="G1330" s="67"/>
      <c r="H1330" s="68"/>
      <c r="I1330" s="67"/>
      <c r="J1330" s="67"/>
      <c r="K1330" s="67"/>
      <c r="L1330" s="67"/>
      <c r="M1330" s="68"/>
      <c r="N1330" s="67"/>
      <c r="O1330" s="67"/>
      <c r="P1330" s="67"/>
      <c r="Q1330" s="67"/>
      <c r="R1330" s="68"/>
      <c r="S1330" s="67"/>
      <c r="T1330" s="67"/>
      <c r="U1330" s="67"/>
      <c r="V1330" s="67"/>
      <c r="W1330" s="68"/>
      <c r="X1330" s="67"/>
      <c r="Y1330" s="67"/>
      <c r="Z1330" s="67"/>
      <c r="AA1330" s="67"/>
      <c r="AB1330" s="68"/>
      <c r="AC1330" s="62"/>
      <c r="AD1330" s="57"/>
      <c r="AE1330" s="59"/>
      <c r="AF1330" s="62"/>
      <c r="AG1330" s="57"/>
      <c r="AH1330" s="59"/>
      <c r="AJ1330" s="57"/>
      <c r="AK1330" s="59"/>
    </row>
    <row r="1331" spans="1:37">
      <c r="A1331" s="70" t="s">
        <v>101</v>
      </c>
      <c r="B1331" s="58"/>
      <c r="C1331" s="71"/>
      <c r="D1331" s="72"/>
      <c r="E1331" s="72"/>
      <c r="F1331" s="72"/>
      <c r="G1331" s="72"/>
      <c r="H1331" s="59"/>
      <c r="I1331" s="72"/>
      <c r="J1331" s="72"/>
      <c r="K1331" s="72"/>
      <c r="L1331" s="72"/>
      <c r="M1331" s="59"/>
      <c r="N1331" s="72"/>
      <c r="O1331" s="72"/>
      <c r="P1331" s="72"/>
      <c r="Q1331" s="72"/>
      <c r="R1331" s="59"/>
      <c r="S1331" s="72"/>
      <c r="T1331" s="72"/>
      <c r="U1331" s="72"/>
      <c r="V1331" s="72"/>
      <c r="W1331" s="59"/>
      <c r="X1331" s="72"/>
      <c r="Y1331" s="72"/>
      <c r="Z1331" s="72"/>
      <c r="AA1331" s="72"/>
      <c r="AB1331" s="59"/>
      <c r="AC1331" s="62"/>
      <c r="AD1331" s="62"/>
      <c r="AE1331" s="62"/>
      <c r="AF1331" s="62"/>
      <c r="AG1331" s="62"/>
    </row>
    <row r="1332" spans="1:37">
      <c r="A1332" s="65" t="s">
        <v>100</v>
      </c>
      <c r="C1332" s="66"/>
      <c r="D1332" s="67"/>
      <c r="E1332" s="67"/>
      <c r="F1332" s="67"/>
      <c r="G1332" s="67"/>
      <c r="H1332" s="68"/>
      <c r="I1332" s="67"/>
      <c r="J1332" s="67"/>
      <c r="K1332" s="67"/>
      <c r="L1332" s="67"/>
      <c r="M1332" s="68"/>
      <c r="N1332" s="67"/>
      <c r="O1332" s="67"/>
      <c r="P1332" s="67"/>
      <c r="Q1332" s="67"/>
      <c r="R1332" s="68"/>
      <c r="S1332" s="67"/>
      <c r="T1332" s="67"/>
      <c r="U1332" s="67"/>
      <c r="V1332" s="67"/>
      <c r="W1332" s="68"/>
      <c r="X1332" s="67"/>
      <c r="Y1332" s="67"/>
      <c r="Z1332" s="67"/>
      <c r="AA1332" s="67"/>
      <c r="AB1332" s="68"/>
      <c r="AC1332" s="62"/>
      <c r="AD1332" s="73" t="s">
        <v>103</v>
      </c>
      <c r="AE1332" s="62"/>
      <c r="AF1332" s="62"/>
      <c r="AG1332" s="62"/>
    </row>
    <row r="1333" spans="1:37">
      <c r="A1333" s="70" t="s">
        <v>101</v>
      </c>
      <c r="B1333" s="58"/>
      <c r="C1333" s="71"/>
      <c r="D1333" s="72"/>
      <c r="E1333" s="72"/>
      <c r="F1333" s="72"/>
      <c r="G1333" s="72"/>
      <c r="H1333" s="59"/>
      <c r="I1333" s="72"/>
      <c r="J1333" s="72"/>
      <c r="K1333" s="72"/>
      <c r="L1333" s="72"/>
      <c r="M1333" s="59"/>
      <c r="N1333" s="72"/>
      <c r="O1333" s="72"/>
      <c r="P1333" s="72"/>
      <c r="Q1333" s="72"/>
      <c r="R1333" s="59"/>
      <c r="S1333" s="72"/>
      <c r="T1333" s="72"/>
      <c r="U1333" s="72"/>
      <c r="V1333" s="72"/>
      <c r="W1333" s="59"/>
      <c r="X1333" s="72"/>
      <c r="Y1333" s="72"/>
      <c r="Z1333" s="72"/>
      <c r="AA1333" s="72"/>
      <c r="AB1333" s="59"/>
      <c r="AC1333" s="62"/>
      <c r="AD1333" s="62"/>
      <c r="AE1333" s="62"/>
      <c r="AF1333" s="62"/>
      <c r="AG1333" s="62"/>
    </row>
    <row r="1334" spans="1:37">
      <c r="A1334" s="65" t="s">
        <v>100</v>
      </c>
      <c r="C1334" s="66"/>
      <c r="D1334" s="67"/>
      <c r="E1334" s="67"/>
      <c r="F1334" s="67"/>
      <c r="G1334" s="67"/>
      <c r="H1334" s="68"/>
      <c r="I1334" s="67"/>
      <c r="J1334" s="67"/>
      <c r="K1334" s="67"/>
      <c r="L1334" s="67"/>
      <c r="M1334" s="68"/>
      <c r="N1334" s="67"/>
      <c r="O1334" s="67"/>
      <c r="P1334" s="67"/>
      <c r="Q1334" s="67"/>
      <c r="R1334" s="68"/>
      <c r="S1334" s="67"/>
      <c r="T1334" s="67"/>
      <c r="U1334" s="67"/>
      <c r="V1334" s="67"/>
      <c r="W1334" s="68"/>
      <c r="X1334" s="67"/>
      <c r="Y1334" s="67"/>
      <c r="Z1334" s="67"/>
      <c r="AA1334" s="67"/>
      <c r="AB1334" s="68"/>
      <c r="AC1334" s="62"/>
      <c r="AD1334" s="74" t="str">
        <f>Daten!$A$31</f>
        <v>DM Senioren 2017</v>
      </c>
      <c r="AE1334" s="58"/>
      <c r="AF1334" s="58"/>
      <c r="AG1334" s="58"/>
      <c r="AH1334" s="58"/>
      <c r="AI1334" s="58"/>
      <c r="AJ1334" s="58"/>
      <c r="AK1334" s="58"/>
    </row>
    <row r="1335" spans="1:37">
      <c r="A1335" s="70" t="s">
        <v>101</v>
      </c>
      <c r="B1335" s="58"/>
      <c r="C1335" s="71"/>
      <c r="D1335" s="72"/>
      <c r="E1335" s="72"/>
      <c r="F1335" s="72"/>
      <c r="G1335" s="72"/>
      <c r="H1335" s="59"/>
      <c r="I1335" s="72"/>
      <c r="J1335" s="72"/>
      <c r="K1335" s="72"/>
      <c r="L1335" s="72"/>
      <c r="M1335" s="59"/>
      <c r="N1335" s="72"/>
      <c r="O1335" s="72"/>
      <c r="P1335" s="72"/>
      <c r="Q1335" s="72"/>
      <c r="R1335" s="59"/>
      <c r="S1335" s="72"/>
      <c r="T1335" s="72"/>
      <c r="U1335" s="72"/>
      <c r="V1335" s="72"/>
      <c r="W1335" s="59"/>
      <c r="X1335" s="72"/>
      <c r="Y1335" s="72"/>
      <c r="Z1335" s="72"/>
      <c r="AA1335" s="72"/>
      <c r="AB1335" s="59"/>
      <c r="AC1335" s="62"/>
      <c r="AD1335" s="75" t="str">
        <f>Sonntag!G64</f>
        <v>F30</v>
      </c>
      <c r="AE1335" s="76"/>
      <c r="AF1335" s="76"/>
      <c r="AG1335" s="75" t="s">
        <v>34</v>
      </c>
      <c r="AH1335" s="76"/>
      <c r="AI1335" s="76"/>
      <c r="AJ1335" s="76"/>
      <c r="AK1335" s="76"/>
    </row>
    <row r="1336" spans="1:37">
      <c r="A1336" s="65" t="s">
        <v>100</v>
      </c>
      <c r="C1336" s="66"/>
      <c r="D1336" s="67"/>
      <c r="E1336" s="67"/>
      <c r="F1336" s="67"/>
      <c r="G1336" s="67"/>
      <c r="H1336" s="68"/>
      <c r="I1336" s="67"/>
      <c r="J1336" s="67"/>
      <c r="K1336" s="67"/>
      <c r="L1336" s="67"/>
      <c r="M1336" s="68"/>
      <c r="N1336" s="67"/>
      <c r="O1336" s="67"/>
      <c r="P1336" s="67"/>
      <c r="Q1336" s="67"/>
      <c r="R1336" s="68"/>
      <c r="S1336" s="67"/>
      <c r="T1336" s="67"/>
      <c r="U1336" s="67"/>
      <c r="V1336" s="67"/>
      <c r="W1336" s="68"/>
      <c r="X1336" s="67"/>
      <c r="Y1336" s="67"/>
      <c r="Z1336" s="67"/>
      <c r="AA1336" s="67"/>
      <c r="AB1336" s="68"/>
      <c r="AC1336" s="62"/>
      <c r="AD1336" s="77"/>
      <c r="AE1336" s="62"/>
      <c r="AF1336" s="62"/>
      <c r="AG1336" s="62"/>
      <c r="AH1336" s="62"/>
      <c r="AI1336" s="62"/>
      <c r="AJ1336" s="62"/>
      <c r="AK1336" s="62"/>
    </row>
    <row r="1337" spans="1:37">
      <c r="A1337" s="70" t="s">
        <v>101</v>
      </c>
      <c r="B1337" s="58"/>
      <c r="C1337" s="71"/>
      <c r="D1337" s="72"/>
      <c r="E1337" s="72"/>
      <c r="F1337" s="72"/>
      <c r="G1337" s="72"/>
      <c r="H1337" s="59"/>
      <c r="I1337" s="72"/>
      <c r="J1337" s="72"/>
      <c r="K1337" s="72"/>
      <c r="L1337" s="72"/>
      <c r="M1337" s="59"/>
      <c r="N1337" s="72"/>
      <c r="O1337" s="72"/>
      <c r="P1337" s="72"/>
      <c r="Q1337" s="72"/>
      <c r="R1337" s="59"/>
      <c r="S1337" s="72"/>
      <c r="T1337" s="72"/>
      <c r="U1337" s="72"/>
      <c r="V1337" s="72"/>
      <c r="W1337" s="59"/>
      <c r="X1337" s="72"/>
      <c r="Y1337" s="72"/>
      <c r="Z1337" s="72"/>
      <c r="AA1337" s="72"/>
      <c r="AB1337" s="59"/>
      <c r="AC1337" s="62"/>
      <c r="AD1337" s="78" t="s">
        <v>104</v>
      </c>
      <c r="AE1337" s="76"/>
      <c r="AF1337" s="76"/>
      <c r="AG1337" s="76"/>
      <c r="AH1337" s="79"/>
      <c r="AI1337" s="76"/>
      <c r="AJ1337" s="76"/>
      <c r="AK1337" s="80"/>
    </row>
    <row r="1338" spans="1:37">
      <c r="D1338" s="64"/>
      <c r="AD1338" s="81"/>
      <c r="AE1338" s="52"/>
      <c r="AF1338" s="52"/>
      <c r="AG1338" s="52"/>
      <c r="AH1338" s="82"/>
      <c r="AI1338" s="52"/>
      <c r="AJ1338" s="52"/>
      <c r="AK1338" s="53"/>
    </row>
    <row r="1339" spans="1:37">
      <c r="A1339" s="83" t="s">
        <v>105</v>
      </c>
      <c r="B1339" s="76"/>
      <c r="C1339" s="80"/>
      <c r="D1339" s="84"/>
      <c r="E1339" s="84" t="s">
        <v>100</v>
      </c>
      <c r="F1339" s="85" t="s">
        <v>21</v>
      </c>
      <c r="G1339" s="84" t="s">
        <v>101</v>
      </c>
      <c r="H1339" s="86"/>
      <c r="I1339" s="84" t="s">
        <v>106</v>
      </c>
      <c r="J1339" s="84"/>
      <c r="K1339" s="84"/>
      <c r="L1339" s="84"/>
      <c r="M1339" s="86"/>
      <c r="N1339" s="84" t="s">
        <v>107</v>
      </c>
      <c r="O1339" s="84"/>
      <c r="P1339" s="84"/>
      <c r="Q1339" s="84"/>
      <c r="R1339" s="86"/>
      <c r="S1339" s="73"/>
      <c r="T1339" s="73"/>
      <c r="AD1339" s="87" t="s">
        <v>108</v>
      </c>
      <c r="AE1339" s="58"/>
      <c r="AF1339" s="58"/>
      <c r="AG1339" s="58"/>
      <c r="AH1339" s="72"/>
      <c r="AI1339" s="58"/>
      <c r="AJ1339" s="58"/>
      <c r="AK1339" s="59"/>
    </row>
    <row r="1340" spans="1:37">
      <c r="A1340" s="60"/>
      <c r="C1340" s="61"/>
      <c r="H1340" s="61"/>
      <c r="M1340" s="61"/>
      <c r="N1340" s="88"/>
      <c r="O1340" s="89"/>
      <c r="P1340" s="89"/>
      <c r="Q1340" s="89"/>
      <c r="R1340" s="90"/>
      <c r="S1340" s="62"/>
      <c r="T1340" s="56" t="s">
        <v>109</v>
      </c>
      <c r="AD1340" s="91"/>
      <c r="AE1340" s="62"/>
      <c r="AF1340" s="62"/>
      <c r="AG1340" s="62"/>
      <c r="AH1340" s="92"/>
      <c r="AI1340" s="62"/>
      <c r="AJ1340" s="62"/>
      <c r="AK1340" s="61"/>
    </row>
    <row r="1341" spans="1:37">
      <c r="A1341" s="93" t="s">
        <v>110</v>
      </c>
      <c r="B1341" s="58"/>
      <c r="C1341" s="59"/>
      <c r="D1341" s="58"/>
      <c r="E1341" s="58"/>
      <c r="F1341" s="94" t="s">
        <v>21</v>
      </c>
      <c r="G1341" s="58"/>
      <c r="H1341" s="59"/>
      <c r="I1341" s="58"/>
      <c r="J1341" s="58"/>
      <c r="K1341" s="94" t="s">
        <v>21</v>
      </c>
      <c r="L1341" s="58"/>
      <c r="M1341" s="59"/>
      <c r="N1341" s="95"/>
      <c r="O1341" s="95"/>
      <c r="P1341" s="96"/>
      <c r="Q1341" s="97"/>
      <c r="R1341" s="98"/>
      <c r="S1341" s="62"/>
      <c r="T1341" s="62"/>
      <c r="AD1341" s="87" t="s">
        <v>111</v>
      </c>
      <c r="AE1341" s="58"/>
      <c r="AF1341" s="58"/>
      <c r="AG1341" s="58"/>
      <c r="AH1341" s="72"/>
      <c r="AI1341" s="58"/>
      <c r="AJ1341" s="58"/>
      <c r="AK1341" s="59"/>
    </row>
    <row r="1342" spans="1:37">
      <c r="A1342" s="60"/>
      <c r="C1342" s="61"/>
      <c r="H1342" s="61"/>
      <c r="K1342" s="99"/>
      <c r="M1342" s="61"/>
      <c r="N1342" s="62"/>
      <c r="Q1342" s="100"/>
      <c r="R1342" s="61"/>
      <c r="S1342" s="62"/>
      <c r="T1342" s="58"/>
      <c r="U1342" s="58"/>
      <c r="V1342" s="58"/>
      <c r="W1342" s="58"/>
      <c r="X1342" s="58"/>
      <c r="Y1342" s="58"/>
      <c r="Z1342" s="58"/>
      <c r="AA1342" s="58"/>
      <c r="AB1342" s="58"/>
      <c r="AC1342" s="62"/>
      <c r="AD1342" s="91"/>
      <c r="AE1342" s="62"/>
      <c r="AF1342" s="62"/>
      <c r="AG1342" s="62"/>
      <c r="AH1342" s="92"/>
      <c r="AI1342" s="62"/>
      <c r="AJ1342" s="62"/>
      <c r="AK1342" s="61"/>
    </row>
    <row r="1343" spans="1:37">
      <c r="A1343" s="93" t="s">
        <v>112</v>
      </c>
      <c r="B1343" s="58"/>
      <c r="C1343" s="59"/>
      <c r="D1343" s="58"/>
      <c r="E1343" s="58"/>
      <c r="F1343" s="94" t="s">
        <v>21</v>
      </c>
      <c r="G1343" s="58"/>
      <c r="H1343" s="59"/>
      <c r="I1343" s="58"/>
      <c r="J1343" s="58"/>
      <c r="K1343" s="94" t="s">
        <v>21</v>
      </c>
      <c r="L1343" s="58"/>
      <c r="M1343" s="59"/>
      <c r="N1343" s="58"/>
      <c r="O1343" s="58"/>
      <c r="P1343" s="94" t="s">
        <v>21</v>
      </c>
      <c r="Q1343" s="101"/>
      <c r="R1343" s="59"/>
      <c r="S1343" s="62"/>
      <c r="T1343" s="62"/>
      <c r="AD1343" s="87" t="s">
        <v>113</v>
      </c>
      <c r="AE1343" s="58"/>
      <c r="AF1343" s="58"/>
      <c r="AG1343" s="58"/>
      <c r="AH1343" s="72"/>
      <c r="AI1343" s="58"/>
      <c r="AJ1343" s="58"/>
      <c r="AK1343" s="59"/>
    </row>
    <row r="1344" spans="1:37">
      <c r="AD1344" s="91" t="s">
        <v>114</v>
      </c>
      <c r="AE1344" s="62"/>
      <c r="AF1344" s="62"/>
      <c r="AG1344" s="62"/>
      <c r="AH1344" s="92"/>
      <c r="AI1344" s="62"/>
      <c r="AJ1344" s="62"/>
      <c r="AK1344" s="61"/>
    </row>
    <row r="1345" spans="1:37">
      <c r="A1345" s="102"/>
      <c r="B1345" s="76"/>
      <c r="C1345" s="76"/>
      <c r="D1345" s="76"/>
      <c r="E1345" s="76" t="s">
        <v>100</v>
      </c>
      <c r="F1345" s="76"/>
      <c r="G1345" s="76"/>
      <c r="H1345" s="76"/>
      <c r="I1345" s="76"/>
      <c r="J1345" s="76"/>
      <c r="K1345" s="76"/>
      <c r="L1345" s="76"/>
      <c r="M1345" s="76"/>
      <c r="N1345" s="85" t="s">
        <v>40</v>
      </c>
      <c r="O1345" s="76"/>
      <c r="P1345" s="76"/>
      <c r="Q1345" s="76"/>
      <c r="R1345" s="76"/>
      <c r="S1345" s="76"/>
      <c r="T1345" s="76" t="s">
        <v>101</v>
      </c>
      <c r="U1345" s="76"/>
      <c r="V1345" s="76"/>
      <c r="W1345" s="76"/>
      <c r="X1345" s="76"/>
      <c r="Y1345" s="76"/>
      <c r="Z1345" s="76"/>
      <c r="AA1345" s="76"/>
      <c r="AB1345" s="80"/>
      <c r="AD1345" s="87" t="s">
        <v>115</v>
      </c>
      <c r="AE1345" s="58"/>
      <c r="AF1345" s="58"/>
      <c r="AG1345" s="58"/>
      <c r="AH1345" s="72"/>
      <c r="AI1345" s="58"/>
      <c r="AJ1345" s="58"/>
      <c r="AK1345" s="59"/>
    </row>
    <row r="1346" spans="1:37">
      <c r="A1346" s="103" t="s">
        <v>116</v>
      </c>
      <c r="B1346" s="104" t="s">
        <v>117</v>
      </c>
      <c r="C1346" s="104"/>
      <c r="D1346" s="104"/>
      <c r="E1346" s="104"/>
      <c r="F1346" s="104"/>
      <c r="G1346" s="105"/>
      <c r="H1346" s="104" t="s">
        <v>118</v>
      </c>
      <c r="I1346" s="104"/>
      <c r="J1346" s="105"/>
      <c r="K1346" s="106" t="s">
        <v>119</v>
      </c>
      <c r="L1346" s="107" t="s">
        <v>120</v>
      </c>
      <c r="M1346" s="108"/>
      <c r="N1346" s="109" t="s">
        <v>94</v>
      </c>
      <c r="O1346" s="105" t="s">
        <v>116</v>
      </c>
      <c r="P1346" s="104" t="s">
        <v>117</v>
      </c>
      <c r="Q1346" s="104"/>
      <c r="R1346" s="104"/>
      <c r="S1346" s="104"/>
      <c r="T1346" s="104"/>
      <c r="U1346" s="105"/>
      <c r="V1346" s="104" t="s">
        <v>118</v>
      </c>
      <c r="W1346" s="104"/>
      <c r="X1346" s="105"/>
      <c r="Y1346" s="106" t="s">
        <v>119</v>
      </c>
      <c r="Z1346" s="107" t="s">
        <v>120</v>
      </c>
      <c r="AA1346" s="108"/>
      <c r="AB1346" s="109" t="s">
        <v>94</v>
      </c>
    </row>
    <row r="1347" spans="1:37">
      <c r="A1347" s="110" t="s">
        <v>121</v>
      </c>
      <c r="B1347" s="111"/>
      <c r="C1347" s="111"/>
      <c r="D1347" s="111"/>
      <c r="E1347" s="111"/>
      <c r="F1347" s="111"/>
      <c r="G1347" s="112"/>
      <c r="H1347" s="111"/>
      <c r="I1347" s="111"/>
      <c r="J1347" s="112"/>
      <c r="K1347" s="113"/>
      <c r="L1347" s="114"/>
      <c r="M1347" s="115"/>
      <c r="N1347" s="116"/>
      <c r="O1347" s="117" t="s">
        <v>121</v>
      </c>
      <c r="P1347" s="111"/>
      <c r="Q1347" s="111"/>
      <c r="R1347" s="111"/>
      <c r="S1347" s="111"/>
      <c r="T1347" s="111"/>
      <c r="U1347" s="112"/>
      <c r="V1347" s="111"/>
      <c r="W1347" s="111"/>
      <c r="X1347" s="112"/>
      <c r="Y1347" s="113"/>
      <c r="Z1347" s="114"/>
      <c r="AA1347" s="115"/>
      <c r="AB1347" s="116"/>
      <c r="AD1347" s="64" t="s">
        <v>122</v>
      </c>
    </row>
    <row r="1348" spans="1:37">
      <c r="A1348" s="110" t="s">
        <v>123</v>
      </c>
      <c r="B1348" s="111"/>
      <c r="C1348" s="111"/>
      <c r="D1348" s="111"/>
      <c r="E1348" s="111"/>
      <c r="F1348" s="111"/>
      <c r="G1348" s="112"/>
      <c r="H1348" s="111"/>
      <c r="I1348" s="111"/>
      <c r="J1348" s="112"/>
      <c r="K1348" s="118"/>
      <c r="L1348" s="119"/>
      <c r="M1348" s="112"/>
      <c r="N1348" s="116"/>
      <c r="O1348" s="117" t="s">
        <v>123</v>
      </c>
      <c r="P1348" s="111"/>
      <c r="Q1348" s="111"/>
      <c r="R1348" s="111"/>
      <c r="S1348" s="111"/>
      <c r="T1348" s="111"/>
      <c r="U1348" s="112"/>
      <c r="V1348" s="111"/>
      <c r="W1348" s="111"/>
      <c r="X1348" s="112"/>
      <c r="Y1348" s="118"/>
      <c r="Z1348" s="119"/>
      <c r="AA1348" s="112"/>
      <c r="AB1348" s="116"/>
      <c r="AD1348" s="120"/>
      <c r="AE1348" s="58"/>
      <c r="AF1348" s="58"/>
      <c r="AG1348" s="58"/>
      <c r="AH1348" s="58"/>
      <c r="AI1348" s="58"/>
      <c r="AJ1348" s="58"/>
      <c r="AK1348" s="58"/>
    </row>
    <row r="1349" spans="1:37">
      <c r="A1349" s="110" t="s">
        <v>124</v>
      </c>
      <c r="B1349" s="111"/>
      <c r="C1349" s="111"/>
      <c r="D1349" s="111"/>
      <c r="E1349" s="111"/>
      <c r="F1349" s="111"/>
      <c r="G1349" s="112"/>
      <c r="H1349" s="111"/>
      <c r="I1349" s="111"/>
      <c r="J1349" s="112"/>
      <c r="K1349" s="118"/>
      <c r="L1349" s="119"/>
      <c r="M1349" s="112"/>
      <c r="N1349" s="116"/>
      <c r="O1349" s="117" t="s">
        <v>124</v>
      </c>
      <c r="P1349" s="111"/>
      <c r="Q1349" s="111"/>
      <c r="R1349" s="111"/>
      <c r="S1349" s="111"/>
      <c r="T1349" s="111"/>
      <c r="U1349" s="112"/>
      <c r="V1349" s="111"/>
      <c r="W1349" s="111"/>
      <c r="X1349" s="112"/>
      <c r="Y1349" s="118"/>
      <c r="Z1349" s="119"/>
      <c r="AA1349" s="112"/>
      <c r="AB1349" s="116"/>
      <c r="AD1349" s="64" t="s">
        <v>96</v>
      </c>
    </row>
    <row r="1350" spans="1:37">
      <c r="A1350" s="110" t="s">
        <v>125</v>
      </c>
      <c r="B1350" s="111"/>
      <c r="C1350" s="111"/>
      <c r="D1350" s="111"/>
      <c r="E1350" s="111"/>
      <c r="F1350" s="111"/>
      <c r="G1350" s="112"/>
      <c r="H1350" s="111"/>
      <c r="I1350" s="111"/>
      <c r="J1350" s="112"/>
      <c r="K1350" s="118"/>
      <c r="L1350" s="119"/>
      <c r="M1350" s="112"/>
      <c r="N1350" s="116"/>
      <c r="O1350" s="117" t="s">
        <v>125</v>
      </c>
      <c r="P1350" s="111"/>
      <c r="Q1350" s="111"/>
      <c r="R1350" s="111"/>
      <c r="S1350" s="111"/>
      <c r="T1350" s="111"/>
      <c r="U1350" s="112"/>
      <c r="V1350" s="111"/>
      <c r="W1350" s="111"/>
      <c r="X1350" s="112"/>
      <c r="Y1350" s="118"/>
      <c r="Z1350" s="119"/>
      <c r="AA1350" s="112"/>
      <c r="AB1350" s="116"/>
      <c r="AD1350" s="120"/>
      <c r="AE1350" s="58"/>
      <c r="AF1350" s="58"/>
      <c r="AG1350" s="58"/>
      <c r="AH1350" s="58"/>
      <c r="AI1350" s="58"/>
      <c r="AJ1350" s="58"/>
      <c r="AK1350" s="58"/>
    </row>
    <row r="1351" spans="1:37">
      <c r="A1351" s="110" t="s">
        <v>126</v>
      </c>
      <c r="B1351" s="111"/>
      <c r="C1351" s="111"/>
      <c r="D1351" s="111"/>
      <c r="E1351" s="111"/>
      <c r="F1351" s="111"/>
      <c r="G1351" s="112"/>
      <c r="H1351" s="111"/>
      <c r="I1351" s="111"/>
      <c r="J1351" s="112"/>
      <c r="K1351" s="118"/>
      <c r="L1351" s="119"/>
      <c r="M1351" s="112"/>
      <c r="N1351" s="116"/>
      <c r="O1351" s="117" t="s">
        <v>126</v>
      </c>
      <c r="P1351" s="111"/>
      <c r="Q1351" s="111"/>
      <c r="R1351" s="111"/>
      <c r="S1351" s="111"/>
      <c r="T1351" s="111"/>
      <c r="U1351" s="112"/>
      <c r="V1351" s="111"/>
      <c r="W1351" s="111"/>
      <c r="X1351" s="112"/>
      <c r="Y1351" s="118"/>
      <c r="Z1351" s="119"/>
      <c r="AA1351" s="112"/>
      <c r="AB1351" s="116"/>
      <c r="AD1351" s="64" t="s">
        <v>127</v>
      </c>
    </row>
    <row r="1352" spans="1:37">
      <c r="A1352" s="121" t="s">
        <v>128</v>
      </c>
      <c r="B1352" s="58"/>
      <c r="C1352" s="58"/>
      <c r="D1352" s="58"/>
      <c r="E1352" s="58"/>
      <c r="F1352" s="58"/>
      <c r="G1352" s="72"/>
      <c r="H1352" s="58"/>
      <c r="I1352" s="58"/>
      <c r="J1352" s="72"/>
      <c r="K1352" s="122"/>
      <c r="L1352" s="123"/>
      <c r="M1352" s="72"/>
      <c r="N1352" s="59"/>
      <c r="O1352" s="124" t="s">
        <v>128</v>
      </c>
      <c r="P1352" s="58"/>
      <c r="Q1352" s="58"/>
      <c r="R1352" s="58"/>
      <c r="S1352" s="58"/>
      <c r="T1352" s="58"/>
      <c r="U1352" s="72"/>
      <c r="V1352" s="58"/>
      <c r="W1352" s="58"/>
      <c r="X1352" s="72"/>
      <c r="Y1352" s="122"/>
      <c r="Z1352" s="123"/>
      <c r="AA1352" s="72"/>
      <c r="AB1352" s="59"/>
      <c r="AD1352" s="120"/>
      <c r="AE1352" s="125" t="str">
        <f>Daten!$A$35</f>
        <v>Fredenbeck</v>
      </c>
      <c r="AF1352" s="58"/>
      <c r="AG1352" s="58"/>
      <c r="AH1352" s="58"/>
      <c r="AI1352" s="58"/>
      <c r="AJ1352" s="58"/>
      <c r="AK1352" s="58"/>
    </row>
    <row r="1353" spans="1:37">
      <c r="A1353" s="65" t="s">
        <v>129</v>
      </c>
      <c r="N1353" s="61"/>
      <c r="O1353" s="64" t="s">
        <v>129</v>
      </c>
      <c r="AB1353" s="61"/>
      <c r="AD1353" s="64" t="s">
        <v>130</v>
      </c>
    </row>
    <row r="1354" spans="1:37">
      <c r="A1354" s="57"/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9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8"/>
      <c r="AB1354" s="59"/>
      <c r="AD1354" s="58"/>
      <c r="AE1354" s="126" t="str">
        <f>Daten!$A$33</f>
        <v>06.05.2017</v>
      </c>
      <c r="AF1354" s="58"/>
      <c r="AG1354" s="58"/>
      <c r="AH1354" s="58"/>
      <c r="AI1354" s="58"/>
      <c r="AJ1354" s="58"/>
      <c r="AK1354" s="58"/>
    </row>
    <row r="1355" spans="1:37" ht="12" customHeight="1"/>
    <row r="1356" spans="1:37">
      <c r="A1356" s="51" t="s">
        <v>95</v>
      </c>
      <c r="B1356" s="52"/>
      <c r="C1356" s="52"/>
      <c r="D1356" s="52"/>
      <c r="E1356" s="53"/>
      <c r="F1356" s="54" t="s">
        <v>96</v>
      </c>
      <c r="G1356" s="52"/>
      <c r="H1356" s="52"/>
      <c r="I1356" s="52"/>
      <c r="J1356" s="52"/>
      <c r="K1356" s="52"/>
      <c r="L1356" s="52"/>
      <c r="M1356" s="52"/>
      <c r="N1356" s="52"/>
      <c r="O1356" s="52"/>
      <c r="P1356" s="53"/>
      <c r="Q1356" s="54" t="s">
        <v>97</v>
      </c>
      <c r="R1356" s="52"/>
      <c r="S1356" s="52"/>
      <c r="T1356" s="52"/>
      <c r="U1356" s="52"/>
      <c r="V1356" s="52"/>
      <c r="W1356" s="52"/>
      <c r="X1356" s="52"/>
      <c r="Y1356" s="52"/>
      <c r="Z1356" s="52"/>
      <c r="AA1356" s="52"/>
      <c r="AB1356" s="53"/>
      <c r="AC1356" s="55" t="s">
        <v>98</v>
      </c>
    </row>
    <row r="1357" spans="1:37">
      <c r="A1357" s="57"/>
      <c r="B1357" s="58"/>
      <c r="C1357" s="58"/>
      <c r="D1357" s="58"/>
      <c r="E1357" s="59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9"/>
      <c r="Q1357" s="58"/>
      <c r="R1357" s="58">
        <f>Sonntag!P65</f>
        <v>0</v>
      </c>
      <c r="S1357" s="58"/>
      <c r="T1357" s="58"/>
      <c r="U1357" s="58"/>
      <c r="V1357" s="58"/>
      <c r="W1357" s="58"/>
      <c r="X1357" s="58"/>
      <c r="Y1357" s="58">
        <f>Sonntag!N65</f>
        <v>0</v>
      </c>
      <c r="Z1357" s="58"/>
      <c r="AA1357" s="58"/>
      <c r="AB1357" s="59"/>
      <c r="AC1357" s="55" t="s">
        <v>99</v>
      </c>
    </row>
    <row r="1358" spans="1:37" ht="15.95" customHeight="1">
      <c r="A1358" s="60" t="s">
        <v>100</v>
      </c>
      <c r="C1358" s="56">
        <f>Sonntag!I65</f>
        <v>0</v>
      </c>
      <c r="M1358" s="61"/>
      <c r="N1358" s="62" t="s">
        <v>101</v>
      </c>
      <c r="O1358" s="63"/>
      <c r="P1358" s="56">
        <f>Sonntag!M65</f>
        <v>0</v>
      </c>
      <c r="AB1358" s="61"/>
    </row>
    <row r="1359" spans="1:37">
      <c r="A1359" s="57"/>
      <c r="B1359" s="58"/>
      <c r="C1359" s="58"/>
      <c r="M1359" s="61"/>
      <c r="N1359" s="62"/>
      <c r="AB1359" s="61"/>
      <c r="AD1359" s="64" t="s">
        <v>37</v>
      </c>
      <c r="AG1359" s="64" t="s">
        <v>102</v>
      </c>
      <c r="AJ1359" s="64" t="s">
        <v>39</v>
      </c>
    </row>
    <row r="1360" spans="1:37">
      <c r="A1360" s="65" t="s">
        <v>100</v>
      </c>
      <c r="C1360" s="66"/>
      <c r="D1360" s="67"/>
      <c r="E1360" s="67"/>
      <c r="F1360" s="67"/>
      <c r="G1360" s="67"/>
      <c r="H1360" s="68"/>
      <c r="I1360" s="67"/>
      <c r="J1360" s="67"/>
      <c r="K1360" s="67"/>
      <c r="L1360" s="67"/>
      <c r="M1360" s="68"/>
      <c r="N1360" s="67"/>
      <c r="O1360" s="67"/>
      <c r="P1360" s="67"/>
      <c r="Q1360" s="67"/>
      <c r="R1360" s="68"/>
      <c r="S1360" s="67"/>
      <c r="T1360" s="67"/>
      <c r="U1360" s="67"/>
      <c r="V1360" s="67"/>
      <c r="W1360" s="68"/>
      <c r="X1360" s="67"/>
      <c r="Y1360" s="67"/>
      <c r="Z1360" s="67"/>
      <c r="AA1360" s="67"/>
      <c r="AB1360" s="68"/>
      <c r="AC1360" s="62"/>
      <c r="AD1360" s="69"/>
      <c r="AE1360" s="53"/>
      <c r="AF1360" s="62"/>
      <c r="AG1360" s="69"/>
      <c r="AH1360" s="53"/>
      <c r="AJ1360" s="69"/>
      <c r="AK1360" s="53"/>
    </row>
    <row r="1361" spans="1:37">
      <c r="A1361" s="70" t="s">
        <v>101</v>
      </c>
      <c r="B1361" s="58"/>
      <c r="C1361" s="71"/>
      <c r="D1361" s="72"/>
      <c r="E1361" s="72"/>
      <c r="F1361" s="72"/>
      <c r="G1361" s="72"/>
      <c r="H1361" s="59"/>
      <c r="I1361" s="72"/>
      <c r="J1361" s="72"/>
      <c r="K1361" s="72"/>
      <c r="L1361" s="72"/>
      <c r="M1361" s="59"/>
      <c r="N1361" s="72"/>
      <c r="O1361" s="72"/>
      <c r="P1361" s="72"/>
      <c r="Q1361" s="72"/>
      <c r="R1361" s="59"/>
      <c r="S1361" s="72"/>
      <c r="T1361" s="72"/>
      <c r="U1361" s="72"/>
      <c r="V1361" s="72"/>
      <c r="W1361" s="59"/>
      <c r="X1361" s="72"/>
      <c r="Y1361" s="72"/>
      <c r="Z1361" s="72"/>
      <c r="AA1361" s="72"/>
      <c r="AB1361" s="59"/>
      <c r="AC1361" s="62"/>
      <c r="AD1361" s="462">
        <f>Sonntag!C62</f>
        <v>11</v>
      </c>
      <c r="AE1361" s="463"/>
      <c r="AF1361" s="62"/>
      <c r="AG1361" s="462">
        <f>Sonntag!E65</f>
        <v>0</v>
      </c>
      <c r="AH1361" s="463"/>
      <c r="AJ1361" s="462">
        <f>Sonntag!F65</f>
        <v>4</v>
      </c>
      <c r="AK1361" s="463"/>
    </row>
    <row r="1362" spans="1:37">
      <c r="A1362" s="65" t="s">
        <v>100</v>
      </c>
      <c r="C1362" s="66"/>
      <c r="D1362" s="67"/>
      <c r="E1362" s="67"/>
      <c r="F1362" s="67"/>
      <c r="G1362" s="67"/>
      <c r="H1362" s="68"/>
      <c r="I1362" s="67"/>
      <c r="J1362" s="67"/>
      <c r="K1362" s="67"/>
      <c r="L1362" s="67"/>
      <c r="M1362" s="68"/>
      <c r="N1362" s="67"/>
      <c r="O1362" s="67"/>
      <c r="P1362" s="67"/>
      <c r="Q1362" s="67"/>
      <c r="R1362" s="68"/>
      <c r="S1362" s="67"/>
      <c r="T1362" s="67"/>
      <c r="U1362" s="67"/>
      <c r="V1362" s="67"/>
      <c r="W1362" s="68"/>
      <c r="X1362" s="67"/>
      <c r="Y1362" s="67"/>
      <c r="Z1362" s="67"/>
      <c r="AA1362" s="67"/>
      <c r="AB1362" s="68"/>
      <c r="AC1362" s="62"/>
      <c r="AD1362" s="57"/>
      <c r="AE1362" s="59"/>
      <c r="AF1362" s="62"/>
      <c r="AG1362" s="57"/>
      <c r="AH1362" s="59"/>
      <c r="AJ1362" s="57"/>
      <c r="AK1362" s="59"/>
    </row>
    <row r="1363" spans="1:37">
      <c r="A1363" s="70" t="s">
        <v>101</v>
      </c>
      <c r="B1363" s="58"/>
      <c r="C1363" s="71"/>
      <c r="D1363" s="72"/>
      <c r="E1363" s="72"/>
      <c r="F1363" s="72"/>
      <c r="G1363" s="72"/>
      <c r="H1363" s="59"/>
      <c r="I1363" s="72"/>
      <c r="J1363" s="72"/>
      <c r="K1363" s="72"/>
      <c r="L1363" s="72"/>
      <c r="M1363" s="59"/>
      <c r="N1363" s="72"/>
      <c r="O1363" s="72"/>
      <c r="P1363" s="72"/>
      <c r="Q1363" s="72"/>
      <c r="R1363" s="59"/>
      <c r="S1363" s="72"/>
      <c r="T1363" s="72"/>
      <c r="U1363" s="72"/>
      <c r="V1363" s="72"/>
      <c r="W1363" s="59"/>
      <c r="X1363" s="72"/>
      <c r="Y1363" s="72"/>
      <c r="Z1363" s="72"/>
      <c r="AA1363" s="72"/>
      <c r="AB1363" s="59"/>
      <c r="AC1363" s="62"/>
      <c r="AD1363" s="62"/>
      <c r="AE1363" s="62"/>
      <c r="AF1363" s="62"/>
      <c r="AG1363" s="62"/>
    </row>
    <row r="1364" spans="1:37">
      <c r="A1364" s="65" t="s">
        <v>100</v>
      </c>
      <c r="C1364" s="66"/>
      <c r="D1364" s="67"/>
      <c r="E1364" s="67"/>
      <c r="F1364" s="67"/>
      <c r="G1364" s="67"/>
      <c r="H1364" s="68"/>
      <c r="I1364" s="67"/>
      <c r="J1364" s="67"/>
      <c r="K1364" s="67"/>
      <c r="L1364" s="67"/>
      <c r="M1364" s="68"/>
      <c r="N1364" s="67"/>
      <c r="O1364" s="67"/>
      <c r="P1364" s="67"/>
      <c r="Q1364" s="67"/>
      <c r="R1364" s="68"/>
      <c r="S1364" s="67"/>
      <c r="T1364" s="67"/>
      <c r="U1364" s="67"/>
      <c r="V1364" s="67"/>
      <c r="W1364" s="68"/>
      <c r="X1364" s="67"/>
      <c r="Y1364" s="67"/>
      <c r="Z1364" s="67"/>
      <c r="AA1364" s="67"/>
      <c r="AB1364" s="68"/>
      <c r="AC1364" s="62"/>
      <c r="AD1364" s="73" t="s">
        <v>103</v>
      </c>
      <c r="AE1364" s="62"/>
      <c r="AF1364" s="62"/>
      <c r="AG1364" s="62"/>
    </row>
    <row r="1365" spans="1:37">
      <c r="A1365" s="70" t="s">
        <v>101</v>
      </c>
      <c r="B1365" s="58"/>
      <c r="C1365" s="71"/>
      <c r="D1365" s="72"/>
      <c r="E1365" s="72"/>
      <c r="F1365" s="72"/>
      <c r="G1365" s="72"/>
      <c r="H1365" s="59"/>
      <c r="I1365" s="72"/>
      <c r="J1365" s="72"/>
      <c r="K1365" s="72"/>
      <c r="L1365" s="72"/>
      <c r="M1365" s="59"/>
      <c r="N1365" s="72"/>
      <c r="O1365" s="72"/>
      <c r="P1365" s="72"/>
      <c r="Q1365" s="72"/>
      <c r="R1365" s="59"/>
      <c r="S1365" s="72"/>
      <c r="T1365" s="72"/>
      <c r="U1365" s="72"/>
      <c r="V1365" s="72"/>
      <c r="W1365" s="59"/>
      <c r="X1365" s="72"/>
      <c r="Y1365" s="72"/>
      <c r="Z1365" s="72"/>
      <c r="AA1365" s="72"/>
      <c r="AB1365" s="59"/>
      <c r="AC1365" s="62"/>
      <c r="AD1365" s="62"/>
      <c r="AE1365" s="62"/>
      <c r="AF1365" s="62"/>
      <c r="AG1365" s="62"/>
    </row>
    <row r="1366" spans="1:37">
      <c r="A1366" s="65" t="s">
        <v>100</v>
      </c>
      <c r="C1366" s="66"/>
      <c r="D1366" s="67"/>
      <c r="E1366" s="67"/>
      <c r="F1366" s="67"/>
      <c r="G1366" s="67"/>
      <c r="H1366" s="68"/>
      <c r="I1366" s="67"/>
      <c r="J1366" s="67"/>
      <c r="K1366" s="67"/>
      <c r="L1366" s="67"/>
      <c r="M1366" s="68"/>
      <c r="N1366" s="67"/>
      <c r="O1366" s="67"/>
      <c r="P1366" s="67"/>
      <c r="Q1366" s="67"/>
      <c r="R1366" s="68"/>
      <c r="S1366" s="67"/>
      <c r="T1366" s="67"/>
      <c r="U1366" s="67"/>
      <c r="V1366" s="67"/>
      <c r="W1366" s="68"/>
      <c r="X1366" s="67"/>
      <c r="Y1366" s="67"/>
      <c r="Z1366" s="67"/>
      <c r="AA1366" s="67"/>
      <c r="AB1366" s="68"/>
      <c r="AC1366" s="62"/>
      <c r="AD1366" s="74" t="str">
        <f>Daten!$A$31</f>
        <v>DM Senioren 2017</v>
      </c>
      <c r="AE1366" s="58"/>
      <c r="AF1366" s="58"/>
      <c r="AG1366" s="58"/>
      <c r="AH1366" s="58"/>
      <c r="AI1366" s="58"/>
      <c r="AJ1366" s="58"/>
      <c r="AK1366" s="58"/>
    </row>
    <row r="1367" spans="1:37">
      <c r="A1367" s="70" t="s">
        <v>101</v>
      </c>
      <c r="B1367" s="58"/>
      <c r="C1367" s="71"/>
      <c r="D1367" s="72"/>
      <c r="E1367" s="72"/>
      <c r="F1367" s="72"/>
      <c r="G1367" s="72"/>
      <c r="H1367" s="59"/>
      <c r="I1367" s="72"/>
      <c r="J1367" s="72"/>
      <c r="K1367" s="72"/>
      <c r="L1367" s="72"/>
      <c r="M1367" s="59"/>
      <c r="N1367" s="72"/>
      <c r="O1367" s="72"/>
      <c r="P1367" s="72"/>
      <c r="Q1367" s="72"/>
      <c r="R1367" s="59"/>
      <c r="S1367" s="72"/>
      <c r="T1367" s="72"/>
      <c r="U1367" s="72"/>
      <c r="V1367" s="72"/>
      <c r="W1367" s="59"/>
      <c r="X1367" s="72"/>
      <c r="Y1367" s="72"/>
      <c r="Z1367" s="72"/>
      <c r="AA1367" s="72"/>
      <c r="AB1367" s="59"/>
      <c r="AC1367" s="62"/>
      <c r="AD1367" s="75">
        <f>Sonntag!G65</f>
        <v>0</v>
      </c>
      <c r="AE1367" s="76"/>
      <c r="AF1367" s="76"/>
      <c r="AG1367" s="75" t="s">
        <v>34</v>
      </c>
      <c r="AH1367" s="76"/>
      <c r="AI1367" s="76"/>
      <c r="AJ1367" s="76"/>
      <c r="AK1367" s="76"/>
    </row>
    <row r="1368" spans="1:37">
      <c r="A1368" s="65" t="s">
        <v>100</v>
      </c>
      <c r="C1368" s="66"/>
      <c r="D1368" s="67"/>
      <c r="E1368" s="67"/>
      <c r="F1368" s="67"/>
      <c r="G1368" s="67"/>
      <c r="H1368" s="68"/>
      <c r="I1368" s="67"/>
      <c r="J1368" s="67"/>
      <c r="K1368" s="67"/>
      <c r="L1368" s="67"/>
      <c r="M1368" s="68"/>
      <c r="N1368" s="67"/>
      <c r="O1368" s="67"/>
      <c r="P1368" s="67"/>
      <c r="Q1368" s="67"/>
      <c r="R1368" s="68"/>
      <c r="S1368" s="67"/>
      <c r="T1368" s="67"/>
      <c r="U1368" s="67"/>
      <c r="V1368" s="67"/>
      <c r="W1368" s="68"/>
      <c r="X1368" s="67"/>
      <c r="Y1368" s="67"/>
      <c r="Z1368" s="67"/>
      <c r="AA1368" s="67"/>
      <c r="AB1368" s="68"/>
      <c r="AC1368" s="62"/>
      <c r="AD1368" s="77"/>
      <c r="AE1368" s="62"/>
      <c r="AF1368" s="62"/>
      <c r="AG1368" s="62"/>
      <c r="AH1368" s="62"/>
      <c r="AI1368" s="62"/>
      <c r="AJ1368" s="62"/>
      <c r="AK1368" s="62"/>
    </row>
    <row r="1369" spans="1:37">
      <c r="A1369" s="70" t="s">
        <v>101</v>
      </c>
      <c r="B1369" s="58"/>
      <c r="C1369" s="71"/>
      <c r="D1369" s="72"/>
      <c r="E1369" s="72"/>
      <c r="F1369" s="72"/>
      <c r="G1369" s="72"/>
      <c r="H1369" s="59"/>
      <c r="I1369" s="72"/>
      <c r="J1369" s="72"/>
      <c r="K1369" s="72"/>
      <c r="L1369" s="72"/>
      <c r="M1369" s="59"/>
      <c r="N1369" s="72"/>
      <c r="O1369" s="72"/>
      <c r="P1369" s="72"/>
      <c r="Q1369" s="72"/>
      <c r="R1369" s="59"/>
      <c r="S1369" s="72"/>
      <c r="T1369" s="72"/>
      <c r="U1369" s="72"/>
      <c r="V1369" s="72"/>
      <c r="W1369" s="59"/>
      <c r="X1369" s="72"/>
      <c r="Y1369" s="72"/>
      <c r="Z1369" s="72"/>
      <c r="AA1369" s="72"/>
      <c r="AB1369" s="59"/>
      <c r="AC1369" s="62"/>
      <c r="AD1369" s="78" t="s">
        <v>104</v>
      </c>
      <c r="AE1369" s="76"/>
      <c r="AF1369" s="76"/>
      <c r="AG1369" s="76"/>
      <c r="AH1369" s="79"/>
      <c r="AI1369" s="76"/>
      <c r="AJ1369" s="76"/>
      <c r="AK1369" s="80"/>
    </row>
    <row r="1370" spans="1:37">
      <c r="D1370" s="64"/>
      <c r="AD1370" s="81"/>
      <c r="AE1370" s="52"/>
      <c r="AF1370" s="52"/>
      <c r="AG1370" s="52"/>
      <c r="AH1370" s="82"/>
      <c r="AI1370" s="52"/>
      <c r="AJ1370" s="52"/>
      <c r="AK1370" s="53"/>
    </row>
    <row r="1371" spans="1:37">
      <c r="A1371" s="83" t="s">
        <v>105</v>
      </c>
      <c r="B1371" s="76"/>
      <c r="C1371" s="80"/>
      <c r="D1371" s="84"/>
      <c r="E1371" s="84" t="s">
        <v>100</v>
      </c>
      <c r="F1371" s="85" t="s">
        <v>21</v>
      </c>
      <c r="G1371" s="84" t="s">
        <v>101</v>
      </c>
      <c r="H1371" s="86"/>
      <c r="I1371" s="84" t="s">
        <v>106</v>
      </c>
      <c r="J1371" s="84"/>
      <c r="K1371" s="84"/>
      <c r="L1371" s="84"/>
      <c r="M1371" s="86"/>
      <c r="N1371" s="84" t="s">
        <v>107</v>
      </c>
      <c r="O1371" s="84"/>
      <c r="P1371" s="84"/>
      <c r="Q1371" s="84"/>
      <c r="R1371" s="86"/>
      <c r="S1371" s="73"/>
      <c r="T1371" s="73"/>
      <c r="AD1371" s="87" t="s">
        <v>108</v>
      </c>
      <c r="AE1371" s="58"/>
      <c r="AF1371" s="58"/>
      <c r="AG1371" s="58"/>
      <c r="AH1371" s="72"/>
      <c r="AI1371" s="58"/>
      <c r="AJ1371" s="58"/>
      <c r="AK1371" s="59"/>
    </row>
    <row r="1372" spans="1:37">
      <c r="A1372" s="60"/>
      <c r="C1372" s="61"/>
      <c r="H1372" s="61"/>
      <c r="M1372" s="61"/>
      <c r="N1372" s="88"/>
      <c r="O1372" s="89"/>
      <c r="P1372" s="89"/>
      <c r="Q1372" s="89"/>
      <c r="R1372" s="90"/>
      <c r="S1372" s="62"/>
      <c r="T1372" s="56" t="s">
        <v>109</v>
      </c>
      <c r="AD1372" s="91"/>
      <c r="AE1372" s="62"/>
      <c r="AF1372" s="62"/>
      <c r="AG1372" s="62"/>
      <c r="AH1372" s="92"/>
      <c r="AI1372" s="62"/>
      <c r="AJ1372" s="62"/>
      <c r="AK1372" s="61"/>
    </row>
    <row r="1373" spans="1:37">
      <c r="A1373" s="93" t="s">
        <v>110</v>
      </c>
      <c r="B1373" s="58"/>
      <c r="C1373" s="59"/>
      <c r="D1373" s="58"/>
      <c r="E1373" s="58"/>
      <c r="F1373" s="94" t="s">
        <v>21</v>
      </c>
      <c r="G1373" s="58"/>
      <c r="H1373" s="59"/>
      <c r="I1373" s="58"/>
      <c r="J1373" s="58"/>
      <c r="K1373" s="94" t="s">
        <v>21</v>
      </c>
      <c r="L1373" s="58"/>
      <c r="M1373" s="59"/>
      <c r="N1373" s="95"/>
      <c r="O1373" s="95"/>
      <c r="P1373" s="96"/>
      <c r="Q1373" s="97"/>
      <c r="R1373" s="98"/>
      <c r="S1373" s="62"/>
      <c r="T1373" s="62"/>
      <c r="AD1373" s="87" t="s">
        <v>111</v>
      </c>
      <c r="AE1373" s="58"/>
      <c r="AF1373" s="58"/>
      <c r="AG1373" s="58"/>
      <c r="AH1373" s="72"/>
      <c r="AI1373" s="58"/>
      <c r="AJ1373" s="58"/>
      <c r="AK1373" s="59"/>
    </row>
    <row r="1374" spans="1:37">
      <c r="A1374" s="60"/>
      <c r="C1374" s="61"/>
      <c r="H1374" s="61"/>
      <c r="K1374" s="99"/>
      <c r="M1374" s="61"/>
      <c r="N1374" s="62"/>
      <c r="Q1374" s="100"/>
      <c r="R1374" s="61"/>
      <c r="S1374" s="62"/>
      <c r="T1374" s="58"/>
      <c r="U1374" s="58"/>
      <c r="V1374" s="58"/>
      <c r="W1374" s="58"/>
      <c r="X1374" s="58"/>
      <c r="Y1374" s="58"/>
      <c r="Z1374" s="58"/>
      <c r="AA1374" s="58"/>
      <c r="AB1374" s="58"/>
      <c r="AC1374" s="62"/>
      <c r="AD1374" s="91"/>
      <c r="AE1374" s="62"/>
      <c r="AF1374" s="62"/>
      <c r="AG1374" s="62"/>
      <c r="AH1374" s="92"/>
      <c r="AI1374" s="62"/>
      <c r="AJ1374" s="62"/>
      <c r="AK1374" s="61"/>
    </row>
    <row r="1375" spans="1:37">
      <c r="A1375" s="93" t="s">
        <v>112</v>
      </c>
      <c r="B1375" s="58"/>
      <c r="C1375" s="59"/>
      <c r="D1375" s="58"/>
      <c r="E1375" s="58"/>
      <c r="F1375" s="94" t="s">
        <v>21</v>
      </c>
      <c r="G1375" s="58"/>
      <c r="H1375" s="59"/>
      <c r="I1375" s="58"/>
      <c r="J1375" s="58"/>
      <c r="K1375" s="94" t="s">
        <v>21</v>
      </c>
      <c r="L1375" s="58"/>
      <c r="M1375" s="59"/>
      <c r="N1375" s="58"/>
      <c r="O1375" s="58"/>
      <c r="P1375" s="94" t="s">
        <v>21</v>
      </c>
      <c r="Q1375" s="101"/>
      <c r="R1375" s="59"/>
      <c r="S1375" s="62"/>
      <c r="T1375" s="62"/>
      <c r="AD1375" s="87" t="s">
        <v>113</v>
      </c>
      <c r="AE1375" s="58"/>
      <c r="AF1375" s="58"/>
      <c r="AG1375" s="58"/>
      <c r="AH1375" s="72"/>
      <c r="AI1375" s="58"/>
      <c r="AJ1375" s="58"/>
      <c r="AK1375" s="59"/>
    </row>
    <row r="1376" spans="1:37">
      <c r="AD1376" s="91" t="s">
        <v>114</v>
      </c>
      <c r="AE1376" s="62"/>
      <c r="AF1376" s="62"/>
      <c r="AG1376" s="62"/>
      <c r="AH1376" s="92"/>
      <c r="AI1376" s="62"/>
      <c r="AJ1376" s="62"/>
      <c r="AK1376" s="61"/>
    </row>
    <row r="1377" spans="1:37">
      <c r="A1377" s="102"/>
      <c r="B1377" s="76"/>
      <c r="C1377" s="76"/>
      <c r="D1377" s="76"/>
      <c r="E1377" s="76" t="s">
        <v>100</v>
      </c>
      <c r="F1377" s="76"/>
      <c r="G1377" s="76"/>
      <c r="H1377" s="76"/>
      <c r="I1377" s="76"/>
      <c r="J1377" s="76"/>
      <c r="K1377" s="76"/>
      <c r="L1377" s="76"/>
      <c r="M1377" s="76"/>
      <c r="N1377" s="85" t="s">
        <v>40</v>
      </c>
      <c r="O1377" s="76"/>
      <c r="P1377" s="76"/>
      <c r="Q1377" s="76"/>
      <c r="R1377" s="76"/>
      <c r="S1377" s="76"/>
      <c r="T1377" s="76" t="s">
        <v>101</v>
      </c>
      <c r="U1377" s="76"/>
      <c r="V1377" s="76"/>
      <c r="W1377" s="76"/>
      <c r="X1377" s="76"/>
      <c r="Y1377" s="76"/>
      <c r="Z1377" s="76"/>
      <c r="AA1377" s="76"/>
      <c r="AB1377" s="80"/>
      <c r="AD1377" s="87" t="s">
        <v>115</v>
      </c>
      <c r="AE1377" s="58"/>
      <c r="AF1377" s="58"/>
      <c r="AG1377" s="58"/>
      <c r="AH1377" s="72"/>
      <c r="AI1377" s="58"/>
      <c r="AJ1377" s="58"/>
      <c r="AK1377" s="59"/>
    </row>
    <row r="1378" spans="1:37">
      <c r="A1378" s="103" t="s">
        <v>116</v>
      </c>
      <c r="B1378" s="104" t="s">
        <v>117</v>
      </c>
      <c r="C1378" s="104"/>
      <c r="D1378" s="104"/>
      <c r="E1378" s="104"/>
      <c r="F1378" s="104"/>
      <c r="G1378" s="105"/>
      <c r="H1378" s="104" t="s">
        <v>118</v>
      </c>
      <c r="I1378" s="104"/>
      <c r="J1378" s="105"/>
      <c r="K1378" s="106" t="s">
        <v>119</v>
      </c>
      <c r="L1378" s="107" t="s">
        <v>120</v>
      </c>
      <c r="M1378" s="108"/>
      <c r="N1378" s="109" t="s">
        <v>94</v>
      </c>
      <c r="O1378" s="105" t="s">
        <v>116</v>
      </c>
      <c r="P1378" s="104" t="s">
        <v>117</v>
      </c>
      <c r="Q1378" s="104"/>
      <c r="R1378" s="104"/>
      <c r="S1378" s="104"/>
      <c r="T1378" s="104"/>
      <c r="U1378" s="105"/>
      <c r="V1378" s="104" t="s">
        <v>118</v>
      </c>
      <c r="W1378" s="104"/>
      <c r="X1378" s="105"/>
      <c r="Y1378" s="106" t="s">
        <v>119</v>
      </c>
      <c r="Z1378" s="107" t="s">
        <v>120</v>
      </c>
      <c r="AA1378" s="108"/>
      <c r="AB1378" s="109" t="s">
        <v>94</v>
      </c>
    </row>
    <row r="1379" spans="1:37">
      <c r="A1379" s="110" t="s">
        <v>121</v>
      </c>
      <c r="B1379" s="111"/>
      <c r="C1379" s="111"/>
      <c r="D1379" s="111"/>
      <c r="E1379" s="111"/>
      <c r="F1379" s="111"/>
      <c r="G1379" s="112"/>
      <c r="H1379" s="111"/>
      <c r="I1379" s="111"/>
      <c r="J1379" s="112"/>
      <c r="K1379" s="113"/>
      <c r="L1379" s="114"/>
      <c r="M1379" s="115"/>
      <c r="N1379" s="116"/>
      <c r="O1379" s="117" t="s">
        <v>121</v>
      </c>
      <c r="P1379" s="111"/>
      <c r="Q1379" s="111"/>
      <c r="R1379" s="111"/>
      <c r="S1379" s="111"/>
      <c r="T1379" s="111"/>
      <c r="U1379" s="112"/>
      <c r="V1379" s="111"/>
      <c r="W1379" s="111"/>
      <c r="X1379" s="112"/>
      <c r="Y1379" s="113"/>
      <c r="Z1379" s="114"/>
      <c r="AA1379" s="115"/>
      <c r="AB1379" s="116"/>
      <c r="AD1379" s="64" t="s">
        <v>122</v>
      </c>
    </row>
    <row r="1380" spans="1:37">
      <c r="A1380" s="110" t="s">
        <v>123</v>
      </c>
      <c r="B1380" s="111"/>
      <c r="C1380" s="111"/>
      <c r="D1380" s="111"/>
      <c r="E1380" s="111"/>
      <c r="F1380" s="111"/>
      <c r="G1380" s="112"/>
      <c r="H1380" s="111"/>
      <c r="I1380" s="111"/>
      <c r="J1380" s="112"/>
      <c r="K1380" s="118"/>
      <c r="L1380" s="119"/>
      <c r="M1380" s="112"/>
      <c r="N1380" s="116"/>
      <c r="O1380" s="117" t="s">
        <v>123</v>
      </c>
      <c r="P1380" s="111"/>
      <c r="Q1380" s="111"/>
      <c r="R1380" s="111"/>
      <c r="S1380" s="111"/>
      <c r="T1380" s="111"/>
      <c r="U1380" s="112"/>
      <c r="V1380" s="111"/>
      <c r="W1380" s="111"/>
      <c r="X1380" s="112"/>
      <c r="Y1380" s="118"/>
      <c r="Z1380" s="119"/>
      <c r="AA1380" s="112"/>
      <c r="AB1380" s="116"/>
      <c r="AD1380" s="120"/>
      <c r="AE1380" s="58"/>
      <c r="AF1380" s="58"/>
      <c r="AG1380" s="58"/>
      <c r="AH1380" s="58"/>
      <c r="AI1380" s="58"/>
      <c r="AJ1380" s="58"/>
      <c r="AK1380" s="58"/>
    </row>
    <row r="1381" spans="1:37">
      <c r="A1381" s="110" t="s">
        <v>124</v>
      </c>
      <c r="B1381" s="111"/>
      <c r="C1381" s="111"/>
      <c r="D1381" s="111"/>
      <c r="E1381" s="111"/>
      <c r="F1381" s="111"/>
      <c r="G1381" s="112"/>
      <c r="H1381" s="111"/>
      <c r="I1381" s="111"/>
      <c r="J1381" s="112"/>
      <c r="K1381" s="118"/>
      <c r="L1381" s="119"/>
      <c r="M1381" s="112"/>
      <c r="N1381" s="116"/>
      <c r="O1381" s="117" t="s">
        <v>124</v>
      </c>
      <c r="P1381" s="111"/>
      <c r="Q1381" s="111"/>
      <c r="R1381" s="111"/>
      <c r="S1381" s="111"/>
      <c r="T1381" s="111"/>
      <c r="U1381" s="112"/>
      <c r="V1381" s="111"/>
      <c r="W1381" s="111"/>
      <c r="X1381" s="112"/>
      <c r="Y1381" s="118"/>
      <c r="Z1381" s="119"/>
      <c r="AA1381" s="112"/>
      <c r="AB1381" s="116"/>
      <c r="AD1381" s="64" t="s">
        <v>96</v>
      </c>
    </row>
    <row r="1382" spans="1:37">
      <c r="A1382" s="110" t="s">
        <v>125</v>
      </c>
      <c r="B1382" s="111"/>
      <c r="C1382" s="111"/>
      <c r="D1382" s="111"/>
      <c r="E1382" s="111"/>
      <c r="F1382" s="111"/>
      <c r="G1382" s="112"/>
      <c r="H1382" s="111"/>
      <c r="I1382" s="111"/>
      <c r="J1382" s="112"/>
      <c r="K1382" s="118"/>
      <c r="L1382" s="119"/>
      <c r="M1382" s="112"/>
      <c r="N1382" s="116"/>
      <c r="O1382" s="117" t="s">
        <v>125</v>
      </c>
      <c r="P1382" s="111"/>
      <c r="Q1382" s="111"/>
      <c r="R1382" s="111"/>
      <c r="S1382" s="111"/>
      <c r="T1382" s="111"/>
      <c r="U1382" s="112"/>
      <c r="V1382" s="111"/>
      <c r="W1382" s="111"/>
      <c r="X1382" s="112"/>
      <c r="Y1382" s="118"/>
      <c r="Z1382" s="119"/>
      <c r="AA1382" s="112"/>
      <c r="AB1382" s="116"/>
      <c r="AD1382" s="120"/>
      <c r="AE1382" s="58"/>
      <c r="AF1382" s="58"/>
      <c r="AG1382" s="58"/>
      <c r="AH1382" s="58"/>
      <c r="AI1382" s="58"/>
      <c r="AJ1382" s="58"/>
      <c r="AK1382" s="58"/>
    </row>
    <row r="1383" spans="1:37">
      <c r="A1383" s="110" t="s">
        <v>126</v>
      </c>
      <c r="B1383" s="111"/>
      <c r="C1383" s="111"/>
      <c r="D1383" s="111"/>
      <c r="E1383" s="111"/>
      <c r="F1383" s="111"/>
      <c r="G1383" s="112"/>
      <c r="H1383" s="111"/>
      <c r="I1383" s="111"/>
      <c r="J1383" s="112"/>
      <c r="K1383" s="118"/>
      <c r="L1383" s="119"/>
      <c r="M1383" s="112"/>
      <c r="N1383" s="116"/>
      <c r="O1383" s="117" t="s">
        <v>126</v>
      </c>
      <c r="P1383" s="111"/>
      <c r="Q1383" s="111"/>
      <c r="R1383" s="111"/>
      <c r="S1383" s="111"/>
      <c r="T1383" s="111"/>
      <c r="U1383" s="112"/>
      <c r="V1383" s="111"/>
      <c r="W1383" s="111"/>
      <c r="X1383" s="112"/>
      <c r="Y1383" s="118"/>
      <c r="Z1383" s="119"/>
      <c r="AA1383" s="112"/>
      <c r="AB1383" s="116"/>
      <c r="AD1383" s="64" t="s">
        <v>127</v>
      </c>
    </row>
    <row r="1384" spans="1:37">
      <c r="A1384" s="121" t="s">
        <v>128</v>
      </c>
      <c r="B1384" s="58"/>
      <c r="C1384" s="58"/>
      <c r="D1384" s="58"/>
      <c r="E1384" s="58"/>
      <c r="F1384" s="58"/>
      <c r="G1384" s="72"/>
      <c r="H1384" s="58"/>
      <c r="I1384" s="58"/>
      <c r="J1384" s="72"/>
      <c r="K1384" s="122"/>
      <c r="L1384" s="123"/>
      <c r="M1384" s="72"/>
      <c r="N1384" s="59"/>
      <c r="O1384" s="124" t="s">
        <v>128</v>
      </c>
      <c r="P1384" s="58"/>
      <c r="Q1384" s="58"/>
      <c r="R1384" s="58"/>
      <c r="S1384" s="58"/>
      <c r="T1384" s="58"/>
      <c r="U1384" s="72"/>
      <c r="V1384" s="58"/>
      <c r="W1384" s="58"/>
      <c r="X1384" s="72"/>
      <c r="Y1384" s="122"/>
      <c r="Z1384" s="123"/>
      <c r="AA1384" s="72"/>
      <c r="AB1384" s="59"/>
      <c r="AD1384" s="120"/>
      <c r="AE1384" s="125" t="str">
        <f>Daten!$A$35</f>
        <v>Fredenbeck</v>
      </c>
      <c r="AF1384" s="58"/>
      <c r="AG1384" s="58"/>
      <c r="AH1384" s="58"/>
      <c r="AI1384" s="58"/>
      <c r="AJ1384" s="58"/>
      <c r="AK1384" s="58"/>
    </row>
    <row r="1385" spans="1:37">
      <c r="A1385" s="65" t="s">
        <v>129</v>
      </c>
      <c r="N1385" s="61"/>
      <c r="O1385" s="64" t="s">
        <v>129</v>
      </c>
      <c r="AB1385" s="61"/>
      <c r="AD1385" s="64" t="s">
        <v>130</v>
      </c>
    </row>
    <row r="1386" spans="1:37">
      <c r="A1386" s="57"/>
      <c r="B1386" s="58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9"/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8"/>
      <c r="AB1386" s="59"/>
      <c r="AD1386" s="58"/>
      <c r="AE1386" s="126" t="str">
        <f>Daten!$A$33</f>
        <v>06.05.2017</v>
      </c>
      <c r="AF1386" s="58"/>
      <c r="AG1386" s="58"/>
      <c r="AH1386" s="58"/>
      <c r="AI1386" s="58"/>
      <c r="AJ1386" s="58"/>
      <c r="AK1386" s="58"/>
    </row>
    <row r="1387" spans="1:37">
      <c r="A1387" s="51" t="s">
        <v>95</v>
      </c>
      <c r="B1387" s="52"/>
      <c r="C1387" s="52"/>
      <c r="D1387" s="52"/>
      <c r="E1387" s="53"/>
      <c r="F1387" s="54" t="s">
        <v>96</v>
      </c>
      <c r="G1387" s="52"/>
      <c r="H1387" s="52"/>
      <c r="I1387" s="52"/>
      <c r="J1387" s="52"/>
      <c r="K1387" s="52"/>
      <c r="L1387" s="52"/>
      <c r="M1387" s="52"/>
      <c r="N1387" s="52"/>
      <c r="O1387" s="52"/>
      <c r="P1387" s="53"/>
      <c r="Q1387" s="54" t="s">
        <v>97</v>
      </c>
      <c r="R1387" s="52"/>
      <c r="S1387" s="52"/>
      <c r="T1387" s="52"/>
      <c r="U1387" s="52"/>
      <c r="V1387" s="52"/>
      <c r="W1387" s="52"/>
      <c r="X1387" s="52"/>
      <c r="Y1387" s="52"/>
      <c r="Z1387" s="52"/>
      <c r="AA1387" s="52"/>
      <c r="AB1387" s="53"/>
      <c r="AC1387" s="55" t="s">
        <v>98</v>
      </c>
    </row>
    <row r="1388" spans="1:37">
      <c r="A1388" s="57"/>
      <c r="B1388" s="58"/>
      <c r="C1388" s="58"/>
      <c r="D1388" s="58"/>
      <c r="E1388" s="59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9"/>
      <c r="Q1388" s="58"/>
      <c r="R1388" s="58">
        <f>Sonntag!P66</f>
        <v>0</v>
      </c>
      <c r="S1388" s="58"/>
      <c r="T1388" s="58"/>
      <c r="U1388" s="58"/>
      <c r="V1388" s="58"/>
      <c r="W1388" s="58"/>
      <c r="X1388" s="58"/>
      <c r="Y1388" s="58">
        <f>Sonntag!N66</f>
        <v>0</v>
      </c>
      <c r="Z1388" s="58"/>
      <c r="AA1388" s="58"/>
      <c r="AB1388" s="59"/>
      <c r="AC1388" s="55" t="s">
        <v>99</v>
      </c>
    </row>
    <row r="1389" spans="1:37" ht="15.95" customHeight="1">
      <c r="A1389" s="60" t="s">
        <v>100</v>
      </c>
      <c r="C1389" s="56">
        <f>Sonntag!I66</f>
        <v>0</v>
      </c>
      <c r="M1389" s="61"/>
      <c r="N1389" s="62" t="s">
        <v>101</v>
      </c>
      <c r="O1389" s="63"/>
      <c r="P1389" s="56">
        <f>Sonntag!M66</f>
        <v>0</v>
      </c>
      <c r="AB1389" s="61"/>
    </row>
    <row r="1390" spans="1:37">
      <c r="A1390" s="57"/>
      <c r="B1390" s="58"/>
      <c r="C1390" s="58"/>
      <c r="M1390" s="61"/>
      <c r="N1390" s="62"/>
      <c r="AB1390" s="61"/>
      <c r="AD1390" s="64" t="s">
        <v>37</v>
      </c>
      <c r="AG1390" s="64" t="s">
        <v>102</v>
      </c>
      <c r="AJ1390" s="64" t="s">
        <v>39</v>
      </c>
    </row>
    <row r="1391" spans="1:37">
      <c r="A1391" s="65" t="s">
        <v>100</v>
      </c>
      <c r="C1391" s="66"/>
      <c r="D1391" s="67"/>
      <c r="E1391" s="67"/>
      <c r="F1391" s="67"/>
      <c r="G1391" s="67"/>
      <c r="H1391" s="68"/>
      <c r="I1391" s="67"/>
      <c r="J1391" s="67"/>
      <c r="K1391" s="67"/>
      <c r="L1391" s="67"/>
      <c r="M1391" s="68"/>
      <c r="N1391" s="67"/>
      <c r="O1391" s="67"/>
      <c r="P1391" s="67"/>
      <c r="Q1391" s="67"/>
      <c r="R1391" s="68"/>
      <c r="S1391" s="67"/>
      <c r="T1391" s="67"/>
      <c r="U1391" s="67"/>
      <c r="V1391" s="67"/>
      <c r="W1391" s="68"/>
      <c r="X1391" s="67"/>
      <c r="Y1391" s="67"/>
      <c r="Z1391" s="67"/>
      <c r="AA1391" s="67"/>
      <c r="AB1391" s="68"/>
      <c r="AC1391" s="62"/>
      <c r="AD1391" s="69"/>
      <c r="AE1391" s="53"/>
      <c r="AF1391" s="62"/>
      <c r="AG1391" s="69"/>
      <c r="AH1391" s="53"/>
      <c r="AJ1391" s="69"/>
      <c r="AK1391" s="53"/>
    </row>
    <row r="1392" spans="1:37">
      <c r="A1392" s="70" t="s">
        <v>101</v>
      </c>
      <c r="B1392" s="58"/>
      <c r="C1392" s="71"/>
      <c r="D1392" s="72"/>
      <c r="E1392" s="72"/>
      <c r="F1392" s="72"/>
      <c r="G1392" s="72"/>
      <c r="H1392" s="59"/>
      <c r="I1392" s="72"/>
      <c r="J1392" s="72"/>
      <c r="K1392" s="72"/>
      <c r="L1392" s="72"/>
      <c r="M1392" s="59"/>
      <c r="N1392" s="72"/>
      <c r="O1392" s="72"/>
      <c r="P1392" s="72"/>
      <c r="Q1392" s="72"/>
      <c r="R1392" s="59"/>
      <c r="S1392" s="72"/>
      <c r="T1392" s="72"/>
      <c r="U1392" s="72"/>
      <c r="V1392" s="72"/>
      <c r="W1392" s="59"/>
      <c r="X1392" s="72"/>
      <c r="Y1392" s="72"/>
      <c r="Z1392" s="72"/>
      <c r="AA1392" s="72"/>
      <c r="AB1392" s="59"/>
      <c r="AC1392" s="62"/>
      <c r="AD1392" s="462">
        <f>Sonntag!C64</f>
        <v>11</v>
      </c>
      <c r="AE1392" s="463"/>
      <c r="AF1392" s="62"/>
      <c r="AG1392" s="462">
        <f>Sonntag!E66</f>
        <v>0</v>
      </c>
      <c r="AH1392" s="463"/>
      <c r="AJ1392" s="462">
        <f>Sonntag!F66</f>
        <v>1</v>
      </c>
      <c r="AK1392" s="463"/>
    </row>
    <row r="1393" spans="1:37">
      <c r="A1393" s="65" t="s">
        <v>100</v>
      </c>
      <c r="C1393" s="66"/>
      <c r="D1393" s="67"/>
      <c r="E1393" s="67"/>
      <c r="F1393" s="67"/>
      <c r="G1393" s="67"/>
      <c r="H1393" s="68"/>
      <c r="I1393" s="67"/>
      <c r="J1393" s="67"/>
      <c r="K1393" s="67"/>
      <c r="L1393" s="67"/>
      <c r="M1393" s="68"/>
      <c r="N1393" s="67"/>
      <c r="O1393" s="67"/>
      <c r="P1393" s="67"/>
      <c r="Q1393" s="67"/>
      <c r="R1393" s="68"/>
      <c r="S1393" s="67"/>
      <c r="T1393" s="67"/>
      <c r="U1393" s="67"/>
      <c r="V1393" s="67"/>
      <c r="W1393" s="68"/>
      <c r="X1393" s="67"/>
      <c r="Y1393" s="67"/>
      <c r="Z1393" s="67"/>
      <c r="AA1393" s="67"/>
      <c r="AB1393" s="68"/>
      <c r="AC1393" s="62"/>
      <c r="AD1393" s="57"/>
      <c r="AE1393" s="59"/>
      <c r="AF1393" s="62"/>
      <c r="AG1393" s="57"/>
      <c r="AH1393" s="59"/>
      <c r="AJ1393" s="57"/>
      <c r="AK1393" s="59"/>
    </row>
    <row r="1394" spans="1:37">
      <c r="A1394" s="70" t="s">
        <v>101</v>
      </c>
      <c r="B1394" s="58"/>
      <c r="C1394" s="71"/>
      <c r="D1394" s="72"/>
      <c r="E1394" s="72"/>
      <c r="F1394" s="72"/>
      <c r="G1394" s="72"/>
      <c r="H1394" s="59"/>
      <c r="I1394" s="72"/>
      <c r="J1394" s="72"/>
      <c r="K1394" s="72"/>
      <c r="L1394" s="72"/>
      <c r="M1394" s="59"/>
      <c r="N1394" s="72"/>
      <c r="O1394" s="72"/>
      <c r="P1394" s="72"/>
      <c r="Q1394" s="72"/>
      <c r="R1394" s="59"/>
      <c r="S1394" s="72"/>
      <c r="T1394" s="72"/>
      <c r="U1394" s="72"/>
      <c r="V1394" s="72"/>
      <c r="W1394" s="59"/>
      <c r="X1394" s="72"/>
      <c r="Y1394" s="72"/>
      <c r="Z1394" s="72"/>
      <c r="AA1394" s="72"/>
      <c r="AB1394" s="59"/>
      <c r="AC1394" s="62"/>
      <c r="AD1394" s="62"/>
      <c r="AE1394" s="62"/>
      <c r="AF1394" s="62"/>
      <c r="AG1394" s="62"/>
    </row>
    <row r="1395" spans="1:37">
      <c r="A1395" s="65" t="s">
        <v>100</v>
      </c>
      <c r="C1395" s="66"/>
      <c r="D1395" s="67"/>
      <c r="E1395" s="67"/>
      <c r="F1395" s="67"/>
      <c r="G1395" s="67"/>
      <c r="H1395" s="68"/>
      <c r="I1395" s="67"/>
      <c r="J1395" s="67"/>
      <c r="K1395" s="67"/>
      <c r="L1395" s="67"/>
      <c r="M1395" s="68"/>
      <c r="N1395" s="67"/>
      <c r="O1395" s="67"/>
      <c r="P1395" s="67"/>
      <c r="Q1395" s="67"/>
      <c r="R1395" s="68"/>
      <c r="S1395" s="67"/>
      <c r="T1395" s="67"/>
      <c r="U1395" s="67"/>
      <c r="V1395" s="67"/>
      <c r="W1395" s="68"/>
      <c r="X1395" s="67"/>
      <c r="Y1395" s="67"/>
      <c r="Z1395" s="67"/>
      <c r="AA1395" s="67"/>
      <c r="AB1395" s="68"/>
      <c r="AC1395" s="62"/>
      <c r="AD1395" s="73" t="s">
        <v>103</v>
      </c>
      <c r="AE1395" s="62"/>
      <c r="AF1395" s="62"/>
      <c r="AG1395" s="62"/>
    </row>
    <row r="1396" spans="1:37">
      <c r="A1396" s="70" t="s">
        <v>101</v>
      </c>
      <c r="B1396" s="58"/>
      <c r="C1396" s="71"/>
      <c r="D1396" s="72"/>
      <c r="E1396" s="72"/>
      <c r="F1396" s="72"/>
      <c r="G1396" s="72"/>
      <c r="H1396" s="59"/>
      <c r="I1396" s="72"/>
      <c r="J1396" s="72"/>
      <c r="K1396" s="72"/>
      <c r="L1396" s="72"/>
      <c r="M1396" s="59"/>
      <c r="N1396" s="72"/>
      <c r="O1396" s="72"/>
      <c r="P1396" s="72"/>
      <c r="Q1396" s="72"/>
      <c r="R1396" s="59"/>
      <c r="S1396" s="72"/>
      <c r="T1396" s="72"/>
      <c r="U1396" s="72"/>
      <c r="V1396" s="72"/>
      <c r="W1396" s="59"/>
      <c r="X1396" s="72"/>
      <c r="Y1396" s="72"/>
      <c r="Z1396" s="72"/>
      <c r="AA1396" s="72"/>
      <c r="AB1396" s="59"/>
      <c r="AC1396" s="62"/>
      <c r="AD1396" s="62"/>
      <c r="AE1396" s="62"/>
      <c r="AF1396" s="62"/>
      <c r="AG1396" s="62"/>
    </row>
    <row r="1397" spans="1:37">
      <c r="A1397" s="65" t="s">
        <v>100</v>
      </c>
      <c r="C1397" s="66"/>
      <c r="D1397" s="67"/>
      <c r="E1397" s="67"/>
      <c r="F1397" s="67"/>
      <c r="G1397" s="67"/>
      <c r="H1397" s="68"/>
      <c r="I1397" s="67"/>
      <c r="J1397" s="67"/>
      <c r="K1397" s="67"/>
      <c r="L1397" s="67"/>
      <c r="M1397" s="68"/>
      <c r="N1397" s="67"/>
      <c r="O1397" s="67"/>
      <c r="P1397" s="67"/>
      <c r="Q1397" s="67"/>
      <c r="R1397" s="68"/>
      <c r="S1397" s="67"/>
      <c r="T1397" s="67"/>
      <c r="U1397" s="67"/>
      <c r="V1397" s="67"/>
      <c r="W1397" s="68"/>
      <c r="X1397" s="67"/>
      <c r="Y1397" s="67"/>
      <c r="Z1397" s="67"/>
      <c r="AA1397" s="67"/>
      <c r="AB1397" s="68"/>
      <c r="AC1397" s="62"/>
      <c r="AD1397" s="74" t="str">
        <f>Daten!$A$31</f>
        <v>DM Senioren 2017</v>
      </c>
      <c r="AE1397" s="58"/>
      <c r="AF1397" s="58"/>
      <c r="AG1397" s="58"/>
      <c r="AH1397" s="58"/>
      <c r="AI1397" s="58"/>
      <c r="AJ1397" s="58"/>
      <c r="AK1397" s="58"/>
    </row>
    <row r="1398" spans="1:37">
      <c r="A1398" s="70" t="s">
        <v>101</v>
      </c>
      <c r="B1398" s="58"/>
      <c r="C1398" s="71"/>
      <c r="D1398" s="72"/>
      <c r="E1398" s="72"/>
      <c r="F1398" s="72"/>
      <c r="G1398" s="72"/>
      <c r="H1398" s="59"/>
      <c r="I1398" s="72"/>
      <c r="J1398" s="72"/>
      <c r="K1398" s="72"/>
      <c r="L1398" s="72"/>
      <c r="M1398" s="59"/>
      <c r="N1398" s="72"/>
      <c r="O1398" s="72"/>
      <c r="P1398" s="72"/>
      <c r="Q1398" s="72"/>
      <c r="R1398" s="59"/>
      <c r="S1398" s="72"/>
      <c r="T1398" s="72"/>
      <c r="U1398" s="72"/>
      <c r="V1398" s="72"/>
      <c r="W1398" s="59"/>
      <c r="X1398" s="72"/>
      <c r="Y1398" s="72"/>
      <c r="Z1398" s="72"/>
      <c r="AA1398" s="72"/>
      <c r="AB1398" s="59"/>
      <c r="AC1398" s="62"/>
      <c r="AD1398" s="75">
        <f>Sonntag!G66</f>
        <v>0</v>
      </c>
      <c r="AE1398" s="76"/>
      <c r="AF1398" s="76"/>
      <c r="AG1398" s="75" t="s">
        <v>34</v>
      </c>
      <c r="AH1398" s="76"/>
      <c r="AI1398" s="76"/>
      <c r="AJ1398" s="76"/>
      <c r="AK1398" s="76"/>
    </row>
    <row r="1399" spans="1:37">
      <c r="A1399" s="65" t="s">
        <v>100</v>
      </c>
      <c r="C1399" s="66"/>
      <c r="D1399" s="67"/>
      <c r="E1399" s="67"/>
      <c r="F1399" s="67"/>
      <c r="G1399" s="67"/>
      <c r="H1399" s="68"/>
      <c r="I1399" s="67"/>
      <c r="J1399" s="67"/>
      <c r="K1399" s="67"/>
      <c r="L1399" s="67"/>
      <c r="M1399" s="68"/>
      <c r="N1399" s="67"/>
      <c r="O1399" s="67"/>
      <c r="P1399" s="67"/>
      <c r="Q1399" s="67"/>
      <c r="R1399" s="68"/>
      <c r="S1399" s="67"/>
      <c r="T1399" s="67"/>
      <c r="U1399" s="67"/>
      <c r="V1399" s="67"/>
      <c r="W1399" s="68"/>
      <c r="X1399" s="67"/>
      <c r="Y1399" s="67"/>
      <c r="Z1399" s="67"/>
      <c r="AA1399" s="67"/>
      <c r="AB1399" s="68"/>
      <c r="AC1399" s="62"/>
      <c r="AD1399" s="77"/>
      <c r="AE1399" s="62"/>
      <c r="AF1399" s="62"/>
      <c r="AG1399" s="62"/>
      <c r="AH1399" s="62"/>
      <c r="AI1399" s="62"/>
      <c r="AJ1399" s="62"/>
      <c r="AK1399" s="62"/>
    </row>
    <row r="1400" spans="1:37">
      <c r="A1400" s="70" t="s">
        <v>101</v>
      </c>
      <c r="B1400" s="58"/>
      <c r="C1400" s="71"/>
      <c r="D1400" s="72"/>
      <c r="E1400" s="72"/>
      <c r="F1400" s="72"/>
      <c r="G1400" s="72"/>
      <c r="H1400" s="59"/>
      <c r="I1400" s="72"/>
      <c r="J1400" s="72"/>
      <c r="K1400" s="72"/>
      <c r="L1400" s="72"/>
      <c r="M1400" s="59"/>
      <c r="N1400" s="72"/>
      <c r="O1400" s="72"/>
      <c r="P1400" s="72"/>
      <c r="Q1400" s="72"/>
      <c r="R1400" s="59"/>
      <c r="S1400" s="72"/>
      <c r="T1400" s="72"/>
      <c r="U1400" s="72"/>
      <c r="V1400" s="72"/>
      <c r="W1400" s="59"/>
      <c r="X1400" s="72"/>
      <c r="Y1400" s="72"/>
      <c r="Z1400" s="72"/>
      <c r="AA1400" s="72"/>
      <c r="AB1400" s="59"/>
      <c r="AC1400" s="62"/>
      <c r="AD1400" s="78" t="s">
        <v>104</v>
      </c>
      <c r="AE1400" s="76"/>
      <c r="AF1400" s="76"/>
      <c r="AG1400" s="76"/>
      <c r="AH1400" s="79"/>
      <c r="AI1400" s="76"/>
      <c r="AJ1400" s="76"/>
      <c r="AK1400" s="80"/>
    </row>
    <row r="1401" spans="1:37">
      <c r="D1401" s="64"/>
      <c r="AD1401" s="81"/>
      <c r="AE1401" s="52"/>
      <c r="AF1401" s="52"/>
      <c r="AG1401" s="52"/>
      <c r="AH1401" s="82"/>
      <c r="AI1401" s="52"/>
      <c r="AJ1401" s="52"/>
      <c r="AK1401" s="53"/>
    </row>
    <row r="1402" spans="1:37">
      <c r="A1402" s="83" t="s">
        <v>105</v>
      </c>
      <c r="B1402" s="76"/>
      <c r="C1402" s="80"/>
      <c r="D1402" s="84"/>
      <c r="E1402" s="84" t="s">
        <v>100</v>
      </c>
      <c r="F1402" s="85" t="s">
        <v>21</v>
      </c>
      <c r="G1402" s="84" t="s">
        <v>101</v>
      </c>
      <c r="H1402" s="86"/>
      <c r="I1402" s="84" t="s">
        <v>106</v>
      </c>
      <c r="J1402" s="84"/>
      <c r="K1402" s="84"/>
      <c r="L1402" s="84"/>
      <c r="M1402" s="86"/>
      <c r="N1402" s="84" t="s">
        <v>107</v>
      </c>
      <c r="O1402" s="84"/>
      <c r="P1402" s="84"/>
      <c r="Q1402" s="84"/>
      <c r="R1402" s="86"/>
      <c r="S1402" s="73"/>
      <c r="T1402" s="73"/>
      <c r="AD1402" s="87" t="s">
        <v>108</v>
      </c>
      <c r="AE1402" s="58"/>
      <c r="AF1402" s="58"/>
      <c r="AG1402" s="58"/>
      <c r="AH1402" s="72"/>
      <c r="AI1402" s="58"/>
      <c r="AJ1402" s="58"/>
      <c r="AK1402" s="59"/>
    </row>
    <row r="1403" spans="1:37">
      <c r="A1403" s="60"/>
      <c r="C1403" s="61"/>
      <c r="H1403" s="61"/>
      <c r="M1403" s="61"/>
      <c r="N1403" s="88"/>
      <c r="O1403" s="89"/>
      <c r="P1403" s="89"/>
      <c r="Q1403" s="89"/>
      <c r="R1403" s="90"/>
      <c r="S1403" s="62"/>
      <c r="T1403" s="56" t="s">
        <v>109</v>
      </c>
      <c r="AD1403" s="91"/>
      <c r="AE1403" s="62"/>
      <c r="AF1403" s="62"/>
      <c r="AG1403" s="62"/>
      <c r="AH1403" s="92"/>
      <c r="AI1403" s="62"/>
      <c r="AJ1403" s="62"/>
      <c r="AK1403" s="61"/>
    </row>
    <row r="1404" spans="1:37">
      <c r="A1404" s="93" t="s">
        <v>110</v>
      </c>
      <c r="B1404" s="58"/>
      <c r="C1404" s="59"/>
      <c r="D1404" s="58"/>
      <c r="E1404" s="58"/>
      <c r="F1404" s="94" t="s">
        <v>21</v>
      </c>
      <c r="G1404" s="58"/>
      <c r="H1404" s="59"/>
      <c r="I1404" s="58"/>
      <c r="J1404" s="58"/>
      <c r="K1404" s="94" t="s">
        <v>21</v>
      </c>
      <c r="L1404" s="58"/>
      <c r="M1404" s="59"/>
      <c r="N1404" s="95"/>
      <c r="O1404" s="95"/>
      <c r="P1404" s="96"/>
      <c r="Q1404" s="97"/>
      <c r="R1404" s="98"/>
      <c r="S1404" s="62"/>
      <c r="T1404" s="62"/>
      <c r="AD1404" s="87" t="s">
        <v>111</v>
      </c>
      <c r="AE1404" s="58"/>
      <c r="AF1404" s="58"/>
      <c r="AG1404" s="58"/>
      <c r="AH1404" s="72"/>
      <c r="AI1404" s="58"/>
      <c r="AJ1404" s="58"/>
      <c r="AK1404" s="59"/>
    </row>
    <row r="1405" spans="1:37">
      <c r="A1405" s="60"/>
      <c r="C1405" s="61"/>
      <c r="H1405" s="61"/>
      <c r="K1405" s="99"/>
      <c r="M1405" s="61"/>
      <c r="N1405" s="62"/>
      <c r="Q1405" s="100"/>
      <c r="R1405" s="61"/>
      <c r="S1405" s="62"/>
      <c r="T1405" s="58"/>
      <c r="U1405" s="58"/>
      <c r="V1405" s="58"/>
      <c r="W1405" s="58"/>
      <c r="X1405" s="58"/>
      <c r="Y1405" s="58"/>
      <c r="Z1405" s="58"/>
      <c r="AA1405" s="58"/>
      <c r="AB1405" s="58"/>
      <c r="AC1405" s="62"/>
      <c r="AD1405" s="91"/>
      <c r="AE1405" s="62"/>
      <c r="AF1405" s="62"/>
      <c r="AG1405" s="62"/>
      <c r="AH1405" s="92"/>
      <c r="AI1405" s="62"/>
      <c r="AJ1405" s="62"/>
      <c r="AK1405" s="61"/>
    </row>
    <row r="1406" spans="1:37">
      <c r="A1406" s="93" t="s">
        <v>112</v>
      </c>
      <c r="B1406" s="58"/>
      <c r="C1406" s="59"/>
      <c r="D1406" s="58"/>
      <c r="E1406" s="58"/>
      <c r="F1406" s="94" t="s">
        <v>21</v>
      </c>
      <c r="G1406" s="58"/>
      <c r="H1406" s="59"/>
      <c r="I1406" s="58"/>
      <c r="J1406" s="58"/>
      <c r="K1406" s="94" t="s">
        <v>21</v>
      </c>
      <c r="L1406" s="58"/>
      <c r="M1406" s="59"/>
      <c r="N1406" s="58"/>
      <c r="O1406" s="58"/>
      <c r="P1406" s="94" t="s">
        <v>21</v>
      </c>
      <c r="Q1406" s="101"/>
      <c r="R1406" s="59"/>
      <c r="S1406" s="62"/>
      <c r="T1406" s="62"/>
      <c r="AD1406" s="87" t="s">
        <v>113</v>
      </c>
      <c r="AE1406" s="58"/>
      <c r="AF1406" s="58"/>
      <c r="AG1406" s="58"/>
      <c r="AH1406" s="72"/>
      <c r="AI1406" s="58"/>
      <c r="AJ1406" s="58"/>
      <c r="AK1406" s="59"/>
    </row>
    <row r="1407" spans="1:37">
      <c r="AD1407" s="91" t="s">
        <v>114</v>
      </c>
      <c r="AE1407" s="62"/>
      <c r="AF1407" s="62"/>
      <c r="AG1407" s="62"/>
      <c r="AH1407" s="92"/>
      <c r="AI1407" s="62"/>
      <c r="AJ1407" s="62"/>
      <c r="AK1407" s="61"/>
    </row>
    <row r="1408" spans="1:37">
      <c r="A1408" s="102"/>
      <c r="B1408" s="76"/>
      <c r="C1408" s="76"/>
      <c r="D1408" s="76"/>
      <c r="E1408" s="76" t="s">
        <v>100</v>
      </c>
      <c r="F1408" s="76"/>
      <c r="G1408" s="76"/>
      <c r="H1408" s="76"/>
      <c r="I1408" s="76"/>
      <c r="J1408" s="76"/>
      <c r="K1408" s="76"/>
      <c r="L1408" s="76"/>
      <c r="M1408" s="76"/>
      <c r="N1408" s="85" t="s">
        <v>40</v>
      </c>
      <c r="O1408" s="76"/>
      <c r="P1408" s="76"/>
      <c r="Q1408" s="76"/>
      <c r="R1408" s="76"/>
      <c r="S1408" s="76"/>
      <c r="T1408" s="76" t="s">
        <v>101</v>
      </c>
      <c r="U1408" s="76"/>
      <c r="V1408" s="76"/>
      <c r="W1408" s="76"/>
      <c r="X1408" s="76"/>
      <c r="Y1408" s="76"/>
      <c r="Z1408" s="76"/>
      <c r="AA1408" s="76"/>
      <c r="AB1408" s="80"/>
      <c r="AD1408" s="87" t="s">
        <v>115</v>
      </c>
      <c r="AE1408" s="58"/>
      <c r="AF1408" s="58"/>
      <c r="AG1408" s="58"/>
      <c r="AH1408" s="72"/>
      <c r="AI1408" s="58"/>
      <c r="AJ1408" s="58"/>
      <c r="AK1408" s="59"/>
    </row>
    <row r="1409" spans="1:37">
      <c r="A1409" s="103" t="s">
        <v>116</v>
      </c>
      <c r="B1409" s="104" t="s">
        <v>117</v>
      </c>
      <c r="C1409" s="104"/>
      <c r="D1409" s="104"/>
      <c r="E1409" s="104"/>
      <c r="F1409" s="104"/>
      <c r="G1409" s="105"/>
      <c r="H1409" s="104" t="s">
        <v>118</v>
      </c>
      <c r="I1409" s="104"/>
      <c r="J1409" s="105"/>
      <c r="K1409" s="106" t="s">
        <v>119</v>
      </c>
      <c r="L1409" s="107" t="s">
        <v>120</v>
      </c>
      <c r="M1409" s="108"/>
      <c r="N1409" s="109" t="s">
        <v>94</v>
      </c>
      <c r="O1409" s="105" t="s">
        <v>116</v>
      </c>
      <c r="P1409" s="104" t="s">
        <v>117</v>
      </c>
      <c r="Q1409" s="104"/>
      <c r="R1409" s="104"/>
      <c r="S1409" s="104"/>
      <c r="T1409" s="104"/>
      <c r="U1409" s="105"/>
      <c r="V1409" s="104" t="s">
        <v>118</v>
      </c>
      <c r="W1409" s="104"/>
      <c r="X1409" s="105"/>
      <c r="Y1409" s="106" t="s">
        <v>119</v>
      </c>
      <c r="Z1409" s="107" t="s">
        <v>120</v>
      </c>
      <c r="AA1409" s="108"/>
      <c r="AB1409" s="109" t="s">
        <v>94</v>
      </c>
    </row>
    <row r="1410" spans="1:37">
      <c r="A1410" s="110" t="s">
        <v>121</v>
      </c>
      <c r="B1410" s="111"/>
      <c r="C1410" s="111"/>
      <c r="D1410" s="111"/>
      <c r="E1410" s="111"/>
      <c r="F1410" s="111"/>
      <c r="G1410" s="112"/>
      <c r="H1410" s="111"/>
      <c r="I1410" s="111"/>
      <c r="J1410" s="112"/>
      <c r="K1410" s="113"/>
      <c r="L1410" s="114"/>
      <c r="M1410" s="115"/>
      <c r="N1410" s="116"/>
      <c r="O1410" s="117" t="s">
        <v>121</v>
      </c>
      <c r="P1410" s="111"/>
      <c r="Q1410" s="111"/>
      <c r="R1410" s="111"/>
      <c r="S1410" s="111"/>
      <c r="T1410" s="111"/>
      <c r="U1410" s="112"/>
      <c r="V1410" s="111"/>
      <c r="W1410" s="111"/>
      <c r="X1410" s="112"/>
      <c r="Y1410" s="113"/>
      <c r="Z1410" s="114"/>
      <c r="AA1410" s="115"/>
      <c r="AB1410" s="116"/>
      <c r="AD1410" s="64" t="s">
        <v>122</v>
      </c>
    </row>
    <row r="1411" spans="1:37">
      <c r="A1411" s="110" t="s">
        <v>123</v>
      </c>
      <c r="B1411" s="111"/>
      <c r="C1411" s="111"/>
      <c r="D1411" s="111"/>
      <c r="E1411" s="111"/>
      <c r="F1411" s="111"/>
      <c r="G1411" s="112"/>
      <c r="H1411" s="111"/>
      <c r="I1411" s="111"/>
      <c r="J1411" s="112"/>
      <c r="K1411" s="118"/>
      <c r="L1411" s="119"/>
      <c r="M1411" s="112"/>
      <c r="N1411" s="116"/>
      <c r="O1411" s="117" t="s">
        <v>123</v>
      </c>
      <c r="P1411" s="111"/>
      <c r="Q1411" s="111"/>
      <c r="R1411" s="111"/>
      <c r="S1411" s="111"/>
      <c r="T1411" s="111"/>
      <c r="U1411" s="112"/>
      <c r="V1411" s="111"/>
      <c r="W1411" s="111"/>
      <c r="X1411" s="112"/>
      <c r="Y1411" s="118"/>
      <c r="Z1411" s="119"/>
      <c r="AA1411" s="112"/>
      <c r="AB1411" s="116"/>
      <c r="AD1411" s="120"/>
      <c r="AE1411" s="58"/>
      <c r="AF1411" s="58"/>
      <c r="AG1411" s="58"/>
      <c r="AH1411" s="58"/>
      <c r="AI1411" s="58"/>
      <c r="AJ1411" s="58"/>
      <c r="AK1411" s="58"/>
    </row>
    <row r="1412" spans="1:37">
      <c r="A1412" s="110" t="s">
        <v>124</v>
      </c>
      <c r="B1412" s="111"/>
      <c r="C1412" s="111"/>
      <c r="D1412" s="111"/>
      <c r="E1412" s="111"/>
      <c r="F1412" s="111"/>
      <c r="G1412" s="112"/>
      <c r="H1412" s="111"/>
      <c r="I1412" s="111"/>
      <c r="J1412" s="112"/>
      <c r="K1412" s="118"/>
      <c r="L1412" s="119"/>
      <c r="M1412" s="112"/>
      <c r="N1412" s="116"/>
      <c r="O1412" s="117" t="s">
        <v>124</v>
      </c>
      <c r="P1412" s="111"/>
      <c r="Q1412" s="111"/>
      <c r="R1412" s="111"/>
      <c r="S1412" s="111"/>
      <c r="T1412" s="111"/>
      <c r="U1412" s="112"/>
      <c r="V1412" s="111"/>
      <c r="W1412" s="111"/>
      <c r="X1412" s="112"/>
      <c r="Y1412" s="118"/>
      <c r="Z1412" s="119"/>
      <c r="AA1412" s="112"/>
      <c r="AB1412" s="116"/>
      <c r="AD1412" s="64" t="s">
        <v>96</v>
      </c>
    </row>
    <row r="1413" spans="1:37">
      <c r="A1413" s="110" t="s">
        <v>125</v>
      </c>
      <c r="B1413" s="111"/>
      <c r="C1413" s="111"/>
      <c r="D1413" s="111"/>
      <c r="E1413" s="111"/>
      <c r="F1413" s="111"/>
      <c r="G1413" s="112"/>
      <c r="H1413" s="111"/>
      <c r="I1413" s="111"/>
      <c r="J1413" s="112"/>
      <c r="K1413" s="118"/>
      <c r="L1413" s="119"/>
      <c r="M1413" s="112"/>
      <c r="N1413" s="116"/>
      <c r="O1413" s="117" t="s">
        <v>125</v>
      </c>
      <c r="P1413" s="111"/>
      <c r="Q1413" s="111"/>
      <c r="R1413" s="111"/>
      <c r="S1413" s="111"/>
      <c r="T1413" s="111"/>
      <c r="U1413" s="112"/>
      <c r="V1413" s="111"/>
      <c r="W1413" s="111"/>
      <c r="X1413" s="112"/>
      <c r="Y1413" s="118"/>
      <c r="Z1413" s="119"/>
      <c r="AA1413" s="112"/>
      <c r="AB1413" s="116"/>
      <c r="AD1413" s="120"/>
      <c r="AE1413" s="58"/>
      <c r="AF1413" s="58"/>
      <c r="AG1413" s="58"/>
      <c r="AH1413" s="58"/>
      <c r="AI1413" s="58"/>
      <c r="AJ1413" s="58"/>
      <c r="AK1413" s="58"/>
    </row>
    <row r="1414" spans="1:37">
      <c r="A1414" s="110" t="s">
        <v>126</v>
      </c>
      <c r="B1414" s="111"/>
      <c r="C1414" s="111"/>
      <c r="D1414" s="111"/>
      <c r="E1414" s="111"/>
      <c r="F1414" s="111"/>
      <c r="G1414" s="112"/>
      <c r="H1414" s="111"/>
      <c r="I1414" s="111"/>
      <c r="J1414" s="112"/>
      <c r="K1414" s="118"/>
      <c r="L1414" s="119"/>
      <c r="M1414" s="112"/>
      <c r="N1414" s="116"/>
      <c r="O1414" s="117" t="s">
        <v>126</v>
      </c>
      <c r="P1414" s="111"/>
      <c r="Q1414" s="111"/>
      <c r="R1414" s="111"/>
      <c r="S1414" s="111"/>
      <c r="T1414" s="111"/>
      <c r="U1414" s="112"/>
      <c r="V1414" s="111"/>
      <c r="W1414" s="111"/>
      <c r="X1414" s="112"/>
      <c r="Y1414" s="118"/>
      <c r="Z1414" s="119"/>
      <c r="AA1414" s="112"/>
      <c r="AB1414" s="116"/>
      <c r="AD1414" s="64" t="s">
        <v>127</v>
      </c>
    </row>
    <row r="1415" spans="1:37">
      <c r="A1415" s="121" t="s">
        <v>128</v>
      </c>
      <c r="B1415" s="58"/>
      <c r="C1415" s="58"/>
      <c r="D1415" s="58"/>
      <c r="E1415" s="58"/>
      <c r="F1415" s="58"/>
      <c r="G1415" s="72"/>
      <c r="H1415" s="58"/>
      <c r="I1415" s="58"/>
      <c r="J1415" s="72"/>
      <c r="K1415" s="122"/>
      <c r="L1415" s="123"/>
      <c r="M1415" s="72"/>
      <c r="N1415" s="59"/>
      <c r="O1415" s="124" t="s">
        <v>128</v>
      </c>
      <c r="P1415" s="58"/>
      <c r="Q1415" s="58"/>
      <c r="R1415" s="58"/>
      <c r="S1415" s="58"/>
      <c r="T1415" s="58"/>
      <c r="U1415" s="72"/>
      <c r="V1415" s="58"/>
      <c r="W1415" s="58"/>
      <c r="X1415" s="72"/>
      <c r="Y1415" s="122"/>
      <c r="Z1415" s="123"/>
      <c r="AA1415" s="72"/>
      <c r="AB1415" s="59"/>
      <c r="AD1415" s="125"/>
      <c r="AE1415" s="125" t="str">
        <f>Daten!$A$35</f>
        <v>Fredenbeck</v>
      </c>
      <c r="AF1415" s="58"/>
      <c r="AG1415" s="58"/>
      <c r="AH1415" s="58"/>
      <c r="AI1415" s="58"/>
      <c r="AJ1415" s="58"/>
      <c r="AK1415" s="58"/>
    </row>
    <row r="1416" spans="1:37">
      <c r="A1416" s="65" t="s">
        <v>129</v>
      </c>
      <c r="N1416" s="61"/>
      <c r="O1416" s="64" t="s">
        <v>129</v>
      </c>
      <c r="AB1416" s="61"/>
      <c r="AD1416" s="64" t="s">
        <v>130</v>
      </c>
    </row>
    <row r="1417" spans="1:37">
      <c r="A1417" s="57"/>
      <c r="B1417" s="58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9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8"/>
      <c r="AB1417" s="59"/>
      <c r="AD1417" s="58"/>
      <c r="AE1417" s="126" t="str">
        <f>Daten!$A$33</f>
        <v>06.05.2017</v>
      </c>
      <c r="AF1417" s="58"/>
      <c r="AG1417" s="58"/>
      <c r="AH1417" s="58"/>
      <c r="AI1417" s="58"/>
      <c r="AJ1417" s="58"/>
      <c r="AK1417" s="58"/>
    </row>
    <row r="1418" spans="1:37" ht="12" customHeight="1">
      <c r="A1418" s="127"/>
    </row>
    <row r="1419" spans="1:37">
      <c r="A1419" s="51" t="s">
        <v>95</v>
      </c>
      <c r="B1419" s="52"/>
      <c r="C1419" s="52"/>
      <c r="D1419" s="52"/>
      <c r="E1419" s="53"/>
      <c r="F1419" s="54" t="s">
        <v>96</v>
      </c>
      <c r="G1419" s="52"/>
      <c r="H1419" s="52"/>
      <c r="I1419" s="52"/>
      <c r="J1419" s="52"/>
      <c r="K1419" s="52"/>
      <c r="L1419" s="52"/>
      <c r="M1419" s="52"/>
      <c r="N1419" s="52"/>
      <c r="O1419" s="52"/>
      <c r="P1419" s="53"/>
      <c r="Q1419" s="54" t="s">
        <v>97</v>
      </c>
      <c r="R1419" s="52"/>
      <c r="S1419" s="52"/>
      <c r="T1419" s="52"/>
      <c r="U1419" s="52"/>
      <c r="V1419" s="52"/>
      <c r="W1419" s="52"/>
      <c r="X1419" s="52"/>
      <c r="Y1419" s="52"/>
      <c r="Z1419" s="52"/>
      <c r="AA1419" s="52"/>
      <c r="AB1419" s="53"/>
      <c r="AC1419" s="55" t="s">
        <v>98</v>
      </c>
    </row>
    <row r="1420" spans="1:37">
      <c r="A1420" s="57"/>
      <c r="B1420" s="58"/>
      <c r="C1420" s="58"/>
      <c r="D1420" s="58"/>
      <c r="E1420" s="59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9"/>
      <c r="Q1420" s="58"/>
      <c r="R1420" s="58" t="str">
        <f ca="1">Sonntag!P67</f>
        <v>Linden-Dahlhauser TV</v>
      </c>
      <c r="S1420" s="58"/>
      <c r="T1420" s="58"/>
      <c r="U1420" s="58"/>
      <c r="V1420" s="58"/>
      <c r="W1420" s="58"/>
      <c r="X1420" s="58"/>
      <c r="Y1420" s="58" t="str">
        <f>Sonntag!N67</f>
        <v>M40</v>
      </c>
      <c r="Z1420" s="58"/>
      <c r="AA1420" s="58"/>
      <c r="AB1420" s="59"/>
      <c r="AC1420" s="55" t="s">
        <v>99</v>
      </c>
    </row>
    <row r="1421" spans="1:37" ht="15.95" customHeight="1">
      <c r="A1421" s="60" t="s">
        <v>100</v>
      </c>
      <c r="C1421" s="56" t="str">
        <f ca="1">Sonntag!I67</f>
        <v>SG Arbergen-Mahndorf</v>
      </c>
      <c r="M1421" s="61"/>
      <c r="N1421" s="62" t="s">
        <v>101</v>
      </c>
      <c r="O1421" s="63"/>
      <c r="P1421" s="56" t="str">
        <f ca="1">Sonntag!M67</f>
        <v>SV Werder Bremen</v>
      </c>
      <c r="AB1421" s="61"/>
    </row>
    <row r="1422" spans="1:37">
      <c r="A1422" s="57"/>
      <c r="B1422" s="58"/>
      <c r="C1422" s="58"/>
      <c r="M1422" s="61"/>
      <c r="N1422" s="62"/>
      <c r="AB1422" s="61"/>
      <c r="AD1422" s="64" t="s">
        <v>37</v>
      </c>
      <c r="AG1422" s="64" t="s">
        <v>102</v>
      </c>
      <c r="AJ1422" s="64" t="s">
        <v>39</v>
      </c>
    </row>
    <row r="1423" spans="1:37">
      <c r="A1423" s="65" t="s">
        <v>100</v>
      </c>
      <c r="C1423" s="66"/>
      <c r="D1423" s="67"/>
      <c r="E1423" s="67"/>
      <c r="F1423" s="67"/>
      <c r="G1423" s="67"/>
      <c r="H1423" s="68"/>
      <c r="I1423" s="67"/>
      <c r="J1423" s="67"/>
      <c r="K1423" s="67"/>
      <c r="L1423" s="67"/>
      <c r="M1423" s="68"/>
      <c r="N1423" s="67"/>
      <c r="O1423" s="67"/>
      <c r="P1423" s="67"/>
      <c r="Q1423" s="67"/>
      <c r="R1423" s="68"/>
      <c r="S1423" s="67"/>
      <c r="T1423" s="67"/>
      <c r="U1423" s="67"/>
      <c r="V1423" s="67"/>
      <c r="W1423" s="68"/>
      <c r="X1423" s="67"/>
      <c r="Y1423" s="67"/>
      <c r="Z1423" s="67"/>
      <c r="AA1423" s="67"/>
      <c r="AB1423" s="68"/>
      <c r="AC1423" s="62"/>
      <c r="AD1423" s="69"/>
      <c r="AE1423" s="53"/>
      <c r="AF1423" s="62"/>
      <c r="AG1423" s="69"/>
      <c r="AH1423" s="53"/>
      <c r="AJ1423" s="69"/>
      <c r="AK1423" s="53"/>
    </row>
    <row r="1424" spans="1:37">
      <c r="A1424" s="70" t="s">
        <v>101</v>
      </c>
      <c r="B1424" s="58"/>
      <c r="C1424" s="71"/>
      <c r="D1424" s="72"/>
      <c r="E1424" s="72"/>
      <c r="F1424" s="72"/>
      <c r="G1424" s="72"/>
      <c r="H1424" s="59"/>
      <c r="I1424" s="72"/>
      <c r="J1424" s="72"/>
      <c r="K1424" s="72"/>
      <c r="L1424" s="72"/>
      <c r="M1424" s="59"/>
      <c r="N1424" s="72"/>
      <c r="O1424" s="72"/>
      <c r="P1424" s="72"/>
      <c r="Q1424" s="72"/>
      <c r="R1424" s="59"/>
      <c r="S1424" s="72"/>
      <c r="T1424" s="72"/>
      <c r="U1424" s="72"/>
      <c r="V1424" s="72"/>
      <c r="W1424" s="59"/>
      <c r="X1424" s="72"/>
      <c r="Y1424" s="72"/>
      <c r="Z1424" s="72"/>
      <c r="AA1424" s="72"/>
      <c r="AB1424" s="59"/>
      <c r="AC1424" s="62"/>
      <c r="AD1424" s="462">
        <f>Sonntag!C67</f>
        <v>12</v>
      </c>
      <c r="AE1424" s="463"/>
      <c r="AF1424" s="62"/>
      <c r="AG1424" s="462">
        <f>Sonntag!E67</f>
        <v>141</v>
      </c>
      <c r="AH1424" s="463"/>
      <c r="AJ1424" s="462">
        <f>Sonntag!F67</f>
        <v>2</v>
      </c>
      <c r="AK1424" s="463"/>
    </row>
    <row r="1425" spans="1:37">
      <c r="A1425" s="65" t="s">
        <v>100</v>
      </c>
      <c r="C1425" s="66"/>
      <c r="D1425" s="67"/>
      <c r="E1425" s="67"/>
      <c r="F1425" s="67"/>
      <c r="G1425" s="67"/>
      <c r="H1425" s="68"/>
      <c r="I1425" s="67"/>
      <c r="J1425" s="67"/>
      <c r="K1425" s="67"/>
      <c r="L1425" s="67"/>
      <c r="M1425" s="68"/>
      <c r="N1425" s="67"/>
      <c r="O1425" s="67"/>
      <c r="P1425" s="67"/>
      <c r="Q1425" s="67"/>
      <c r="R1425" s="68"/>
      <c r="S1425" s="67"/>
      <c r="T1425" s="67"/>
      <c r="U1425" s="67"/>
      <c r="V1425" s="67"/>
      <c r="W1425" s="68"/>
      <c r="X1425" s="67"/>
      <c r="Y1425" s="67"/>
      <c r="Z1425" s="67"/>
      <c r="AA1425" s="67"/>
      <c r="AB1425" s="68"/>
      <c r="AC1425" s="62"/>
      <c r="AD1425" s="57"/>
      <c r="AE1425" s="59"/>
      <c r="AF1425" s="62"/>
      <c r="AG1425" s="57"/>
      <c r="AH1425" s="59"/>
      <c r="AJ1425" s="57"/>
      <c r="AK1425" s="59"/>
    </row>
    <row r="1426" spans="1:37">
      <c r="A1426" s="70" t="s">
        <v>101</v>
      </c>
      <c r="B1426" s="58"/>
      <c r="C1426" s="71"/>
      <c r="D1426" s="72"/>
      <c r="E1426" s="72"/>
      <c r="F1426" s="72"/>
      <c r="G1426" s="72"/>
      <c r="H1426" s="59"/>
      <c r="I1426" s="72"/>
      <c r="J1426" s="72"/>
      <c r="K1426" s="72"/>
      <c r="L1426" s="72"/>
      <c r="M1426" s="59"/>
      <c r="N1426" s="72"/>
      <c r="O1426" s="72"/>
      <c r="P1426" s="72"/>
      <c r="Q1426" s="72"/>
      <c r="R1426" s="59"/>
      <c r="S1426" s="72"/>
      <c r="T1426" s="72"/>
      <c r="U1426" s="72"/>
      <c r="V1426" s="72"/>
      <c r="W1426" s="59"/>
      <c r="X1426" s="72"/>
      <c r="Y1426" s="72"/>
      <c r="Z1426" s="72"/>
      <c r="AA1426" s="72"/>
      <c r="AB1426" s="59"/>
      <c r="AC1426" s="62"/>
      <c r="AD1426" s="62"/>
      <c r="AE1426" s="62"/>
      <c r="AF1426" s="62"/>
      <c r="AG1426" s="62"/>
    </row>
    <row r="1427" spans="1:37">
      <c r="A1427" s="65" t="s">
        <v>100</v>
      </c>
      <c r="C1427" s="66"/>
      <c r="D1427" s="67"/>
      <c r="E1427" s="67"/>
      <c r="F1427" s="67"/>
      <c r="G1427" s="67"/>
      <c r="H1427" s="68"/>
      <c r="I1427" s="67"/>
      <c r="J1427" s="67"/>
      <c r="K1427" s="67"/>
      <c r="L1427" s="67"/>
      <c r="M1427" s="68"/>
      <c r="N1427" s="67"/>
      <c r="O1427" s="67"/>
      <c r="P1427" s="67"/>
      <c r="Q1427" s="67"/>
      <c r="R1427" s="68"/>
      <c r="S1427" s="67"/>
      <c r="T1427" s="67"/>
      <c r="U1427" s="67"/>
      <c r="V1427" s="67"/>
      <c r="W1427" s="68"/>
      <c r="X1427" s="67"/>
      <c r="Y1427" s="67"/>
      <c r="Z1427" s="67"/>
      <c r="AA1427" s="67"/>
      <c r="AB1427" s="68"/>
      <c r="AC1427" s="62"/>
      <c r="AD1427" s="73" t="s">
        <v>103</v>
      </c>
      <c r="AE1427" s="62"/>
      <c r="AF1427" s="62"/>
      <c r="AG1427" s="62"/>
    </row>
    <row r="1428" spans="1:37">
      <c r="A1428" s="70" t="s">
        <v>101</v>
      </c>
      <c r="B1428" s="58"/>
      <c r="C1428" s="71"/>
      <c r="D1428" s="72"/>
      <c r="E1428" s="72"/>
      <c r="F1428" s="72"/>
      <c r="G1428" s="72"/>
      <c r="H1428" s="59"/>
      <c r="I1428" s="72"/>
      <c r="J1428" s="72"/>
      <c r="K1428" s="72"/>
      <c r="L1428" s="72"/>
      <c r="M1428" s="59"/>
      <c r="N1428" s="72"/>
      <c r="O1428" s="72"/>
      <c r="P1428" s="72"/>
      <c r="Q1428" s="72"/>
      <c r="R1428" s="59"/>
      <c r="S1428" s="72"/>
      <c r="T1428" s="72"/>
      <c r="U1428" s="72"/>
      <c r="V1428" s="72"/>
      <c r="W1428" s="59"/>
      <c r="X1428" s="72"/>
      <c r="Y1428" s="72"/>
      <c r="Z1428" s="72"/>
      <c r="AA1428" s="72"/>
      <c r="AB1428" s="59"/>
      <c r="AC1428" s="62"/>
      <c r="AD1428" s="62"/>
      <c r="AE1428" s="62"/>
      <c r="AF1428" s="62"/>
      <c r="AG1428" s="62"/>
    </row>
    <row r="1429" spans="1:37">
      <c r="A1429" s="65" t="s">
        <v>100</v>
      </c>
      <c r="C1429" s="66"/>
      <c r="D1429" s="67"/>
      <c r="E1429" s="67"/>
      <c r="F1429" s="67"/>
      <c r="G1429" s="67"/>
      <c r="H1429" s="68"/>
      <c r="I1429" s="67"/>
      <c r="J1429" s="67"/>
      <c r="K1429" s="67"/>
      <c r="L1429" s="67"/>
      <c r="M1429" s="68"/>
      <c r="N1429" s="67"/>
      <c r="O1429" s="67"/>
      <c r="P1429" s="67"/>
      <c r="Q1429" s="67"/>
      <c r="R1429" s="68"/>
      <c r="S1429" s="67"/>
      <c r="T1429" s="67"/>
      <c r="U1429" s="67"/>
      <c r="V1429" s="67"/>
      <c r="W1429" s="68"/>
      <c r="X1429" s="67"/>
      <c r="Y1429" s="67"/>
      <c r="Z1429" s="67"/>
      <c r="AA1429" s="67"/>
      <c r="AB1429" s="68"/>
      <c r="AC1429" s="62"/>
      <c r="AD1429" s="74" t="str">
        <f>Daten!$A$31</f>
        <v>DM Senioren 2017</v>
      </c>
      <c r="AE1429" s="58"/>
      <c r="AF1429" s="58"/>
      <c r="AG1429" s="58"/>
      <c r="AH1429" s="58"/>
      <c r="AI1429" s="58"/>
      <c r="AJ1429" s="58"/>
      <c r="AK1429" s="58"/>
    </row>
    <row r="1430" spans="1:37">
      <c r="A1430" s="70" t="s">
        <v>101</v>
      </c>
      <c r="B1430" s="58"/>
      <c r="C1430" s="71"/>
      <c r="D1430" s="72"/>
      <c r="E1430" s="72"/>
      <c r="F1430" s="72"/>
      <c r="G1430" s="72"/>
      <c r="H1430" s="59"/>
      <c r="I1430" s="72"/>
      <c r="J1430" s="72"/>
      <c r="K1430" s="72"/>
      <c r="L1430" s="72"/>
      <c r="M1430" s="59"/>
      <c r="N1430" s="72"/>
      <c r="O1430" s="72"/>
      <c r="P1430" s="72"/>
      <c r="Q1430" s="72"/>
      <c r="R1430" s="59"/>
      <c r="S1430" s="72"/>
      <c r="T1430" s="72"/>
      <c r="U1430" s="72"/>
      <c r="V1430" s="72"/>
      <c r="W1430" s="59"/>
      <c r="X1430" s="72"/>
      <c r="Y1430" s="72"/>
      <c r="Z1430" s="72"/>
      <c r="AA1430" s="72"/>
      <c r="AB1430" s="59"/>
      <c r="AC1430" s="62"/>
      <c r="AD1430" s="75" t="str">
        <f>Sonntag!G67</f>
        <v>M40</v>
      </c>
      <c r="AE1430" s="76"/>
      <c r="AF1430" s="76"/>
      <c r="AG1430" s="75" t="s">
        <v>34</v>
      </c>
      <c r="AH1430" s="76"/>
      <c r="AI1430" s="76"/>
      <c r="AJ1430" s="76"/>
      <c r="AK1430" s="76"/>
    </row>
    <row r="1431" spans="1:37">
      <c r="A1431" s="65" t="s">
        <v>100</v>
      </c>
      <c r="C1431" s="66"/>
      <c r="D1431" s="67"/>
      <c r="E1431" s="67"/>
      <c r="F1431" s="67"/>
      <c r="G1431" s="67"/>
      <c r="H1431" s="68"/>
      <c r="I1431" s="67"/>
      <c r="J1431" s="67"/>
      <c r="K1431" s="67"/>
      <c r="L1431" s="67"/>
      <c r="M1431" s="68"/>
      <c r="N1431" s="67"/>
      <c r="O1431" s="67"/>
      <c r="P1431" s="67"/>
      <c r="Q1431" s="67"/>
      <c r="R1431" s="68"/>
      <c r="S1431" s="67"/>
      <c r="T1431" s="67"/>
      <c r="U1431" s="67"/>
      <c r="V1431" s="67"/>
      <c r="W1431" s="68"/>
      <c r="X1431" s="67"/>
      <c r="Y1431" s="67"/>
      <c r="Z1431" s="67"/>
      <c r="AA1431" s="67"/>
      <c r="AB1431" s="68"/>
      <c r="AC1431" s="62"/>
      <c r="AD1431" s="77"/>
      <c r="AE1431" s="62"/>
      <c r="AF1431" s="62"/>
      <c r="AG1431" s="62"/>
      <c r="AH1431" s="62"/>
      <c r="AI1431" s="62"/>
      <c r="AJ1431" s="62"/>
      <c r="AK1431" s="62"/>
    </row>
    <row r="1432" spans="1:37">
      <c r="A1432" s="70" t="s">
        <v>101</v>
      </c>
      <c r="B1432" s="58"/>
      <c r="C1432" s="71"/>
      <c r="D1432" s="72"/>
      <c r="E1432" s="72"/>
      <c r="F1432" s="72"/>
      <c r="G1432" s="72"/>
      <c r="H1432" s="59"/>
      <c r="I1432" s="72"/>
      <c r="J1432" s="72"/>
      <c r="K1432" s="72"/>
      <c r="L1432" s="72"/>
      <c r="M1432" s="59"/>
      <c r="N1432" s="72"/>
      <c r="O1432" s="72"/>
      <c r="P1432" s="72"/>
      <c r="Q1432" s="72"/>
      <c r="R1432" s="59"/>
      <c r="S1432" s="72"/>
      <c r="T1432" s="72"/>
      <c r="U1432" s="72"/>
      <c r="V1432" s="72"/>
      <c r="W1432" s="59"/>
      <c r="X1432" s="72"/>
      <c r="Y1432" s="72"/>
      <c r="Z1432" s="72"/>
      <c r="AA1432" s="72"/>
      <c r="AB1432" s="59"/>
      <c r="AC1432" s="62"/>
      <c r="AD1432" s="78" t="s">
        <v>104</v>
      </c>
      <c r="AE1432" s="76"/>
      <c r="AF1432" s="76"/>
      <c r="AG1432" s="76"/>
      <c r="AH1432" s="79"/>
      <c r="AI1432" s="76"/>
      <c r="AJ1432" s="76"/>
      <c r="AK1432" s="80"/>
    </row>
    <row r="1433" spans="1:37">
      <c r="D1433" s="64"/>
      <c r="AD1433" s="81"/>
      <c r="AE1433" s="52"/>
      <c r="AF1433" s="52"/>
      <c r="AG1433" s="52"/>
      <c r="AH1433" s="82"/>
      <c r="AI1433" s="52"/>
      <c r="AJ1433" s="52"/>
      <c r="AK1433" s="53"/>
    </row>
    <row r="1434" spans="1:37">
      <c r="A1434" s="83" t="s">
        <v>105</v>
      </c>
      <c r="B1434" s="76"/>
      <c r="C1434" s="80"/>
      <c r="D1434" s="84"/>
      <c r="E1434" s="84" t="s">
        <v>100</v>
      </c>
      <c r="F1434" s="85" t="s">
        <v>21</v>
      </c>
      <c r="G1434" s="84" t="s">
        <v>101</v>
      </c>
      <c r="H1434" s="86"/>
      <c r="I1434" s="84" t="s">
        <v>106</v>
      </c>
      <c r="J1434" s="84"/>
      <c r="K1434" s="84"/>
      <c r="L1434" s="84"/>
      <c r="M1434" s="86"/>
      <c r="N1434" s="84" t="s">
        <v>107</v>
      </c>
      <c r="O1434" s="84"/>
      <c r="P1434" s="84"/>
      <c r="Q1434" s="84"/>
      <c r="R1434" s="86"/>
      <c r="S1434" s="73"/>
      <c r="T1434" s="73"/>
      <c r="AD1434" s="87" t="s">
        <v>108</v>
      </c>
      <c r="AE1434" s="58"/>
      <c r="AF1434" s="58"/>
      <c r="AG1434" s="58"/>
      <c r="AH1434" s="72"/>
      <c r="AI1434" s="58"/>
      <c r="AJ1434" s="58"/>
      <c r="AK1434" s="59"/>
    </row>
    <row r="1435" spans="1:37">
      <c r="A1435" s="60"/>
      <c r="C1435" s="61"/>
      <c r="H1435" s="61"/>
      <c r="M1435" s="61"/>
      <c r="N1435" s="88"/>
      <c r="O1435" s="89"/>
      <c r="P1435" s="89"/>
      <c r="Q1435" s="89"/>
      <c r="R1435" s="90"/>
      <c r="S1435" s="62"/>
      <c r="T1435" s="56" t="s">
        <v>109</v>
      </c>
      <c r="AD1435" s="91"/>
      <c r="AE1435" s="62"/>
      <c r="AF1435" s="62"/>
      <c r="AG1435" s="62"/>
      <c r="AH1435" s="92"/>
      <c r="AI1435" s="62"/>
      <c r="AJ1435" s="62"/>
      <c r="AK1435" s="61"/>
    </row>
    <row r="1436" spans="1:37">
      <c r="A1436" s="93" t="s">
        <v>110</v>
      </c>
      <c r="B1436" s="58"/>
      <c r="C1436" s="59"/>
      <c r="D1436" s="58"/>
      <c r="E1436" s="58"/>
      <c r="F1436" s="94" t="s">
        <v>21</v>
      </c>
      <c r="G1436" s="58"/>
      <c r="H1436" s="59"/>
      <c r="I1436" s="58"/>
      <c r="J1436" s="58"/>
      <c r="K1436" s="94" t="s">
        <v>21</v>
      </c>
      <c r="L1436" s="58"/>
      <c r="M1436" s="59"/>
      <c r="N1436" s="95"/>
      <c r="O1436" s="95"/>
      <c r="P1436" s="96"/>
      <c r="Q1436" s="97"/>
      <c r="R1436" s="98"/>
      <c r="S1436" s="62"/>
      <c r="T1436" s="62"/>
      <c r="AD1436" s="87" t="s">
        <v>111</v>
      </c>
      <c r="AE1436" s="58"/>
      <c r="AF1436" s="58"/>
      <c r="AG1436" s="58"/>
      <c r="AH1436" s="72"/>
      <c r="AI1436" s="58"/>
      <c r="AJ1436" s="58"/>
      <c r="AK1436" s="59"/>
    </row>
    <row r="1437" spans="1:37">
      <c r="A1437" s="60"/>
      <c r="C1437" s="61"/>
      <c r="H1437" s="61"/>
      <c r="K1437" s="99"/>
      <c r="M1437" s="61"/>
      <c r="N1437" s="62"/>
      <c r="Q1437" s="100"/>
      <c r="R1437" s="61"/>
      <c r="S1437" s="62"/>
      <c r="T1437" s="58"/>
      <c r="U1437" s="58"/>
      <c r="V1437" s="58"/>
      <c r="W1437" s="58"/>
      <c r="X1437" s="58"/>
      <c r="Y1437" s="58"/>
      <c r="Z1437" s="58"/>
      <c r="AA1437" s="58"/>
      <c r="AB1437" s="58"/>
      <c r="AC1437" s="62"/>
      <c r="AD1437" s="91"/>
      <c r="AE1437" s="62"/>
      <c r="AF1437" s="62"/>
      <c r="AG1437" s="62"/>
      <c r="AH1437" s="92"/>
      <c r="AI1437" s="62"/>
      <c r="AJ1437" s="62"/>
      <c r="AK1437" s="61"/>
    </row>
    <row r="1438" spans="1:37">
      <c r="A1438" s="93" t="s">
        <v>112</v>
      </c>
      <c r="B1438" s="58"/>
      <c r="C1438" s="59"/>
      <c r="D1438" s="58"/>
      <c r="E1438" s="58"/>
      <c r="F1438" s="94" t="s">
        <v>21</v>
      </c>
      <c r="G1438" s="58"/>
      <c r="H1438" s="59"/>
      <c r="I1438" s="58"/>
      <c r="J1438" s="58"/>
      <c r="K1438" s="94" t="s">
        <v>21</v>
      </c>
      <c r="L1438" s="58"/>
      <c r="M1438" s="59"/>
      <c r="N1438" s="58"/>
      <c r="O1438" s="58"/>
      <c r="P1438" s="94" t="s">
        <v>21</v>
      </c>
      <c r="Q1438" s="101"/>
      <c r="R1438" s="59"/>
      <c r="S1438" s="62"/>
      <c r="T1438" s="62"/>
      <c r="AD1438" s="87" t="s">
        <v>113</v>
      </c>
      <c r="AE1438" s="58"/>
      <c r="AF1438" s="58"/>
      <c r="AG1438" s="58"/>
      <c r="AH1438" s="72"/>
      <c r="AI1438" s="58"/>
      <c r="AJ1438" s="58"/>
      <c r="AK1438" s="59"/>
    </row>
    <row r="1439" spans="1:37">
      <c r="AD1439" s="91" t="s">
        <v>114</v>
      </c>
      <c r="AE1439" s="62"/>
      <c r="AF1439" s="62"/>
      <c r="AG1439" s="62"/>
      <c r="AH1439" s="92"/>
      <c r="AI1439" s="62"/>
      <c r="AJ1439" s="62"/>
      <c r="AK1439" s="61"/>
    </row>
    <row r="1440" spans="1:37">
      <c r="A1440" s="102"/>
      <c r="B1440" s="76"/>
      <c r="C1440" s="76"/>
      <c r="D1440" s="76"/>
      <c r="E1440" s="76" t="s">
        <v>100</v>
      </c>
      <c r="F1440" s="76"/>
      <c r="G1440" s="76"/>
      <c r="H1440" s="76"/>
      <c r="I1440" s="76"/>
      <c r="J1440" s="76"/>
      <c r="K1440" s="76"/>
      <c r="L1440" s="76"/>
      <c r="M1440" s="76"/>
      <c r="N1440" s="85" t="s">
        <v>40</v>
      </c>
      <c r="O1440" s="76"/>
      <c r="P1440" s="76"/>
      <c r="Q1440" s="76"/>
      <c r="R1440" s="76"/>
      <c r="S1440" s="76"/>
      <c r="T1440" s="76" t="s">
        <v>101</v>
      </c>
      <c r="U1440" s="76"/>
      <c r="V1440" s="76"/>
      <c r="W1440" s="76"/>
      <c r="X1440" s="76"/>
      <c r="Y1440" s="76"/>
      <c r="Z1440" s="76"/>
      <c r="AA1440" s="76"/>
      <c r="AB1440" s="80"/>
      <c r="AD1440" s="87" t="s">
        <v>115</v>
      </c>
      <c r="AE1440" s="58"/>
      <c r="AF1440" s="58"/>
      <c r="AG1440" s="58"/>
      <c r="AH1440" s="72"/>
      <c r="AI1440" s="58"/>
      <c r="AJ1440" s="58"/>
      <c r="AK1440" s="59"/>
    </row>
    <row r="1441" spans="1:37">
      <c r="A1441" s="103" t="s">
        <v>116</v>
      </c>
      <c r="B1441" s="104" t="s">
        <v>117</v>
      </c>
      <c r="C1441" s="104"/>
      <c r="D1441" s="104"/>
      <c r="E1441" s="104"/>
      <c r="F1441" s="104"/>
      <c r="G1441" s="105"/>
      <c r="H1441" s="104" t="s">
        <v>118</v>
      </c>
      <c r="I1441" s="104"/>
      <c r="J1441" s="105"/>
      <c r="K1441" s="106" t="s">
        <v>119</v>
      </c>
      <c r="L1441" s="107" t="s">
        <v>120</v>
      </c>
      <c r="M1441" s="108"/>
      <c r="N1441" s="109" t="s">
        <v>94</v>
      </c>
      <c r="O1441" s="105" t="s">
        <v>116</v>
      </c>
      <c r="P1441" s="104" t="s">
        <v>117</v>
      </c>
      <c r="Q1441" s="104"/>
      <c r="R1441" s="104"/>
      <c r="S1441" s="104"/>
      <c r="T1441" s="104"/>
      <c r="U1441" s="105"/>
      <c r="V1441" s="104" t="s">
        <v>118</v>
      </c>
      <c r="W1441" s="104"/>
      <c r="X1441" s="105"/>
      <c r="Y1441" s="106" t="s">
        <v>119</v>
      </c>
      <c r="Z1441" s="107" t="s">
        <v>120</v>
      </c>
      <c r="AA1441" s="108"/>
      <c r="AB1441" s="109" t="s">
        <v>94</v>
      </c>
    </row>
    <row r="1442" spans="1:37">
      <c r="A1442" s="110" t="s">
        <v>121</v>
      </c>
      <c r="B1442" s="111"/>
      <c r="C1442" s="111"/>
      <c r="D1442" s="111"/>
      <c r="E1442" s="111"/>
      <c r="F1442" s="111"/>
      <c r="G1442" s="112"/>
      <c r="H1442" s="111"/>
      <c r="I1442" s="111"/>
      <c r="J1442" s="112"/>
      <c r="K1442" s="113"/>
      <c r="L1442" s="114"/>
      <c r="M1442" s="115"/>
      <c r="N1442" s="116"/>
      <c r="O1442" s="117" t="s">
        <v>121</v>
      </c>
      <c r="P1442" s="111"/>
      <c r="Q1442" s="111"/>
      <c r="R1442" s="111"/>
      <c r="S1442" s="111"/>
      <c r="T1442" s="111"/>
      <c r="U1442" s="112"/>
      <c r="V1442" s="111"/>
      <c r="W1442" s="111"/>
      <c r="X1442" s="112"/>
      <c r="Y1442" s="113"/>
      <c r="Z1442" s="114"/>
      <c r="AA1442" s="115"/>
      <c r="AB1442" s="116"/>
      <c r="AD1442" s="64" t="s">
        <v>122</v>
      </c>
    </row>
    <row r="1443" spans="1:37">
      <c r="A1443" s="110" t="s">
        <v>123</v>
      </c>
      <c r="B1443" s="111"/>
      <c r="C1443" s="111"/>
      <c r="D1443" s="111"/>
      <c r="E1443" s="111"/>
      <c r="F1443" s="111"/>
      <c r="G1443" s="112"/>
      <c r="H1443" s="111"/>
      <c r="I1443" s="111"/>
      <c r="J1443" s="112"/>
      <c r="K1443" s="118"/>
      <c r="L1443" s="119"/>
      <c r="M1443" s="112"/>
      <c r="N1443" s="116"/>
      <c r="O1443" s="117" t="s">
        <v>123</v>
      </c>
      <c r="P1443" s="111"/>
      <c r="Q1443" s="111"/>
      <c r="R1443" s="111"/>
      <c r="S1443" s="111"/>
      <c r="T1443" s="111"/>
      <c r="U1443" s="112"/>
      <c r="V1443" s="111"/>
      <c r="W1443" s="111"/>
      <c r="X1443" s="112"/>
      <c r="Y1443" s="118"/>
      <c r="Z1443" s="119"/>
      <c r="AA1443" s="112"/>
      <c r="AB1443" s="116"/>
      <c r="AD1443" s="120"/>
      <c r="AE1443" s="58"/>
      <c r="AF1443" s="58"/>
      <c r="AG1443" s="58"/>
      <c r="AH1443" s="58"/>
      <c r="AI1443" s="58"/>
      <c r="AJ1443" s="58"/>
      <c r="AK1443" s="58"/>
    </row>
    <row r="1444" spans="1:37">
      <c r="A1444" s="110" t="s">
        <v>124</v>
      </c>
      <c r="B1444" s="111"/>
      <c r="C1444" s="111"/>
      <c r="D1444" s="111"/>
      <c r="E1444" s="111"/>
      <c r="F1444" s="111"/>
      <c r="G1444" s="112"/>
      <c r="H1444" s="111"/>
      <c r="I1444" s="111"/>
      <c r="J1444" s="112"/>
      <c r="K1444" s="118"/>
      <c r="L1444" s="119"/>
      <c r="M1444" s="112"/>
      <c r="N1444" s="116"/>
      <c r="O1444" s="117" t="s">
        <v>124</v>
      </c>
      <c r="P1444" s="111"/>
      <c r="Q1444" s="111"/>
      <c r="R1444" s="111"/>
      <c r="S1444" s="111"/>
      <c r="T1444" s="111"/>
      <c r="U1444" s="112"/>
      <c r="V1444" s="111"/>
      <c r="W1444" s="111"/>
      <c r="X1444" s="112"/>
      <c r="Y1444" s="118"/>
      <c r="Z1444" s="119"/>
      <c r="AA1444" s="112"/>
      <c r="AB1444" s="116"/>
      <c r="AD1444" s="64" t="s">
        <v>96</v>
      </c>
    </row>
    <row r="1445" spans="1:37">
      <c r="A1445" s="110" t="s">
        <v>125</v>
      </c>
      <c r="B1445" s="111"/>
      <c r="C1445" s="111"/>
      <c r="D1445" s="111"/>
      <c r="E1445" s="111"/>
      <c r="F1445" s="111"/>
      <c r="G1445" s="112"/>
      <c r="H1445" s="111"/>
      <c r="I1445" s="111"/>
      <c r="J1445" s="112"/>
      <c r="K1445" s="118"/>
      <c r="L1445" s="119"/>
      <c r="M1445" s="112"/>
      <c r="N1445" s="116"/>
      <c r="O1445" s="117" t="s">
        <v>125</v>
      </c>
      <c r="P1445" s="111"/>
      <c r="Q1445" s="111"/>
      <c r="R1445" s="111"/>
      <c r="S1445" s="111"/>
      <c r="T1445" s="111"/>
      <c r="U1445" s="112"/>
      <c r="V1445" s="111"/>
      <c r="W1445" s="111"/>
      <c r="X1445" s="112"/>
      <c r="Y1445" s="118"/>
      <c r="Z1445" s="119"/>
      <c r="AA1445" s="112"/>
      <c r="AB1445" s="116"/>
      <c r="AD1445" s="120"/>
      <c r="AE1445" s="58"/>
      <c r="AF1445" s="58"/>
      <c r="AG1445" s="58"/>
      <c r="AH1445" s="58"/>
      <c r="AI1445" s="58"/>
      <c r="AJ1445" s="58"/>
      <c r="AK1445" s="58"/>
    </row>
    <row r="1446" spans="1:37">
      <c r="A1446" s="110" t="s">
        <v>126</v>
      </c>
      <c r="B1446" s="111"/>
      <c r="C1446" s="111"/>
      <c r="D1446" s="111"/>
      <c r="E1446" s="111"/>
      <c r="F1446" s="111"/>
      <c r="G1446" s="112"/>
      <c r="H1446" s="111"/>
      <c r="I1446" s="111"/>
      <c r="J1446" s="112"/>
      <c r="K1446" s="118"/>
      <c r="L1446" s="119"/>
      <c r="M1446" s="112"/>
      <c r="N1446" s="116"/>
      <c r="O1446" s="117" t="s">
        <v>126</v>
      </c>
      <c r="P1446" s="111"/>
      <c r="Q1446" s="111"/>
      <c r="R1446" s="111"/>
      <c r="S1446" s="111"/>
      <c r="T1446" s="111"/>
      <c r="U1446" s="112"/>
      <c r="V1446" s="111"/>
      <c r="W1446" s="111"/>
      <c r="X1446" s="112"/>
      <c r="Y1446" s="118"/>
      <c r="Z1446" s="119"/>
      <c r="AA1446" s="112"/>
      <c r="AB1446" s="116"/>
      <c r="AD1446" s="64" t="s">
        <v>127</v>
      </c>
    </row>
    <row r="1447" spans="1:37">
      <c r="A1447" s="121" t="s">
        <v>128</v>
      </c>
      <c r="B1447" s="58"/>
      <c r="C1447" s="58"/>
      <c r="D1447" s="58"/>
      <c r="E1447" s="58"/>
      <c r="F1447" s="58"/>
      <c r="G1447" s="72"/>
      <c r="H1447" s="58"/>
      <c r="I1447" s="58"/>
      <c r="J1447" s="72"/>
      <c r="K1447" s="122"/>
      <c r="L1447" s="123"/>
      <c r="M1447" s="72"/>
      <c r="N1447" s="59"/>
      <c r="O1447" s="124" t="s">
        <v>128</v>
      </c>
      <c r="P1447" s="58"/>
      <c r="Q1447" s="58"/>
      <c r="R1447" s="58"/>
      <c r="S1447" s="58"/>
      <c r="T1447" s="58"/>
      <c r="U1447" s="72"/>
      <c r="V1447" s="58"/>
      <c r="W1447" s="58"/>
      <c r="X1447" s="72"/>
      <c r="Y1447" s="122"/>
      <c r="Z1447" s="123"/>
      <c r="AA1447" s="72"/>
      <c r="AB1447" s="59"/>
      <c r="AD1447" s="120"/>
      <c r="AE1447" s="125" t="str">
        <f>Daten!$A$35</f>
        <v>Fredenbeck</v>
      </c>
      <c r="AF1447" s="58"/>
      <c r="AG1447" s="58"/>
      <c r="AH1447" s="58"/>
      <c r="AI1447" s="58"/>
      <c r="AJ1447" s="58"/>
      <c r="AK1447" s="58"/>
    </row>
    <row r="1448" spans="1:37">
      <c r="A1448" s="65" t="s">
        <v>129</v>
      </c>
      <c r="N1448" s="61"/>
      <c r="O1448" s="64" t="s">
        <v>129</v>
      </c>
      <c r="AB1448" s="61"/>
      <c r="AD1448" s="64" t="s">
        <v>130</v>
      </c>
    </row>
    <row r="1449" spans="1:37">
      <c r="A1449" s="57"/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9"/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8"/>
      <c r="AB1449" s="59"/>
      <c r="AD1449" s="58"/>
      <c r="AE1449" s="126" t="str">
        <f>Daten!$A$33</f>
        <v>06.05.2017</v>
      </c>
      <c r="AF1449" s="58"/>
      <c r="AG1449" s="58"/>
      <c r="AH1449" s="58"/>
      <c r="AI1449" s="58"/>
      <c r="AJ1449" s="58"/>
      <c r="AK1449" s="58"/>
    </row>
    <row r="1450" spans="1:37">
      <c r="A1450" s="51" t="s">
        <v>95</v>
      </c>
      <c r="B1450" s="52"/>
      <c r="C1450" s="52"/>
      <c r="D1450" s="52"/>
      <c r="E1450" s="53"/>
      <c r="F1450" s="54" t="s">
        <v>96</v>
      </c>
      <c r="G1450" s="52"/>
      <c r="H1450" s="52"/>
      <c r="I1450" s="52"/>
      <c r="J1450" s="52"/>
      <c r="K1450" s="52"/>
      <c r="L1450" s="52"/>
      <c r="M1450" s="52"/>
      <c r="N1450" s="52"/>
      <c r="O1450" s="52"/>
      <c r="P1450" s="53"/>
      <c r="Q1450" s="54" t="s">
        <v>97</v>
      </c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3"/>
      <c r="AC1450" s="55" t="s">
        <v>98</v>
      </c>
    </row>
    <row r="1451" spans="1:37">
      <c r="A1451" s="57"/>
      <c r="B1451" s="58"/>
      <c r="C1451" s="58"/>
      <c r="D1451" s="58"/>
      <c r="E1451" s="59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9"/>
      <c r="Q1451" s="58"/>
      <c r="R1451" s="58" t="str">
        <f ca="1">Sonntag!P68</f>
        <v>TuS Aschen-Strang</v>
      </c>
      <c r="S1451" s="58"/>
      <c r="T1451" s="58"/>
      <c r="U1451" s="58"/>
      <c r="V1451" s="58"/>
      <c r="W1451" s="58"/>
      <c r="X1451" s="58"/>
      <c r="Y1451" s="58" t="str">
        <f>Sonntag!N68</f>
        <v>M30</v>
      </c>
      <c r="Z1451" s="58"/>
      <c r="AA1451" s="58"/>
      <c r="AB1451" s="59"/>
      <c r="AC1451" s="55" t="s">
        <v>99</v>
      </c>
    </row>
    <row r="1452" spans="1:37" ht="15.95" customHeight="1">
      <c r="A1452" s="60" t="s">
        <v>100</v>
      </c>
      <c r="C1452" s="56" t="str">
        <f ca="1">Sonntag!I68</f>
        <v>TV Berkenbaum</v>
      </c>
      <c r="M1452" s="61"/>
      <c r="N1452" s="62" t="s">
        <v>101</v>
      </c>
      <c r="O1452" s="63"/>
      <c r="P1452" s="56" t="str">
        <f ca="1">Sonntag!M68</f>
        <v>SSC Dodesheide</v>
      </c>
      <c r="AB1452" s="61"/>
    </row>
    <row r="1453" spans="1:37">
      <c r="A1453" s="57"/>
      <c r="B1453" s="58"/>
      <c r="C1453" s="58"/>
      <c r="M1453" s="61"/>
      <c r="N1453" s="62"/>
      <c r="AB1453" s="61"/>
      <c r="AD1453" s="64" t="s">
        <v>37</v>
      </c>
      <c r="AG1453" s="64" t="s">
        <v>102</v>
      </c>
      <c r="AJ1453" s="64" t="s">
        <v>39</v>
      </c>
    </row>
    <row r="1454" spans="1:37">
      <c r="A1454" s="65" t="s">
        <v>100</v>
      </c>
      <c r="C1454" s="66"/>
      <c r="D1454" s="67"/>
      <c r="E1454" s="67"/>
      <c r="F1454" s="67"/>
      <c r="G1454" s="67"/>
      <c r="H1454" s="68"/>
      <c r="I1454" s="67"/>
      <c r="J1454" s="67"/>
      <c r="K1454" s="67"/>
      <c r="L1454" s="67"/>
      <c r="M1454" s="68"/>
      <c r="N1454" s="67"/>
      <c r="O1454" s="67"/>
      <c r="P1454" s="67"/>
      <c r="Q1454" s="67"/>
      <c r="R1454" s="68"/>
      <c r="S1454" s="67"/>
      <c r="T1454" s="67"/>
      <c r="U1454" s="67"/>
      <c r="V1454" s="67"/>
      <c r="W1454" s="68"/>
      <c r="X1454" s="67"/>
      <c r="Y1454" s="67"/>
      <c r="Z1454" s="67"/>
      <c r="AA1454" s="67"/>
      <c r="AB1454" s="68"/>
      <c r="AC1454" s="62"/>
      <c r="AD1454" s="69"/>
      <c r="AE1454" s="53"/>
      <c r="AF1454" s="62"/>
      <c r="AG1454" s="69"/>
      <c r="AH1454" s="53"/>
      <c r="AJ1454" s="69"/>
      <c r="AK1454" s="53"/>
    </row>
    <row r="1455" spans="1:37">
      <c r="A1455" s="70" t="s">
        <v>101</v>
      </c>
      <c r="B1455" s="58"/>
      <c r="C1455" s="71"/>
      <c r="D1455" s="72"/>
      <c r="E1455" s="72"/>
      <c r="F1455" s="72"/>
      <c r="G1455" s="72"/>
      <c r="H1455" s="59"/>
      <c r="I1455" s="72"/>
      <c r="J1455" s="72"/>
      <c r="K1455" s="72"/>
      <c r="L1455" s="72"/>
      <c r="M1455" s="59"/>
      <c r="N1455" s="72"/>
      <c r="O1455" s="72"/>
      <c r="P1455" s="72"/>
      <c r="Q1455" s="72"/>
      <c r="R1455" s="59"/>
      <c r="S1455" s="72"/>
      <c r="T1455" s="72"/>
      <c r="U1455" s="72"/>
      <c r="V1455" s="72"/>
      <c r="W1455" s="59"/>
      <c r="X1455" s="72"/>
      <c r="Y1455" s="72"/>
      <c r="Z1455" s="72"/>
      <c r="AA1455" s="72"/>
      <c r="AB1455" s="59"/>
      <c r="AC1455" s="62"/>
      <c r="AD1455" s="462">
        <f>Sonntag!C67</f>
        <v>12</v>
      </c>
      <c r="AE1455" s="463"/>
      <c r="AF1455" s="62"/>
      <c r="AG1455" s="462">
        <f>Sonntag!E68</f>
        <v>142</v>
      </c>
      <c r="AH1455" s="463"/>
      <c r="AJ1455" s="462">
        <f>Sonntag!F68</f>
        <v>3</v>
      </c>
      <c r="AK1455" s="463"/>
    </row>
    <row r="1456" spans="1:37">
      <c r="A1456" s="65" t="s">
        <v>100</v>
      </c>
      <c r="C1456" s="66"/>
      <c r="D1456" s="67"/>
      <c r="E1456" s="67"/>
      <c r="F1456" s="67"/>
      <c r="G1456" s="67"/>
      <c r="H1456" s="68"/>
      <c r="I1456" s="67"/>
      <c r="J1456" s="67"/>
      <c r="K1456" s="67"/>
      <c r="L1456" s="67"/>
      <c r="M1456" s="68"/>
      <c r="N1456" s="67"/>
      <c r="O1456" s="67"/>
      <c r="P1456" s="67"/>
      <c r="Q1456" s="67"/>
      <c r="R1456" s="68"/>
      <c r="S1456" s="67"/>
      <c r="T1456" s="67"/>
      <c r="U1456" s="67"/>
      <c r="V1456" s="67"/>
      <c r="W1456" s="68"/>
      <c r="X1456" s="67"/>
      <c r="Y1456" s="67"/>
      <c r="Z1456" s="67"/>
      <c r="AA1456" s="67"/>
      <c r="AB1456" s="68"/>
      <c r="AC1456" s="62"/>
      <c r="AD1456" s="57"/>
      <c r="AE1456" s="59"/>
      <c r="AF1456" s="62"/>
      <c r="AG1456" s="57"/>
      <c r="AH1456" s="59"/>
      <c r="AJ1456" s="57"/>
      <c r="AK1456" s="59"/>
    </row>
    <row r="1457" spans="1:37">
      <c r="A1457" s="70" t="s">
        <v>101</v>
      </c>
      <c r="B1457" s="58"/>
      <c r="C1457" s="71"/>
      <c r="D1457" s="72"/>
      <c r="E1457" s="72"/>
      <c r="F1457" s="72"/>
      <c r="G1457" s="72"/>
      <c r="H1457" s="59"/>
      <c r="I1457" s="72"/>
      <c r="J1457" s="72"/>
      <c r="K1457" s="72"/>
      <c r="L1457" s="72"/>
      <c r="M1457" s="59"/>
      <c r="N1457" s="72"/>
      <c r="O1457" s="72"/>
      <c r="P1457" s="72"/>
      <c r="Q1457" s="72"/>
      <c r="R1457" s="59"/>
      <c r="S1457" s="72"/>
      <c r="T1457" s="72"/>
      <c r="U1457" s="72"/>
      <c r="V1457" s="72"/>
      <c r="W1457" s="59"/>
      <c r="X1457" s="72"/>
      <c r="Y1457" s="72"/>
      <c r="Z1457" s="72"/>
      <c r="AA1457" s="72"/>
      <c r="AB1457" s="59"/>
      <c r="AC1457" s="62"/>
      <c r="AD1457" s="62"/>
      <c r="AE1457" s="62"/>
      <c r="AF1457" s="62"/>
      <c r="AG1457" s="62"/>
    </row>
    <row r="1458" spans="1:37">
      <c r="A1458" s="65" t="s">
        <v>100</v>
      </c>
      <c r="C1458" s="66"/>
      <c r="D1458" s="67"/>
      <c r="E1458" s="67"/>
      <c r="F1458" s="67"/>
      <c r="G1458" s="67"/>
      <c r="H1458" s="68"/>
      <c r="I1458" s="67"/>
      <c r="J1458" s="67"/>
      <c r="K1458" s="67"/>
      <c r="L1458" s="67"/>
      <c r="M1458" s="68"/>
      <c r="N1458" s="67"/>
      <c r="O1458" s="67"/>
      <c r="P1458" s="67"/>
      <c r="Q1458" s="67"/>
      <c r="R1458" s="68"/>
      <c r="S1458" s="67"/>
      <c r="T1458" s="67"/>
      <c r="U1458" s="67"/>
      <c r="V1458" s="67"/>
      <c r="W1458" s="68"/>
      <c r="X1458" s="67"/>
      <c r="Y1458" s="67"/>
      <c r="Z1458" s="67"/>
      <c r="AA1458" s="67"/>
      <c r="AB1458" s="68"/>
      <c r="AC1458" s="62"/>
      <c r="AD1458" s="73" t="s">
        <v>103</v>
      </c>
      <c r="AE1458" s="62"/>
      <c r="AF1458" s="62"/>
      <c r="AG1458" s="62"/>
    </row>
    <row r="1459" spans="1:37">
      <c r="A1459" s="70" t="s">
        <v>101</v>
      </c>
      <c r="B1459" s="58"/>
      <c r="C1459" s="71"/>
      <c r="D1459" s="72"/>
      <c r="E1459" s="72"/>
      <c r="F1459" s="72"/>
      <c r="G1459" s="72"/>
      <c r="H1459" s="59"/>
      <c r="I1459" s="72"/>
      <c r="J1459" s="72"/>
      <c r="K1459" s="72"/>
      <c r="L1459" s="72"/>
      <c r="M1459" s="59"/>
      <c r="N1459" s="72"/>
      <c r="O1459" s="72"/>
      <c r="P1459" s="72"/>
      <c r="Q1459" s="72"/>
      <c r="R1459" s="59"/>
      <c r="S1459" s="72"/>
      <c r="T1459" s="72"/>
      <c r="U1459" s="72"/>
      <c r="V1459" s="72"/>
      <c r="W1459" s="59"/>
      <c r="X1459" s="72"/>
      <c r="Y1459" s="72"/>
      <c r="Z1459" s="72"/>
      <c r="AA1459" s="72"/>
      <c r="AB1459" s="59"/>
      <c r="AC1459" s="62"/>
      <c r="AD1459" s="62"/>
      <c r="AE1459" s="62"/>
      <c r="AF1459" s="62"/>
      <c r="AG1459" s="62"/>
    </row>
    <row r="1460" spans="1:37">
      <c r="A1460" s="65" t="s">
        <v>100</v>
      </c>
      <c r="C1460" s="66"/>
      <c r="D1460" s="67"/>
      <c r="E1460" s="67"/>
      <c r="F1460" s="67"/>
      <c r="G1460" s="67"/>
      <c r="H1460" s="68"/>
      <c r="I1460" s="67"/>
      <c r="J1460" s="67"/>
      <c r="K1460" s="67"/>
      <c r="L1460" s="67"/>
      <c r="M1460" s="68"/>
      <c r="N1460" s="67"/>
      <c r="O1460" s="67"/>
      <c r="P1460" s="67"/>
      <c r="Q1460" s="67"/>
      <c r="R1460" s="68"/>
      <c r="S1460" s="67"/>
      <c r="T1460" s="67"/>
      <c r="U1460" s="67"/>
      <c r="V1460" s="67"/>
      <c r="W1460" s="68"/>
      <c r="X1460" s="67"/>
      <c r="Y1460" s="67"/>
      <c r="Z1460" s="67"/>
      <c r="AA1460" s="67"/>
      <c r="AB1460" s="68"/>
      <c r="AC1460" s="62"/>
      <c r="AD1460" s="74" t="str">
        <f>Daten!$A$31</f>
        <v>DM Senioren 2017</v>
      </c>
      <c r="AE1460" s="58"/>
      <c r="AF1460" s="58"/>
      <c r="AG1460" s="58"/>
      <c r="AH1460" s="58"/>
      <c r="AI1460" s="58"/>
      <c r="AJ1460" s="58"/>
      <c r="AK1460" s="58"/>
    </row>
    <row r="1461" spans="1:37">
      <c r="A1461" s="70" t="s">
        <v>101</v>
      </c>
      <c r="B1461" s="58"/>
      <c r="C1461" s="71"/>
      <c r="D1461" s="72"/>
      <c r="E1461" s="72"/>
      <c r="F1461" s="72"/>
      <c r="G1461" s="72"/>
      <c r="H1461" s="59"/>
      <c r="I1461" s="72"/>
      <c r="J1461" s="72"/>
      <c r="K1461" s="72"/>
      <c r="L1461" s="72"/>
      <c r="M1461" s="59"/>
      <c r="N1461" s="72"/>
      <c r="O1461" s="72"/>
      <c r="P1461" s="72"/>
      <c r="Q1461" s="72"/>
      <c r="R1461" s="59"/>
      <c r="S1461" s="72"/>
      <c r="T1461" s="72"/>
      <c r="U1461" s="72"/>
      <c r="V1461" s="72"/>
      <c r="W1461" s="59"/>
      <c r="X1461" s="72"/>
      <c r="Y1461" s="72"/>
      <c r="Z1461" s="72"/>
      <c r="AA1461" s="72"/>
      <c r="AB1461" s="59"/>
      <c r="AC1461" s="62"/>
      <c r="AD1461" s="75" t="str">
        <f>Sonntag!G68</f>
        <v>M30</v>
      </c>
      <c r="AE1461" s="76"/>
      <c r="AF1461" s="76"/>
      <c r="AG1461" s="75" t="s">
        <v>34</v>
      </c>
      <c r="AH1461" s="76"/>
      <c r="AI1461" s="76"/>
      <c r="AJ1461" s="76"/>
      <c r="AK1461" s="76"/>
    </row>
    <row r="1462" spans="1:37">
      <c r="A1462" s="65" t="s">
        <v>100</v>
      </c>
      <c r="C1462" s="66"/>
      <c r="D1462" s="67"/>
      <c r="E1462" s="67"/>
      <c r="F1462" s="67"/>
      <c r="G1462" s="67"/>
      <c r="H1462" s="68"/>
      <c r="I1462" s="67"/>
      <c r="J1462" s="67"/>
      <c r="K1462" s="67"/>
      <c r="L1462" s="67"/>
      <c r="M1462" s="68"/>
      <c r="N1462" s="67"/>
      <c r="O1462" s="67"/>
      <c r="P1462" s="67"/>
      <c r="Q1462" s="67"/>
      <c r="R1462" s="68"/>
      <c r="S1462" s="67"/>
      <c r="T1462" s="67"/>
      <c r="U1462" s="67"/>
      <c r="V1462" s="67"/>
      <c r="W1462" s="68"/>
      <c r="X1462" s="67"/>
      <c r="Y1462" s="67"/>
      <c r="Z1462" s="67"/>
      <c r="AA1462" s="67"/>
      <c r="AB1462" s="68"/>
      <c r="AC1462" s="62"/>
      <c r="AD1462" s="77"/>
      <c r="AE1462" s="62"/>
      <c r="AF1462" s="62"/>
      <c r="AG1462" s="62"/>
      <c r="AH1462" s="62"/>
      <c r="AI1462" s="62"/>
      <c r="AJ1462" s="62"/>
      <c r="AK1462" s="62"/>
    </row>
    <row r="1463" spans="1:37">
      <c r="A1463" s="70" t="s">
        <v>101</v>
      </c>
      <c r="B1463" s="58"/>
      <c r="C1463" s="71"/>
      <c r="D1463" s="72"/>
      <c r="E1463" s="72"/>
      <c r="F1463" s="72"/>
      <c r="G1463" s="72"/>
      <c r="H1463" s="59"/>
      <c r="I1463" s="72"/>
      <c r="J1463" s="72"/>
      <c r="K1463" s="72"/>
      <c r="L1463" s="72"/>
      <c r="M1463" s="59"/>
      <c r="N1463" s="72"/>
      <c r="O1463" s="72"/>
      <c r="P1463" s="72"/>
      <c r="Q1463" s="72"/>
      <c r="R1463" s="59"/>
      <c r="S1463" s="72"/>
      <c r="T1463" s="72"/>
      <c r="U1463" s="72"/>
      <c r="V1463" s="72"/>
      <c r="W1463" s="59"/>
      <c r="X1463" s="72"/>
      <c r="Y1463" s="72"/>
      <c r="Z1463" s="72"/>
      <c r="AA1463" s="72"/>
      <c r="AB1463" s="59"/>
      <c r="AC1463" s="62"/>
      <c r="AD1463" s="78" t="s">
        <v>104</v>
      </c>
      <c r="AE1463" s="76"/>
      <c r="AF1463" s="76"/>
      <c r="AG1463" s="76"/>
      <c r="AH1463" s="79"/>
      <c r="AI1463" s="76"/>
      <c r="AJ1463" s="76"/>
      <c r="AK1463" s="80"/>
    </row>
    <row r="1464" spans="1:37">
      <c r="D1464" s="64"/>
      <c r="AD1464" s="81"/>
      <c r="AE1464" s="52"/>
      <c r="AF1464" s="52"/>
      <c r="AG1464" s="52"/>
      <c r="AH1464" s="82"/>
      <c r="AI1464" s="52"/>
      <c r="AJ1464" s="52"/>
      <c r="AK1464" s="53"/>
    </row>
    <row r="1465" spans="1:37">
      <c r="A1465" s="83" t="s">
        <v>105</v>
      </c>
      <c r="B1465" s="76"/>
      <c r="C1465" s="80"/>
      <c r="D1465" s="84"/>
      <c r="E1465" s="84" t="s">
        <v>100</v>
      </c>
      <c r="F1465" s="85" t="s">
        <v>21</v>
      </c>
      <c r="G1465" s="84" t="s">
        <v>101</v>
      </c>
      <c r="H1465" s="86"/>
      <c r="I1465" s="84" t="s">
        <v>106</v>
      </c>
      <c r="J1465" s="84"/>
      <c r="K1465" s="84"/>
      <c r="L1465" s="84"/>
      <c r="M1465" s="86"/>
      <c r="N1465" s="84" t="s">
        <v>107</v>
      </c>
      <c r="O1465" s="84"/>
      <c r="P1465" s="84"/>
      <c r="Q1465" s="84"/>
      <c r="R1465" s="86"/>
      <c r="S1465" s="73"/>
      <c r="T1465" s="73"/>
      <c r="AD1465" s="87" t="s">
        <v>108</v>
      </c>
      <c r="AE1465" s="58"/>
      <c r="AF1465" s="58"/>
      <c r="AG1465" s="58"/>
      <c r="AH1465" s="72"/>
      <c r="AI1465" s="58"/>
      <c r="AJ1465" s="58"/>
      <c r="AK1465" s="59"/>
    </row>
    <row r="1466" spans="1:37">
      <c r="A1466" s="60"/>
      <c r="C1466" s="61"/>
      <c r="H1466" s="61"/>
      <c r="M1466" s="61"/>
      <c r="N1466" s="88"/>
      <c r="O1466" s="89"/>
      <c r="P1466" s="89"/>
      <c r="Q1466" s="89"/>
      <c r="R1466" s="90"/>
      <c r="S1466" s="62"/>
      <c r="T1466" s="56" t="s">
        <v>109</v>
      </c>
      <c r="AD1466" s="91"/>
      <c r="AE1466" s="62"/>
      <c r="AF1466" s="62"/>
      <c r="AG1466" s="62"/>
      <c r="AH1466" s="92"/>
      <c r="AI1466" s="62"/>
      <c r="AJ1466" s="62"/>
      <c r="AK1466" s="61"/>
    </row>
    <row r="1467" spans="1:37">
      <c r="A1467" s="93" t="s">
        <v>110</v>
      </c>
      <c r="B1467" s="58"/>
      <c r="C1467" s="59"/>
      <c r="D1467" s="58"/>
      <c r="E1467" s="58"/>
      <c r="F1467" s="94" t="s">
        <v>21</v>
      </c>
      <c r="G1467" s="58"/>
      <c r="H1467" s="59"/>
      <c r="I1467" s="58"/>
      <c r="J1467" s="58"/>
      <c r="K1467" s="94" t="s">
        <v>21</v>
      </c>
      <c r="L1467" s="58"/>
      <c r="M1467" s="59"/>
      <c r="N1467" s="95"/>
      <c r="O1467" s="95"/>
      <c r="P1467" s="96"/>
      <c r="Q1467" s="97"/>
      <c r="R1467" s="98"/>
      <c r="S1467" s="62"/>
      <c r="T1467" s="62"/>
      <c r="AD1467" s="87" t="s">
        <v>111</v>
      </c>
      <c r="AE1467" s="58"/>
      <c r="AF1467" s="58"/>
      <c r="AG1467" s="58"/>
      <c r="AH1467" s="72"/>
      <c r="AI1467" s="58"/>
      <c r="AJ1467" s="58"/>
      <c r="AK1467" s="59"/>
    </row>
    <row r="1468" spans="1:37">
      <c r="A1468" s="60"/>
      <c r="C1468" s="61"/>
      <c r="H1468" s="61"/>
      <c r="K1468" s="99"/>
      <c r="M1468" s="61"/>
      <c r="N1468" s="62"/>
      <c r="Q1468" s="100"/>
      <c r="R1468" s="61"/>
      <c r="S1468" s="62"/>
      <c r="T1468" s="58"/>
      <c r="U1468" s="58"/>
      <c r="V1468" s="58"/>
      <c r="W1468" s="58"/>
      <c r="X1468" s="58"/>
      <c r="Y1468" s="58"/>
      <c r="Z1468" s="58"/>
      <c r="AA1468" s="58"/>
      <c r="AB1468" s="58"/>
      <c r="AC1468" s="62"/>
      <c r="AD1468" s="91"/>
      <c r="AE1468" s="62"/>
      <c r="AF1468" s="62"/>
      <c r="AG1468" s="62"/>
      <c r="AH1468" s="92"/>
      <c r="AI1468" s="62"/>
      <c r="AJ1468" s="62"/>
      <c r="AK1468" s="61"/>
    </row>
    <row r="1469" spans="1:37">
      <c r="A1469" s="93" t="s">
        <v>112</v>
      </c>
      <c r="B1469" s="58"/>
      <c r="C1469" s="59"/>
      <c r="D1469" s="58"/>
      <c r="E1469" s="58"/>
      <c r="F1469" s="94" t="s">
        <v>21</v>
      </c>
      <c r="G1469" s="58"/>
      <c r="H1469" s="59"/>
      <c r="I1469" s="58"/>
      <c r="J1469" s="58"/>
      <c r="K1469" s="94" t="s">
        <v>21</v>
      </c>
      <c r="L1469" s="58"/>
      <c r="M1469" s="59"/>
      <c r="N1469" s="58"/>
      <c r="O1469" s="58"/>
      <c r="P1469" s="94" t="s">
        <v>21</v>
      </c>
      <c r="Q1469" s="101"/>
      <c r="R1469" s="59"/>
      <c r="S1469" s="62"/>
      <c r="T1469" s="62"/>
      <c r="AD1469" s="87" t="s">
        <v>113</v>
      </c>
      <c r="AE1469" s="58"/>
      <c r="AF1469" s="58"/>
      <c r="AG1469" s="58"/>
      <c r="AH1469" s="72"/>
      <c r="AI1469" s="58"/>
      <c r="AJ1469" s="58"/>
      <c r="AK1469" s="59"/>
    </row>
    <row r="1470" spans="1:37">
      <c r="AD1470" s="91" t="s">
        <v>114</v>
      </c>
      <c r="AE1470" s="62"/>
      <c r="AF1470" s="62"/>
      <c r="AG1470" s="62"/>
      <c r="AH1470" s="92"/>
      <c r="AI1470" s="62"/>
      <c r="AJ1470" s="62"/>
      <c r="AK1470" s="61"/>
    </row>
    <row r="1471" spans="1:37">
      <c r="A1471" s="102"/>
      <c r="B1471" s="76"/>
      <c r="C1471" s="76"/>
      <c r="D1471" s="76"/>
      <c r="E1471" s="76" t="s">
        <v>100</v>
      </c>
      <c r="F1471" s="76"/>
      <c r="G1471" s="76"/>
      <c r="H1471" s="76"/>
      <c r="I1471" s="76"/>
      <c r="J1471" s="76"/>
      <c r="K1471" s="76"/>
      <c r="L1471" s="76"/>
      <c r="M1471" s="76"/>
      <c r="N1471" s="85" t="s">
        <v>40</v>
      </c>
      <c r="O1471" s="76"/>
      <c r="P1471" s="76"/>
      <c r="Q1471" s="76"/>
      <c r="R1471" s="76"/>
      <c r="S1471" s="76"/>
      <c r="T1471" s="76" t="s">
        <v>101</v>
      </c>
      <c r="U1471" s="76"/>
      <c r="V1471" s="76"/>
      <c r="W1471" s="76"/>
      <c r="X1471" s="76"/>
      <c r="Y1471" s="76"/>
      <c r="Z1471" s="76"/>
      <c r="AA1471" s="76"/>
      <c r="AB1471" s="80"/>
      <c r="AD1471" s="87" t="s">
        <v>115</v>
      </c>
      <c r="AE1471" s="58"/>
      <c r="AF1471" s="58"/>
      <c r="AG1471" s="58"/>
      <c r="AH1471" s="72"/>
      <c r="AI1471" s="58"/>
      <c r="AJ1471" s="58"/>
      <c r="AK1471" s="59"/>
    </row>
    <row r="1472" spans="1:37">
      <c r="A1472" s="103" t="s">
        <v>116</v>
      </c>
      <c r="B1472" s="104" t="s">
        <v>117</v>
      </c>
      <c r="C1472" s="104"/>
      <c r="D1472" s="104"/>
      <c r="E1472" s="104"/>
      <c r="F1472" s="104"/>
      <c r="G1472" s="105"/>
      <c r="H1472" s="104" t="s">
        <v>118</v>
      </c>
      <c r="I1472" s="104"/>
      <c r="J1472" s="105"/>
      <c r="K1472" s="106" t="s">
        <v>119</v>
      </c>
      <c r="L1472" s="107" t="s">
        <v>120</v>
      </c>
      <c r="M1472" s="108"/>
      <c r="N1472" s="109" t="s">
        <v>94</v>
      </c>
      <c r="O1472" s="105" t="s">
        <v>116</v>
      </c>
      <c r="P1472" s="104" t="s">
        <v>117</v>
      </c>
      <c r="Q1472" s="104"/>
      <c r="R1472" s="104"/>
      <c r="S1472" s="104"/>
      <c r="T1472" s="104"/>
      <c r="U1472" s="105"/>
      <c r="V1472" s="104" t="s">
        <v>118</v>
      </c>
      <c r="W1472" s="104"/>
      <c r="X1472" s="105"/>
      <c r="Y1472" s="106" t="s">
        <v>119</v>
      </c>
      <c r="Z1472" s="107" t="s">
        <v>120</v>
      </c>
      <c r="AA1472" s="108"/>
      <c r="AB1472" s="109" t="s">
        <v>94</v>
      </c>
    </row>
    <row r="1473" spans="1:37">
      <c r="A1473" s="110" t="s">
        <v>121</v>
      </c>
      <c r="B1473" s="111"/>
      <c r="C1473" s="111"/>
      <c r="D1473" s="111"/>
      <c r="E1473" s="111"/>
      <c r="F1473" s="111"/>
      <c r="G1473" s="112"/>
      <c r="H1473" s="111"/>
      <c r="I1473" s="111"/>
      <c r="J1473" s="112"/>
      <c r="K1473" s="113"/>
      <c r="L1473" s="114"/>
      <c r="M1473" s="115"/>
      <c r="N1473" s="116"/>
      <c r="O1473" s="117" t="s">
        <v>121</v>
      </c>
      <c r="P1473" s="111"/>
      <c r="Q1473" s="111"/>
      <c r="R1473" s="111"/>
      <c r="S1473" s="111"/>
      <c r="T1473" s="111"/>
      <c r="U1473" s="112"/>
      <c r="V1473" s="111"/>
      <c r="W1473" s="111"/>
      <c r="X1473" s="112"/>
      <c r="Y1473" s="113"/>
      <c r="Z1473" s="114"/>
      <c r="AA1473" s="115"/>
      <c r="AB1473" s="116"/>
      <c r="AD1473" s="64" t="s">
        <v>122</v>
      </c>
    </row>
    <row r="1474" spans="1:37">
      <c r="A1474" s="110" t="s">
        <v>123</v>
      </c>
      <c r="B1474" s="111"/>
      <c r="C1474" s="111"/>
      <c r="D1474" s="111"/>
      <c r="E1474" s="111"/>
      <c r="F1474" s="111"/>
      <c r="G1474" s="112"/>
      <c r="H1474" s="111"/>
      <c r="I1474" s="111"/>
      <c r="J1474" s="112"/>
      <c r="K1474" s="118"/>
      <c r="L1474" s="119"/>
      <c r="M1474" s="112"/>
      <c r="N1474" s="116"/>
      <c r="O1474" s="117" t="s">
        <v>123</v>
      </c>
      <c r="P1474" s="111"/>
      <c r="Q1474" s="111"/>
      <c r="R1474" s="111"/>
      <c r="S1474" s="111"/>
      <c r="T1474" s="111"/>
      <c r="U1474" s="112"/>
      <c r="V1474" s="111"/>
      <c r="W1474" s="111"/>
      <c r="X1474" s="112"/>
      <c r="Y1474" s="118"/>
      <c r="Z1474" s="119"/>
      <c r="AA1474" s="112"/>
      <c r="AB1474" s="116"/>
      <c r="AD1474" s="120"/>
      <c r="AE1474" s="58"/>
      <c r="AF1474" s="58"/>
      <c r="AG1474" s="58"/>
      <c r="AH1474" s="58"/>
      <c r="AI1474" s="58"/>
      <c r="AJ1474" s="58"/>
      <c r="AK1474" s="58"/>
    </row>
    <row r="1475" spans="1:37">
      <c r="A1475" s="110" t="s">
        <v>124</v>
      </c>
      <c r="B1475" s="111"/>
      <c r="C1475" s="111"/>
      <c r="D1475" s="111"/>
      <c r="E1475" s="111"/>
      <c r="F1475" s="111"/>
      <c r="G1475" s="112"/>
      <c r="H1475" s="111"/>
      <c r="I1475" s="111"/>
      <c r="J1475" s="112"/>
      <c r="K1475" s="118"/>
      <c r="L1475" s="119"/>
      <c r="M1475" s="112"/>
      <c r="N1475" s="116"/>
      <c r="O1475" s="117" t="s">
        <v>124</v>
      </c>
      <c r="P1475" s="111"/>
      <c r="Q1475" s="111"/>
      <c r="R1475" s="111"/>
      <c r="S1475" s="111"/>
      <c r="T1475" s="111"/>
      <c r="U1475" s="112"/>
      <c r="V1475" s="111"/>
      <c r="W1475" s="111"/>
      <c r="X1475" s="112"/>
      <c r="Y1475" s="118"/>
      <c r="Z1475" s="119"/>
      <c r="AA1475" s="112"/>
      <c r="AB1475" s="116"/>
      <c r="AD1475" s="64" t="s">
        <v>96</v>
      </c>
    </row>
    <row r="1476" spans="1:37">
      <c r="A1476" s="110" t="s">
        <v>125</v>
      </c>
      <c r="B1476" s="111"/>
      <c r="C1476" s="111"/>
      <c r="D1476" s="111"/>
      <c r="E1476" s="111"/>
      <c r="F1476" s="111"/>
      <c r="G1476" s="112"/>
      <c r="H1476" s="111"/>
      <c r="I1476" s="111"/>
      <c r="J1476" s="112"/>
      <c r="K1476" s="118"/>
      <c r="L1476" s="119"/>
      <c r="M1476" s="112"/>
      <c r="N1476" s="116"/>
      <c r="O1476" s="117" t="s">
        <v>125</v>
      </c>
      <c r="P1476" s="111"/>
      <c r="Q1476" s="111"/>
      <c r="R1476" s="111"/>
      <c r="S1476" s="111"/>
      <c r="T1476" s="111"/>
      <c r="U1476" s="112"/>
      <c r="V1476" s="111"/>
      <c r="W1476" s="111"/>
      <c r="X1476" s="112"/>
      <c r="Y1476" s="118"/>
      <c r="Z1476" s="119"/>
      <c r="AA1476" s="112"/>
      <c r="AB1476" s="116"/>
      <c r="AD1476" s="120"/>
      <c r="AE1476" s="58"/>
      <c r="AF1476" s="58"/>
      <c r="AG1476" s="58"/>
      <c r="AH1476" s="58"/>
      <c r="AI1476" s="58"/>
      <c r="AJ1476" s="58"/>
      <c r="AK1476" s="58"/>
    </row>
    <row r="1477" spans="1:37">
      <c r="A1477" s="110" t="s">
        <v>126</v>
      </c>
      <c r="B1477" s="111"/>
      <c r="C1477" s="111"/>
      <c r="D1477" s="111"/>
      <c r="E1477" s="111"/>
      <c r="F1477" s="111"/>
      <c r="G1477" s="112"/>
      <c r="H1477" s="111"/>
      <c r="I1477" s="111"/>
      <c r="J1477" s="112"/>
      <c r="K1477" s="118"/>
      <c r="L1477" s="119"/>
      <c r="M1477" s="112"/>
      <c r="N1477" s="116"/>
      <c r="O1477" s="117" t="s">
        <v>126</v>
      </c>
      <c r="P1477" s="111"/>
      <c r="Q1477" s="111"/>
      <c r="R1477" s="111"/>
      <c r="S1477" s="111"/>
      <c r="T1477" s="111"/>
      <c r="U1477" s="112"/>
      <c r="V1477" s="111"/>
      <c r="W1477" s="111"/>
      <c r="X1477" s="112"/>
      <c r="Y1477" s="118"/>
      <c r="Z1477" s="119"/>
      <c r="AA1477" s="112"/>
      <c r="AB1477" s="116"/>
      <c r="AD1477" s="64" t="s">
        <v>127</v>
      </c>
    </row>
    <row r="1478" spans="1:37">
      <c r="A1478" s="121" t="s">
        <v>128</v>
      </c>
      <c r="B1478" s="58"/>
      <c r="C1478" s="58"/>
      <c r="D1478" s="58"/>
      <c r="E1478" s="58"/>
      <c r="F1478" s="58"/>
      <c r="G1478" s="72"/>
      <c r="H1478" s="58"/>
      <c r="I1478" s="58"/>
      <c r="J1478" s="72"/>
      <c r="K1478" s="122"/>
      <c r="L1478" s="123"/>
      <c r="M1478" s="72"/>
      <c r="N1478" s="59"/>
      <c r="O1478" s="124" t="s">
        <v>128</v>
      </c>
      <c r="P1478" s="58"/>
      <c r="Q1478" s="58"/>
      <c r="R1478" s="58"/>
      <c r="S1478" s="58"/>
      <c r="T1478" s="58"/>
      <c r="U1478" s="72"/>
      <c r="V1478" s="58"/>
      <c r="W1478" s="58"/>
      <c r="X1478" s="72"/>
      <c r="Y1478" s="122"/>
      <c r="Z1478" s="123"/>
      <c r="AA1478" s="72"/>
      <c r="AB1478" s="59"/>
      <c r="AD1478" s="120"/>
      <c r="AE1478" s="125" t="str">
        <f>Daten!$A$35</f>
        <v>Fredenbeck</v>
      </c>
      <c r="AF1478" s="58"/>
      <c r="AG1478" s="58"/>
      <c r="AH1478" s="58"/>
      <c r="AI1478" s="58"/>
      <c r="AJ1478" s="58"/>
      <c r="AK1478" s="58"/>
    </row>
    <row r="1479" spans="1:37">
      <c r="A1479" s="65" t="s">
        <v>129</v>
      </c>
      <c r="N1479" s="61"/>
      <c r="O1479" s="64" t="s">
        <v>129</v>
      </c>
      <c r="AB1479" s="61"/>
      <c r="AD1479" s="64" t="s">
        <v>130</v>
      </c>
    </row>
    <row r="1480" spans="1:37">
      <c r="A1480" s="57"/>
      <c r="B1480" s="58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9"/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8"/>
      <c r="AB1480" s="59"/>
      <c r="AD1480" s="58"/>
      <c r="AE1480" s="126" t="str">
        <f>Daten!$A$33</f>
        <v>06.05.2017</v>
      </c>
      <c r="AF1480" s="58"/>
      <c r="AG1480" s="58"/>
      <c r="AH1480" s="58"/>
      <c r="AI1480" s="58"/>
      <c r="AJ1480" s="58"/>
      <c r="AK1480" s="58"/>
    </row>
    <row r="1481" spans="1:37" ht="12" customHeight="1"/>
    <row r="1482" spans="1:37">
      <c r="A1482" s="51" t="s">
        <v>95</v>
      </c>
      <c r="B1482" s="52"/>
      <c r="C1482" s="52"/>
      <c r="D1482" s="52"/>
      <c r="E1482" s="53"/>
      <c r="F1482" s="54" t="s">
        <v>96</v>
      </c>
      <c r="G1482" s="52"/>
      <c r="H1482" s="52"/>
      <c r="I1482" s="52"/>
      <c r="J1482" s="52"/>
      <c r="K1482" s="52"/>
      <c r="L1482" s="52"/>
      <c r="M1482" s="52"/>
      <c r="N1482" s="52"/>
      <c r="O1482" s="52"/>
      <c r="P1482" s="53"/>
      <c r="Q1482" s="54" t="s">
        <v>97</v>
      </c>
      <c r="R1482" s="52"/>
      <c r="S1482" s="52"/>
      <c r="T1482" s="52"/>
      <c r="U1482" s="52"/>
      <c r="V1482" s="52"/>
      <c r="W1482" s="52"/>
      <c r="X1482" s="52"/>
      <c r="Y1482" s="52"/>
      <c r="Z1482" s="52"/>
      <c r="AA1482" s="52"/>
      <c r="AB1482" s="53"/>
      <c r="AC1482" s="55" t="s">
        <v>98</v>
      </c>
    </row>
    <row r="1483" spans="1:37">
      <c r="A1483" s="57"/>
      <c r="B1483" s="58"/>
      <c r="C1483" s="58"/>
      <c r="D1483" s="58"/>
      <c r="E1483" s="59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9"/>
      <c r="Q1483" s="58"/>
      <c r="R1483" s="58">
        <f>Sonntag!P69</f>
        <v>0</v>
      </c>
      <c r="S1483" s="58"/>
      <c r="T1483" s="58"/>
      <c r="U1483" s="58"/>
      <c r="V1483" s="58"/>
      <c r="W1483" s="58"/>
      <c r="X1483" s="58"/>
      <c r="Y1483" s="58"/>
      <c r="Z1483" s="58"/>
      <c r="AA1483" s="58"/>
      <c r="AB1483" s="59"/>
      <c r="AC1483" s="55" t="s">
        <v>99</v>
      </c>
    </row>
    <row r="1484" spans="1:37" ht="15.95" customHeight="1">
      <c r="A1484" s="60" t="s">
        <v>100</v>
      </c>
      <c r="C1484" s="56">
        <f>Sonntag!I69</f>
        <v>0</v>
      </c>
      <c r="M1484" s="61"/>
      <c r="N1484" s="62" t="s">
        <v>101</v>
      </c>
      <c r="O1484" s="63"/>
      <c r="P1484" s="56">
        <f>Sonntag!M69</f>
        <v>0</v>
      </c>
      <c r="AB1484" s="61"/>
    </row>
    <row r="1485" spans="1:37">
      <c r="A1485" s="57"/>
      <c r="B1485" s="58"/>
      <c r="C1485" s="58"/>
      <c r="M1485" s="61"/>
      <c r="N1485" s="62"/>
      <c r="AB1485" s="61"/>
      <c r="AD1485" s="64" t="s">
        <v>37</v>
      </c>
      <c r="AG1485" s="64" t="s">
        <v>102</v>
      </c>
      <c r="AJ1485" s="64" t="s">
        <v>39</v>
      </c>
    </row>
    <row r="1486" spans="1:37">
      <c r="A1486" s="65" t="s">
        <v>100</v>
      </c>
      <c r="C1486" s="66"/>
      <c r="D1486" s="67"/>
      <c r="E1486" s="67"/>
      <c r="F1486" s="67"/>
      <c r="G1486" s="67"/>
      <c r="H1486" s="68"/>
      <c r="I1486" s="67"/>
      <c r="J1486" s="67"/>
      <c r="K1486" s="67"/>
      <c r="L1486" s="67"/>
      <c r="M1486" s="68"/>
      <c r="N1486" s="67"/>
      <c r="O1486" s="67"/>
      <c r="P1486" s="67"/>
      <c r="Q1486" s="67"/>
      <c r="R1486" s="68"/>
      <c r="S1486" s="67"/>
      <c r="T1486" s="67"/>
      <c r="U1486" s="67"/>
      <c r="V1486" s="67"/>
      <c r="W1486" s="68"/>
      <c r="X1486" s="67"/>
      <c r="Y1486" s="67"/>
      <c r="Z1486" s="67"/>
      <c r="AA1486" s="67"/>
      <c r="AB1486" s="68"/>
      <c r="AC1486" s="62"/>
      <c r="AD1486" s="69"/>
      <c r="AE1486" s="53"/>
      <c r="AF1486" s="62"/>
      <c r="AG1486" s="69"/>
      <c r="AH1486" s="53"/>
      <c r="AJ1486" s="69"/>
      <c r="AK1486" s="53"/>
    </row>
    <row r="1487" spans="1:37">
      <c r="A1487" s="70" t="s">
        <v>101</v>
      </c>
      <c r="B1487" s="58"/>
      <c r="C1487" s="71"/>
      <c r="D1487" s="72"/>
      <c r="E1487" s="72"/>
      <c r="F1487" s="72"/>
      <c r="G1487" s="72"/>
      <c r="H1487" s="59"/>
      <c r="I1487" s="72"/>
      <c r="J1487" s="72"/>
      <c r="K1487" s="72"/>
      <c r="L1487" s="72"/>
      <c r="M1487" s="59"/>
      <c r="N1487" s="72"/>
      <c r="O1487" s="72"/>
      <c r="P1487" s="72"/>
      <c r="Q1487" s="72"/>
      <c r="R1487" s="59"/>
      <c r="S1487" s="72"/>
      <c r="T1487" s="72"/>
      <c r="U1487" s="72"/>
      <c r="V1487" s="72"/>
      <c r="W1487" s="59"/>
      <c r="X1487" s="72"/>
      <c r="Y1487" s="72"/>
      <c r="Z1487" s="72"/>
      <c r="AA1487" s="72"/>
      <c r="AB1487" s="59"/>
      <c r="AC1487" s="62"/>
      <c r="AD1487" s="462">
        <f>Sonntag!C67</f>
        <v>12</v>
      </c>
      <c r="AE1487" s="463"/>
      <c r="AF1487" s="62"/>
      <c r="AG1487" s="462">
        <f>Sonntag!E69</f>
        <v>0</v>
      </c>
      <c r="AH1487" s="463"/>
      <c r="AJ1487" s="462">
        <f>Sonntag!F69</f>
        <v>4</v>
      </c>
      <c r="AK1487" s="463"/>
    </row>
    <row r="1488" spans="1:37">
      <c r="A1488" s="65" t="s">
        <v>100</v>
      </c>
      <c r="C1488" s="66"/>
      <c r="D1488" s="67"/>
      <c r="E1488" s="67"/>
      <c r="F1488" s="67"/>
      <c r="G1488" s="67"/>
      <c r="H1488" s="68"/>
      <c r="I1488" s="67"/>
      <c r="J1488" s="67"/>
      <c r="K1488" s="67"/>
      <c r="L1488" s="67"/>
      <c r="M1488" s="68"/>
      <c r="N1488" s="67"/>
      <c r="O1488" s="67"/>
      <c r="P1488" s="67"/>
      <c r="Q1488" s="67"/>
      <c r="R1488" s="68"/>
      <c r="S1488" s="67"/>
      <c r="T1488" s="67"/>
      <c r="U1488" s="67"/>
      <c r="V1488" s="67"/>
      <c r="W1488" s="68"/>
      <c r="X1488" s="67"/>
      <c r="Y1488" s="67"/>
      <c r="Z1488" s="67"/>
      <c r="AA1488" s="67"/>
      <c r="AB1488" s="68"/>
      <c r="AC1488" s="62"/>
      <c r="AD1488" s="57"/>
      <c r="AE1488" s="59"/>
      <c r="AF1488" s="62"/>
      <c r="AG1488" s="57"/>
      <c r="AH1488" s="59"/>
      <c r="AJ1488" s="57"/>
      <c r="AK1488" s="59"/>
    </row>
    <row r="1489" spans="1:37">
      <c r="A1489" s="70" t="s">
        <v>101</v>
      </c>
      <c r="B1489" s="58"/>
      <c r="C1489" s="71"/>
      <c r="D1489" s="72"/>
      <c r="E1489" s="72"/>
      <c r="F1489" s="72"/>
      <c r="G1489" s="72"/>
      <c r="H1489" s="59"/>
      <c r="I1489" s="72"/>
      <c r="J1489" s="72"/>
      <c r="K1489" s="72"/>
      <c r="L1489" s="72"/>
      <c r="M1489" s="59"/>
      <c r="N1489" s="72"/>
      <c r="O1489" s="72"/>
      <c r="P1489" s="72"/>
      <c r="Q1489" s="72"/>
      <c r="R1489" s="59"/>
      <c r="S1489" s="72"/>
      <c r="T1489" s="72"/>
      <c r="U1489" s="72"/>
      <c r="V1489" s="72"/>
      <c r="W1489" s="59"/>
      <c r="X1489" s="72"/>
      <c r="Y1489" s="72"/>
      <c r="Z1489" s="72"/>
      <c r="AA1489" s="72"/>
      <c r="AB1489" s="59"/>
      <c r="AC1489" s="62"/>
      <c r="AD1489" s="62"/>
      <c r="AE1489" s="62"/>
      <c r="AF1489" s="62"/>
      <c r="AG1489" s="62"/>
    </row>
    <row r="1490" spans="1:37">
      <c r="A1490" s="65" t="s">
        <v>100</v>
      </c>
      <c r="C1490" s="66"/>
      <c r="D1490" s="67"/>
      <c r="E1490" s="67"/>
      <c r="F1490" s="67"/>
      <c r="G1490" s="67"/>
      <c r="H1490" s="68"/>
      <c r="I1490" s="67"/>
      <c r="J1490" s="67"/>
      <c r="K1490" s="67"/>
      <c r="L1490" s="67"/>
      <c r="M1490" s="68"/>
      <c r="N1490" s="67"/>
      <c r="O1490" s="67"/>
      <c r="P1490" s="67"/>
      <c r="Q1490" s="67"/>
      <c r="R1490" s="68"/>
      <c r="S1490" s="67"/>
      <c r="T1490" s="67"/>
      <c r="U1490" s="67"/>
      <c r="V1490" s="67"/>
      <c r="W1490" s="68"/>
      <c r="X1490" s="67"/>
      <c r="Y1490" s="67"/>
      <c r="Z1490" s="67"/>
      <c r="AA1490" s="67"/>
      <c r="AB1490" s="68"/>
      <c r="AC1490" s="62"/>
      <c r="AD1490" s="73" t="s">
        <v>103</v>
      </c>
      <c r="AE1490" s="62"/>
      <c r="AF1490" s="62"/>
      <c r="AG1490" s="62"/>
    </row>
    <row r="1491" spans="1:37">
      <c r="A1491" s="70" t="s">
        <v>101</v>
      </c>
      <c r="B1491" s="58"/>
      <c r="C1491" s="71"/>
      <c r="D1491" s="72"/>
      <c r="E1491" s="72"/>
      <c r="F1491" s="72"/>
      <c r="G1491" s="72"/>
      <c r="H1491" s="59"/>
      <c r="I1491" s="72"/>
      <c r="J1491" s="72"/>
      <c r="K1491" s="72"/>
      <c r="L1491" s="72"/>
      <c r="M1491" s="59"/>
      <c r="N1491" s="72"/>
      <c r="O1491" s="72"/>
      <c r="P1491" s="72"/>
      <c r="Q1491" s="72"/>
      <c r="R1491" s="59"/>
      <c r="S1491" s="72"/>
      <c r="T1491" s="72"/>
      <c r="U1491" s="72"/>
      <c r="V1491" s="72"/>
      <c r="W1491" s="59"/>
      <c r="X1491" s="72"/>
      <c r="Y1491" s="72"/>
      <c r="Z1491" s="72"/>
      <c r="AA1491" s="72"/>
      <c r="AB1491" s="59"/>
      <c r="AC1491" s="62"/>
      <c r="AD1491" s="62"/>
      <c r="AE1491" s="62"/>
      <c r="AF1491" s="62"/>
      <c r="AG1491" s="62"/>
    </row>
    <row r="1492" spans="1:37">
      <c r="A1492" s="65" t="s">
        <v>100</v>
      </c>
      <c r="C1492" s="66"/>
      <c r="D1492" s="67"/>
      <c r="E1492" s="67"/>
      <c r="F1492" s="67"/>
      <c r="G1492" s="67"/>
      <c r="H1492" s="68"/>
      <c r="I1492" s="67"/>
      <c r="J1492" s="67"/>
      <c r="K1492" s="67"/>
      <c r="L1492" s="67"/>
      <c r="M1492" s="68"/>
      <c r="N1492" s="67"/>
      <c r="O1492" s="67"/>
      <c r="P1492" s="67"/>
      <c r="Q1492" s="67"/>
      <c r="R1492" s="68"/>
      <c r="S1492" s="67"/>
      <c r="T1492" s="67"/>
      <c r="U1492" s="67"/>
      <c r="V1492" s="67"/>
      <c r="W1492" s="68"/>
      <c r="X1492" s="67"/>
      <c r="Y1492" s="67"/>
      <c r="Z1492" s="67"/>
      <c r="AA1492" s="67"/>
      <c r="AB1492" s="68"/>
      <c r="AC1492" s="62"/>
      <c r="AD1492" s="74" t="str">
        <f>Daten!$A$31</f>
        <v>DM Senioren 2017</v>
      </c>
      <c r="AE1492" s="58"/>
      <c r="AF1492" s="58"/>
      <c r="AG1492" s="58"/>
      <c r="AH1492" s="58"/>
      <c r="AI1492" s="58"/>
      <c r="AJ1492" s="58"/>
      <c r="AK1492" s="58"/>
    </row>
    <row r="1493" spans="1:37">
      <c r="A1493" s="70" t="s">
        <v>101</v>
      </c>
      <c r="B1493" s="58"/>
      <c r="C1493" s="71"/>
      <c r="D1493" s="72"/>
      <c r="E1493" s="72"/>
      <c r="F1493" s="72"/>
      <c r="G1493" s="72"/>
      <c r="H1493" s="59"/>
      <c r="I1493" s="72"/>
      <c r="J1493" s="72"/>
      <c r="K1493" s="72"/>
      <c r="L1493" s="72"/>
      <c r="M1493" s="59"/>
      <c r="N1493" s="72"/>
      <c r="O1493" s="72"/>
      <c r="P1493" s="72"/>
      <c r="Q1493" s="72"/>
      <c r="R1493" s="59"/>
      <c r="S1493" s="72"/>
      <c r="T1493" s="72"/>
      <c r="U1493" s="72"/>
      <c r="V1493" s="72"/>
      <c r="W1493" s="59"/>
      <c r="X1493" s="72"/>
      <c r="Y1493" s="72"/>
      <c r="Z1493" s="72"/>
      <c r="AA1493" s="72"/>
      <c r="AB1493" s="59"/>
      <c r="AC1493" s="62"/>
      <c r="AD1493" s="75">
        <f>Sonntag!G69</f>
        <v>0</v>
      </c>
      <c r="AE1493" s="76"/>
      <c r="AF1493" s="76"/>
      <c r="AG1493" s="75" t="s">
        <v>34</v>
      </c>
      <c r="AH1493" s="76"/>
      <c r="AI1493" s="76"/>
      <c r="AJ1493" s="76"/>
      <c r="AK1493" s="76"/>
    </row>
    <row r="1494" spans="1:37">
      <c r="A1494" s="65" t="s">
        <v>100</v>
      </c>
      <c r="C1494" s="66"/>
      <c r="D1494" s="67"/>
      <c r="E1494" s="67"/>
      <c r="F1494" s="67"/>
      <c r="G1494" s="67"/>
      <c r="H1494" s="68"/>
      <c r="I1494" s="67"/>
      <c r="J1494" s="67"/>
      <c r="K1494" s="67"/>
      <c r="L1494" s="67"/>
      <c r="M1494" s="68"/>
      <c r="N1494" s="67"/>
      <c r="O1494" s="67"/>
      <c r="P1494" s="67"/>
      <c r="Q1494" s="67"/>
      <c r="R1494" s="68"/>
      <c r="S1494" s="67"/>
      <c r="T1494" s="67"/>
      <c r="U1494" s="67"/>
      <c r="V1494" s="67"/>
      <c r="W1494" s="68"/>
      <c r="X1494" s="67"/>
      <c r="Y1494" s="67"/>
      <c r="Z1494" s="67"/>
      <c r="AA1494" s="67"/>
      <c r="AB1494" s="68"/>
      <c r="AC1494" s="62"/>
      <c r="AD1494" s="77"/>
      <c r="AE1494" s="62"/>
      <c r="AF1494" s="62"/>
      <c r="AG1494" s="62"/>
      <c r="AH1494" s="62"/>
      <c r="AI1494" s="62"/>
      <c r="AJ1494" s="62"/>
      <c r="AK1494" s="62"/>
    </row>
    <row r="1495" spans="1:37">
      <c r="A1495" s="70" t="s">
        <v>101</v>
      </c>
      <c r="B1495" s="58"/>
      <c r="C1495" s="71"/>
      <c r="D1495" s="72"/>
      <c r="E1495" s="72"/>
      <c r="F1495" s="72"/>
      <c r="G1495" s="72"/>
      <c r="H1495" s="59"/>
      <c r="I1495" s="72"/>
      <c r="J1495" s="72"/>
      <c r="K1495" s="72"/>
      <c r="L1495" s="72"/>
      <c r="M1495" s="59"/>
      <c r="N1495" s="72"/>
      <c r="O1495" s="72"/>
      <c r="P1495" s="72"/>
      <c r="Q1495" s="72"/>
      <c r="R1495" s="59"/>
      <c r="S1495" s="72"/>
      <c r="T1495" s="72"/>
      <c r="U1495" s="72"/>
      <c r="V1495" s="72"/>
      <c r="W1495" s="59"/>
      <c r="X1495" s="72"/>
      <c r="Y1495" s="72"/>
      <c r="Z1495" s="72"/>
      <c r="AA1495" s="72"/>
      <c r="AB1495" s="59"/>
      <c r="AC1495" s="62"/>
      <c r="AD1495" s="78" t="s">
        <v>104</v>
      </c>
      <c r="AE1495" s="76"/>
      <c r="AF1495" s="76"/>
      <c r="AG1495" s="76"/>
      <c r="AH1495" s="79"/>
      <c r="AI1495" s="76"/>
      <c r="AJ1495" s="76"/>
      <c r="AK1495" s="80"/>
    </row>
    <row r="1496" spans="1:37">
      <c r="D1496" s="64"/>
      <c r="AD1496" s="81"/>
      <c r="AE1496" s="52"/>
      <c r="AF1496" s="52"/>
      <c r="AG1496" s="52"/>
      <c r="AH1496" s="82"/>
      <c r="AI1496" s="52"/>
      <c r="AJ1496" s="52"/>
      <c r="AK1496" s="53"/>
    </row>
    <row r="1497" spans="1:37">
      <c r="A1497" s="83" t="s">
        <v>105</v>
      </c>
      <c r="B1497" s="76"/>
      <c r="C1497" s="80"/>
      <c r="D1497" s="84"/>
      <c r="E1497" s="84" t="s">
        <v>100</v>
      </c>
      <c r="F1497" s="85" t="s">
        <v>21</v>
      </c>
      <c r="G1497" s="84" t="s">
        <v>101</v>
      </c>
      <c r="H1497" s="86"/>
      <c r="I1497" s="84" t="s">
        <v>106</v>
      </c>
      <c r="J1497" s="84"/>
      <c r="K1497" s="84"/>
      <c r="L1497" s="84"/>
      <c r="M1497" s="86"/>
      <c r="N1497" s="84" t="s">
        <v>107</v>
      </c>
      <c r="O1497" s="84"/>
      <c r="P1497" s="84"/>
      <c r="Q1497" s="84"/>
      <c r="R1497" s="86"/>
      <c r="S1497" s="73"/>
      <c r="T1497" s="73"/>
      <c r="AD1497" s="87" t="s">
        <v>108</v>
      </c>
      <c r="AE1497" s="58"/>
      <c r="AF1497" s="58"/>
      <c r="AG1497" s="58"/>
      <c r="AH1497" s="72"/>
      <c r="AI1497" s="58"/>
      <c r="AJ1497" s="58"/>
      <c r="AK1497" s="59"/>
    </row>
    <row r="1498" spans="1:37">
      <c r="A1498" s="60"/>
      <c r="C1498" s="61"/>
      <c r="H1498" s="61"/>
      <c r="M1498" s="61"/>
      <c r="N1498" s="88"/>
      <c r="O1498" s="89"/>
      <c r="P1498" s="89"/>
      <c r="Q1498" s="89"/>
      <c r="R1498" s="90"/>
      <c r="S1498" s="62"/>
      <c r="T1498" s="56" t="s">
        <v>109</v>
      </c>
      <c r="AD1498" s="91"/>
      <c r="AE1498" s="62"/>
      <c r="AF1498" s="62"/>
      <c r="AG1498" s="62"/>
      <c r="AH1498" s="92"/>
      <c r="AI1498" s="62"/>
      <c r="AJ1498" s="62"/>
      <c r="AK1498" s="61"/>
    </row>
    <row r="1499" spans="1:37">
      <c r="A1499" s="93" t="s">
        <v>110</v>
      </c>
      <c r="B1499" s="58"/>
      <c r="C1499" s="59"/>
      <c r="D1499" s="58"/>
      <c r="E1499" s="58"/>
      <c r="F1499" s="94" t="s">
        <v>21</v>
      </c>
      <c r="G1499" s="58"/>
      <c r="H1499" s="59"/>
      <c r="I1499" s="58"/>
      <c r="J1499" s="58"/>
      <c r="K1499" s="94" t="s">
        <v>21</v>
      </c>
      <c r="L1499" s="58"/>
      <c r="M1499" s="59"/>
      <c r="N1499" s="95"/>
      <c r="O1499" s="95"/>
      <c r="P1499" s="96"/>
      <c r="Q1499" s="97"/>
      <c r="R1499" s="98"/>
      <c r="S1499" s="62"/>
      <c r="T1499" s="62"/>
      <c r="AD1499" s="87" t="s">
        <v>111</v>
      </c>
      <c r="AE1499" s="58"/>
      <c r="AF1499" s="58"/>
      <c r="AG1499" s="58"/>
      <c r="AH1499" s="72"/>
      <c r="AI1499" s="58"/>
      <c r="AJ1499" s="58"/>
      <c r="AK1499" s="59"/>
    </row>
    <row r="1500" spans="1:37">
      <c r="A1500" s="60"/>
      <c r="C1500" s="61"/>
      <c r="H1500" s="61"/>
      <c r="K1500" s="99"/>
      <c r="M1500" s="61"/>
      <c r="N1500" s="62"/>
      <c r="Q1500" s="100"/>
      <c r="R1500" s="61"/>
      <c r="S1500" s="62"/>
      <c r="T1500" s="58"/>
      <c r="U1500" s="58"/>
      <c r="V1500" s="58"/>
      <c r="W1500" s="58"/>
      <c r="X1500" s="58"/>
      <c r="Y1500" s="58"/>
      <c r="Z1500" s="58"/>
      <c r="AA1500" s="58"/>
      <c r="AB1500" s="58"/>
      <c r="AC1500" s="62"/>
      <c r="AD1500" s="91"/>
      <c r="AE1500" s="62"/>
      <c r="AF1500" s="62"/>
      <c r="AG1500" s="62"/>
      <c r="AH1500" s="92"/>
      <c r="AI1500" s="62"/>
      <c r="AJ1500" s="62"/>
      <c r="AK1500" s="61"/>
    </row>
    <row r="1501" spans="1:37">
      <c r="A1501" s="93" t="s">
        <v>112</v>
      </c>
      <c r="B1501" s="58"/>
      <c r="C1501" s="59"/>
      <c r="D1501" s="58"/>
      <c r="E1501" s="58"/>
      <c r="F1501" s="94" t="s">
        <v>21</v>
      </c>
      <c r="G1501" s="58"/>
      <c r="H1501" s="59"/>
      <c r="I1501" s="58"/>
      <c r="J1501" s="58"/>
      <c r="K1501" s="94" t="s">
        <v>21</v>
      </c>
      <c r="L1501" s="58"/>
      <c r="M1501" s="59"/>
      <c r="N1501" s="58"/>
      <c r="O1501" s="58"/>
      <c r="P1501" s="94" t="s">
        <v>21</v>
      </c>
      <c r="Q1501" s="101"/>
      <c r="R1501" s="59"/>
      <c r="S1501" s="62"/>
      <c r="T1501" s="62"/>
      <c r="AD1501" s="87" t="s">
        <v>113</v>
      </c>
      <c r="AE1501" s="58"/>
      <c r="AF1501" s="58"/>
      <c r="AG1501" s="58"/>
      <c r="AH1501" s="72"/>
      <c r="AI1501" s="58"/>
      <c r="AJ1501" s="58"/>
      <c r="AK1501" s="59"/>
    </row>
    <row r="1502" spans="1:37">
      <c r="AD1502" s="91" t="s">
        <v>114</v>
      </c>
      <c r="AE1502" s="62"/>
      <c r="AF1502" s="62"/>
      <c r="AG1502" s="62"/>
      <c r="AH1502" s="92"/>
      <c r="AI1502" s="62"/>
      <c r="AJ1502" s="62"/>
      <c r="AK1502" s="61"/>
    </row>
    <row r="1503" spans="1:37">
      <c r="A1503" s="102"/>
      <c r="B1503" s="76"/>
      <c r="C1503" s="76"/>
      <c r="D1503" s="76"/>
      <c r="E1503" s="76" t="s">
        <v>100</v>
      </c>
      <c r="F1503" s="76"/>
      <c r="G1503" s="76"/>
      <c r="H1503" s="76"/>
      <c r="I1503" s="76"/>
      <c r="J1503" s="76"/>
      <c r="K1503" s="76"/>
      <c r="L1503" s="76"/>
      <c r="M1503" s="76"/>
      <c r="N1503" s="85" t="s">
        <v>40</v>
      </c>
      <c r="O1503" s="76"/>
      <c r="P1503" s="76"/>
      <c r="Q1503" s="76"/>
      <c r="R1503" s="76"/>
      <c r="S1503" s="76"/>
      <c r="T1503" s="76" t="s">
        <v>101</v>
      </c>
      <c r="U1503" s="76"/>
      <c r="V1503" s="76"/>
      <c r="W1503" s="76"/>
      <c r="X1503" s="76"/>
      <c r="Y1503" s="76"/>
      <c r="Z1503" s="76"/>
      <c r="AA1503" s="76"/>
      <c r="AB1503" s="80"/>
      <c r="AD1503" s="87" t="s">
        <v>115</v>
      </c>
      <c r="AE1503" s="58"/>
      <c r="AF1503" s="58"/>
      <c r="AG1503" s="58"/>
      <c r="AH1503" s="72"/>
      <c r="AI1503" s="58"/>
      <c r="AJ1503" s="58"/>
      <c r="AK1503" s="59"/>
    </row>
    <row r="1504" spans="1:37">
      <c r="A1504" s="103" t="s">
        <v>116</v>
      </c>
      <c r="B1504" s="104" t="s">
        <v>117</v>
      </c>
      <c r="C1504" s="104"/>
      <c r="D1504" s="104"/>
      <c r="E1504" s="104"/>
      <c r="F1504" s="104"/>
      <c r="G1504" s="105"/>
      <c r="H1504" s="104" t="s">
        <v>118</v>
      </c>
      <c r="I1504" s="104"/>
      <c r="J1504" s="105"/>
      <c r="K1504" s="106" t="s">
        <v>119</v>
      </c>
      <c r="L1504" s="107" t="s">
        <v>120</v>
      </c>
      <c r="M1504" s="108"/>
      <c r="N1504" s="109" t="s">
        <v>94</v>
      </c>
      <c r="O1504" s="105" t="s">
        <v>116</v>
      </c>
      <c r="P1504" s="104" t="s">
        <v>117</v>
      </c>
      <c r="Q1504" s="104"/>
      <c r="R1504" s="104"/>
      <c r="S1504" s="104"/>
      <c r="T1504" s="104"/>
      <c r="U1504" s="105"/>
      <c r="V1504" s="104" t="s">
        <v>118</v>
      </c>
      <c r="W1504" s="104"/>
      <c r="X1504" s="105"/>
      <c r="Y1504" s="106" t="s">
        <v>119</v>
      </c>
      <c r="Z1504" s="107" t="s">
        <v>120</v>
      </c>
      <c r="AA1504" s="108"/>
      <c r="AB1504" s="109" t="s">
        <v>94</v>
      </c>
    </row>
    <row r="1505" spans="1:37">
      <c r="A1505" s="110" t="s">
        <v>121</v>
      </c>
      <c r="B1505" s="111"/>
      <c r="C1505" s="111"/>
      <c r="D1505" s="111"/>
      <c r="E1505" s="111"/>
      <c r="F1505" s="111"/>
      <c r="G1505" s="112"/>
      <c r="H1505" s="111"/>
      <c r="I1505" s="111"/>
      <c r="J1505" s="112"/>
      <c r="K1505" s="113"/>
      <c r="L1505" s="114"/>
      <c r="M1505" s="115"/>
      <c r="N1505" s="116"/>
      <c r="O1505" s="117" t="s">
        <v>121</v>
      </c>
      <c r="P1505" s="111"/>
      <c r="Q1505" s="111"/>
      <c r="R1505" s="111"/>
      <c r="S1505" s="111"/>
      <c r="T1505" s="111"/>
      <c r="U1505" s="112"/>
      <c r="V1505" s="111"/>
      <c r="W1505" s="111"/>
      <c r="X1505" s="112"/>
      <c r="Y1505" s="113"/>
      <c r="Z1505" s="114"/>
      <c r="AA1505" s="115"/>
      <c r="AB1505" s="116"/>
      <c r="AD1505" s="64" t="s">
        <v>122</v>
      </c>
    </row>
    <row r="1506" spans="1:37">
      <c r="A1506" s="110" t="s">
        <v>123</v>
      </c>
      <c r="B1506" s="111"/>
      <c r="C1506" s="111"/>
      <c r="D1506" s="111"/>
      <c r="E1506" s="111"/>
      <c r="F1506" s="111"/>
      <c r="G1506" s="112"/>
      <c r="H1506" s="111"/>
      <c r="I1506" s="111"/>
      <c r="J1506" s="112"/>
      <c r="K1506" s="118"/>
      <c r="L1506" s="119"/>
      <c r="M1506" s="112"/>
      <c r="N1506" s="116"/>
      <c r="O1506" s="117" t="s">
        <v>123</v>
      </c>
      <c r="P1506" s="111"/>
      <c r="Q1506" s="111"/>
      <c r="R1506" s="111"/>
      <c r="S1506" s="111"/>
      <c r="T1506" s="111"/>
      <c r="U1506" s="112"/>
      <c r="V1506" s="111"/>
      <c r="W1506" s="111"/>
      <c r="X1506" s="112"/>
      <c r="Y1506" s="118"/>
      <c r="Z1506" s="119"/>
      <c r="AA1506" s="112"/>
      <c r="AB1506" s="116"/>
      <c r="AD1506" s="120"/>
      <c r="AE1506" s="58"/>
      <c r="AF1506" s="58"/>
      <c r="AG1506" s="58"/>
      <c r="AH1506" s="58"/>
      <c r="AI1506" s="58"/>
      <c r="AJ1506" s="58"/>
      <c r="AK1506" s="58"/>
    </row>
    <row r="1507" spans="1:37">
      <c r="A1507" s="110" t="s">
        <v>124</v>
      </c>
      <c r="B1507" s="111"/>
      <c r="C1507" s="111"/>
      <c r="D1507" s="111"/>
      <c r="E1507" s="111"/>
      <c r="F1507" s="111"/>
      <c r="G1507" s="112"/>
      <c r="H1507" s="111"/>
      <c r="I1507" s="111"/>
      <c r="J1507" s="112"/>
      <c r="K1507" s="118"/>
      <c r="L1507" s="119"/>
      <c r="M1507" s="112"/>
      <c r="N1507" s="116"/>
      <c r="O1507" s="117" t="s">
        <v>124</v>
      </c>
      <c r="P1507" s="111"/>
      <c r="Q1507" s="111"/>
      <c r="R1507" s="111"/>
      <c r="S1507" s="111"/>
      <c r="T1507" s="111"/>
      <c r="U1507" s="112"/>
      <c r="V1507" s="111"/>
      <c r="W1507" s="111"/>
      <c r="X1507" s="112"/>
      <c r="Y1507" s="118"/>
      <c r="Z1507" s="119"/>
      <c r="AA1507" s="112"/>
      <c r="AB1507" s="116"/>
      <c r="AD1507" s="64" t="s">
        <v>96</v>
      </c>
    </row>
    <row r="1508" spans="1:37">
      <c r="A1508" s="110" t="s">
        <v>125</v>
      </c>
      <c r="B1508" s="111"/>
      <c r="C1508" s="111"/>
      <c r="D1508" s="111"/>
      <c r="E1508" s="111"/>
      <c r="F1508" s="111"/>
      <c r="G1508" s="112"/>
      <c r="H1508" s="111"/>
      <c r="I1508" s="111"/>
      <c r="J1508" s="112"/>
      <c r="K1508" s="118"/>
      <c r="L1508" s="119"/>
      <c r="M1508" s="112"/>
      <c r="N1508" s="116"/>
      <c r="O1508" s="117" t="s">
        <v>125</v>
      </c>
      <c r="P1508" s="111"/>
      <c r="Q1508" s="111"/>
      <c r="R1508" s="111"/>
      <c r="S1508" s="111"/>
      <c r="T1508" s="111"/>
      <c r="U1508" s="112"/>
      <c r="V1508" s="111"/>
      <c r="W1508" s="111"/>
      <c r="X1508" s="112"/>
      <c r="Y1508" s="118"/>
      <c r="Z1508" s="119"/>
      <c r="AA1508" s="112"/>
      <c r="AB1508" s="116"/>
      <c r="AD1508" s="120"/>
      <c r="AE1508" s="58"/>
      <c r="AF1508" s="58"/>
      <c r="AG1508" s="58"/>
      <c r="AH1508" s="58"/>
      <c r="AI1508" s="58"/>
      <c r="AJ1508" s="58"/>
      <c r="AK1508" s="58"/>
    </row>
    <row r="1509" spans="1:37">
      <c r="A1509" s="110" t="s">
        <v>126</v>
      </c>
      <c r="B1509" s="111"/>
      <c r="C1509" s="111"/>
      <c r="D1509" s="111"/>
      <c r="E1509" s="111"/>
      <c r="F1509" s="111"/>
      <c r="G1509" s="112"/>
      <c r="H1509" s="111"/>
      <c r="I1509" s="111"/>
      <c r="J1509" s="112"/>
      <c r="K1509" s="118"/>
      <c r="L1509" s="119"/>
      <c r="M1509" s="112"/>
      <c r="N1509" s="116"/>
      <c r="O1509" s="117" t="s">
        <v>126</v>
      </c>
      <c r="P1509" s="111"/>
      <c r="Q1509" s="111"/>
      <c r="R1509" s="111"/>
      <c r="S1509" s="111"/>
      <c r="T1509" s="111"/>
      <c r="U1509" s="112"/>
      <c r="V1509" s="111"/>
      <c r="W1509" s="111"/>
      <c r="X1509" s="112"/>
      <c r="Y1509" s="118"/>
      <c r="Z1509" s="119"/>
      <c r="AA1509" s="112"/>
      <c r="AB1509" s="116"/>
      <c r="AD1509" s="64" t="s">
        <v>127</v>
      </c>
    </row>
    <row r="1510" spans="1:37">
      <c r="A1510" s="121" t="s">
        <v>128</v>
      </c>
      <c r="B1510" s="58"/>
      <c r="C1510" s="58"/>
      <c r="D1510" s="58"/>
      <c r="E1510" s="58"/>
      <c r="F1510" s="58"/>
      <c r="G1510" s="72"/>
      <c r="H1510" s="58"/>
      <c r="I1510" s="58"/>
      <c r="J1510" s="72"/>
      <c r="K1510" s="122"/>
      <c r="L1510" s="123"/>
      <c r="M1510" s="72"/>
      <c r="N1510" s="59"/>
      <c r="O1510" s="124" t="s">
        <v>128</v>
      </c>
      <c r="P1510" s="58"/>
      <c r="Q1510" s="58"/>
      <c r="R1510" s="58"/>
      <c r="S1510" s="58"/>
      <c r="T1510" s="58"/>
      <c r="U1510" s="72"/>
      <c r="V1510" s="58"/>
      <c r="W1510" s="58"/>
      <c r="X1510" s="72"/>
      <c r="Y1510" s="122"/>
      <c r="Z1510" s="123"/>
      <c r="AA1510" s="72"/>
      <c r="AB1510" s="59"/>
      <c r="AD1510" s="120"/>
      <c r="AE1510" s="125" t="str">
        <f>Daten!$A$35</f>
        <v>Fredenbeck</v>
      </c>
      <c r="AF1510" s="58"/>
      <c r="AG1510" s="58"/>
      <c r="AH1510" s="58"/>
      <c r="AI1510" s="58"/>
      <c r="AJ1510" s="58"/>
      <c r="AK1510" s="58"/>
    </row>
    <row r="1511" spans="1:37">
      <c r="A1511" s="65" t="s">
        <v>129</v>
      </c>
      <c r="N1511" s="61"/>
      <c r="O1511" s="64" t="s">
        <v>129</v>
      </c>
      <c r="AB1511" s="61"/>
      <c r="AD1511" s="64" t="s">
        <v>130</v>
      </c>
    </row>
    <row r="1512" spans="1:37">
      <c r="A1512" s="57"/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9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8"/>
      <c r="AB1512" s="59"/>
      <c r="AD1512" s="58"/>
      <c r="AE1512" s="126" t="str">
        <f>Daten!$A$33</f>
        <v>06.05.2017</v>
      </c>
      <c r="AF1512" s="58"/>
      <c r="AG1512" s="58"/>
      <c r="AH1512" s="58"/>
      <c r="AI1512" s="58"/>
      <c r="AJ1512" s="58"/>
      <c r="AK1512" s="58"/>
    </row>
    <row r="1513" spans="1:37">
      <c r="A1513" s="51" t="s">
        <v>95</v>
      </c>
      <c r="B1513" s="52"/>
      <c r="C1513" s="52"/>
      <c r="D1513" s="52"/>
      <c r="E1513" s="53"/>
      <c r="F1513" s="54" t="s">
        <v>96</v>
      </c>
      <c r="G1513" s="52"/>
      <c r="H1513" s="52"/>
      <c r="I1513" s="52"/>
      <c r="J1513" s="52"/>
      <c r="K1513" s="52"/>
      <c r="L1513" s="52"/>
      <c r="M1513" s="52"/>
      <c r="N1513" s="52"/>
      <c r="O1513" s="52"/>
      <c r="P1513" s="53"/>
      <c r="Q1513" s="54" t="s">
        <v>97</v>
      </c>
      <c r="R1513" s="52"/>
      <c r="S1513" s="52"/>
      <c r="T1513" s="52"/>
      <c r="U1513" s="52"/>
      <c r="V1513" s="52"/>
      <c r="W1513" s="52"/>
      <c r="X1513" s="52"/>
      <c r="Y1513" s="52"/>
      <c r="Z1513" s="52"/>
      <c r="AA1513" s="52"/>
      <c r="AB1513" s="53"/>
      <c r="AC1513" s="55" t="s">
        <v>98</v>
      </c>
    </row>
    <row r="1514" spans="1:37">
      <c r="A1514" s="57"/>
      <c r="B1514" s="58"/>
      <c r="C1514" s="58"/>
      <c r="D1514" s="58"/>
      <c r="E1514" s="59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9"/>
      <c r="Q1514" s="58"/>
      <c r="R1514" s="58">
        <f>Sonntag!P70</f>
        <v>0</v>
      </c>
      <c r="S1514" s="58"/>
      <c r="T1514" s="58"/>
      <c r="U1514" s="58"/>
      <c r="V1514" s="58"/>
      <c r="W1514" s="58"/>
      <c r="X1514" s="58"/>
      <c r="Y1514" s="58">
        <f>Sonntag!N70</f>
        <v>0</v>
      </c>
      <c r="Z1514" s="58"/>
      <c r="AA1514" s="58"/>
      <c r="AB1514" s="59"/>
      <c r="AC1514" s="55" t="s">
        <v>99</v>
      </c>
    </row>
    <row r="1515" spans="1:37" ht="15.95" customHeight="1">
      <c r="A1515" s="60" t="s">
        <v>100</v>
      </c>
      <c r="C1515" s="56">
        <f>Sonntag!I70</f>
        <v>0</v>
      </c>
      <c r="M1515" s="61"/>
      <c r="N1515" s="62" t="s">
        <v>101</v>
      </c>
      <c r="O1515" s="63"/>
      <c r="P1515" s="56">
        <f>Sonntag!M70</f>
        <v>0</v>
      </c>
      <c r="AB1515" s="61"/>
    </row>
    <row r="1516" spans="1:37">
      <c r="A1516" s="57"/>
      <c r="B1516" s="58"/>
      <c r="C1516" s="58"/>
      <c r="M1516" s="61"/>
      <c r="N1516" s="62"/>
      <c r="AB1516" s="61"/>
      <c r="AD1516" s="64" t="s">
        <v>37</v>
      </c>
      <c r="AG1516" s="64" t="s">
        <v>102</v>
      </c>
      <c r="AJ1516" s="64" t="s">
        <v>39</v>
      </c>
    </row>
    <row r="1517" spans="1:37">
      <c r="A1517" s="65" t="s">
        <v>100</v>
      </c>
      <c r="C1517" s="66"/>
      <c r="D1517" s="67"/>
      <c r="E1517" s="67"/>
      <c r="F1517" s="67"/>
      <c r="G1517" s="67"/>
      <c r="H1517" s="68"/>
      <c r="I1517" s="67"/>
      <c r="J1517" s="67"/>
      <c r="K1517" s="67"/>
      <c r="L1517" s="67"/>
      <c r="M1517" s="68"/>
      <c r="N1517" s="67"/>
      <c r="O1517" s="67"/>
      <c r="P1517" s="67"/>
      <c r="Q1517" s="67"/>
      <c r="R1517" s="68"/>
      <c r="S1517" s="67"/>
      <c r="T1517" s="67"/>
      <c r="U1517" s="67"/>
      <c r="V1517" s="67"/>
      <c r="W1517" s="68"/>
      <c r="X1517" s="67"/>
      <c r="Y1517" s="67"/>
      <c r="Z1517" s="67"/>
      <c r="AA1517" s="67"/>
      <c r="AB1517" s="68"/>
      <c r="AC1517" s="62"/>
      <c r="AD1517" s="69"/>
      <c r="AE1517" s="53"/>
      <c r="AF1517" s="62"/>
      <c r="AG1517" s="69"/>
      <c r="AH1517" s="53"/>
      <c r="AJ1517" s="69"/>
      <c r="AK1517" s="53"/>
    </row>
    <row r="1518" spans="1:37">
      <c r="A1518" s="70" t="s">
        <v>101</v>
      </c>
      <c r="B1518" s="58"/>
      <c r="C1518" s="71"/>
      <c r="D1518" s="72"/>
      <c r="E1518" s="72"/>
      <c r="F1518" s="72"/>
      <c r="G1518" s="72"/>
      <c r="H1518" s="59"/>
      <c r="I1518" s="72"/>
      <c r="J1518" s="72"/>
      <c r="K1518" s="72"/>
      <c r="L1518" s="72"/>
      <c r="M1518" s="59"/>
      <c r="N1518" s="72"/>
      <c r="O1518" s="72"/>
      <c r="P1518" s="72"/>
      <c r="Q1518" s="72"/>
      <c r="R1518" s="59"/>
      <c r="S1518" s="72"/>
      <c r="T1518" s="72"/>
      <c r="U1518" s="72"/>
      <c r="V1518" s="72"/>
      <c r="W1518" s="59"/>
      <c r="X1518" s="72"/>
      <c r="Y1518" s="72"/>
      <c r="Z1518" s="72"/>
      <c r="AA1518" s="72"/>
      <c r="AB1518" s="59"/>
      <c r="AC1518" s="62"/>
      <c r="AD1518" s="462">
        <f>Sonntag!C70</f>
        <v>13</v>
      </c>
      <c r="AE1518" s="463"/>
      <c r="AF1518" s="62"/>
      <c r="AG1518" s="462">
        <f>Sonntag!E70</f>
        <v>1</v>
      </c>
      <c r="AH1518" s="463"/>
      <c r="AJ1518" s="462">
        <f>Sonntag!F70</f>
        <v>1</v>
      </c>
      <c r="AK1518" s="463"/>
    </row>
    <row r="1519" spans="1:37">
      <c r="A1519" s="65" t="s">
        <v>100</v>
      </c>
      <c r="C1519" s="66"/>
      <c r="D1519" s="67"/>
      <c r="E1519" s="67"/>
      <c r="F1519" s="67"/>
      <c r="G1519" s="67"/>
      <c r="H1519" s="68"/>
      <c r="I1519" s="67"/>
      <c r="J1519" s="67"/>
      <c r="K1519" s="67"/>
      <c r="L1519" s="67"/>
      <c r="M1519" s="68"/>
      <c r="N1519" s="67"/>
      <c r="O1519" s="67"/>
      <c r="P1519" s="67"/>
      <c r="Q1519" s="67"/>
      <c r="R1519" s="68"/>
      <c r="S1519" s="67"/>
      <c r="T1519" s="67"/>
      <c r="U1519" s="67"/>
      <c r="V1519" s="67"/>
      <c r="W1519" s="68"/>
      <c r="X1519" s="67"/>
      <c r="Y1519" s="67"/>
      <c r="Z1519" s="67"/>
      <c r="AA1519" s="67"/>
      <c r="AB1519" s="68"/>
      <c r="AC1519" s="62"/>
      <c r="AD1519" s="57"/>
      <c r="AE1519" s="59"/>
      <c r="AF1519" s="62"/>
      <c r="AG1519" s="57"/>
      <c r="AH1519" s="59"/>
      <c r="AJ1519" s="57"/>
      <c r="AK1519" s="59"/>
    </row>
    <row r="1520" spans="1:37">
      <c r="A1520" s="70" t="s">
        <v>101</v>
      </c>
      <c r="B1520" s="58"/>
      <c r="C1520" s="71"/>
      <c r="D1520" s="72"/>
      <c r="E1520" s="72"/>
      <c r="F1520" s="72"/>
      <c r="G1520" s="72"/>
      <c r="H1520" s="59"/>
      <c r="I1520" s="72"/>
      <c r="J1520" s="72"/>
      <c r="K1520" s="72"/>
      <c r="L1520" s="72"/>
      <c r="M1520" s="59"/>
      <c r="N1520" s="72"/>
      <c r="O1520" s="72"/>
      <c r="P1520" s="72"/>
      <c r="Q1520" s="72"/>
      <c r="R1520" s="59"/>
      <c r="S1520" s="72"/>
      <c r="T1520" s="72"/>
      <c r="U1520" s="72"/>
      <c r="V1520" s="72"/>
      <c r="W1520" s="59"/>
      <c r="X1520" s="72"/>
      <c r="Y1520" s="72"/>
      <c r="Z1520" s="72"/>
      <c r="AA1520" s="72"/>
      <c r="AB1520" s="59"/>
      <c r="AC1520" s="62"/>
      <c r="AD1520" s="62"/>
      <c r="AE1520" s="62"/>
      <c r="AF1520" s="62"/>
      <c r="AG1520" s="62"/>
    </row>
    <row r="1521" spans="1:37">
      <c r="A1521" s="65" t="s">
        <v>100</v>
      </c>
      <c r="C1521" s="66"/>
      <c r="D1521" s="67"/>
      <c r="E1521" s="67"/>
      <c r="F1521" s="67"/>
      <c r="G1521" s="67"/>
      <c r="H1521" s="68"/>
      <c r="I1521" s="67"/>
      <c r="J1521" s="67"/>
      <c r="K1521" s="67"/>
      <c r="L1521" s="67"/>
      <c r="M1521" s="68"/>
      <c r="N1521" s="67"/>
      <c r="O1521" s="67"/>
      <c r="P1521" s="67"/>
      <c r="Q1521" s="67"/>
      <c r="R1521" s="68"/>
      <c r="S1521" s="67"/>
      <c r="T1521" s="67"/>
      <c r="U1521" s="67"/>
      <c r="V1521" s="67"/>
      <c r="W1521" s="68"/>
      <c r="X1521" s="67"/>
      <c r="Y1521" s="67"/>
      <c r="Z1521" s="67"/>
      <c r="AA1521" s="67"/>
      <c r="AB1521" s="68"/>
      <c r="AC1521" s="62"/>
      <c r="AD1521" s="73" t="s">
        <v>103</v>
      </c>
      <c r="AE1521" s="62"/>
      <c r="AF1521" s="62"/>
      <c r="AG1521" s="62"/>
    </row>
    <row r="1522" spans="1:37">
      <c r="A1522" s="70" t="s">
        <v>101</v>
      </c>
      <c r="B1522" s="58"/>
      <c r="C1522" s="71"/>
      <c r="D1522" s="72"/>
      <c r="E1522" s="72"/>
      <c r="F1522" s="72"/>
      <c r="G1522" s="72"/>
      <c r="H1522" s="59"/>
      <c r="I1522" s="72"/>
      <c r="J1522" s="72"/>
      <c r="K1522" s="72"/>
      <c r="L1522" s="72"/>
      <c r="M1522" s="59"/>
      <c r="N1522" s="72"/>
      <c r="O1522" s="72"/>
      <c r="P1522" s="72"/>
      <c r="Q1522" s="72"/>
      <c r="R1522" s="59"/>
      <c r="S1522" s="72"/>
      <c r="T1522" s="72"/>
      <c r="U1522" s="72"/>
      <c r="V1522" s="72"/>
      <c r="W1522" s="59"/>
      <c r="X1522" s="72"/>
      <c r="Y1522" s="72"/>
      <c r="Z1522" s="72"/>
      <c r="AA1522" s="72"/>
      <c r="AB1522" s="59"/>
      <c r="AC1522" s="62"/>
      <c r="AD1522" s="62"/>
      <c r="AE1522" s="62"/>
      <c r="AF1522" s="62"/>
      <c r="AG1522" s="62"/>
    </row>
    <row r="1523" spans="1:37">
      <c r="A1523" s="65" t="s">
        <v>100</v>
      </c>
      <c r="C1523" s="66"/>
      <c r="D1523" s="67"/>
      <c r="E1523" s="67"/>
      <c r="F1523" s="67"/>
      <c r="G1523" s="67"/>
      <c r="H1523" s="68"/>
      <c r="I1523" s="67"/>
      <c r="J1523" s="67"/>
      <c r="K1523" s="67"/>
      <c r="L1523" s="67"/>
      <c r="M1523" s="68"/>
      <c r="N1523" s="67"/>
      <c r="O1523" s="67"/>
      <c r="P1523" s="67"/>
      <c r="Q1523" s="67"/>
      <c r="R1523" s="68"/>
      <c r="S1523" s="67"/>
      <c r="T1523" s="67"/>
      <c r="U1523" s="67"/>
      <c r="V1523" s="67"/>
      <c r="W1523" s="68"/>
      <c r="X1523" s="67"/>
      <c r="Y1523" s="67"/>
      <c r="Z1523" s="67"/>
      <c r="AA1523" s="67"/>
      <c r="AB1523" s="68"/>
      <c r="AC1523" s="62"/>
      <c r="AD1523" s="74" t="str">
        <f>Daten!$A$31</f>
        <v>DM Senioren 2017</v>
      </c>
      <c r="AE1523" s="58"/>
      <c r="AF1523" s="58"/>
      <c r="AG1523" s="58"/>
      <c r="AH1523" s="58"/>
      <c r="AI1523" s="58"/>
      <c r="AJ1523" s="58"/>
      <c r="AK1523" s="58"/>
    </row>
    <row r="1524" spans="1:37">
      <c r="A1524" s="70" t="s">
        <v>101</v>
      </c>
      <c r="B1524" s="58"/>
      <c r="C1524" s="71"/>
      <c r="D1524" s="72"/>
      <c r="E1524" s="72"/>
      <c r="F1524" s="72"/>
      <c r="G1524" s="72"/>
      <c r="H1524" s="59"/>
      <c r="I1524" s="72"/>
      <c r="J1524" s="72"/>
      <c r="K1524" s="72"/>
      <c r="L1524" s="72"/>
      <c r="M1524" s="59"/>
      <c r="N1524" s="72"/>
      <c r="O1524" s="72"/>
      <c r="P1524" s="72"/>
      <c r="Q1524" s="72"/>
      <c r="R1524" s="59"/>
      <c r="S1524" s="72"/>
      <c r="T1524" s="72"/>
      <c r="U1524" s="72"/>
      <c r="V1524" s="72"/>
      <c r="W1524" s="59"/>
      <c r="X1524" s="72"/>
      <c r="Y1524" s="72"/>
      <c r="Z1524" s="72"/>
      <c r="AA1524" s="72"/>
      <c r="AB1524" s="59"/>
      <c r="AC1524" s="62"/>
      <c r="AD1524" s="75">
        <f>Sonntag!G70</f>
        <v>0</v>
      </c>
      <c r="AE1524" s="76"/>
      <c r="AF1524" s="76"/>
      <c r="AG1524" s="75" t="s">
        <v>34</v>
      </c>
      <c r="AH1524" s="76"/>
      <c r="AI1524" s="76"/>
      <c r="AJ1524" s="76"/>
      <c r="AK1524" s="76"/>
    </row>
    <row r="1525" spans="1:37">
      <c r="A1525" s="65" t="s">
        <v>100</v>
      </c>
      <c r="C1525" s="66"/>
      <c r="D1525" s="67"/>
      <c r="E1525" s="67"/>
      <c r="F1525" s="67"/>
      <c r="G1525" s="67"/>
      <c r="H1525" s="68"/>
      <c r="I1525" s="67"/>
      <c r="J1525" s="67"/>
      <c r="K1525" s="67"/>
      <c r="L1525" s="67"/>
      <c r="M1525" s="68"/>
      <c r="N1525" s="67"/>
      <c r="O1525" s="67"/>
      <c r="P1525" s="67"/>
      <c r="Q1525" s="67"/>
      <c r="R1525" s="68"/>
      <c r="S1525" s="67"/>
      <c r="T1525" s="67"/>
      <c r="U1525" s="67"/>
      <c r="V1525" s="67"/>
      <c r="W1525" s="68"/>
      <c r="X1525" s="67"/>
      <c r="Y1525" s="67"/>
      <c r="Z1525" s="67"/>
      <c r="AA1525" s="67"/>
      <c r="AB1525" s="68"/>
      <c r="AC1525" s="62"/>
      <c r="AD1525" s="77"/>
      <c r="AE1525" s="62"/>
      <c r="AF1525" s="62"/>
      <c r="AG1525" s="62"/>
      <c r="AH1525" s="62"/>
      <c r="AI1525" s="62"/>
      <c r="AJ1525" s="62"/>
      <c r="AK1525" s="62"/>
    </row>
    <row r="1526" spans="1:37">
      <c r="A1526" s="70" t="s">
        <v>101</v>
      </c>
      <c r="B1526" s="58"/>
      <c r="C1526" s="71"/>
      <c r="D1526" s="72"/>
      <c r="E1526" s="72"/>
      <c r="F1526" s="72"/>
      <c r="G1526" s="72"/>
      <c r="H1526" s="59"/>
      <c r="I1526" s="72"/>
      <c r="J1526" s="72"/>
      <c r="K1526" s="72"/>
      <c r="L1526" s="72"/>
      <c r="M1526" s="59"/>
      <c r="N1526" s="72"/>
      <c r="O1526" s="72"/>
      <c r="P1526" s="72"/>
      <c r="Q1526" s="72"/>
      <c r="R1526" s="59"/>
      <c r="S1526" s="72"/>
      <c r="T1526" s="72"/>
      <c r="U1526" s="72"/>
      <c r="V1526" s="72"/>
      <c r="W1526" s="59"/>
      <c r="X1526" s="72"/>
      <c r="Y1526" s="72"/>
      <c r="Z1526" s="72"/>
      <c r="AA1526" s="72"/>
      <c r="AB1526" s="59"/>
      <c r="AC1526" s="62"/>
      <c r="AD1526" s="78" t="s">
        <v>104</v>
      </c>
      <c r="AE1526" s="76"/>
      <c r="AF1526" s="76"/>
      <c r="AG1526" s="76"/>
      <c r="AH1526" s="79"/>
      <c r="AI1526" s="76"/>
      <c r="AJ1526" s="76"/>
      <c r="AK1526" s="80"/>
    </row>
    <row r="1527" spans="1:37">
      <c r="D1527" s="64"/>
      <c r="AD1527" s="81"/>
      <c r="AE1527" s="52"/>
      <c r="AF1527" s="52"/>
      <c r="AG1527" s="52"/>
      <c r="AH1527" s="82"/>
      <c r="AI1527" s="52"/>
      <c r="AJ1527" s="52"/>
      <c r="AK1527" s="53"/>
    </row>
    <row r="1528" spans="1:37">
      <c r="A1528" s="83" t="s">
        <v>105</v>
      </c>
      <c r="B1528" s="76"/>
      <c r="C1528" s="80"/>
      <c r="D1528" s="84"/>
      <c r="E1528" s="84" t="s">
        <v>100</v>
      </c>
      <c r="F1528" s="85" t="s">
        <v>21</v>
      </c>
      <c r="G1528" s="84" t="s">
        <v>101</v>
      </c>
      <c r="H1528" s="86"/>
      <c r="I1528" s="84" t="s">
        <v>106</v>
      </c>
      <c r="J1528" s="84"/>
      <c r="K1528" s="84"/>
      <c r="L1528" s="84"/>
      <c r="M1528" s="86"/>
      <c r="N1528" s="84" t="s">
        <v>107</v>
      </c>
      <c r="O1528" s="84"/>
      <c r="P1528" s="84"/>
      <c r="Q1528" s="84"/>
      <c r="R1528" s="86"/>
      <c r="S1528" s="73"/>
      <c r="T1528" s="73"/>
      <c r="AD1528" s="87" t="s">
        <v>108</v>
      </c>
      <c r="AE1528" s="58"/>
      <c r="AF1528" s="58"/>
      <c r="AG1528" s="58"/>
      <c r="AH1528" s="72"/>
      <c r="AI1528" s="58"/>
      <c r="AJ1528" s="58"/>
      <c r="AK1528" s="59"/>
    </row>
    <row r="1529" spans="1:37">
      <c r="A1529" s="60"/>
      <c r="C1529" s="61"/>
      <c r="H1529" s="61"/>
      <c r="M1529" s="61"/>
      <c r="N1529" s="88"/>
      <c r="O1529" s="89"/>
      <c r="P1529" s="89"/>
      <c r="Q1529" s="89"/>
      <c r="R1529" s="90"/>
      <c r="S1529" s="62"/>
      <c r="T1529" s="56" t="s">
        <v>109</v>
      </c>
      <c r="AD1529" s="91"/>
      <c r="AE1529" s="62"/>
      <c r="AF1529" s="62"/>
      <c r="AG1529" s="62"/>
      <c r="AH1529" s="92"/>
      <c r="AI1529" s="62"/>
      <c r="AJ1529" s="62"/>
      <c r="AK1529" s="61"/>
    </row>
    <row r="1530" spans="1:37">
      <c r="A1530" s="93" t="s">
        <v>110</v>
      </c>
      <c r="B1530" s="58"/>
      <c r="C1530" s="59"/>
      <c r="D1530" s="58"/>
      <c r="E1530" s="58"/>
      <c r="F1530" s="94" t="s">
        <v>21</v>
      </c>
      <c r="G1530" s="58"/>
      <c r="H1530" s="59"/>
      <c r="I1530" s="58"/>
      <c r="J1530" s="58"/>
      <c r="K1530" s="94" t="s">
        <v>21</v>
      </c>
      <c r="L1530" s="58"/>
      <c r="M1530" s="59"/>
      <c r="N1530" s="95"/>
      <c r="O1530" s="95"/>
      <c r="P1530" s="96"/>
      <c r="Q1530" s="97"/>
      <c r="R1530" s="98"/>
      <c r="S1530" s="62"/>
      <c r="T1530" s="62"/>
      <c r="AD1530" s="87" t="s">
        <v>111</v>
      </c>
      <c r="AE1530" s="58"/>
      <c r="AF1530" s="58"/>
      <c r="AG1530" s="58"/>
      <c r="AH1530" s="72"/>
      <c r="AI1530" s="58"/>
      <c r="AJ1530" s="58"/>
      <c r="AK1530" s="59"/>
    </row>
    <row r="1531" spans="1:37">
      <c r="A1531" s="60"/>
      <c r="C1531" s="61"/>
      <c r="H1531" s="61"/>
      <c r="K1531" s="99"/>
      <c r="M1531" s="61"/>
      <c r="N1531" s="62"/>
      <c r="Q1531" s="100"/>
      <c r="R1531" s="61"/>
      <c r="S1531" s="62"/>
      <c r="T1531" s="58"/>
      <c r="U1531" s="58"/>
      <c r="V1531" s="58"/>
      <c r="W1531" s="58"/>
      <c r="X1531" s="58"/>
      <c r="Y1531" s="58"/>
      <c r="Z1531" s="58"/>
      <c r="AA1531" s="58"/>
      <c r="AB1531" s="58"/>
      <c r="AC1531" s="62"/>
      <c r="AD1531" s="91"/>
      <c r="AE1531" s="62"/>
      <c r="AF1531" s="62"/>
      <c r="AG1531" s="62"/>
      <c r="AH1531" s="92"/>
      <c r="AI1531" s="62"/>
      <c r="AJ1531" s="62"/>
      <c r="AK1531" s="61"/>
    </row>
    <row r="1532" spans="1:37">
      <c r="A1532" s="93" t="s">
        <v>112</v>
      </c>
      <c r="B1532" s="58"/>
      <c r="C1532" s="59"/>
      <c r="D1532" s="58"/>
      <c r="E1532" s="58"/>
      <c r="F1532" s="94" t="s">
        <v>21</v>
      </c>
      <c r="G1532" s="58"/>
      <c r="H1532" s="59"/>
      <c r="I1532" s="58"/>
      <c r="J1532" s="58"/>
      <c r="K1532" s="94" t="s">
        <v>21</v>
      </c>
      <c r="L1532" s="58"/>
      <c r="M1532" s="59"/>
      <c r="N1532" s="58"/>
      <c r="O1532" s="58"/>
      <c r="P1532" s="94" t="s">
        <v>21</v>
      </c>
      <c r="Q1532" s="101"/>
      <c r="R1532" s="59"/>
      <c r="S1532" s="62"/>
      <c r="T1532" s="62"/>
      <c r="AD1532" s="87" t="s">
        <v>113</v>
      </c>
      <c r="AE1532" s="58"/>
      <c r="AF1532" s="58"/>
      <c r="AG1532" s="58"/>
      <c r="AH1532" s="72"/>
      <c r="AI1532" s="58"/>
      <c r="AJ1532" s="58"/>
      <c r="AK1532" s="59"/>
    </row>
    <row r="1533" spans="1:37">
      <c r="AD1533" s="91" t="s">
        <v>114</v>
      </c>
      <c r="AE1533" s="62"/>
      <c r="AF1533" s="62"/>
      <c r="AG1533" s="62"/>
      <c r="AH1533" s="92"/>
      <c r="AI1533" s="62"/>
      <c r="AJ1533" s="62"/>
      <c r="AK1533" s="61"/>
    </row>
    <row r="1534" spans="1:37">
      <c r="A1534" s="102"/>
      <c r="B1534" s="76"/>
      <c r="C1534" s="76"/>
      <c r="D1534" s="76"/>
      <c r="E1534" s="76" t="s">
        <v>100</v>
      </c>
      <c r="F1534" s="76"/>
      <c r="G1534" s="76"/>
      <c r="H1534" s="76"/>
      <c r="I1534" s="76"/>
      <c r="J1534" s="76"/>
      <c r="K1534" s="76"/>
      <c r="L1534" s="76"/>
      <c r="M1534" s="76"/>
      <c r="N1534" s="85" t="s">
        <v>40</v>
      </c>
      <c r="O1534" s="76"/>
      <c r="P1534" s="76"/>
      <c r="Q1534" s="76"/>
      <c r="R1534" s="76"/>
      <c r="S1534" s="76"/>
      <c r="T1534" s="76" t="s">
        <v>101</v>
      </c>
      <c r="U1534" s="76"/>
      <c r="V1534" s="76"/>
      <c r="W1534" s="76"/>
      <c r="X1534" s="76"/>
      <c r="Y1534" s="76"/>
      <c r="Z1534" s="76"/>
      <c r="AA1534" s="76"/>
      <c r="AB1534" s="80"/>
      <c r="AD1534" s="87" t="s">
        <v>115</v>
      </c>
      <c r="AE1534" s="58"/>
      <c r="AF1534" s="58"/>
      <c r="AG1534" s="58"/>
      <c r="AH1534" s="72"/>
      <c r="AI1534" s="58"/>
      <c r="AJ1534" s="58"/>
      <c r="AK1534" s="59"/>
    </row>
    <row r="1535" spans="1:37">
      <c r="A1535" s="103" t="s">
        <v>116</v>
      </c>
      <c r="B1535" s="104" t="s">
        <v>117</v>
      </c>
      <c r="C1535" s="104"/>
      <c r="D1535" s="104"/>
      <c r="E1535" s="104"/>
      <c r="F1535" s="104"/>
      <c r="G1535" s="105"/>
      <c r="H1535" s="104" t="s">
        <v>118</v>
      </c>
      <c r="I1535" s="104"/>
      <c r="J1535" s="105"/>
      <c r="K1535" s="106" t="s">
        <v>119</v>
      </c>
      <c r="L1535" s="107" t="s">
        <v>120</v>
      </c>
      <c r="M1535" s="108"/>
      <c r="N1535" s="109" t="s">
        <v>94</v>
      </c>
      <c r="O1535" s="105" t="s">
        <v>116</v>
      </c>
      <c r="P1535" s="104" t="s">
        <v>117</v>
      </c>
      <c r="Q1535" s="104"/>
      <c r="R1535" s="104"/>
      <c r="S1535" s="104"/>
      <c r="T1535" s="104"/>
      <c r="U1535" s="105"/>
      <c r="V1535" s="104" t="s">
        <v>118</v>
      </c>
      <c r="W1535" s="104"/>
      <c r="X1535" s="105"/>
      <c r="Y1535" s="106" t="s">
        <v>119</v>
      </c>
      <c r="Z1535" s="107" t="s">
        <v>120</v>
      </c>
      <c r="AA1535" s="108"/>
      <c r="AB1535" s="109" t="s">
        <v>94</v>
      </c>
    </row>
    <row r="1536" spans="1:37">
      <c r="A1536" s="110" t="s">
        <v>121</v>
      </c>
      <c r="B1536" s="111"/>
      <c r="C1536" s="111"/>
      <c r="D1536" s="111"/>
      <c r="E1536" s="111"/>
      <c r="F1536" s="111"/>
      <c r="G1536" s="112"/>
      <c r="H1536" s="111"/>
      <c r="I1536" s="111"/>
      <c r="J1536" s="112"/>
      <c r="K1536" s="113"/>
      <c r="L1536" s="114"/>
      <c r="M1536" s="115"/>
      <c r="N1536" s="116"/>
      <c r="O1536" s="117" t="s">
        <v>121</v>
      </c>
      <c r="P1536" s="111"/>
      <c r="Q1536" s="111"/>
      <c r="R1536" s="111"/>
      <c r="S1536" s="111"/>
      <c r="T1536" s="111"/>
      <c r="U1536" s="112"/>
      <c r="V1536" s="111"/>
      <c r="W1536" s="111"/>
      <c r="X1536" s="112"/>
      <c r="Y1536" s="113"/>
      <c r="Z1536" s="114"/>
      <c r="AA1536" s="115"/>
      <c r="AB1536" s="116"/>
      <c r="AD1536" s="64" t="s">
        <v>122</v>
      </c>
    </row>
    <row r="1537" spans="1:37">
      <c r="A1537" s="110" t="s">
        <v>123</v>
      </c>
      <c r="B1537" s="111"/>
      <c r="C1537" s="111"/>
      <c r="D1537" s="111"/>
      <c r="E1537" s="111"/>
      <c r="F1537" s="111"/>
      <c r="G1537" s="112"/>
      <c r="H1537" s="111"/>
      <c r="I1537" s="111"/>
      <c r="J1537" s="112"/>
      <c r="K1537" s="118"/>
      <c r="L1537" s="119"/>
      <c r="M1537" s="112"/>
      <c r="N1537" s="116"/>
      <c r="O1537" s="117" t="s">
        <v>123</v>
      </c>
      <c r="P1537" s="111"/>
      <c r="Q1537" s="111"/>
      <c r="R1537" s="111"/>
      <c r="S1537" s="111"/>
      <c r="T1537" s="111"/>
      <c r="U1537" s="112"/>
      <c r="V1537" s="111"/>
      <c r="W1537" s="111"/>
      <c r="X1537" s="112"/>
      <c r="Y1537" s="118"/>
      <c r="Z1537" s="119"/>
      <c r="AA1537" s="112"/>
      <c r="AB1537" s="116"/>
      <c r="AD1537" s="120"/>
      <c r="AE1537" s="58"/>
      <c r="AF1537" s="58"/>
      <c r="AG1537" s="58"/>
      <c r="AH1537" s="58"/>
      <c r="AI1537" s="58"/>
      <c r="AJ1537" s="58"/>
      <c r="AK1537" s="58"/>
    </row>
    <row r="1538" spans="1:37">
      <c r="A1538" s="110" t="s">
        <v>124</v>
      </c>
      <c r="B1538" s="111"/>
      <c r="C1538" s="111"/>
      <c r="D1538" s="111"/>
      <c r="E1538" s="111"/>
      <c r="F1538" s="111"/>
      <c r="G1538" s="112"/>
      <c r="H1538" s="111"/>
      <c r="I1538" s="111"/>
      <c r="J1538" s="112"/>
      <c r="K1538" s="118"/>
      <c r="L1538" s="119"/>
      <c r="M1538" s="112"/>
      <c r="N1538" s="116"/>
      <c r="O1538" s="117" t="s">
        <v>124</v>
      </c>
      <c r="P1538" s="111"/>
      <c r="Q1538" s="111"/>
      <c r="R1538" s="111"/>
      <c r="S1538" s="111"/>
      <c r="T1538" s="111"/>
      <c r="U1538" s="112"/>
      <c r="V1538" s="111"/>
      <c r="W1538" s="111"/>
      <c r="X1538" s="112"/>
      <c r="Y1538" s="118"/>
      <c r="Z1538" s="119"/>
      <c r="AA1538" s="112"/>
      <c r="AB1538" s="116"/>
      <c r="AD1538" s="64" t="s">
        <v>96</v>
      </c>
    </row>
    <row r="1539" spans="1:37">
      <c r="A1539" s="110" t="s">
        <v>125</v>
      </c>
      <c r="B1539" s="111"/>
      <c r="C1539" s="111"/>
      <c r="D1539" s="111"/>
      <c r="E1539" s="111"/>
      <c r="F1539" s="111"/>
      <c r="G1539" s="112"/>
      <c r="H1539" s="111"/>
      <c r="I1539" s="111"/>
      <c r="J1539" s="112"/>
      <c r="K1539" s="118"/>
      <c r="L1539" s="119"/>
      <c r="M1539" s="112"/>
      <c r="N1539" s="116"/>
      <c r="O1539" s="117" t="s">
        <v>125</v>
      </c>
      <c r="P1539" s="111"/>
      <c r="Q1539" s="111"/>
      <c r="R1539" s="111"/>
      <c r="S1539" s="111"/>
      <c r="T1539" s="111"/>
      <c r="U1539" s="112"/>
      <c r="V1539" s="111"/>
      <c r="W1539" s="111"/>
      <c r="X1539" s="112"/>
      <c r="Y1539" s="118"/>
      <c r="Z1539" s="119"/>
      <c r="AA1539" s="112"/>
      <c r="AB1539" s="116"/>
      <c r="AD1539" s="120"/>
      <c r="AE1539" s="58"/>
      <c r="AF1539" s="58"/>
      <c r="AG1539" s="58"/>
      <c r="AH1539" s="58"/>
      <c r="AI1539" s="58"/>
      <c r="AJ1539" s="58"/>
      <c r="AK1539" s="58"/>
    </row>
    <row r="1540" spans="1:37">
      <c r="A1540" s="110" t="s">
        <v>126</v>
      </c>
      <c r="B1540" s="111"/>
      <c r="C1540" s="111"/>
      <c r="D1540" s="111"/>
      <c r="E1540" s="111"/>
      <c r="F1540" s="111"/>
      <c r="G1540" s="112"/>
      <c r="H1540" s="111"/>
      <c r="I1540" s="111"/>
      <c r="J1540" s="112"/>
      <c r="K1540" s="118"/>
      <c r="L1540" s="119"/>
      <c r="M1540" s="112"/>
      <c r="N1540" s="116"/>
      <c r="O1540" s="117" t="s">
        <v>126</v>
      </c>
      <c r="P1540" s="111"/>
      <c r="Q1540" s="111"/>
      <c r="R1540" s="111"/>
      <c r="S1540" s="111"/>
      <c r="T1540" s="111"/>
      <c r="U1540" s="112"/>
      <c r="V1540" s="111"/>
      <c r="W1540" s="111"/>
      <c r="X1540" s="112"/>
      <c r="Y1540" s="118"/>
      <c r="Z1540" s="119"/>
      <c r="AA1540" s="112"/>
      <c r="AB1540" s="116"/>
      <c r="AD1540" s="64" t="s">
        <v>127</v>
      </c>
    </row>
    <row r="1541" spans="1:37">
      <c r="A1541" s="121" t="s">
        <v>128</v>
      </c>
      <c r="B1541" s="58"/>
      <c r="C1541" s="58"/>
      <c r="D1541" s="58"/>
      <c r="E1541" s="58"/>
      <c r="F1541" s="58"/>
      <c r="G1541" s="72"/>
      <c r="H1541" s="58"/>
      <c r="I1541" s="58"/>
      <c r="J1541" s="72"/>
      <c r="K1541" s="122"/>
      <c r="L1541" s="123"/>
      <c r="M1541" s="72"/>
      <c r="N1541" s="59"/>
      <c r="O1541" s="124" t="s">
        <v>128</v>
      </c>
      <c r="P1541" s="58"/>
      <c r="Q1541" s="58"/>
      <c r="R1541" s="58"/>
      <c r="S1541" s="58"/>
      <c r="T1541" s="58"/>
      <c r="U1541" s="72"/>
      <c r="V1541" s="58"/>
      <c r="W1541" s="58"/>
      <c r="X1541" s="72"/>
      <c r="Y1541" s="122"/>
      <c r="Z1541" s="123"/>
      <c r="AA1541" s="72"/>
      <c r="AB1541" s="59"/>
      <c r="AD1541" s="125"/>
      <c r="AE1541" s="125" t="str">
        <f>Daten!$A$35</f>
        <v>Fredenbeck</v>
      </c>
      <c r="AF1541" s="58"/>
      <c r="AG1541" s="58"/>
      <c r="AH1541" s="58"/>
      <c r="AI1541" s="58"/>
      <c r="AJ1541" s="58"/>
      <c r="AK1541" s="58"/>
    </row>
    <row r="1542" spans="1:37">
      <c r="A1542" s="65" t="s">
        <v>129</v>
      </c>
      <c r="N1542" s="61"/>
      <c r="O1542" s="64" t="s">
        <v>129</v>
      </c>
      <c r="AB1542" s="61"/>
      <c r="AD1542" s="64" t="s">
        <v>130</v>
      </c>
    </row>
    <row r="1543" spans="1:37">
      <c r="A1543" s="57"/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9"/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8"/>
      <c r="AB1543" s="59"/>
      <c r="AD1543" s="58"/>
      <c r="AE1543" s="126" t="str">
        <f>Daten!$A$33</f>
        <v>06.05.2017</v>
      </c>
      <c r="AF1543" s="58"/>
      <c r="AG1543" s="58"/>
      <c r="AH1543" s="58"/>
      <c r="AI1543" s="58"/>
      <c r="AJ1543" s="58"/>
      <c r="AK1543" s="58"/>
    </row>
    <row r="1544" spans="1:37" ht="12" customHeight="1">
      <c r="A1544" s="127"/>
    </row>
    <row r="1545" spans="1:37">
      <c r="A1545" s="51" t="s">
        <v>95</v>
      </c>
      <c r="B1545" s="52"/>
      <c r="C1545" s="52"/>
      <c r="D1545" s="52"/>
      <c r="E1545" s="53"/>
      <c r="F1545" s="54" t="s">
        <v>96</v>
      </c>
      <c r="G1545" s="52"/>
      <c r="H1545" s="52"/>
      <c r="I1545" s="52"/>
      <c r="J1545" s="52"/>
      <c r="K1545" s="52"/>
      <c r="L1545" s="52"/>
      <c r="M1545" s="52"/>
      <c r="N1545" s="52"/>
      <c r="O1545" s="52"/>
      <c r="P1545" s="53"/>
      <c r="Q1545" s="54" t="s">
        <v>97</v>
      </c>
      <c r="R1545" s="52"/>
      <c r="S1545" s="52"/>
      <c r="T1545" s="52"/>
      <c r="U1545" s="52"/>
      <c r="V1545" s="52"/>
      <c r="W1545" s="52"/>
      <c r="X1545" s="52"/>
      <c r="Y1545" s="52"/>
      <c r="Z1545" s="52"/>
      <c r="AA1545" s="52"/>
      <c r="AB1545" s="53"/>
      <c r="AC1545" s="55" t="s">
        <v>98</v>
      </c>
    </row>
    <row r="1546" spans="1:37">
      <c r="A1546" s="57"/>
      <c r="B1546" s="58"/>
      <c r="C1546" s="58"/>
      <c r="D1546" s="58"/>
      <c r="E1546" s="59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9"/>
      <c r="Q1546" s="58"/>
      <c r="R1546" s="58" t="str">
        <f>Sonntag!P71</f>
        <v xml:space="preserve">S. </v>
      </c>
      <c r="S1546" s="58"/>
      <c r="T1546" s="58"/>
      <c r="U1546" s="58"/>
      <c r="V1546" s="58"/>
      <c r="W1546" s="58"/>
      <c r="X1546" s="58"/>
      <c r="Y1546" s="58" t="str">
        <f>Sonntag!N71</f>
        <v>M40</v>
      </c>
      <c r="Z1546" s="58"/>
      <c r="AA1546" s="58"/>
      <c r="AB1546" s="59"/>
      <c r="AC1546" s="55" t="s">
        <v>99</v>
      </c>
    </row>
    <row r="1547" spans="1:37" ht="15.95" customHeight="1">
      <c r="A1547" s="60" t="s">
        <v>100</v>
      </c>
      <c r="C1547" s="56" t="str">
        <f ca="1">Sonntag!I71</f>
        <v>TSV Burgdorf</v>
      </c>
      <c r="M1547" s="61"/>
      <c r="N1547" s="62" t="s">
        <v>101</v>
      </c>
      <c r="O1547" s="63"/>
      <c r="P1547" s="56" t="str">
        <f ca="1">Sonntag!M71</f>
        <v>TuS Aschen-Strang</v>
      </c>
      <c r="AB1547" s="61"/>
    </row>
    <row r="1548" spans="1:37">
      <c r="A1548" s="57"/>
      <c r="B1548" s="58"/>
      <c r="C1548" s="58"/>
      <c r="M1548" s="61"/>
      <c r="N1548" s="62"/>
      <c r="AB1548" s="61"/>
      <c r="AD1548" s="64" t="s">
        <v>37</v>
      </c>
      <c r="AG1548" s="64" t="s">
        <v>102</v>
      </c>
      <c r="AJ1548" s="64" t="s">
        <v>39</v>
      </c>
    </row>
    <row r="1549" spans="1:37">
      <c r="A1549" s="65" t="s">
        <v>100</v>
      </c>
      <c r="C1549" s="66"/>
      <c r="D1549" s="67"/>
      <c r="E1549" s="67"/>
      <c r="F1549" s="67"/>
      <c r="G1549" s="67"/>
      <c r="H1549" s="68"/>
      <c r="I1549" s="67"/>
      <c r="J1549" s="67"/>
      <c r="K1549" s="67"/>
      <c r="L1549" s="67"/>
      <c r="M1549" s="68"/>
      <c r="N1549" s="67"/>
      <c r="O1549" s="67"/>
      <c r="P1549" s="67"/>
      <c r="Q1549" s="67"/>
      <c r="R1549" s="68"/>
      <c r="S1549" s="67"/>
      <c r="T1549" s="67"/>
      <c r="U1549" s="67"/>
      <c r="V1549" s="67"/>
      <c r="W1549" s="68"/>
      <c r="X1549" s="67"/>
      <c r="Y1549" s="67"/>
      <c r="Z1549" s="67"/>
      <c r="AA1549" s="67"/>
      <c r="AB1549" s="68"/>
      <c r="AC1549" s="62"/>
      <c r="AD1549" s="69"/>
      <c r="AE1549" s="53"/>
      <c r="AF1549" s="62"/>
      <c r="AG1549" s="69"/>
      <c r="AH1549" s="53"/>
      <c r="AJ1549" s="69"/>
      <c r="AK1549" s="53"/>
    </row>
    <row r="1550" spans="1:37">
      <c r="A1550" s="70" t="s">
        <v>101</v>
      </c>
      <c r="B1550" s="58"/>
      <c r="C1550" s="71"/>
      <c r="D1550" s="72"/>
      <c r="E1550" s="72"/>
      <c r="F1550" s="72"/>
      <c r="G1550" s="72"/>
      <c r="H1550" s="59"/>
      <c r="I1550" s="72"/>
      <c r="J1550" s="72"/>
      <c r="K1550" s="72"/>
      <c r="L1550" s="72"/>
      <c r="M1550" s="59"/>
      <c r="N1550" s="72"/>
      <c r="O1550" s="72"/>
      <c r="P1550" s="72"/>
      <c r="Q1550" s="72"/>
      <c r="R1550" s="59"/>
      <c r="S1550" s="72"/>
      <c r="T1550" s="72"/>
      <c r="U1550" s="72"/>
      <c r="V1550" s="72"/>
      <c r="W1550" s="59"/>
      <c r="X1550" s="72"/>
      <c r="Y1550" s="72"/>
      <c r="Z1550" s="72"/>
      <c r="AA1550" s="72"/>
      <c r="AB1550" s="59"/>
      <c r="AC1550" s="62"/>
      <c r="AD1550" s="462">
        <f>Sonntag!C70</f>
        <v>13</v>
      </c>
      <c r="AE1550" s="463"/>
      <c r="AF1550" s="62"/>
      <c r="AG1550" s="462">
        <f>Sonntag!E71</f>
        <v>2</v>
      </c>
      <c r="AH1550" s="463"/>
      <c r="AJ1550" s="462">
        <f>Sonntag!F71</f>
        <v>2</v>
      </c>
      <c r="AK1550" s="463"/>
    </row>
    <row r="1551" spans="1:37">
      <c r="A1551" s="65" t="s">
        <v>100</v>
      </c>
      <c r="C1551" s="66"/>
      <c r="D1551" s="67"/>
      <c r="E1551" s="67"/>
      <c r="F1551" s="67"/>
      <c r="G1551" s="67"/>
      <c r="H1551" s="68"/>
      <c r="I1551" s="67"/>
      <c r="J1551" s="67"/>
      <c r="K1551" s="67"/>
      <c r="L1551" s="67"/>
      <c r="M1551" s="68"/>
      <c r="N1551" s="67"/>
      <c r="O1551" s="67"/>
      <c r="P1551" s="67"/>
      <c r="Q1551" s="67"/>
      <c r="R1551" s="68"/>
      <c r="S1551" s="67"/>
      <c r="T1551" s="67"/>
      <c r="U1551" s="67"/>
      <c r="V1551" s="67"/>
      <c r="W1551" s="68"/>
      <c r="X1551" s="67"/>
      <c r="Y1551" s="67"/>
      <c r="Z1551" s="67"/>
      <c r="AA1551" s="67"/>
      <c r="AB1551" s="68"/>
      <c r="AC1551" s="62"/>
      <c r="AD1551" s="57"/>
      <c r="AE1551" s="59"/>
      <c r="AF1551" s="62"/>
      <c r="AG1551" s="57"/>
      <c r="AH1551" s="59"/>
      <c r="AJ1551" s="57"/>
      <c r="AK1551" s="59"/>
    </row>
    <row r="1552" spans="1:37">
      <c r="A1552" s="70" t="s">
        <v>101</v>
      </c>
      <c r="B1552" s="58"/>
      <c r="C1552" s="71"/>
      <c r="D1552" s="72"/>
      <c r="E1552" s="72"/>
      <c r="F1552" s="72"/>
      <c r="G1552" s="72"/>
      <c r="H1552" s="59"/>
      <c r="I1552" s="72"/>
      <c r="J1552" s="72"/>
      <c r="K1552" s="72"/>
      <c r="L1552" s="72"/>
      <c r="M1552" s="59"/>
      <c r="N1552" s="72"/>
      <c r="O1552" s="72"/>
      <c r="P1552" s="72"/>
      <c r="Q1552" s="72"/>
      <c r="R1552" s="59"/>
      <c r="S1552" s="72"/>
      <c r="T1552" s="72"/>
      <c r="U1552" s="72"/>
      <c r="V1552" s="72"/>
      <c r="W1552" s="59"/>
      <c r="X1552" s="72"/>
      <c r="Y1552" s="72"/>
      <c r="Z1552" s="72"/>
      <c r="AA1552" s="72"/>
      <c r="AB1552" s="59"/>
      <c r="AC1552" s="62"/>
      <c r="AD1552" s="62"/>
      <c r="AE1552" s="62"/>
      <c r="AF1552" s="62"/>
      <c r="AG1552" s="62"/>
    </row>
    <row r="1553" spans="1:37">
      <c r="A1553" s="65" t="s">
        <v>100</v>
      </c>
      <c r="C1553" s="66"/>
      <c r="D1553" s="67"/>
      <c r="E1553" s="67"/>
      <c r="F1553" s="67"/>
      <c r="G1553" s="67"/>
      <c r="H1553" s="68"/>
      <c r="I1553" s="67"/>
      <c r="J1553" s="67"/>
      <c r="K1553" s="67"/>
      <c r="L1553" s="67"/>
      <c r="M1553" s="68"/>
      <c r="N1553" s="67"/>
      <c r="O1553" s="67"/>
      <c r="P1553" s="67"/>
      <c r="Q1553" s="67"/>
      <c r="R1553" s="68"/>
      <c r="S1553" s="67"/>
      <c r="T1553" s="67"/>
      <c r="U1553" s="67"/>
      <c r="V1553" s="67"/>
      <c r="W1553" s="68"/>
      <c r="X1553" s="67"/>
      <c r="Y1553" s="67"/>
      <c r="Z1553" s="67"/>
      <c r="AA1553" s="67"/>
      <c r="AB1553" s="68"/>
      <c r="AC1553" s="62"/>
      <c r="AD1553" s="73" t="s">
        <v>103</v>
      </c>
      <c r="AE1553" s="62"/>
      <c r="AF1553" s="62"/>
      <c r="AG1553" s="62"/>
    </row>
    <row r="1554" spans="1:37">
      <c r="A1554" s="70" t="s">
        <v>101</v>
      </c>
      <c r="B1554" s="58"/>
      <c r="C1554" s="71"/>
      <c r="D1554" s="72"/>
      <c r="E1554" s="72"/>
      <c r="F1554" s="72"/>
      <c r="G1554" s="72"/>
      <c r="H1554" s="59"/>
      <c r="I1554" s="72"/>
      <c r="J1554" s="72"/>
      <c r="K1554" s="72"/>
      <c r="L1554" s="72"/>
      <c r="M1554" s="59"/>
      <c r="N1554" s="72"/>
      <c r="O1554" s="72"/>
      <c r="P1554" s="72"/>
      <c r="Q1554" s="72"/>
      <c r="R1554" s="59"/>
      <c r="S1554" s="72"/>
      <c r="T1554" s="72"/>
      <c r="U1554" s="72"/>
      <c r="V1554" s="72"/>
      <c r="W1554" s="59"/>
      <c r="X1554" s="72"/>
      <c r="Y1554" s="72"/>
      <c r="Z1554" s="72"/>
      <c r="AA1554" s="72"/>
      <c r="AB1554" s="59"/>
      <c r="AC1554" s="62"/>
      <c r="AD1554" s="62"/>
      <c r="AE1554" s="62"/>
      <c r="AF1554" s="62"/>
      <c r="AG1554" s="62"/>
    </row>
    <row r="1555" spans="1:37">
      <c r="A1555" s="65" t="s">
        <v>100</v>
      </c>
      <c r="C1555" s="66"/>
      <c r="D1555" s="67"/>
      <c r="E1555" s="67"/>
      <c r="F1555" s="67"/>
      <c r="G1555" s="67"/>
      <c r="H1555" s="68"/>
      <c r="I1555" s="67"/>
      <c r="J1555" s="67"/>
      <c r="K1555" s="67"/>
      <c r="L1555" s="67"/>
      <c r="M1555" s="68"/>
      <c r="N1555" s="67"/>
      <c r="O1555" s="67"/>
      <c r="P1555" s="67"/>
      <c r="Q1555" s="67"/>
      <c r="R1555" s="68"/>
      <c r="S1555" s="67"/>
      <c r="T1555" s="67"/>
      <c r="U1555" s="67"/>
      <c r="V1555" s="67"/>
      <c r="W1555" s="68"/>
      <c r="X1555" s="67"/>
      <c r="Y1555" s="67"/>
      <c r="Z1555" s="67"/>
      <c r="AA1555" s="67"/>
      <c r="AB1555" s="68"/>
      <c r="AC1555" s="62"/>
      <c r="AD1555" s="74" t="str">
        <f>Daten!$A$31</f>
        <v>DM Senioren 2017</v>
      </c>
      <c r="AE1555" s="58"/>
      <c r="AF1555" s="58"/>
      <c r="AG1555" s="58"/>
      <c r="AH1555" s="58"/>
      <c r="AI1555" s="58"/>
      <c r="AJ1555" s="58"/>
      <c r="AK1555" s="58"/>
    </row>
    <row r="1556" spans="1:37">
      <c r="A1556" s="70" t="s">
        <v>101</v>
      </c>
      <c r="B1556" s="58"/>
      <c r="C1556" s="71"/>
      <c r="D1556" s="72"/>
      <c r="E1556" s="72"/>
      <c r="F1556" s="72"/>
      <c r="G1556" s="72"/>
      <c r="H1556" s="59"/>
      <c r="I1556" s="72"/>
      <c r="J1556" s="72"/>
      <c r="K1556" s="72"/>
      <c r="L1556" s="72"/>
      <c r="M1556" s="59"/>
      <c r="N1556" s="72"/>
      <c r="O1556" s="72"/>
      <c r="P1556" s="72"/>
      <c r="Q1556" s="72"/>
      <c r="R1556" s="59"/>
      <c r="S1556" s="72"/>
      <c r="T1556" s="72"/>
      <c r="U1556" s="72"/>
      <c r="V1556" s="72"/>
      <c r="W1556" s="59"/>
      <c r="X1556" s="72"/>
      <c r="Y1556" s="72"/>
      <c r="Z1556" s="72"/>
      <c r="AA1556" s="72"/>
      <c r="AB1556" s="59"/>
      <c r="AC1556" s="62"/>
      <c r="AD1556" s="75" t="str">
        <f>Sonntag!G71</f>
        <v>M40</v>
      </c>
      <c r="AE1556" s="76"/>
      <c r="AF1556" s="76"/>
      <c r="AG1556" s="75" t="s">
        <v>34</v>
      </c>
      <c r="AH1556" s="76"/>
      <c r="AI1556" s="76"/>
      <c r="AJ1556" s="76"/>
      <c r="AK1556" s="76"/>
    </row>
    <row r="1557" spans="1:37">
      <c r="A1557" s="65" t="s">
        <v>100</v>
      </c>
      <c r="C1557" s="66"/>
      <c r="D1557" s="67"/>
      <c r="E1557" s="67"/>
      <c r="F1557" s="67"/>
      <c r="G1557" s="67"/>
      <c r="H1557" s="68"/>
      <c r="I1557" s="67"/>
      <c r="J1557" s="67"/>
      <c r="K1557" s="67"/>
      <c r="L1557" s="67"/>
      <c r="M1557" s="68"/>
      <c r="N1557" s="67"/>
      <c r="O1557" s="67"/>
      <c r="P1557" s="67"/>
      <c r="Q1557" s="67"/>
      <c r="R1557" s="68"/>
      <c r="S1557" s="67"/>
      <c r="T1557" s="67"/>
      <c r="U1557" s="67"/>
      <c r="V1557" s="67"/>
      <c r="W1557" s="68"/>
      <c r="X1557" s="67"/>
      <c r="Y1557" s="67"/>
      <c r="Z1557" s="67"/>
      <c r="AA1557" s="67"/>
      <c r="AB1557" s="68"/>
      <c r="AC1557" s="62"/>
      <c r="AD1557" s="77"/>
      <c r="AE1557" s="62"/>
      <c r="AF1557" s="62"/>
      <c r="AG1557" s="62"/>
      <c r="AH1557" s="62"/>
      <c r="AI1557" s="62"/>
      <c r="AJ1557" s="62"/>
      <c r="AK1557" s="62"/>
    </row>
    <row r="1558" spans="1:37">
      <c r="A1558" s="70" t="s">
        <v>101</v>
      </c>
      <c r="B1558" s="58"/>
      <c r="C1558" s="71"/>
      <c r="D1558" s="72"/>
      <c r="E1558" s="72"/>
      <c r="F1558" s="72"/>
      <c r="G1558" s="72"/>
      <c r="H1558" s="59"/>
      <c r="I1558" s="72"/>
      <c r="J1558" s="72"/>
      <c r="K1558" s="72"/>
      <c r="L1558" s="72"/>
      <c r="M1558" s="59"/>
      <c r="N1558" s="72"/>
      <c r="O1558" s="72"/>
      <c r="P1558" s="72"/>
      <c r="Q1558" s="72"/>
      <c r="R1558" s="59"/>
      <c r="S1558" s="72"/>
      <c r="T1558" s="72"/>
      <c r="U1558" s="72"/>
      <c r="V1558" s="72"/>
      <c r="W1558" s="59"/>
      <c r="X1558" s="72"/>
      <c r="Y1558" s="72"/>
      <c r="Z1558" s="72"/>
      <c r="AA1558" s="72"/>
      <c r="AB1558" s="59"/>
      <c r="AC1558" s="62"/>
      <c r="AD1558" s="78" t="s">
        <v>104</v>
      </c>
      <c r="AE1558" s="76"/>
      <c r="AF1558" s="76"/>
      <c r="AG1558" s="76"/>
      <c r="AH1558" s="79"/>
      <c r="AI1558" s="76"/>
      <c r="AJ1558" s="76"/>
      <c r="AK1558" s="80"/>
    </row>
    <row r="1559" spans="1:37">
      <c r="D1559" s="64"/>
      <c r="AD1559" s="81"/>
      <c r="AE1559" s="52"/>
      <c r="AF1559" s="52"/>
      <c r="AG1559" s="52"/>
      <c r="AH1559" s="82"/>
      <c r="AI1559" s="52"/>
      <c r="AJ1559" s="52"/>
      <c r="AK1559" s="53"/>
    </row>
    <row r="1560" spans="1:37">
      <c r="A1560" s="83" t="s">
        <v>105</v>
      </c>
      <c r="B1560" s="76"/>
      <c r="C1560" s="80"/>
      <c r="D1560" s="84"/>
      <c r="E1560" s="84" t="s">
        <v>100</v>
      </c>
      <c r="F1560" s="85" t="s">
        <v>21</v>
      </c>
      <c r="G1560" s="84" t="s">
        <v>101</v>
      </c>
      <c r="H1560" s="86"/>
      <c r="I1560" s="84" t="s">
        <v>106</v>
      </c>
      <c r="J1560" s="84"/>
      <c r="K1560" s="84"/>
      <c r="L1560" s="84"/>
      <c r="M1560" s="86"/>
      <c r="N1560" s="84" t="s">
        <v>107</v>
      </c>
      <c r="O1560" s="84"/>
      <c r="P1560" s="84"/>
      <c r="Q1560" s="84"/>
      <c r="R1560" s="86"/>
      <c r="S1560" s="73"/>
      <c r="T1560" s="73"/>
      <c r="AD1560" s="87" t="s">
        <v>108</v>
      </c>
      <c r="AE1560" s="58"/>
      <c r="AF1560" s="58"/>
      <c r="AG1560" s="58"/>
      <c r="AH1560" s="72"/>
      <c r="AI1560" s="58"/>
      <c r="AJ1560" s="58"/>
      <c r="AK1560" s="59"/>
    </row>
    <row r="1561" spans="1:37">
      <c r="A1561" s="60"/>
      <c r="C1561" s="61"/>
      <c r="H1561" s="61"/>
      <c r="M1561" s="61"/>
      <c r="N1561" s="88"/>
      <c r="O1561" s="89"/>
      <c r="P1561" s="89"/>
      <c r="Q1561" s="89"/>
      <c r="R1561" s="90"/>
      <c r="S1561" s="62"/>
      <c r="T1561" s="56" t="s">
        <v>109</v>
      </c>
      <c r="AD1561" s="91"/>
      <c r="AE1561" s="62"/>
      <c r="AF1561" s="62"/>
      <c r="AG1561" s="62"/>
      <c r="AH1561" s="92"/>
      <c r="AI1561" s="62"/>
      <c r="AJ1561" s="62"/>
      <c r="AK1561" s="61"/>
    </row>
    <row r="1562" spans="1:37">
      <c r="A1562" s="93" t="s">
        <v>110</v>
      </c>
      <c r="B1562" s="58"/>
      <c r="C1562" s="59"/>
      <c r="D1562" s="58"/>
      <c r="E1562" s="58"/>
      <c r="F1562" s="94" t="s">
        <v>21</v>
      </c>
      <c r="G1562" s="58"/>
      <c r="H1562" s="59"/>
      <c r="I1562" s="58"/>
      <c r="J1562" s="58"/>
      <c r="K1562" s="94" t="s">
        <v>21</v>
      </c>
      <c r="L1562" s="58"/>
      <c r="M1562" s="59"/>
      <c r="N1562" s="95"/>
      <c r="O1562" s="95"/>
      <c r="P1562" s="96"/>
      <c r="Q1562" s="97"/>
      <c r="R1562" s="98"/>
      <c r="S1562" s="62"/>
      <c r="T1562" s="62"/>
      <c r="AD1562" s="87" t="s">
        <v>111</v>
      </c>
      <c r="AE1562" s="58"/>
      <c r="AF1562" s="58"/>
      <c r="AG1562" s="58"/>
      <c r="AH1562" s="72"/>
      <c r="AI1562" s="58"/>
      <c r="AJ1562" s="58"/>
      <c r="AK1562" s="59"/>
    </row>
    <row r="1563" spans="1:37">
      <c r="A1563" s="60"/>
      <c r="C1563" s="61"/>
      <c r="H1563" s="61"/>
      <c r="K1563" s="99"/>
      <c r="M1563" s="61"/>
      <c r="N1563" s="62"/>
      <c r="Q1563" s="100"/>
      <c r="R1563" s="61"/>
      <c r="S1563" s="62"/>
      <c r="T1563" s="58"/>
      <c r="U1563" s="58"/>
      <c r="V1563" s="58"/>
      <c r="W1563" s="58"/>
      <c r="X1563" s="58"/>
      <c r="Y1563" s="58"/>
      <c r="Z1563" s="58"/>
      <c r="AA1563" s="58"/>
      <c r="AB1563" s="58"/>
      <c r="AC1563" s="62"/>
      <c r="AD1563" s="91"/>
      <c r="AE1563" s="62"/>
      <c r="AF1563" s="62"/>
      <c r="AG1563" s="62"/>
      <c r="AH1563" s="92"/>
      <c r="AI1563" s="62"/>
      <c r="AJ1563" s="62"/>
      <c r="AK1563" s="61"/>
    </row>
    <row r="1564" spans="1:37">
      <c r="A1564" s="93" t="s">
        <v>112</v>
      </c>
      <c r="B1564" s="58"/>
      <c r="C1564" s="59"/>
      <c r="D1564" s="58"/>
      <c r="E1564" s="58"/>
      <c r="F1564" s="94" t="s">
        <v>21</v>
      </c>
      <c r="G1564" s="58"/>
      <c r="H1564" s="59"/>
      <c r="I1564" s="58"/>
      <c r="J1564" s="58"/>
      <c r="K1564" s="94" t="s">
        <v>21</v>
      </c>
      <c r="L1564" s="58"/>
      <c r="M1564" s="59"/>
      <c r="N1564" s="58"/>
      <c r="O1564" s="58"/>
      <c r="P1564" s="94" t="s">
        <v>21</v>
      </c>
      <c r="Q1564" s="101"/>
      <c r="R1564" s="59"/>
      <c r="S1564" s="62"/>
      <c r="T1564" s="62"/>
      <c r="AD1564" s="87" t="s">
        <v>113</v>
      </c>
      <c r="AE1564" s="58"/>
      <c r="AF1564" s="58"/>
      <c r="AG1564" s="58"/>
      <c r="AH1564" s="72"/>
      <c r="AI1564" s="58"/>
      <c r="AJ1564" s="58"/>
      <c r="AK1564" s="59"/>
    </row>
    <row r="1565" spans="1:37">
      <c r="AD1565" s="91" t="s">
        <v>114</v>
      </c>
      <c r="AE1565" s="62"/>
      <c r="AF1565" s="62"/>
      <c r="AG1565" s="62"/>
      <c r="AH1565" s="92"/>
      <c r="AI1565" s="62"/>
      <c r="AJ1565" s="62"/>
      <c r="AK1565" s="61"/>
    </row>
    <row r="1566" spans="1:37">
      <c r="A1566" s="102"/>
      <c r="B1566" s="76"/>
      <c r="C1566" s="76"/>
      <c r="D1566" s="76"/>
      <c r="E1566" s="76" t="s">
        <v>100</v>
      </c>
      <c r="F1566" s="76"/>
      <c r="G1566" s="76"/>
      <c r="H1566" s="76"/>
      <c r="I1566" s="76"/>
      <c r="J1566" s="76"/>
      <c r="K1566" s="76"/>
      <c r="L1566" s="76"/>
      <c r="M1566" s="76"/>
      <c r="N1566" s="85" t="s">
        <v>40</v>
      </c>
      <c r="O1566" s="76"/>
      <c r="P1566" s="76"/>
      <c r="Q1566" s="76"/>
      <c r="R1566" s="76"/>
      <c r="S1566" s="76"/>
      <c r="T1566" s="76" t="s">
        <v>101</v>
      </c>
      <c r="U1566" s="76"/>
      <c r="V1566" s="76"/>
      <c r="W1566" s="76"/>
      <c r="X1566" s="76"/>
      <c r="Y1566" s="76"/>
      <c r="Z1566" s="76"/>
      <c r="AA1566" s="76"/>
      <c r="AB1566" s="80"/>
      <c r="AD1566" s="87" t="s">
        <v>115</v>
      </c>
      <c r="AE1566" s="58"/>
      <c r="AF1566" s="58"/>
      <c r="AG1566" s="58"/>
      <c r="AH1566" s="72"/>
      <c r="AI1566" s="58"/>
      <c r="AJ1566" s="58"/>
      <c r="AK1566" s="59"/>
    </row>
    <row r="1567" spans="1:37">
      <c r="A1567" s="103" t="s">
        <v>116</v>
      </c>
      <c r="B1567" s="104" t="s">
        <v>117</v>
      </c>
      <c r="C1567" s="104"/>
      <c r="D1567" s="104"/>
      <c r="E1567" s="104"/>
      <c r="F1567" s="104"/>
      <c r="G1567" s="105"/>
      <c r="H1567" s="104" t="s">
        <v>118</v>
      </c>
      <c r="I1567" s="104"/>
      <c r="J1567" s="105"/>
      <c r="K1567" s="106" t="s">
        <v>119</v>
      </c>
      <c r="L1567" s="107" t="s">
        <v>120</v>
      </c>
      <c r="M1567" s="108"/>
      <c r="N1567" s="109" t="s">
        <v>94</v>
      </c>
      <c r="O1567" s="105" t="s">
        <v>116</v>
      </c>
      <c r="P1567" s="104" t="s">
        <v>117</v>
      </c>
      <c r="Q1567" s="104"/>
      <c r="R1567" s="104"/>
      <c r="S1567" s="104"/>
      <c r="T1567" s="104"/>
      <c r="U1567" s="105"/>
      <c r="V1567" s="104" t="s">
        <v>118</v>
      </c>
      <c r="W1567" s="104"/>
      <c r="X1567" s="105"/>
      <c r="Y1567" s="106" t="s">
        <v>119</v>
      </c>
      <c r="Z1567" s="107" t="s">
        <v>120</v>
      </c>
      <c r="AA1567" s="108"/>
      <c r="AB1567" s="109" t="s">
        <v>94</v>
      </c>
    </row>
    <row r="1568" spans="1:37">
      <c r="A1568" s="110" t="s">
        <v>121</v>
      </c>
      <c r="B1568" s="111"/>
      <c r="C1568" s="111"/>
      <c r="D1568" s="111"/>
      <c r="E1568" s="111"/>
      <c r="F1568" s="111"/>
      <c r="G1568" s="112"/>
      <c r="H1568" s="111"/>
      <c r="I1568" s="111"/>
      <c r="J1568" s="112"/>
      <c r="K1568" s="113"/>
      <c r="L1568" s="114"/>
      <c r="M1568" s="115"/>
      <c r="N1568" s="116"/>
      <c r="O1568" s="117" t="s">
        <v>121</v>
      </c>
      <c r="P1568" s="111"/>
      <c r="Q1568" s="111"/>
      <c r="R1568" s="111"/>
      <c r="S1568" s="111"/>
      <c r="T1568" s="111"/>
      <c r="U1568" s="112"/>
      <c r="V1568" s="111"/>
      <c r="W1568" s="111"/>
      <c r="X1568" s="112"/>
      <c r="Y1568" s="113"/>
      <c r="Z1568" s="114"/>
      <c r="AA1568" s="115"/>
      <c r="AB1568" s="116"/>
      <c r="AD1568" s="64" t="s">
        <v>122</v>
      </c>
    </row>
    <row r="1569" spans="1:37">
      <c r="A1569" s="110" t="s">
        <v>123</v>
      </c>
      <c r="B1569" s="111"/>
      <c r="C1569" s="111"/>
      <c r="D1569" s="111"/>
      <c r="E1569" s="111"/>
      <c r="F1569" s="111"/>
      <c r="G1569" s="112"/>
      <c r="H1569" s="111"/>
      <c r="I1569" s="111"/>
      <c r="J1569" s="112"/>
      <c r="K1569" s="118"/>
      <c r="L1569" s="119"/>
      <c r="M1569" s="112"/>
      <c r="N1569" s="116"/>
      <c r="O1569" s="117" t="s">
        <v>123</v>
      </c>
      <c r="P1569" s="111"/>
      <c r="Q1569" s="111"/>
      <c r="R1569" s="111"/>
      <c r="S1569" s="111"/>
      <c r="T1569" s="111"/>
      <c r="U1569" s="112"/>
      <c r="V1569" s="111"/>
      <c r="W1569" s="111"/>
      <c r="X1569" s="112"/>
      <c r="Y1569" s="118"/>
      <c r="Z1569" s="119"/>
      <c r="AA1569" s="112"/>
      <c r="AB1569" s="116"/>
      <c r="AD1569" s="120"/>
      <c r="AE1569" s="58"/>
      <c r="AF1569" s="58"/>
      <c r="AG1569" s="58"/>
      <c r="AH1569" s="58"/>
      <c r="AI1569" s="58"/>
      <c r="AJ1569" s="58"/>
      <c r="AK1569" s="58"/>
    </row>
    <row r="1570" spans="1:37">
      <c r="A1570" s="110" t="s">
        <v>124</v>
      </c>
      <c r="B1570" s="111"/>
      <c r="C1570" s="111"/>
      <c r="D1570" s="111"/>
      <c r="E1570" s="111"/>
      <c r="F1570" s="111"/>
      <c r="G1570" s="112"/>
      <c r="H1570" s="111"/>
      <c r="I1570" s="111"/>
      <c r="J1570" s="112"/>
      <c r="K1570" s="118"/>
      <c r="L1570" s="119"/>
      <c r="M1570" s="112"/>
      <c r="N1570" s="116"/>
      <c r="O1570" s="117" t="s">
        <v>124</v>
      </c>
      <c r="P1570" s="111"/>
      <c r="Q1570" s="111"/>
      <c r="R1570" s="111"/>
      <c r="S1570" s="111"/>
      <c r="T1570" s="111"/>
      <c r="U1570" s="112"/>
      <c r="V1570" s="111"/>
      <c r="W1570" s="111"/>
      <c r="X1570" s="112"/>
      <c r="Y1570" s="118"/>
      <c r="Z1570" s="119"/>
      <c r="AA1570" s="112"/>
      <c r="AB1570" s="116"/>
      <c r="AD1570" s="64" t="s">
        <v>96</v>
      </c>
    </row>
    <row r="1571" spans="1:37">
      <c r="A1571" s="110" t="s">
        <v>125</v>
      </c>
      <c r="B1571" s="111"/>
      <c r="C1571" s="111"/>
      <c r="D1571" s="111"/>
      <c r="E1571" s="111"/>
      <c r="F1571" s="111"/>
      <c r="G1571" s="112"/>
      <c r="H1571" s="111"/>
      <c r="I1571" s="111"/>
      <c r="J1571" s="112"/>
      <c r="K1571" s="118"/>
      <c r="L1571" s="119"/>
      <c r="M1571" s="112"/>
      <c r="N1571" s="116"/>
      <c r="O1571" s="117" t="s">
        <v>125</v>
      </c>
      <c r="P1571" s="111"/>
      <c r="Q1571" s="111"/>
      <c r="R1571" s="111"/>
      <c r="S1571" s="111"/>
      <c r="T1571" s="111"/>
      <c r="U1571" s="112"/>
      <c r="V1571" s="111"/>
      <c r="W1571" s="111"/>
      <c r="X1571" s="112"/>
      <c r="Y1571" s="118"/>
      <c r="Z1571" s="119"/>
      <c r="AA1571" s="112"/>
      <c r="AB1571" s="116"/>
      <c r="AD1571" s="120"/>
      <c r="AE1571" s="58"/>
      <c r="AF1571" s="58"/>
      <c r="AG1571" s="58"/>
      <c r="AH1571" s="58"/>
      <c r="AI1571" s="58"/>
      <c r="AJ1571" s="58"/>
      <c r="AK1571" s="58"/>
    </row>
    <row r="1572" spans="1:37">
      <c r="A1572" s="110" t="s">
        <v>126</v>
      </c>
      <c r="B1572" s="111"/>
      <c r="C1572" s="111"/>
      <c r="D1572" s="111"/>
      <c r="E1572" s="111"/>
      <c r="F1572" s="111"/>
      <c r="G1572" s="112"/>
      <c r="H1572" s="111"/>
      <c r="I1572" s="111"/>
      <c r="J1572" s="112"/>
      <c r="K1572" s="118"/>
      <c r="L1572" s="119"/>
      <c r="M1572" s="112"/>
      <c r="N1572" s="116"/>
      <c r="O1572" s="117" t="s">
        <v>126</v>
      </c>
      <c r="P1572" s="111"/>
      <c r="Q1572" s="111"/>
      <c r="R1572" s="111"/>
      <c r="S1572" s="111"/>
      <c r="T1572" s="111"/>
      <c r="U1572" s="112"/>
      <c r="V1572" s="111"/>
      <c r="W1572" s="111"/>
      <c r="X1572" s="112"/>
      <c r="Y1572" s="118"/>
      <c r="Z1572" s="119"/>
      <c r="AA1572" s="112"/>
      <c r="AB1572" s="116"/>
      <c r="AD1572" s="64" t="s">
        <v>127</v>
      </c>
    </row>
    <row r="1573" spans="1:37">
      <c r="A1573" s="121" t="s">
        <v>128</v>
      </c>
      <c r="B1573" s="58"/>
      <c r="C1573" s="58"/>
      <c r="D1573" s="58"/>
      <c r="E1573" s="58"/>
      <c r="F1573" s="58"/>
      <c r="G1573" s="72"/>
      <c r="H1573" s="58"/>
      <c r="I1573" s="58"/>
      <c r="J1573" s="72"/>
      <c r="K1573" s="122"/>
      <c r="L1573" s="123"/>
      <c r="M1573" s="72"/>
      <c r="N1573" s="59"/>
      <c r="O1573" s="124" t="s">
        <v>128</v>
      </c>
      <c r="P1573" s="58"/>
      <c r="Q1573" s="58"/>
      <c r="R1573" s="58"/>
      <c r="S1573" s="58"/>
      <c r="T1573" s="58"/>
      <c r="U1573" s="72"/>
      <c r="V1573" s="58"/>
      <c r="W1573" s="58"/>
      <c r="X1573" s="72"/>
      <c r="Y1573" s="122"/>
      <c r="Z1573" s="123"/>
      <c r="AA1573" s="72"/>
      <c r="AB1573" s="59"/>
      <c r="AD1573" s="120"/>
      <c r="AE1573" s="125" t="str">
        <f>Daten!$A$35</f>
        <v>Fredenbeck</v>
      </c>
      <c r="AF1573" s="58"/>
      <c r="AG1573" s="58"/>
      <c r="AH1573" s="58"/>
      <c r="AI1573" s="58"/>
      <c r="AJ1573" s="58"/>
      <c r="AK1573" s="58"/>
    </row>
    <row r="1574" spans="1:37">
      <c r="A1574" s="65" t="s">
        <v>129</v>
      </c>
      <c r="N1574" s="61"/>
      <c r="O1574" s="64" t="s">
        <v>129</v>
      </c>
      <c r="AB1574" s="61"/>
      <c r="AD1574" s="64" t="s">
        <v>130</v>
      </c>
    </row>
    <row r="1575" spans="1:37">
      <c r="A1575" s="57"/>
      <c r="B1575" s="58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9"/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8"/>
      <c r="AB1575" s="59"/>
      <c r="AD1575" s="58"/>
      <c r="AE1575" s="126" t="str">
        <f>Daten!$A$33</f>
        <v>06.05.2017</v>
      </c>
      <c r="AF1575" s="58"/>
      <c r="AG1575" s="58"/>
      <c r="AH1575" s="58"/>
      <c r="AI1575" s="58"/>
      <c r="AJ1575" s="58"/>
      <c r="AK1575" s="58"/>
    </row>
    <row r="1576" spans="1:37">
      <c r="A1576" s="51" t="s">
        <v>95</v>
      </c>
      <c r="B1576" s="52"/>
      <c r="C1576" s="52"/>
      <c r="D1576" s="52"/>
      <c r="E1576" s="53"/>
      <c r="F1576" s="54" t="s">
        <v>96</v>
      </c>
      <c r="G1576" s="52"/>
      <c r="H1576" s="52"/>
      <c r="I1576" s="52"/>
      <c r="J1576" s="52"/>
      <c r="K1576" s="52"/>
      <c r="L1576" s="52"/>
      <c r="M1576" s="52"/>
      <c r="N1576" s="52"/>
      <c r="O1576" s="52"/>
      <c r="P1576" s="53"/>
      <c r="Q1576" s="54" t="s">
        <v>97</v>
      </c>
      <c r="R1576" s="52"/>
      <c r="S1576" s="52"/>
      <c r="T1576" s="52"/>
      <c r="U1576" s="52"/>
      <c r="V1576" s="52"/>
      <c r="W1576" s="52"/>
      <c r="X1576" s="52"/>
      <c r="Y1576" s="52"/>
      <c r="Z1576" s="52"/>
      <c r="AA1576" s="52"/>
      <c r="AB1576" s="53"/>
      <c r="AC1576" s="55" t="s">
        <v>98</v>
      </c>
    </row>
    <row r="1577" spans="1:37">
      <c r="A1577" s="57"/>
      <c r="B1577" s="58"/>
      <c r="C1577" s="58"/>
      <c r="D1577" s="58"/>
      <c r="E1577" s="59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9"/>
      <c r="Q1577" s="58"/>
      <c r="R1577" s="58" t="str">
        <f>Sonntag!P72</f>
        <v xml:space="preserve">S. </v>
      </c>
      <c r="S1577" s="58"/>
      <c r="T1577" s="58"/>
      <c r="U1577" s="58"/>
      <c r="V1577" s="58"/>
      <c r="W1577" s="58"/>
      <c r="X1577" s="58"/>
      <c r="Y1577" s="58"/>
      <c r="Z1577" s="58"/>
      <c r="AA1577" s="58"/>
      <c r="AB1577" s="59"/>
      <c r="AC1577" s="55" t="s">
        <v>99</v>
      </c>
    </row>
    <row r="1578" spans="1:37" ht="15.95" customHeight="1">
      <c r="A1578" s="60" t="s">
        <v>100</v>
      </c>
      <c r="C1578" s="56" t="str">
        <f ca="1">Sonntag!I72</f>
        <v>VfL Eintracht Hannover</v>
      </c>
      <c r="M1578" s="61"/>
      <c r="N1578" s="62" t="s">
        <v>101</v>
      </c>
      <c r="O1578" s="63"/>
      <c r="P1578" s="56" t="str">
        <f ca="1">Sonntag!M72</f>
        <v>Linden-Dahlhauser TV</v>
      </c>
      <c r="AB1578" s="61"/>
    </row>
    <row r="1579" spans="1:37">
      <c r="A1579" s="57"/>
      <c r="B1579" s="58"/>
      <c r="C1579" s="58"/>
      <c r="M1579" s="61"/>
      <c r="N1579" s="62"/>
      <c r="AB1579" s="61"/>
      <c r="AD1579" s="64" t="s">
        <v>37</v>
      </c>
      <c r="AG1579" s="64" t="s">
        <v>102</v>
      </c>
      <c r="AJ1579" s="64" t="s">
        <v>39</v>
      </c>
    </row>
    <row r="1580" spans="1:37">
      <c r="A1580" s="65" t="s">
        <v>100</v>
      </c>
      <c r="C1580" s="66"/>
      <c r="D1580" s="67"/>
      <c r="E1580" s="67"/>
      <c r="F1580" s="67"/>
      <c r="G1580" s="67"/>
      <c r="H1580" s="68"/>
      <c r="I1580" s="67"/>
      <c r="J1580" s="67"/>
      <c r="K1580" s="67"/>
      <c r="L1580" s="67"/>
      <c r="M1580" s="68"/>
      <c r="N1580" s="67"/>
      <c r="O1580" s="67"/>
      <c r="P1580" s="67"/>
      <c r="Q1580" s="67"/>
      <c r="R1580" s="68"/>
      <c r="S1580" s="67"/>
      <c r="T1580" s="67"/>
      <c r="U1580" s="67"/>
      <c r="V1580" s="67"/>
      <c r="W1580" s="68"/>
      <c r="X1580" s="67"/>
      <c r="Y1580" s="67"/>
      <c r="Z1580" s="67"/>
      <c r="AA1580" s="67"/>
      <c r="AB1580" s="68"/>
      <c r="AC1580" s="62"/>
      <c r="AD1580" s="69"/>
      <c r="AE1580" s="53"/>
      <c r="AF1580" s="62"/>
      <c r="AG1580" s="69"/>
      <c r="AH1580" s="53"/>
      <c r="AJ1580" s="69"/>
      <c r="AK1580" s="53"/>
    </row>
    <row r="1581" spans="1:37">
      <c r="A1581" s="70" t="s">
        <v>101</v>
      </c>
      <c r="B1581" s="58"/>
      <c r="C1581" s="71"/>
      <c r="D1581" s="72"/>
      <c r="E1581" s="72"/>
      <c r="F1581" s="72"/>
      <c r="G1581" s="72"/>
      <c r="H1581" s="59"/>
      <c r="I1581" s="72"/>
      <c r="J1581" s="72"/>
      <c r="K1581" s="72"/>
      <c r="L1581" s="72"/>
      <c r="M1581" s="59"/>
      <c r="N1581" s="72"/>
      <c r="O1581" s="72"/>
      <c r="P1581" s="72"/>
      <c r="Q1581" s="72"/>
      <c r="R1581" s="59"/>
      <c r="S1581" s="72"/>
      <c r="T1581" s="72"/>
      <c r="U1581" s="72"/>
      <c r="V1581" s="72"/>
      <c r="W1581" s="59"/>
      <c r="X1581" s="72"/>
      <c r="Y1581" s="72"/>
      <c r="Z1581" s="72"/>
      <c r="AA1581" s="72"/>
      <c r="AB1581" s="59"/>
      <c r="AC1581" s="62"/>
      <c r="AD1581" s="462">
        <f>Sonntag!C70</f>
        <v>13</v>
      </c>
      <c r="AE1581" s="463"/>
      <c r="AF1581" s="62"/>
      <c r="AG1581" s="462">
        <f>Sonntag!E72</f>
        <v>3</v>
      </c>
      <c r="AH1581" s="463"/>
      <c r="AJ1581" s="462">
        <f>Sonntag!F72</f>
        <v>3</v>
      </c>
      <c r="AK1581" s="463"/>
    </row>
    <row r="1582" spans="1:37">
      <c r="A1582" s="65" t="s">
        <v>100</v>
      </c>
      <c r="C1582" s="66"/>
      <c r="D1582" s="67"/>
      <c r="E1582" s="67"/>
      <c r="F1582" s="67"/>
      <c r="G1582" s="67"/>
      <c r="H1582" s="68"/>
      <c r="I1582" s="67"/>
      <c r="J1582" s="67"/>
      <c r="K1582" s="67"/>
      <c r="L1582" s="67"/>
      <c r="M1582" s="68"/>
      <c r="N1582" s="67"/>
      <c r="O1582" s="67"/>
      <c r="P1582" s="67"/>
      <c r="Q1582" s="67"/>
      <c r="R1582" s="68"/>
      <c r="S1582" s="67"/>
      <c r="T1582" s="67"/>
      <c r="U1582" s="67"/>
      <c r="V1582" s="67"/>
      <c r="W1582" s="68"/>
      <c r="X1582" s="67"/>
      <c r="Y1582" s="67"/>
      <c r="Z1582" s="67"/>
      <c r="AA1582" s="67"/>
      <c r="AB1582" s="68"/>
      <c r="AC1582" s="62"/>
      <c r="AD1582" s="57"/>
      <c r="AE1582" s="59"/>
      <c r="AF1582" s="62"/>
      <c r="AG1582" s="57"/>
      <c r="AH1582" s="59"/>
      <c r="AJ1582" s="57"/>
      <c r="AK1582" s="59"/>
    </row>
    <row r="1583" spans="1:37">
      <c r="A1583" s="70" t="s">
        <v>101</v>
      </c>
      <c r="B1583" s="58"/>
      <c r="C1583" s="71"/>
      <c r="D1583" s="72"/>
      <c r="E1583" s="72"/>
      <c r="F1583" s="72"/>
      <c r="G1583" s="72"/>
      <c r="H1583" s="59"/>
      <c r="I1583" s="72"/>
      <c r="J1583" s="72"/>
      <c r="K1583" s="72"/>
      <c r="L1583" s="72"/>
      <c r="M1583" s="59"/>
      <c r="N1583" s="72"/>
      <c r="O1583" s="72"/>
      <c r="P1583" s="72"/>
      <c r="Q1583" s="72"/>
      <c r="R1583" s="59"/>
      <c r="S1583" s="72"/>
      <c r="T1583" s="72"/>
      <c r="U1583" s="72"/>
      <c r="V1583" s="72"/>
      <c r="W1583" s="59"/>
      <c r="X1583" s="72"/>
      <c r="Y1583" s="72"/>
      <c r="Z1583" s="72"/>
      <c r="AA1583" s="72"/>
      <c r="AB1583" s="59"/>
      <c r="AC1583" s="62"/>
      <c r="AD1583" s="62"/>
      <c r="AE1583" s="62"/>
      <c r="AF1583" s="62"/>
      <c r="AG1583" s="62"/>
    </row>
    <row r="1584" spans="1:37">
      <c r="A1584" s="65" t="s">
        <v>100</v>
      </c>
      <c r="C1584" s="66"/>
      <c r="D1584" s="67"/>
      <c r="E1584" s="67"/>
      <c r="F1584" s="67"/>
      <c r="G1584" s="67"/>
      <c r="H1584" s="68"/>
      <c r="I1584" s="67"/>
      <c r="J1584" s="67"/>
      <c r="K1584" s="67"/>
      <c r="L1584" s="67"/>
      <c r="M1584" s="68"/>
      <c r="N1584" s="67"/>
      <c r="O1584" s="67"/>
      <c r="P1584" s="67"/>
      <c r="Q1584" s="67"/>
      <c r="R1584" s="68"/>
      <c r="S1584" s="67"/>
      <c r="T1584" s="67"/>
      <c r="U1584" s="67"/>
      <c r="V1584" s="67"/>
      <c r="W1584" s="68"/>
      <c r="X1584" s="67"/>
      <c r="Y1584" s="67"/>
      <c r="Z1584" s="67"/>
      <c r="AA1584" s="67"/>
      <c r="AB1584" s="68"/>
      <c r="AC1584" s="62"/>
      <c r="AD1584" s="73" t="s">
        <v>103</v>
      </c>
      <c r="AE1584" s="62"/>
      <c r="AF1584" s="62"/>
      <c r="AG1584" s="62"/>
    </row>
    <row r="1585" spans="1:37">
      <c r="A1585" s="70" t="s">
        <v>101</v>
      </c>
      <c r="B1585" s="58"/>
      <c r="C1585" s="71"/>
      <c r="D1585" s="72"/>
      <c r="E1585" s="72"/>
      <c r="F1585" s="72"/>
      <c r="G1585" s="72"/>
      <c r="H1585" s="59"/>
      <c r="I1585" s="72"/>
      <c r="J1585" s="72"/>
      <c r="K1585" s="72"/>
      <c r="L1585" s="72"/>
      <c r="M1585" s="59"/>
      <c r="N1585" s="72"/>
      <c r="O1585" s="72"/>
      <c r="P1585" s="72"/>
      <c r="Q1585" s="72"/>
      <c r="R1585" s="59"/>
      <c r="S1585" s="72"/>
      <c r="T1585" s="72"/>
      <c r="U1585" s="72"/>
      <c r="V1585" s="72"/>
      <c r="W1585" s="59"/>
      <c r="X1585" s="72"/>
      <c r="Y1585" s="72"/>
      <c r="Z1585" s="72"/>
      <c r="AA1585" s="72"/>
      <c r="AB1585" s="59"/>
      <c r="AC1585" s="62"/>
      <c r="AD1585" s="62"/>
      <c r="AE1585" s="62"/>
      <c r="AF1585" s="62"/>
      <c r="AG1585" s="62"/>
    </row>
    <row r="1586" spans="1:37">
      <c r="A1586" s="65" t="s">
        <v>100</v>
      </c>
      <c r="C1586" s="66"/>
      <c r="D1586" s="67"/>
      <c r="E1586" s="67"/>
      <c r="F1586" s="67"/>
      <c r="G1586" s="67"/>
      <c r="H1586" s="68"/>
      <c r="I1586" s="67"/>
      <c r="J1586" s="67"/>
      <c r="K1586" s="67"/>
      <c r="L1586" s="67"/>
      <c r="M1586" s="68"/>
      <c r="N1586" s="67"/>
      <c r="O1586" s="67"/>
      <c r="P1586" s="67"/>
      <c r="Q1586" s="67"/>
      <c r="R1586" s="68"/>
      <c r="S1586" s="67"/>
      <c r="T1586" s="67"/>
      <c r="U1586" s="67"/>
      <c r="V1586" s="67"/>
      <c r="W1586" s="68"/>
      <c r="X1586" s="67"/>
      <c r="Y1586" s="67"/>
      <c r="Z1586" s="67"/>
      <c r="AA1586" s="67"/>
      <c r="AB1586" s="68"/>
      <c r="AC1586" s="62"/>
      <c r="AD1586" s="74" t="str">
        <f>Daten!$A$31</f>
        <v>DM Senioren 2017</v>
      </c>
      <c r="AE1586" s="58"/>
      <c r="AF1586" s="58"/>
      <c r="AG1586" s="58"/>
      <c r="AH1586" s="58"/>
      <c r="AI1586" s="58"/>
      <c r="AJ1586" s="58"/>
      <c r="AK1586" s="58"/>
    </row>
    <row r="1587" spans="1:37">
      <c r="A1587" s="70" t="s">
        <v>101</v>
      </c>
      <c r="B1587" s="58"/>
      <c r="C1587" s="71"/>
      <c r="D1587" s="72"/>
      <c r="E1587" s="72"/>
      <c r="F1587" s="72"/>
      <c r="G1587" s="72"/>
      <c r="H1587" s="59"/>
      <c r="I1587" s="72"/>
      <c r="J1587" s="72"/>
      <c r="K1587" s="72"/>
      <c r="L1587" s="72"/>
      <c r="M1587" s="59"/>
      <c r="N1587" s="72"/>
      <c r="O1587" s="72"/>
      <c r="P1587" s="72"/>
      <c r="Q1587" s="72"/>
      <c r="R1587" s="59"/>
      <c r="S1587" s="72"/>
      <c r="T1587" s="72"/>
      <c r="U1587" s="72"/>
      <c r="V1587" s="72"/>
      <c r="W1587" s="59"/>
      <c r="X1587" s="72"/>
      <c r="Y1587" s="72"/>
      <c r="Z1587" s="72"/>
      <c r="AA1587" s="72"/>
      <c r="AB1587" s="59"/>
      <c r="AC1587" s="62"/>
      <c r="AD1587" s="75" t="str">
        <f>Sonntag!G72</f>
        <v>M30</v>
      </c>
      <c r="AE1587" s="76"/>
      <c r="AF1587" s="76"/>
      <c r="AG1587" s="75" t="s">
        <v>34</v>
      </c>
      <c r="AH1587" s="76"/>
      <c r="AI1587" s="76"/>
      <c r="AJ1587" s="76"/>
      <c r="AK1587" s="76"/>
    </row>
    <row r="1588" spans="1:37">
      <c r="A1588" s="65" t="s">
        <v>100</v>
      </c>
      <c r="C1588" s="66"/>
      <c r="D1588" s="67"/>
      <c r="E1588" s="67"/>
      <c r="F1588" s="67"/>
      <c r="G1588" s="67"/>
      <c r="H1588" s="68"/>
      <c r="I1588" s="67"/>
      <c r="J1588" s="67"/>
      <c r="K1588" s="67"/>
      <c r="L1588" s="67"/>
      <c r="M1588" s="68"/>
      <c r="N1588" s="67"/>
      <c r="O1588" s="67"/>
      <c r="P1588" s="67"/>
      <c r="Q1588" s="67"/>
      <c r="R1588" s="68"/>
      <c r="S1588" s="67"/>
      <c r="T1588" s="67"/>
      <c r="U1588" s="67"/>
      <c r="V1588" s="67"/>
      <c r="W1588" s="68"/>
      <c r="X1588" s="67"/>
      <c r="Y1588" s="67"/>
      <c r="Z1588" s="67"/>
      <c r="AA1588" s="67"/>
      <c r="AB1588" s="68"/>
      <c r="AC1588" s="62"/>
      <c r="AD1588" s="77"/>
      <c r="AE1588" s="62"/>
      <c r="AF1588" s="62"/>
      <c r="AG1588" s="62"/>
      <c r="AH1588" s="62"/>
      <c r="AI1588" s="62"/>
      <c r="AJ1588" s="62"/>
      <c r="AK1588" s="62"/>
    </row>
    <row r="1589" spans="1:37">
      <c r="A1589" s="70" t="s">
        <v>101</v>
      </c>
      <c r="B1589" s="58"/>
      <c r="C1589" s="71"/>
      <c r="D1589" s="72"/>
      <c r="E1589" s="72"/>
      <c r="F1589" s="72"/>
      <c r="G1589" s="72"/>
      <c r="H1589" s="59"/>
      <c r="I1589" s="72"/>
      <c r="J1589" s="72"/>
      <c r="K1589" s="72"/>
      <c r="L1589" s="72"/>
      <c r="M1589" s="59"/>
      <c r="N1589" s="72"/>
      <c r="O1589" s="72"/>
      <c r="P1589" s="72"/>
      <c r="Q1589" s="72"/>
      <c r="R1589" s="59"/>
      <c r="S1589" s="72"/>
      <c r="T1589" s="72"/>
      <c r="U1589" s="72"/>
      <c r="V1589" s="72"/>
      <c r="W1589" s="59"/>
      <c r="X1589" s="72"/>
      <c r="Y1589" s="72"/>
      <c r="Z1589" s="72"/>
      <c r="AA1589" s="72"/>
      <c r="AB1589" s="59"/>
      <c r="AC1589" s="62"/>
      <c r="AD1589" s="78" t="s">
        <v>104</v>
      </c>
      <c r="AE1589" s="76"/>
      <c r="AF1589" s="76"/>
      <c r="AG1589" s="76"/>
      <c r="AH1589" s="79"/>
      <c r="AI1589" s="76"/>
      <c r="AJ1589" s="76"/>
      <c r="AK1589" s="80"/>
    </row>
    <row r="1590" spans="1:37">
      <c r="D1590" s="64"/>
      <c r="AD1590" s="81"/>
      <c r="AE1590" s="52"/>
      <c r="AF1590" s="52"/>
      <c r="AG1590" s="52"/>
      <c r="AH1590" s="82"/>
      <c r="AI1590" s="52"/>
      <c r="AJ1590" s="52"/>
      <c r="AK1590" s="53"/>
    </row>
    <row r="1591" spans="1:37">
      <c r="A1591" s="83" t="s">
        <v>105</v>
      </c>
      <c r="B1591" s="76"/>
      <c r="C1591" s="80"/>
      <c r="D1591" s="84"/>
      <c r="E1591" s="84" t="s">
        <v>100</v>
      </c>
      <c r="F1591" s="85" t="s">
        <v>21</v>
      </c>
      <c r="G1591" s="84" t="s">
        <v>101</v>
      </c>
      <c r="H1591" s="86"/>
      <c r="I1591" s="84" t="s">
        <v>106</v>
      </c>
      <c r="J1591" s="84"/>
      <c r="K1591" s="84"/>
      <c r="L1591" s="84"/>
      <c r="M1591" s="86"/>
      <c r="N1591" s="84" t="s">
        <v>107</v>
      </c>
      <c r="O1591" s="84"/>
      <c r="P1591" s="84"/>
      <c r="Q1591" s="84"/>
      <c r="R1591" s="86"/>
      <c r="S1591" s="73"/>
      <c r="T1591" s="73"/>
      <c r="AD1591" s="87" t="s">
        <v>108</v>
      </c>
      <c r="AE1591" s="58"/>
      <c r="AF1591" s="58"/>
      <c r="AG1591" s="58"/>
      <c r="AH1591" s="72"/>
      <c r="AI1591" s="58"/>
      <c r="AJ1591" s="58"/>
      <c r="AK1591" s="59"/>
    </row>
    <row r="1592" spans="1:37">
      <c r="A1592" s="60"/>
      <c r="C1592" s="61"/>
      <c r="H1592" s="61"/>
      <c r="M1592" s="61"/>
      <c r="N1592" s="88"/>
      <c r="O1592" s="89"/>
      <c r="P1592" s="89"/>
      <c r="Q1592" s="89"/>
      <c r="R1592" s="90"/>
      <c r="S1592" s="62"/>
      <c r="T1592" s="56" t="s">
        <v>109</v>
      </c>
      <c r="AD1592" s="91"/>
      <c r="AE1592" s="62"/>
      <c r="AF1592" s="62"/>
      <c r="AG1592" s="62"/>
      <c r="AH1592" s="92"/>
      <c r="AI1592" s="62"/>
      <c r="AJ1592" s="62"/>
      <c r="AK1592" s="61"/>
    </row>
    <row r="1593" spans="1:37">
      <c r="A1593" s="93" t="s">
        <v>110</v>
      </c>
      <c r="B1593" s="58"/>
      <c r="C1593" s="59"/>
      <c r="D1593" s="58"/>
      <c r="E1593" s="58"/>
      <c r="F1593" s="94" t="s">
        <v>21</v>
      </c>
      <c r="G1593" s="58"/>
      <c r="H1593" s="59"/>
      <c r="I1593" s="58"/>
      <c r="J1593" s="58"/>
      <c r="K1593" s="94" t="s">
        <v>21</v>
      </c>
      <c r="L1593" s="58"/>
      <c r="M1593" s="59"/>
      <c r="N1593" s="95"/>
      <c r="O1593" s="95"/>
      <c r="P1593" s="96"/>
      <c r="Q1593" s="97"/>
      <c r="R1593" s="98"/>
      <c r="S1593" s="62"/>
      <c r="T1593" s="62"/>
      <c r="AD1593" s="87" t="s">
        <v>111</v>
      </c>
      <c r="AE1593" s="58"/>
      <c r="AF1593" s="58"/>
      <c r="AG1593" s="58"/>
      <c r="AH1593" s="72"/>
      <c r="AI1593" s="58"/>
      <c r="AJ1593" s="58"/>
      <c r="AK1593" s="59"/>
    </row>
    <row r="1594" spans="1:37">
      <c r="A1594" s="60"/>
      <c r="C1594" s="61"/>
      <c r="H1594" s="61"/>
      <c r="K1594" s="99"/>
      <c r="M1594" s="61"/>
      <c r="N1594" s="62"/>
      <c r="Q1594" s="100"/>
      <c r="R1594" s="61"/>
      <c r="S1594" s="62"/>
      <c r="T1594" s="58"/>
      <c r="U1594" s="58"/>
      <c r="V1594" s="58"/>
      <c r="W1594" s="58"/>
      <c r="X1594" s="58"/>
      <c r="Y1594" s="58"/>
      <c r="Z1594" s="58"/>
      <c r="AA1594" s="58"/>
      <c r="AB1594" s="58"/>
      <c r="AC1594" s="62"/>
      <c r="AD1594" s="91"/>
      <c r="AE1594" s="62"/>
      <c r="AF1594" s="62"/>
      <c r="AG1594" s="62"/>
      <c r="AH1594" s="92"/>
      <c r="AI1594" s="62"/>
      <c r="AJ1594" s="62"/>
      <c r="AK1594" s="61"/>
    </row>
    <row r="1595" spans="1:37">
      <c r="A1595" s="93" t="s">
        <v>112</v>
      </c>
      <c r="B1595" s="58"/>
      <c r="C1595" s="59"/>
      <c r="D1595" s="58"/>
      <c r="E1595" s="58"/>
      <c r="F1595" s="94" t="s">
        <v>21</v>
      </c>
      <c r="G1595" s="58"/>
      <c r="H1595" s="59"/>
      <c r="I1595" s="58"/>
      <c r="J1595" s="58"/>
      <c r="K1595" s="94" t="s">
        <v>21</v>
      </c>
      <c r="L1595" s="58"/>
      <c r="M1595" s="59"/>
      <c r="N1595" s="58"/>
      <c r="O1595" s="58"/>
      <c r="P1595" s="94" t="s">
        <v>21</v>
      </c>
      <c r="Q1595" s="101"/>
      <c r="R1595" s="59"/>
      <c r="S1595" s="62"/>
      <c r="T1595" s="62"/>
      <c r="AD1595" s="87" t="s">
        <v>113</v>
      </c>
      <c r="AE1595" s="58"/>
      <c r="AF1595" s="58"/>
      <c r="AG1595" s="58"/>
      <c r="AH1595" s="72"/>
      <c r="AI1595" s="58"/>
      <c r="AJ1595" s="58"/>
      <c r="AK1595" s="59"/>
    </row>
    <row r="1596" spans="1:37">
      <c r="AD1596" s="91" t="s">
        <v>114</v>
      </c>
      <c r="AE1596" s="62"/>
      <c r="AF1596" s="62"/>
      <c r="AG1596" s="62"/>
      <c r="AH1596" s="92"/>
      <c r="AI1596" s="62"/>
      <c r="AJ1596" s="62"/>
      <c r="AK1596" s="61"/>
    </row>
    <row r="1597" spans="1:37">
      <c r="A1597" s="102"/>
      <c r="B1597" s="76"/>
      <c r="C1597" s="76"/>
      <c r="D1597" s="76"/>
      <c r="E1597" s="76" t="s">
        <v>100</v>
      </c>
      <c r="F1597" s="76"/>
      <c r="G1597" s="76"/>
      <c r="H1597" s="76"/>
      <c r="I1597" s="76"/>
      <c r="J1597" s="76"/>
      <c r="K1597" s="76"/>
      <c r="L1597" s="76"/>
      <c r="M1597" s="76"/>
      <c r="N1597" s="85" t="s">
        <v>40</v>
      </c>
      <c r="O1597" s="76"/>
      <c r="P1597" s="76"/>
      <c r="Q1597" s="76"/>
      <c r="R1597" s="76"/>
      <c r="S1597" s="76"/>
      <c r="T1597" s="76" t="s">
        <v>101</v>
      </c>
      <c r="U1597" s="76"/>
      <c r="V1597" s="76"/>
      <c r="W1597" s="76"/>
      <c r="X1597" s="76"/>
      <c r="Y1597" s="76"/>
      <c r="Z1597" s="76"/>
      <c r="AA1597" s="76"/>
      <c r="AB1597" s="80"/>
      <c r="AD1597" s="87" t="s">
        <v>115</v>
      </c>
      <c r="AE1597" s="58"/>
      <c r="AF1597" s="58"/>
      <c r="AG1597" s="58"/>
      <c r="AH1597" s="72"/>
      <c r="AI1597" s="58"/>
      <c r="AJ1597" s="58"/>
      <c r="AK1597" s="59"/>
    </row>
    <row r="1598" spans="1:37">
      <c r="A1598" s="103" t="s">
        <v>116</v>
      </c>
      <c r="B1598" s="104" t="s">
        <v>117</v>
      </c>
      <c r="C1598" s="104"/>
      <c r="D1598" s="104"/>
      <c r="E1598" s="104"/>
      <c r="F1598" s="104"/>
      <c r="G1598" s="105"/>
      <c r="H1598" s="104" t="s">
        <v>118</v>
      </c>
      <c r="I1598" s="104"/>
      <c r="J1598" s="105"/>
      <c r="K1598" s="106" t="s">
        <v>119</v>
      </c>
      <c r="L1598" s="107" t="s">
        <v>120</v>
      </c>
      <c r="M1598" s="108"/>
      <c r="N1598" s="109" t="s">
        <v>94</v>
      </c>
      <c r="O1598" s="105" t="s">
        <v>116</v>
      </c>
      <c r="P1598" s="104" t="s">
        <v>117</v>
      </c>
      <c r="Q1598" s="104"/>
      <c r="R1598" s="104"/>
      <c r="S1598" s="104"/>
      <c r="T1598" s="104"/>
      <c r="U1598" s="105"/>
      <c r="V1598" s="104" t="s">
        <v>118</v>
      </c>
      <c r="W1598" s="104"/>
      <c r="X1598" s="105"/>
      <c r="Y1598" s="106" t="s">
        <v>119</v>
      </c>
      <c r="Z1598" s="107" t="s">
        <v>120</v>
      </c>
      <c r="AA1598" s="108"/>
      <c r="AB1598" s="109" t="s">
        <v>94</v>
      </c>
    </row>
    <row r="1599" spans="1:37">
      <c r="A1599" s="110" t="s">
        <v>121</v>
      </c>
      <c r="B1599" s="111"/>
      <c r="C1599" s="111"/>
      <c r="D1599" s="111"/>
      <c r="E1599" s="111"/>
      <c r="F1599" s="111"/>
      <c r="G1599" s="112"/>
      <c r="H1599" s="111"/>
      <c r="I1599" s="111"/>
      <c r="J1599" s="112"/>
      <c r="K1599" s="113"/>
      <c r="L1599" s="114"/>
      <c r="M1599" s="115"/>
      <c r="N1599" s="116"/>
      <c r="O1599" s="117" t="s">
        <v>121</v>
      </c>
      <c r="P1599" s="111"/>
      <c r="Q1599" s="111"/>
      <c r="R1599" s="111"/>
      <c r="S1599" s="111"/>
      <c r="T1599" s="111"/>
      <c r="U1599" s="112"/>
      <c r="V1599" s="111"/>
      <c r="W1599" s="111"/>
      <c r="X1599" s="112"/>
      <c r="Y1599" s="113"/>
      <c r="Z1599" s="114"/>
      <c r="AA1599" s="115"/>
      <c r="AB1599" s="116"/>
      <c r="AD1599" s="64" t="s">
        <v>122</v>
      </c>
    </row>
    <row r="1600" spans="1:37">
      <c r="A1600" s="110" t="s">
        <v>123</v>
      </c>
      <c r="B1600" s="111"/>
      <c r="C1600" s="111"/>
      <c r="D1600" s="111"/>
      <c r="E1600" s="111"/>
      <c r="F1600" s="111"/>
      <c r="G1600" s="112"/>
      <c r="H1600" s="111"/>
      <c r="I1600" s="111"/>
      <c r="J1600" s="112"/>
      <c r="K1600" s="118"/>
      <c r="L1600" s="119"/>
      <c r="M1600" s="112"/>
      <c r="N1600" s="116"/>
      <c r="O1600" s="117" t="s">
        <v>123</v>
      </c>
      <c r="P1600" s="111"/>
      <c r="Q1600" s="111"/>
      <c r="R1600" s="111"/>
      <c r="S1600" s="111"/>
      <c r="T1600" s="111"/>
      <c r="U1600" s="112"/>
      <c r="V1600" s="111"/>
      <c r="W1600" s="111"/>
      <c r="X1600" s="112"/>
      <c r="Y1600" s="118"/>
      <c r="Z1600" s="119"/>
      <c r="AA1600" s="112"/>
      <c r="AB1600" s="116"/>
      <c r="AD1600" s="120"/>
      <c r="AE1600" s="58"/>
      <c r="AF1600" s="58"/>
      <c r="AG1600" s="58"/>
      <c r="AH1600" s="58"/>
      <c r="AI1600" s="58"/>
      <c r="AJ1600" s="58"/>
      <c r="AK1600" s="58"/>
    </row>
    <row r="1601" spans="1:37">
      <c r="A1601" s="110" t="s">
        <v>124</v>
      </c>
      <c r="B1601" s="111"/>
      <c r="C1601" s="111"/>
      <c r="D1601" s="111"/>
      <c r="E1601" s="111"/>
      <c r="F1601" s="111"/>
      <c r="G1601" s="112"/>
      <c r="H1601" s="111"/>
      <c r="I1601" s="111"/>
      <c r="J1601" s="112"/>
      <c r="K1601" s="118"/>
      <c r="L1601" s="119"/>
      <c r="M1601" s="112"/>
      <c r="N1601" s="116"/>
      <c r="O1601" s="117" t="s">
        <v>124</v>
      </c>
      <c r="P1601" s="111"/>
      <c r="Q1601" s="111"/>
      <c r="R1601" s="111"/>
      <c r="S1601" s="111"/>
      <c r="T1601" s="111"/>
      <c r="U1601" s="112"/>
      <c r="V1601" s="111"/>
      <c r="W1601" s="111"/>
      <c r="X1601" s="112"/>
      <c r="Y1601" s="118"/>
      <c r="Z1601" s="119"/>
      <c r="AA1601" s="112"/>
      <c r="AB1601" s="116"/>
      <c r="AD1601" s="64" t="s">
        <v>96</v>
      </c>
    </row>
    <row r="1602" spans="1:37">
      <c r="A1602" s="110" t="s">
        <v>125</v>
      </c>
      <c r="B1602" s="111"/>
      <c r="C1602" s="111"/>
      <c r="D1602" s="111"/>
      <c r="E1602" s="111"/>
      <c r="F1602" s="111"/>
      <c r="G1602" s="112"/>
      <c r="H1602" s="111"/>
      <c r="I1602" s="111"/>
      <c r="J1602" s="112"/>
      <c r="K1602" s="118"/>
      <c r="L1602" s="119"/>
      <c r="M1602" s="112"/>
      <c r="N1602" s="116"/>
      <c r="O1602" s="117" t="s">
        <v>125</v>
      </c>
      <c r="P1602" s="111"/>
      <c r="Q1602" s="111"/>
      <c r="R1602" s="111"/>
      <c r="S1602" s="111"/>
      <c r="T1602" s="111"/>
      <c r="U1602" s="112"/>
      <c r="V1602" s="111"/>
      <c r="W1602" s="111"/>
      <c r="X1602" s="112"/>
      <c r="Y1602" s="118"/>
      <c r="Z1602" s="119"/>
      <c r="AA1602" s="112"/>
      <c r="AB1602" s="116"/>
      <c r="AD1602" s="120"/>
      <c r="AE1602" s="58"/>
      <c r="AF1602" s="58"/>
      <c r="AG1602" s="58"/>
      <c r="AH1602" s="58"/>
      <c r="AI1602" s="58"/>
      <c r="AJ1602" s="58"/>
      <c r="AK1602" s="58"/>
    </row>
    <row r="1603" spans="1:37">
      <c r="A1603" s="110" t="s">
        <v>126</v>
      </c>
      <c r="B1603" s="111"/>
      <c r="C1603" s="111"/>
      <c r="D1603" s="111"/>
      <c r="E1603" s="111"/>
      <c r="F1603" s="111"/>
      <c r="G1603" s="112"/>
      <c r="H1603" s="111"/>
      <c r="I1603" s="111"/>
      <c r="J1603" s="112"/>
      <c r="K1603" s="118"/>
      <c r="L1603" s="119"/>
      <c r="M1603" s="112"/>
      <c r="N1603" s="116"/>
      <c r="O1603" s="117" t="s">
        <v>126</v>
      </c>
      <c r="P1603" s="111"/>
      <c r="Q1603" s="111"/>
      <c r="R1603" s="111"/>
      <c r="S1603" s="111"/>
      <c r="T1603" s="111"/>
      <c r="U1603" s="112"/>
      <c r="V1603" s="111"/>
      <c r="W1603" s="111"/>
      <c r="X1603" s="112"/>
      <c r="Y1603" s="118"/>
      <c r="Z1603" s="119"/>
      <c r="AA1603" s="112"/>
      <c r="AB1603" s="116"/>
      <c r="AD1603" s="64" t="s">
        <v>127</v>
      </c>
    </row>
    <row r="1604" spans="1:37">
      <c r="A1604" s="121" t="s">
        <v>128</v>
      </c>
      <c r="B1604" s="58"/>
      <c r="C1604" s="58"/>
      <c r="D1604" s="58"/>
      <c r="E1604" s="58"/>
      <c r="F1604" s="58"/>
      <c r="G1604" s="72"/>
      <c r="H1604" s="58"/>
      <c r="I1604" s="58"/>
      <c r="J1604" s="72"/>
      <c r="K1604" s="122"/>
      <c r="L1604" s="123"/>
      <c r="M1604" s="72"/>
      <c r="N1604" s="59"/>
      <c r="O1604" s="124" t="s">
        <v>128</v>
      </c>
      <c r="P1604" s="58"/>
      <c r="Q1604" s="58"/>
      <c r="R1604" s="58"/>
      <c r="S1604" s="58"/>
      <c r="T1604" s="58"/>
      <c r="U1604" s="72"/>
      <c r="V1604" s="58"/>
      <c r="W1604" s="58"/>
      <c r="X1604" s="72"/>
      <c r="Y1604" s="122"/>
      <c r="Z1604" s="123"/>
      <c r="AA1604" s="72"/>
      <c r="AB1604" s="59"/>
      <c r="AD1604" s="120"/>
      <c r="AE1604" s="125" t="str">
        <f>Daten!$A$35</f>
        <v>Fredenbeck</v>
      </c>
      <c r="AF1604" s="58"/>
      <c r="AG1604" s="58"/>
      <c r="AH1604" s="58"/>
      <c r="AI1604" s="58"/>
      <c r="AJ1604" s="58"/>
      <c r="AK1604" s="58"/>
    </row>
    <row r="1605" spans="1:37">
      <c r="A1605" s="65" t="s">
        <v>129</v>
      </c>
      <c r="N1605" s="61"/>
      <c r="O1605" s="64" t="s">
        <v>129</v>
      </c>
      <c r="AB1605" s="61"/>
      <c r="AD1605" s="64" t="s">
        <v>130</v>
      </c>
    </row>
    <row r="1606" spans="1:37">
      <c r="A1606" s="57"/>
      <c r="B1606" s="58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9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8"/>
      <c r="AB1606" s="59"/>
      <c r="AD1606" s="58"/>
      <c r="AE1606" s="126" t="str">
        <f>Daten!$A$33</f>
        <v>06.05.2017</v>
      </c>
      <c r="AF1606" s="58"/>
      <c r="AG1606" s="58"/>
      <c r="AH1606" s="58"/>
      <c r="AI1606" s="58"/>
      <c r="AJ1606" s="58"/>
      <c r="AK1606" s="58"/>
    </row>
    <row r="1607" spans="1:37" ht="12" customHeight="1"/>
    <row r="1608" spans="1:37">
      <c r="A1608" s="51" t="s">
        <v>95</v>
      </c>
      <c r="B1608" s="52"/>
      <c r="C1608" s="52"/>
      <c r="D1608" s="52"/>
      <c r="E1608" s="53"/>
      <c r="F1608" s="54" t="s">
        <v>96</v>
      </c>
      <c r="G1608" s="52"/>
      <c r="H1608" s="52"/>
      <c r="I1608" s="52"/>
      <c r="J1608" s="52"/>
      <c r="K1608" s="52"/>
      <c r="L1608" s="52"/>
      <c r="M1608" s="52"/>
      <c r="N1608" s="52"/>
      <c r="O1608" s="52"/>
      <c r="P1608" s="53"/>
      <c r="Q1608" s="54" t="s">
        <v>97</v>
      </c>
      <c r="R1608" s="52"/>
      <c r="S1608" s="52"/>
      <c r="T1608" s="52"/>
      <c r="U1608" s="52"/>
      <c r="V1608" s="52"/>
      <c r="W1608" s="52"/>
      <c r="X1608" s="52"/>
      <c r="Y1608" s="52"/>
      <c r="Z1608" s="52"/>
      <c r="AA1608" s="52"/>
      <c r="AB1608" s="53"/>
      <c r="AC1608" s="55" t="s">
        <v>98</v>
      </c>
    </row>
    <row r="1609" spans="1:37">
      <c r="A1609" s="57"/>
      <c r="B1609" s="58"/>
      <c r="C1609" s="58"/>
      <c r="D1609" s="58"/>
      <c r="E1609" s="59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9"/>
      <c r="Q1609" s="58"/>
      <c r="R1609" s="58">
        <f>Sonntag!P73</f>
        <v>0</v>
      </c>
      <c r="S1609" s="58"/>
      <c r="T1609" s="58"/>
      <c r="U1609" s="58"/>
      <c r="V1609" s="58"/>
      <c r="W1609" s="58"/>
      <c r="X1609" s="58"/>
      <c r="Y1609" s="58"/>
      <c r="Z1609" s="58"/>
      <c r="AA1609" s="58"/>
      <c r="AB1609" s="59"/>
      <c r="AC1609" s="55" t="s">
        <v>99</v>
      </c>
    </row>
    <row r="1610" spans="1:37" ht="15.95" customHeight="1">
      <c r="A1610" s="60" t="s">
        <v>100</v>
      </c>
      <c r="C1610" s="56">
        <f>Sonntag!I73</f>
        <v>0</v>
      </c>
      <c r="M1610" s="61"/>
      <c r="N1610" s="62" t="s">
        <v>101</v>
      </c>
      <c r="O1610" s="63"/>
      <c r="P1610" s="56">
        <f>Sonntag!M73</f>
        <v>0</v>
      </c>
      <c r="AB1610" s="61"/>
    </row>
    <row r="1611" spans="1:37">
      <c r="A1611" s="57"/>
      <c r="B1611" s="58"/>
      <c r="C1611" s="58"/>
      <c r="M1611" s="61"/>
      <c r="N1611" s="62"/>
      <c r="AB1611" s="61"/>
      <c r="AD1611" s="64" t="s">
        <v>37</v>
      </c>
      <c r="AG1611" s="64" t="s">
        <v>102</v>
      </c>
      <c r="AJ1611" s="64" t="s">
        <v>39</v>
      </c>
    </row>
    <row r="1612" spans="1:37">
      <c r="A1612" s="65" t="s">
        <v>100</v>
      </c>
      <c r="C1612" s="66"/>
      <c r="D1612" s="67"/>
      <c r="E1612" s="67"/>
      <c r="F1612" s="67"/>
      <c r="G1612" s="67"/>
      <c r="H1612" s="68"/>
      <c r="I1612" s="67"/>
      <c r="J1612" s="67"/>
      <c r="K1612" s="67"/>
      <c r="L1612" s="67"/>
      <c r="M1612" s="68"/>
      <c r="N1612" s="67"/>
      <c r="O1612" s="67"/>
      <c r="P1612" s="67"/>
      <c r="Q1612" s="67"/>
      <c r="R1612" s="68"/>
      <c r="S1612" s="67"/>
      <c r="T1612" s="67"/>
      <c r="U1612" s="67"/>
      <c r="V1612" s="67"/>
      <c r="W1612" s="68"/>
      <c r="X1612" s="67"/>
      <c r="Y1612" s="67"/>
      <c r="Z1612" s="67"/>
      <c r="AA1612" s="67"/>
      <c r="AB1612" s="68"/>
      <c r="AC1612" s="62"/>
      <c r="AD1612" s="69"/>
      <c r="AE1612" s="53"/>
      <c r="AF1612" s="62"/>
      <c r="AG1612" s="69"/>
      <c r="AH1612" s="53"/>
      <c r="AJ1612" s="69"/>
      <c r="AK1612" s="53"/>
    </row>
    <row r="1613" spans="1:37">
      <c r="A1613" s="70" t="s">
        <v>101</v>
      </c>
      <c r="B1613" s="58"/>
      <c r="C1613" s="71"/>
      <c r="D1613" s="72"/>
      <c r="E1613" s="72"/>
      <c r="F1613" s="72"/>
      <c r="G1613" s="72"/>
      <c r="H1613" s="59"/>
      <c r="I1613" s="72"/>
      <c r="J1613" s="72"/>
      <c r="K1613" s="72"/>
      <c r="L1613" s="72"/>
      <c r="M1613" s="59"/>
      <c r="N1613" s="72"/>
      <c r="O1613" s="72"/>
      <c r="P1613" s="72"/>
      <c r="Q1613" s="72"/>
      <c r="R1613" s="59"/>
      <c r="S1613" s="72"/>
      <c r="T1613" s="72"/>
      <c r="U1613" s="72"/>
      <c r="V1613" s="72"/>
      <c r="W1613" s="59"/>
      <c r="X1613" s="72"/>
      <c r="Y1613" s="72"/>
      <c r="Z1613" s="72"/>
      <c r="AA1613" s="72"/>
      <c r="AB1613" s="59"/>
      <c r="AC1613" s="62"/>
      <c r="AD1613" s="462">
        <f>Sonntag!C73</f>
        <v>0</v>
      </c>
      <c r="AE1613" s="463"/>
      <c r="AF1613" s="62"/>
      <c r="AG1613" s="462">
        <f>Sonntag!E73</f>
        <v>4</v>
      </c>
      <c r="AH1613" s="463"/>
      <c r="AJ1613" s="462">
        <f>Sonntag!F73</f>
        <v>4</v>
      </c>
      <c r="AK1613" s="463"/>
    </row>
    <row r="1614" spans="1:37">
      <c r="A1614" s="65" t="s">
        <v>100</v>
      </c>
      <c r="C1614" s="66"/>
      <c r="D1614" s="67"/>
      <c r="E1614" s="67"/>
      <c r="F1614" s="67"/>
      <c r="G1614" s="67"/>
      <c r="H1614" s="68"/>
      <c r="I1614" s="67"/>
      <c r="J1614" s="67"/>
      <c r="K1614" s="67"/>
      <c r="L1614" s="67"/>
      <c r="M1614" s="68"/>
      <c r="N1614" s="67"/>
      <c r="O1614" s="67"/>
      <c r="P1614" s="67"/>
      <c r="Q1614" s="67"/>
      <c r="R1614" s="68"/>
      <c r="S1614" s="67"/>
      <c r="T1614" s="67"/>
      <c r="U1614" s="67"/>
      <c r="V1614" s="67"/>
      <c r="W1614" s="68"/>
      <c r="X1614" s="67"/>
      <c r="Y1614" s="67"/>
      <c r="Z1614" s="67"/>
      <c r="AA1614" s="67"/>
      <c r="AB1614" s="68"/>
      <c r="AC1614" s="62"/>
      <c r="AD1614" s="57"/>
      <c r="AE1614" s="59"/>
      <c r="AF1614" s="62"/>
      <c r="AG1614" s="57"/>
      <c r="AH1614" s="59"/>
      <c r="AJ1614" s="57"/>
      <c r="AK1614" s="59"/>
    </row>
    <row r="1615" spans="1:37">
      <c r="A1615" s="70" t="s">
        <v>101</v>
      </c>
      <c r="B1615" s="58"/>
      <c r="C1615" s="71"/>
      <c r="D1615" s="72"/>
      <c r="E1615" s="72"/>
      <c r="F1615" s="72"/>
      <c r="G1615" s="72"/>
      <c r="H1615" s="59"/>
      <c r="I1615" s="72"/>
      <c r="J1615" s="72"/>
      <c r="K1615" s="72"/>
      <c r="L1615" s="72"/>
      <c r="M1615" s="59"/>
      <c r="N1615" s="72"/>
      <c r="O1615" s="72"/>
      <c r="P1615" s="72"/>
      <c r="Q1615" s="72"/>
      <c r="R1615" s="59"/>
      <c r="S1615" s="72"/>
      <c r="T1615" s="72"/>
      <c r="U1615" s="72"/>
      <c r="V1615" s="72"/>
      <c r="W1615" s="59"/>
      <c r="X1615" s="72"/>
      <c r="Y1615" s="72"/>
      <c r="Z1615" s="72"/>
      <c r="AA1615" s="72"/>
      <c r="AB1615" s="59"/>
      <c r="AC1615" s="62"/>
      <c r="AD1615" s="62"/>
      <c r="AE1615" s="62"/>
      <c r="AF1615" s="62"/>
      <c r="AG1615" s="62"/>
    </row>
    <row r="1616" spans="1:37">
      <c r="A1616" s="65" t="s">
        <v>100</v>
      </c>
      <c r="C1616" s="66"/>
      <c r="D1616" s="67"/>
      <c r="E1616" s="67"/>
      <c r="F1616" s="67"/>
      <c r="G1616" s="67"/>
      <c r="H1616" s="68"/>
      <c r="I1616" s="67"/>
      <c r="J1616" s="67"/>
      <c r="K1616" s="67"/>
      <c r="L1616" s="67"/>
      <c r="M1616" s="68"/>
      <c r="N1616" s="67"/>
      <c r="O1616" s="67"/>
      <c r="P1616" s="67"/>
      <c r="Q1616" s="67"/>
      <c r="R1616" s="68"/>
      <c r="S1616" s="67"/>
      <c r="T1616" s="67"/>
      <c r="U1616" s="67"/>
      <c r="V1616" s="67"/>
      <c r="W1616" s="68"/>
      <c r="X1616" s="67"/>
      <c r="Y1616" s="67"/>
      <c r="Z1616" s="67"/>
      <c r="AA1616" s="67"/>
      <c r="AB1616" s="68"/>
      <c r="AC1616" s="62"/>
      <c r="AD1616" s="73" t="s">
        <v>103</v>
      </c>
      <c r="AE1616" s="62"/>
      <c r="AF1616" s="62"/>
      <c r="AG1616" s="62"/>
    </row>
    <row r="1617" spans="1:37">
      <c r="A1617" s="70" t="s">
        <v>101</v>
      </c>
      <c r="B1617" s="58"/>
      <c r="C1617" s="71"/>
      <c r="D1617" s="72"/>
      <c r="E1617" s="72"/>
      <c r="F1617" s="72"/>
      <c r="G1617" s="72"/>
      <c r="H1617" s="59"/>
      <c r="I1617" s="72"/>
      <c r="J1617" s="72"/>
      <c r="K1617" s="72"/>
      <c r="L1617" s="72"/>
      <c r="M1617" s="59"/>
      <c r="N1617" s="72"/>
      <c r="O1617" s="72"/>
      <c r="P1617" s="72"/>
      <c r="Q1617" s="72"/>
      <c r="R1617" s="59"/>
      <c r="S1617" s="72"/>
      <c r="T1617" s="72"/>
      <c r="U1617" s="72"/>
      <c r="V1617" s="72"/>
      <c r="W1617" s="59"/>
      <c r="X1617" s="72"/>
      <c r="Y1617" s="72"/>
      <c r="Z1617" s="72"/>
      <c r="AA1617" s="72"/>
      <c r="AB1617" s="59"/>
      <c r="AC1617" s="62"/>
      <c r="AD1617" s="62"/>
      <c r="AE1617" s="62"/>
      <c r="AF1617" s="62"/>
      <c r="AG1617" s="62"/>
    </row>
    <row r="1618" spans="1:37">
      <c r="A1618" s="65" t="s">
        <v>100</v>
      </c>
      <c r="C1618" s="66"/>
      <c r="D1618" s="67"/>
      <c r="E1618" s="67"/>
      <c r="F1618" s="67"/>
      <c r="G1618" s="67"/>
      <c r="H1618" s="68"/>
      <c r="I1618" s="67"/>
      <c r="J1618" s="67"/>
      <c r="K1618" s="67"/>
      <c r="L1618" s="67"/>
      <c r="M1618" s="68"/>
      <c r="N1618" s="67"/>
      <c r="O1618" s="67"/>
      <c r="P1618" s="67"/>
      <c r="Q1618" s="67"/>
      <c r="R1618" s="68"/>
      <c r="S1618" s="67"/>
      <c r="T1618" s="67"/>
      <c r="U1618" s="67"/>
      <c r="V1618" s="67"/>
      <c r="W1618" s="68"/>
      <c r="X1618" s="67"/>
      <c r="Y1618" s="67"/>
      <c r="Z1618" s="67"/>
      <c r="AA1618" s="67"/>
      <c r="AB1618" s="68"/>
      <c r="AC1618" s="62"/>
      <c r="AD1618" s="74" t="str">
        <f>Daten!$A$31</f>
        <v>DM Senioren 2017</v>
      </c>
      <c r="AE1618" s="58"/>
      <c r="AF1618" s="58"/>
      <c r="AG1618" s="58"/>
      <c r="AH1618" s="58"/>
      <c r="AI1618" s="58"/>
      <c r="AJ1618" s="58"/>
      <c r="AK1618" s="58"/>
    </row>
    <row r="1619" spans="1:37">
      <c r="A1619" s="70" t="s">
        <v>101</v>
      </c>
      <c r="B1619" s="58"/>
      <c r="C1619" s="71"/>
      <c r="D1619" s="72"/>
      <c r="E1619" s="72"/>
      <c r="F1619" s="72"/>
      <c r="G1619" s="72"/>
      <c r="H1619" s="59"/>
      <c r="I1619" s="72"/>
      <c r="J1619" s="72"/>
      <c r="K1619" s="72"/>
      <c r="L1619" s="72"/>
      <c r="M1619" s="59"/>
      <c r="N1619" s="72"/>
      <c r="O1619" s="72"/>
      <c r="P1619" s="72"/>
      <c r="Q1619" s="72"/>
      <c r="R1619" s="59"/>
      <c r="S1619" s="72"/>
      <c r="T1619" s="72"/>
      <c r="U1619" s="72"/>
      <c r="V1619" s="72"/>
      <c r="W1619" s="59"/>
      <c r="X1619" s="72"/>
      <c r="Y1619" s="72"/>
      <c r="Z1619" s="72"/>
      <c r="AA1619" s="72"/>
      <c r="AB1619" s="59"/>
      <c r="AC1619" s="62"/>
      <c r="AD1619" s="75">
        <f>Sonntag!G73</f>
        <v>0</v>
      </c>
      <c r="AE1619" s="76"/>
      <c r="AF1619" s="76"/>
      <c r="AG1619" s="75" t="s">
        <v>34</v>
      </c>
      <c r="AH1619" s="76"/>
      <c r="AI1619" s="76"/>
      <c r="AJ1619" s="76"/>
      <c r="AK1619" s="76"/>
    </row>
    <row r="1620" spans="1:37">
      <c r="A1620" s="65" t="s">
        <v>100</v>
      </c>
      <c r="C1620" s="66"/>
      <c r="D1620" s="67"/>
      <c r="E1620" s="67"/>
      <c r="F1620" s="67"/>
      <c r="G1620" s="67"/>
      <c r="H1620" s="68"/>
      <c r="I1620" s="67"/>
      <c r="J1620" s="67"/>
      <c r="K1620" s="67"/>
      <c r="L1620" s="67"/>
      <c r="M1620" s="68"/>
      <c r="N1620" s="67"/>
      <c r="O1620" s="67"/>
      <c r="P1620" s="67"/>
      <c r="Q1620" s="67"/>
      <c r="R1620" s="68"/>
      <c r="S1620" s="67"/>
      <c r="T1620" s="67"/>
      <c r="U1620" s="67"/>
      <c r="V1620" s="67"/>
      <c r="W1620" s="68"/>
      <c r="X1620" s="67"/>
      <c r="Y1620" s="67"/>
      <c r="Z1620" s="67"/>
      <c r="AA1620" s="67"/>
      <c r="AB1620" s="68"/>
      <c r="AC1620" s="62"/>
      <c r="AD1620" s="77"/>
      <c r="AE1620" s="62"/>
      <c r="AF1620" s="62"/>
      <c r="AG1620" s="62"/>
      <c r="AH1620" s="62"/>
      <c r="AI1620" s="62"/>
      <c r="AJ1620" s="62"/>
      <c r="AK1620" s="62"/>
    </row>
    <row r="1621" spans="1:37">
      <c r="A1621" s="70" t="s">
        <v>101</v>
      </c>
      <c r="B1621" s="58"/>
      <c r="C1621" s="71"/>
      <c r="D1621" s="72"/>
      <c r="E1621" s="72"/>
      <c r="F1621" s="72"/>
      <c r="G1621" s="72"/>
      <c r="H1621" s="59"/>
      <c r="I1621" s="72"/>
      <c r="J1621" s="72"/>
      <c r="K1621" s="72"/>
      <c r="L1621" s="72"/>
      <c r="M1621" s="59"/>
      <c r="N1621" s="72"/>
      <c r="O1621" s="72"/>
      <c r="P1621" s="72"/>
      <c r="Q1621" s="72"/>
      <c r="R1621" s="59"/>
      <c r="S1621" s="72"/>
      <c r="T1621" s="72"/>
      <c r="U1621" s="72"/>
      <c r="V1621" s="72"/>
      <c r="W1621" s="59"/>
      <c r="X1621" s="72"/>
      <c r="Y1621" s="72"/>
      <c r="Z1621" s="72"/>
      <c r="AA1621" s="72"/>
      <c r="AB1621" s="59"/>
      <c r="AC1621" s="62"/>
      <c r="AD1621" s="78" t="s">
        <v>104</v>
      </c>
      <c r="AE1621" s="76"/>
      <c r="AF1621" s="76"/>
      <c r="AG1621" s="76"/>
      <c r="AH1621" s="79"/>
      <c r="AI1621" s="76"/>
      <c r="AJ1621" s="76"/>
      <c r="AK1621" s="80"/>
    </row>
    <row r="1622" spans="1:37">
      <c r="D1622" s="64"/>
      <c r="AD1622" s="81"/>
      <c r="AE1622" s="52"/>
      <c r="AF1622" s="52"/>
      <c r="AG1622" s="52"/>
      <c r="AH1622" s="82"/>
      <c r="AI1622" s="52"/>
      <c r="AJ1622" s="52"/>
      <c r="AK1622" s="53"/>
    </row>
    <row r="1623" spans="1:37">
      <c r="A1623" s="83" t="s">
        <v>105</v>
      </c>
      <c r="B1623" s="76"/>
      <c r="C1623" s="80"/>
      <c r="D1623" s="84"/>
      <c r="E1623" s="84" t="s">
        <v>100</v>
      </c>
      <c r="F1623" s="85" t="s">
        <v>21</v>
      </c>
      <c r="G1623" s="84" t="s">
        <v>101</v>
      </c>
      <c r="H1623" s="86"/>
      <c r="I1623" s="84" t="s">
        <v>106</v>
      </c>
      <c r="J1623" s="84"/>
      <c r="K1623" s="84"/>
      <c r="L1623" s="84"/>
      <c r="M1623" s="86"/>
      <c r="N1623" s="84" t="s">
        <v>107</v>
      </c>
      <c r="O1623" s="84"/>
      <c r="P1623" s="84"/>
      <c r="Q1623" s="84"/>
      <c r="R1623" s="86"/>
      <c r="S1623" s="73"/>
      <c r="T1623" s="73"/>
      <c r="AD1623" s="87" t="s">
        <v>108</v>
      </c>
      <c r="AE1623" s="58"/>
      <c r="AF1623" s="58"/>
      <c r="AG1623" s="58"/>
      <c r="AH1623" s="72"/>
      <c r="AI1623" s="58"/>
      <c r="AJ1623" s="58"/>
      <c r="AK1623" s="59"/>
    </row>
    <row r="1624" spans="1:37">
      <c r="A1624" s="60"/>
      <c r="C1624" s="61"/>
      <c r="H1624" s="61"/>
      <c r="M1624" s="61"/>
      <c r="N1624" s="88"/>
      <c r="O1624" s="89"/>
      <c r="P1624" s="89"/>
      <c r="Q1624" s="89"/>
      <c r="R1624" s="90"/>
      <c r="S1624" s="62"/>
      <c r="T1624" s="56" t="s">
        <v>109</v>
      </c>
      <c r="AD1624" s="91"/>
      <c r="AE1624" s="62"/>
      <c r="AF1624" s="62"/>
      <c r="AG1624" s="62"/>
      <c r="AH1624" s="92"/>
      <c r="AI1624" s="62"/>
      <c r="AJ1624" s="62"/>
      <c r="AK1624" s="61"/>
    </row>
    <row r="1625" spans="1:37">
      <c r="A1625" s="93" t="s">
        <v>110</v>
      </c>
      <c r="B1625" s="58"/>
      <c r="C1625" s="59"/>
      <c r="D1625" s="58"/>
      <c r="E1625" s="58"/>
      <c r="F1625" s="94" t="s">
        <v>21</v>
      </c>
      <c r="G1625" s="58"/>
      <c r="H1625" s="59"/>
      <c r="I1625" s="58"/>
      <c r="J1625" s="58"/>
      <c r="K1625" s="94" t="s">
        <v>21</v>
      </c>
      <c r="L1625" s="58"/>
      <c r="M1625" s="59"/>
      <c r="N1625" s="95"/>
      <c r="O1625" s="95"/>
      <c r="P1625" s="96"/>
      <c r="Q1625" s="97"/>
      <c r="R1625" s="98"/>
      <c r="S1625" s="62"/>
      <c r="T1625" s="62"/>
      <c r="AD1625" s="87" t="s">
        <v>111</v>
      </c>
      <c r="AE1625" s="58"/>
      <c r="AF1625" s="58"/>
      <c r="AG1625" s="58"/>
      <c r="AH1625" s="72"/>
      <c r="AI1625" s="58"/>
      <c r="AJ1625" s="58"/>
      <c r="AK1625" s="59"/>
    </row>
    <row r="1626" spans="1:37">
      <c r="A1626" s="60"/>
      <c r="C1626" s="61"/>
      <c r="H1626" s="61"/>
      <c r="K1626" s="99"/>
      <c r="M1626" s="61"/>
      <c r="N1626" s="62"/>
      <c r="Q1626" s="100"/>
      <c r="R1626" s="61"/>
      <c r="S1626" s="62"/>
      <c r="T1626" s="58"/>
      <c r="U1626" s="58"/>
      <c r="V1626" s="58"/>
      <c r="W1626" s="58"/>
      <c r="X1626" s="58"/>
      <c r="Y1626" s="58"/>
      <c r="Z1626" s="58"/>
      <c r="AA1626" s="58"/>
      <c r="AB1626" s="58"/>
      <c r="AC1626" s="62"/>
      <c r="AD1626" s="91"/>
      <c r="AE1626" s="62"/>
      <c r="AF1626" s="62"/>
      <c r="AG1626" s="62"/>
      <c r="AH1626" s="92"/>
      <c r="AI1626" s="62"/>
      <c r="AJ1626" s="62"/>
      <c r="AK1626" s="61"/>
    </row>
    <row r="1627" spans="1:37">
      <c r="A1627" s="93" t="s">
        <v>112</v>
      </c>
      <c r="B1627" s="58"/>
      <c r="C1627" s="59"/>
      <c r="D1627" s="58"/>
      <c r="E1627" s="58"/>
      <c r="F1627" s="94" t="s">
        <v>21</v>
      </c>
      <c r="G1627" s="58"/>
      <c r="H1627" s="59"/>
      <c r="I1627" s="58"/>
      <c r="J1627" s="58"/>
      <c r="K1627" s="94" t="s">
        <v>21</v>
      </c>
      <c r="L1627" s="58"/>
      <c r="M1627" s="59"/>
      <c r="N1627" s="58"/>
      <c r="O1627" s="58"/>
      <c r="P1627" s="94" t="s">
        <v>21</v>
      </c>
      <c r="Q1627" s="101"/>
      <c r="R1627" s="59"/>
      <c r="S1627" s="62"/>
      <c r="T1627" s="62"/>
      <c r="AD1627" s="87" t="s">
        <v>113</v>
      </c>
      <c r="AE1627" s="58"/>
      <c r="AF1627" s="58"/>
      <c r="AG1627" s="58"/>
      <c r="AH1627" s="72"/>
      <c r="AI1627" s="58"/>
      <c r="AJ1627" s="58"/>
      <c r="AK1627" s="59"/>
    </row>
    <row r="1628" spans="1:37">
      <c r="AD1628" s="91" t="s">
        <v>114</v>
      </c>
      <c r="AE1628" s="62"/>
      <c r="AF1628" s="62"/>
      <c r="AG1628" s="62"/>
      <c r="AH1628" s="92"/>
      <c r="AI1628" s="62"/>
      <c r="AJ1628" s="62"/>
      <c r="AK1628" s="61"/>
    </row>
    <row r="1629" spans="1:37">
      <c r="A1629" s="102"/>
      <c r="B1629" s="76"/>
      <c r="C1629" s="76"/>
      <c r="D1629" s="76"/>
      <c r="E1629" s="76" t="s">
        <v>100</v>
      </c>
      <c r="F1629" s="76"/>
      <c r="G1629" s="76"/>
      <c r="H1629" s="76"/>
      <c r="I1629" s="76"/>
      <c r="J1629" s="76"/>
      <c r="K1629" s="76"/>
      <c r="L1629" s="76"/>
      <c r="M1629" s="76"/>
      <c r="N1629" s="85" t="s">
        <v>40</v>
      </c>
      <c r="O1629" s="76"/>
      <c r="P1629" s="76"/>
      <c r="Q1629" s="76"/>
      <c r="R1629" s="76"/>
      <c r="S1629" s="76"/>
      <c r="T1629" s="76" t="s">
        <v>101</v>
      </c>
      <c r="U1629" s="76"/>
      <c r="V1629" s="76"/>
      <c r="W1629" s="76"/>
      <c r="X1629" s="76"/>
      <c r="Y1629" s="76"/>
      <c r="Z1629" s="76"/>
      <c r="AA1629" s="76"/>
      <c r="AB1629" s="80"/>
      <c r="AD1629" s="87" t="s">
        <v>115</v>
      </c>
      <c r="AE1629" s="58"/>
      <c r="AF1629" s="58"/>
      <c r="AG1629" s="58"/>
      <c r="AH1629" s="72"/>
      <c r="AI1629" s="58"/>
      <c r="AJ1629" s="58"/>
      <c r="AK1629" s="59"/>
    </row>
    <row r="1630" spans="1:37">
      <c r="A1630" s="103" t="s">
        <v>116</v>
      </c>
      <c r="B1630" s="104" t="s">
        <v>117</v>
      </c>
      <c r="C1630" s="104"/>
      <c r="D1630" s="104"/>
      <c r="E1630" s="104"/>
      <c r="F1630" s="104"/>
      <c r="G1630" s="105"/>
      <c r="H1630" s="104" t="s">
        <v>118</v>
      </c>
      <c r="I1630" s="104"/>
      <c r="J1630" s="105"/>
      <c r="K1630" s="106" t="s">
        <v>119</v>
      </c>
      <c r="L1630" s="107" t="s">
        <v>120</v>
      </c>
      <c r="M1630" s="108"/>
      <c r="N1630" s="109" t="s">
        <v>94</v>
      </c>
      <c r="O1630" s="105" t="s">
        <v>116</v>
      </c>
      <c r="P1630" s="104" t="s">
        <v>117</v>
      </c>
      <c r="Q1630" s="104"/>
      <c r="R1630" s="104"/>
      <c r="S1630" s="104"/>
      <c r="T1630" s="104"/>
      <c r="U1630" s="105"/>
      <c r="V1630" s="104" t="s">
        <v>118</v>
      </c>
      <c r="W1630" s="104"/>
      <c r="X1630" s="105"/>
      <c r="Y1630" s="106" t="s">
        <v>119</v>
      </c>
      <c r="Z1630" s="107" t="s">
        <v>120</v>
      </c>
      <c r="AA1630" s="108"/>
      <c r="AB1630" s="109" t="s">
        <v>94</v>
      </c>
    </row>
    <row r="1631" spans="1:37">
      <c r="A1631" s="110" t="s">
        <v>121</v>
      </c>
      <c r="B1631" s="111"/>
      <c r="C1631" s="111"/>
      <c r="D1631" s="111"/>
      <c r="E1631" s="111"/>
      <c r="F1631" s="111"/>
      <c r="G1631" s="112"/>
      <c r="H1631" s="111"/>
      <c r="I1631" s="111"/>
      <c r="J1631" s="112"/>
      <c r="K1631" s="113"/>
      <c r="L1631" s="114"/>
      <c r="M1631" s="115"/>
      <c r="N1631" s="116"/>
      <c r="O1631" s="117" t="s">
        <v>121</v>
      </c>
      <c r="P1631" s="111"/>
      <c r="Q1631" s="111"/>
      <c r="R1631" s="111"/>
      <c r="S1631" s="111"/>
      <c r="T1631" s="111"/>
      <c r="U1631" s="112"/>
      <c r="V1631" s="111"/>
      <c r="W1631" s="111"/>
      <c r="X1631" s="112"/>
      <c r="Y1631" s="113"/>
      <c r="Z1631" s="114"/>
      <c r="AA1631" s="115"/>
      <c r="AB1631" s="116"/>
      <c r="AD1631" s="64" t="s">
        <v>122</v>
      </c>
    </row>
    <row r="1632" spans="1:37">
      <c r="A1632" s="110" t="s">
        <v>123</v>
      </c>
      <c r="B1632" s="111"/>
      <c r="C1632" s="111"/>
      <c r="D1632" s="111"/>
      <c r="E1632" s="111"/>
      <c r="F1632" s="111"/>
      <c r="G1632" s="112"/>
      <c r="H1632" s="111"/>
      <c r="I1632" s="111"/>
      <c r="J1632" s="112"/>
      <c r="K1632" s="118"/>
      <c r="L1632" s="119"/>
      <c r="M1632" s="112"/>
      <c r="N1632" s="116"/>
      <c r="O1632" s="117" t="s">
        <v>123</v>
      </c>
      <c r="P1632" s="111"/>
      <c r="Q1632" s="111"/>
      <c r="R1632" s="111"/>
      <c r="S1632" s="111"/>
      <c r="T1632" s="111"/>
      <c r="U1632" s="112"/>
      <c r="V1632" s="111"/>
      <c r="W1632" s="111"/>
      <c r="X1632" s="112"/>
      <c r="Y1632" s="118"/>
      <c r="Z1632" s="119"/>
      <c r="AA1632" s="112"/>
      <c r="AB1632" s="116"/>
      <c r="AD1632" s="120"/>
      <c r="AE1632" s="58"/>
      <c r="AF1632" s="58"/>
      <c r="AG1632" s="58"/>
      <c r="AH1632" s="58"/>
      <c r="AI1632" s="58"/>
      <c r="AJ1632" s="58"/>
      <c r="AK1632" s="58"/>
    </row>
    <row r="1633" spans="1:37">
      <c r="A1633" s="110" t="s">
        <v>124</v>
      </c>
      <c r="B1633" s="111"/>
      <c r="C1633" s="111"/>
      <c r="D1633" s="111"/>
      <c r="E1633" s="111"/>
      <c r="F1633" s="111"/>
      <c r="G1633" s="112"/>
      <c r="H1633" s="111"/>
      <c r="I1633" s="111"/>
      <c r="J1633" s="112"/>
      <c r="K1633" s="118"/>
      <c r="L1633" s="119"/>
      <c r="M1633" s="112"/>
      <c r="N1633" s="116"/>
      <c r="O1633" s="117" t="s">
        <v>124</v>
      </c>
      <c r="P1633" s="111"/>
      <c r="Q1633" s="111"/>
      <c r="R1633" s="111"/>
      <c r="S1633" s="111"/>
      <c r="T1633" s="111"/>
      <c r="U1633" s="112"/>
      <c r="V1633" s="111"/>
      <c r="W1633" s="111"/>
      <c r="X1633" s="112"/>
      <c r="Y1633" s="118"/>
      <c r="Z1633" s="119"/>
      <c r="AA1633" s="112"/>
      <c r="AB1633" s="116"/>
      <c r="AD1633" s="64" t="s">
        <v>96</v>
      </c>
    </row>
    <row r="1634" spans="1:37">
      <c r="A1634" s="110" t="s">
        <v>125</v>
      </c>
      <c r="B1634" s="111"/>
      <c r="C1634" s="111"/>
      <c r="D1634" s="111"/>
      <c r="E1634" s="111"/>
      <c r="F1634" s="111"/>
      <c r="G1634" s="112"/>
      <c r="H1634" s="111"/>
      <c r="I1634" s="111"/>
      <c r="J1634" s="112"/>
      <c r="K1634" s="118"/>
      <c r="L1634" s="119"/>
      <c r="M1634" s="112"/>
      <c r="N1634" s="116"/>
      <c r="O1634" s="117" t="s">
        <v>125</v>
      </c>
      <c r="P1634" s="111"/>
      <c r="Q1634" s="111"/>
      <c r="R1634" s="111"/>
      <c r="S1634" s="111"/>
      <c r="T1634" s="111"/>
      <c r="U1634" s="112"/>
      <c r="V1634" s="111"/>
      <c r="W1634" s="111"/>
      <c r="X1634" s="112"/>
      <c r="Y1634" s="118"/>
      <c r="Z1634" s="119"/>
      <c r="AA1634" s="112"/>
      <c r="AB1634" s="116"/>
      <c r="AD1634" s="120"/>
      <c r="AE1634" s="58"/>
      <c r="AF1634" s="58"/>
      <c r="AG1634" s="58"/>
      <c r="AH1634" s="58"/>
      <c r="AI1634" s="58"/>
      <c r="AJ1634" s="58"/>
      <c r="AK1634" s="58"/>
    </row>
    <row r="1635" spans="1:37">
      <c r="A1635" s="110" t="s">
        <v>126</v>
      </c>
      <c r="B1635" s="111"/>
      <c r="C1635" s="111"/>
      <c r="D1635" s="111"/>
      <c r="E1635" s="111"/>
      <c r="F1635" s="111"/>
      <c r="G1635" s="112"/>
      <c r="H1635" s="111"/>
      <c r="I1635" s="111"/>
      <c r="J1635" s="112"/>
      <c r="K1635" s="118"/>
      <c r="L1635" s="119"/>
      <c r="M1635" s="112"/>
      <c r="N1635" s="116"/>
      <c r="O1635" s="117" t="s">
        <v>126</v>
      </c>
      <c r="P1635" s="111"/>
      <c r="Q1635" s="111"/>
      <c r="R1635" s="111"/>
      <c r="S1635" s="111"/>
      <c r="T1635" s="111"/>
      <c r="U1635" s="112"/>
      <c r="V1635" s="111"/>
      <c r="W1635" s="111"/>
      <c r="X1635" s="112"/>
      <c r="Y1635" s="118"/>
      <c r="Z1635" s="119"/>
      <c r="AA1635" s="112"/>
      <c r="AB1635" s="116"/>
      <c r="AD1635" s="64" t="s">
        <v>127</v>
      </c>
    </row>
    <row r="1636" spans="1:37">
      <c r="A1636" s="121" t="s">
        <v>128</v>
      </c>
      <c r="B1636" s="58"/>
      <c r="C1636" s="58"/>
      <c r="D1636" s="58"/>
      <c r="E1636" s="58"/>
      <c r="F1636" s="58"/>
      <c r="G1636" s="72"/>
      <c r="H1636" s="58"/>
      <c r="I1636" s="58"/>
      <c r="J1636" s="72"/>
      <c r="K1636" s="122"/>
      <c r="L1636" s="123"/>
      <c r="M1636" s="72"/>
      <c r="N1636" s="59"/>
      <c r="O1636" s="124" t="s">
        <v>128</v>
      </c>
      <c r="P1636" s="58"/>
      <c r="Q1636" s="58"/>
      <c r="R1636" s="58"/>
      <c r="S1636" s="58"/>
      <c r="T1636" s="58"/>
      <c r="U1636" s="72"/>
      <c r="V1636" s="58"/>
      <c r="W1636" s="58"/>
      <c r="X1636" s="72"/>
      <c r="Y1636" s="122"/>
      <c r="Z1636" s="123"/>
      <c r="AA1636" s="72"/>
      <c r="AB1636" s="59"/>
      <c r="AD1636" s="120"/>
      <c r="AE1636" s="125" t="str">
        <f>Daten!$A$35</f>
        <v>Fredenbeck</v>
      </c>
      <c r="AF1636" s="58"/>
      <c r="AG1636" s="58"/>
      <c r="AH1636" s="58"/>
      <c r="AI1636" s="58"/>
      <c r="AJ1636" s="58"/>
      <c r="AK1636" s="58"/>
    </row>
    <row r="1637" spans="1:37">
      <c r="A1637" s="65" t="s">
        <v>129</v>
      </c>
      <c r="N1637" s="61"/>
      <c r="O1637" s="64" t="s">
        <v>129</v>
      </c>
      <c r="AB1637" s="61"/>
      <c r="AD1637" s="64" t="s">
        <v>130</v>
      </c>
    </row>
    <row r="1638" spans="1:37">
      <c r="A1638" s="57"/>
      <c r="B1638" s="58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9"/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8"/>
      <c r="AB1638" s="59"/>
      <c r="AD1638" s="58"/>
      <c r="AE1638" s="126" t="str">
        <f>Daten!$A$33</f>
        <v>06.05.2017</v>
      </c>
      <c r="AF1638" s="58"/>
      <c r="AG1638" s="58"/>
      <c r="AH1638" s="58"/>
      <c r="AI1638" s="58"/>
      <c r="AJ1638" s="58"/>
      <c r="AK1638" s="58"/>
    </row>
    <row r="1639" spans="1:37">
      <c r="A1639" s="51" t="s">
        <v>95</v>
      </c>
      <c r="B1639" s="52"/>
      <c r="C1639" s="52"/>
      <c r="D1639" s="52"/>
      <c r="E1639" s="53"/>
      <c r="F1639" s="54" t="s">
        <v>96</v>
      </c>
      <c r="G1639" s="52"/>
      <c r="H1639" s="52"/>
      <c r="I1639" s="52"/>
      <c r="J1639" s="52"/>
      <c r="K1639" s="52"/>
      <c r="L1639" s="52"/>
      <c r="M1639" s="52"/>
      <c r="N1639" s="52"/>
      <c r="O1639" s="52"/>
      <c r="P1639" s="53"/>
      <c r="Q1639" s="54" t="s">
        <v>97</v>
      </c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3"/>
      <c r="AC1639" s="55" t="s">
        <v>98</v>
      </c>
    </row>
    <row r="1640" spans="1:37">
      <c r="A1640" s="57"/>
      <c r="B1640" s="58"/>
      <c r="C1640" s="58"/>
      <c r="D1640" s="58"/>
      <c r="E1640" s="59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9"/>
      <c r="Q1640" s="58"/>
      <c r="R1640" s="58">
        <f>Sonntag!P74</f>
        <v>0</v>
      </c>
      <c r="S1640" s="58"/>
      <c r="T1640" s="58"/>
      <c r="U1640" s="58"/>
      <c r="V1640" s="58"/>
      <c r="W1640" s="58"/>
      <c r="X1640" s="58"/>
      <c r="Y1640" s="58"/>
      <c r="Z1640" s="58"/>
      <c r="AA1640" s="58"/>
      <c r="AB1640" s="59"/>
      <c r="AC1640" s="55" t="s">
        <v>99</v>
      </c>
    </row>
    <row r="1641" spans="1:37" ht="15.95" customHeight="1">
      <c r="A1641" s="60" t="s">
        <v>100</v>
      </c>
      <c r="C1641" s="56">
        <f>Sonntag!I74</f>
        <v>0</v>
      </c>
      <c r="M1641" s="61"/>
      <c r="N1641" s="62" t="s">
        <v>101</v>
      </c>
      <c r="O1641" s="63"/>
      <c r="P1641" s="56">
        <f>Sonntag!M74</f>
        <v>0</v>
      </c>
      <c r="AB1641" s="61"/>
    </row>
    <row r="1642" spans="1:37">
      <c r="A1642" s="57"/>
      <c r="B1642" s="58"/>
      <c r="C1642" s="58"/>
      <c r="M1642" s="61"/>
      <c r="N1642" s="62"/>
      <c r="AB1642" s="61"/>
      <c r="AD1642" s="64" t="s">
        <v>37</v>
      </c>
      <c r="AG1642" s="64" t="s">
        <v>102</v>
      </c>
      <c r="AJ1642" s="64" t="s">
        <v>39</v>
      </c>
    </row>
    <row r="1643" spans="1:37">
      <c r="A1643" s="65" t="s">
        <v>100</v>
      </c>
      <c r="C1643" s="66"/>
      <c r="D1643" s="67"/>
      <c r="E1643" s="67"/>
      <c r="F1643" s="67"/>
      <c r="G1643" s="67"/>
      <c r="H1643" s="68"/>
      <c r="I1643" s="67"/>
      <c r="J1643" s="67"/>
      <c r="K1643" s="67"/>
      <c r="L1643" s="67"/>
      <c r="M1643" s="68"/>
      <c r="N1643" s="67"/>
      <c r="O1643" s="67"/>
      <c r="P1643" s="67"/>
      <c r="Q1643" s="67"/>
      <c r="R1643" s="68"/>
      <c r="S1643" s="67"/>
      <c r="T1643" s="67"/>
      <c r="U1643" s="67"/>
      <c r="V1643" s="67"/>
      <c r="W1643" s="68"/>
      <c r="X1643" s="67"/>
      <c r="Y1643" s="67"/>
      <c r="Z1643" s="67"/>
      <c r="AA1643" s="67"/>
      <c r="AB1643" s="68"/>
      <c r="AC1643" s="62"/>
      <c r="AD1643" s="69"/>
      <c r="AE1643" s="53"/>
      <c r="AF1643" s="62"/>
      <c r="AG1643" s="69"/>
      <c r="AH1643" s="53"/>
      <c r="AJ1643" s="69"/>
      <c r="AK1643" s="53"/>
    </row>
    <row r="1644" spans="1:37">
      <c r="A1644" s="70" t="s">
        <v>101</v>
      </c>
      <c r="B1644" s="58"/>
      <c r="C1644" s="71"/>
      <c r="D1644" s="72"/>
      <c r="E1644" s="72"/>
      <c r="F1644" s="72"/>
      <c r="G1644" s="72"/>
      <c r="H1644" s="59"/>
      <c r="I1644" s="72"/>
      <c r="J1644" s="72"/>
      <c r="K1644" s="72"/>
      <c r="L1644" s="72"/>
      <c r="M1644" s="59"/>
      <c r="N1644" s="72"/>
      <c r="O1644" s="72"/>
      <c r="P1644" s="72"/>
      <c r="Q1644" s="72"/>
      <c r="R1644" s="59"/>
      <c r="S1644" s="72"/>
      <c r="T1644" s="72"/>
      <c r="U1644" s="72"/>
      <c r="V1644" s="72"/>
      <c r="W1644" s="59"/>
      <c r="X1644" s="72"/>
      <c r="Y1644" s="72"/>
      <c r="Z1644" s="72"/>
      <c r="AA1644" s="72"/>
      <c r="AB1644" s="59"/>
      <c r="AC1644" s="62"/>
      <c r="AD1644" s="462">
        <f>Sonntag!C73</f>
        <v>0</v>
      </c>
      <c r="AE1644" s="463"/>
      <c r="AF1644" s="62"/>
      <c r="AG1644" s="462">
        <f>Sonntag!E74</f>
        <v>0</v>
      </c>
      <c r="AH1644" s="463"/>
      <c r="AJ1644" s="462">
        <f>Sonntag!F74</f>
        <v>0</v>
      </c>
      <c r="AK1644" s="463"/>
    </row>
    <row r="1645" spans="1:37">
      <c r="A1645" s="65" t="s">
        <v>100</v>
      </c>
      <c r="C1645" s="66"/>
      <c r="D1645" s="67"/>
      <c r="E1645" s="67"/>
      <c r="F1645" s="67"/>
      <c r="G1645" s="67"/>
      <c r="H1645" s="68"/>
      <c r="I1645" s="67"/>
      <c r="J1645" s="67"/>
      <c r="K1645" s="67"/>
      <c r="L1645" s="67"/>
      <c r="M1645" s="68"/>
      <c r="N1645" s="67"/>
      <c r="O1645" s="67"/>
      <c r="P1645" s="67"/>
      <c r="Q1645" s="67"/>
      <c r="R1645" s="68"/>
      <c r="S1645" s="67"/>
      <c r="T1645" s="67"/>
      <c r="U1645" s="67"/>
      <c r="V1645" s="67"/>
      <c r="W1645" s="68"/>
      <c r="X1645" s="67"/>
      <c r="Y1645" s="67"/>
      <c r="Z1645" s="67"/>
      <c r="AA1645" s="67"/>
      <c r="AB1645" s="68"/>
      <c r="AC1645" s="62"/>
      <c r="AD1645" s="57"/>
      <c r="AE1645" s="59"/>
      <c r="AF1645" s="62"/>
      <c r="AG1645" s="57"/>
      <c r="AH1645" s="59"/>
      <c r="AJ1645" s="57"/>
      <c r="AK1645" s="59"/>
    </row>
    <row r="1646" spans="1:37">
      <c r="A1646" s="70" t="s">
        <v>101</v>
      </c>
      <c r="B1646" s="58"/>
      <c r="C1646" s="71"/>
      <c r="D1646" s="72"/>
      <c r="E1646" s="72"/>
      <c r="F1646" s="72"/>
      <c r="G1646" s="72"/>
      <c r="H1646" s="59"/>
      <c r="I1646" s="72"/>
      <c r="J1646" s="72"/>
      <c r="K1646" s="72"/>
      <c r="L1646" s="72"/>
      <c r="M1646" s="59"/>
      <c r="N1646" s="72"/>
      <c r="O1646" s="72"/>
      <c r="P1646" s="72"/>
      <c r="Q1646" s="72"/>
      <c r="R1646" s="59"/>
      <c r="S1646" s="72"/>
      <c r="T1646" s="72"/>
      <c r="U1646" s="72"/>
      <c r="V1646" s="72"/>
      <c r="W1646" s="59"/>
      <c r="X1646" s="72"/>
      <c r="Y1646" s="72"/>
      <c r="Z1646" s="72"/>
      <c r="AA1646" s="72"/>
      <c r="AB1646" s="59"/>
      <c r="AC1646" s="62"/>
      <c r="AD1646" s="62"/>
      <c r="AE1646" s="62"/>
      <c r="AF1646" s="62"/>
      <c r="AG1646" s="62"/>
    </row>
    <row r="1647" spans="1:37">
      <c r="A1647" s="65" t="s">
        <v>100</v>
      </c>
      <c r="C1647" s="66"/>
      <c r="D1647" s="67"/>
      <c r="E1647" s="67"/>
      <c r="F1647" s="67"/>
      <c r="G1647" s="67"/>
      <c r="H1647" s="68"/>
      <c r="I1647" s="67"/>
      <c r="J1647" s="67"/>
      <c r="K1647" s="67"/>
      <c r="L1647" s="67"/>
      <c r="M1647" s="68"/>
      <c r="N1647" s="67"/>
      <c r="O1647" s="67"/>
      <c r="P1647" s="67"/>
      <c r="Q1647" s="67"/>
      <c r="R1647" s="68"/>
      <c r="S1647" s="67"/>
      <c r="T1647" s="67"/>
      <c r="U1647" s="67"/>
      <c r="V1647" s="67"/>
      <c r="W1647" s="68"/>
      <c r="X1647" s="67"/>
      <c r="Y1647" s="67"/>
      <c r="Z1647" s="67"/>
      <c r="AA1647" s="67"/>
      <c r="AB1647" s="68"/>
      <c r="AC1647" s="62"/>
      <c r="AD1647" s="73" t="s">
        <v>103</v>
      </c>
      <c r="AE1647" s="62"/>
      <c r="AF1647" s="62"/>
      <c r="AG1647" s="62"/>
    </row>
    <row r="1648" spans="1:37">
      <c r="A1648" s="70" t="s">
        <v>101</v>
      </c>
      <c r="B1648" s="58"/>
      <c r="C1648" s="71"/>
      <c r="D1648" s="72"/>
      <c r="E1648" s="72"/>
      <c r="F1648" s="72"/>
      <c r="G1648" s="72"/>
      <c r="H1648" s="59"/>
      <c r="I1648" s="72"/>
      <c r="J1648" s="72"/>
      <c r="K1648" s="72"/>
      <c r="L1648" s="72"/>
      <c r="M1648" s="59"/>
      <c r="N1648" s="72"/>
      <c r="O1648" s="72"/>
      <c r="P1648" s="72"/>
      <c r="Q1648" s="72"/>
      <c r="R1648" s="59"/>
      <c r="S1648" s="72"/>
      <c r="T1648" s="72"/>
      <c r="U1648" s="72"/>
      <c r="V1648" s="72"/>
      <c r="W1648" s="59"/>
      <c r="X1648" s="72"/>
      <c r="Y1648" s="72"/>
      <c r="Z1648" s="72"/>
      <c r="AA1648" s="72"/>
      <c r="AB1648" s="59"/>
      <c r="AC1648" s="62"/>
      <c r="AD1648" s="62"/>
      <c r="AE1648" s="62"/>
      <c r="AF1648" s="62"/>
      <c r="AG1648" s="62"/>
    </row>
    <row r="1649" spans="1:37">
      <c r="A1649" s="65" t="s">
        <v>100</v>
      </c>
      <c r="C1649" s="66"/>
      <c r="D1649" s="67"/>
      <c r="E1649" s="67"/>
      <c r="F1649" s="67"/>
      <c r="G1649" s="67"/>
      <c r="H1649" s="68"/>
      <c r="I1649" s="67"/>
      <c r="J1649" s="67"/>
      <c r="K1649" s="67"/>
      <c r="L1649" s="67"/>
      <c r="M1649" s="68"/>
      <c r="N1649" s="67"/>
      <c r="O1649" s="67"/>
      <c r="P1649" s="67"/>
      <c r="Q1649" s="67"/>
      <c r="R1649" s="68"/>
      <c r="S1649" s="67"/>
      <c r="T1649" s="67"/>
      <c r="U1649" s="67"/>
      <c r="V1649" s="67"/>
      <c r="W1649" s="68"/>
      <c r="X1649" s="67"/>
      <c r="Y1649" s="67"/>
      <c r="Z1649" s="67"/>
      <c r="AA1649" s="67"/>
      <c r="AB1649" s="68"/>
      <c r="AC1649" s="62"/>
      <c r="AD1649" s="74" t="str">
        <f>Daten!$A$31</f>
        <v>DM Senioren 2017</v>
      </c>
      <c r="AE1649" s="58"/>
      <c r="AF1649" s="58"/>
      <c r="AG1649" s="58"/>
      <c r="AH1649" s="58"/>
      <c r="AI1649" s="58"/>
      <c r="AJ1649" s="58"/>
      <c r="AK1649" s="58"/>
    </row>
    <row r="1650" spans="1:37">
      <c r="A1650" s="70" t="s">
        <v>101</v>
      </c>
      <c r="B1650" s="58"/>
      <c r="C1650" s="71"/>
      <c r="D1650" s="72"/>
      <c r="E1650" s="72"/>
      <c r="F1650" s="72"/>
      <c r="G1650" s="72"/>
      <c r="H1650" s="59"/>
      <c r="I1650" s="72"/>
      <c r="J1650" s="72"/>
      <c r="K1650" s="72"/>
      <c r="L1650" s="72"/>
      <c r="M1650" s="59"/>
      <c r="N1650" s="72"/>
      <c r="O1650" s="72"/>
      <c r="P1650" s="72"/>
      <c r="Q1650" s="72"/>
      <c r="R1650" s="59"/>
      <c r="S1650" s="72"/>
      <c r="T1650" s="72"/>
      <c r="U1650" s="72"/>
      <c r="V1650" s="72"/>
      <c r="W1650" s="59"/>
      <c r="X1650" s="72"/>
      <c r="Y1650" s="72"/>
      <c r="Z1650" s="72"/>
      <c r="AA1650" s="72"/>
      <c r="AB1650" s="59"/>
      <c r="AC1650" s="62"/>
      <c r="AD1650" s="75">
        <f>Sonntag!G74</f>
        <v>0</v>
      </c>
      <c r="AE1650" s="76"/>
      <c r="AF1650" s="76"/>
      <c r="AG1650" s="75" t="s">
        <v>34</v>
      </c>
      <c r="AH1650" s="76"/>
      <c r="AI1650" s="76"/>
      <c r="AJ1650" s="76"/>
      <c r="AK1650" s="76"/>
    </row>
    <row r="1651" spans="1:37">
      <c r="A1651" s="65" t="s">
        <v>100</v>
      </c>
      <c r="C1651" s="66"/>
      <c r="D1651" s="67"/>
      <c r="E1651" s="67"/>
      <c r="F1651" s="67"/>
      <c r="G1651" s="67"/>
      <c r="H1651" s="68"/>
      <c r="I1651" s="67"/>
      <c r="J1651" s="67"/>
      <c r="K1651" s="67"/>
      <c r="L1651" s="67"/>
      <c r="M1651" s="68"/>
      <c r="N1651" s="67"/>
      <c r="O1651" s="67"/>
      <c r="P1651" s="67"/>
      <c r="Q1651" s="67"/>
      <c r="R1651" s="68"/>
      <c r="S1651" s="67"/>
      <c r="T1651" s="67"/>
      <c r="U1651" s="67"/>
      <c r="V1651" s="67"/>
      <c r="W1651" s="68"/>
      <c r="X1651" s="67"/>
      <c r="Y1651" s="67"/>
      <c r="Z1651" s="67"/>
      <c r="AA1651" s="67"/>
      <c r="AB1651" s="68"/>
      <c r="AC1651" s="62"/>
      <c r="AD1651" s="77"/>
      <c r="AE1651" s="62"/>
      <c r="AF1651" s="62"/>
      <c r="AG1651" s="62"/>
      <c r="AH1651" s="62"/>
      <c r="AI1651" s="62"/>
      <c r="AJ1651" s="62"/>
      <c r="AK1651" s="62"/>
    </row>
    <row r="1652" spans="1:37">
      <c r="A1652" s="70" t="s">
        <v>101</v>
      </c>
      <c r="B1652" s="58"/>
      <c r="C1652" s="71"/>
      <c r="D1652" s="72"/>
      <c r="E1652" s="72"/>
      <c r="F1652" s="72"/>
      <c r="G1652" s="72"/>
      <c r="H1652" s="59"/>
      <c r="I1652" s="72"/>
      <c r="J1652" s="72"/>
      <c r="K1652" s="72"/>
      <c r="L1652" s="72"/>
      <c r="M1652" s="59"/>
      <c r="N1652" s="72"/>
      <c r="O1652" s="72"/>
      <c r="P1652" s="72"/>
      <c r="Q1652" s="72"/>
      <c r="R1652" s="59"/>
      <c r="S1652" s="72"/>
      <c r="T1652" s="72"/>
      <c r="U1652" s="72"/>
      <c r="V1652" s="72"/>
      <c r="W1652" s="59"/>
      <c r="X1652" s="72"/>
      <c r="Y1652" s="72"/>
      <c r="Z1652" s="72"/>
      <c r="AA1652" s="72"/>
      <c r="AB1652" s="59"/>
      <c r="AC1652" s="62"/>
      <c r="AD1652" s="78" t="s">
        <v>104</v>
      </c>
      <c r="AE1652" s="76"/>
      <c r="AF1652" s="76"/>
      <c r="AG1652" s="76"/>
      <c r="AH1652" s="79"/>
      <c r="AI1652" s="76"/>
      <c r="AJ1652" s="76"/>
      <c r="AK1652" s="80"/>
    </row>
    <row r="1653" spans="1:37">
      <c r="D1653" s="64"/>
      <c r="AD1653" s="81"/>
      <c r="AE1653" s="52"/>
      <c r="AF1653" s="52"/>
      <c r="AG1653" s="52"/>
      <c r="AH1653" s="82"/>
      <c r="AI1653" s="52"/>
      <c r="AJ1653" s="52"/>
      <c r="AK1653" s="53"/>
    </row>
    <row r="1654" spans="1:37">
      <c r="A1654" s="83" t="s">
        <v>105</v>
      </c>
      <c r="B1654" s="76"/>
      <c r="C1654" s="80"/>
      <c r="D1654" s="84"/>
      <c r="E1654" s="84" t="s">
        <v>100</v>
      </c>
      <c r="F1654" s="85" t="s">
        <v>21</v>
      </c>
      <c r="G1654" s="84" t="s">
        <v>101</v>
      </c>
      <c r="H1654" s="86"/>
      <c r="I1654" s="84" t="s">
        <v>106</v>
      </c>
      <c r="J1654" s="84"/>
      <c r="K1654" s="84"/>
      <c r="L1654" s="84"/>
      <c r="M1654" s="86"/>
      <c r="N1654" s="84" t="s">
        <v>107</v>
      </c>
      <c r="O1654" s="84"/>
      <c r="P1654" s="84"/>
      <c r="Q1654" s="84"/>
      <c r="R1654" s="86"/>
      <c r="S1654" s="73"/>
      <c r="T1654" s="73"/>
      <c r="AD1654" s="87" t="s">
        <v>108</v>
      </c>
      <c r="AE1654" s="58"/>
      <c r="AF1654" s="58"/>
      <c r="AG1654" s="58"/>
      <c r="AH1654" s="72"/>
      <c r="AI1654" s="58"/>
      <c r="AJ1654" s="58"/>
      <c r="AK1654" s="59"/>
    </row>
    <row r="1655" spans="1:37">
      <c r="A1655" s="60"/>
      <c r="C1655" s="61"/>
      <c r="H1655" s="61"/>
      <c r="M1655" s="61"/>
      <c r="N1655" s="88"/>
      <c r="O1655" s="89"/>
      <c r="P1655" s="89"/>
      <c r="Q1655" s="89"/>
      <c r="R1655" s="90"/>
      <c r="S1655" s="62"/>
      <c r="T1655" s="56" t="s">
        <v>109</v>
      </c>
      <c r="AD1655" s="91"/>
      <c r="AE1655" s="62"/>
      <c r="AF1655" s="62"/>
      <c r="AG1655" s="62"/>
      <c r="AH1655" s="92"/>
      <c r="AI1655" s="62"/>
      <c r="AJ1655" s="62"/>
      <c r="AK1655" s="61"/>
    </row>
    <row r="1656" spans="1:37">
      <c r="A1656" s="93" t="s">
        <v>110</v>
      </c>
      <c r="B1656" s="58"/>
      <c r="C1656" s="59"/>
      <c r="D1656" s="58"/>
      <c r="E1656" s="58"/>
      <c r="F1656" s="94" t="s">
        <v>21</v>
      </c>
      <c r="G1656" s="58"/>
      <c r="H1656" s="59"/>
      <c r="I1656" s="58"/>
      <c r="J1656" s="58"/>
      <c r="K1656" s="94" t="s">
        <v>21</v>
      </c>
      <c r="L1656" s="58"/>
      <c r="M1656" s="59"/>
      <c r="N1656" s="95"/>
      <c r="O1656" s="95"/>
      <c r="P1656" s="96"/>
      <c r="Q1656" s="97"/>
      <c r="R1656" s="98"/>
      <c r="S1656" s="62"/>
      <c r="T1656" s="62"/>
      <c r="AD1656" s="87" t="s">
        <v>111</v>
      </c>
      <c r="AE1656" s="58"/>
      <c r="AF1656" s="58"/>
      <c r="AG1656" s="58"/>
      <c r="AH1656" s="72"/>
      <c r="AI1656" s="58"/>
      <c r="AJ1656" s="58"/>
      <c r="AK1656" s="59"/>
    </row>
    <row r="1657" spans="1:37">
      <c r="A1657" s="60"/>
      <c r="C1657" s="61"/>
      <c r="H1657" s="61"/>
      <c r="K1657" s="99"/>
      <c r="M1657" s="61"/>
      <c r="N1657" s="62"/>
      <c r="Q1657" s="100"/>
      <c r="R1657" s="61"/>
      <c r="S1657" s="62"/>
      <c r="T1657" s="58"/>
      <c r="U1657" s="58"/>
      <c r="V1657" s="58"/>
      <c r="W1657" s="58"/>
      <c r="X1657" s="58"/>
      <c r="Y1657" s="58"/>
      <c r="Z1657" s="58"/>
      <c r="AA1657" s="58"/>
      <c r="AB1657" s="58"/>
      <c r="AC1657" s="62"/>
      <c r="AD1657" s="91"/>
      <c r="AE1657" s="62"/>
      <c r="AF1657" s="62"/>
      <c r="AG1657" s="62"/>
      <c r="AH1657" s="92"/>
      <c r="AI1657" s="62"/>
      <c r="AJ1657" s="62"/>
      <c r="AK1657" s="61"/>
    </row>
    <row r="1658" spans="1:37">
      <c r="A1658" s="93" t="s">
        <v>112</v>
      </c>
      <c r="B1658" s="58"/>
      <c r="C1658" s="59"/>
      <c r="D1658" s="58"/>
      <c r="E1658" s="58"/>
      <c r="F1658" s="94" t="s">
        <v>21</v>
      </c>
      <c r="G1658" s="58"/>
      <c r="H1658" s="59"/>
      <c r="I1658" s="58"/>
      <c r="J1658" s="58"/>
      <c r="K1658" s="94" t="s">
        <v>21</v>
      </c>
      <c r="L1658" s="58"/>
      <c r="M1658" s="59"/>
      <c r="N1658" s="58"/>
      <c r="O1658" s="58"/>
      <c r="P1658" s="94" t="s">
        <v>21</v>
      </c>
      <c r="Q1658" s="101"/>
      <c r="R1658" s="59"/>
      <c r="S1658" s="62"/>
      <c r="T1658" s="62"/>
      <c r="AD1658" s="87" t="s">
        <v>113</v>
      </c>
      <c r="AE1658" s="58"/>
      <c r="AF1658" s="58"/>
      <c r="AG1658" s="58"/>
      <c r="AH1658" s="72"/>
      <c r="AI1658" s="58"/>
      <c r="AJ1658" s="58"/>
      <c r="AK1658" s="59"/>
    </row>
    <row r="1659" spans="1:37">
      <c r="AD1659" s="91" t="s">
        <v>114</v>
      </c>
      <c r="AE1659" s="62"/>
      <c r="AF1659" s="62"/>
      <c r="AG1659" s="62"/>
      <c r="AH1659" s="92"/>
      <c r="AI1659" s="62"/>
      <c r="AJ1659" s="62"/>
      <c r="AK1659" s="61"/>
    </row>
    <row r="1660" spans="1:37">
      <c r="A1660" s="102"/>
      <c r="B1660" s="76"/>
      <c r="C1660" s="76"/>
      <c r="D1660" s="76"/>
      <c r="E1660" s="76" t="s">
        <v>100</v>
      </c>
      <c r="F1660" s="76"/>
      <c r="G1660" s="76"/>
      <c r="H1660" s="76"/>
      <c r="I1660" s="76"/>
      <c r="J1660" s="76"/>
      <c r="K1660" s="76"/>
      <c r="L1660" s="76"/>
      <c r="M1660" s="76"/>
      <c r="N1660" s="85" t="s">
        <v>40</v>
      </c>
      <c r="O1660" s="76"/>
      <c r="P1660" s="76"/>
      <c r="Q1660" s="76"/>
      <c r="R1660" s="76"/>
      <c r="S1660" s="76"/>
      <c r="T1660" s="76" t="s">
        <v>101</v>
      </c>
      <c r="U1660" s="76"/>
      <c r="V1660" s="76"/>
      <c r="W1660" s="76"/>
      <c r="X1660" s="76"/>
      <c r="Y1660" s="76"/>
      <c r="Z1660" s="76"/>
      <c r="AA1660" s="76"/>
      <c r="AB1660" s="80"/>
      <c r="AD1660" s="87" t="s">
        <v>115</v>
      </c>
      <c r="AE1660" s="58"/>
      <c r="AF1660" s="58"/>
      <c r="AG1660" s="58"/>
      <c r="AH1660" s="72"/>
      <c r="AI1660" s="58"/>
      <c r="AJ1660" s="58"/>
      <c r="AK1660" s="59"/>
    </row>
    <row r="1661" spans="1:37">
      <c r="A1661" s="103" t="s">
        <v>116</v>
      </c>
      <c r="B1661" s="104" t="s">
        <v>117</v>
      </c>
      <c r="C1661" s="104"/>
      <c r="D1661" s="104"/>
      <c r="E1661" s="104"/>
      <c r="F1661" s="104"/>
      <c r="G1661" s="105"/>
      <c r="H1661" s="104" t="s">
        <v>118</v>
      </c>
      <c r="I1661" s="104"/>
      <c r="J1661" s="105"/>
      <c r="K1661" s="106" t="s">
        <v>119</v>
      </c>
      <c r="L1661" s="107" t="s">
        <v>120</v>
      </c>
      <c r="M1661" s="108"/>
      <c r="N1661" s="109" t="s">
        <v>94</v>
      </c>
      <c r="O1661" s="105" t="s">
        <v>116</v>
      </c>
      <c r="P1661" s="104" t="s">
        <v>117</v>
      </c>
      <c r="Q1661" s="104"/>
      <c r="R1661" s="104"/>
      <c r="S1661" s="104"/>
      <c r="T1661" s="104"/>
      <c r="U1661" s="105"/>
      <c r="V1661" s="104" t="s">
        <v>118</v>
      </c>
      <c r="W1661" s="104"/>
      <c r="X1661" s="105"/>
      <c r="Y1661" s="106" t="s">
        <v>119</v>
      </c>
      <c r="Z1661" s="107" t="s">
        <v>120</v>
      </c>
      <c r="AA1661" s="108"/>
      <c r="AB1661" s="109" t="s">
        <v>94</v>
      </c>
    </row>
    <row r="1662" spans="1:37">
      <c r="A1662" s="110" t="s">
        <v>121</v>
      </c>
      <c r="B1662" s="111"/>
      <c r="C1662" s="111"/>
      <c r="D1662" s="111"/>
      <c r="E1662" s="111"/>
      <c r="F1662" s="111"/>
      <c r="G1662" s="112"/>
      <c r="H1662" s="111"/>
      <c r="I1662" s="111"/>
      <c r="J1662" s="112"/>
      <c r="K1662" s="113"/>
      <c r="L1662" s="114"/>
      <c r="M1662" s="115"/>
      <c r="N1662" s="116"/>
      <c r="O1662" s="117" t="s">
        <v>121</v>
      </c>
      <c r="P1662" s="111"/>
      <c r="Q1662" s="111"/>
      <c r="R1662" s="111"/>
      <c r="S1662" s="111"/>
      <c r="T1662" s="111"/>
      <c r="U1662" s="112"/>
      <c r="V1662" s="111"/>
      <c r="W1662" s="111"/>
      <c r="X1662" s="112"/>
      <c r="Y1662" s="113"/>
      <c r="Z1662" s="114"/>
      <c r="AA1662" s="115"/>
      <c r="AB1662" s="116"/>
      <c r="AD1662" s="64" t="s">
        <v>122</v>
      </c>
    </row>
    <row r="1663" spans="1:37">
      <c r="A1663" s="110" t="s">
        <v>123</v>
      </c>
      <c r="B1663" s="111"/>
      <c r="C1663" s="111"/>
      <c r="D1663" s="111"/>
      <c r="E1663" s="111"/>
      <c r="F1663" s="111"/>
      <c r="G1663" s="112"/>
      <c r="H1663" s="111"/>
      <c r="I1663" s="111"/>
      <c r="J1663" s="112"/>
      <c r="K1663" s="118"/>
      <c r="L1663" s="119"/>
      <c r="M1663" s="112"/>
      <c r="N1663" s="116"/>
      <c r="O1663" s="117" t="s">
        <v>123</v>
      </c>
      <c r="P1663" s="111"/>
      <c r="Q1663" s="111"/>
      <c r="R1663" s="111"/>
      <c r="S1663" s="111"/>
      <c r="T1663" s="111"/>
      <c r="U1663" s="112"/>
      <c r="V1663" s="111"/>
      <c r="W1663" s="111"/>
      <c r="X1663" s="112"/>
      <c r="Y1663" s="118"/>
      <c r="Z1663" s="119"/>
      <c r="AA1663" s="112"/>
      <c r="AB1663" s="116"/>
      <c r="AD1663" s="120"/>
      <c r="AE1663" s="58"/>
      <c r="AF1663" s="58"/>
      <c r="AG1663" s="58"/>
      <c r="AH1663" s="58"/>
      <c r="AI1663" s="58"/>
      <c r="AJ1663" s="58"/>
      <c r="AK1663" s="58"/>
    </row>
    <row r="1664" spans="1:37">
      <c r="A1664" s="110" t="s">
        <v>124</v>
      </c>
      <c r="B1664" s="111"/>
      <c r="C1664" s="111"/>
      <c r="D1664" s="111"/>
      <c r="E1664" s="111"/>
      <c r="F1664" s="111"/>
      <c r="G1664" s="112"/>
      <c r="H1664" s="111"/>
      <c r="I1664" s="111"/>
      <c r="J1664" s="112"/>
      <c r="K1664" s="118"/>
      <c r="L1664" s="119"/>
      <c r="M1664" s="112"/>
      <c r="N1664" s="116"/>
      <c r="O1664" s="117" t="s">
        <v>124</v>
      </c>
      <c r="P1664" s="111"/>
      <c r="Q1664" s="111"/>
      <c r="R1664" s="111"/>
      <c r="S1664" s="111"/>
      <c r="T1664" s="111"/>
      <c r="U1664" s="112"/>
      <c r="V1664" s="111"/>
      <c r="W1664" s="111"/>
      <c r="X1664" s="112"/>
      <c r="Y1664" s="118"/>
      <c r="Z1664" s="119"/>
      <c r="AA1664" s="112"/>
      <c r="AB1664" s="116"/>
      <c r="AD1664" s="64" t="s">
        <v>96</v>
      </c>
    </row>
    <row r="1665" spans="1:37">
      <c r="A1665" s="110" t="s">
        <v>125</v>
      </c>
      <c r="B1665" s="111"/>
      <c r="C1665" s="111"/>
      <c r="D1665" s="111"/>
      <c r="E1665" s="111"/>
      <c r="F1665" s="111"/>
      <c r="G1665" s="112"/>
      <c r="H1665" s="111"/>
      <c r="I1665" s="111"/>
      <c r="J1665" s="112"/>
      <c r="K1665" s="118"/>
      <c r="L1665" s="119"/>
      <c r="M1665" s="112"/>
      <c r="N1665" s="116"/>
      <c r="O1665" s="117" t="s">
        <v>125</v>
      </c>
      <c r="P1665" s="111"/>
      <c r="Q1665" s="111"/>
      <c r="R1665" s="111"/>
      <c r="S1665" s="111"/>
      <c r="T1665" s="111"/>
      <c r="U1665" s="112"/>
      <c r="V1665" s="111"/>
      <c r="W1665" s="111"/>
      <c r="X1665" s="112"/>
      <c r="Y1665" s="118"/>
      <c r="Z1665" s="119"/>
      <c r="AA1665" s="112"/>
      <c r="AB1665" s="116"/>
      <c r="AD1665" s="120"/>
      <c r="AE1665" s="58"/>
      <c r="AF1665" s="58"/>
      <c r="AG1665" s="58"/>
      <c r="AH1665" s="58"/>
      <c r="AI1665" s="58"/>
      <c r="AJ1665" s="58"/>
      <c r="AK1665" s="58"/>
    </row>
    <row r="1666" spans="1:37">
      <c r="A1666" s="110" t="s">
        <v>126</v>
      </c>
      <c r="B1666" s="111"/>
      <c r="C1666" s="111"/>
      <c r="D1666" s="111"/>
      <c r="E1666" s="111"/>
      <c r="F1666" s="111"/>
      <c r="G1666" s="112"/>
      <c r="H1666" s="111"/>
      <c r="I1666" s="111"/>
      <c r="J1666" s="112"/>
      <c r="K1666" s="118"/>
      <c r="L1666" s="119"/>
      <c r="M1666" s="112"/>
      <c r="N1666" s="116"/>
      <c r="O1666" s="117" t="s">
        <v>126</v>
      </c>
      <c r="P1666" s="111"/>
      <c r="Q1666" s="111"/>
      <c r="R1666" s="111"/>
      <c r="S1666" s="111"/>
      <c r="T1666" s="111"/>
      <c r="U1666" s="112"/>
      <c r="V1666" s="111"/>
      <c r="W1666" s="111"/>
      <c r="X1666" s="112"/>
      <c r="Y1666" s="118"/>
      <c r="Z1666" s="119"/>
      <c r="AA1666" s="112"/>
      <c r="AB1666" s="116"/>
      <c r="AD1666" s="64" t="s">
        <v>127</v>
      </c>
    </row>
    <row r="1667" spans="1:37">
      <c r="A1667" s="121" t="s">
        <v>128</v>
      </c>
      <c r="B1667" s="58"/>
      <c r="C1667" s="58"/>
      <c r="D1667" s="58"/>
      <c r="E1667" s="58"/>
      <c r="F1667" s="58"/>
      <c r="G1667" s="72"/>
      <c r="H1667" s="58"/>
      <c r="I1667" s="58"/>
      <c r="J1667" s="72"/>
      <c r="K1667" s="122"/>
      <c r="L1667" s="123"/>
      <c r="M1667" s="72"/>
      <c r="N1667" s="59"/>
      <c r="O1667" s="124" t="s">
        <v>128</v>
      </c>
      <c r="P1667" s="58"/>
      <c r="Q1667" s="58"/>
      <c r="R1667" s="58"/>
      <c r="S1667" s="58"/>
      <c r="T1667" s="58"/>
      <c r="U1667" s="72"/>
      <c r="V1667" s="58"/>
      <c r="W1667" s="58"/>
      <c r="X1667" s="72"/>
      <c r="Y1667" s="122"/>
      <c r="Z1667" s="123"/>
      <c r="AA1667" s="72"/>
      <c r="AB1667" s="59"/>
      <c r="AD1667" s="125"/>
      <c r="AE1667" s="125" t="str">
        <f>Daten!$A$35</f>
        <v>Fredenbeck</v>
      </c>
      <c r="AF1667" s="58"/>
      <c r="AG1667" s="58"/>
      <c r="AH1667" s="58"/>
      <c r="AI1667" s="58"/>
      <c r="AJ1667" s="58"/>
      <c r="AK1667" s="58"/>
    </row>
    <row r="1668" spans="1:37">
      <c r="A1668" s="65" t="s">
        <v>129</v>
      </c>
      <c r="N1668" s="61"/>
      <c r="O1668" s="64" t="s">
        <v>129</v>
      </c>
      <c r="AB1668" s="61"/>
      <c r="AD1668" s="64" t="s">
        <v>130</v>
      </c>
    </row>
    <row r="1669" spans="1:37">
      <c r="A1669" s="57"/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9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8"/>
      <c r="AB1669" s="59"/>
      <c r="AD1669" s="58"/>
      <c r="AE1669" s="126" t="str">
        <f>Daten!$A$33</f>
        <v>06.05.2017</v>
      </c>
      <c r="AF1669" s="58"/>
      <c r="AG1669" s="58"/>
      <c r="AH1669" s="58"/>
      <c r="AI1669" s="58"/>
      <c r="AJ1669" s="58"/>
      <c r="AK1669" s="58"/>
    </row>
    <row r="1670" spans="1:37" ht="12" customHeight="1">
      <c r="A1670" s="127"/>
    </row>
    <row r="1671" spans="1:37">
      <c r="A1671" s="51" t="s">
        <v>95</v>
      </c>
      <c r="B1671" s="52"/>
      <c r="C1671" s="52"/>
      <c r="D1671" s="52"/>
      <c r="E1671" s="53"/>
      <c r="F1671" s="54" t="s">
        <v>96</v>
      </c>
      <c r="G1671" s="52"/>
      <c r="H1671" s="52"/>
      <c r="I1671" s="52"/>
      <c r="J1671" s="52"/>
      <c r="K1671" s="52"/>
      <c r="L1671" s="52"/>
      <c r="M1671" s="52"/>
      <c r="N1671" s="52"/>
      <c r="O1671" s="52"/>
      <c r="P1671" s="53"/>
      <c r="Q1671" s="54" t="s">
        <v>97</v>
      </c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3"/>
      <c r="AC1671" s="55" t="s">
        <v>98</v>
      </c>
    </row>
    <row r="1672" spans="1:37">
      <c r="A1672" s="57"/>
      <c r="B1672" s="58"/>
      <c r="C1672" s="58"/>
      <c r="D1672" s="58"/>
      <c r="E1672" s="59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9"/>
      <c r="Q1672" s="58"/>
      <c r="R1672" s="58">
        <f>Sonntag!P75</f>
        <v>0</v>
      </c>
      <c r="S1672" s="58"/>
      <c r="T1672" s="58"/>
      <c r="U1672" s="58"/>
      <c r="V1672" s="58"/>
      <c r="W1672" s="58"/>
      <c r="X1672" s="58"/>
      <c r="Y1672" s="58"/>
      <c r="Z1672" s="58"/>
      <c r="AA1672" s="58"/>
      <c r="AB1672" s="59"/>
      <c r="AC1672" s="55" t="s">
        <v>99</v>
      </c>
    </row>
    <row r="1673" spans="1:37" ht="15.95" customHeight="1">
      <c r="A1673" s="60" t="s">
        <v>100</v>
      </c>
      <c r="C1673" s="56">
        <f>Sonntag!I75</f>
        <v>0</v>
      </c>
      <c r="M1673" s="61"/>
      <c r="N1673" s="62" t="s">
        <v>101</v>
      </c>
      <c r="O1673" s="63"/>
      <c r="P1673" s="56">
        <f>Sonntag!M75</f>
        <v>0</v>
      </c>
      <c r="AB1673" s="61"/>
    </row>
    <row r="1674" spans="1:37">
      <c r="A1674" s="57"/>
      <c r="B1674" s="58"/>
      <c r="C1674" s="58"/>
      <c r="M1674" s="61"/>
      <c r="N1674" s="62"/>
      <c r="AB1674" s="61"/>
      <c r="AD1674" s="64" t="s">
        <v>37</v>
      </c>
      <c r="AG1674" s="64" t="s">
        <v>102</v>
      </c>
      <c r="AJ1674" s="64" t="s">
        <v>39</v>
      </c>
    </row>
    <row r="1675" spans="1:37">
      <c r="A1675" s="65" t="s">
        <v>100</v>
      </c>
      <c r="C1675" s="66"/>
      <c r="D1675" s="67"/>
      <c r="E1675" s="67"/>
      <c r="F1675" s="67"/>
      <c r="G1675" s="67"/>
      <c r="H1675" s="68"/>
      <c r="I1675" s="67"/>
      <c r="J1675" s="67"/>
      <c r="K1675" s="67"/>
      <c r="L1675" s="67"/>
      <c r="M1675" s="68"/>
      <c r="N1675" s="67"/>
      <c r="O1675" s="67"/>
      <c r="P1675" s="67"/>
      <c r="Q1675" s="67"/>
      <c r="R1675" s="68"/>
      <c r="S1675" s="67"/>
      <c r="T1675" s="67"/>
      <c r="U1675" s="67"/>
      <c r="V1675" s="67"/>
      <c r="W1675" s="68"/>
      <c r="X1675" s="67"/>
      <c r="Y1675" s="67"/>
      <c r="Z1675" s="67"/>
      <c r="AA1675" s="67"/>
      <c r="AB1675" s="68"/>
      <c r="AC1675" s="62"/>
      <c r="AD1675" s="69"/>
      <c r="AE1675" s="53"/>
      <c r="AF1675" s="62"/>
      <c r="AG1675" s="69"/>
      <c r="AH1675" s="53"/>
      <c r="AJ1675" s="69"/>
      <c r="AK1675" s="53"/>
    </row>
    <row r="1676" spans="1:37">
      <c r="A1676" s="70" t="s">
        <v>101</v>
      </c>
      <c r="B1676" s="58"/>
      <c r="C1676" s="71"/>
      <c r="D1676" s="72"/>
      <c r="E1676" s="72"/>
      <c r="F1676" s="72"/>
      <c r="G1676" s="72"/>
      <c r="H1676" s="59"/>
      <c r="I1676" s="72"/>
      <c r="J1676" s="72"/>
      <c r="K1676" s="72"/>
      <c r="L1676" s="72"/>
      <c r="M1676" s="59"/>
      <c r="N1676" s="72"/>
      <c r="O1676" s="72"/>
      <c r="P1676" s="72"/>
      <c r="Q1676" s="72"/>
      <c r="R1676" s="59"/>
      <c r="S1676" s="72"/>
      <c r="T1676" s="72"/>
      <c r="U1676" s="72"/>
      <c r="V1676" s="72"/>
      <c r="W1676" s="59"/>
      <c r="X1676" s="72"/>
      <c r="Y1676" s="72"/>
      <c r="Z1676" s="72"/>
      <c r="AA1676" s="72"/>
      <c r="AB1676" s="59"/>
      <c r="AC1676" s="62"/>
      <c r="AD1676" s="462">
        <f>Sonntag!C73</f>
        <v>0</v>
      </c>
      <c r="AE1676" s="463"/>
      <c r="AF1676" s="62"/>
      <c r="AG1676" s="462">
        <f>Sonntag!E75</f>
        <v>0</v>
      </c>
      <c r="AH1676" s="463"/>
      <c r="AJ1676" s="462">
        <f>Sonntag!F75</f>
        <v>0</v>
      </c>
      <c r="AK1676" s="463"/>
    </row>
    <row r="1677" spans="1:37">
      <c r="A1677" s="65" t="s">
        <v>100</v>
      </c>
      <c r="C1677" s="66"/>
      <c r="D1677" s="67"/>
      <c r="E1677" s="67"/>
      <c r="F1677" s="67"/>
      <c r="G1677" s="67"/>
      <c r="H1677" s="68"/>
      <c r="I1677" s="67"/>
      <c r="J1677" s="67"/>
      <c r="K1677" s="67"/>
      <c r="L1677" s="67"/>
      <c r="M1677" s="68"/>
      <c r="N1677" s="67"/>
      <c r="O1677" s="67"/>
      <c r="P1677" s="67"/>
      <c r="Q1677" s="67"/>
      <c r="R1677" s="68"/>
      <c r="S1677" s="67"/>
      <c r="T1677" s="67"/>
      <c r="U1677" s="67"/>
      <c r="V1677" s="67"/>
      <c r="W1677" s="68"/>
      <c r="X1677" s="67"/>
      <c r="Y1677" s="67"/>
      <c r="Z1677" s="67"/>
      <c r="AA1677" s="67"/>
      <c r="AB1677" s="68"/>
      <c r="AC1677" s="62"/>
      <c r="AD1677" s="57"/>
      <c r="AE1677" s="59"/>
      <c r="AF1677" s="62"/>
      <c r="AG1677" s="57"/>
      <c r="AH1677" s="59"/>
      <c r="AJ1677" s="57"/>
      <c r="AK1677" s="59"/>
    </row>
    <row r="1678" spans="1:37">
      <c r="A1678" s="70" t="s">
        <v>101</v>
      </c>
      <c r="B1678" s="58"/>
      <c r="C1678" s="71"/>
      <c r="D1678" s="72"/>
      <c r="E1678" s="72"/>
      <c r="F1678" s="72"/>
      <c r="G1678" s="72"/>
      <c r="H1678" s="59"/>
      <c r="I1678" s="72"/>
      <c r="J1678" s="72"/>
      <c r="K1678" s="72"/>
      <c r="L1678" s="72"/>
      <c r="M1678" s="59"/>
      <c r="N1678" s="72"/>
      <c r="O1678" s="72"/>
      <c r="P1678" s="72"/>
      <c r="Q1678" s="72"/>
      <c r="R1678" s="59"/>
      <c r="S1678" s="72"/>
      <c r="T1678" s="72"/>
      <c r="U1678" s="72"/>
      <c r="V1678" s="72"/>
      <c r="W1678" s="59"/>
      <c r="X1678" s="72"/>
      <c r="Y1678" s="72"/>
      <c r="Z1678" s="72"/>
      <c r="AA1678" s="72"/>
      <c r="AB1678" s="59"/>
      <c r="AC1678" s="62"/>
      <c r="AD1678" s="62"/>
      <c r="AE1678" s="62"/>
      <c r="AF1678" s="62"/>
      <c r="AG1678" s="62"/>
    </row>
    <row r="1679" spans="1:37">
      <c r="A1679" s="65" t="s">
        <v>100</v>
      </c>
      <c r="C1679" s="66"/>
      <c r="D1679" s="67"/>
      <c r="E1679" s="67"/>
      <c r="F1679" s="67"/>
      <c r="G1679" s="67"/>
      <c r="H1679" s="68"/>
      <c r="I1679" s="67"/>
      <c r="J1679" s="67"/>
      <c r="K1679" s="67"/>
      <c r="L1679" s="67"/>
      <c r="M1679" s="68"/>
      <c r="N1679" s="67"/>
      <c r="O1679" s="67"/>
      <c r="P1679" s="67"/>
      <c r="Q1679" s="67"/>
      <c r="R1679" s="68"/>
      <c r="S1679" s="67"/>
      <c r="T1679" s="67"/>
      <c r="U1679" s="67"/>
      <c r="V1679" s="67"/>
      <c r="W1679" s="68"/>
      <c r="X1679" s="67"/>
      <c r="Y1679" s="67"/>
      <c r="Z1679" s="67"/>
      <c r="AA1679" s="67"/>
      <c r="AB1679" s="68"/>
      <c r="AC1679" s="62"/>
      <c r="AD1679" s="73" t="s">
        <v>103</v>
      </c>
      <c r="AE1679" s="62"/>
      <c r="AF1679" s="62"/>
      <c r="AG1679" s="62"/>
    </row>
    <row r="1680" spans="1:37">
      <c r="A1680" s="70" t="s">
        <v>101</v>
      </c>
      <c r="B1680" s="58"/>
      <c r="C1680" s="71"/>
      <c r="D1680" s="72"/>
      <c r="E1680" s="72"/>
      <c r="F1680" s="72"/>
      <c r="G1680" s="72"/>
      <c r="H1680" s="59"/>
      <c r="I1680" s="72"/>
      <c r="J1680" s="72"/>
      <c r="K1680" s="72"/>
      <c r="L1680" s="72"/>
      <c r="M1680" s="59"/>
      <c r="N1680" s="72"/>
      <c r="O1680" s="72"/>
      <c r="P1680" s="72"/>
      <c r="Q1680" s="72"/>
      <c r="R1680" s="59"/>
      <c r="S1680" s="72"/>
      <c r="T1680" s="72"/>
      <c r="U1680" s="72"/>
      <c r="V1680" s="72"/>
      <c r="W1680" s="59"/>
      <c r="X1680" s="72"/>
      <c r="Y1680" s="72"/>
      <c r="Z1680" s="72"/>
      <c r="AA1680" s="72"/>
      <c r="AB1680" s="59"/>
      <c r="AC1680" s="62"/>
      <c r="AD1680" s="62"/>
      <c r="AE1680" s="62"/>
      <c r="AF1680" s="62"/>
      <c r="AG1680" s="62"/>
    </row>
    <row r="1681" spans="1:37">
      <c r="A1681" s="65" t="s">
        <v>100</v>
      </c>
      <c r="C1681" s="66"/>
      <c r="D1681" s="67"/>
      <c r="E1681" s="67"/>
      <c r="F1681" s="67"/>
      <c r="G1681" s="67"/>
      <c r="H1681" s="68"/>
      <c r="I1681" s="67"/>
      <c r="J1681" s="67"/>
      <c r="K1681" s="67"/>
      <c r="L1681" s="67"/>
      <c r="M1681" s="68"/>
      <c r="N1681" s="67"/>
      <c r="O1681" s="67"/>
      <c r="P1681" s="67"/>
      <c r="Q1681" s="67"/>
      <c r="R1681" s="68"/>
      <c r="S1681" s="67"/>
      <c r="T1681" s="67"/>
      <c r="U1681" s="67"/>
      <c r="V1681" s="67"/>
      <c r="W1681" s="68"/>
      <c r="X1681" s="67"/>
      <c r="Y1681" s="67"/>
      <c r="Z1681" s="67"/>
      <c r="AA1681" s="67"/>
      <c r="AB1681" s="68"/>
      <c r="AC1681" s="62"/>
      <c r="AD1681" s="74" t="str">
        <f>Daten!$A$31</f>
        <v>DM Senioren 2017</v>
      </c>
      <c r="AE1681" s="58"/>
      <c r="AF1681" s="58"/>
      <c r="AG1681" s="58"/>
      <c r="AH1681" s="58"/>
      <c r="AI1681" s="58"/>
      <c r="AJ1681" s="58"/>
      <c r="AK1681" s="58"/>
    </row>
    <row r="1682" spans="1:37">
      <c r="A1682" s="70" t="s">
        <v>101</v>
      </c>
      <c r="B1682" s="58"/>
      <c r="C1682" s="71"/>
      <c r="D1682" s="72"/>
      <c r="E1682" s="72"/>
      <c r="F1682" s="72"/>
      <c r="G1682" s="72"/>
      <c r="H1682" s="59"/>
      <c r="I1682" s="72"/>
      <c r="J1682" s="72"/>
      <c r="K1682" s="72"/>
      <c r="L1682" s="72"/>
      <c r="M1682" s="59"/>
      <c r="N1682" s="72"/>
      <c r="O1682" s="72"/>
      <c r="P1682" s="72"/>
      <c r="Q1682" s="72"/>
      <c r="R1682" s="59"/>
      <c r="S1682" s="72"/>
      <c r="T1682" s="72"/>
      <c r="U1682" s="72"/>
      <c r="V1682" s="72"/>
      <c r="W1682" s="59"/>
      <c r="X1682" s="72"/>
      <c r="Y1682" s="72"/>
      <c r="Z1682" s="72"/>
      <c r="AA1682" s="72"/>
      <c r="AB1682" s="59"/>
      <c r="AC1682" s="62"/>
      <c r="AD1682" s="75">
        <f>Sonntag!G75</f>
        <v>0</v>
      </c>
      <c r="AE1682" s="76"/>
      <c r="AF1682" s="76"/>
      <c r="AG1682" s="75" t="s">
        <v>34</v>
      </c>
      <c r="AH1682" s="76"/>
      <c r="AI1682" s="76"/>
      <c r="AJ1682" s="76"/>
      <c r="AK1682" s="76"/>
    </row>
    <row r="1683" spans="1:37">
      <c r="A1683" s="65" t="s">
        <v>100</v>
      </c>
      <c r="C1683" s="66"/>
      <c r="D1683" s="67"/>
      <c r="E1683" s="67"/>
      <c r="F1683" s="67"/>
      <c r="G1683" s="67"/>
      <c r="H1683" s="68"/>
      <c r="I1683" s="67"/>
      <c r="J1683" s="67"/>
      <c r="K1683" s="67"/>
      <c r="L1683" s="67"/>
      <c r="M1683" s="68"/>
      <c r="N1683" s="67"/>
      <c r="O1683" s="67"/>
      <c r="P1683" s="67"/>
      <c r="Q1683" s="67"/>
      <c r="R1683" s="68"/>
      <c r="S1683" s="67"/>
      <c r="T1683" s="67"/>
      <c r="U1683" s="67"/>
      <c r="V1683" s="67"/>
      <c r="W1683" s="68"/>
      <c r="X1683" s="67"/>
      <c r="Y1683" s="67"/>
      <c r="Z1683" s="67"/>
      <c r="AA1683" s="67"/>
      <c r="AB1683" s="68"/>
      <c r="AC1683" s="62"/>
      <c r="AD1683" s="77"/>
      <c r="AE1683" s="62"/>
      <c r="AF1683" s="62"/>
      <c r="AG1683" s="62"/>
      <c r="AH1683" s="62"/>
      <c r="AI1683" s="62"/>
      <c r="AJ1683" s="62"/>
      <c r="AK1683" s="62"/>
    </row>
    <row r="1684" spans="1:37">
      <c r="A1684" s="70" t="s">
        <v>101</v>
      </c>
      <c r="B1684" s="58"/>
      <c r="C1684" s="71"/>
      <c r="D1684" s="72"/>
      <c r="E1684" s="72"/>
      <c r="F1684" s="72"/>
      <c r="G1684" s="72"/>
      <c r="H1684" s="59"/>
      <c r="I1684" s="72"/>
      <c r="J1684" s="72"/>
      <c r="K1684" s="72"/>
      <c r="L1684" s="72"/>
      <c r="M1684" s="59"/>
      <c r="N1684" s="72"/>
      <c r="O1684" s="72"/>
      <c r="P1684" s="72"/>
      <c r="Q1684" s="72"/>
      <c r="R1684" s="59"/>
      <c r="S1684" s="72"/>
      <c r="T1684" s="72"/>
      <c r="U1684" s="72"/>
      <c r="V1684" s="72"/>
      <c r="W1684" s="59"/>
      <c r="X1684" s="72"/>
      <c r="Y1684" s="72"/>
      <c r="Z1684" s="72"/>
      <c r="AA1684" s="72"/>
      <c r="AB1684" s="59"/>
      <c r="AC1684" s="62"/>
      <c r="AD1684" s="78" t="s">
        <v>104</v>
      </c>
      <c r="AE1684" s="76"/>
      <c r="AF1684" s="76"/>
      <c r="AG1684" s="76"/>
      <c r="AH1684" s="79"/>
      <c r="AI1684" s="76"/>
      <c r="AJ1684" s="76"/>
      <c r="AK1684" s="80"/>
    </row>
    <row r="1685" spans="1:37">
      <c r="D1685" s="64"/>
      <c r="AD1685" s="81"/>
      <c r="AE1685" s="52"/>
      <c r="AF1685" s="52"/>
      <c r="AG1685" s="52"/>
      <c r="AH1685" s="82"/>
      <c r="AI1685" s="52"/>
      <c r="AJ1685" s="52"/>
      <c r="AK1685" s="53"/>
    </row>
    <row r="1686" spans="1:37">
      <c r="A1686" s="83" t="s">
        <v>105</v>
      </c>
      <c r="B1686" s="76"/>
      <c r="C1686" s="80"/>
      <c r="D1686" s="84"/>
      <c r="E1686" s="84" t="s">
        <v>100</v>
      </c>
      <c r="F1686" s="85" t="s">
        <v>21</v>
      </c>
      <c r="G1686" s="84" t="s">
        <v>101</v>
      </c>
      <c r="H1686" s="86"/>
      <c r="I1686" s="84" t="s">
        <v>106</v>
      </c>
      <c r="J1686" s="84"/>
      <c r="K1686" s="84"/>
      <c r="L1686" s="84"/>
      <c r="M1686" s="86"/>
      <c r="N1686" s="84" t="s">
        <v>107</v>
      </c>
      <c r="O1686" s="84"/>
      <c r="P1686" s="84"/>
      <c r="Q1686" s="84"/>
      <c r="R1686" s="86"/>
      <c r="S1686" s="73"/>
      <c r="T1686" s="73"/>
      <c r="AD1686" s="87" t="s">
        <v>108</v>
      </c>
      <c r="AE1686" s="58"/>
      <c r="AF1686" s="58"/>
      <c r="AG1686" s="58"/>
      <c r="AH1686" s="72"/>
      <c r="AI1686" s="58"/>
      <c r="AJ1686" s="58"/>
      <c r="AK1686" s="59"/>
    </row>
    <row r="1687" spans="1:37">
      <c r="A1687" s="60"/>
      <c r="C1687" s="61"/>
      <c r="H1687" s="61"/>
      <c r="M1687" s="61"/>
      <c r="N1687" s="88"/>
      <c r="O1687" s="89"/>
      <c r="P1687" s="89"/>
      <c r="Q1687" s="89"/>
      <c r="R1687" s="90"/>
      <c r="S1687" s="62"/>
      <c r="T1687" s="56" t="s">
        <v>109</v>
      </c>
      <c r="AD1687" s="91"/>
      <c r="AE1687" s="62"/>
      <c r="AF1687" s="62"/>
      <c r="AG1687" s="62"/>
      <c r="AH1687" s="92"/>
      <c r="AI1687" s="62"/>
      <c r="AJ1687" s="62"/>
      <c r="AK1687" s="61"/>
    </row>
    <row r="1688" spans="1:37">
      <c r="A1688" s="93" t="s">
        <v>110</v>
      </c>
      <c r="B1688" s="58"/>
      <c r="C1688" s="59"/>
      <c r="D1688" s="58"/>
      <c r="E1688" s="58"/>
      <c r="F1688" s="94" t="s">
        <v>21</v>
      </c>
      <c r="G1688" s="58"/>
      <c r="H1688" s="59"/>
      <c r="I1688" s="58"/>
      <c r="J1688" s="58"/>
      <c r="K1688" s="94" t="s">
        <v>21</v>
      </c>
      <c r="L1688" s="58"/>
      <c r="M1688" s="59"/>
      <c r="N1688" s="95"/>
      <c r="O1688" s="95"/>
      <c r="P1688" s="96"/>
      <c r="Q1688" s="97"/>
      <c r="R1688" s="98"/>
      <c r="S1688" s="62"/>
      <c r="T1688" s="62"/>
      <c r="AD1688" s="87" t="s">
        <v>111</v>
      </c>
      <c r="AE1688" s="58"/>
      <c r="AF1688" s="58"/>
      <c r="AG1688" s="58"/>
      <c r="AH1688" s="72"/>
      <c r="AI1688" s="58"/>
      <c r="AJ1688" s="58"/>
      <c r="AK1688" s="59"/>
    </row>
    <row r="1689" spans="1:37">
      <c r="A1689" s="60"/>
      <c r="C1689" s="61"/>
      <c r="H1689" s="61"/>
      <c r="K1689" s="99"/>
      <c r="M1689" s="61"/>
      <c r="N1689" s="62"/>
      <c r="Q1689" s="100"/>
      <c r="R1689" s="61"/>
      <c r="S1689" s="62"/>
      <c r="T1689" s="58"/>
      <c r="U1689" s="58"/>
      <c r="V1689" s="58"/>
      <c r="W1689" s="58"/>
      <c r="X1689" s="58"/>
      <c r="Y1689" s="58"/>
      <c r="Z1689" s="58"/>
      <c r="AA1689" s="58"/>
      <c r="AB1689" s="58"/>
      <c r="AC1689" s="62"/>
      <c r="AD1689" s="91"/>
      <c r="AE1689" s="62"/>
      <c r="AF1689" s="62"/>
      <c r="AG1689" s="62"/>
      <c r="AH1689" s="92"/>
      <c r="AI1689" s="62"/>
      <c r="AJ1689" s="62"/>
      <c r="AK1689" s="61"/>
    </row>
    <row r="1690" spans="1:37">
      <c r="A1690" s="93" t="s">
        <v>112</v>
      </c>
      <c r="B1690" s="58"/>
      <c r="C1690" s="59"/>
      <c r="D1690" s="58"/>
      <c r="E1690" s="58"/>
      <c r="F1690" s="94" t="s">
        <v>21</v>
      </c>
      <c r="G1690" s="58"/>
      <c r="H1690" s="59"/>
      <c r="I1690" s="58"/>
      <c r="J1690" s="58"/>
      <c r="K1690" s="94" t="s">
        <v>21</v>
      </c>
      <c r="L1690" s="58"/>
      <c r="M1690" s="59"/>
      <c r="N1690" s="58"/>
      <c r="O1690" s="58"/>
      <c r="P1690" s="94" t="s">
        <v>21</v>
      </c>
      <c r="Q1690" s="101"/>
      <c r="R1690" s="59"/>
      <c r="S1690" s="62"/>
      <c r="T1690" s="62"/>
      <c r="AD1690" s="87" t="s">
        <v>113</v>
      </c>
      <c r="AE1690" s="58"/>
      <c r="AF1690" s="58"/>
      <c r="AG1690" s="58"/>
      <c r="AH1690" s="72"/>
      <c r="AI1690" s="58"/>
      <c r="AJ1690" s="58"/>
      <c r="AK1690" s="59"/>
    </row>
    <row r="1691" spans="1:37">
      <c r="AD1691" s="91" t="s">
        <v>114</v>
      </c>
      <c r="AE1691" s="62"/>
      <c r="AF1691" s="62"/>
      <c r="AG1691" s="62"/>
      <c r="AH1691" s="92"/>
      <c r="AI1691" s="62"/>
      <c r="AJ1691" s="62"/>
      <c r="AK1691" s="61"/>
    </row>
    <row r="1692" spans="1:37">
      <c r="A1692" s="102"/>
      <c r="B1692" s="76"/>
      <c r="C1692" s="76"/>
      <c r="D1692" s="76"/>
      <c r="E1692" s="76" t="s">
        <v>100</v>
      </c>
      <c r="F1692" s="76"/>
      <c r="G1692" s="76"/>
      <c r="H1692" s="76"/>
      <c r="I1692" s="76"/>
      <c r="J1692" s="76"/>
      <c r="K1692" s="76"/>
      <c r="L1692" s="76"/>
      <c r="M1692" s="76"/>
      <c r="N1692" s="85" t="s">
        <v>40</v>
      </c>
      <c r="O1692" s="76"/>
      <c r="P1692" s="76"/>
      <c r="Q1692" s="76"/>
      <c r="R1692" s="76"/>
      <c r="S1692" s="76"/>
      <c r="T1692" s="76" t="s">
        <v>101</v>
      </c>
      <c r="U1692" s="76"/>
      <c r="V1692" s="76"/>
      <c r="W1692" s="76"/>
      <c r="X1692" s="76"/>
      <c r="Y1692" s="76"/>
      <c r="Z1692" s="76"/>
      <c r="AA1692" s="76"/>
      <c r="AB1692" s="80"/>
      <c r="AD1692" s="87" t="s">
        <v>115</v>
      </c>
      <c r="AE1692" s="58"/>
      <c r="AF1692" s="58"/>
      <c r="AG1692" s="58"/>
      <c r="AH1692" s="72"/>
      <c r="AI1692" s="58"/>
      <c r="AJ1692" s="58"/>
      <c r="AK1692" s="59"/>
    </row>
    <row r="1693" spans="1:37">
      <c r="A1693" s="103" t="s">
        <v>116</v>
      </c>
      <c r="B1693" s="104" t="s">
        <v>117</v>
      </c>
      <c r="C1693" s="104"/>
      <c r="D1693" s="104"/>
      <c r="E1693" s="104"/>
      <c r="F1693" s="104"/>
      <c r="G1693" s="105"/>
      <c r="H1693" s="104" t="s">
        <v>118</v>
      </c>
      <c r="I1693" s="104"/>
      <c r="J1693" s="105"/>
      <c r="K1693" s="106" t="s">
        <v>119</v>
      </c>
      <c r="L1693" s="107" t="s">
        <v>120</v>
      </c>
      <c r="M1693" s="108"/>
      <c r="N1693" s="109" t="s">
        <v>94</v>
      </c>
      <c r="O1693" s="105" t="s">
        <v>116</v>
      </c>
      <c r="P1693" s="104" t="s">
        <v>117</v>
      </c>
      <c r="Q1693" s="104"/>
      <c r="R1693" s="104"/>
      <c r="S1693" s="104"/>
      <c r="T1693" s="104"/>
      <c r="U1693" s="105"/>
      <c r="V1693" s="104" t="s">
        <v>118</v>
      </c>
      <c r="W1693" s="104"/>
      <c r="X1693" s="105"/>
      <c r="Y1693" s="106" t="s">
        <v>119</v>
      </c>
      <c r="Z1693" s="107" t="s">
        <v>120</v>
      </c>
      <c r="AA1693" s="108"/>
      <c r="AB1693" s="109" t="s">
        <v>94</v>
      </c>
    </row>
    <row r="1694" spans="1:37">
      <c r="A1694" s="110" t="s">
        <v>121</v>
      </c>
      <c r="B1694" s="111"/>
      <c r="C1694" s="111"/>
      <c r="D1694" s="111"/>
      <c r="E1694" s="111"/>
      <c r="F1694" s="111"/>
      <c r="G1694" s="112"/>
      <c r="H1694" s="111"/>
      <c r="I1694" s="111"/>
      <c r="J1694" s="112"/>
      <c r="K1694" s="113"/>
      <c r="L1694" s="114"/>
      <c r="M1694" s="115"/>
      <c r="N1694" s="116"/>
      <c r="O1694" s="117" t="s">
        <v>121</v>
      </c>
      <c r="P1694" s="111"/>
      <c r="Q1694" s="111"/>
      <c r="R1694" s="111"/>
      <c r="S1694" s="111"/>
      <c r="T1694" s="111"/>
      <c r="U1694" s="112"/>
      <c r="V1694" s="111"/>
      <c r="W1694" s="111"/>
      <c r="X1694" s="112"/>
      <c r="Y1694" s="113"/>
      <c r="Z1694" s="114"/>
      <c r="AA1694" s="115"/>
      <c r="AB1694" s="116"/>
      <c r="AD1694" s="64" t="s">
        <v>122</v>
      </c>
    </row>
    <row r="1695" spans="1:37">
      <c r="A1695" s="110" t="s">
        <v>123</v>
      </c>
      <c r="B1695" s="111"/>
      <c r="C1695" s="111"/>
      <c r="D1695" s="111"/>
      <c r="E1695" s="111"/>
      <c r="F1695" s="111"/>
      <c r="G1695" s="112"/>
      <c r="H1695" s="111"/>
      <c r="I1695" s="111"/>
      <c r="J1695" s="112"/>
      <c r="K1695" s="118"/>
      <c r="L1695" s="119"/>
      <c r="M1695" s="112"/>
      <c r="N1695" s="116"/>
      <c r="O1695" s="117" t="s">
        <v>123</v>
      </c>
      <c r="P1695" s="111"/>
      <c r="Q1695" s="111"/>
      <c r="R1695" s="111"/>
      <c r="S1695" s="111"/>
      <c r="T1695" s="111"/>
      <c r="U1695" s="112"/>
      <c r="V1695" s="111"/>
      <c r="W1695" s="111"/>
      <c r="X1695" s="112"/>
      <c r="Y1695" s="118"/>
      <c r="Z1695" s="119"/>
      <c r="AA1695" s="112"/>
      <c r="AB1695" s="116"/>
      <c r="AD1695" s="120"/>
      <c r="AE1695" s="58"/>
      <c r="AF1695" s="58"/>
      <c r="AG1695" s="58"/>
      <c r="AH1695" s="58"/>
      <c r="AI1695" s="58"/>
      <c r="AJ1695" s="58"/>
      <c r="AK1695" s="58"/>
    </row>
    <row r="1696" spans="1:37">
      <c r="A1696" s="110" t="s">
        <v>124</v>
      </c>
      <c r="B1696" s="111"/>
      <c r="C1696" s="111"/>
      <c r="D1696" s="111"/>
      <c r="E1696" s="111"/>
      <c r="F1696" s="111"/>
      <c r="G1696" s="112"/>
      <c r="H1696" s="111"/>
      <c r="I1696" s="111"/>
      <c r="J1696" s="112"/>
      <c r="K1696" s="118"/>
      <c r="L1696" s="119"/>
      <c r="M1696" s="112"/>
      <c r="N1696" s="116"/>
      <c r="O1696" s="117" t="s">
        <v>124</v>
      </c>
      <c r="P1696" s="111"/>
      <c r="Q1696" s="111"/>
      <c r="R1696" s="111"/>
      <c r="S1696" s="111"/>
      <c r="T1696" s="111"/>
      <c r="U1696" s="112"/>
      <c r="V1696" s="111"/>
      <c r="W1696" s="111"/>
      <c r="X1696" s="112"/>
      <c r="Y1696" s="118"/>
      <c r="Z1696" s="119"/>
      <c r="AA1696" s="112"/>
      <c r="AB1696" s="116"/>
      <c r="AD1696" s="64" t="s">
        <v>96</v>
      </c>
    </row>
    <row r="1697" spans="1:37">
      <c r="A1697" s="110" t="s">
        <v>125</v>
      </c>
      <c r="B1697" s="111"/>
      <c r="C1697" s="111"/>
      <c r="D1697" s="111"/>
      <c r="E1697" s="111"/>
      <c r="F1697" s="111"/>
      <c r="G1697" s="112"/>
      <c r="H1697" s="111"/>
      <c r="I1697" s="111"/>
      <c r="J1697" s="112"/>
      <c r="K1697" s="118"/>
      <c r="L1697" s="119"/>
      <c r="M1697" s="112"/>
      <c r="N1697" s="116"/>
      <c r="O1697" s="117" t="s">
        <v>125</v>
      </c>
      <c r="P1697" s="111"/>
      <c r="Q1697" s="111"/>
      <c r="R1697" s="111"/>
      <c r="S1697" s="111"/>
      <c r="T1697" s="111"/>
      <c r="U1697" s="112"/>
      <c r="V1697" s="111"/>
      <c r="W1697" s="111"/>
      <c r="X1697" s="112"/>
      <c r="Y1697" s="118"/>
      <c r="Z1697" s="119"/>
      <c r="AA1697" s="112"/>
      <c r="AB1697" s="116"/>
      <c r="AD1697" s="120"/>
      <c r="AE1697" s="58"/>
      <c r="AF1697" s="58"/>
      <c r="AG1697" s="58"/>
      <c r="AH1697" s="58"/>
      <c r="AI1697" s="58"/>
      <c r="AJ1697" s="58"/>
      <c r="AK1697" s="58"/>
    </row>
    <row r="1698" spans="1:37">
      <c r="A1698" s="110" t="s">
        <v>126</v>
      </c>
      <c r="B1698" s="111"/>
      <c r="C1698" s="111"/>
      <c r="D1698" s="111"/>
      <c r="E1698" s="111"/>
      <c r="F1698" s="111"/>
      <c r="G1698" s="112"/>
      <c r="H1698" s="111"/>
      <c r="I1698" s="111"/>
      <c r="J1698" s="112"/>
      <c r="K1698" s="118"/>
      <c r="L1698" s="119"/>
      <c r="M1698" s="112"/>
      <c r="N1698" s="116"/>
      <c r="O1698" s="117" t="s">
        <v>126</v>
      </c>
      <c r="P1698" s="111"/>
      <c r="Q1698" s="111"/>
      <c r="R1698" s="111"/>
      <c r="S1698" s="111"/>
      <c r="T1698" s="111"/>
      <c r="U1698" s="112"/>
      <c r="V1698" s="111"/>
      <c r="W1698" s="111"/>
      <c r="X1698" s="112"/>
      <c r="Y1698" s="118"/>
      <c r="Z1698" s="119"/>
      <c r="AA1698" s="112"/>
      <c r="AB1698" s="116"/>
      <c r="AD1698" s="64" t="s">
        <v>127</v>
      </c>
    </row>
    <row r="1699" spans="1:37">
      <c r="A1699" s="121" t="s">
        <v>128</v>
      </c>
      <c r="B1699" s="58"/>
      <c r="C1699" s="58"/>
      <c r="D1699" s="58"/>
      <c r="E1699" s="58"/>
      <c r="F1699" s="58"/>
      <c r="G1699" s="72"/>
      <c r="H1699" s="58"/>
      <c r="I1699" s="58"/>
      <c r="J1699" s="72"/>
      <c r="K1699" s="122"/>
      <c r="L1699" s="123"/>
      <c r="M1699" s="72"/>
      <c r="N1699" s="59"/>
      <c r="O1699" s="124" t="s">
        <v>128</v>
      </c>
      <c r="P1699" s="58"/>
      <c r="Q1699" s="58"/>
      <c r="R1699" s="58"/>
      <c r="S1699" s="58"/>
      <c r="T1699" s="58"/>
      <c r="U1699" s="72"/>
      <c r="V1699" s="58"/>
      <c r="W1699" s="58"/>
      <c r="X1699" s="72"/>
      <c r="Y1699" s="122"/>
      <c r="Z1699" s="123"/>
      <c r="AA1699" s="72"/>
      <c r="AB1699" s="59"/>
      <c r="AD1699" s="120"/>
      <c r="AE1699" s="125" t="str">
        <f>Daten!$A$35</f>
        <v>Fredenbeck</v>
      </c>
      <c r="AF1699" s="58"/>
      <c r="AG1699" s="58"/>
      <c r="AH1699" s="58"/>
      <c r="AI1699" s="58"/>
      <c r="AJ1699" s="58"/>
      <c r="AK1699" s="58"/>
    </row>
    <row r="1700" spans="1:37">
      <c r="A1700" s="65" t="s">
        <v>129</v>
      </c>
      <c r="N1700" s="61"/>
      <c r="O1700" s="64" t="s">
        <v>129</v>
      </c>
      <c r="AB1700" s="61"/>
      <c r="AD1700" s="64" t="s">
        <v>130</v>
      </c>
    </row>
    <row r="1701" spans="1:37">
      <c r="A1701" s="57"/>
      <c r="B1701" s="58"/>
      <c r="C1701" s="58"/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9"/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8"/>
      <c r="AB1701" s="59"/>
      <c r="AD1701" s="58"/>
      <c r="AE1701" s="126" t="str">
        <f>Daten!$A$33</f>
        <v>06.05.2017</v>
      </c>
      <c r="AF1701" s="58"/>
      <c r="AG1701" s="58"/>
      <c r="AH1701" s="58"/>
      <c r="AI1701" s="58"/>
      <c r="AJ1701" s="58"/>
      <c r="AK1701" s="58"/>
    </row>
    <row r="1702" spans="1:37">
      <c r="A1702" s="51" t="s">
        <v>95</v>
      </c>
      <c r="B1702" s="52"/>
      <c r="C1702" s="52"/>
      <c r="D1702" s="52"/>
      <c r="E1702" s="53"/>
      <c r="F1702" s="54" t="s">
        <v>96</v>
      </c>
      <c r="G1702" s="52"/>
      <c r="H1702" s="52"/>
      <c r="I1702" s="52"/>
      <c r="J1702" s="52"/>
      <c r="K1702" s="52"/>
      <c r="L1702" s="52"/>
      <c r="M1702" s="52"/>
      <c r="N1702" s="52"/>
      <c r="O1702" s="52"/>
      <c r="P1702" s="53"/>
      <c r="Q1702" s="54" t="s">
        <v>97</v>
      </c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3"/>
      <c r="AC1702" s="55" t="s">
        <v>98</v>
      </c>
    </row>
    <row r="1703" spans="1:37">
      <c r="A1703" s="57"/>
      <c r="B1703" s="58"/>
      <c r="C1703" s="58"/>
      <c r="D1703" s="58"/>
      <c r="E1703" s="59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9"/>
      <c r="Q1703" s="58"/>
      <c r="R1703" s="58">
        <f>Sonntag!P76</f>
        <v>0</v>
      </c>
      <c r="S1703" s="58"/>
      <c r="T1703" s="58"/>
      <c r="U1703" s="58"/>
      <c r="V1703" s="58"/>
      <c r="W1703" s="58"/>
      <c r="X1703" s="58"/>
      <c r="Y1703" s="58"/>
      <c r="Z1703" s="58"/>
      <c r="AA1703" s="58"/>
      <c r="AB1703" s="59"/>
      <c r="AC1703" s="55" t="s">
        <v>99</v>
      </c>
    </row>
    <row r="1704" spans="1:37" ht="15.95" customHeight="1">
      <c r="A1704" s="60" t="s">
        <v>100</v>
      </c>
      <c r="C1704" s="56">
        <f>Sonntag!I76</f>
        <v>0</v>
      </c>
      <c r="M1704" s="61"/>
      <c r="N1704" s="62" t="s">
        <v>101</v>
      </c>
      <c r="O1704" s="63"/>
      <c r="P1704" s="56">
        <f>Sonntag!M76</f>
        <v>0</v>
      </c>
      <c r="AB1704" s="61"/>
    </row>
    <row r="1705" spans="1:37">
      <c r="A1705" s="57"/>
      <c r="B1705" s="58"/>
      <c r="C1705" s="58"/>
      <c r="M1705" s="61"/>
      <c r="N1705" s="62"/>
      <c r="AB1705" s="61"/>
      <c r="AD1705" s="64" t="s">
        <v>37</v>
      </c>
      <c r="AG1705" s="64" t="s">
        <v>102</v>
      </c>
      <c r="AJ1705" s="64" t="s">
        <v>39</v>
      </c>
    </row>
    <row r="1706" spans="1:37">
      <c r="A1706" s="65" t="s">
        <v>100</v>
      </c>
      <c r="C1706" s="66"/>
      <c r="D1706" s="67"/>
      <c r="E1706" s="67"/>
      <c r="F1706" s="67"/>
      <c r="G1706" s="67"/>
      <c r="H1706" s="68"/>
      <c r="I1706" s="67"/>
      <c r="J1706" s="67"/>
      <c r="K1706" s="67"/>
      <c r="L1706" s="67"/>
      <c r="M1706" s="68"/>
      <c r="N1706" s="67"/>
      <c r="O1706" s="67"/>
      <c r="P1706" s="67"/>
      <c r="Q1706" s="67"/>
      <c r="R1706" s="68"/>
      <c r="S1706" s="67"/>
      <c r="T1706" s="67"/>
      <c r="U1706" s="67"/>
      <c r="V1706" s="67"/>
      <c r="W1706" s="68"/>
      <c r="X1706" s="67"/>
      <c r="Y1706" s="67"/>
      <c r="Z1706" s="67"/>
      <c r="AA1706" s="67"/>
      <c r="AB1706" s="68"/>
      <c r="AC1706" s="62"/>
      <c r="AD1706" s="69"/>
      <c r="AE1706" s="53"/>
      <c r="AF1706" s="62"/>
      <c r="AG1706" s="69"/>
      <c r="AH1706" s="53"/>
      <c r="AJ1706" s="69"/>
      <c r="AK1706" s="53"/>
    </row>
    <row r="1707" spans="1:37">
      <c r="A1707" s="70" t="s">
        <v>101</v>
      </c>
      <c r="B1707" s="58"/>
      <c r="C1707" s="71"/>
      <c r="D1707" s="72"/>
      <c r="E1707" s="72"/>
      <c r="F1707" s="72"/>
      <c r="G1707" s="72"/>
      <c r="H1707" s="59"/>
      <c r="I1707" s="72"/>
      <c r="J1707" s="72"/>
      <c r="K1707" s="72"/>
      <c r="L1707" s="72"/>
      <c r="M1707" s="59"/>
      <c r="N1707" s="72"/>
      <c r="O1707" s="72"/>
      <c r="P1707" s="72"/>
      <c r="Q1707" s="72"/>
      <c r="R1707" s="59"/>
      <c r="S1707" s="72"/>
      <c r="T1707" s="72"/>
      <c r="U1707" s="72"/>
      <c r="V1707" s="72"/>
      <c r="W1707" s="59"/>
      <c r="X1707" s="72"/>
      <c r="Y1707" s="72"/>
      <c r="Z1707" s="72"/>
      <c r="AA1707" s="72"/>
      <c r="AB1707" s="59"/>
      <c r="AC1707" s="62"/>
      <c r="AD1707" s="462">
        <f>Sonntag!C76</f>
        <v>0</v>
      </c>
      <c r="AE1707" s="463"/>
      <c r="AF1707" s="62"/>
      <c r="AG1707" s="462">
        <f>Sonntag!E76</f>
        <v>0</v>
      </c>
      <c r="AH1707" s="463"/>
      <c r="AJ1707" s="462">
        <f>Sonntag!F76</f>
        <v>0</v>
      </c>
      <c r="AK1707" s="463"/>
    </row>
    <row r="1708" spans="1:37">
      <c r="A1708" s="65" t="s">
        <v>100</v>
      </c>
      <c r="C1708" s="66"/>
      <c r="D1708" s="67"/>
      <c r="E1708" s="67"/>
      <c r="F1708" s="67"/>
      <c r="G1708" s="67"/>
      <c r="H1708" s="68"/>
      <c r="I1708" s="67"/>
      <c r="J1708" s="67"/>
      <c r="K1708" s="67"/>
      <c r="L1708" s="67"/>
      <c r="M1708" s="68"/>
      <c r="N1708" s="67"/>
      <c r="O1708" s="67"/>
      <c r="P1708" s="67"/>
      <c r="Q1708" s="67"/>
      <c r="R1708" s="68"/>
      <c r="S1708" s="67"/>
      <c r="T1708" s="67"/>
      <c r="U1708" s="67"/>
      <c r="V1708" s="67"/>
      <c r="W1708" s="68"/>
      <c r="X1708" s="67"/>
      <c r="Y1708" s="67"/>
      <c r="Z1708" s="67"/>
      <c r="AA1708" s="67"/>
      <c r="AB1708" s="68"/>
      <c r="AC1708" s="62"/>
      <c r="AD1708" s="57"/>
      <c r="AE1708" s="59"/>
      <c r="AF1708" s="62"/>
      <c r="AG1708" s="57"/>
      <c r="AH1708" s="59"/>
      <c r="AJ1708" s="57"/>
      <c r="AK1708" s="59"/>
    </row>
    <row r="1709" spans="1:37">
      <c r="A1709" s="70" t="s">
        <v>101</v>
      </c>
      <c r="B1709" s="58"/>
      <c r="C1709" s="71"/>
      <c r="D1709" s="72"/>
      <c r="E1709" s="72"/>
      <c r="F1709" s="72"/>
      <c r="G1709" s="72"/>
      <c r="H1709" s="59"/>
      <c r="I1709" s="72"/>
      <c r="J1709" s="72"/>
      <c r="K1709" s="72"/>
      <c r="L1709" s="72"/>
      <c r="M1709" s="59"/>
      <c r="N1709" s="72"/>
      <c r="O1709" s="72"/>
      <c r="P1709" s="72"/>
      <c r="Q1709" s="72"/>
      <c r="R1709" s="59"/>
      <c r="S1709" s="72"/>
      <c r="T1709" s="72"/>
      <c r="U1709" s="72"/>
      <c r="V1709" s="72"/>
      <c r="W1709" s="59"/>
      <c r="X1709" s="72"/>
      <c r="Y1709" s="72"/>
      <c r="Z1709" s="72"/>
      <c r="AA1709" s="72"/>
      <c r="AB1709" s="59"/>
      <c r="AC1709" s="62"/>
      <c r="AD1709" s="62"/>
      <c r="AE1709" s="62"/>
      <c r="AF1709" s="62"/>
      <c r="AG1709" s="62"/>
    </row>
    <row r="1710" spans="1:37">
      <c r="A1710" s="65" t="s">
        <v>100</v>
      </c>
      <c r="C1710" s="66"/>
      <c r="D1710" s="67"/>
      <c r="E1710" s="67"/>
      <c r="F1710" s="67"/>
      <c r="G1710" s="67"/>
      <c r="H1710" s="68"/>
      <c r="I1710" s="67"/>
      <c r="J1710" s="67"/>
      <c r="K1710" s="67"/>
      <c r="L1710" s="67"/>
      <c r="M1710" s="68"/>
      <c r="N1710" s="67"/>
      <c r="O1710" s="67"/>
      <c r="P1710" s="67"/>
      <c r="Q1710" s="67"/>
      <c r="R1710" s="68"/>
      <c r="S1710" s="67"/>
      <c r="T1710" s="67"/>
      <c r="U1710" s="67"/>
      <c r="V1710" s="67"/>
      <c r="W1710" s="68"/>
      <c r="X1710" s="67"/>
      <c r="Y1710" s="67"/>
      <c r="Z1710" s="67"/>
      <c r="AA1710" s="67"/>
      <c r="AB1710" s="68"/>
      <c r="AC1710" s="62"/>
      <c r="AD1710" s="73" t="s">
        <v>103</v>
      </c>
      <c r="AE1710" s="62"/>
      <c r="AF1710" s="62"/>
      <c r="AG1710" s="62"/>
    </row>
    <row r="1711" spans="1:37">
      <c r="A1711" s="70" t="s">
        <v>101</v>
      </c>
      <c r="B1711" s="58"/>
      <c r="C1711" s="71"/>
      <c r="D1711" s="72"/>
      <c r="E1711" s="72"/>
      <c r="F1711" s="72"/>
      <c r="G1711" s="72"/>
      <c r="H1711" s="59"/>
      <c r="I1711" s="72"/>
      <c r="J1711" s="72"/>
      <c r="K1711" s="72"/>
      <c r="L1711" s="72"/>
      <c r="M1711" s="59"/>
      <c r="N1711" s="72"/>
      <c r="O1711" s="72"/>
      <c r="P1711" s="72"/>
      <c r="Q1711" s="72"/>
      <c r="R1711" s="59"/>
      <c r="S1711" s="72"/>
      <c r="T1711" s="72"/>
      <c r="U1711" s="72"/>
      <c r="V1711" s="72"/>
      <c r="W1711" s="59"/>
      <c r="X1711" s="72"/>
      <c r="Y1711" s="72"/>
      <c r="Z1711" s="72"/>
      <c r="AA1711" s="72"/>
      <c r="AB1711" s="59"/>
      <c r="AC1711" s="62"/>
      <c r="AD1711" s="62"/>
      <c r="AE1711" s="62"/>
      <c r="AF1711" s="62"/>
      <c r="AG1711" s="62"/>
    </row>
    <row r="1712" spans="1:37">
      <c r="A1712" s="65" t="s">
        <v>100</v>
      </c>
      <c r="C1712" s="66"/>
      <c r="D1712" s="67"/>
      <c r="E1712" s="67"/>
      <c r="F1712" s="67"/>
      <c r="G1712" s="67"/>
      <c r="H1712" s="68"/>
      <c r="I1712" s="67"/>
      <c r="J1712" s="67"/>
      <c r="K1712" s="67"/>
      <c r="L1712" s="67"/>
      <c r="M1712" s="68"/>
      <c r="N1712" s="67"/>
      <c r="O1712" s="67"/>
      <c r="P1712" s="67"/>
      <c r="Q1712" s="67"/>
      <c r="R1712" s="68"/>
      <c r="S1712" s="67"/>
      <c r="T1712" s="67"/>
      <c r="U1712" s="67"/>
      <c r="V1712" s="67"/>
      <c r="W1712" s="68"/>
      <c r="X1712" s="67"/>
      <c r="Y1712" s="67"/>
      <c r="Z1712" s="67"/>
      <c r="AA1712" s="67"/>
      <c r="AB1712" s="68"/>
      <c r="AC1712" s="62"/>
      <c r="AD1712" s="74" t="str">
        <f>Daten!$A$31</f>
        <v>DM Senioren 2017</v>
      </c>
      <c r="AE1712" s="58"/>
      <c r="AF1712" s="58"/>
      <c r="AG1712" s="58"/>
      <c r="AH1712" s="58"/>
      <c r="AI1712" s="58"/>
      <c r="AJ1712" s="58"/>
      <c r="AK1712" s="58"/>
    </row>
    <row r="1713" spans="1:37">
      <c r="A1713" s="70" t="s">
        <v>101</v>
      </c>
      <c r="B1713" s="58"/>
      <c r="C1713" s="71"/>
      <c r="D1713" s="72"/>
      <c r="E1713" s="72"/>
      <c r="F1713" s="72"/>
      <c r="G1713" s="72"/>
      <c r="H1713" s="59"/>
      <c r="I1713" s="72"/>
      <c r="J1713" s="72"/>
      <c r="K1713" s="72"/>
      <c r="L1713" s="72"/>
      <c r="M1713" s="59"/>
      <c r="N1713" s="72"/>
      <c r="O1713" s="72"/>
      <c r="P1713" s="72"/>
      <c r="Q1713" s="72"/>
      <c r="R1713" s="59"/>
      <c r="S1713" s="72"/>
      <c r="T1713" s="72"/>
      <c r="U1713" s="72"/>
      <c r="V1713" s="72"/>
      <c r="W1713" s="59"/>
      <c r="X1713" s="72"/>
      <c r="Y1713" s="72"/>
      <c r="Z1713" s="72"/>
      <c r="AA1713" s="72"/>
      <c r="AB1713" s="59"/>
      <c r="AC1713" s="62"/>
      <c r="AD1713" s="75">
        <f>Sonntag!G76</f>
        <v>0</v>
      </c>
      <c r="AE1713" s="76"/>
      <c r="AF1713" s="76"/>
      <c r="AG1713" s="75" t="s">
        <v>34</v>
      </c>
      <c r="AH1713" s="76"/>
      <c r="AI1713" s="76"/>
      <c r="AJ1713" s="76"/>
      <c r="AK1713" s="76"/>
    </row>
    <row r="1714" spans="1:37">
      <c r="A1714" s="65" t="s">
        <v>100</v>
      </c>
      <c r="C1714" s="66"/>
      <c r="D1714" s="67"/>
      <c r="E1714" s="67"/>
      <c r="F1714" s="67"/>
      <c r="G1714" s="67"/>
      <c r="H1714" s="68"/>
      <c r="I1714" s="67"/>
      <c r="J1714" s="67"/>
      <c r="K1714" s="67"/>
      <c r="L1714" s="67"/>
      <c r="M1714" s="68"/>
      <c r="N1714" s="67"/>
      <c r="O1714" s="67"/>
      <c r="P1714" s="67"/>
      <c r="Q1714" s="67"/>
      <c r="R1714" s="68"/>
      <c r="S1714" s="67"/>
      <c r="T1714" s="67"/>
      <c r="U1714" s="67"/>
      <c r="V1714" s="67"/>
      <c r="W1714" s="68"/>
      <c r="X1714" s="67"/>
      <c r="Y1714" s="67"/>
      <c r="Z1714" s="67"/>
      <c r="AA1714" s="67"/>
      <c r="AB1714" s="68"/>
      <c r="AC1714" s="62"/>
      <c r="AD1714" s="77"/>
      <c r="AE1714" s="62"/>
      <c r="AF1714" s="62"/>
      <c r="AG1714" s="62"/>
      <c r="AH1714" s="62"/>
      <c r="AI1714" s="62"/>
      <c r="AJ1714" s="62"/>
      <c r="AK1714" s="62"/>
    </row>
    <row r="1715" spans="1:37">
      <c r="A1715" s="70" t="s">
        <v>101</v>
      </c>
      <c r="B1715" s="58"/>
      <c r="C1715" s="71"/>
      <c r="D1715" s="72"/>
      <c r="E1715" s="72"/>
      <c r="F1715" s="72"/>
      <c r="G1715" s="72"/>
      <c r="H1715" s="59"/>
      <c r="I1715" s="72"/>
      <c r="J1715" s="72"/>
      <c r="K1715" s="72"/>
      <c r="L1715" s="72"/>
      <c r="M1715" s="59"/>
      <c r="N1715" s="72"/>
      <c r="O1715" s="72"/>
      <c r="P1715" s="72"/>
      <c r="Q1715" s="72"/>
      <c r="R1715" s="59"/>
      <c r="S1715" s="72"/>
      <c r="T1715" s="72"/>
      <c r="U1715" s="72"/>
      <c r="V1715" s="72"/>
      <c r="W1715" s="59"/>
      <c r="X1715" s="72"/>
      <c r="Y1715" s="72"/>
      <c r="Z1715" s="72"/>
      <c r="AA1715" s="72"/>
      <c r="AB1715" s="59"/>
      <c r="AC1715" s="62"/>
      <c r="AD1715" s="78" t="s">
        <v>104</v>
      </c>
      <c r="AE1715" s="76"/>
      <c r="AF1715" s="76"/>
      <c r="AG1715" s="76"/>
      <c r="AH1715" s="79"/>
      <c r="AI1715" s="76"/>
      <c r="AJ1715" s="76"/>
      <c r="AK1715" s="80"/>
    </row>
    <row r="1716" spans="1:37">
      <c r="D1716" s="64"/>
      <c r="AD1716" s="81"/>
      <c r="AE1716" s="52"/>
      <c r="AF1716" s="52"/>
      <c r="AG1716" s="52"/>
      <c r="AH1716" s="82"/>
      <c r="AI1716" s="52"/>
      <c r="AJ1716" s="52"/>
      <c r="AK1716" s="53"/>
    </row>
    <row r="1717" spans="1:37">
      <c r="A1717" s="83" t="s">
        <v>105</v>
      </c>
      <c r="B1717" s="76"/>
      <c r="C1717" s="80"/>
      <c r="D1717" s="84"/>
      <c r="E1717" s="84" t="s">
        <v>100</v>
      </c>
      <c r="F1717" s="85" t="s">
        <v>21</v>
      </c>
      <c r="G1717" s="84" t="s">
        <v>101</v>
      </c>
      <c r="H1717" s="86"/>
      <c r="I1717" s="84" t="s">
        <v>106</v>
      </c>
      <c r="J1717" s="84"/>
      <c r="K1717" s="84"/>
      <c r="L1717" s="84"/>
      <c r="M1717" s="86"/>
      <c r="N1717" s="84" t="s">
        <v>107</v>
      </c>
      <c r="O1717" s="84"/>
      <c r="P1717" s="84"/>
      <c r="Q1717" s="84"/>
      <c r="R1717" s="86"/>
      <c r="S1717" s="73"/>
      <c r="T1717" s="73"/>
      <c r="AD1717" s="87" t="s">
        <v>108</v>
      </c>
      <c r="AE1717" s="58"/>
      <c r="AF1717" s="58"/>
      <c r="AG1717" s="58"/>
      <c r="AH1717" s="72"/>
      <c r="AI1717" s="58"/>
      <c r="AJ1717" s="58"/>
      <c r="AK1717" s="59"/>
    </row>
    <row r="1718" spans="1:37">
      <c r="A1718" s="60"/>
      <c r="C1718" s="61"/>
      <c r="H1718" s="61"/>
      <c r="M1718" s="61"/>
      <c r="N1718" s="88"/>
      <c r="O1718" s="89"/>
      <c r="P1718" s="89"/>
      <c r="Q1718" s="89"/>
      <c r="R1718" s="90"/>
      <c r="S1718" s="62"/>
      <c r="T1718" s="56" t="s">
        <v>109</v>
      </c>
      <c r="AD1718" s="91"/>
      <c r="AE1718" s="62"/>
      <c r="AF1718" s="62"/>
      <c r="AG1718" s="62"/>
      <c r="AH1718" s="92"/>
      <c r="AI1718" s="62"/>
      <c r="AJ1718" s="62"/>
      <c r="AK1718" s="61"/>
    </row>
    <row r="1719" spans="1:37">
      <c r="A1719" s="93" t="s">
        <v>110</v>
      </c>
      <c r="B1719" s="58"/>
      <c r="C1719" s="59"/>
      <c r="D1719" s="58"/>
      <c r="E1719" s="58"/>
      <c r="F1719" s="94" t="s">
        <v>21</v>
      </c>
      <c r="G1719" s="58"/>
      <c r="H1719" s="59"/>
      <c r="I1719" s="58"/>
      <c r="J1719" s="58"/>
      <c r="K1719" s="94" t="s">
        <v>21</v>
      </c>
      <c r="L1719" s="58"/>
      <c r="M1719" s="59"/>
      <c r="N1719" s="95"/>
      <c r="O1719" s="95"/>
      <c r="P1719" s="96"/>
      <c r="Q1719" s="97"/>
      <c r="R1719" s="98"/>
      <c r="S1719" s="62"/>
      <c r="T1719" s="62"/>
      <c r="AD1719" s="87" t="s">
        <v>111</v>
      </c>
      <c r="AE1719" s="58"/>
      <c r="AF1719" s="58"/>
      <c r="AG1719" s="58"/>
      <c r="AH1719" s="72"/>
      <c r="AI1719" s="58"/>
      <c r="AJ1719" s="58"/>
      <c r="AK1719" s="59"/>
    </row>
    <row r="1720" spans="1:37">
      <c r="A1720" s="60"/>
      <c r="C1720" s="61"/>
      <c r="H1720" s="61"/>
      <c r="K1720" s="99"/>
      <c r="M1720" s="61"/>
      <c r="N1720" s="62"/>
      <c r="Q1720" s="100"/>
      <c r="R1720" s="61"/>
      <c r="S1720" s="62"/>
      <c r="T1720" s="58"/>
      <c r="U1720" s="58"/>
      <c r="V1720" s="58"/>
      <c r="W1720" s="58"/>
      <c r="X1720" s="58"/>
      <c r="Y1720" s="58"/>
      <c r="Z1720" s="58"/>
      <c r="AA1720" s="58"/>
      <c r="AB1720" s="58"/>
      <c r="AC1720" s="62"/>
      <c r="AD1720" s="91"/>
      <c r="AE1720" s="62"/>
      <c r="AF1720" s="62"/>
      <c r="AG1720" s="62"/>
      <c r="AH1720" s="92"/>
      <c r="AI1720" s="62"/>
      <c r="AJ1720" s="62"/>
      <c r="AK1720" s="61"/>
    </row>
    <row r="1721" spans="1:37">
      <c r="A1721" s="93" t="s">
        <v>112</v>
      </c>
      <c r="B1721" s="58"/>
      <c r="C1721" s="59"/>
      <c r="D1721" s="58"/>
      <c r="E1721" s="58"/>
      <c r="F1721" s="94" t="s">
        <v>21</v>
      </c>
      <c r="G1721" s="58"/>
      <c r="H1721" s="59"/>
      <c r="I1721" s="58"/>
      <c r="J1721" s="58"/>
      <c r="K1721" s="94" t="s">
        <v>21</v>
      </c>
      <c r="L1721" s="58"/>
      <c r="M1721" s="59"/>
      <c r="N1721" s="58"/>
      <c r="O1721" s="58"/>
      <c r="P1721" s="94" t="s">
        <v>21</v>
      </c>
      <c r="Q1721" s="101"/>
      <c r="R1721" s="59"/>
      <c r="S1721" s="62"/>
      <c r="T1721" s="62"/>
      <c r="AD1721" s="87" t="s">
        <v>113</v>
      </c>
      <c r="AE1721" s="58"/>
      <c r="AF1721" s="58"/>
      <c r="AG1721" s="58"/>
      <c r="AH1721" s="72"/>
      <c r="AI1721" s="58"/>
      <c r="AJ1721" s="58"/>
      <c r="AK1721" s="59"/>
    </row>
    <row r="1722" spans="1:37">
      <c r="AD1722" s="91" t="s">
        <v>114</v>
      </c>
      <c r="AE1722" s="62"/>
      <c r="AF1722" s="62"/>
      <c r="AG1722" s="62"/>
      <c r="AH1722" s="92"/>
      <c r="AI1722" s="62"/>
      <c r="AJ1722" s="62"/>
      <c r="AK1722" s="61"/>
    </row>
    <row r="1723" spans="1:37">
      <c r="A1723" s="102"/>
      <c r="B1723" s="76"/>
      <c r="C1723" s="76"/>
      <c r="D1723" s="76"/>
      <c r="E1723" s="76" t="s">
        <v>100</v>
      </c>
      <c r="F1723" s="76"/>
      <c r="G1723" s="76"/>
      <c r="H1723" s="76"/>
      <c r="I1723" s="76"/>
      <c r="J1723" s="76"/>
      <c r="K1723" s="76"/>
      <c r="L1723" s="76"/>
      <c r="M1723" s="76"/>
      <c r="N1723" s="85" t="s">
        <v>40</v>
      </c>
      <c r="O1723" s="76"/>
      <c r="P1723" s="76"/>
      <c r="Q1723" s="76"/>
      <c r="R1723" s="76"/>
      <c r="S1723" s="76"/>
      <c r="T1723" s="76" t="s">
        <v>101</v>
      </c>
      <c r="U1723" s="76"/>
      <c r="V1723" s="76"/>
      <c r="W1723" s="76"/>
      <c r="X1723" s="76"/>
      <c r="Y1723" s="76"/>
      <c r="Z1723" s="76"/>
      <c r="AA1723" s="76"/>
      <c r="AB1723" s="80"/>
      <c r="AD1723" s="87" t="s">
        <v>115</v>
      </c>
      <c r="AE1723" s="58"/>
      <c r="AF1723" s="58"/>
      <c r="AG1723" s="58"/>
      <c r="AH1723" s="72"/>
      <c r="AI1723" s="58"/>
      <c r="AJ1723" s="58"/>
      <c r="AK1723" s="59"/>
    </row>
    <row r="1724" spans="1:37">
      <c r="A1724" s="103" t="s">
        <v>116</v>
      </c>
      <c r="B1724" s="104" t="s">
        <v>117</v>
      </c>
      <c r="C1724" s="104"/>
      <c r="D1724" s="104"/>
      <c r="E1724" s="104"/>
      <c r="F1724" s="104"/>
      <c r="G1724" s="105"/>
      <c r="H1724" s="104" t="s">
        <v>118</v>
      </c>
      <c r="I1724" s="104"/>
      <c r="J1724" s="105"/>
      <c r="K1724" s="106" t="s">
        <v>119</v>
      </c>
      <c r="L1724" s="107" t="s">
        <v>120</v>
      </c>
      <c r="M1724" s="108"/>
      <c r="N1724" s="109" t="s">
        <v>94</v>
      </c>
      <c r="O1724" s="105" t="s">
        <v>116</v>
      </c>
      <c r="P1724" s="104" t="s">
        <v>117</v>
      </c>
      <c r="Q1724" s="104"/>
      <c r="R1724" s="104"/>
      <c r="S1724" s="104"/>
      <c r="T1724" s="104"/>
      <c r="U1724" s="105"/>
      <c r="V1724" s="104" t="s">
        <v>118</v>
      </c>
      <c r="W1724" s="104"/>
      <c r="X1724" s="105"/>
      <c r="Y1724" s="106" t="s">
        <v>119</v>
      </c>
      <c r="Z1724" s="107" t="s">
        <v>120</v>
      </c>
      <c r="AA1724" s="108"/>
      <c r="AB1724" s="109" t="s">
        <v>94</v>
      </c>
    </row>
    <row r="1725" spans="1:37">
      <c r="A1725" s="110" t="s">
        <v>121</v>
      </c>
      <c r="B1725" s="111"/>
      <c r="C1725" s="111"/>
      <c r="D1725" s="111"/>
      <c r="E1725" s="111"/>
      <c r="F1725" s="111"/>
      <c r="G1725" s="112"/>
      <c r="H1725" s="111"/>
      <c r="I1725" s="111"/>
      <c r="J1725" s="112"/>
      <c r="K1725" s="113"/>
      <c r="L1725" s="114"/>
      <c r="M1725" s="115"/>
      <c r="N1725" s="116"/>
      <c r="O1725" s="117" t="s">
        <v>121</v>
      </c>
      <c r="P1725" s="111"/>
      <c r="Q1725" s="111"/>
      <c r="R1725" s="111"/>
      <c r="S1725" s="111"/>
      <c r="T1725" s="111"/>
      <c r="U1725" s="112"/>
      <c r="V1725" s="111"/>
      <c r="W1725" s="111"/>
      <c r="X1725" s="112"/>
      <c r="Y1725" s="113"/>
      <c r="Z1725" s="114"/>
      <c r="AA1725" s="115"/>
      <c r="AB1725" s="116"/>
      <c r="AD1725" s="64" t="s">
        <v>122</v>
      </c>
    </row>
    <row r="1726" spans="1:37">
      <c r="A1726" s="110" t="s">
        <v>123</v>
      </c>
      <c r="B1726" s="111"/>
      <c r="C1726" s="111"/>
      <c r="D1726" s="111"/>
      <c r="E1726" s="111"/>
      <c r="F1726" s="111"/>
      <c r="G1726" s="112"/>
      <c r="H1726" s="111"/>
      <c r="I1726" s="111"/>
      <c r="J1726" s="112"/>
      <c r="K1726" s="118"/>
      <c r="L1726" s="119"/>
      <c r="M1726" s="112"/>
      <c r="N1726" s="116"/>
      <c r="O1726" s="117" t="s">
        <v>123</v>
      </c>
      <c r="P1726" s="111"/>
      <c r="Q1726" s="111"/>
      <c r="R1726" s="111"/>
      <c r="S1726" s="111"/>
      <c r="T1726" s="111"/>
      <c r="U1726" s="112"/>
      <c r="V1726" s="111"/>
      <c r="W1726" s="111"/>
      <c r="X1726" s="112"/>
      <c r="Y1726" s="118"/>
      <c r="Z1726" s="119"/>
      <c r="AA1726" s="112"/>
      <c r="AB1726" s="116"/>
      <c r="AD1726" s="120"/>
      <c r="AE1726" s="58"/>
      <c r="AF1726" s="58"/>
      <c r="AG1726" s="58"/>
      <c r="AH1726" s="58"/>
      <c r="AI1726" s="58"/>
      <c r="AJ1726" s="58"/>
      <c r="AK1726" s="58"/>
    </row>
    <row r="1727" spans="1:37">
      <c r="A1727" s="110" t="s">
        <v>124</v>
      </c>
      <c r="B1727" s="111"/>
      <c r="C1727" s="111"/>
      <c r="D1727" s="111"/>
      <c r="E1727" s="111"/>
      <c r="F1727" s="111"/>
      <c r="G1727" s="112"/>
      <c r="H1727" s="111"/>
      <c r="I1727" s="111"/>
      <c r="J1727" s="112"/>
      <c r="K1727" s="118"/>
      <c r="L1727" s="119"/>
      <c r="M1727" s="112"/>
      <c r="N1727" s="116"/>
      <c r="O1727" s="117" t="s">
        <v>124</v>
      </c>
      <c r="P1727" s="111"/>
      <c r="Q1727" s="111"/>
      <c r="R1727" s="111"/>
      <c r="S1727" s="111"/>
      <c r="T1727" s="111"/>
      <c r="U1727" s="112"/>
      <c r="V1727" s="111"/>
      <c r="W1727" s="111"/>
      <c r="X1727" s="112"/>
      <c r="Y1727" s="118"/>
      <c r="Z1727" s="119"/>
      <c r="AA1727" s="112"/>
      <c r="AB1727" s="116"/>
      <c r="AD1727" s="64" t="s">
        <v>96</v>
      </c>
    </row>
    <row r="1728" spans="1:37">
      <c r="A1728" s="110" t="s">
        <v>125</v>
      </c>
      <c r="B1728" s="111"/>
      <c r="C1728" s="111"/>
      <c r="D1728" s="111"/>
      <c r="E1728" s="111"/>
      <c r="F1728" s="111"/>
      <c r="G1728" s="112"/>
      <c r="H1728" s="111"/>
      <c r="I1728" s="111"/>
      <c r="J1728" s="112"/>
      <c r="K1728" s="118"/>
      <c r="L1728" s="119"/>
      <c r="M1728" s="112"/>
      <c r="N1728" s="116"/>
      <c r="O1728" s="117" t="s">
        <v>125</v>
      </c>
      <c r="P1728" s="111"/>
      <c r="Q1728" s="111"/>
      <c r="R1728" s="111"/>
      <c r="S1728" s="111"/>
      <c r="T1728" s="111"/>
      <c r="U1728" s="112"/>
      <c r="V1728" s="111"/>
      <c r="W1728" s="111"/>
      <c r="X1728" s="112"/>
      <c r="Y1728" s="118"/>
      <c r="Z1728" s="119"/>
      <c r="AA1728" s="112"/>
      <c r="AB1728" s="116"/>
      <c r="AD1728" s="120"/>
      <c r="AE1728" s="58"/>
      <c r="AF1728" s="58"/>
      <c r="AG1728" s="58"/>
      <c r="AH1728" s="58"/>
      <c r="AI1728" s="58"/>
      <c r="AJ1728" s="58"/>
      <c r="AK1728" s="58"/>
    </row>
    <row r="1729" spans="1:37">
      <c r="A1729" s="110" t="s">
        <v>126</v>
      </c>
      <c r="B1729" s="111"/>
      <c r="C1729" s="111"/>
      <c r="D1729" s="111"/>
      <c r="E1729" s="111"/>
      <c r="F1729" s="111"/>
      <c r="G1729" s="112"/>
      <c r="H1729" s="111"/>
      <c r="I1729" s="111"/>
      <c r="J1729" s="112"/>
      <c r="K1729" s="118"/>
      <c r="L1729" s="119"/>
      <c r="M1729" s="112"/>
      <c r="N1729" s="116"/>
      <c r="O1729" s="117" t="s">
        <v>126</v>
      </c>
      <c r="P1729" s="111"/>
      <c r="Q1729" s="111"/>
      <c r="R1729" s="111"/>
      <c r="S1729" s="111"/>
      <c r="T1729" s="111"/>
      <c r="U1729" s="112"/>
      <c r="V1729" s="111"/>
      <c r="W1729" s="111"/>
      <c r="X1729" s="112"/>
      <c r="Y1729" s="118"/>
      <c r="Z1729" s="119"/>
      <c r="AA1729" s="112"/>
      <c r="AB1729" s="116"/>
      <c r="AD1729" s="64" t="s">
        <v>127</v>
      </c>
    </row>
    <row r="1730" spans="1:37">
      <c r="A1730" s="121" t="s">
        <v>128</v>
      </c>
      <c r="B1730" s="58"/>
      <c r="C1730" s="58"/>
      <c r="D1730" s="58"/>
      <c r="E1730" s="58"/>
      <c r="F1730" s="58"/>
      <c r="G1730" s="72"/>
      <c r="H1730" s="58"/>
      <c r="I1730" s="58"/>
      <c r="J1730" s="72"/>
      <c r="K1730" s="122"/>
      <c r="L1730" s="123"/>
      <c r="M1730" s="72"/>
      <c r="N1730" s="59"/>
      <c r="O1730" s="124" t="s">
        <v>128</v>
      </c>
      <c r="P1730" s="58"/>
      <c r="Q1730" s="58"/>
      <c r="R1730" s="58"/>
      <c r="S1730" s="58"/>
      <c r="T1730" s="58"/>
      <c r="U1730" s="72"/>
      <c r="V1730" s="58"/>
      <c r="W1730" s="58"/>
      <c r="X1730" s="72"/>
      <c r="Y1730" s="122"/>
      <c r="Z1730" s="123"/>
      <c r="AA1730" s="72"/>
      <c r="AB1730" s="59"/>
      <c r="AD1730" s="120"/>
      <c r="AE1730" s="125" t="str">
        <f>Daten!$A$35</f>
        <v>Fredenbeck</v>
      </c>
      <c r="AF1730" s="58"/>
      <c r="AG1730" s="58"/>
      <c r="AH1730" s="58"/>
      <c r="AI1730" s="58"/>
      <c r="AJ1730" s="58"/>
      <c r="AK1730" s="58"/>
    </row>
    <row r="1731" spans="1:37">
      <c r="A1731" s="65" t="s">
        <v>129</v>
      </c>
      <c r="N1731" s="61"/>
      <c r="O1731" s="64" t="s">
        <v>129</v>
      </c>
      <c r="AB1731" s="61"/>
      <c r="AD1731" s="64" t="s">
        <v>130</v>
      </c>
    </row>
    <row r="1732" spans="1:37">
      <c r="A1732" s="57"/>
      <c r="B1732" s="58"/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9"/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8"/>
      <c r="AB1732" s="59"/>
      <c r="AD1732" s="58"/>
      <c r="AE1732" s="126" t="str">
        <f>Daten!$A$33</f>
        <v>06.05.2017</v>
      </c>
      <c r="AF1732" s="58"/>
      <c r="AG1732" s="58"/>
      <c r="AH1732" s="58"/>
      <c r="AI1732" s="58"/>
      <c r="AJ1732" s="58"/>
      <c r="AK1732" s="58"/>
    </row>
    <row r="1733" spans="1:37" ht="12" customHeight="1"/>
    <row r="1734" spans="1:37">
      <c r="A1734" s="51" t="s">
        <v>95</v>
      </c>
      <c r="B1734" s="52"/>
      <c r="C1734" s="52"/>
      <c r="D1734" s="52"/>
      <c r="E1734" s="53"/>
      <c r="F1734" s="54" t="s">
        <v>96</v>
      </c>
      <c r="G1734" s="52"/>
      <c r="H1734" s="52"/>
      <c r="I1734" s="52"/>
      <c r="J1734" s="52"/>
      <c r="K1734" s="52"/>
      <c r="L1734" s="52"/>
      <c r="M1734" s="52"/>
      <c r="N1734" s="52"/>
      <c r="O1734" s="52"/>
      <c r="P1734" s="53"/>
      <c r="Q1734" s="54" t="s">
        <v>97</v>
      </c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3"/>
      <c r="AC1734" s="55" t="s">
        <v>98</v>
      </c>
    </row>
    <row r="1735" spans="1:37">
      <c r="A1735" s="57"/>
      <c r="B1735" s="58"/>
      <c r="C1735" s="58"/>
      <c r="D1735" s="58"/>
      <c r="E1735" s="59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9"/>
      <c r="Q1735" s="58"/>
      <c r="R1735" s="58">
        <f>Sonntag!P77</f>
        <v>0</v>
      </c>
      <c r="S1735" s="58"/>
      <c r="T1735" s="58"/>
      <c r="U1735" s="58"/>
      <c r="V1735" s="58"/>
      <c r="W1735" s="58"/>
      <c r="X1735" s="58"/>
      <c r="Y1735" s="58"/>
      <c r="Z1735" s="58"/>
      <c r="AA1735" s="58"/>
      <c r="AB1735" s="59"/>
      <c r="AC1735" s="55" t="s">
        <v>99</v>
      </c>
    </row>
    <row r="1736" spans="1:37" ht="15.95" customHeight="1">
      <c r="A1736" s="60" t="s">
        <v>100</v>
      </c>
      <c r="C1736" s="56">
        <f>Sonntag!I77</f>
        <v>0</v>
      </c>
      <c r="M1736" s="61"/>
      <c r="N1736" s="62" t="s">
        <v>101</v>
      </c>
      <c r="O1736" s="63"/>
      <c r="P1736" s="56">
        <f>Sonntag!M77</f>
        <v>0</v>
      </c>
      <c r="AB1736" s="61"/>
    </row>
    <row r="1737" spans="1:37">
      <c r="A1737" s="57"/>
      <c r="B1737" s="58"/>
      <c r="C1737" s="58"/>
      <c r="M1737" s="61"/>
      <c r="N1737" s="62"/>
      <c r="AB1737" s="61"/>
      <c r="AD1737" s="64" t="s">
        <v>37</v>
      </c>
      <c r="AG1737" s="64" t="s">
        <v>102</v>
      </c>
      <c r="AJ1737" s="64" t="s">
        <v>39</v>
      </c>
    </row>
    <row r="1738" spans="1:37">
      <c r="A1738" s="65" t="s">
        <v>100</v>
      </c>
      <c r="C1738" s="66"/>
      <c r="D1738" s="67"/>
      <c r="E1738" s="67"/>
      <c r="F1738" s="67"/>
      <c r="G1738" s="67"/>
      <c r="H1738" s="68"/>
      <c r="I1738" s="67"/>
      <c r="J1738" s="67"/>
      <c r="K1738" s="67"/>
      <c r="L1738" s="67"/>
      <c r="M1738" s="68"/>
      <c r="N1738" s="67"/>
      <c r="O1738" s="67"/>
      <c r="P1738" s="67"/>
      <c r="Q1738" s="67"/>
      <c r="R1738" s="68"/>
      <c r="S1738" s="67"/>
      <c r="T1738" s="67"/>
      <c r="U1738" s="67"/>
      <c r="V1738" s="67"/>
      <c r="W1738" s="68"/>
      <c r="X1738" s="67"/>
      <c r="Y1738" s="67"/>
      <c r="Z1738" s="67"/>
      <c r="AA1738" s="67"/>
      <c r="AB1738" s="68"/>
      <c r="AC1738" s="62"/>
      <c r="AD1738" s="69"/>
      <c r="AE1738" s="53"/>
      <c r="AF1738" s="62"/>
      <c r="AG1738" s="69"/>
      <c r="AH1738" s="53"/>
      <c r="AJ1738" s="69"/>
      <c r="AK1738" s="53"/>
    </row>
    <row r="1739" spans="1:37">
      <c r="A1739" s="70" t="s">
        <v>101</v>
      </c>
      <c r="B1739" s="58"/>
      <c r="C1739" s="71"/>
      <c r="D1739" s="72"/>
      <c r="E1739" s="72"/>
      <c r="F1739" s="72"/>
      <c r="G1739" s="72"/>
      <c r="H1739" s="59"/>
      <c r="I1739" s="72"/>
      <c r="J1739" s="72"/>
      <c r="K1739" s="72"/>
      <c r="L1739" s="72"/>
      <c r="M1739" s="59"/>
      <c r="N1739" s="72"/>
      <c r="O1739" s="72"/>
      <c r="P1739" s="72"/>
      <c r="Q1739" s="72"/>
      <c r="R1739" s="59"/>
      <c r="S1739" s="72"/>
      <c r="T1739" s="72"/>
      <c r="U1739" s="72"/>
      <c r="V1739" s="72"/>
      <c r="W1739" s="59"/>
      <c r="X1739" s="72"/>
      <c r="Y1739" s="72"/>
      <c r="Z1739" s="72"/>
      <c r="AA1739" s="72"/>
      <c r="AB1739" s="59"/>
      <c r="AC1739" s="62"/>
      <c r="AD1739" s="462">
        <f>Sonntag!C76</f>
        <v>0</v>
      </c>
      <c r="AE1739" s="463"/>
      <c r="AF1739" s="62"/>
      <c r="AG1739" s="462">
        <f>Sonntag!E77</f>
        <v>0</v>
      </c>
      <c r="AH1739" s="463"/>
      <c r="AJ1739" s="462">
        <f>Sonntag!F77</f>
        <v>0</v>
      </c>
      <c r="AK1739" s="463"/>
    </row>
    <row r="1740" spans="1:37">
      <c r="A1740" s="65" t="s">
        <v>100</v>
      </c>
      <c r="C1740" s="66"/>
      <c r="D1740" s="67"/>
      <c r="E1740" s="67"/>
      <c r="F1740" s="67"/>
      <c r="G1740" s="67"/>
      <c r="H1740" s="68"/>
      <c r="I1740" s="67"/>
      <c r="J1740" s="67"/>
      <c r="K1740" s="67"/>
      <c r="L1740" s="67"/>
      <c r="M1740" s="68"/>
      <c r="N1740" s="67"/>
      <c r="O1740" s="67"/>
      <c r="P1740" s="67"/>
      <c r="Q1740" s="67"/>
      <c r="R1740" s="68"/>
      <c r="S1740" s="67"/>
      <c r="T1740" s="67"/>
      <c r="U1740" s="67"/>
      <c r="V1740" s="67"/>
      <c r="W1740" s="68"/>
      <c r="X1740" s="67"/>
      <c r="Y1740" s="67"/>
      <c r="Z1740" s="67"/>
      <c r="AA1740" s="67"/>
      <c r="AB1740" s="68"/>
      <c r="AC1740" s="62"/>
      <c r="AD1740" s="57"/>
      <c r="AE1740" s="59"/>
      <c r="AF1740" s="62"/>
      <c r="AG1740" s="57"/>
      <c r="AH1740" s="59"/>
      <c r="AJ1740" s="57"/>
      <c r="AK1740" s="59"/>
    </row>
    <row r="1741" spans="1:37">
      <c r="A1741" s="70" t="s">
        <v>101</v>
      </c>
      <c r="B1741" s="58"/>
      <c r="C1741" s="71"/>
      <c r="D1741" s="72"/>
      <c r="E1741" s="72"/>
      <c r="F1741" s="72"/>
      <c r="G1741" s="72"/>
      <c r="H1741" s="59"/>
      <c r="I1741" s="72"/>
      <c r="J1741" s="72"/>
      <c r="K1741" s="72"/>
      <c r="L1741" s="72"/>
      <c r="M1741" s="59"/>
      <c r="N1741" s="72"/>
      <c r="O1741" s="72"/>
      <c r="P1741" s="72"/>
      <c r="Q1741" s="72"/>
      <c r="R1741" s="59"/>
      <c r="S1741" s="72"/>
      <c r="T1741" s="72"/>
      <c r="U1741" s="72"/>
      <c r="V1741" s="72"/>
      <c r="W1741" s="59"/>
      <c r="X1741" s="72"/>
      <c r="Y1741" s="72"/>
      <c r="Z1741" s="72"/>
      <c r="AA1741" s="72"/>
      <c r="AB1741" s="59"/>
      <c r="AC1741" s="62"/>
      <c r="AD1741" s="62"/>
      <c r="AE1741" s="62"/>
      <c r="AF1741" s="62"/>
      <c r="AG1741" s="62"/>
    </row>
    <row r="1742" spans="1:37">
      <c r="A1742" s="65" t="s">
        <v>100</v>
      </c>
      <c r="C1742" s="66"/>
      <c r="D1742" s="67"/>
      <c r="E1742" s="67"/>
      <c r="F1742" s="67"/>
      <c r="G1742" s="67"/>
      <c r="H1742" s="68"/>
      <c r="I1742" s="67"/>
      <c r="J1742" s="67"/>
      <c r="K1742" s="67"/>
      <c r="L1742" s="67"/>
      <c r="M1742" s="68"/>
      <c r="N1742" s="67"/>
      <c r="O1742" s="67"/>
      <c r="P1742" s="67"/>
      <c r="Q1742" s="67"/>
      <c r="R1742" s="68"/>
      <c r="S1742" s="67"/>
      <c r="T1742" s="67"/>
      <c r="U1742" s="67"/>
      <c r="V1742" s="67"/>
      <c r="W1742" s="68"/>
      <c r="X1742" s="67"/>
      <c r="Y1742" s="67"/>
      <c r="Z1742" s="67"/>
      <c r="AA1742" s="67"/>
      <c r="AB1742" s="68"/>
      <c r="AC1742" s="62"/>
      <c r="AD1742" s="73" t="s">
        <v>103</v>
      </c>
      <c r="AE1742" s="62"/>
      <c r="AF1742" s="62"/>
      <c r="AG1742" s="62"/>
    </row>
    <row r="1743" spans="1:37">
      <c r="A1743" s="70" t="s">
        <v>101</v>
      </c>
      <c r="B1743" s="58"/>
      <c r="C1743" s="71"/>
      <c r="D1743" s="72"/>
      <c r="E1743" s="72"/>
      <c r="F1743" s="72"/>
      <c r="G1743" s="72"/>
      <c r="H1743" s="59"/>
      <c r="I1743" s="72"/>
      <c r="J1743" s="72"/>
      <c r="K1743" s="72"/>
      <c r="L1743" s="72"/>
      <c r="M1743" s="59"/>
      <c r="N1743" s="72"/>
      <c r="O1743" s="72"/>
      <c r="P1743" s="72"/>
      <c r="Q1743" s="72"/>
      <c r="R1743" s="59"/>
      <c r="S1743" s="72"/>
      <c r="T1743" s="72"/>
      <c r="U1743" s="72"/>
      <c r="V1743" s="72"/>
      <c r="W1743" s="59"/>
      <c r="X1743" s="72"/>
      <c r="Y1743" s="72"/>
      <c r="Z1743" s="72"/>
      <c r="AA1743" s="72"/>
      <c r="AB1743" s="59"/>
      <c r="AC1743" s="62"/>
      <c r="AD1743" s="62"/>
      <c r="AE1743" s="62"/>
      <c r="AF1743" s="62"/>
      <c r="AG1743" s="62"/>
    </row>
    <row r="1744" spans="1:37">
      <c r="A1744" s="65" t="s">
        <v>100</v>
      </c>
      <c r="C1744" s="66"/>
      <c r="D1744" s="67"/>
      <c r="E1744" s="67"/>
      <c r="F1744" s="67"/>
      <c r="G1744" s="67"/>
      <c r="H1744" s="68"/>
      <c r="I1744" s="67"/>
      <c r="J1744" s="67"/>
      <c r="K1744" s="67"/>
      <c r="L1744" s="67"/>
      <c r="M1744" s="68"/>
      <c r="N1744" s="67"/>
      <c r="O1744" s="67"/>
      <c r="P1744" s="67"/>
      <c r="Q1744" s="67"/>
      <c r="R1744" s="68"/>
      <c r="S1744" s="67"/>
      <c r="T1744" s="67"/>
      <c r="U1744" s="67"/>
      <c r="V1744" s="67"/>
      <c r="W1744" s="68"/>
      <c r="X1744" s="67"/>
      <c r="Y1744" s="67"/>
      <c r="Z1744" s="67"/>
      <c r="AA1744" s="67"/>
      <c r="AB1744" s="68"/>
      <c r="AC1744" s="62"/>
      <c r="AD1744" s="74" t="str">
        <f>Daten!$A$31</f>
        <v>DM Senioren 2017</v>
      </c>
      <c r="AE1744" s="58"/>
      <c r="AF1744" s="58"/>
      <c r="AG1744" s="58"/>
      <c r="AH1744" s="58"/>
      <c r="AI1744" s="58"/>
      <c r="AJ1744" s="58"/>
      <c r="AK1744" s="58"/>
    </row>
    <row r="1745" spans="1:37">
      <c r="A1745" s="70" t="s">
        <v>101</v>
      </c>
      <c r="B1745" s="58"/>
      <c r="C1745" s="71"/>
      <c r="D1745" s="72"/>
      <c r="E1745" s="72"/>
      <c r="F1745" s="72"/>
      <c r="G1745" s="72"/>
      <c r="H1745" s="59"/>
      <c r="I1745" s="72"/>
      <c r="J1745" s="72"/>
      <c r="K1745" s="72"/>
      <c r="L1745" s="72"/>
      <c r="M1745" s="59"/>
      <c r="N1745" s="72"/>
      <c r="O1745" s="72"/>
      <c r="P1745" s="72"/>
      <c r="Q1745" s="72"/>
      <c r="R1745" s="59"/>
      <c r="S1745" s="72"/>
      <c r="T1745" s="72"/>
      <c r="U1745" s="72"/>
      <c r="V1745" s="72"/>
      <c r="W1745" s="59"/>
      <c r="X1745" s="72"/>
      <c r="Y1745" s="72"/>
      <c r="Z1745" s="72"/>
      <c r="AA1745" s="72"/>
      <c r="AB1745" s="59"/>
      <c r="AC1745" s="62"/>
      <c r="AD1745" s="75">
        <f>Sonntag!G77</f>
        <v>0</v>
      </c>
      <c r="AE1745" s="76"/>
      <c r="AF1745" s="76"/>
      <c r="AG1745" s="75" t="s">
        <v>34</v>
      </c>
      <c r="AH1745" s="76"/>
      <c r="AI1745" s="76"/>
      <c r="AJ1745" s="76"/>
      <c r="AK1745" s="76"/>
    </row>
    <row r="1746" spans="1:37">
      <c r="A1746" s="65" t="s">
        <v>100</v>
      </c>
      <c r="C1746" s="66"/>
      <c r="D1746" s="67"/>
      <c r="E1746" s="67"/>
      <c r="F1746" s="67"/>
      <c r="G1746" s="67"/>
      <c r="H1746" s="68"/>
      <c r="I1746" s="67"/>
      <c r="J1746" s="67"/>
      <c r="K1746" s="67"/>
      <c r="L1746" s="67"/>
      <c r="M1746" s="68"/>
      <c r="N1746" s="67"/>
      <c r="O1746" s="67"/>
      <c r="P1746" s="67"/>
      <c r="Q1746" s="67"/>
      <c r="R1746" s="68"/>
      <c r="S1746" s="67"/>
      <c r="T1746" s="67"/>
      <c r="U1746" s="67"/>
      <c r="V1746" s="67"/>
      <c r="W1746" s="68"/>
      <c r="X1746" s="67"/>
      <c r="Y1746" s="67"/>
      <c r="Z1746" s="67"/>
      <c r="AA1746" s="67"/>
      <c r="AB1746" s="68"/>
      <c r="AC1746" s="62"/>
      <c r="AD1746" s="77"/>
      <c r="AE1746" s="62"/>
      <c r="AF1746" s="62"/>
      <c r="AG1746" s="62"/>
      <c r="AH1746" s="62"/>
      <c r="AI1746" s="62"/>
      <c r="AJ1746" s="62"/>
      <c r="AK1746" s="62"/>
    </row>
    <row r="1747" spans="1:37">
      <c r="A1747" s="70" t="s">
        <v>101</v>
      </c>
      <c r="B1747" s="58"/>
      <c r="C1747" s="71"/>
      <c r="D1747" s="72"/>
      <c r="E1747" s="72"/>
      <c r="F1747" s="72"/>
      <c r="G1747" s="72"/>
      <c r="H1747" s="59"/>
      <c r="I1747" s="72"/>
      <c r="J1747" s="72"/>
      <c r="K1747" s="72"/>
      <c r="L1747" s="72"/>
      <c r="M1747" s="59"/>
      <c r="N1747" s="72"/>
      <c r="O1747" s="72"/>
      <c r="P1747" s="72"/>
      <c r="Q1747" s="72"/>
      <c r="R1747" s="59"/>
      <c r="S1747" s="72"/>
      <c r="T1747" s="72"/>
      <c r="U1747" s="72"/>
      <c r="V1747" s="72"/>
      <c r="W1747" s="59"/>
      <c r="X1747" s="72"/>
      <c r="Y1747" s="72"/>
      <c r="Z1747" s="72"/>
      <c r="AA1747" s="72"/>
      <c r="AB1747" s="59"/>
      <c r="AC1747" s="62"/>
      <c r="AD1747" s="78" t="s">
        <v>104</v>
      </c>
      <c r="AE1747" s="76"/>
      <c r="AF1747" s="76"/>
      <c r="AG1747" s="76"/>
      <c r="AH1747" s="79"/>
      <c r="AI1747" s="76"/>
      <c r="AJ1747" s="76"/>
      <c r="AK1747" s="80"/>
    </row>
    <row r="1748" spans="1:37">
      <c r="D1748" s="64"/>
      <c r="AD1748" s="81"/>
      <c r="AE1748" s="52"/>
      <c r="AF1748" s="52"/>
      <c r="AG1748" s="52"/>
      <c r="AH1748" s="82"/>
      <c r="AI1748" s="52"/>
      <c r="AJ1748" s="52"/>
      <c r="AK1748" s="53"/>
    </row>
    <row r="1749" spans="1:37">
      <c r="A1749" s="83" t="s">
        <v>105</v>
      </c>
      <c r="B1749" s="76"/>
      <c r="C1749" s="80"/>
      <c r="D1749" s="84"/>
      <c r="E1749" s="84" t="s">
        <v>100</v>
      </c>
      <c r="F1749" s="85" t="s">
        <v>21</v>
      </c>
      <c r="G1749" s="84" t="s">
        <v>101</v>
      </c>
      <c r="H1749" s="86"/>
      <c r="I1749" s="84" t="s">
        <v>106</v>
      </c>
      <c r="J1749" s="84"/>
      <c r="K1749" s="84"/>
      <c r="L1749" s="84"/>
      <c r="M1749" s="86"/>
      <c r="N1749" s="84" t="s">
        <v>107</v>
      </c>
      <c r="O1749" s="84"/>
      <c r="P1749" s="84"/>
      <c r="Q1749" s="84"/>
      <c r="R1749" s="86"/>
      <c r="S1749" s="73"/>
      <c r="T1749" s="73"/>
      <c r="AD1749" s="87" t="s">
        <v>108</v>
      </c>
      <c r="AE1749" s="58"/>
      <c r="AF1749" s="58"/>
      <c r="AG1749" s="58"/>
      <c r="AH1749" s="72"/>
      <c r="AI1749" s="58"/>
      <c r="AJ1749" s="58"/>
      <c r="AK1749" s="59"/>
    </row>
    <row r="1750" spans="1:37">
      <c r="A1750" s="60"/>
      <c r="C1750" s="61"/>
      <c r="H1750" s="61"/>
      <c r="M1750" s="61"/>
      <c r="N1750" s="88"/>
      <c r="O1750" s="89"/>
      <c r="P1750" s="89"/>
      <c r="Q1750" s="89"/>
      <c r="R1750" s="90"/>
      <c r="S1750" s="62"/>
      <c r="T1750" s="56" t="s">
        <v>109</v>
      </c>
      <c r="AD1750" s="91"/>
      <c r="AE1750" s="62"/>
      <c r="AF1750" s="62"/>
      <c r="AG1750" s="62"/>
      <c r="AH1750" s="92"/>
      <c r="AI1750" s="62"/>
      <c r="AJ1750" s="62"/>
      <c r="AK1750" s="61"/>
    </row>
    <row r="1751" spans="1:37">
      <c r="A1751" s="93" t="s">
        <v>110</v>
      </c>
      <c r="B1751" s="58"/>
      <c r="C1751" s="59"/>
      <c r="D1751" s="58"/>
      <c r="E1751" s="58"/>
      <c r="F1751" s="94" t="s">
        <v>21</v>
      </c>
      <c r="G1751" s="58"/>
      <c r="H1751" s="59"/>
      <c r="I1751" s="58"/>
      <c r="J1751" s="58"/>
      <c r="K1751" s="94" t="s">
        <v>21</v>
      </c>
      <c r="L1751" s="58"/>
      <c r="M1751" s="59"/>
      <c r="N1751" s="95"/>
      <c r="O1751" s="95"/>
      <c r="P1751" s="96"/>
      <c r="Q1751" s="97"/>
      <c r="R1751" s="98"/>
      <c r="S1751" s="62"/>
      <c r="T1751" s="62"/>
      <c r="AD1751" s="87" t="s">
        <v>111</v>
      </c>
      <c r="AE1751" s="58"/>
      <c r="AF1751" s="58"/>
      <c r="AG1751" s="58"/>
      <c r="AH1751" s="72"/>
      <c r="AI1751" s="58"/>
      <c r="AJ1751" s="58"/>
      <c r="AK1751" s="59"/>
    </row>
    <row r="1752" spans="1:37">
      <c r="A1752" s="60"/>
      <c r="C1752" s="61"/>
      <c r="H1752" s="61"/>
      <c r="K1752" s="99"/>
      <c r="M1752" s="61"/>
      <c r="N1752" s="62"/>
      <c r="Q1752" s="100"/>
      <c r="R1752" s="61"/>
      <c r="S1752" s="62"/>
      <c r="T1752" s="58"/>
      <c r="U1752" s="58"/>
      <c r="V1752" s="58"/>
      <c r="W1752" s="58"/>
      <c r="X1752" s="58"/>
      <c r="Y1752" s="58"/>
      <c r="Z1752" s="58"/>
      <c r="AA1752" s="58"/>
      <c r="AB1752" s="58"/>
      <c r="AC1752" s="62"/>
      <c r="AD1752" s="91"/>
      <c r="AE1752" s="62"/>
      <c r="AF1752" s="62"/>
      <c r="AG1752" s="62"/>
      <c r="AH1752" s="92"/>
      <c r="AI1752" s="62"/>
      <c r="AJ1752" s="62"/>
      <c r="AK1752" s="61"/>
    </row>
    <row r="1753" spans="1:37">
      <c r="A1753" s="93" t="s">
        <v>112</v>
      </c>
      <c r="B1753" s="58"/>
      <c r="C1753" s="59"/>
      <c r="D1753" s="58"/>
      <c r="E1753" s="58"/>
      <c r="F1753" s="94" t="s">
        <v>21</v>
      </c>
      <c r="G1753" s="58"/>
      <c r="H1753" s="59"/>
      <c r="I1753" s="58"/>
      <c r="J1753" s="58"/>
      <c r="K1753" s="94" t="s">
        <v>21</v>
      </c>
      <c r="L1753" s="58"/>
      <c r="M1753" s="59"/>
      <c r="N1753" s="58"/>
      <c r="O1753" s="58"/>
      <c r="P1753" s="94" t="s">
        <v>21</v>
      </c>
      <c r="Q1753" s="101"/>
      <c r="R1753" s="59"/>
      <c r="S1753" s="62"/>
      <c r="T1753" s="62"/>
      <c r="AD1753" s="87" t="s">
        <v>113</v>
      </c>
      <c r="AE1753" s="58"/>
      <c r="AF1753" s="58"/>
      <c r="AG1753" s="58"/>
      <c r="AH1753" s="72"/>
      <c r="AI1753" s="58"/>
      <c r="AJ1753" s="58"/>
      <c r="AK1753" s="59"/>
    </row>
    <row r="1754" spans="1:37">
      <c r="AD1754" s="91" t="s">
        <v>114</v>
      </c>
      <c r="AE1754" s="62"/>
      <c r="AF1754" s="62"/>
      <c r="AG1754" s="62"/>
      <c r="AH1754" s="92"/>
      <c r="AI1754" s="62"/>
      <c r="AJ1754" s="62"/>
      <c r="AK1754" s="61"/>
    </row>
    <row r="1755" spans="1:37">
      <c r="A1755" s="102"/>
      <c r="B1755" s="76"/>
      <c r="C1755" s="76"/>
      <c r="D1755" s="76"/>
      <c r="E1755" s="76" t="s">
        <v>100</v>
      </c>
      <c r="F1755" s="76"/>
      <c r="G1755" s="76"/>
      <c r="H1755" s="76"/>
      <c r="I1755" s="76"/>
      <c r="J1755" s="76"/>
      <c r="K1755" s="76"/>
      <c r="L1755" s="76"/>
      <c r="M1755" s="76"/>
      <c r="N1755" s="85" t="s">
        <v>40</v>
      </c>
      <c r="O1755" s="76"/>
      <c r="P1755" s="76"/>
      <c r="Q1755" s="76"/>
      <c r="R1755" s="76"/>
      <c r="S1755" s="76"/>
      <c r="T1755" s="76" t="s">
        <v>101</v>
      </c>
      <c r="U1755" s="76"/>
      <c r="V1755" s="76"/>
      <c r="W1755" s="76"/>
      <c r="X1755" s="76"/>
      <c r="Y1755" s="76"/>
      <c r="Z1755" s="76"/>
      <c r="AA1755" s="76"/>
      <c r="AB1755" s="80"/>
      <c r="AD1755" s="87" t="s">
        <v>115</v>
      </c>
      <c r="AE1755" s="58"/>
      <c r="AF1755" s="58"/>
      <c r="AG1755" s="58"/>
      <c r="AH1755" s="72"/>
      <c r="AI1755" s="58"/>
      <c r="AJ1755" s="58"/>
      <c r="AK1755" s="59"/>
    </row>
    <row r="1756" spans="1:37">
      <c r="A1756" s="103" t="s">
        <v>116</v>
      </c>
      <c r="B1756" s="104" t="s">
        <v>117</v>
      </c>
      <c r="C1756" s="104"/>
      <c r="D1756" s="104"/>
      <c r="E1756" s="104"/>
      <c r="F1756" s="104"/>
      <c r="G1756" s="105"/>
      <c r="H1756" s="104" t="s">
        <v>118</v>
      </c>
      <c r="I1756" s="104"/>
      <c r="J1756" s="105"/>
      <c r="K1756" s="106" t="s">
        <v>119</v>
      </c>
      <c r="L1756" s="107" t="s">
        <v>120</v>
      </c>
      <c r="M1756" s="108"/>
      <c r="N1756" s="109" t="s">
        <v>94</v>
      </c>
      <c r="O1756" s="105" t="s">
        <v>116</v>
      </c>
      <c r="P1756" s="104" t="s">
        <v>117</v>
      </c>
      <c r="Q1756" s="104"/>
      <c r="R1756" s="104"/>
      <c r="S1756" s="104"/>
      <c r="T1756" s="104"/>
      <c r="U1756" s="105"/>
      <c r="V1756" s="104" t="s">
        <v>118</v>
      </c>
      <c r="W1756" s="104"/>
      <c r="X1756" s="105"/>
      <c r="Y1756" s="106" t="s">
        <v>119</v>
      </c>
      <c r="Z1756" s="107" t="s">
        <v>120</v>
      </c>
      <c r="AA1756" s="108"/>
      <c r="AB1756" s="109" t="s">
        <v>94</v>
      </c>
    </row>
    <row r="1757" spans="1:37">
      <c r="A1757" s="110" t="s">
        <v>121</v>
      </c>
      <c r="B1757" s="111"/>
      <c r="C1757" s="111"/>
      <c r="D1757" s="111"/>
      <c r="E1757" s="111"/>
      <c r="F1757" s="111"/>
      <c r="G1757" s="112"/>
      <c r="H1757" s="111"/>
      <c r="I1757" s="111"/>
      <c r="J1757" s="112"/>
      <c r="K1757" s="113"/>
      <c r="L1757" s="114"/>
      <c r="M1757" s="115"/>
      <c r="N1757" s="116"/>
      <c r="O1757" s="117" t="s">
        <v>121</v>
      </c>
      <c r="P1757" s="111"/>
      <c r="Q1757" s="111"/>
      <c r="R1757" s="111"/>
      <c r="S1757" s="111"/>
      <c r="T1757" s="111"/>
      <c r="U1757" s="112"/>
      <c r="V1757" s="111"/>
      <c r="W1757" s="111"/>
      <c r="X1757" s="112"/>
      <c r="Y1757" s="113"/>
      <c r="Z1757" s="114"/>
      <c r="AA1757" s="115"/>
      <c r="AB1757" s="116"/>
      <c r="AD1757" s="64" t="s">
        <v>122</v>
      </c>
    </row>
    <row r="1758" spans="1:37">
      <c r="A1758" s="110" t="s">
        <v>123</v>
      </c>
      <c r="B1758" s="111"/>
      <c r="C1758" s="111"/>
      <c r="D1758" s="111"/>
      <c r="E1758" s="111"/>
      <c r="F1758" s="111"/>
      <c r="G1758" s="112"/>
      <c r="H1758" s="111"/>
      <c r="I1758" s="111"/>
      <c r="J1758" s="112"/>
      <c r="K1758" s="118"/>
      <c r="L1758" s="119"/>
      <c r="M1758" s="112"/>
      <c r="N1758" s="116"/>
      <c r="O1758" s="117" t="s">
        <v>123</v>
      </c>
      <c r="P1758" s="111"/>
      <c r="Q1758" s="111"/>
      <c r="R1758" s="111"/>
      <c r="S1758" s="111"/>
      <c r="T1758" s="111"/>
      <c r="U1758" s="112"/>
      <c r="V1758" s="111"/>
      <c r="W1758" s="111"/>
      <c r="X1758" s="112"/>
      <c r="Y1758" s="118"/>
      <c r="Z1758" s="119"/>
      <c r="AA1758" s="112"/>
      <c r="AB1758" s="116"/>
      <c r="AD1758" s="120"/>
      <c r="AE1758" s="58"/>
      <c r="AF1758" s="58"/>
      <c r="AG1758" s="58"/>
      <c r="AH1758" s="58"/>
      <c r="AI1758" s="58"/>
      <c r="AJ1758" s="58"/>
      <c r="AK1758" s="58"/>
    </row>
    <row r="1759" spans="1:37">
      <c r="A1759" s="110" t="s">
        <v>124</v>
      </c>
      <c r="B1759" s="111"/>
      <c r="C1759" s="111"/>
      <c r="D1759" s="111"/>
      <c r="E1759" s="111"/>
      <c r="F1759" s="111"/>
      <c r="G1759" s="112"/>
      <c r="H1759" s="111"/>
      <c r="I1759" s="111"/>
      <c r="J1759" s="112"/>
      <c r="K1759" s="118"/>
      <c r="L1759" s="119"/>
      <c r="M1759" s="112"/>
      <c r="N1759" s="116"/>
      <c r="O1759" s="117" t="s">
        <v>124</v>
      </c>
      <c r="P1759" s="111"/>
      <c r="Q1759" s="111"/>
      <c r="R1759" s="111"/>
      <c r="S1759" s="111"/>
      <c r="T1759" s="111"/>
      <c r="U1759" s="112"/>
      <c r="V1759" s="111"/>
      <c r="W1759" s="111"/>
      <c r="X1759" s="112"/>
      <c r="Y1759" s="118"/>
      <c r="Z1759" s="119"/>
      <c r="AA1759" s="112"/>
      <c r="AB1759" s="116"/>
      <c r="AD1759" s="64" t="s">
        <v>96</v>
      </c>
    </row>
    <row r="1760" spans="1:37">
      <c r="A1760" s="110" t="s">
        <v>125</v>
      </c>
      <c r="B1760" s="111"/>
      <c r="C1760" s="111"/>
      <c r="D1760" s="111"/>
      <c r="E1760" s="111"/>
      <c r="F1760" s="111"/>
      <c r="G1760" s="112"/>
      <c r="H1760" s="111"/>
      <c r="I1760" s="111"/>
      <c r="J1760" s="112"/>
      <c r="K1760" s="118"/>
      <c r="L1760" s="119"/>
      <c r="M1760" s="112"/>
      <c r="N1760" s="116"/>
      <c r="O1760" s="117" t="s">
        <v>125</v>
      </c>
      <c r="P1760" s="111"/>
      <c r="Q1760" s="111"/>
      <c r="R1760" s="111"/>
      <c r="S1760" s="111"/>
      <c r="T1760" s="111"/>
      <c r="U1760" s="112"/>
      <c r="V1760" s="111"/>
      <c r="W1760" s="111"/>
      <c r="X1760" s="112"/>
      <c r="Y1760" s="118"/>
      <c r="Z1760" s="119"/>
      <c r="AA1760" s="112"/>
      <c r="AB1760" s="116"/>
      <c r="AD1760" s="120"/>
      <c r="AE1760" s="58"/>
      <c r="AF1760" s="58"/>
      <c r="AG1760" s="58"/>
      <c r="AH1760" s="58"/>
      <c r="AI1760" s="58"/>
      <c r="AJ1760" s="58"/>
      <c r="AK1760" s="58"/>
    </row>
    <row r="1761" spans="1:37">
      <c r="A1761" s="110" t="s">
        <v>126</v>
      </c>
      <c r="B1761" s="111"/>
      <c r="C1761" s="111"/>
      <c r="D1761" s="111"/>
      <c r="E1761" s="111"/>
      <c r="F1761" s="111"/>
      <c r="G1761" s="112"/>
      <c r="H1761" s="111"/>
      <c r="I1761" s="111"/>
      <c r="J1761" s="112"/>
      <c r="K1761" s="118"/>
      <c r="L1761" s="119"/>
      <c r="M1761" s="112"/>
      <c r="N1761" s="116"/>
      <c r="O1761" s="117" t="s">
        <v>126</v>
      </c>
      <c r="P1761" s="111"/>
      <c r="Q1761" s="111"/>
      <c r="R1761" s="111"/>
      <c r="S1761" s="111"/>
      <c r="T1761" s="111"/>
      <c r="U1761" s="112"/>
      <c r="V1761" s="111"/>
      <c r="W1761" s="111"/>
      <c r="X1761" s="112"/>
      <c r="Y1761" s="118"/>
      <c r="Z1761" s="119"/>
      <c r="AA1761" s="112"/>
      <c r="AB1761" s="116"/>
      <c r="AD1761" s="64" t="s">
        <v>127</v>
      </c>
    </row>
    <row r="1762" spans="1:37">
      <c r="A1762" s="121" t="s">
        <v>128</v>
      </c>
      <c r="B1762" s="58"/>
      <c r="C1762" s="58"/>
      <c r="D1762" s="58"/>
      <c r="E1762" s="58"/>
      <c r="F1762" s="58"/>
      <c r="G1762" s="72"/>
      <c r="H1762" s="58"/>
      <c r="I1762" s="58"/>
      <c r="J1762" s="72"/>
      <c r="K1762" s="122"/>
      <c r="L1762" s="123"/>
      <c r="M1762" s="72"/>
      <c r="N1762" s="59"/>
      <c r="O1762" s="124" t="s">
        <v>128</v>
      </c>
      <c r="P1762" s="58"/>
      <c r="Q1762" s="58"/>
      <c r="R1762" s="58"/>
      <c r="S1762" s="58"/>
      <c r="T1762" s="58"/>
      <c r="U1762" s="72"/>
      <c r="V1762" s="58"/>
      <c r="W1762" s="58"/>
      <c r="X1762" s="72"/>
      <c r="Y1762" s="122"/>
      <c r="Z1762" s="123"/>
      <c r="AA1762" s="72"/>
      <c r="AB1762" s="59"/>
      <c r="AD1762" s="120"/>
      <c r="AE1762" s="125" t="str">
        <f>Daten!$A$35</f>
        <v>Fredenbeck</v>
      </c>
      <c r="AF1762" s="58"/>
      <c r="AG1762" s="58"/>
      <c r="AH1762" s="58"/>
      <c r="AI1762" s="58"/>
      <c r="AJ1762" s="58"/>
      <c r="AK1762" s="58"/>
    </row>
    <row r="1763" spans="1:37">
      <c r="A1763" s="65" t="s">
        <v>129</v>
      </c>
      <c r="N1763" s="61"/>
      <c r="O1763" s="64" t="s">
        <v>129</v>
      </c>
      <c r="AB1763" s="61"/>
      <c r="AD1763" s="64" t="s">
        <v>130</v>
      </c>
    </row>
    <row r="1764" spans="1:37">
      <c r="A1764" s="57"/>
      <c r="B1764" s="58"/>
      <c r="C1764" s="58"/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9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8"/>
      <c r="AB1764" s="59"/>
      <c r="AD1764" s="58"/>
      <c r="AE1764" s="126" t="str">
        <f>Daten!$A$33</f>
        <v>06.05.2017</v>
      </c>
      <c r="AF1764" s="58"/>
      <c r="AG1764" s="58"/>
      <c r="AH1764" s="58"/>
      <c r="AI1764" s="58"/>
      <c r="AJ1764" s="58"/>
      <c r="AK1764" s="58"/>
    </row>
    <row r="1765" spans="1:37">
      <c r="A1765" s="51" t="s">
        <v>95</v>
      </c>
      <c r="B1765" s="52"/>
      <c r="C1765" s="52"/>
      <c r="D1765" s="52"/>
      <c r="E1765" s="53"/>
      <c r="F1765" s="54" t="s">
        <v>96</v>
      </c>
      <c r="G1765" s="52"/>
      <c r="H1765" s="52"/>
      <c r="I1765" s="52"/>
      <c r="J1765" s="52"/>
      <c r="K1765" s="52"/>
      <c r="L1765" s="52"/>
      <c r="M1765" s="52"/>
      <c r="N1765" s="52"/>
      <c r="O1765" s="52"/>
      <c r="P1765" s="53"/>
      <c r="Q1765" s="54" t="s">
        <v>97</v>
      </c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3"/>
      <c r="AC1765" s="55" t="s">
        <v>98</v>
      </c>
    </row>
    <row r="1766" spans="1:37">
      <c r="A1766" s="57"/>
      <c r="B1766" s="58"/>
      <c r="C1766" s="58"/>
      <c r="D1766" s="58"/>
      <c r="E1766" s="59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9"/>
      <c r="Q1766" s="58"/>
      <c r="R1766" s="58">
        <f>Sonntag!P78</f>
        <v>0</v>
      </c>
      <c r="S1766" s="58"/>
      <c r="T1766" s="58"/>
      <c r="U1766" s="58"/>
      <c r="V1766" s="58"/>
      <c r="W1766" s="58"/>
      <c r="X1766" s="58"/>
      <c r="Y1766" s="58"/>
      <c r="Z1766" s="58"/>
      <c r="AA1766" s="58"/>
      <c r="AB1766" s="59"/>
      <c r="AC1766" s="55" t="s">
        <v>99</v>
      </c>
    </row>
    <row r="1767" spans="1:37" ht="15.95" customHeight="1">
      <c r="A1767" s="60" t="s">
        <v>100</v>
      </c>
      <c r="C1767" s="56">
        <f>Sonntag!I78</f>
        <v>0</v>
      </c>
      <c r="M1767" s="61"/>
      <c r="N1767" s="62" t="s">
        <v>101</v>
      </c>
      <c r="O1767" s="63"/>
      <c r="P1767" s="56">
        <f>Sonntag!M78</f>
        <v>0</v>
      </c>
      <c r="AB1767" s="61"/>
    </row>
    <row r="1768" spans="1:37">
      <c r="A1768" s="57"/>
      <c r="B1768" s="58"/>
      <c r="C1768" s="58"/>
      <c r="M1768" s="61"/>
      <c r="N1768" s="62"/>
      <c r="AB1768" s="61"/>
      <c r="AD1768" s="64" t="s">
        <v>37</v>
      </c>
      <c r="AG1768" s="64" t="s">
        <v>102</v>
      </c>
      <c r="AJ1768" s="64" t="s">
        <v>39</v>
      </c>
    </row>
    <row r="1769" spans="1:37">
      <c r="A1769" s="65" t="s">
        <v>100</v>
      </c>
      <c r="C1769" s="66"/>
      <c r="D1769" s="67"/>
      <c r="E1769" s="67"/>
      <c r="F1769" s="67"/>
      <c r="G1769" s="67"/>
      <c r="H1769" s="68"/>
      <c r="I1769" s="67"/>
      <c r="J1769" s="67"/>
      <c r="K1769" s="67"/>
      <c r="L1769" s="67"/>
      <c r="M1769" s="68"/>
      <c r="N1769" s="67"/>
      <c r="O1769" s="67"/>
      <c r="P1769" s="67"/>
      <c r="Q1769" s="67"/>
      <c r="R1769" s="68"/>
      <c r="S1769" s="67"/>
      <c r="T1769" s="67"/>
      <c r="U1769" s="67"/>
      <c r="V1769" s="67"/>
      <c r="W1769" s="68"/>
      <c r="X1769" s="67"/>
      <c r="Y1769" s="67"/>
      <c r="Z1769" s="67"/>
      <c r="AA1769" s="67"/>
      <c r="AB1769" s="68"/>
      <c r="AC1769" s="62"/>
      <c r="AD1769" s="69"/>
      <c r="AE1769" s="53"/>
      <c r="AF1769" s="62"/>
      <c r="AG1769" s="69"/>
      <c r="AH1769" s="53"/>
      <c r="AJ1769" s="69"/>
      <c r="AK1769" s="53"/>
    </row>
    <row r="1770" spans="1:37">
      <c r="A1770" s="70" t="s">
        <v>101</v>
      </c>
      <c r="B1770" s="58"/>
      <c r="C1770" s="71"/>
      <c r="D1770" s="72"/>
      <c r="E1770" s="72"/>
      <c r="F1770" s="72"/>
      <c r="G1770" s="72"/>
      <c r="H1770" s="59"/>
      <c r="I1770" s="72"/>
      <c r="J1770" s="72"/>
      <c r="K1770" s="72"/>
      <c r="L1770" s="72"/>
      <c r="M1770" s="59"/>
      <c r="N1770" s="72"/>
      <c r="O1770" s="72"/>
      <c r="P1770" s="72"/>
      <c r="Q1770" s="72"/>
      <c r="R1770" s="59"/>
      <c r="S1770" s="72"/>
      <c r="T1770" s="72"/>
      <c r="U1770" s="72"/>
      <c r="V1770" s="72"/>
      <c r="W1770" s="59"/>
      <c r="X1770" s="72"/>
      <c r="Y1770" s="72"/>
      <c r="Z1770" s="72"/>
      <c r="AA1770" s="72"/>
      <c r="AB1770" s="59"/>
      <c r="AC1770" s="62"/>
      <c r="AD1770" s="462">
        <f>Sonntag!C78</f>
        <v>0</v>
      </c>
      <c r="AE1770" s="463"/>
      <c r="AF1770" s="62"/>
      <c r="AG1770" s="462">
        <f>Sonntag!E78</f>
        <v>0</v>
      </c>
      <c r="AH1770" s="463"/>
      <c r="AJ1770" s="462">
        <f>Sonntag!F78</f>
        <v>0</v>
      </c>
      <c r="AK1770" s="463"/>
    </row>
    <row r="1771" spans="1:37">
      <c r="A1771" s="65" t="s">
        <v>100</v>
      </c>
      <c r="C1771" s="66"/>
      <c r="D1771" s="67"/>
      <c r="E1771" s="67"/>
      <c r="F1771" s="67"/>
      <c r="G1771" s="67"/>
      <c r="H1771" s="68"/>
      <c r="I1771" s="67"/>
      <c r="J1771" s="67"/>
      <c r="K1771" s="67"/>
      <c r="L1771" s="67"/>
      <c r="M1771" s="68"/>
      <c r="N1771" s="67"/>
      <c r="O1771" s="67"/>
      <c r="P1771" s="67"/>
      <c r="Q1771" s="67"/>
      <c r="R1771" s="68"/>
      <c r="S1771" s="67"/>
      <c r="T1771" s="67"/>
      <c r="U1771" s="67"/>
      <c r="V1771" s="67"/>
      <c r="W1771" s="68"/>
      <c r="X1771" s="67"/>
      <c r="Y1771" s="67"/>
      <c r="Z1771" s="67"/>
      <c r="AA1771" s="67"/>
      <c r="AB1771" s="68"/>
      <c r="AC1771" s="62"/>
      <c r="AD1771" s="57"/>
      <c r="AE1771" s="59"/>
      <c r="AF1771" s="62"/>
      <c r="AG1771" s="57"/>
      <c r="AH1771" s="59"/>
      <c r="AJ1771" s="57"/>
      <c r="AK1771" s="59"/>
    </row>
    <row r="1772" spans="1:37">
      <c r="A1772" s="70" t="s">
        <v>101</v>
      </c>
      <c r="B1772" s="58"/>
      <c r="C1772" s="71"/>
      <c r="D1772" s="72"/>
      <c r="E1772" s="72"/>
      <c r="F1772" s="72"/>
      <c r="G1772" s="72"/>
      <c r="H1772" s="59"/>
      <c r="I1772" s="72"/>
      <c r="J1772" s="72"/>
      <c r="K1772" s="72"/>
      <c r="L1772" s="72"/>
      <c r="M1772" s="59"/>
      <c r="N1772" s="72"/>
      <c r="O1772" s="72"/>
      <c r="P1772" s="72"/>
      <c r="Q1772" s="72"/>
      <c r="R1772" s="59"/>
      <c r="S1772" s="72"/>
      <c r="T1772" s="72"/>
      <c r="U1772" s="72"/>
      <c r="V1772" s="72"/>
      <c r="W1772" s="59"/>
      <c r="X1772" s="72"/>
      <c r="Y1772" s="72"/>
      <c r="Z1772" s="72"/>
      <c r="AA1772" s="72"/>
      <c r="AB1772" s="59"/>
      <c r="AC1772" s="62"/>
      <c r="AD1772" s="62"/>
      <c r="AE1772" s="62"/>
      <c r="AF1772" s="62"/>
      <c r="AG1772" s="62"/>
    </row>
    <row r="1773" spans="1:37">
      <c r="A1773" s="65" t="s">
        <v>100</v>
      </c>
      <c r="C1773" s="66"/>
      <c r="D1773" s="67"/>
      <c r="E1773" s="67"/>
      <c r="F1773" s="67"/>
      <c r="G1773" s="67"/>
      <c r="H1773" s="68"/>
      <c r="I1773" s="67"/>
      <c r="J1773" s="67"/>
      <c r="K1773" s="67"/>
      <c r="L1773" s="67"/>
      <c r="M1773" s="68"/>
      <c r="N1773" s="67"/>
      <c r="O1773" s="67"/>
      <c r="P1773" s="67"/>
      <c r="Q1773" s="67"/>
      <c r="R1773" s="68"/>
      <c r="S1773" s="67"/>
      <c r="T1773" s="67"/>
      <c r="U1773" s="67"/>
      <c r="V1773" s="67"/>
      <c r="W1773" s="68"/>
      <c r="X1773" s="67"/>
      <c r="Y1773" s="67"/>
      <c r="Z1773" s="67"/>
      <c r="AA1773" s="67"/>
      <c r="AB1773" s="68"/>
      <c r="AC1773" s="62"/>
      <c r="AD1773" s="73" t="s">
        <v>103</v>
      </c>
      <c r="AE1773" s="62"/>
      <c r="AF1773" s="62"/>
      <c r="AG1773" s="62"/>
    </row>
    <row r="1774" spans="1:37">
      <c r="A1774" s="70" t="s">
        <v>101</v>
      </c>
      <c r="B1774" s="58"/>
      <c r="C1774" s="71"/>
      <c r="D1774" s="72"/>
      <c r="E1774" s="72"/>
      <c r="F1774" s="72"/>
      <c r="G1774" s="72"/>
      <c r="H1774" s="59"/>
      <c r="I1774" s="72"/>
      <c r="J1774" s="72"/>
      <c r="K1774" s="72"/>
      <c r="L1774" s="72"/>
      <c r="M1774" s="59"/>
      <c r="N1774" s="72"/>
      <c r="O1774" s="72"/>
      <c r="P1774" s="72"/>
      <c r="Q1774" s="72"/>
      <c r="R1774" s="59"/>
      <c r="S1774" s="72"/>
      <c r="T1774" s="72"/>
      <c r="U1774" s="72"/>
      <c r="V1774" s="72"/>
      <c r="W1774" s="59"/>
      <c r="X1774" s="72"/>
      <c r="Y1774" s="72"/>
      <c r="Z1774" s="72"/>
      <c r="AA1774" s="72"/>
      <c r="AB1774" s="59"/>
      <c r="AC1774" s="62"/>
      <c r="AD1774" s="62"/>
      <c r="AE1774" s="62"/>
      <c r="AF1774" s="62"/>
      <c r="AG1774" s="62"/>
    </row>
    <row r="1775" spans="1:37">
      <c r="A1775" s="65" t="s">
        <v>100</v>
      </c>
      <c r="C1775" s="66"/>
      <c r="D1775" s="67"/>
      <c r="E1775" s="67"/>
      <c r="F1775" s="67"/>
      <c r="G1775" s="67"/>
      <c r="H1775" s="68"/>
      <c r="I1775" s="67"/>
      <c r="J1775" s="67"/>
      <c r="K1775" s="67"/>
      <c r="L1775" s="67"/>
      <c r="M1775" s="68"/>
      <c r="N1775" s="67"/>
      <c r="O1775" s="67"/>
      <c r="P1775" s="67"/>
      <c r="Q1775" s="67"/>
      <c r="R1775" s="68"/>
      <c r="S1775" s="67"/>
      <c r="T1775" s="67"/>
      <c r="U1775" s="67"/>
      <c r="V1775" s="67"/>
      <c r="W1775" s="68"/>
      <c r="X1775" s="67"/>
      <c r="Y1775" s="67"/>
      <c r="Z1775" s="67"/>
      <c r="AA1775" s="67"/>
      <c r="AB1775" s="68"/>
      <c r="AC1775" s="62"/>
      <c r="AD1775" s="74" t="str">
        <f>Daten!$A$31</f>
        <v>DM Senioren 2017</v>
      </c>
      <c r="AE1775" s="58"/>
      <c r="AF1775" s="58"/>
      <c r="AG1775" s="58"/>
      <c r="AH1775" s="58"/>
      <c r="AI1775" s="58"/>
      <c r="AJ1775" s="58"/>
      <c r="AK1775" s="58"/>
    </row>
    <row r="1776" spans="1:37">
      <c r="A1776" s="70" t="s">
        <v>101</v>
      </c>
      <c r="B1776" s="58"/>
      <c r="C1776" s="71"/>
      <c r="D1776" s="72"/>
      <c r="E1776" s="72"/>
      <c r="F1776" s="72"/>
      <c r="G1776" s="72"/>
      <c r="H1776" s="59"/>
      <c r="I1776" s="72"/>
      <c r="J1776" s="72"/>
      <c r="K1776" s="72"/>
      <c r="L1776" s="72"/>
      <c r="M1776" s="59"/>
      <c r="N1776" s="72"/>
      <c r="O1776" s="72"/>
      <c r="P1776" s="72"/>
      <c r="Q1776" s="72"/>
      <c r="R1776" s="59"/>
      <c r="S1776" s="72"/>
      <c r="T1776" s="72"/>
      <c r="U1776" s="72"/>
      <c r="V1776" s="72"/>
      <c r="W1776" s="59"/>
      <c r="X1776" s="72"/>
      <c r="Y1776" s="72"/>
      <c r="Z1776" s="72"/>
      <c r="AA1776" s="72"/>
      <c r="AB1776" s="59"/>
      <c r="AC1776" s="62"/>
      <c r="AD1776" s="75">
        <f>Sonntag!G78</f>
        <v>0</v>
      </c>
      <c r="AE1776" s="76"/>
      <c r="AF1776" s="76"/>
      <c r="AG1776" s="75" t="s">
        <v>34</v>
      </c>
      <c r="AH1776" s="76"/>
      <c r="AI1776" s="76"/>
      <c r="AJ1776" s="76"/>
      <c r="AK1776" s="76"/>
    </row>
    <row r="1777" spans="1:37">
      <c r="A1777" s="65" t="s">
        <v>100</v>
      </c>
      <c r="C1777" s="66"/>
      <c r="D1777" s="67"/>
      <c r="E1777" s="67"/>
      <c r="F1777" s="67"/>
      <c r="G1777" s="67"/>
      <c r="H1777" s="68"/>
      <c r="I1777" s="67"/>
      <c r="J1777" s="67"/>
      <c r="K1777" s="67"/>
      <c r="L1777" s="67"/>
      <c r="M1777" s="68"/>
      <c r="N1777" s="67"/>
      <c r="O1777" s="67"/>
      <c r="P1777" s="67"/>
      <c r="Q1777" s="67"/>
      <c r="R1777" s="68"/>
      <c r="S1777" s="67"/>
      <c r="T1777" s="67"/>
      <c r="U1777" s="67"/>
      <c r="V1777" s="67"/>
      <c r="W1777" s="68"/>
      <c r="X1777" s="67"/>
      <c r="Y1777" s="67"/>
      <c r="Z1777" s="67"/>
      <c r="AA1777" s="67"/>
      <c r="AB1777" s="68"/>
      <c r="AC1777" s="62"/>
      <c r="AD1777" s="77"/>
      <c r="AE1777" s="62"/>
      <c r="AF1777" s="62"/>
      <c r="AG1777" s="62"/>
      <c r="AH1777" s="62"/>
      <c r="AI1777" s="62"/>
      <c r="AJ1777" s="62"/>
      <c r="AK1777" s="62"/>
    </row>
    <row r="1778" spans="1:37">
      <c r="A1778" s="70" t="s">
        <v>101</v>
      </c>
      <c r="B1778" s="58"/>
      <c r="C1778" s="71"/>
      <c r="D1778" s="72"/>
      <c r="E1778" s="72"/>
      <c r="F1778" s="72"/>
      <c r="G1778" s="72"/>
      <c r="H1778" s="59"/>
      <c r="I1778" s="72"/>
      <c r="J1778" s="72"/>
      <c r="K1778" s="72"/>
      <c r="L1778" s="72"/>
      <c r="M1778" s="59"/>
      <c r="N1778" s="72"/>
      <c r="O1778" s="72"/>
      <c r="P1778" s="72"/>
      <c r="Q1778" s="72"/>
      <c r="R1778" s="59"/>
      <c r="S1778" s="72"/>
      <c r="T1778" s="72"/>
      <c r="U1778" s="72"/>
      <c r="V1778" s="72"/>
      <c r="W1778" s="59"/>
      <c r="X1778" s="72"/>
      <c r="Y1778" s="72"/>
      <c r="Z1778" s="72"/>
      <c r="AA1778" s="72"/>
      <c r="AB1778" s="59"/>
      <c r="AC1778" s="62"/>
      <c r="AD1778" s="78" t="s">
        <v>104</v>
      </c>
      <c r="AE1778" s="76"/>
      <c r="AF1778" s="76"/>
      <c r="AG1778" s="76"/>
      <c r="AH1778" s="79"/>
      <c r="AI1778" s="76"/>
      <c r="AJ1778" s="76"/>
      <c r="AK1778" s="80"/>
    </row>
    <row r="1779" spans="1:37">
      <c r="D1779" s="64"/>
      <c r="AD1779" s="81"/>
      <c r="AE1779" s="52"/>
      <c r="AF1779" s="52"/>
      <c r="AG1779" s="52"/>
      <c r="AH1779" s="82"/>
      <c r="AI1779" s="52"/>
      <c r="AJ1779" s="52"/>
      <c r="AK1779" s="53"/>
    </row>
    <row r="1780" spans="1:37">
      <c r="A1780" s="83" t="s">
        <v>105</v>
      </c>
      <c r="B1780" s="76"/>
      <c r="C1780" s="80"/>
      <c r="D1780" s="84"/>
      <c r="E1780" s="84" t="s">
        <v>100</v>
      </c>
      <c r="F1780" s="85" t="s">
        <v>21</v>
      </c>
      <c r="G1780" s="84" t="s">
        <v>101</v>
      </c>
      <c r="H1780" s="86"/>
      <c r="I1780" s="84" t="s">
        <v>106</v>
      </c>
      <c r="J1780" s="84"/>
      <c r="K1780" s="84"/>
      <c r="L1780" s="84"/>
      <c r="M1780" s="86"/>
      <c r="N1780" s="84" t="s">
        <v>107</v>
      </c>
      <c r="O1780" s="84"/>
      <c r="P1780" s="84"/>
      <c r="Q1780" s="84"/>
      <c r="R1780" s="86"/>
      <c r="S1780" s="73"/>
      <c r="T1780" s="73"/>
      <c r="AD1780" s="87" t="s">
        <v>108</v>
      </c>
      <c r="AE1780" s="58"/>
      <c r="AF1780" s="58"/>
      <c r="AG1780" s="58"/>
      <c r="AH1780" s="72"/>
      <c r="AI1780" s="58"/>
      <c r="AJ1780" s="58"/>
      <c r="AK1780" s="59"/>
    </row>
    <row r="1781" spans="1:37">
      <c r="A1781" s="60"/>
      <c r="C1781" s="61"/>
      <c r="H1781" s="61"/>
      <c r="M1781" s="61"/>
      <c r="N1781" s="88"/>
      <c r="O1781" s="89"/>
      <c r="P1781" s="89"/>
      <c r="Q1781" s="89"/>
      <c r="R1781" s="90"/>
      <c r="S1781" s="62"/>
      <c r="T1781" s="56" t="s">
        <v>109</v>
      </c>
      <c r="AD1781" s="91"/>
      <c r="AE1781" s="62"/>
      <c r="AF1781" s="62"/>
      <c r="AG1781" s="62"/>
      <c r="AH1781" s="92"/>
      <c r="AI1781" s="62"/>
      <c r="AJ1781" s="62"/>
      <c r="AK1781" s="61"/>
    </row>
    <row r="1782" spans="1:37">
      <c r="A1782" s="93" t="s">
        <v>110</v>
      </c>
      <c r="B1782" s="58"/>
      <c r="C1782" s="59"/>
      <c r="D1782" s="58"/>
      <c r="E1782" s="58"/>
      <c r="F1782" s="94" t="s">
        <v>21</v>
      </c>
      <c r="G1782" s="58"/>
      <c r="H1782" s="59"/>
      <c r="I1782" s="58"/>
      <c r="J1782" s="58"/>
      <c r="K1782" s="94" t="s">
        <v>21</v>
      </c>
      <c r="L1782" s="58"/>
      <c r="M1782" s="59"/>
      <c r="N1782" s="95"/>
      <c r="O1782" s="95"/>
      <c r="P1782" s="96"/>
      <c r="Q1782" s="97"/>
      <c r="R1782" s="98"/>
      <c r="S1782" s="62"/>
      <c r="T1782" s="62"/>
      <c r="AD1782" s="87" t="s">
        <v>111</v>
      </c>
      <c r="AE1782" s="58"/>
      <c r="AF1782" s="58"/>
      <c r="AG1782" s="58"/>
      <c r="AH1782" s="72"/>
      <c r="AI1782" s="58"/>
      <c r="AJ1782" s="58"/>
      <c r="AK1782" s="59"/>
    </row>
    <row r="1783" spans="1:37">
      <c r="A1783" s="60"/>
      <c r="C1783" s="61"/>
      <c r="H1783" s="61"/>
      <c r="K1783" s="99"/>
      <c r="M1783" s="61"/>
      <c r="N1783" s="62"/>
      <c r="Q1783" s="100"/>
      <c r="R1783" s="61"/>
      <c r="S1783" s="62"/>
      <c r="T1783" s="58"/>
      <c r="U1783" s="58"/>
      <c r="V1783" s="58"/>
      <c r="W1783" s="58"/>
      <c r="X1783" s="58"/>
      <c r="Y1783" s="58"/>
      <c r="Z1783" s="58"/>
      <c r="AA1783" s="58"/>
      <c r="AB1783" s="58"/>
      <c r="AC1783" s="62"/>
      <c r="AD1783" s="91"/>
      <c r="AE1783" s="62"/>
      <c r="AF1783" s="62"/>
      <c r="AG1783" s="62"/>
      <c r="AH1783" s="92"/>
      <c r="AI1783" s="62"/>
      <c r="AJ1783" s="62"/>
      <c r="AK1783" s="61"/>
    </row>
    <row r="1784" spans="1:37">
      <c r="A1784" s="93" t="s">
        <v>112</v>
      </c>
      <c r="B1784" s="58"/>
      <c r="C1784" s="59"/>
      <c r="D1784" s="58"/>
      <c r="E1784" s="58"/>
      <c r="F1784" s="94" t="s">
        <v>21</v>
      </c>
      <c r="G1784" s="58"/>
      <c r="H1784" s="59"/>
      <c r="I1784" s="58"/>
      <c r="J1784" s="58"/>
      <c r="K1784" s="94" t="s">
        <v>21</v>
      </c>
      <c r="L1784" s="58"/>
      <c r="M1784" s="59"/>
      <c r="N1784" s="58"/>
      <c r="O1784" s="58"/>
      <c r="P1784" s="94" t="s">
        <v>21</v>
      </c>
      <c r="Q1784" s="101"/>
      <c r="R1784" s="59"/>
      <c r="S1784" s="62"/>
      <c r="T1784" s="62"/>
      <c r="AD1784" s="87" t="s">
        <v>113</v>
      </c>
      <c r="AE1784" s="58"/>
      <c r="AF1784" s="58"/>
      <c r="AG1784" s="58"/>
      <c r="AH1784" s="72"/>
      <c r="AI1784" s="58"/>
      <c r="AJ1784" s="58"/>
      <c r="AK1784" s="59"/>
    </row>
    <row r="1785" spans="1:37">
      <c r="AD1785" s="91" t="s">
        <v>114</v>
      </c>
      <c r="AE1785" s="62"/>
      <c r="AF1785" s="62"/>
      <c r="AG1785" s="62"/>
      <c r="AH1785" s="92"/>
      <c r="AI1785" s="62"/>
      <c r="AJ1785" s="62"/>
      <c r="AK1785" s="61"/>
    </row>
    <row r="1786" spans="1:37">
      <c r="A1786" s="102"/>
      <c r="B1786" s="76"/>
      <c r="C1786" s="76"/>
      <c r="D1786" s="76"/>
      <c r="E1786" s="76" t="s">
        <v>100</v>
      </c>
      <c r="F1786" s="76"/>
      <c r="G1786" s="76"/>
      <c r="H1786" s="76"/>
      <c r="I1786" s="76"/>
      <c r="J1786" s="76"/>
      <c r="K1786" s="76"/>
      <c r="L1786" s="76"/>
      <c r="M1786" s="76"/>
      <c r="N1786" s="85" t="s">
        <v>40</v>
      </c>
      <c r="O1786" s="76"/>
      <c r="P1786" s="76"/>
      <c r="Q1786" s="76"/>
      <c r="R1786" s="76"/>
      <c r="S1786" s="76"/>
      <c r="T1786" s="76" t="s">
        <v>101</v>
      </c>
      <c r="U1786" s="76"/>
      <c r="V1786" s="76"/>
      <c r="W1786" s="76"/>
      <c r="X1786" s="76"/>
      <c r="Y1786" s="76"/>
      <c r="Z1786" s="76"/>
      <c r="AA1786" s="76"/>
      <c r="AB1786" s="80"/>
      <c r="AD1786" s="87" t="s">
        <v>115</v>
      </c>
      <c r="AE1786" s="58"/>
      <c r="AF1786" s="58"/>
      <c r="AG1786" s="58"/>
      <c r="AH1786" s="72"/>
      <c r="AI1786" s="58"/>
      <c r="AJ1786" s="58"/>
      <c r="AK1786" s="59"/>
    </row>
    <row r="1787" spans="1:37">
      <c r="A1787" s="103" t="s">
        <v>116</v>
      </c>
      <c r="B1787" s="104" t="s">
        <v>117</v>
      </c>
      <c r="C1787" s="104"/>
      <c r="D1787" s="104"/>
      <c r="E1787" s="104"/>
      <c r="F1787" s="104"/>
      <c r="G1787" s="105"/>
      <c r="H1787" s="104" t="s">
        <v>118</v>
      </c>
      <c r="I1787" s="104"/>
      <c r="J1787" s="105"/>
      <c r="K1787" s="106" t="s">
        <v>119</v>
      </c>
      <c r="L1787" s="107" t="s">
        <v>120</v>
      </c>
      <c r="M1787" s="108"/>
      <c r="N1787" s="109" t="s">
        <v>94</v>
      </c>
      <c r="O1787" s="105" t="s">
        <v>116</v>
      </c>
      <c r="P1787" s="104" t="s">
        <v>117</v>
      </c>
      <c r="Q1787" s="104"/>
      <c r="R1787" s="104"/>
      <c r="S1787" s="104"/>
      <c r="T1787" s="104"/>
      <c r="U1787" s="105"/>
      <c r="V1787" s="104" t="s">
        <v>118</v>
      </c>
      <c r="W1787" s="104"/>
      <c r="X1787" s="105"/>
      <c r="Y1787" s="106" t="s">
        <v>119</v>
      </c>
      <c r="Z1787" s="107" t="s">
        <v>120</v>
      </c>
      <c r="AA1787" s="108"/>
      <c r="AB1787" s="109" t="s">
        <v>94</v>
      </c>
    </row>
    <row r="1788" spans="1:37">
      <c r="A1788" s="110" t="s">
        <v>121</v>
      </c>
      <c r="B1788" s="111"/>
      <c r="C1788" s="111"/>
      <c r="D1788" s="111"/>
      <c r="E1788" s="111"/>
      <c r="F1788" s="111"/>
      <c r="G1788" s="112"/>
      <c r="H1788" s="111"/>
      <c r="I1788" s="111"/>
      <c r="J1788" s="112"/>
      <c r="K1788" s="113"/>
      <c r="L1788" s="114"/>
      <c r="M1788" s="115"/>
      <c r="N1788" s="116"/>
      <c r="O1788" s="117" t="s">
        <v>121</v>
      </c>
      <c r="P1788" s="111"/>
      <c r="Q1788" s="111"/>
      <c r="R1788" s="111"/>
      <c r="S1788" s="111"/>
      <c r="T1788" s="111"/>
      <c r="U1788" s="112"/>
      <c r="V1788" s="111"/>
      <c r="W1788" s="111"/>
      <c r="X1788" s="112"/>
      <c r="Y1788" s="113"/>
      <c r="Z1788" s="114"/>
      <c r="AA1788" s="115"/>
      <c r="AB1788" s="116"/>
      <c r="AD1788" s="64" t="s">
        <v>122</v>
      </c>
    </row>
    <row r="1789" spans="1:37">
      <c r="A1789" s="110" t="s">
        <v>123</v>
      </c>
      <c r="B1789" s="111"/>
      <c r="C1789" s="111"/>
      <c r="D1789" s="111"/>
      <c r="E1789" s="111"/>
      <c r="F1789" s="111"/>
      <c r="G1789" s="112"/>
      <c r="H1789" s="111"/>
      <c r="I1789" s="111"/>
      <c r="J1789" s="112"/>
      <c r="K1789" s="118"/>
      <c r="L1789" s="119"/>
      <c r="M1789" s="112"/>
      <c r="N1789" s="116"/>
      <c r="O1789" s="117" t="s">
        <v>123</v>
      </c>
      <c r="P1789" s="111"/>
      <c r="Q1789" s="111"/>
      <c r="R1789" s="111"/>
      <c r="S1789" s="111"/>
      <c r="T1789" s="111"/>
      <c r="U1789" s="112"/>
      <c r="V1789" s="111"/>
      <c r="W1789" s="111"/>
      <c r="X1789" s="112"/>
      <c r="Y1789" s="118"/>
      <c r="Z1789" s="119"/>
      <c r="AA1789" s="112"/>
      <c r="AB1789" s="116"/>
      <c r="AD1789" s="120"/>
      <c r="AE1789" s="58"/>
      <c r="AF1789" s="58"/>
      <c r="AG1789" s="58"/>
      <c r="AH1789" s="58"/>
      <c r="AI1789" s="58"/>
      <c r="AJ1789" s="58"/>
      <c r="AK1789" s="58"/>
    </row>
    <row r="1790" spans="1:37">
      <c r="A1790" s="110" t="s">
        <v>124</v>
      </c>
      <c r="B1790" s="111"/>
      <c r="C1790" s="111"/>
      <c r="D1790" s="111"/>
      <c r="E1790" s="111"/>
      <c r="F1790" s="111"/>
      <c r="G1790" s="112"/>
      <c r="H1790" s="111"/>
      <c r="I1790" s="111"/>
      <c r="J1790" s="112"/>
      <c r="K1790" s="118"/>
      <c r="L1790" s="119"/>
      <c r="M1790" s="112"/>
      <c r="N1790" s="116"/>
      <c r="O1790" s="117" t="s">
        <v>124</v>
      </c>
      <c r="P1790" s="111"/>
      <c r="Q1790" s="111"/>
      <c r="R1790" s="111"/>
      <c r="S1790" s="111"/>
      <c r="T1790" s="111"/>
      <c r="U1790" s="112"/>
      <c r="V1790" s="111"/>
      <c r="W1790" s="111"/>
      <c r="X1790" s="112"/>
      <c r="Y1790" s="118"/>
      <c r="Z1790" s="119"/>
      <c r="AA1790" s="112"/>
      <c r="AB1790" s="116"/>
      <c r="AD1790" s="64" t="s">
        <v>96</v>
      </c>
    </row>
    <row r="1791" spans="1:37">
      <c r="A1791" s="110" t="s">
        <v>125</v>
      </c>
      <c r="B1791" s="111"/>
      <c r="C1791" s="111"/>
      <c r="D1791" s="111"/>
      <c r="E1791" s="111"/>
      <c r="F1791" s="111"/>
      <c r="G1791" s="112"/>
      <c r="H1791" s="111"/>
      <c r="I1791" s="111"/>
      <c r="J1791" s="112"/>
      <c r="K1791" s="118"/>
      <c r="L1791" s="119"/>
      <c r="M1791" s="112"/>
      <c r="N1791" s="116"/>
      <c r="O1791" s="117" t="s">
        <v>125</v>
      </c>
      <c r="P1791" s="111"/>
      <c r="Q1791" s="111"/>
      <c r="R1791" s="111"/>
      <c r="S1791" s="111"/>
      <c r="T1791" s="111"/>
      <c r="U1791" s="112"/>
      <c r="V1791" s="111"/>
      <c r="W1791" s="111"/>
      <c r="X1791" s="112"/>
      <c r="Y1791" s="118"/>
      <c r="Z1791" s="119"/>
      <c r="AA1791" s="112"/>
      <c r="AB1791" s="116"/>
      <c r="AD1791" s="120"/>
      <c r="AE1791" s="58"/>
      <c r="AF1791" s="58"/>
      <c r="AG1791" s="58"/>
      <c r="AH1791" s="58"/>
      <c r="AI1791" s="58"/>
      <c r="AJ1791" s="58"/>
      <c r="AK1791" s="58"/>
    </row>
    <row r="1792" spans="1:37">
      <c r="A1792" s="110" t="s">
        <v>126</v>
      </c>
      <c r="B1792" s="111"/>
      <c r="C1792" s="111"/>
      <c r="D1792" s="111"/>
      <c r="E1792" s="111"/>
      <c r="F1792" s="111"/>
      <c r="G1792" s="112"/>
      <c r="H1792" s="111"/>
      <c r="I1792" s="111"/>
      <c r="J1792" s="112"/>
      <c r="K1792" s="118"/>
      <c r="L1792" s="119"/>
      <c r="M1792" s="112"/>
      <c r="N1792" s="116"/>
      <c r="O1792" s="117" t="s">
        <v>126</v>
      </c>
      <c r="P1792" s="111"/>
      <c r="Q1792" s="111"/>
      <c r="R1792" s="111"/>
      <c r="S1792" s="111"/>
      <c r="T1792" s="111"/>
      <c r="U1792" s="112"/>
      <c r="V1792" s="111"/>
      <c r="W1792" s="111"/>
      <c r="X1792" s="112"/>
      <c r="Y1792" s="118"/>
      <c r="Z1792" s="119"/>
      <c r="AA1792" s="112"/>
      <c r="AB1792" s="116"/>
      <c r="AD1792" s="64" t="s">
        <v>127</v>
      </c>
    </row>
    <row r="1793" spans="1:37">
      <c r="A1793" s="121" t="s">
        <v>128</v>
      </c>
      <c r="B1793" s="58"/>
      <c r="C1793" s="58"/>
      <c r="D1793" s="58"/>
      <c r="E1793" s="58"/>
      <c r="F1793" s="58"/>
      <c r="G1793" s="72"/>
      <c r="H1793" s="58"/>
      <c r="I1793" s="58"/>
      <c r="J1793" s="72"/>
      <c r="K1793" s="122"/>
      <c r="L1793" s="123"/>
      <c r="M1793" s="72"/>
      <c r="N1793" s="59"/>
      <c r="O1793" s="124" t="s">
        <v>128</v>
      </c>
      <c r="P1793" s="58"/>
      <c r="Q1793" s="58"/>
      <c r="R1793" s="58"/>
      <c r="S1793" s="58"/>
      <c r="T1793" s="58"/>
      <c r="U1793" s="72"/>
      <c r="V1793" s="58"/>
      <c r="W1793" s="58"/>
      <c r="X1793" s="72"/>
      <c r="Y1793" s="122"/>
      <c r="Z1793" s="123"/>
      <c r="AA1793" s="72"/>
      <c r="AB1793" s="59"/>
      <c r="AD1793" s="125"/>
      <c r="AE1793" s="125" t="str">
        <f>Daten!$A$35</f>
        <v>Fredenbeck</v>
      </c>
      <c r="AF1793" s="58"/>
      <c r="AG1793" s="58"/>
      <c r="AH1793" s="58"/>
      <c r="AI1793" s="58"/>
      <c r="AJ1793" s="58"/>
      <c r="AK1793" s="58"/>
    </row>
    <row r="1794" spans="1:37">
      <c r="A1794" s="65" t="s">
        <v>129</v>
      </c>
      <c r="N1794" s="61"/>
      <c r="O1794" s="64" t="s">
        <v>129</v>
      </c>
      <c r="AB1794" s="61"/>
      <c r="AD1794" s="64" t="s">
        <v>130</v>
      </c>
    </row>
    <row r="1795" spans="1:37">
      <c r="A1795" s="57"/>
      <c r="B1795" s="58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9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8"/>
      <c r="AB1795" s="59"/>
      <c r="AD1795" s="58"/>
      <c r="AE1795" s="126" t="str">
        <f>Daten!$A$33</f>
        <v>06.05.2017</v>
      </c>
      <c r="AF1795" s="58"/>
      <c r="AG1795" s="58"/>
      <c r="AH1795" s="58"/>
      <c r="AI1795" s="58"/>
      <c r="AJ1795" s="58"/>
      <c r="AK1795" s="58"/>
    </row>
    <row r="1796" spans="1:37" ht="12" customHeight="1">
      <c r="A1796" s="127"/>
    </row>
    <row r="1797" spans="1:37">
      <c r="A1797" s="51" t="s">
        <v>95</v>
      </c>
      <c r="B1797" s="52"/>
      <c r="C1797" s="52"/>
      <c r="D1797" s="52"/>
      <c r="E1797" s="53"/>
      <c r="F1797" s="54" t="s">
        <v>96</v>
      </c>
      <c r="G1797" s="52"/>
      <c r="H1797" s="52"/>
      <c r="I1797" s="52"/>
      <c r="J1797" s="52"/>
      <c r="K1797" s="52"/>
      <c r="L1797" s="52"/>
      <c r="M1797" s="52"/>
      <c r="N1797" s="52"/>
      <c r="O1797" s="52"/>
      <c r="P1797" s="53"/>
      <c r="Q1797" s="54" t="s">
        <v>97</v>
      </c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3"/>
      <c r="AC1797" s="55" t="s">
        <v>98</v>
      </c>
    </row>
    <row r="1798" spans="1:37">
      <c r="A1798" s="57"/>
      <c r="B1798" s="58"/>
      <c r="C1798" s="58"/>
      <c r="D1798" s="58"/>
      <c r="E1798" s="59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9"/>
      <c r="Q1798" s="58"/>
      <c r="R1798" s="58">
        <f>Sonntag!P79</f>
        <v>0</v>
      </c>
      <c r="S1798" s="58"/>
      <c r="T1798" s="58"/>
      <c r="U1798" s="58"/>
      <c r="V1798" s="58"/>
      <c r="W1798" s="58"/>
      <c r="X1798" s="58"/>
      <c r="Y1798" s="58"/>
      <c r="Z1798" s="58"/>
      <c r="AA1798" s="58"/>
      <c r="AB1798" s="59"/>
      <c r="AC1798" s="55" t="s">
        <v>99</v>
      </c>
    </row>
    <row r="1799" spans="1:37" ht="15.95" customHeight="1">
      <c r="A1799" s="60" t="s">
        <v>100</v>
      </c>
      <c r="C1799" s="56">
        <f>Sonntag!I79</f>
        <v>0</v>
      </c>
      <c r="M1799" s="61"/>
      <c r="N1799" s="62" t="s">
        <v>101</v>
      </c>
      <c r="O1799" s="63"/>
      <c r="P1799" s="56">
        <f>Sonntag!M79</f>
        <v>0</v>
      </c>
      <c r="AB1799" s="61"/>
    </row>
    <row r="1800" spans="1:37">
      <c r="A1800" s="57"/>
      <c r="B1800" s="58"/>
      <c r="C1800" s="58"/>
      <c r="M1800" s="61"/>
      <c r="N1800" s="62"/>
      <c r="AB1800" s="61"/>
      <c r="AD1800" s="64" t="s">
        <v>37</v>
      </c>
      <c r="AG1800" s="64" t="s">
        <v>102</v>
      </c>
      <c r="AJ1800" s="64" t="s">
        <v>39</v>
      </c>
    </row>
    <row r="1801" spans="1:37">
      <c r="A1801" s="65" t="s">
        <v>100</v>
      </c>
      <c r="C1801" s="66"/>
      <c r="D1801" s="67"/>
      <c r="E1801" s="67"/>
      <c r="F1801" s="67"/>
      <c r="G1801" s="67"/>
      <c r="H1801" s="68"/>
      <c r="I1801" s="67"/>
      <c r="J1801" s="67"/>
      <c r="K1801" s="67"/>
      <c r="L1801" s="67"/>
      <c r="M1801" s="68"/>
      <c r="N1801" s="67"/>
      <c r="O1801" s="67"/>
      <c r="P1801" s="67"/>
      <c r="Q1801" s="67"/>
      <c r="R1801" s="68"/>
      <c r="S1801" s="67"/>
      <c r="T1801" s="67"/>
      <c r="U1801" s="67"/>
      <c r="V1801" s="67"/>
      <c r="W1801" s="68"/>
      <c r="X1801" s="67"/>
      <c r="Y1801" s="67"/>
      <c r="Z1801" s="67"/>
      <c r="AA1801" s="67"/>
      <c r="AB1801" s="68"/>
      <c r="AC1801" s="62"/>
      <c r="AD1801" s="69"/>
      <c r="AE1801" s="53"/>
      <c r="AF1801" s="62"/>
      <c r="AG1801" s="69"/>
      <c r="AH1801" s="53"/>
      <c r="AJ1801" s="69"/>
      <c r="AK1801" s="53"/>
    </row>
    <row r="1802" spans="1:37">
      <c r="A1802" s="70" t="s">
        <v>101</v>
      </c>
      <c r="B1802" s="58"/>
      <c r="C1802" s="71"/>
      <c r="D1802" s="72"/>
      <c r="E1802" s="72"/>
      <c r="F1802" s="72"/>
      <c r="G1802" s="72"/>
      <c r="H1802" s="59"/>
      <c r="I1802" s="72"/>
      <c r="J1802" s="72"/>
      <c r="K1802" s="72"/>
      <c r="L1802" s="72"/>
      <c r="M1802" s="59"/>
      <c r="N1802" s="72"/>
      <c r="O1802" s="72"/>
      <c r="P1802" s="72"/>
      <c r="Q1802" s="72"/>
      <c r="R1802" s="59"/>
      <c r="S1802" s="72"/>
      <c r="T1802" s="72"/>
      <c r="U1802" s="72"/>
      <c r="V1802" s="72"/>
      <c r="W1802" s="59"/>
      <c r="X1802" s="72"/>
      <c r="Y1802" s="72"/>
      <c r="Z1802" s="72"/>
      <c r="AA1802" s="72"/>
      <c r="AB1802" s="59"/>
      <c r="AC1802" s="62"/>
      <c r="AD1802" s="462">
        <f>Sonntag!C79</f>
        <v>0</v>
      </c>
      <c r="AE1802" s="463"/>
      <c r="AF1802" s="62"/>
      <c r="AG1802" s="462">
        <f>Sonntag!E79</f>
        <v>0</v>
      </c>
      <c r="AH1802" s="463"/>
      <c r="AJ1802" s="462">
        <f>Sonntag!F79</f>
        <v>0</v>
      </c>
      <c r="AK1802" s="463"/>
    </row>
    <row r="1803" spans="1:37">
      <c r="A1803" s="65" t="s">
        <v>100</v>
      </c>
      <c r="C1803" s="66"/>
      <c r="D1803" s="67"/>
      <c r="E1803" s="67"/>
      <c r="F1803" s="67"/>
      <c r="G1803" s="67"/>
      <c r="H1803" s="68"/>
      <c r="I1803" s="67"/>
      <c r="J1803" s="67"/>
      <c r="K1803" s="67"/>
      <c r="L1803" s="67"/>
      <c r="M1803" s="68"/>
      <c r="N1803" s="67"/>
      <c r="O1803" s="67"/>
      <c r="P1803" s="67"/>
      <c r="Q1803" s="67"/>
      <c r="R1803" s="68"/>
      <c r="S1803" s="67"/>
      <c r="T1803" s="67"/>
      <c r="U1803" s="67"/>
      <c r="V1803" s="67"/>
      <c r="W1803" s="68"/>
      <c r="X1803" s="67"/>
      <c r="Y1803" s="67"/>
      <c r="Z1803" s="67"/>
      <c r="AA1803" s="67"/>
      <c r="AB1803" s="68"/>
      <c r="AC1803" s="62"/>
      <c r="AD1803" s="57"/>
      <c r="AE1803" s="59"/>
      <c r="AF1803" s="62"/>
      <c r="AG1803" s="57"/>
      <c r="AH1803" s="59"/>
      <c r="AJ1803" s="57"/>
      <c r="AK1803" s="59"/>
    </row>
    <row r="1804" spans="1:37">
      <c r="A1804" s="70" t="s">
        <v>101</v>
      </c>
      <c r="B1804" s="58"/>
      <c r="C1804" s="71"/>
      <c r="D1804" s="72"/>
      <c r="E1804" s="72"/>
      <c r="F1804" s="72"/>
      <c r="G1804" s="72"/>
      <c r="H1804" s="59"/>
      <c r="I1804" s="72"/>
      <c r="J1804" s="72"/>
      <c r="K1804" s="72"/>
      <c r="L1804" s="72"/>
      <c r="M1804" s="59"/>
      <c r="N1804" s="72"/>
      <c r="O1804" s="72"/>
      <c r="P1804" s="72"/>
      <c r="Q1804" s="72"/>
      <c r="R1804" s="59"/>
      <c r="S1804" s="72"/>
      <c r="T1804" s="72"/>
      <c r="U1804" s="72"/>
      <c r="V1804" s="72"/>
      <c r="W1804" s="59"/>
      <c r="X1804" s="72"/>
      <c r="Y1804" s="72"/>
      <c r="Z1804" s="72"/>
      <c r="AA1804" s="72"/>
      <c r="AB1804" s="59"/>
      <c r="AC1804" s="62"/>
      <c r="AD1804" s="62"/>
      <c r="AE1804" s="62"/>
      <c r="AF1804" s="62"/>
      <c r="AG1804" s="62"/>
    </row>
    <row r="1805" spans="1:37">
      <c r="A1805" s="65" t="s">
        <v>100</v>
      </c>
      <c r="C1805" s="66"/>
      <c r="D1805" s="67"/>
      <c r="E1805" s="67"/>
      <c r="F1805" s="67"/>
      <c r="G1805" s="67"/>
      <c r="H1805" s="68"/>
      <c r="I1805" s="67"/>
      <c r="J1805" s="67"/>
      <c r="K1805" s="67"/>
      <c r="L1805" s="67"/>
      <c r="M1805" s="68"/>
      <c r="N1805" s="67"/>
      <c r="O1805" s="67"/>
      <c r="P1805" s="67"/>
      <c r="Q1805" s="67"/>
      <c r="R1805" s="68"/>
      <c r="S1805" s="67"/>
      <c r="T1805" s="67"/>
      <c r="U1805" s="67"/>
      <c r="V1805" s="67"/>
      <c r="W1805" s="68"/>
      <c r="X1805" s="67"/>
      <c r="Y1805" s="67"/>
      <c r="Z1805" s="67"/>
      <c r="AA1805" s="67"/>
      <c r="AB1805" s="68"/>
      <c r="AC1805" s="62"/>
      <c r="AD1805" s="73" t="s">
        <v>103</v>
      </c>
      <c r="AE1805" s="62"/>
      <c r="AF1805" s="62"/>
      <c r="AG1805" s="62"/>
    </row>
    <row r="1806" spans="1:37">
      <c r="A1806" s="70" t="s">
        <v>101</v>
      </c>
      <c r="B1806" s="58"/>
      <c r="C1806" s="71"/>
      <c r="D1806" s="72"/>
      <c r="E1806" s="72"/>
      <c r="F1806" s="72"/>
      <c r="G1806" s="72"/>
      <c r="H1806" s="59"/>
      <c r="I1806" s="72"/>
      <c r="J1806" s="72"/>
      <c r="K1806" s="72"/>
      <c r="L1806" s="72"/>
      <c r="M1806" s="59"/>
      <c r="N1806" s="72"/>
      <c r="O1806" s="72"/>
      <c r="P1806" s="72"/>
      <c r="Q1806" s="72"/>
      <c r="R1806" s="59"/>
      <c r="S1806" s="72"/>
      <c r="T1806" s="72"/>
      <c r="U1806" s="72"/>
      <c r="V1806" s="72"/>
      <c r="W1806" s="59"/>
      <c r="X1806" s="72"/>
      <c r="Y1806" s="72"/>
      <c r="Z1806" s="72"/>
      <c r="AA1806" s="72"/>
      <c r="AB1806" s="59"/>
      <c r="AC1806" s="62"/>
      <c r="AD1806" s="62"/>
      <c r="AE1806" s="62"/>
      <c r="AF1806" s="62"/>
      <c r="AG1806" s="62"/>
    </row>
    <row r="1807" spans="1:37">
      <c r="A1807" s="65" t="s">
        <v>100</v>
      </c>
      <c r="C1807" s="66"/>
      <c r="D1807" s="67"/>
      <c r="E1807" s="67"/>
      <c r="F1807" s="67"/>
      <c r="G1807" s="67"/>
      <c r="H1807" s="68"/>
      <c r="I1807" s="67"/>
      <c r="J1807" s="67"/>
      <c r="K1807" s="67"/>
      <c r="L1807" s="67"/>
      <c r="M1807" s="68"/>
      <c r="N1807" s="67"/>
      <c r="O1807" s="67"/>
      <c r="P1807" s="67"/>
      <c r="Q1807" s="67"/>
      <c r="R1807" s="68"/>
      <c r="S1807" s="67"/>
      <c r="T1807" s="67"/>
      <c r="U1807" s="67"/>
      <c r="V1807" s="67"/>
      <c r="W1807" s="68"/>
      <c r="X1807" s="67"/>
      <c r="Y1807" s="67"/>
      <c r="Z1807" s="67"/>
      <c r="AA1807" s="67"/>
      <c r="AB1807" s="68"/>
      <c r="AC1807" s="62"/>
      <c r="AD1807" s="74" t="str">
        <f>Daten!$A$31</f>
        <v>DM Senioren 2017</v>
      </c>
      <c r="AE1807" s="58"/>
      <c r="AF1807" s="58"/>
      <c r="AG1807" s="58"/>
      <c r="AH1807" s="58"/>
      <c r="AI1807" s="58"/>
      <c r="AJ1807" s="58"/>
      <c r="AK1807" s="58"/>
    </row>
    <row r="1808" spans="1:37">
      <c r="A1808" s="70" t="s">
        <v>101</v>
      </c>
      <c r="B1808" s="58"/>
      <c r="C1808" s="71"/>
      <c r="D1808" s="72"/>
      <c r="E1808" s="72"/>
      <c r="F1808" s="72"/>
      <c r="G1808" s="72"/>
      <c r="H1808" s="59"/>
      <c r="I1808" s="72"/>
      <c r="J1808" s="72"/>
      <c r="K1808" s="72"/>
      <c r="L1808" s="72"/>
      <c r="M1808" s="59"/>
      <c r="N1808" s="72"/>
      <c r="O1808" s="72"/>
      <c r="P1808" s="72"/>
      <c r="Q1808" s="72"/>
      <c r="R1808" s="59"/>
      <c r="S1808" s="72"/>
      <c r="T1808" s="72"/>
      <c r="U1808" s="72"/>
      <c r="V1808" s="72"/>
      <c r="W1808" s="59"/>
      <c r="X1808" s="72"/>
      <c r="Y1808" s="72"/>
      <c r="Z1808" s="72"/>
      <c r="AA1808" s="72"/>
      <c r="AB1808" s="59"/>
      <c r="AC1808" s="62"/>
      <c r="AD1808" s="75">
        <f>Sonntag!G79</f>
        <v>0</v>
      </c>
      <c r="AE1808" s="76"/>
      <c r="AF1808" s="76"/>
      <c r="AG1808" s="75" t="s">
        <v>34</v>
      </c>
      <c r="AH1808" s="76"/>
      <c r="AI1808" s="76"/>
      <c r="AJ1808" s="76"/>
      <c r="AK1808" s="76"/>
    </row>
    <row r="1809" spans="1:37">
      <c r="A1809" s="65" t="s">
        <v>100</v>
      </c>
      <c r="C1809" s="66"/>
      <c r="D1809" s="67"/>
      <c r="E1809" s="67"/>
      <c r="F1809" s="67"/>
      <c r="G1809" s="67"/>
      <c r="H1809" s="68"/>
      <c r="I1809" s="67"/>
      <c r="J1809" s="67"/>
      <c r="K1809" s="67"/>
      <c r="L1809" s="67"/>
      <c r="M1809" s="68"/>
      <c r="N1809" s="67"/>
      <c r="O1809" s="67"/>
      <c r="P1809" s="67"/>
      <c r="Q1809" s="67"/>
      <c r="R1809" s="68"/>
      <c r="S1809" s="67"/>
      <c r="T1809" s="67"/>
      <c r="U1809" s="67"/>
      <c r="V1809" s="67"/>
      <c r="W1809" s="68"/>
      <c r="X1809" s="67"/>
      <c r="Y1809" s="67"/>
      <c r="Z1809" s="67"/>
      <c r="AA1809" s="67"/>
      <c r="AB1809" s="68"/>
      <c r="AC1809" s="62"/>
      <c r="AD1809" s="77"/>
      <c r="AE1809" s="62"/>
      <c r="AF1809" s="62"/>
      <c r="AG1809" s="62"/>
      <c r="AH1809" s="62"/>
      <c r="AI1809" s="62"/>
      <c r="AJ1809" s="62"/>
      <c r="AK1809" s="62"/>
    </row>
    <row r="1810" spans="1:37">
      <c r="A1810" s="70" t="s">
        <v>101</v>
      </c>
      <c r="B1810" s="58"/>
      <c r="C1810" s="71"/>
      <c r="D1810" s="72"/>
      <c r="E1810" s="72"/>
      <c r="F1810" s="72"/>
      <c r="G1810" s="72"/>
      <c r="H1810" s="59"/>
      <c r="I1810" s="72"/>
      <c r="J1810" s="72"/>
      <c r="K1810" s="72"/>
      <c r="L1810" s="72"/>
      <c r="M1810" s="59"/>
      <c r="N1810" s="72"/>
      <c r="O1810" s="72"/>
      <c r="P1810" s="72"/>
      <c r="Q1810" s="72"/>
      <c r="R1810" s="59"/>
      <c r="S1810" s="72"/>
      <c r="T1810" s="72"/>
      <c r="U1810" s="72"/>
      <c r="V1810" s="72"/>
      <c r="W1810" s="59"/>
      <c r="X1810" s="72"/>
      <c r="Y1810" s="72"/>
      <c r="Z1810" s="72"/>
      <c r="AA1810" s="72"/>
      <c r="AB1810" s="59"/>
      <c r="AC1810" s="62"/>
      <c r="AD1810" s="78" t="s">
        <v>104</v>
      </c>
      <c r="AE1810" s="76"/>
      <c r="AF1810" s="76"/>
      <c r="AG1810" s="76"/>
      <c r="AH1810" s="79"/>
      <c r="AI1810" s="76"/>
      <c r="AJ1810" s="76"/>
      <c r="AK1810" s="80"/>
    </row>
    <row r="1811" spans="1:37">
      <c r="D1811" s="64"/>
      <c r="AD1811" s="81"/>
      <c r="AE1811" s="52"/>
      <c r="AF1811" s="52"/>
      <c r="AG1811" s="52"/>
      <c r="AH1811" s="82"/>
      <c r="AI1811" s="52"/>
      <c r="AJ1811" s="52"/>
      <c r="AK1811" s="53"/>
    </row>
    <row r="1812" spans="1:37">
      <c r="A1812" s="83" t="s">
        <v>105</v>
      </c>
      <c r="B1812" s="76"/>
      <c r="C1812" s="80"/>
      <c r="D1812" s="84"/>
      <c r="E1812" s="84" t="s">
        <v>100</v>
      </c>
      <c r="F1812" s="85" t="s">
        <v>21</v>
      </c>
      <c r="G1812" s="84" t="s">
        <v>101</v>
      </c>
      <c r="H1812" s="86"/>
      <c r="I1812" s="84" t="s">
        <v>106</v>
      </c>
      <c r="J1812" s="84"/>
      <c r="K1812" s="84"/>
      <c r="L1812" s="84"/>
      <c r="M1812" s="86"/>
      <c r="N1812" s="84" t="s">
        <v>107</v>
      </c>
      <c r="O1812" s="84"/>
      <c r="P1812" s="84"/>
      <c r="Q1812" s="84"/>
      <c r="R1812" s="86"/>
      <c r="S1812" s="73"/>
      <c r="T1812" s="73"/>
      <c r="AD1812" s="87" t="s">
        <v>108</v>
      </c>
      <c r="AE1812" s="58"/>
      <c r="AF1812" s="58"/>
      <c r="AG1812" s="58"/>
      <c r="AH1812" s="72"/>
      <c r="AI1812" s="58"/>
      <c r="AJ1812" s="58"/>
      <c r="AK1812" s="59"/>
    </row>
    <row r="1813" spans="1:37">
      <c r="A1813" s="60"/>
      <c r="C1813" s="61"/>
      <c r="H1813" s="61"/>
      <c r="M1813" s="61"/>
      <c r="N1813" s="88"/>
      <c r="O1813" s="89"/>
      <c r="P1813" s="89"/>
      <c r="Q1813" s="89"/>
      <c r="R1813" s="90"/>
      <c r="S1813" s="62"/>
      <c r="T1813" s="56" t="s">
        <v>109</v>
      </c>
      <c r="AD1813" s="91"/>
      <c r="AE1813" s="62"/>
      <c r="AF1813" s="62"/>
      <c r="AG1813" s="62"/>
      <c r="AH1813" s="92"/>
      <c r="AI1813" s="62"/>
      <c r="AJ1813" s="62"/>
      <c r="AK1813" s="61"/>
    </row>
    <row r="1814" spans="1:37">
      <c r="A1814" s="93" t="s">
        <v>110</v>
      </c>
      <c r="B1814" s="58"/>
      <c r="C1814" s="59"/>
      <c r="D1814" s="58"/>
      <c r="E1814" s="58"/>
      <c r="F1814" s="94" t="s">
        <v>21</v>
      </c>
      <c r="G1814" s="58"/>
      <c r="H1814" s="59"/>
      <c r="I1814" s="58"/>
      <c r="J1814" s="58"/>
      <c r="K1814" s="94" t="s">
        <v>21</v>
      </c>
      <c r="L1814" s="58"/>
      <c r="M1814" s="59"/>
      <c r="N1814" s="95"/>
      <c r="O1814" s="95"/>
      <c r="P1814" s="96"/>
      <c r="Q1814" s="97"/>
      <c r="R1814" s="98"/>
      <c r="S1814" s="62"/>
      <c r="T1814" s="62"/>
      <c r="AD1814" s="87" t="s">
        <v>111</v>
      </c>
      <c r="AE1814" s="58"/>
      <c r="AF1814" s="58"/>
      <c r="AG1814" s="58"/>
      <c r="AH1814" s="72"/>
      <c r="AI1814" s="58"/>
      <c r="AJ1814" s="58"/>
      <c r="AK1814" s="59"/>
    </row>
    <row r="1815" spans="1:37">
      <c r="A1815" s="60"/>
      <c r="C1815" s="61"/>
      <c r="H1815" s="61"/>
      <c r="K1815" s="99"/>
      <c r="M1815" s="61"/>
      <c r="N1815" s="62"/>
      <c r="Q1815" s="100"/>
      <c r="R1815" s="61"/>
      <c r="S1815" s="62"/>
      <c r="T1815" s="58"/>
      <c r="U1815" s="58"/>
      <c r="V1815" s="58"/>
      <c r="W1815" s="58"/>
      <c r="X1815" s="58"/>
      <c r="Y1815" s="58"/>
      <c r="Z1815" s="58"/>
      <c r="AA1815" s="58"/>
      <c r="AB1815" s="58"/>
      <c r="AC1815" s="62"/>
      <c r="AD1815" s="91"/>
      <c r="AE1815" s="62"/>
      <c r="AF1815" s="62"/>
      <c r="AG1815" s="62"/>
      <c r="AH1815" s="92"/>
      <c r="AI1815" s="62"/>
      <c r="AJ1815" s="62"/>
      <c r="AK1815" s="61"/>
    </row>
    <row r="1816" spans="1:37">
      <c r="A1816" s="93" t="s">
        <v>112</v>
      </c>
      <c r="B1816" s="58"/>
      <c r="C1816" s="59"/>
      <c r="D1816" s="58"/>
      <c r="E1816" s="58"/>
      <c r="F1816" s="94" t="s">
        <v>21</v>
      </c>
      <c r="G1816" s="58"/>
      <c r="H1816" s="59"/>
      <c r="I1816" s="58"/>
      <c r="J1816" s="58"/>
      <c r="K1816" s="94" t="s">
        <v>21</v>
      </c>
      <c r="L1816" s="58"/>
      <c r="M1816" s="59"/>
      <c r="N1816" s="58"/>
      <c r="O1816" s="58"/>
      <c r="P1816" s="94" t="s">
        <v>21</v>
      </c>
      <c r="Q1816" s="101"/>
      <c r="R1816" s="59"/>
      <c r="S1816" s="62"/>
      <c r="T1816" s="62"/>
      <c r="AD1816" s="87" t="s">
        <v>113</v>
      </c>
      <c r="AE1816" s="58"/>
      <c r="AF1816" s="58"/>
      <c r="AG1816" s="58"/>
      <c r="AH1816" s="72"/>
      <c r="AI1816" s="58"/>
      <c r="AJ1816" s="58"/>
      <c r="AK1816" s="59"/>
    </row>
    <row r="1817" spans="1:37">
      <c r="AD1817" s="91" t="s">
        <v>114</v>
      </c>
      <c r="AE1817" s="62"/>
      <c r="AF1817" s="62"/>
      <c r="AG1817" s="62"/>
      <c r="AH1817" s="92"/>
      <c r="AI1817" s="62"/>
      <c r="AJ1817" s="62"/>
      <c r="AK1817" s="61"/>
    </row>
    <row r="1818" spans="1:37">
      <c r="A1818" s="102"/>
      <c r="B1818" s="76"/>
      <c r="C1818" s="76"/>
      <c r="D1818" s="76"/>
      <c r="E1818" s="76" t="s">
        <v>100</v>
      </c>
      <c r="F1818" s="76"/>
      <c r="G1818" s="76"/>
      <c r="H1818" s="76"/>
      <c r="I1818" s="76"/>
      <c r="J1818" s="76"/>
      <c r="K1818" s="76"/>
      <c r="L1818" s="76"/>
      <c r="M1818" s="76"/>
      <c r="N1818" s="85" t="s">
        <v>40</v>
      </c>
      <c r="O1818" s="76"/>
      <c r="P1818" s="76"/>
      <c r="Q1818" s="76"/>
      <c r="R1818" s="76"/>
      <c r="S1818" s="76"/>
      <c r="T1818" s="76" t="s">
        <v>101</v>
      </c>
      <c r="U1818" s="76"/>
      <c r="V1818" s="76"/>
      <c r="W1818" s="76"/>
      <c r="X1818" s="76"/>
      <c r="Y1818" s="76"/>
      <c r="Z1818" s="76"/>
      <c r="AA1818" s="76"/>
      <c r="AB1818" s="80"/>
      <c r="AD1818" s="87" t="s">
        <v>115</v>
      </c>
      <c r="AE1818" s="58"/>
      <c r="AF1818" s="58"/>
      <c r="AG1818" s="58"/>
      <c r="AH1818" s="72"/>
      <c r="AI1818" s="58"/>
      <c r="AJ1818" s="58"/>
      <c r="AK1818" s="59"/>
    </row>
    <row r="1819" spans="1:37">
      <c r="A1819" s="103" t="s">
        <v>116</v>
      </c>
      <c r="B1819" s="104" t="s">
        <v>117</v>
      </c>
      <c r="C1819" s="104"/>
      <c r="D1819" s="104"/>
      <c r="E1819" s="104"/>
      <c r="F1819" s="104"/>
      <c r="G1819" s="105"/>
      <c r="H1819" s="104" t="s">
        <v>118</v>
      </c>
      <c r="I1819" s="104"/>
      <c r="J1819" s="105"/>
      <c r="K1819" s="106" t="s">
        <v>119</v>
      </c>
      <c r="L1819" s="107" t="s">
        <v>120</v>
      </c>
      <c r="M1819" s="108"/>
      <c r="N1819" s="109" t="s">
        <v>94</v>
      </c>
      <c r="O1819" s="105" t="s">
        <v>116</v>
      </c>
      <c r="P1819" s="104" t="s">
        <v>117</v>
      </c>
      <c r="Q1819" s="104"/>
      <c r="R1819" s="104"/>
      <c r="S1819" s="104"/>
      <c r="T1819" s="104"/>
      <c r="U1819" s="105"/>
      <c r="V1819" s="104" t="s">
        <v>118</v>
      </c>
      <c r="W1819" s="104"/>
      <c r="X1819" s="105"/>
      <c r="Y1819" s="106" t="s">
        <v>119</v>
      </c>
      <c r="Z1819" s="107" t="s">
        <v>120</v>
      </c>
      <c r="AA1819" s="108"/>
      <c r="AB1819" s="109" t="s">
        <v>94</v>
      </c>
    </row>
    <row r="1820" spans="1:37">
      <c r="A1820" s="110" t="s">
        <v>121</v>
      </c>
      <c r="B1820" s="111"/>
      <c r="C1820" s="111"/>
      <c r="D1820" s="111"/>
      <c r="E1820" s="111"/>
      <c r="F1820" s="111"/>
      <c r="G1820" s="112"/>
      <c r="H1820" s="111"/>
      <c r="I1820" s="111"/>
      <c r="J1820" s="112"/>
      <c r="K1820" s="113"/>
      <c r="L1820" s="114"/>
      <c r="M1820" s="115"/>
      <c r="N1820" s="116"/>
      <c r="O1820" s="117" t="s">
        <v>121</v>
      </c>
      <c r="P1820" s="111"/>
      <c r="Q1820" s="111"/>
      <c r="R1820" s="111"/>
      <c r="S1820" s="111"/>
      <c r="T1820" s="111"/>
      <c r="U1820" s="112"/>
      <c r="V1820" s="111"/>
      <c r="W1820" s="111"/>
      <c r="X1820" s="112"/>
      <c r="Y1820" s="113"/>
      <c r="Z1820" s="114"/>
      <c r="AA1820" s="115"/>
      <c r="AB1820" s="116"/>
      <c r="AD1820" s="64" t="s">
        <v>122</v>
      </c>
    </row>
    <row r="1821" spans="1:37">
      <c r="A1821" s="110" t="s">
        <v>123</v>
      </c>
      <c r="B1821" s="111"/>
      <c r="C1821" s="111"/>
      <c r="D1821" s="111"/>
      <c r="E1821" s="111"/>
      <c r="F1821" s="111"/>
      <c r="G1821" s="112"/>
      <c r="H1821" s="111"/>
      <c r="I1821" s="111"/>
      <c r="J1821" s="112"/>
      <c r="K1821" s="118"/>
      <c r="L1821" s="119"/>
      <c r="M1821" s="112"/>
      <c r="N1821" s="116"/>
      <c r="O1821" s="117" t="s">
        <v>123</v>
      </c>
      <c r="P1821" s="111"/>
      <c r="Q1821" s="111"/>
      <c r="R1821" s="111"/>
      <c r="S1821" s="111"/>
      <c r="T1821" s="111"/>
      <c r="U1821" s="112"/>
      <c r="V1821" s="111"/>
      <c r="W1821" s="111"/>
      <c r="X1821" s="112"/>
      <c r="Y1821" s="118"/>
      <c r="Z1821" s="119"/>
      <c r="AA1821" s="112"/>
      <c r="AB1821" s="116"/>
      <c r="AD1821" s="120"/>
      <c r="AE1821" s="58"/>
      <c r="AF1821" s="58"/>
      <c r="AG1821" s="58"/>
      <c r="AH1821" s="58"/>
      <c r="AI1821" s="58"/>
      <c r="AJ1821" s="58"/>
      <c r="AK1821" s="58"/>
    </row>
    <row r="1822" spans="1:37">
      <c r="A1822" s="110" t="s">
        <v>124</v>
      </c>
      <c r="B1822" s="111"/>
      <c r="C1822" s="111"/>
      <c r="D1822" s="111"/>
      <c r="E1822" s="111"/>
      <c r="F1822" s="111"/>
      <c r="G1822" s="112"/>
      <c r="H1822" s="111"/>
      <c r="I1822" s="111"/>
      <c r="J1822" s="112"/>
      <c r="K1822" s="118"/>
      <c r="L1822" s="119"/>
      <c r="M1822" s="112"/>
      <c r="N1822" s="116"/>
      <c r="O1822" s="117" t="s">
        <v>124</v>
      </c>
      <c r="P1822" s="111"/>
      <c r="Q1822" s="111"/>
      <c r="R1822" s="111"/>
      <c r="S1822" s="111"/>
      <c r="T1822" s="111"/>
      <c r="U1822" s="112"/>
      <c r="V1822" s="111"/>
      <c r="W1822" s="111"/>
      <c r="X1822" s="112"/>
      <c r="Y1822" s="118"/>
      <c r="Z1822" s="119"/>
      <c r="AA1822" s="112"/>
      <c r="AB1822" s="116"/>
      <c r="AD1822" s="64" t="s">
        <v>96</v>
      </c>
    </row>
    <row r="1823" spans="1:37">
      <c r="A1823" s="110" t="s">
        <v>125</v>
      </c>
      <c r="B1823" s="111"/>
      <c r="C1823" s="111"/>
      <c r="D1823" s="111"/>
      <c r="E1823" s="111"/>
      <c r="F1823" s="111"/>
      <c r="G1823" s="112"/>
      <c r="H1823" s="111"/>
      <c r="I1823" s="111"/>
      <c r="J1823" s="112"/>
      <c r="K1823" s="118"/>
      <c r="L1823" s="119"/>
      <c r="M1823" s="112"/>
      <c r="N1823" s="116"/>
      <c r="O1823" s="117" t="s">
        <v>125</v>
      </c>
      <c r="P1823" s="111"/>
      <c r="Q1823" s="111"/>
      <c r="R1823" s="111"/>
      <c r="S1823" s="111"/>
      <c r="T1823" s="111"/>
      <c r="U1823" s="112"/>
      <c r="V1823" s="111"/>
      <c r="W1823" s="111"/>
      <c r="X1823" s="112"/>
      <c r="Y1823" s="118"/>
      <c r="Z1823" s="119"/>
      <c r="AA1823" s="112"/>
      <c r="AB1823" s="116"/>
      <c r="AD1823" s="120"/>
      <c r="AE1823" s="58"/>
      <c r="AF1823" s="58"/>
      <c r="AG1823" s="58"/>
      <c r="AH1823" s="58"/>
      <c r="AI1823" s="58"/>
      <c r="AJ1823" s="58"/>
      <c r="AK1823" s="58"/>
    </row>
    <row r="1824" spans="1:37">
      <c r="A1824" s="110" t="s">
        <v>126</v>
      </c>
      <c r="B1824" s="111"/>
      <c r="C1824" s="111"/>
      <c r="D1824" s="111"/>
      <c r="E1824" s="111"/>
      <c r="F1824" s="111"/>
      <c r="G1824" s="112"/>
      <c r="H1824" s="111"/>
      <c r="I1824" s="111"/>
      <c r="J1824" s="112"/>
      <c r="K1824" s="118"/>
      <c r="L1824" s="119"/>
      <c r="M1824" s="112"/>
      <c r="N1824" s="116"/>
      <c r="O1824" s="117" t="s">
        <v>126</v>
      </c>
      <c r="P1824" s="111"/>
      <c r="Q1824" s="111"/>
      <c r="R1824" s="111"/>
      <c r="S1824" s="111"/>
      <c r="T1824" s="111"/>
      <c r="U1824" s="112"/>
      <c r="V1824" s="111"/>
      <c r="W1824" s="111"/>
      <c r="X1824" s="112"/>
      <c r="Y1824" s="118"/>
      <c r="Z1824" s="119"/>
      <c r="AA1824" s="112"/>
      <c r="AB1824" s="116"/>
      <c r="AD1824" s="64" t="s">
        <v>127</v>
      </c>
    </row>
    <row r="1825" spans="1:37">
      <c r="A1825" s="121" t="s">
        <v>128</v>
      </c>
      <c r="B1825" s="58"/>
      <c r="C1825" s="58"/>
      <c r="D1825" s="58"/>
      <c r="E1825" s="58"/>
      <c r="F1825" s="58"/>
      <c r="G1825" s="72"/>
      <c r="H1825" s="58"/>
      <c r="I1825" s="58"/>
      <c r="J1825" s="72"/>
      <c r="K1825" s="122"/>
      <c r="L1825" s="123"/>
      <c r="M1825" s="72"/>
      <c r="N1825" s="59"/>
      <c r="O1825" s="124" t="s">
        <v>128</v>
      </c>
      <c r="P1825" s="58"/>
      <c r="Q1825" s="58"/>
      <c r="R1825" s="58"/>
      <c r="S1825" s="58"/>
      <c r="T1825" s="58"/>
      <c r="U1825" s="72"/>
      <c r="V1825" s="58"/>
      <c r="W1825" s="58"/>
      <c r="X1825" s="72"/>
      <c r="Y1825" s="122"/>
      <c r="Z1825" s="123"/>
      <c r="AA1825" s="72"/>
      <c r="AB1825" s="59"/>
      <c r="AD1825" s="120"/>
      <c r="AE1825" s="125" t="str">
        <f>Daten!$A$35</f>
        <v>Fredenbeck</v>
      </c>
      <c r="AF1825" s="58"/>
      <c r="AG1825" s="58"/>
      <c r="AH1825" s="58"/>
      <c r="AI1825" s="58"/>
      <c r="AJ1825" s="58"/>
      <c r="AK1825" s="58"/>
    </row>
    <row r="1826" spans="1:37">
      <c r="A1826" s="65" t="s">
        <v>129</v>
      </c>
      <c r="N1826" s="61"/>
      <c r="O1826" s="64" t="s">
        <v>129</v>
      </c>
      <c r="AB1826" s="61"/>
      <c r="AD1826" s="64" t="s">
        <v>130</v>
      </c>
    </row>
    <row r="1827" spans="1:37">
      <c r="A1827" s="57"/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9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8"/>
      <c r="AB1827" s="59"/>
      <c r="AD1827" s="58"/>
      <c r="AE1827" s="126" t="str">
        <f>Daten!$A$33</f>
        <v>06.05.2017</v>
      </c>
      <c r="AF1827" s="58"/>
      <c r="AG1827" s="58"/>
      <c r="AH1827" s="58"/>
      <c r="AI1827" s="58"/>
      <c r="AJ1827" s="58"/>
      <c r="AK1827" s="58"/>
    </row>
    <row r="1828" spans="1:37">
      <c r="A1828" s="51" t="s">
        <v>95</v>
      </c>
      <c r="B1828" s="52"/>
      <c r="C1828" s="52"/>
      <c r="D1828" s="52"/>
      <c r="E1828" s="53"/>
      <c r="F1828" s="54" t="s">
        <v>96</v>
      </c>
      <c r="G1828" s="52"/>
      <c r="H1828" s="52"/>
      <c r="I1828" s="52"/>
      <c r="J1828" s="52"/>
      <c r="K1828" s="52"/>
      <c r="L1828" s="52"/>
      <c r="M1828" s="52"/>
      <c r="N1828" s="52"/>
      <c r="O1828" s="52"/>
      <c r="P1828" s="53"/>
      <c r="Q1828" s="54" t="s">
        <v>97</v>
      </c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3"/>
      <c r="AC1828" s="55" t="s">
        <v>98</v>
      </c>
    </row>
    <row r="1829" spans="1:37">
      <c r="A1829" s="57"/>
      <c r="B1829" s="58"/>
      <c r="C1829" s="58"/>
      <c r="D1829" s="58"/>
      <c r="E1829" s="59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9"/>
      <c r="Q1829" s="58"/>
      <c r="R1829" s="58">
        <f>Sonntag!P80</f>
        <v>0</v>
      </c>
      <c r="S1829" s="58"/>
      <c r="T1829" s="58"/>
      <c r="U1829" s="58"/>
      <c r="V1829" s="58"/>
      <c r="W1829" s="58"/>
      <c r="X1829" s="58"/>
      <c r="Y1829" s="58"/>
      <c r="Z1829" s="58"/>
      <c r="AA1829" s="58"/>
      <c r="AB1829" s="59"/>
      <c r="AC1829" s="55" t="s">
        <v>99</v>
      </c>
    </row>
    <row r="1830" spans="1:37" ht="15.95" customHeight="1">
      <c r="A1830" s="60" t="s">
        <v>100</v>
      </c>
      <c r="C1830" s="56">
        <f>Sonntag!I80</f>
        <v>0</v>
      </c>
      <c r="M1830" s="61"/>
      <c r="N1830" s="62" t="s">
        <v>101</v>
      </c>
      <c r="O1830" s="63"/>
      <c r="P1830" s="56">
        <f>Sonntag!M80</f>
        <v>0</v>
      </c>
      <c r="AB1830" s="61"/>
    </row>
    <row r="1831" spans="1:37">
      <c r="A1831" s="57"/>
      <c r="B1831" s="58"/>
      <c r="C1831" s="58"/>
      <c r="M1831" s="61"/>
      <c r="N1831" s="62"/>
      <c r="AB1831" s="61"/>
      <c r="AD1831" s="64" t="s">
        <v>37</v>
      </c>
      <c r="AG1831" s="64" t="s">
        <v>102</v>
      </c>
      <c r="AJ1831" s="64" t="s">
        <v>39</v>
      </c>
    </row>
    <row r="1832" spans="1:37">
      <c r="A1832" s="65" t="s">
        <v>100</v>
      </c>
      <c r="C1832" s="66"/>
      <c r="D1832" s="67"/>
      <c r="E1832" s="67"/>
      <c r="F1832" s="67"/>
      <c r="G1832" s="67"/>
      <c r="H1832" s="68"/>
      <c r="I1832" s="67"/>
      <c r="J1832" s="67"/>
      <c r="K1832" s="67"/>
      <c r="L1832" s="67"/>
      <c r="M1832" s="68"/>
      <c r="N1832" s="67"/>
      <c r="O1832" s="67"/>
      <c r="P1832" s="67"/>
      <c r="Q1832" s="67"/>
      <c r="R1832" s="68"/>
      <c r="S1832" s="67"/>
      <c r="T1832" s="67"/>
      <c r="U1832" s="67"/>
      <c r="V1832" s="67"/>
      <c r="W1832" s="68"/>
      <c r="X1832" s="67"/>
      <c r="Y1832" s="67"/>
      <c r="Z1832" s="67"/>
      <c r="AA1832" s="67"/>
      <c r="AB1832" s="68"/>
      <c r="AC1832" s="62"/>
      <c r="AD1832" s="69"/>
      <c r="AE1832" s="53"/>
      <c r="AF1832" s="62"/>
      <c r="AG1832" s="69"/>
      <c r="AH1832" s="53"/>
      <c r="AJ1832" s="69"/>
      <c r="AK1832" s="53"/>
    </row>
    <row r="1833" spans="1:37">
      <c r="A1833" s="70" t="s">
        <v>101</v>
      </c>
      <c r="B1833" s="58"/>
      <c r="C1833" s="71"/>
      <c r="D1833" s="72"/>
      <c r="E1833" s="72"/>
      <c r="F1833" s="72"/>
      <c r="G1833" s="72"/>
      <c r="H1833" s="59"/>
      <c r="I1833" s="72"/>
      <c r="J1833" s="72"/>
      <c r="K1833" s="72"/>
      <c r="L1833" s="72"/>
      <c r="M1833" s="59"/>
      <c r="N1833" s="72"/>
      <c r="O1833" s="72"/>
      <c r="P1833" s="72"/>
      <c r="Q1833" s="72"/>
      <c r="R1833" s="59"/>
      <c r="S1833" s="72"/>
      <c r="T1833" s="72"/>
      <c r="U1833" s="72"/>
      <c r="V1833" s="72"/>
      <c r="W1833" s="59"/>
      <c r="X1833" s="72"/>
      <c r="Y1833" s="72"/>
      <c r="Z1833" s="72"/>
      <c r="AA1833" s="72"/>
      <c r="AB1833" s="59"/>
      <c r="AC1833" s="62"/>
      <c r="AD1833" s="462">
        <f>Sonntag!C79</f>
        <v>0</v>
      </c>
      <c r="AE1833" s="463"/>
      <c r="AF1833" s="62"/>
      <c r="AG1833" s="462">
        <f>Sonntag!E80</f>
        <v>0</v>
      </c>
      <c r="AH1833" s="463"/>
      <c r="AJ1833" s="462">
        <f>Sonntag!F80</f>
        <v>0</v>
      </c>
      <c r="AK1833" s="463"/>
    </row>
    <row r="1834" spans="1:37">
      <c r="A1834" s="65" t="s">
        <v>100</v>
      </c>
      <c r="C1834" s="66"/>
      <c r="D1834" s="67"/>
      <c r="E1834" s="67"/>
      <c r="F1834" s="67"/>
      <c r="G1834" s="67"/>
      <c r="H1834" s="68"/>
      <c r="I1834" s="67"/>
      <c r="J1834" s="67"/>
      <c r="K1834" s="67"/>
      <c r="L1834" s="67"/>
      <c r="M1834" s="68"/>
      <c r="N1834" s="67"/>
      <c r="O1834" s="67"/>
      <c r="P1834" s="67"/>
      <c r="Q1834" s="67"/>
      <c r="R1834" s="68"/>
      <c r="S1834" s="67"/>
      <c r="T1834" s="67"/>
      <c r="U1834" s="67"/>
      <c r="V1834" s="67"/>
      <c r="W1834" s="68"/>
      <c r="X1834" s="67"/>
      <c r="Y1834" s="67"/>
      <c r="Z1834" s="67"/>
      <c r="AA1834" s="67"/>
      <c r="AB1834" s="68"/>
      <c r="AC1834" s="62"/>
      <c r="AD1834" s="57"/>
      <c r="AE1834" s="59"/>
      <c r="AF1834" s="62"/>
      <c r="AG1834" s="57"/>
      <c r="AH1834" s="59"/>
      <c r="AJ1834" s="57"/>
      <c r="AK1834" s="59"/>
    </row>
    <row r="1835" spans="1:37">
      <c r="A1835" s="70" t="s">
        <v>101</v>
      </c>
      <c r="B1835" s="58"/>
      <c r="C1835" s="71"/>
      <c r="D1835" s="72"/>
      <c r="E1835" s="72"/>
      <c r="F1835" s="72"/>
      <c r="G1835" s="72"/>
      <c r="H1835" s="59"/>
      <c r="I1835" s="72"/>
      <c r="J1835" s="72"/>
      <c r="K1835" s="72"/>
      <c r="L1835" s="72"/>
      <c r="M1835" s="59"/>
      <c r="N1835" s="72"/>
      <c r="O1835" s="72"/>
      <c r="P1835" s="72"/>
      <c r="Q1835" s="72"/>
      <c r="R1835" s="59"/>
      <c r="S1835" s="72"/>
      <c r="T1835" s="72"/>
      <c r="U1835" s="72"/>
      <c r="V1835" s="72"/>
      <c r="W1835" s="59"/>
      <c r="X1835" s="72"/>
      <c r="Y1835" s="72"/>
      <c r="Z1835" s="72"/>
      <c r="AA1835" s="72"/>
      <c r="AB1835" s="59"/>
      <c r="AC1835" s="62"/>
      <c r="AD1835" s="62"/>
      <c r="AE1835" s="62"/>
      <c r="AF1835" s="62"/>
      <c r="AG1835" s="62"/>
    </row>
    <row r="1836" spans="1:37">
      <c r="A1836" s="65" t="s">
        <v>100</v>
      </c>
      <c r="C1836" s="66"/>
      <c r="D1836" s="67"/>
      <c r="E1836" s="67"/>
      <c r="F1836" s="67"/>
      <c r="G1836" s="67"/>
      <c r="H1836" s="68"/>
      <c r="I1836" s="67"/>
      <c r="J1836" s="67"/>
      <c r="K1836" s="67"/>
      <c r="L1836" s="67"/>
      <c r="M1836" s="68"/>
      <c r="N1836" s="67"/>
      <c r="O1836" s="67"/>
      <c r="P1836" s="67"/>
      <c r="Q1836" s="67"/>
      <c r="R1836" s="68"/>
      <c r="S1836" s="67"/>
      <c r="T1836" s="67"/>
      <c r="U1836" s="67"/>
      <c r="V1836" s="67"/>
      <c r="W1836" s="68"/>
      <c r="X1836" s="67"/>
      <c r="Y1836" s="67"/>
      <c r="Z1836" s="67"/>
      <c r="AA1836" s="67"/>
      <c r="AB1836" s="68"/>
      <c r="AC1836" s="62"/>
      <c r="AD1836" s="73" t="s">
        <v>103</v>
      </c>
      <c r="AE1836" s="62"/>
      <c r="AF1836" s="62"/>
      <c r="AG1836" s="62"/>
    </row>
    <row r="1837" spans="1:37">
      <c r="A1837" s="70" t="s">
        <v>101</v>
      </c>
      <c r="B1837" s="58"/>
      <c r="C1837" s="71"/>
      <c r="D1837" s="72"/>
      <c r="E1837" s="72"/>
      <c r="F1837" s="72"/>
      <c r="G1837" s="72"/>
      <c r="H1837" s="59"/>
      <c r="I1837" s="72"/>
      <c r="J1837" s="72"/>
      <c r="K1837" s="72"/>
      <c r="L1837" s="72"/>
      <c r="M1837" s="59"/>
      <c r="N1837" s="72"/>
      <c r="O1837" s="72"/>
      <c r="P1837" s="72"/>
      <c r="Q1837" s="72"/>
      <c r="R1837" s="59"/>
      <c r="S1837" s="72"/>
      <c r="T1837" s="72"/>
      <c r="U1837" s="72"/>
      <c r="V1837" s="72"/>
      <c r="W1837" s="59"/>
      <c r="X1837" s="72"/>
      <c r="Y1837" s="72"/>
      <c r="Z1837" s="72"/>
      <c r="AA1837" s="72"/>
      <c r="AB1837" s="59"/>
      <c r="AC1837" s="62"/>
      <c r="AD1837" s="62"/>
      <c r="AE1837" s="62"/>
      <c r="AF1837" s="62"/>
      <c r="AG1837" s="62"/>
    </row>
    <row r="1838" spans="1:37">
      <c r="A1838" s="65" t="s">
        <v>100</v>
      </c>
      <c r="C1838" s="66"/>
      <c r="D1838" s="67"/>
      <c r="E1838" s="67"/>
      <c r="F1838" s="67"/>
      <c r="G1838" s="67"/>
      <c r="H1838" s="68"/>
      <c r="I1838" s="67"/>
      <c r="J1838" s="67"/>
      <c r="K1838" s="67"/>
      <c r="L1838" s="67"/>
      <c r="M1838" s="68"/>
      <c r="N1838" s="67"/>
      <c r="O1838" s="67"/>
      <c r="P1838" s="67"/>
      <c r="Q1838" s="67"/>
      <c r="R1838" s="68"/>
      <c r="S1838" s="67"/>
      <c r="T1838" s="67"/>
      <c r="U1838" s="67"/>
      <c r="V1838" s="67"/>
      <c r="W1838" s="68"/>
      <c r="X1838" s="67"/>
      <c r="Y1838" s="67"/>
      <c r="Z1838" s="67"/>
      <c r="AA1838" s="67"/>
      <c r="AB1838" s="68"/>
      <c r="AC1838" s="62"/>
      <c r="AD1838" s="74" t="str">
        <f>Daten!$A$31</f>
        <v>DM Senioren 2017</v>
      </c>
      <c r="AE1838" s="58"/>
      <c r="AF1838" s="58"/>
      <c r="AG1838" s="58"/>
      <c r="AH1838" s="58"/>
      <c r="AI1838" s="58"/>
      <c r="AJ1838" s="58"/>
      <c r="AK1838" s="58"/>
    </row>
    <row r="1839" spans="1:37">
      <c r="A1839" s="70" t="s">
        <v>101</v>
      </c>
      <c r="B1839" s="58"/>
      <c r="C1839" s="71"/>
      <c r="D1839" s="72"/>
      <c r="E1839" s="72"/>
      <c r="F1839" s="72"/>
      <c r="G1839" s="72"/>
      <c r="H1839" s="59"/>
      <c r="I1839" s="72"/>
      <c r="J1839" s="72"/>
      <c r="K1839" s="72"/>
      <c r="L1839" s="72"/>
      <c r="M1839" s="59"/>
      <c r="N1839" s="72"/>
      <c r="O1839" s="72"/>
      <c r="P1839" s="72"/>
      <c r="Q1839" s="72"/>
      <c r="R1839" s="59"/>
      <c r="S1839" s="72"/>
      <c r="T1839" s="72"/>
      <c r="U1839" s="72"/>
      <c r="V1839" s="72"/>
      <c r="W1839" s="59"/>
      <c r="X1839" s="72"/>
      <c r="Y1839" s="72"/>
      <c r="Z1839" s="72"/>
      <c r="AA1839" s="72"/>
      <c r="AB1839" s="59"/>
      <c r="AC1839" s="62"/>
      <c r="AD1839" s="75">
        <f>Sonntag!G80</f>
        <v>0</v>
      </c>
      <c r="AE1839" s="76"/>
      <c r="AF1839" s="76"/>
      <c r="AG1839" s="75" t="s">
        <v>34</v>
      </c>
      <c r="AH1839" s="76"/>
      <c r="AI1839" s="76"/>
      <c r="AJ1839" s="76"/>
      <c r="AK1839" s="76"/>
    </row>
    <row r="1840" spans="1:37">
      <c r="A1840" s="65" t="s">
        <v>100</v>
      </c>
      <c r="C1840" s="66"/>
      <c r="D1840" s="67"/>
      <c r="E1840" s="67"/>
      <c r="F1840" s="67"/>
      <c r="G1840" s="67"/>
      <c r="H1840" s="68"/>
      <c r="I1840" s="67"/>
      <c r="J1840" s="67"/>
      <c r="K1840" s="67"/>
      <c r="L1840" s="67"/>
      <c r="M1840" s="68"/>
      <c r="N1840" s="67"/>
      <c r="O1840" s="67"/>
      <c r="P1840" s="67"/>
      <c r="Q1840" s="67"/>
      <c r="R1840" s="68"/>
      <c r="S1840" s="67"/>
      <c r="T1840" s="67"/>
      <c r="U1840" s="67"/>
      <c r="V1840" s="67"/>
      <c r="W1840" s="68"/>
      <c r="X1840" s="67"/>
      <c r="Y1840" s="67"/>
      <c r="Z1840" s="67"/>
      <c r="AA1840" s="67"/>
      <c r="AB1840" s="68"/>
      <c r="AC1840" s="62"/>
      <c r="AD1840" s="77"/>
      <c r="AE1840" s="62"/>
      <c r="AF1840" s="62"/>
      <c r="AG1840" s="62"/>
      <c r="AH1840" s="62"/>
      <c r="AI1840" s="62"/>
      <c r="AJ1840" s="62"/>
      <c r="AK1840" s="62"/>
    </row>
    <row r="1841" spans="1:37">
      <c r="A1841" s="70" t="s">
        <v>101</v>
      </c>
      <c r="B1841" s="58"/>
      <c r="C1841" s="71"/>
      <c r="D1841" s="72"/>
      <c r="E1841" s="72"/>
      <c r="F1841" s="72"/>
      <c r="G1841" s="72"/>
      <c r="H1841" s="59"/>
      <c r="I1841" s="72"/>
      <c r="J1841" s="72"/>
      <c r="K1841" s="72"/>
      <c r="L1841" s="72"/>
      <c r="M1841" s="59"/>
      <c r="N1841" s="72"/>
      <c r="O1841" s="72"/>
      <c r="P1841" s="72"/>
      <c r="Q1841" s="72"/>
      <c r="R1841" s="59"/>
      <c r="S1841" s="72"/>
      <c r="T1841" s="72"/>
      <c r="U1841" s="72"/>
      <c r="V1841" s="72"/>
      <c r="W1841" s="59"/>
      <c r="X1841" s="72"/>
      <c r="Y1841" s="72"/>
      <c r="Z1841" s="72"/>
      <c r="AA1841" s="72"/>
      <c r="AB1841" s="59"/>
      <c r="AC1841" s="62"/>
      <c r="AD1841" s="78" t="s">
        <v>104</v>
      </c>
      <c r="AE1841" s="76"/>
      <c r="AF1841" s="76"/>
      <c r="AG1841" s="76"/>
      <c r="AH1841" s="79"/>
      <c r="AI1841" s="76"/>
      <c r="AJ1841" s="76"/>
      <c r="AK1841" s="80"/>
    </row>
    <row r="1842" spans="1:37">
      <c r="D1842" s="64"/>
      <c r="AD1842" s="81"/>
      <c r="AE1842" s="52"/>
      <c r="AF1842" s="52"/>
      <c r="AG1842" s="52"/>
      <c r="AH1842" s="82"/>
      <c r="AI1842" s="52"/>
      <c r="AJ1842" s="52"/>
      <c r="AK1842" s="53"/>
    </row>
    <row r="1843" spans="1:37">
      <c r="A1843" s="83" t="s">
        <v>105</v>
      </c>
      <c r="B1843" s="76"/>
      <c r="C1843" s="80"/>
      <c r="D1843" s="84"/>
      <c r="E1843" s="84" t="s">
        <v>100</v>
      </c>
      <c r="F1843" s="85" t="s">
        <v>21</v>
      </c>
      <c r="G1843" s="84" t="s">
        <v>101</v>
      </c>
      <c r="H1843" s="86"/>
      <c r="I1843" s="84" t="s">
        <v>106</v>
      </c>
      <c r="J1843" s="84"/>
      <c r="K1843" s="84"/>
      <c r="L1843" s="84"/>
      <c r="M1843" s="86"/>
      <c r="N1843" s="84" t="s">
        <v>107</v>
      </c>
      <c r="O1843" s="84"/>
      <c r="P1843" s="84"/>
      <c r="Q1843" s="84"/>
      <c r="R1843" s="86"/>
      <c r="S1843" s="73"/>
      <c r="T1843" s="73"/>
      <c r="AD1843" s="87" t="s">
        <v>108</v>
      </c>
      <c r="AE1843" s="58"/>
      <c r="AF1843" s="58"/>
      <c r="AG1843" s="58"/>
      <c r="AH1843" s="72"/>
      <c r="AI1843" s="58"/>
      <c r="AJ1843" s="58"/>
      <c r="AK1843" s="59"/>
    </row>
    <row r="1844" spans="1:37">
      <c r="A1844" s="60"/>
      <c r="C1844" s="61"/>
      <c r="H1844" s="61"/>
      <c r="M1844" s="61"/>
      <c r="N1844" s="88"/>
      <c r="O1844" s="89"/>
      <c r="P1844" s="89"/>
      <c r="Q1844" s="89"/>
      <c r="R1844" s="90"/>
      <c r="S1844" s="62"/>
      <c r="T1844" s="56" t="s">
        <v>109</v>
      </c>
      <c r="AD1844" s="91"/>
      <c r="AE1844" s="62"/>
      <c r="AF1844" s="62"/>
      <c r="AG1844" s="62"/>
      <c r="AH1844" s="92"/>
      <c r="AI1844" s="62"/>
      <c r="AJ1844" s="62"/>
      <c r="AK1844" s="61"/>
    </row>
    <row r="1845" spans="1:37">
      <c r="A1845" s="93" t="s">
        <v>110</v>
      </c>
      <c r="B1845" s="58"/>
      <c r="C1845" s="59"/>
      <c r="D1845" s="58"/>
      <c r="E1845" s="58"/>
      <c r="F1845" s="94" t="s">
        <v>21</v>
      </c>
      <c r="G1845" s="58"/>
      <c r="H1845" s="59"/>
      <c r="I1845" s="58"/>
      <c r="J1845" s="58"/>
      <c r="K1845" s="94" t="s">
        <v>21</v>
      </c>
      <c r="L1845" s="58"/>
      <c r="M1845" s="59"/>
      <c r="N1845" s="95"/>
      <c r="O1845" s="95"/>
      <c r="P1845" s="96"/>
      <c r="Q1845" s="97"/>
      <c r="R1845" s="98"/>
      <c r="S1845" s="62"/>
      <c r="T1845" s="62"/>
      <c r="AD1845" s="87" t="s">
        <v>111</v>
      </c>
      <c r="AE1845" s="58"/>
      <c r="AF1845" s="58"/>
      <c r="AG1845" s="58"/>
      <c r="AH1845" s="72"/>
      <c r="AI1845" s="58"/>
      <c r="AJ1845" s="58"/>
      <c r="AK1845" s="59"/>
    </row>
    <row r="1846" spans="1:37">
      <c r="A1846" s="60"/>
      <c r="C1846" s="61"/>
      <c r="H1846" s="61"/>
      <c r="K1846" s="99"/>
      <c r="M1846" s="61"/>
      <c r="N1846" s="62"/>
      <c r="Q1846" s="100"/>
      <c r="R1846" s="61"/>
      <c r="S1846" s="62"/>
      <c r="T1846" s="58"/>
      <c r="U1846" s="58"/>
      <c r="V1846" s="58"/>
      <c r="W1846" s="58"/>
      <c r="X1846" s="58"/>
      <c r="Y1846" s="58"/>
      <c r="Z1846" s="58"/>
      <c r="AA1846" s="58"/>
      <c r="AB1846" s="58"/>
      <c r="AC1846" s="62"/>
      <c r="AD1846" s="91"/>
      <c r="AE1846" s="62"/>
      <c r="AF1846" s="62"/>
      <c r="AG1846" s="62"/>
      <c r="AH1846" s="92"/>
      <c r="AI1846" s="62"/>
      <c r="AJ1846" s="62"/>
      <c r="AK1846" s="61"/>
    </row>
    <row r="1847" spans="1:37">
      <c r="A1847" s="93" t="s">
        <v>112</v>
      </c>
      <c r="B1847" s="58"/>
      <c r="C1847" s="59"/>
      <c r="D1847" s="58"/>
      <c r="E1847" s="58"/>
      <c r="F1847" s="94" t="s">
        <v>21</v>
      </c>
      <c r="G1847" s="58"/>
      <c r="H1847" s="59"/>
      <c r="I1847" s="58"/>
      <c r="J1847" s="58"/>
      <c r="K1847" s="94" t="s">
        <v>21</v>
      </c>
      <c r="L1847" s="58"/>
      <c r="M1847" s="59"/>
      <c r="N1847" s="58"/>
      <c r="O1847" s="58"/>
      <c r="P1847" s="94" t="s">
        <v>21</v>
      </c>
      <c r="Q1847" s="101"/>
      <c r="R1847" s="59"/>
      <c r="S1847" s="62"/>
      <c r="T1847" s="62"/>
      <c r="AD1847" s="87" t="s">
        <v>113</v>
      </c>
      <c r="AE1847" s="58"/>
      <c r="AF1847" s="58"/>
      <c r="AG1847" s="58"/>
      <c r="AH1847" s="72"/>
      <c r="AI1847" s="58"/>
      <c r="AJ1847" s="58"/>
      <c r="AK1847" s="59"/>
    </row>
    <row r="1848" spans="1:37">
      <c r="AD1848" s="91" t="s">
        <v>114</v>
      </c>
      <c r="AE1848" s="62"/>
      <c r="AF1848" s="62"/>
      <c r="AG1848" s="62"/>
      <c r="AH1848" s="92"/>
      <c r="AI1848" s="62"/>
      <c r="AJ1848" s="62"/>
      <c r="AK1848" s="61"/>
    </row>
    <row r="1849" spans="1:37">
      <c r="A1849" s="102"/>
      <c r="B1849" s="76"/>
      <c r="C1849" s="76"/>
      <c r="D1849" s="76"/>
      <c r="E1849" s="76" t="s">
        <v>100</v>
      </c>
      <c r="F1849" s="76"/>
      <c r="G1849" s="76"/>
      <c r="H1849" s="76"/>
      <c r="I1849" s="76"/>
      <c r="J1849" s="76"/>
      <c r="K1849" s="76"/>
      <c r="L1849" s="76"/>
      <c r="M1849" s="76"/>
      <c r="N1849" s="85" t="s">
        <v>40</v>
      </c>
      <c r="O1849" s="76"/>
      <c r="P1849" s="76"/>
      <c r="Q1849" s="76"/>
      <c r="R1849" s="76"/>
      <c r="S1849" s="76"/>
      <c r="T1849" s="76" t="s">
        <v>101</v>
      </c>
      <c r="U1849" s="76"/>
      <c r="V1849" s="76"/>
      <c r="W1849" s="76"/>
      <c r="X1849" s="76"/>
      <c r="Y1849" s="76"/>
      <c r="Z1849" s="76"/>
      <c r="AA1849" s="76"/>
      <c r="AB1849" s="80"/>
      <c r="AD1849" s="87" t="s">
        <v>115</v>
      </c>
      <c r="AE1849" s="58"/>
      <c r="AF1849" s="58"/>
      <c r="AG1849" s="58"/>
      <c r="AH1849" s="72"/>
      <c r="AI1849" s="58"/>
      <c r="AJ1849" s="58"/>
      <c r="AK1849" s="59"/>
    </row>
    <row r="1850" spans="1:37">
      <c r="A1850" s="103" t="s">
        <v>116</v>
      </c>
      <c r="B1850" s="104" t="s">
        <v>117</v>
      </c>
      <c r="C1850" s="104"/>
      <c r="D1850" s="104"/>
      <c r="E1850" s="104"/>
      <c r="F1850" s="104"/>
      <c r="G1850" s="105"/>
      <c r="H1850" s="104" t="s">
        <v>118</v>
      </c>
      <c r="I1850" s="104"/>
      <c r="J1850" s="105"/>
      <c r="K1850" s="106" t="s">
        <v>119</v>
      </c>
      <c r="L1850" s="107" t="s">
        <v>120</v>
      </c>
      <c r="M1850" s="108"/>
      <c r="N1850" s="109" t="s">
        <v>94</v>
      </c>
      <c r="O1850" s="105" t="s">
        <v>116</v>
      </c>
      <c r="P1850" s="104" t="s">
        <v>117</v>
      </c>
      <c r="Q1850" s="104"/>
      <c r="R1850" s="104"/>
      <c r="S1850" s="104"/>
      <c r="T1850" s="104"/>
      <c r="U1850" s="105"/>
      <c r="V1850" s="104" t="s">
        <v>118</v>
      </c>
      <c r="W1850" s="104"/>
      <c r="X1850" s="105"/>
      <c r="Y1850" s="106" t="s">
        <v>119</v>
      </c>
      <c r="Z1850" s="107" t="s">
        <v>120</v>
      </c>
      <c r="AA1850" s="108"/>
      <c r="AB1850" s="109" t="s">
        <v>94</v>
      </c>
    </row>
    <row r="1851" spans="1:37">
      <c r="A1851" s="110" t="s">
        <v>121</v>
      </c>
      <c r="B1851" s="111"/>
      <c r="C1851" s="111"/>
      <c r="D1851" s="111"/>
      <c r="E1851" s="111"/>
      <c r="F1851" s="111"/>
      <c r="G1851" s="112"/>
      <c r="H1851" s="111"/>
      <c r="I1851" s="111"/>
      <c r="J1851" s="112"/>
      <c r="K1851" s="113"/>
      <c r="L1851" s="114"/>
      <c r="M1851" s="115"/>
      <c r="N1851" s="116"/>
      <c r="O1851" s="117" t="s">
        <v>121</v>
      </c>
      <c r="P1851" s="111"/>
      <c r="Q1851" s="111"/>
      <c r="R1851" s="111"/>
      <c r="S1851" s="111"/>
      <c r="T1851" s="111"/>
      <c r="U1851" s="112"/>
      <c r="V1851" s="111"/>
      <c r="W1851" s="111"/>
      <c r="X1851" s="112"/>
      <c r="Y1851" s="113"/>
      <c r="Z1851" s="114"/>
      <c r="AA1851" s="115"/>
      <c r="AB1851" s="116"/>
      <c r="AD1851" s="64" t="s">
        <v>122</v>
      </c>
    </row>
    <row r="1852" spans="1:37">
      <c r="A1852" s="110" t="s">
        <v>123</v>
      </c>
      <c r="B1852" s="111"/>
      <c r="C1852" s="111"/>
      <c r="D1852" s="111"/>
      <c r="E1852" s="111"/>
      <c r="F1852" s="111"/>
      <c r="G1852" s="112"/>
      <c r="H1852" s="111"/>
      <c r="I1852" s="111"/>
      <c r="J1852" s="112"/>
      <c r="K1852" s="118"/>
      <c r="L1852" s="119"/>
      <c r="M1852" s="112"/>
      <c r="N1852" s="116"/>
      <c r="O1852" s="117" t="s">
        <v>123</v>
      </c>
      <c r="P1852" s="111"/>
      <c r="Q1852" s="111"/>
      <c r="R1852" s="111"/>
      <c r="S1852" s="111"/>
      <c r="T1852" s="111"/>
      <c r="U1852" s="112"/>
      <c r="V1852" s="111"/>
      <c r="W1852" s="111"/>
      <c r="X1852" s="112"/>
      <c r="Y1852" s="118"/>
      <c r="Z1852" s="119"/>
      <c r="AA1852" s="112"/>
      <c r="AB1852" s="116"/>
      <c r="AD1852" s="120"/>
      <c r="AE1852" s="58"/>
      <c r="AF1852" s="58"/>
      <c r="AG1852" s="58"/>
      <c r="AH1852" s="58"/>
      <c r="AI1852" s="58"/>
      <c r="AJ1852" s="58"/>
      <c r="AK1852" s="58"/>
    </row>
    <row r="1853" spans="1:37">
      <c r="A1853" s="110" t="s">
        <v>124</v>
      </c>
      <c r="B1853" s="111"/>
      <c r="C1853" s="111"/>
      <c r="D1853" s="111"/>
      <c r="E1853" s="111"/>
      <c r="F1853" s="111"/>
      <c r="G1853" s="112"/>
      <c r="H1853" s="111"/>
      <c r="I1853" s="111"/>
      <c r="J1853" s="112"/>
      <c r="K1853" s="118"/>
      <c r="L1853" s="119"/>
      <c r="M1853" s="112"/>
      <c r="N1853" s="116"/>
      <c r="O1853" s="117" t="s">
        <v>124</v>
      </c>
      <c r="P1853" s="111"/>
      <c r="Q1853" s="111"/>
      <c r="R1853" s="111"/>
      <c r="S1853" s="111"/>
      <c r="T1853" s="111"/>
      <c r="U1853" s="112"/>
      <c r="V1853" s="111"/>
      <c r="W1853" s="111"/>
      <c r="X1853" s="112"/>
      <c r="Y1853" s="118"/>
      <c r="Z1853" s="119"/>
      <c r="AA1853" s="112"/>
      <c r="AB1853" s="116"/>
      <c r="AD1853" s="64" t="s">
        <v>96</v>
      </c>
    </row>
    <row r="1854" spans="1:37">
      <c r="A1854" s="110" t="s">
        <v>125</v>
      </c>
      <c r="B1854" s="111"/>
      <c r="C1854" s="111"/>
      <c r="D1854" s="111"/>
      <c r="E1854" s="111"/>
      <c r="F1854" s="111"/>
      <c r="G1854" s="112"/>
      <c r="H1854" s="111"/>
      <c r="I1854" s="111"/>
      <c r="J1854" s="112"/>
      <c r="K1854" s="118"/>
      <c r="L1854" s="119"/>
      <c r="M1854" s="112"/>
      <c r="N1854" s="116"/>
      <c r="O1854" s="117" t="s">
        <v>125</v>
      </c>
      <c r="P1854" s="111"/>
      <c r="Q1854" s="111"/>
      <c r="R1854" s="111"/>
      <c r="S1854" s="111"/>
      <c r="T1854" s="111"/>
      <c r="U1854" s="112"/>
      <c r="V1854" s="111"/>
      <c r="W1854" s="111"/>
      <c r="X1854" s="112"/>
      <c r="Y1854" s="118"/>
      <c r="Z1854" s="119"/>
      <c r="AA1854" s="112"/>
      <c r="AB1854" s="116"/>
      <c r="AD1854" s="120"/>
      <c r="AE1854" s="58"/>
      <c r="AF1854" s="58"/>
      <c r="AG1854" s="58"/>
      <c r="AH1854" s="58"/>
      <c r="AI1854" s="58"/>
      <c r="AJ1854" s="58"/>
      <c r="AK1854" s="58"/>
    </row>
    <row r="1855" spans="1:37">
      <c r="A1855" s="110" t="s">
        <v>126</v>
      </c>
      <c r="B1855" s="111"/>
      <c r="C1855" s="111"/>
      <c r="D1855" s="111"/>
      <c r="E1855" s="111"/>
      <c r="F1855" s="111"/>
      <c r="G1855" s="112"/>
      <c r="H1855" s="111"/>
      <c r="I1855" s="111"/>
      <c r="J1855" s="112"/>
      <c r="K1855" s="118"/>
      <c r="L1855" s="119"/>
      <c r="M1855" s="112"/>
      <c r="N1855" s="116"/>
      <c r="O1855" s="117" t="s">
        <v>126</v>
      </c>
      <c r="P1855" s="111"/>
      <c r="Q1855" s="111"/>
      <c r="R1855" s="111"/>
      <c r="S1855" s="111"/>
      <c r="T1855" s="111"/>
      <c r="U1855" s="112"/>
      <c r="V1855" s="111"/>
      <c r="W1855" s="111"/>
      <c r="X1855" s="112"/>
      <c r="Y1855" s="118"/>
      <c r="Z1855" s="119"/>
      <c r="AA1855" s="112"/>
      <c r="AB1855" s="116"/>
      <c r="AD1855" s="64" t="s">
        <v>127</v>
      </c>
    </row>
    <row r="1856" spans="1:37">
      <c r="A1856" s="121" t="s">
        <v>128</v>
      </c>
      <c r="B1856" s="58"/>
      <c r="C1856" s="58"/>
      <c r="D1856" s="58"/>
      <c r="E1856" s="58"/>
      <c r="F1856" s="58"/>
      <c r="G1856" s="72"/>
      <c r="H1856" s="58"/>
      <c r="I1856" s="58"/>
      <c r="J1856" s="72"/>
      <c r="K1856" s="122"/>
      <c r="L1856" s="123"/>
      <c r="M1856" s="72"/>
      <c r="N1856" s="59"/>
      <c r="O1856" s="124" t="s">
        <v>128</v>
      </c>
      <c r="P1856" s="58"/>
      <c r="Q1856" s="58"/>
      <c r="R1856" s="58"/>
      <c r="S1856" s="58"/>
      <c r="T1856" s="58"/>
      <c r="U1856" s="72"/>
      <c r="V1856" s="58"/>
      <c r="W1856" s="58"/>
      <c r="X1856" s="72"/>
      <c r="Y1856" s="122"/>
      <c r="Z1856" s="123"/>
      <c r="AA1856" s="72"/>
      <c r="AB1856" s="59"/>
      <c r="AD1856" s="120"/>
      <c r="AE1856" s="125" t="str">
        <f>Daten!$A$35</f>
        <v>Fredenbeck</v>
      </c>
      <c r="AF1856" s="58"/>
      <c r="AG1856" s="58"/>
      <c r="AH1856" s="58"/>
      <c r="AI1856" s="58"/>
      <c r="AJ1856" s="58"/>
      <c r="AK1856" s="58"/>
    </row>
    <row r="1857" spans="1:37">
      <c r="A1857" s="65" t="s">
        <v>129</v>
      </c>
      <c r="N1857" s="61"/>
      <c r="O1857" s="64" t="s">
        <v>129</v>
      </c>
      <c r="AB1857" s="61"/>
      <c r="AD1857" s="64" t="s">
        <v>130</v>
      </c>
    </row>
    <row r="1858" spans="1:37">
      <c r="A1858" s="57"/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9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8"/>
      <c r="AB1858" s="59"/>
      <c r="AD1858" s="58"/>
      <c r="AE1858" s="126" t="str">
        <f>Daten!$A$33</f>
        <v>06.05.2017</v>
      </c>
      <c r="AF1858" s="58"/>
      <c r="AG1858" s="58"/>
      <c r="AH1858" s="58"/>
      <c r="AI1858" s="58"/>
      <c r="AJ1858" s="58"/>
      <c r="AK1858" s="58"/>
    </row>
    <row r="1859" spans="1:37" ht="12" customHeight="1"/>
    <row r="1860" spans="1:37">
      <c r="A1860" s="51" t="s">
        <v>95</v>
      </c>
      <c r="B1860" s="52"/>
      <c r="C1860" s="52"/>
      <c r="D1860" s="52"/>
      <c r="E1860" s="53"/>
      <c r="F1860" s="54" t="s">
        <v>96</v>
      </c>
      <c r="G1860" s="52"/>
      <c r="H1860" s="52"/>
      <c r="I1860" s="52"/>
      <c r="J1860" s="52"/>
      <c r="K1860" s="52"/>
      <c r="L1860" s="52"/>
      <c r="M1860" s="52"/>
      <c r="N1860" s="52"/>
      <c r="O1860" s="52"/>
      <c r="P1860" s="53"/>
      <c r="Q1860" s="54" t="s">
        <v>97</v>
      </c>
      <c r="R1860" s="52"/>
      <c r="S1860" s="52"/>
      <c r="T1860" s="52"/>
      <c r="U1860" s="52"/>
      <c r="V1860" s="52"/>
      <c r="W1860" s="52"/>
      <c r="X1860" s="52"/>
      <c r="Y1860" s="52"/>
      <c r="Z1860" s="52"/>
      <c r="AA1860" s="52"/>
      <c r="AB1860" s="53"/>
      <c r="AC1860" s="55" t="s">
        <v>98</v>
      </c>
    </row>
    <row r="1861" spans="1:37">
      <c r="A1861" s="57"/>
      <c r="B1861" s="58"/>
      <c r="C1861" s="58"/>
      <c r="D1861" s="58"/>
      <c r="E1861" s="59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9"/>
      <c r="Q1861" s="58"/>
      <c r="R1861" s="58">
        <f>Sonntag!P81</f>
        <v>0</v>
      </c>
      <c r="S1861" s="58"/>
      <c r="T1861" s="58"/>
      <c r="U1861" s="58"/>
      <c r="V1861" s="58"/>
      <c r="W1861" s="58"/>
      <c r="X1861" s="58"/>
      <c r="Y1861" s="58"/>
      <c r="Z1861" s="58"/>
      <c r="AA1861" s="58"/>
      <c r="AB1861" s="59"/>
      <c r="AC1861" s="55" t="s">
        <v>99</v>
      </c>
    </row>
    <row r="1862" spans="1:37" ht="15.95" customHeight="1">
      <c r="A1862" s="60" t="s">
        <v>100</v>
      </c>
      <c r="C1862" s="56">
        <f>Sonntag!I81</f>
        <v>0</v>
      </c>
      <c r="M1862" s="61"/>
      <c r="N1862" s="62" t="s">
        <v>101</v>
      </c>
      <c r="O1862" s="63"/>
      <c r="P1862" s="56">
        <f>Sonntag!M81</f>
        <v>0</v>
      </c>
      <c r="AB1862" s="61"/>
    </row>
    <row r="1863" spans="1:37">
      <c r="A1863" s="57"/>
      <c r="B1863" s="58"/>
      <c r="C1863" s="58"/>
      <c r="M1863" s="61"/>
      <c r="N1863" s="62"/>
      <c r="AB1863" s="61"/>
      <c r="AD1863" s="64" t="s">
        <v>37</v>
      </c>
      <c r="AG1863" s="64" t="s">
        <v>102</v>
      </c>
      <c r="AJ1863" s="64" t="s">
        <v>39</v>
      </c>
    </row>
    <row r="1864" spans="1:37">
      <c r="A1864" s="65" t="s">
        <v>100</v>
      </c>
      <c r="C1864" s="66"/>
      <c r="D1864" s="67"/>
      <c r="E1864" s="67"/>
      <c r="F1864" s="67"/>
      <c r="G1864" s="67"/>
      <c r="H1864" s="68"/>
      <c r="I1864" s="67"/>
      <c r="J1864" s="67"/>
      <c r="K1864" s="67"/>
      <c r="L1864" s="67"/>
      <c r="M1864" s="68"/>
      <c r="N1864" s="67"/>
      <c r="O1864" s="67"/>
      <c r="P1864" s="67"/>
      <c r="Q1864" s="67"/>
      <c r="R1864" s="68"/>
      <c r="S1864" s="67"/>
      <c r="T1864" s="67"/>
      <c r="U1864" s="67"/>
      <c r="V1864" s="67"/>
      <c r="W1864" s="68"/>
      <c r="X1864" s="67"/>
      <c r="Y1864" s="67"/>
      <c r="Z1864" s="67"/>
      <c r="AA1864" s="67"/>
      <c r="AB1864" s="68"/>
      <c r="AC1864" s="62"/>
      <c r="AD1864" s="69"/>
      <c r="AE1864" s="53"/>
      <c r="AF1864" s="62"/>
      <c r="AG1864" s="69"/>
      <c r="AH1864" s="53"/>
      <c r="AJ1864" s="69"/>
      <c r="AK1864" s="53"/>
    </row>
    <row r="1865" spans="1:37">
      <c r="A1865" s="70" t="s">
        <v>101</v>
      </c>
      <c r="B1865" s="58"/>
      <c r="C1865" s="71"/>
      <c r="D1865" s="72"/>
      <c r="E1865" s="72"/>
      <c r="F1865" s="72"/>
      <c r="G1865" s="72"/>
      <c r="H1865" s="59"/>
      <c r="I1865" s="72"/>
      <c r="J1865" s="72"/>
      <c r="K1865" s="72"/>
      <c r="L1865" s="72"/>
      <c r="M1865" s="59"/>
      <c r="N1865" s="72"/>
      <c r="O1865" s="72"/>
      <c r="P1865" s="72"/>
      <c r="Q1865" s="72"/>
      <c r="R1865" s="59"/>
      <c r="S1865" s="72"/>
      <c r="T1865" s="72"/>
      <c r="U1865" s="72"/>
      <c r="V1865" s="72"/>
      <c r="W1865" s="59"/>
      <c r="X1865" s="72"/>
      <c r="Y1865" s="72"/>
      <c r="Z1865" s="72"/>
      <c r="AA1865" s="72"/>
      <c r="AB1865" s="59"/>
      <c r="AC1865" s="62"/>
      <c r="AD1865" s="462">
        <f>Sonntag!C78</f>
        <v>0</v>
      </c>
      <c r="AE1865" s="463"/>
      <c r="AF1865" s="62"/>
      <c r="AG1865" s="462">
        <f>Sonntag!E81</f>
        <v>0</v>
      </c>
      <c r="AH1865" s="463"/>
      <c r="AJ1865" s="462">
        <f>Sonntag!F81</f>
        <v>0</v>
      </c>
      <c r="AK1865" s="463"/>
    </row>
    <row r="1866" spans="1:37">
      <c r="A1866" s="65" t="s">
        <v>100</v>
      </c>
      <c r="C1866" s="66"/>
      <c r="D1866" s="67"/>
      <c r="E1866" s="67"/>
      <c r="F1866" s="67"/>
      <c r="G1866" s="67"/>
      <c r="H1866" s="68"/>
      <c r="I1866" s="67"/>
      <c r="J1866" s="67"/>
      <c r="K1866" s="67"/>
      <c r="L1866" s="67"/>
      <c r="M1866" s="68"/>
      <c r="N1866" s="67"/>
      <c r="O1866" s="67"/>
      <c r="P1866" s="67"/>
      <c r="Q1866" s="67"/>
      <c r="R1866" s="68"/>
      <c r="S1866" s="67"/>
      <c r="T1866" s="67"/>
      <c r="U1866" s="67"/>
      <c r="V1866" s="67"/>
      <c r="W1866" s="68"/>
      <c r="X1866" s="67"/>
      <c r="Y1866" s="67"/>
      <c r="Z1866" s="67"/>
      <c r="AA1866" s="67"/>
      <c r="AB1866" s="68"/>
      <c r="AC1866" s="62"/>
      <c r="AD1866" s="57"/>
      <c r="AE1866" s="59"/>
      <c r="AF1866" s="62"/>
      <c r="AG1866" s="57"/>
      <c r="AH1866" s="59"/>
      <c r="AJ1866" s="57"/>
      <c r="AK1866" s="59"/>
    </row>
    <row r="1867" spans="1:37">
      <c r="A1867" s="70" t="s">
        <v>101</v>
      </c>
      <c r="B1867" s="58"/>
      <c r="C1867" s="71"/>
      <c r="D1867" s="72"/>
      <c r="E1867" s="72"/>
      <c r="F1867" s="72"/>
      <c r="G1867" s="72"/>
      <c r="H1867" s="59"/>
      <c r="I1867" s="72"/>
      <c r="J1867" s="72"/>
      <c r="K1867" s="72"/>
      <c r="L1867" s="72"/>
      <c r="M1867" s="59"/>
      <c r="N1867" s="72"/>
      <c r="O1867" s="72"/>
      <c r="P1867" s="72"/>
      <c r="Q1867" s="72"/>
      <c r="R1867" s="59"/>
      <c r="S1867" s="72"/>
      <c r="T1867" s="72"/>
      <c r="U1867" s="72"/>
      <c r="V1867" s="72"/>
      <c r="W1867" s="59"/>
      <c r="X1867" s="72"/>
      <c r="Y1867" s="72"/>
      <c r="Z1867" s="72"/>
      <c r="AA1867" s="72"/>
      <c r="AB1867" s="59"/>
      <c r="AC1867" s="62"/>
      <c r="AD1867" s="62"/>
      <c r="AE1867" s="62"/>
      <c r="AF1867" s="62"/>
      <c r="AG1867" s="62"/>
    </row>
    <row r="1868" spans="1:37">
      <c r="A1868" s="65" t="s">
        <v>100</v>
      </c>
      <c r="C1868" s="66"/>
      <c r="D1868" s="67"/>
      <c r="E1868" s="67"/>
      <c r="F1868" s="67"/>
      <c r="G1868" s="67"/>
      <c r="H1868" s="68"/>
      <c r="I1868" s="67"/>
      <c r="J1868" s="67"/>
      <c r="K1868" s="67"/>
      <c r="L1868" s="67"/>
      <c r="M1868" s="68"/>
      <c r="N1868" s="67"/>
      <c r="O1868" s="67"/>
      <c r="P1868" s="67"/>
      <c r="Q1868" s="67"/>
      <c r="R1868" s="68"/>
      <c r="S1868" s="67"/>
      <c r="T1868" s="67"/>
      <c r="U1868" s="67"/>
      <c r="V1868" s="67"/>
      <c r="W1868" s="68"/>
      <c r="X1868" s="67"/>
      <c r="Y1868" s="67"/>
      <c r="Z1868" s="67"/>
      <c r="AA1868" s="67"/>
      <c r="AB1868" s="68"/>
      <c r="AC1868" s="62"/>
      <c r="AD1868" s="73" t="s">
        <v>103</v>
      </c>
      <c r="AE1868" s="62"/>
      <c r="AF1868" s="62"/>
      <c r="AG1868" s="62"/>
    </row>
    <row r="1869" spans="1:37">
      <c r="A1869" s="70" t="s">
        <v>101</v>
      </c>
      <c r="B1869" s="58"/>
      <c r="C1869" s="71"/>
      <c r="D1869" s="72"/>
      <c r="E1869" s="72"/>
      <c r="F1869" s="72"/>
      <c r="G1869" s="72"/>
      <c r="H1869" s="59"/>
      <c r="I1869" s="72"/>
      <c r="J1869" s="72"/>
      <c r="K1869" s="72"/>
      <c r="L1869" s="72"/>
      <c r="M1869" s="59"/>
      <c r="N1869" s="72"/>
      <c r="O1869" s="72"/>
      <c r="P1869" s="72"/>
      <c r="Q1869" s="72"/>
      <c r="R1869" s="59"/>
      <c r="S1869" s="72"/>
      <c r="T1869" s="72"/>
      <c r="U1869" s="72"/>
      <c r="V1869" s="72"/>
      <c r="W1869" s="59"/>
      <c r="X1869" s="72"/>
      <c r="Y1869" s="72"/>
      <c r="Z1869" s="72"/>
      <c r="AA1869" s="72"/>
      <c r="AB1869" s="59"/>
      <c r="AC1869" s="62"/>
      <c r="AD1869" s="62"/>
      <c r="AE1869" s="62"/>
      <c r="AF1869" s="62"/>
      <c r="AG1869" s="62"/>
    </row>
    <row r="1870" spans="1:37">
      <c r="A1870" s="65" t="s">
        <v>100</v>
      </c>
      <c r="C1870" s="66"/>
      <c r="D1870" s="67"/>
      <c r="E1870" s="67"/>
      <c r="F1870" s="67"/>
      <c r="G1870" s="67"/>
      <c r="H1870" s="68"/>
      <c r="I1870" s="67"/>
      <c r="J1870" s="67"/>
      <c r="K1870" s="67"/>
      <c r="L1870" s="67"/>
      <c r="M1870" s="68"/>
      <c r="N1870" s="67"/>
      <c r="O1870" s="67"/>
      <c r="P1870" s="67"/>
      <c r="Q1870" s="67"/>
      <c r="R1870" s="68"/>
      <c r="S1870" s="67"/>
      <c r="T1870" s="67"/>
      <c r="U1870" s="67"/>
      <c r="V1870" s="67"/>
      <c r="W1870" s="68"/>
      <c r="X1870" s="67"/>
      <c r="Y1870" s="67"/>
      <c r="Z1870" s="67"/>
      <c r="AA1870" s="67"/>
      <c r="AB1870" s="68"/>
      <c r="AC1870" s="62"/>
      <c r="AD1870" s="74" t="str">
        <f>Daten!$A$31</f>
        <v>DM Senioren 2017</v>
      </c>
      <c r="AE1870" s="58"/>
      <c r="AF1870" s="58"/>
      <c r="AG1870" s="58"/>
      <c r="AH1870" s="58"/>
      <c r="AI1870" s="58"/>
      <c r="AJ1870" s="58"/>
      <c r="AK1870" s="58"/>
    </row>
    <row r="1871" spans="1:37">
      <c r="A1871" s="70" t="s">
        <v>101</v>
      </c>
      <c r="B1871" s="58"/>
      <c r="C1871" s="71"/>
      <c r="D1871" s="72"/>
      <c r="E1871" s="72"/>
      <c r="F1871" s="72"/>
      <c r="G1871" s="72"/>
      <c r="H1871" s="59"/>
      <c r="I1871" s="72"/>
      <c r="J1871" s="72"/>
      <c r="K1871" s="72"/>
      <c r="L1871" s="72"/>
      <c r="M1871" s="59"/>
      <c r="N1871" s="72"/>
      <c r="O1871" s="72"/>
      <c r="P1871" s="72"/>
      <c r="Q1871" s="72"/>
      <c r="R1871" s="59"/>
      <c r="S1871" s="72"/>
      <c r="T1871" s="72"/>
      <c r="U1871" s="72"/>
      <c r="V1871" s="72"/>
      <c r="W1871" s="59"/>
      <c r="X1871" s="72"/>
      <c r="Y1871" s="72"/>
      <c r="Z1871" s="72"/>
      <c r="AA1871" s="72"/>
      <c r="AB1871" s="59"/>
      <c r="AC1871" s="62"/>
      <c r="AD1871" s="75">
        <f>Sonntag!G81</f>
        <v>0</v>
      </c>
      <c r="AE1871" s="76"/>
      <c r="AF1871" s="76"/>
      <c r="AG1871" s="75" t="s">
        <v>34</v>
      </c>
      <c r="AH1871" s="76"/>
      <c r="AI1871" s="76"/>
      <c r="AJ1871" s="76"/>
      <c r="AK1871" s="76"/>
    </row>
    <row r="1872" spans="1:37">
      <c r="A1872" s="65" t="s">
        <v>100</v>
      </c>
      <c r="C1872" s="66"/>
      <c r="D1872" s="67"/>
      <c r="E1872" s="67"/>
      <c r="F1872" s="67"/>
      <c r="G1872" s="67"/>
      <c r="H1872" s="68"/>
      <c r="I1872" s="67"/>
      <c r="J1872" s="67"/>
      <c r="K1872" s="67"/>
      <c r="L1872" s="67"/>
      <c r="M1872" s="68"/>
      <c r="N1872" s="67"/>
      <c r="O1872" s="67"/>
      <c r="P1872" s="67"/>
      <c r="Q1872" s="67"/>
      <c r="R1872" s="68"/>
      <c r="S1872" s="67"/>
      <c r="T1872" s="67"/>
      <c r="U1872" s="67"/>
      <c r="V1872" s="67"/>
      <c r="W1872" s="68"/>
      <c r="X1872" s="67"/>
      <c r="Y1872" s="67"/>
      <c r="Z1872" s="67"/>
      <c r="AA1872" s="67"/>
      <c r="AB1872" s="68"/>
      <c r="AC1872" s="62"/>
      <c r="AD1872" s="77"/>
      <c r="AE1872" s="62"/>
      <c r="AF1872" s="62"/>
      <c r="AG1872" s="62"/>
      <c r="AH1872" s="62"/>
      <c r="AI1872" s="62"/>
      <c r="AJ1872" s="62"/>
      <c r="AK1872" s="62"/>
    </row>
    <row r="1873" spans="1:37">
      <c r="A1873" s="70" t="s">
        <v>101</v>
      </c>
      <c r="B1873" s="58"/>
      <c r="C1873" s="71"/>
      <c r="D1873" s="72"/>
      <c r="E1873" s="72"/>
      <c r="F1873" s="72"/>
      <c r="G1873" s="72"/>
      <c r="H1873" s="59"/>
      <c r="I1873" s="72"/>
      <c r="J1873" s="72"/>
      <c r="K1873" s="72"/>
      <c r="L1873" s="72"/>
      <c r="M1873" s="59"/>
      <c r="N1873" s="72"/>
      <c r="O1873" s="72"/>
      <c r="P1873" s="72"/>
      <c r="Q1873" s="72"/>
      <c r="R1873" s="59"/>
      <c r="S1873" s="72"/>
      <c r="T1873" s="72"/>
      <c r="U1873" s="72"/>
      <c r="V1873" s="72"/>
      <c r="W1873" s="59"/>
      <c r="X1873" s="72"/>
      <c r="Y1873" s="72"/>
      <c r="Z1873" s="72"/>
      <c r="AA1873" s="72"/>
      <c r="AB1873" s="59"/>
      <c r="AC1873" s="62"/>
      <c r="AD1873" s="78" t="s">
        <v>104</v>
      </c>
      <c r="AE1873" s="76"/>
      <c r="AF1873" s="76"/>
      <c r="AG1873" s="76"/>
      <c r="AH1873" s="79"/>
      <c r="AI1873" s="76"/>
      <c r="AJ1873" s="76"/>
      <c r="AK1873" s="80"/>
    </row>
    <row r="1874" spans="1:37">
      <c r="D1874" s="64"/>
      <c r="AD1874" s="81"/>
      <c r="AE1874" s="52"/>
      <c r="AF1874" s="52"/>
      <c r="AG1874" s="52"/>
      <c r="AH1874" s="82"/>
      <c r="AI1874" s="52"/>
      <c r="AJ1874" s="52"/>
      <c r="AK1874" s="53"/>
    </row>
    <row r="1875" spans="1:37">
      <c r="A1875" s="83" t="s">
        <v>105</v>
      </c>
      <c r="B1875" s="76"/>
      <c r="C1875" s="80"/>
      <c r="D1875" s="84"/>
      <c r="E1875" s="84" t="s">
        <v>100</v>
      </c>
      <c r="F1875" s="85" t="s">
        <v>21</v>
      </c>
      <c r="G1875" s="84" t="s">
        <v>101</v>
      </c>
      <c r="H1875" s="86"/>
      <c r="I1875" s="84" t="s">
        <v>106</v>
      </c>
      <c r="J1875" s="84"/>
      <c r="K1875" s="84"/>
      <c r="L1875" s="84"/>
      <c r="M1875" s="86"/>
      <c r="N1875" s="84" t="s">
        <v>107</v>
      </c>
      <c r="O1875" s="84"/>
      <c r="P1875" s="84"/>
      <c r="Q1875" s="84"/>
      <c r="R1875" s="86"/>
      <c r="S1875" s="73"/>
      <c r="T1875" s="73"/>
      <c r="AD1875" s="87" t="s">
        <v>108</v>
      </c>
      <c r="AE1875" s="58"/>
      <c r="AF1875" s="58"/>
      <c r="AG1875" s="58"/>
      <c r="AH1875" s="72"/>
      <c r="AI1875" s="58"/>
      <c r="AJ1875" s="58"/>
      <c r="AK1875" s="59"/>
    </row>
    <row r="1876" spans="1:37">
      <c r="A1876" s="60"/>
      <c r="C1876" s="61"/>
      <c r="H1876" s="61"/>
      <c r="M1876" s="61"/>
      <c r="N1876" s="88"/>
      <c r="O1876" s="89"/>
      <c r="P1876" s="89"/>
      <c r="Q1876" s="89"/>
      <c r="R1876" s="90"/>
      <c r="S1876" s="62"/>
      <c r="T1876" s="56" t="s">
        <v>109</v>
      </c>
      <c r="AD1876" s="91"/>
      <c r="AE1876" s="62"/>
      <c r="AF1876" s="62"/>
      <c r="AG1876" s="62"/>
      <c r="AH1876" s="92"/>
      <c r="AI1876" s="62"/>
      <c r="AJ1876" s="62"/>
      <c r="AK1876" s="61"/>
    </row>
    <row r="1877" spans="1:37">
      <c r="A1877" s="93" t="s">
        <v>110</v>
      </c>
      <c r="B1877" s="58"/>
      <c r="C1877" s="59"/>
      <c r="D1877" s="58"/>
      <c r="E1877" s="58"/>
      <c r="F1877" s="94" t="s">
        <v>21</v>
      </c>
      <c r="G1877" s="58"/>
      <c r="H1877" s="59"/>
      <c r="I1877" s="58"/>
      <c r="J1877" s="58"/>
      <c r="K1877" s="94" t="s">
        <v>21</v>
      </c>
      <c r="L1877" s="58"/>
      <c r="M1877" s="59"/>
      <c r="N1877" s="95"/>
      <c r="O1877" s="95"/>
      <c r="P1877" s="96"/>
      <c r="Q1877" s="97"/>
      <c r="R1877" s="98"/>
      <c r="S1877" s="62"/>
      <c r="T1877" s="62"/>
      <c r="AD1877" s="87" t="s">
        <v>111</v>
      </c>
      <c r="AE1877" s="58"/>
      <c r="AF1877" s="58"/>
      <c r="AG1877" s="58"/>
      <c r="AH1877" s="72"/>
      <c r="AI1877" s="58"/>
      <c r="AJ1877" s="58"/>
      <c r="AK1877" s="59"/>
    </row>
    <row r="1878" spans="1:37">
      <c r="A1878" s="60"/>
      <c r="C1878" s="61"/>
      <c r="H1878" s="61"/>
      <c r="K1878" s="99"/>
      <c r="M1878" s="61"/>
      <c r="N1878" s="62"/>
      <c r="Q1878" s="100"/>
      <c r="R1878" s="61"/>
      <c r="S1878" s="62"/>
      <c r="T1878" s="58"/>
      <c r="U1878" s="58"/>
      <c r="V1878" s="58"/>
      <c r="W1878" s="58"/>
      <c r="X1878" s="58"/>
      <c r="Y1878" s="58"/>
      <c r="Z1878" s="58"/>
      <c r="AA1878" s="58"/>
      <c r="AB1878" s="58"/>
      <c r="AC1878" s="62"/>
      <c r="AD1878" s="91"/>
      <c r="AE1878" s="62"/>
      <c r="AF1878" s="62"/>
      <c r="AG1878" s="62"/>
      <c r="AH1878" s="92"/>
      <c r="AI1878" s="62"/>
      <c r="AJ1878" s="62"/>
      <c r="AK1878" s="61"/>
    </row>
    <row r="1879" spans="1:37">
      <c r="A1879" s="93" t="s">
        <v>112</v>
      </c>
      <c r="B1879" s="58"/>
      <c r="C1879" s="59"/>
      <c r="D1879" s="58"/>
      <c r="E1879" s="58"/>
      <c r="F1879" s="94" t="s">
        <v>21</v>
      </c>
      <c r="G1879" s="58"/>
      <c r="H1879" s="59"/>
      <c r="I1879" s="58"/>
      <c r="J1879" s="58"/>
      <c r="K1879" s="94" t="s">
        <v>21</v>
      </c>
      <c r="L1879" s="58"/>
      <c r="M1879" s="59"/>
      <c r="N1879" s="58"/>
      <c r="O1879" s="58"/>
      <c r="P1879" s="94" t="s">
        <v>21</v>
      </c>
      <c r="Q1879" s="101"/>
      <c r="R1879" s="59"/>
      <c r="S1879" s="62"/>
      <c r="T1879" s="62"/>
      <c r="AD1879" s="87" t="s">
        <v>113</v>
      </c>
      <c r="AE1879" s="58"/>
      <c r="AF1879" s="58"/>
      <c r="AG1879" s="58"/>
      <c r="AH1879" s="72"/>
      <c r="AI1879" s="58"/>
      <c r="AJ1879" s="58"/>
      <c r="AK1879" s="59"/>
    </row>
    <row r="1880" spans="1:37">
      <c r="AD1880" s="91" t="s">
        <v>114</v>
      </c>
      <c r="AE1880" s="62"/>
      <c r="AF1880" s="62"/>
      <c r="AG1880" s="62"/>
      <c r="AH1880" s="92"/>
      <c r="AI1880" s="62"/>
      <c r="AJ1880" s="62"/>
      <c r="AK1880" s="61"/>
    </row>
    <row r="1881" spans="1:37">
      <c r="A1881" s="102"/>
      <c r="B1881" s="76"/>
      <c r="C1881" s="76"/>
      <c r="D1881" s="76"/>
      <c r="E1881" s="76" t="s">
        <v>100</v>
      </c>
      <c r="F1881" s="76"/>
      <c r="G1881" s="76"/>
      <c r="H1881" s="76"/>
      <c r="I1881" s="76"/>
      <c r="J1881" s="76"/>
      <c r="K1881" s="76"/>
      <c r="L1881" s="76"/>
      <c r="M1881" s="76"/>
      <c r="N1881" s="85" t="s">
        <v>40</v>
      </c>
      <c r="O1881" s="76"/>
      <c r="P1881" s="76"/>
      <c r="Q1881" s="76"/>
      <c r="R1881" s="76"/>
      <c r="S1881" s="76"/>
      <c r="T1881" s="76" t="s">
        <v>101</v>
      </c>
      <c r="U1881" s="76"/>
      <c r="V1881" s="76"/>
      <c r="W1881" s="76"/>
      <c r="X1881" s="76"/>
      <c r="Y1881" s="76"/>
      <c r="Z1881" s="76"/>
      <c r="AA1881" s="76"/>
      <c r="AB1881" s="80"/>
      <c r="AD1881" s="87" t="s">
        <v>115</v>
      </c>
      <c r="AE1881" s="58"/>
      <c r="AF1881" s="58"/>
      <c r="AG1881" s="58"/>
      <c r="AH1881" s="72"/>
      <c r="AI1881" s="58"/>
      <c r="AJ1881" s="58"/>
      <c r="AK1881" s="59"/>
    </row>
    <row r="1882" spans="1:37">
      <c r="A1882" s="103" t="s">
        <v>116</v>
      </c>
      <c r="B1882" s="104" t="s">
        <v>117</v>
      </c>
      <c r="C1882" s="104"/>
      <c r="D1882" s="104"/>
      <c r="E1882" s="104"/>
      <c r="F1882" s="104"/>
      <c r="G1882" s="105"/>
      <c r="H1882" s="104" t="s">
        <v>118</v>
      </c>
      <c r="I1882" s="104"/>
      <c r="J1882" s="105"/>
      <c r="K1882" s="106" t="s">
        <v>119</v>
      </c>
      <c r="L1882" s="107" t="s">
        <v>120</v>
      </c>
      <c r="M1882" s="108"/>
      <c r="N1882" s="109" t="s">
        <v>94</v>
      </c>
      <c r="O1882" s="105" t="s">
        <v>116</v>
      </c>
      <c r="P1882" s="104" t="s">
        <v>117</v>
      </c>
      <c r="Q1882" s="104"/>
      <c r="R1882" s="104"/>
      <c r="S1882" s="104"/>
      <c r="T1882" s="104"/>
      <c r="U1882" s="105"/>
      <c r="V1882" s="104" t="s">
        <v>118</v>
      </c>
      <c r="W1882" s="104"/>
      <c r="X1882" s="105"/>
      <c r="Y1882" s="106" t="s">
        <v>119</v>
      </c>
      <c r="Z1882" s="107" t="s">
        <v>120</v>
      </c>
      <c r="AA1882" s="108"/>
      <c r="AB1882" s="109" t="s">
        <v>94</v>
      </c>
    </row>
    <row r="1883" spans="1:37">
      <c r="A1883" s="110" t="s">
        <v>121</v>
      </c>
      <c r="B1883" s="111"/>
      <c r="C1883" s="111"/>
      <c r="D1883" s="111"/>
      <c r="E1883" s="111"/>
      <c r="F1883" s="111"/>
      <c r="G1883" s="112"/>
      <c r="H1883" s="111"/>
      <c r="I1883" s="111"/>
      <c r="J1883" s="112"/>
      <c r="K1883" s="113"/>
      <c r="L1883" s="114"/>
      <c r="M1883" s="115"/>
      <c r="N1883" s="116"/>
      <c r="O1883" s="117" t="s">
        <v>121</v>
      </c>
      <c r="P1883" s="111"/>
      <c r="Q1883" s="111"/>
      <c r="R1883" s="111"/>
      <c r="S1883" s="111"/>
      <c r="T1883" s="111"/>
      <c r="U1883" s="112"/>
      <c r="V1883" s="111"/>
      <c r="W1883" s="111"/>
      <c r="X1883" s="112"/>
      <c r="Y1883" s="113"/>
      <c r="Z1883" s="114"/>
      <c r="AA1883" s="115"/>
      <c r="AB1883" s="116"/>
      <c r="AD1883" s="64" t="s">
        <v>122</v>
      </c>
    </row>
    <row r="1884" spans="1:37">
      <c r="A1884" s="110" t="s">
        <v>123</v>
      </c>
      <c r="B1884" s="111"/>
      <c r="C1884" s="111"/>
      <c r="D1884" s="111"/>
      <c r="E1884" s="111"/>
      <c r="F1884" s="111"/>
      <c r="G1884" s="112"/>
      <c r="H1884" s="111"/>
      <c r="I1884" s="111"/>
      <c r="J1884" s="112"/>
      <c r="K1884" s="118"/>
      <c r="L1884" s="119"/>
      <c r="M1884" s="112"/>
      <c r="N1884" s="116"/>
      <c r="O1884" s="117" t="s">
        <v>123</v>
      </c>
      <c r="P1884" s="111"/>
      <c r="Q1884" s="111"/>
      <c r="R1884" s="111"/>
      <c r="S1884" s="111"/>
      <c r="T1884" s="111"/>
      <c r="U1884" s="112"/>
      <c r="V1884" s="111"/>
      <c r="W1884" s="111"/>
      <c r="X1884" s="112"/>
      <c r="Y1884" s="118"/>
      <c r="Z1884" s="119"/>
      <c r="AA1884" s="112"/>
      <c r="AB1884" s="116"/>
      <c r="AD1884" s="120"/>
      <c r="AE1884" s="58"/>
      <c r="AF1884" s="58"/>
      <c r="AG1884" s="58"/>
      <c r="AH1884" s="58"/>
      <c r="AI1884" s="58"/>
      <c r="AJ1884" s="58"/>
      <c r="AK1884" s="58"/>
    </row>
    <row r="1885" spans="1:37">
      <c r="A1885" s="110" t="s">
        <v>124</v>
      </c>
      <c r="B1885" s="111"/>
      <c r="C1885" s="111"/>
      <c r="D1885" s="111"/>
      <c r="E1885" s="111"/>
      <c r="F1885" s="111"/>
      <c r="G1885" s="112"/>
      <c r="H1885" s="111"/>
      <c r="I1885" s="111"/>
      <c r="J1885" s="112"/>
      <c r="K1885" s="118"/>
      <c r="L1885" s="119"/>
      <c r="M1885" s="112"/>
      <c r="N1885" s="116"/>
      <c r="O1885" s="117" t="s">
        <v>124</v>
      </c>
      <c r="P1885" s="111"/>
      <c r="Q1885" s="111"/>
      <c r="R1885" s="111"/>
      <c r="S1885" s="111"/>
      <c r="T1885" s="111"/>
      <c r="U1885" s="112"/>
      <c r="V1885" s="111"/>
      <c r="W1885" s="111"/>
      <c r="X1885" s="112"/>
      <c r="Y1885" s="118"/>
      <c r="Z1885" s="119"/>
      <c r="AA1885" s="112"/>
      <c r="AB1885" s="116"/>
      <c r="AD1885" s="64" t="s">
        <v>96</v>
      </c>
    </row>
    <row r="1886" spans="1:37">
      <c r="A1886" s="110" t="s">
        <v>125</v>
      </c>
      <c r="B1886" s="111"/>
      <c r="C1886" s="111"/>
      <c r="D1886" s="111"/>
      <c r="E1886" s="111"/>
      <c r="F1886" s="111"/>
      <c r="G1886" s="112"/>
      <c r="H1886" s="111"/>
      <c r="I1886" s="111"/>
      <c r="J1886" s="112"/>
      <c r="K1886" s="118"/>
      <c r="L1886" s="119"/>
      <c r="M1886" s="112"/>
      <c r="N1886" s="116"/>
      <c r="O1886" s="117" t="s">
        <v>125</v>
      </c>
      <c r="P1886" s="111"/>
      <c r="Q1886" s="111"/>
      <c r="R1886" s="111"/>
      <c r="S1886" s="111"/>
      <c r="T1886" s="111"/>
      <c r="U1886" s="112"/>
      <c r="V1886" s="111"/>
      <c r="W1886" s="111"/>
      <c r="X1886" s="112"/>
      <c r="Y1886" s="118"/>
      <c r="Z1886" s="119"/>
      <c r="AA1886" s="112"/>
      <c r="AB1886" s="116"/>
      <c r="AD1886" s="120"/>
      <c r="AE1886" s="58"/>
      <c r="AF1886" s="58"/>
      <c r="AG1886" s="58"/>
      <c r="AH1886" s="58"/>
      <c r="AI1886" s="58"/>
      <c r="AJ1886" s="58"/>
      <c r="AK1886" s="58"/>
    </row>
    <row r="1887" spans="1:37">
      <c r="A1887" s="110" t="s">
        <v>126</v>
      </c>
      <c r="B1887" s="111"/>
      <c r="C1887" s="111"/>
      <c r="D1887" s="111"/>
      <c r="E1887" s="111"/>
      <c r="F1887" s="111"/>
      <c r="G1887" s="112"/>
      <c r="H1887" s="111"/>
      <c r="I1887" s="111"/>
      <c r="J1887" s="112"/>
      <c r="K1887" s="118"/>
      <c r="L1887" s="119"/>
      <c r="M1887" s="112"/>
      <c r="N1887" s="116"/>
      <c r="O1887" s="117" t="s">
        <v>126</v>
      </c>
      <c r="P1887" s="111"/>
      <c r="Q1887" s="111"/>
      <c r="R1887" s="111"/>
      <c r="S1887" s="111"/>
      <c r="T1887" s="111"/>
      <c r="U1887" s="112"/>
      <c r="V1887" s="111"/>
      <c r="W1887" s="111"/>
      <c r="X1887" s="112"/>
      <c r="Y1887" s="118"/>
      <c r="Z1887" s="119"/>
      <c r="AA1887" s="112"/>
      <c r="AB1887" s="116"/>
      <c r="AD1887" s="64" t="s">
        <v>127</v>
      </c>
    </row>
    <row r="1888" spans="1:37">
      <c r="A1888" s="121" t="s">
        <v>128</v>
      </c>
      <c r="B1888" s="58"/>
      <c r="C1888" s="58"/>
      <c r="D1888" s="58"/>
      <c r="E1888" s="58"/>
      <c r="F1888" s="58"/>
      <c r="G1888" s="72"/>
      <c r="H1888" s="58"/>
      <c r="I1888" s="58"/>
      <c r="J1888" s="72"/>
      <c r="K1888" s="122"/>
      <c r="L1888" s="123"/>
      <c r="M1888" s="72"/>
      <c r="N1888" s="59"/>
      <c r="O1888" s="124" t="s">
        <v>128</v>
      </c>
      <c r="P1888" s="58"/>
      <c r="Q1888" s="58"/>
      <c r="R1888" s="58"/>
      <c r="S1888" s="58"/>
      <c r="T1888" s="58"/>
      <c r="U1888" s="72"/>
      <c r="V1888" s="58"/>
      <c r="W1888" s="58"/>
      <c r="X1888" s="72"/>
      <c r="Y1888" s="122"/>
      <c r="Z1888" s="123"/>
      <c r="AA1888" s="72"/>
      <c r="AB1888" s="59"/>
      <c r="AD1888" s="120"/>
      <c r="AE1888" s="125" t="str">
        <f>Daten!$A$35</f>
        <v>Fredenbeck</v>
      </c>
      <c r="AF1888" s="58"/>
      <c r="AG1888" s="58"/>
      <c r="AH1888" s="58"/>
      <c r="AI1888" s="58"/>
      <c r="AJ1888" s="58"/>
      <c r="AK1888" s="58"/>
    </row>
    <row r="1889" spans="1:37">
      <c r="A1889" s="65" t="s">
        <v>129</v>
      </c>
      <c r="N1889" s="61"/>
      <c r="O1889" s="64" t="s">
        <v>129</v>
      </c>
      <c r="AB1889" s="61"/>
      <c r="AD1889" s="64" t="s">
        <v>130</v>
      </c>
    </row>
    <row r="1890" spans="1:37">
      <c r="A1890" s="57"/>
      <c r="B1890" s="58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9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8"/>
      <c r="AB1890" s="59"/>
      <c r="AD1890" s="58"/>
      <c r="AE1890" s="126" t="str">
        <f>Daten!$A$33</f>
        <v>06.05.2017</v>
      </c>
      <c r="AF1890" s="58"/>
      <c r="AG1890" s="58"/>
      <c r="AH1890" s="58"/>
      <c r="AI1890" s="58"/>
      <c r="AJ1890" s="58"/>
      <c r="AK1890" s="58"/>
    </row>
    <row r="1891" spans="1:37">
      <c r="A1891" s="51" t="s">
        <v>95</v>
      </c>
      <c r="B1891" s="52"/>
      <c r="C1891" s="52"/>
      <c r="D1891" s="52"/>
      <c r="E1891" s="53"/>
      <c r="F1891" s="54" t="s">
        <v>96</v>
      </c>
      <c r="G1891" s="52"/>
      <c r="H1891" s="52"/>
      <c r="I1891" s="52"/>
      <c r="J1891" s="52"/>
      <c r="K1891" s="52"/>
      <c r="L1891" s="52"/>
      <c r="M1891" s="52"/>
      <c r="N1891" s="52"/>
      <c r="O1891" s="52"/>
      <c r="P1891" s="53"/>
      <c r="Q1891" s="54" t="s">
        <v>97</v>
      </c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3"/>
      <c r="AC1891" s="55" t="s">
        <v>98</v>
      </c>
    </row>
    <row r="1892" spans="1:37">
      <c r="A1892" s="57"/>
      <c r="B1892" s="58"/>
      <c r="C1892" s="58"/>
      <c r="D1892" s="58"/>
      <c r="E1892" s="59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9"/>
      <c r="Q1892" s="58"/>
      <c r="R1892" s="58">
        <f>Sonntag!P82</f>
        <v>0</v>
      </c>
      <c r="S1892" s="58"/>
      <c r="T1892" s="58"/>
      <c r="U1892" s="58"/>
      <c r="V1892" s="58"/>
      <c r="W1892" s="58"/>
      <c r="X1892" s="58"/>
      <c r="Y1892" s="58"/>
      <c r="Z1892" s="58"/>
      <c r="AA1892" s="58"/>
      <c r="AB1892" s="59"/>
      <c r="AC1892" s="55" t="s">
        <v>99</v>
      </c>
    </row>
    <row r="1893" spans="1:37" ht="15.95" customHeight="1">
      <c r="A1893" s="60" t="s">
        <v>100</v>
      </c>
      <c r="C1893" s="56">
        <f>Sonntag!I82</f>
        <v>0</v>
      </c>
      <c r="M1893" s="61"/>
      <c r="N1893" s="62" t="s">
        <v>101</v>
      </c>
      <c r="O1893" s="63"/>
      <c r="P1893" s="56">
        <f>Sonntag!M82</f>
        <v>0</v>
      </c>
      <c r="AB1893" s="61"/>
    </row>
    <row r="1894" spans="1:37">
      <c r="A1894" s="57"/>
      <c r="B1894" s="58"/>
      <c r="C1894" s="58"/>
      <c r="M1894" s="61"/>
      <c r="N1894" s="62"/>
      <c r="AB1894" s="61"/>
      <c r="AD1894" s="64" t="s">
        <v>37</v>
      </c>
      <c r="AG1894" s="64" t="s">
        <v>102</v>
      </c>
      <c r="AJ1894" s="64" t="s">
        <v>39</v>
      </c>
    </row>
    <row r="1895" spans="1:37">
      <c r="A1895" s="65" t="s">
        <v>100</v>
      </c>
      <c r="C1895" s="66"/>
      <c r="D1895" s="67"/>
      <c r="E1895" s="67"/>
      <c r="F1895" s="67"/>
      <c r="G1895" s="67"/>
      <c r="H1895" s="68"/>
      <c r="I1895" s="67"/>
      <c r="J1895" s="67"/>
      <c r="K1895" s="67"/>
      <c r="L1895" s="67"/>
      <c r="M1895" s="68"/>
      <c r="N1895" s="67"/>
      <c r="O1895" s="67"/>
      <c r="P1895" s="67"/>
      <c r="Q1895" s="67"/>
      <c r="R1895" s="68"/>
      <c r="S1895" s="67"/>
      <c r="T1895" s="67"/>
      <c r="U1895" s="67"/>
      <c r="V1895" s="67"/>
      <c r="W1895" s="68"/>
      <c r="X1895" s="67"/>
      <c r="Y1895" s="67"/>
      <c r="Z1895" s="67"/>
      <c r="AA1895" s="67"/>
      <c r="AB1895" s="68"/>
      <c r="AC1895" s="62"/>
      <c r="AD1895" s="69"/>
      <c r="AE1895" s="53"/>
      <c r="AF1895" s="62"/>
      <c r="AG1895" s="69"/>
      <c r="AH1895" s="53"/>
      <c r="AJ1895" s="69"/>
      <c r="AK1895" s="53"/>
    </row>
    <row r="1896" spans="1:37">
      <c r="A1896" s="70" t="s">
        <v>101</v>
      </c>
      <c r="B1896" s="58"/>
      <c r="C1896" s="71"/>
      <c r="D1896" s="72"/>
      <c r="E1896" s="72"/>
      <c r="F1896" s="72"/>
      <c r="G1896" s="72"/>
      <c r="H1896" s="59"/>
      <c r="I1896" s="72"/>
      <c r="J1896" s="72"/>
      <c r="K1896" s="72"/>
      <c r="L1896" s="72"/>
      <c r="M1896" s="59"/>
      <c r="N1896" s="72"/>
      <c r="O1896" s="72"/>
      <c r="P1896" s="72"/>
      <c r="Q1896" s="72"/>
      <c r="R1896" s="59"/>
      <c r="S1896" s="72"/>
      <c r="T1896" s="72"/>
      <c r="U1896" s="72"/>
      <c r="V1896" s="72"/>
      <c r="W1896" s="59"/>
      <c r="X1896" s="72"/>
      <c r="Y1896" s="72"/>
      <c r="Z1896" s="72"/>
      <c r="AA1896" s="72"/>
      <c r="AB1896" s="59"/>
      <c r="AC1896" s="62"/>
      <c r="AD1896" s="462">
        <f>Sonntag!C82</f>
        <v>0</v>
      </c>
      <c r="AE1896" s="463"/>
      <c r="AF1896" s="62"/>
      <c r="AG1896" s="462">
        <f>Sonntag!E82</f>
        <v>0</v>
      </c>
      <c r="AH1896" s="463"/>
      <c r="AJ1896" s="462">
        <f>Sonntag!F82</f>
        <v>0</v>
      </c>
      <c r="AK1896" s="463"/>
    </row>
    <row r="1897" spans="1:37">
      <c r="A1897" s="65" t="s">
        <v>100</v>
      </c>
      <c r="C1897" s="66"/>
      <c r="D1897" s="67"/>
      <c r="E1897" s="67"/>
      <c r="F1897" s="67"/>
      <c r="G1897" s="67"/>
      <c r="H1897" s="68"/>
      <c r="I1897" s="67"/>
      <c r="J1897" s="67"/>
      <c r="K1897" s="67"/>
      <c r="L1897" s="67"/>
      <c r="M1897" s="68"/>
      <c r="N1897" s="67"/>
      <c r="O1897" s="67"/>
      <c r="P1897" s="67"/>
      <c r="Q1897" s="67"/>
      <c r="R1897" s="68"/>
      <c r="S1897" s="67"/>
      <c r="T1897" s="67"/>
      <c r="U1897" s="67"/>
      <c r="V1897" s="67"/>
      <c r="W1897" s="68"/>
      <c r="X1897" s="67"/>
      <c r="Y1897" s="67"/>
      <c r="Z1897" s="67"/>
      <c r="AA1897" s="67"/>
      <c r="AB1897" s="68"/>
      <c r="AC1897" s="62"/>
      <c r="AD1897" s="57"/>
      <c r="AE1897" s="59"/>
      <c r="AF1897" s="62"/>
      <c r="AG1897" s="57"/>
      <c r="AH1897" s="59"/>
      <c r="AJ1897" s="57"/>
      <c r="AK1897" s="59"/>
    </row>
    <row r="1898" spans="1:37">
      <c r="A1898" s="70" t="s">
        <v>101</v>
      </c>
      <c r="B1898" s="58"/>
      <c r="C1898" s="71"/>
      <c r="D1898" s="72"/>
      <c r="E1898" s="72"/>
      <c r="F1898" s="72"/>
      <c r="G1898" s="72"/>
      <c r="H1898" s="59"/>
      <c r="I1898" s="72"/>
      <c r="J1898" s="72"/>
      <c r="K1898" s="72"/>
      <c r="L1898" s="72"/>
      <c r="M1898" s="59"/>
      <c r="N1898" s="72"/>
      <c r="O1898" s="72"/>
      <c r="P1898" s="72"/>
      <c r="Q1898" s="72"/>
      <c r="R1898" s="59"/>
      <c r="S1898" s="72"/>
      <c r="T1898" s="72"/>
      <c r="U1898" s="72"/>
      <c r="V1898" s="72"/>
      <c r="W1898" s="59"/>
      <c r="X1898" s="72"/>
      <c r="Y1898" s="72"/>
      <c r="Z1898" s="72"/>
      <c r="AA1898" s="72"/>
      <c r="AB1898" s="59"/>
      <c r="AC1898" s="62"/>
      <c r="AD1898" s="62"/>
      <c r="AE1898" s="62"/>
      <c r="AF1898" s="62"/>
      <c r="AG1898" s="62"/>
    </row>
    <row r="1899" spans="1:37">
      <c r="A1899" s="65" t="s">
        <v>100</v>
      </c>
      <c r="C1899" s="66"/>
      <c r="D1899" s="67"/>
      <c r="E1899" s="67"/>
      <c r="F1899" s="67"/>
      <c r="G1899" s="67"/>
      <c r="H1899" s="68"/>
      <c r="I1899" s="67"/>
      <c r="J1899" s="67"/>
      <c r="K1899" s="67"/>
      <c r="L1899" s="67"/>
      <c r="M1899" s="68"/>
      <c r="N1899" s="67"/>
      <c r="O1899" s="67"/>
      <c r="P1899" s="67"/>
      <c r="Q1899" s="67"/>
      <c r="R1899" s="68"/>
      <c r="S1899" s="67"/>
      <c r="T1899" s="67"/>
      <c r="U1899" s="67"/>
      <c r="V1899" s="67"/>
      <c r="W1899" s="68"/>
      <c r="X1899" s="67"/>
      <c r="Y1899" s="67"/>
      <c r="Z1899" s="67"/>
      <c r="AA1899" s="67"/>
      <c r="AB1899" s="68"/>
      <c r="AC1899" s="62"/>
      <c r="AD1899" s="73" t="s">
        <v>103</v>
      </c>
      <c r="AE1899" s="62"/>
      <c r="AF1899" s="62"/>
      <c r="AG1899" s="62"/>
    </row>
    <row r="1900" spans="1:37">
      <c r="A1900" s="70" t="s">
        <v>101</v>
      </c>
      <c r="B1900" s="58"/>
      <c r="C1900" s="71"/>
      <c r="D1900" s="72"/>
      <c r="E1900" s="72"/>
      <c r="F1900" s="72"/>
      <c r="G1900" s="72"/>
      <c r="H1900" s="59"/>
      <c r="I1900" s="72"/>
      <c r="J1900" s="72"/>
      <c r="K1900" s="72"/>
      <c r="L1900" s="72"/>
      <c r="M1900" s="59"/>
      <c r="N1900" s="72"/>
      <c r="O1900" s="72"/>
      <c r="P1900" s="72"/>
      <c r="Q1900" s="72"/>
      <c r="R1900" s="59"/>
      <c r="S1900" s="72"/>
      <c r="T1900" s="72"/>
      <c r="U1900" s="72"/>
      <c r="V1900" s="72"/>
      <c r="W1900" s="59"/>
      <c r="X1900" s="72"/>
      <c r="Y1900" s="72"/>
      <c r="Z1900" s="72"/>
      <c r="AA1900" s="72"/>
      <c r="AB1900" s="59"/>
      <c r="AC1900" s="62"/>
      <c r="AD1900" s="62"/>
      <c r="AE1900" s="62"/>
      <c r="AF1900" s="62"/>
      <c r="AG1900" s="62"/>
    </row>
    <row r="1901" spans="1:37">
      <c r="A1901" s="65" t="s">
        <v>100</v>
      </c>
      <c r="C1901" s="66"/>
      <c r="D1901" s="67"/>
      <c r="E1901" s="67"/>
      <c r="F1901" s="67"/>
      <c r="G1901" s="67"/>
      <c r="H1901" s="68"/>
      <c r="I1901" s="67"/>
      <c r="J1901" s="67"/>
      <c r="K1901" s="67"/>
      <c r="L1901" s="67"/>
      <c r="M1901" s="68"/>
      <c r="N1901" s="67"/>
      <c r="O1901" s="67"/>
      <c r="P1901" s="67"/>
      <c r="Q1901" s="67"/>
      <c r="R1901" s="68"/>
      <c r="S1901" s="67"/>
      <c r="T1901" s="67"/>
      <c r="U1901" s="67"/>
      <c r="V1901" s="67"/>
      <c r="W1901" s="68"/>
      <c r="X1901" s="67"/>
      <c r="Y1901" s="67"/>
      <c r="Z1901" s="67"/>
      <c r="AA1901" s="67"/>
      <c r="AB1901" s="68"/>
      <c r="AC1901" s="62"/>
      <c r="AD1901" s="74" t="str">
        <f>Daten!$A$31</f>
        <v>DM Senioren 2017</v>
      </c>
      <c r="AE1901" s="58"/>
      <c r="AF1901" s="58"/>
      <c r="AG1901" s="58"/>
      <c r="AH1901" s="58"/>
      <c r="AI1901" s="58"/>
      <c r="AJ1901" s="58"/>
      <c r="AK1901" s="58"/>
    </row>
    <row r="1902" spans="1:37">
      <c r="A1902" s="70" t="s">
        <v>101</v>
      </c>
      <c r="B1902" s="58"/>
      <c r="C1902" s="71"/>
      <c r="D1902" s="72"/>
      <c r="E1902" s="72"/>
      <c r="F1902" s="72"/>
      <c r="G1902" s="72"/>
      <c r="H1902" s="59"/>
      <c r="I1902" s="72"/>
      <c r="J1902" s="72"/>
      <c r="K1902" s="72"/>
      <c r="L1902" s="72"/>
      <c r="M1902" s="59"/>
      <c r="N1902" s="72"/>
      <c r="O1902" s="72"/>
      <c r="P1902" s="72"/>
      <c r="Q1902" s="72"/>
      <c r="R1902" s="59"/>
      <c r="S1902" s="72"/>
      <c r="T1902" s="72"/>
      <c r="U1902" s="72"/>
      <c r="V1902" s="72"/>
      <c r="W1902" s="59"/>
      <c r="X1902" s="72"/>
      <c r="Y1902" s="72"/>
      <c r="Z1902" s="72"/>
      <c r="AA1902" s="72"/>
      <c r="AB1902" s="59"/>
      <c r="AC1902" s="62"/>
      <c r="AD1902" s="75">
        <f>Sonntag!G82</f>
        <v>0</v>
      </c>
      <c r="AE1902" s="76"/>
      <c r="AF1902" s="76"/>
      <c r="AG1902" s="75" t="s">
        <v>34</v>
      </c>
      <c r="AH1902" s="76"/>
      <c r="AI1902" s="76"/>
      <c r="AJ1902" s="76"/>
      <c r="AK1902" s="76"/>
    </row>
    <row r="1903" spans="1:37">
      <c r="A1903" s="65" t="s">
        <v>100</v>
      </c>
      <c r="C1903" s="66"/>
      <c r="D1903" s="67"/>
      <c r="E1903" s="67"/>
      <c r="F1903" s="67"/>
      <c r="G1903" s="67"/>
      <c r="H1903" s="68"/>
      <c r="I1903" s="67"/>
      <c r="J1903" s="67"/>
      <c r="K1903" s="67"/>
      <c r="L1903" s="67"/>
      <c r="M1903" s="68"/>
      <c r="N1903" s="67"/>
      <c r="O1903" s="67"/>
      <c r="P1903" s="67"/>
      <c r="Q1903" s="67"/>
      <c r="R1903" s="68"/>
      <c r="S1903" s="67"/>
      <c r="T1903" s="67"/>
      <c r="U1903" s="67"/>
      <c r="V1903" s="67"/>
      <c r="W1903" s="68"/>
      <c r="X1903" s="67"/>
      <c r="Y1903" s="67"/>
      <c r="Z1903" s="67"/>
      <c r="AA1903" s="67"/>
      <c r="AB1903" s="68"/>
      <c r="AC1903" s="62"/>
      <c r="AD1903" s="77"/>
      <c r="AE1903" s="62"/>
      <c r="AF1903" s="62"/>
      <c r="AG1903" s="62"/>
      <c r="AH1903" s="62"/>
      <c r="AI1903" s="62"/>
      <c r="AJ1903" s="62"/>
      <c r="AK1903" s="62"/>
    </row>
    <row r="1904" spans="1:37">
      <c r="A1904" s="70" t="s">
        <v>101</v>
      </c>
      <c r="B1904" s="58"/>
      <c r="C1904" s="71"/>
      <c r="D1904" s="72"/>
      <c r="E1904" s="72"/>
      <c r="F1904" s="72"/>
      <c r="G1904" s="72"/>
      <c r="H1904" s="59"/>
      <c r="I1904" s="72"/>
      <c r="J1904" s="72"/>
      <c r="K1904" s="72"/>
      <c r="L1904" s="72"/>
      <c r="M1904" s="59"/>
      <c r="N1904" s="72"/>
      <c r="O1904" s="72"/>
      <c r="P1904" s="72"/>
      <c r="Q1904" s="72"/>
      <c r="R1904" s="59"/>
      <c r="S1904" s="72"/>
      <c r="T1904" s="72"/>
      <c r="U1904" s="72"/>
      <c r="V1904" s="72"/>
      <c r="W1904" s="59"/>
      <c r="X1904" s="72"/>
      <c r="Y1904" s="72"/>
      <c r="Z1904" s="72"/>
      <c r="AA1904" s="72"/>
      <c r="AB1904" s="59"/>
      <c r="AC1904" s="62"/>
      <c r="AD1904" s="78" t="s">
        <v>104</v>
      </c>
      <c r="AE1904" s="76"/>
      <c r="AF1904" s="76"/>
      <c r="AG1904" s="76"/>
      <c r="AH1904" s="79"/>
      <c r="AI1904" s="76"/>
      <c r="AJ1904" s="76"/>
      <c r="AK1904" s="80"/>
    </row>
    <row r="1905" spans="1:37">
      <c r="D1905" s="64"/>
      <c r="AD1905" s="81"/>
      <c r="AE1905" s="52"/>
      <c r="AF1905" s="52"/>
      <c r="AG1905" s="52"/>
      <c r="AH1905" s="82"/>
      <c r="AI1905" s="52"/>
      <c r="AJ1905" s="52"/>
      <c r="AK1905" s="53"/>
    </row>
    <row r="1906" spans="1:37">
      <c r="A1906" s="83" t="s">
        <v>105</v>
      </c>
      <c r="B1906" s="76"/>
      <c r="C1906" s="80"/>
      <c r="D1906" s="84"/>
      <c r="E1906" s="84" t="s">
        <v>100</v>
      </c>
      <c r="F1906" s="85" t="s">
        <v>21</v>
      </c>
      <c r="G1906" s="84" t="s">
        <v>101</v>
      </c>
      <c r="H1906" s="86"/>
      <c r="I1906" s="84" t="s">
        <v>106</v>
      </c>
      <c r="J1906" s="84"/>
      <c r="K1906" s="84"/>
      <c r="L1906" s="84"/>
      <c r="M1906" s="86"/>
      <c r="N1906" s="84" t="s">
        <v>107</v>
      </c>
      <c r="O1906" s="84"/>
      <c r="P1906" s="84"/>
      <c r="Q1906" s="84"/>
      <c r="R1906" s="86"/>
      <c r="S1906" s="73"/>
      <c r="T1906" s="73"/>
      <c r="AD1906" s="87" t="s">
        <v>108</v>
      </c>
      <c r="AE1906" s="58"/>
      <c r="AF1906" s="58"/>
      <c r="AG1906" s="58"/>
      <c r="AH1906" s="72"/>
      <c r="AI1906" s="58"/>
      <c r="AJ1906" s="58"/>
      <c r="AK1906" s="59"/>
    </row>
    <row r="1907" spans="1:37">
      <c r="A1907" s="60"/>
      <c r="C1907" s="61"/>
      <c r="H1907" s="61"/>
      <c r="M1907" s="61"/>
      <c r="N1907" s="88"/>
      <c r="O1907" s="89"/>
      <c r="P1907" s="89"/>
      <c r="Q1907" s="89"/>
      <c r="R1907" s="90"/>
      <c r="S1907" s="62"/>
      <c r="T1907" s="56" t="s">
        <v>109</v>
      </c>
      <c r="AD1907" s="91"/>
      <c r="AE1907" s="62"/>
      <c r="AF1907" s="62"/>
      <c r="AG1907" s="62"/>
      <c r="AH1907" s="92"/>
      <c r="AI1907" s="62"/>
      <c r="AJ1907" s="62"/>
      <c r="AK1907" s="61"/>
    </row>
    <row r="1908" spans="1:37">
      <c r="A1908" s="93" t="s">
        <v>110</v>
      </c>
      <c r="B1908" s="58"/>
      <c r="C1908" s="59"/>
      <c r="D1908" s="58"/>
      <c r="E1908" s="58"/>
      <c r="F1908" s="94" t="s">
        <v>21</v>
      </c>
      <c r="G1908" s="58"/>
      <c r="H1908" s="59"/>
      <c r="I1908" s="58"/>
      <c r="J1908" s="58"/>
      <c r="K1908" s="94" t="s">
        <v>21</v>
      </c>
      <c r="L1908" s="58"/>
      <c r="M1908" s="59"/>
      <c r="N1908" s="95"/>
      <c r="O1908" s="95"/>
      <c r="P1908" s="96"/>
      <c r="Q1908" s="97"/>
      <c r="R1908" s="98"/>
      <c r="S1908" s="62"/>
      <c r="T1908" s="62"/>
      <c r="AD1908" s="87" t="s">
        <v>111</v>
      </c>
      <c r="AE1908" s="58"/>
      <c r="AF1908" s="58"/>
      <c r="AG1908" s="58"/>
      <c r="AH1908" s="72"/>
      <c r="AI1908" s="58"/>
      <c r="AJ1908" s="58"/>
      <c r="AK1908" s="59"/>
    </row>
    <row r="1909" spans="1:37">
      <c r="A1909" s="60"/>
      <c r="C1909" s="61"/>
      <c r="H1909" s="61"/>
      <c r="K1909" s="99"/>
      <c r="M1909" s="61"/>
      <c r="N1909" s="62"/>
      <c r="Q1909" s="100"/>
      <c r="R1909" s="61"/>
      <c r="S1909" s="62"/>
      <c r="T1909" s="58"/>
      <c r="U1909" s="58"/>
      <c r="V1909" s="58"/>
      <c r="W1909" s="58"/>
      <c r="X1909" s="58"/>
      <c r="Y1909" s="58"/>
      <c r="Z1909" s="58"/>
      <c r="AA1909" s="58"/>
      <c r="AB1909" s="58"/>
      <c r="AC1909" s="62"/>
      <c r="AD1909" s="91"/>
      <c r="AE1909" s="62"/>
      <c r="AF1909" s="62"/>
      <c r="AG1909" s="62"/>
      <c r="AH1909" s="92"/>
      <c r="AI1909" s="62"/>
      <c r="AJ1909" s="62"/>
      <c r="AK1909" s="61"/>
    </row>
    <row r="1910" spans="1:37">
      <c r="A1910" s="93" t="s">
        <v>112</v>
      </c>
      <c r="B1910" s="58"/>
      <c r="C1910" s="59"/>
      <c r="D1910" s="58"/>
      <c r="E1910" s="58"/>
      <c r="F1910" s="94" t="s">
        <v>21</v>
      </c>
      <c r="G1910" s="58"/>
      <c r="H1910" s="59"/>
      <c r="I1910" s="58"/>
      <c r="J1910" s="58"/>
      <c r="K1910" s="94" t="s">
        <v>21</v>
      </c>
      <c r="L1910" s="58"/>
      <c r="M1910" s="59"/>
      <c r="N1910" s="58"/>
      <c r="O1910" s="58"/>
      <c r="P1910" s="94" t="s">
        <v>21</v>
      </c>
      <c r="Q1910" s="101"/>
      <c r="R1910" s="59"/>
      <c r="S1910" s="62"/>
      <c r="T1910" s="62"/>
      <c r="AD1910" s="87" t="s">
        <v>113</v>
      </c>
      <c r="AE1910" s="58"/>
      <c r="AF1910" s="58"/>
      <c r="AG1910" s="58"/>
      <c r="AH1910" s="72"/>
      <c r="AI1910" s="58"/>
      <c r="AJ1910" s="58"/>
      <c r="AK1910" s="59"/>
    </row>
    <row r="1911" spans="1:37">
      <c r="AD1911" s="91" t="s">
        <v>114</v>
      </c>
      <c r="AE1911" s="62"/>
      <c r="AF1911" s="62"/>
      <c r="AG1911" s="62"/>
      <c r="AH1911" s="92"/>
      <c r="AI1911" s="62"/>
      <c r="AJ1911" s="62"/>
      <c r="AK1911" s="61"/>
    </row>
    <row r="1912" spans="1:37">
      <c r="A1912" s="102"/>
      <c r="B1912" s="76"/>
      <c r="C1912" s="76"/>
      <c r="D1912" s="76"/>
      <c r="E1912" s="76" t="s">
        <v>100</v>
      </c>
      <c r="F1912" s="76"/>
      <c r="G1912" s="76"/>
      <c r="H1912" s="76"/>
      <c r="I1912" s="76"/>
      <c r="J1912" s="76"/>
      <c r="K1912" s="76"/>
      <c r="L1912" s="76"/>
      <c r="M1912" s="76"/>
      <c r="N1912" s="85" t="s">
        <v>40</v>
      </c>
      <c r="O1912" s="76"/>
      <c r="P1912" s="76"/>
      <c r="Q1912" s="76"/>
      <c r="R1912" s="76"/>
      <c r="S1912" s="76"/>
      <c r="T1912" s="76" t="s">
        <v>101</v>
      </c>
      <c r="U1912" s="76"/>
      <c r="V1912" s="76"/>
      <c r="W1912" s="76"/>
      <c r="X1912" s="76"/>
      <c r="Y1912" s="76"/>
      <c r="Z1912" s="76"/>
      <c r="AA1912" s="76"/>
      <c r="AB1912" s="80"/>
      <c r="AD1912" s="87" t="s">
        <v>115</v>
      </c>
      <c r="AE1912" s="58"/>
      <c r="AF1912" s="58"/>
      <c r="AG1912" s="58"/>
      <c r="AH1912" s="72"/>
      <c r="AI1912" s="58"/>
      <c r="AJ1912" s="58"/>
      <c r="AK1912" s="59"/>
    </row>
    <row r="1913" spans="1:37">
      <c r="A1913" s="103" t="s">
        <v>116</v>
      </c>
      <c r="B1913" s="104" t="s">
        <v>117</v>
      </c>
      <c r="C1913" s="104"/>
      <c r="D1913" s="104"/>
      <c r="E1913" s="104"/>
      <c r="F1913" s="104"/>
      <c r="G1913" s="105"/>
      <c r="H1913" s="104" t="s">
        <v>118</v>
      </c>
      <c r="I1913" s="104"/>
      <c r="J1913" s="105"/>
      <c r="K1913" s="106" t="s">
        <v>119</v>
      </c>
      <c r="L1913" s="107" t="s">
        <v>120</v>
      </c>
      <c r="M1913" s="108"/>
      <c r="N1913" s="109" t="s">
        <v>94</v>
      </c>
      <c r="O1913" s="105" t="s">
        <v>116</v>
      </c>
      <c r="P1913" s="104" t="s">
        <v>117</v>
      </c>
      <c r="Q1913" s="104"/>
      <c r="R1913" s="104"/>
      <c r="S1913" s="104"/>
      <c r="T1913" s="104"/>
      <c r="U1913" s="105"/>
      <c r="V1913" s="104" t="s">
        <v>118</v>
      </c>
      <c r="W1913" s="104"/>
      <c r="X1913" s="105"/>
      <c r="Y1913" s="106" t="s">
        <v>119</v>
      </c>
      <c r="Z1913" s="107" t="s">
        <v>120</v>
      </c>
      <c r="AA1913" s="108"/>
      <c r="AB1913" s="109" t="s">
        <v>94</v>
      </c>
    </row>
    <row r="1914" spans="1:37">
      <c r="A1914" s="110" t="s">
        <v>121</v>
      </c>
      <c r="B1914" s="111"/>
      <c r="C1914" s="111"/>
      <c r="D1914" s="111"/>
      <c r="E1914" s="111"/>
      <c r="F1914" s="111"/>
      <c r="G1914" s="112"/>
      <c r="H1914" s="111"/>
      <c r="I1914" s="111"/>
      <c r="J1914" s="112"/>
      <c r="K1914" s="113"/>
      <c r="L1914" s="114"/>
      <c r="M1914" s="115"/>
      <c r="N1914" s="116"/>
      <c r="O1914" s="117" t="s">
        <v>121</v>
      </c>
      <c r="P1914" s="111"/>
      <c r="Q1914" s="111"/>
      <c r="R1914" s="111"/>
      <c r="S1914" s="111"/>
      <c r="T1914" s="111"/>
      <c r="U1914" s="112"/>
      <c r="V1914" s="111"/>
      <c r="W1914" s="111"/>
      <c r="X1914" s="112"/>
      <c r="Y1914" s="113"/>
      <c r="Z1914" s="114"/>
      <c r="AA1914" s="115"/>
      <c r="AB1914" s="116"/>
      <c r="AD1914" s="64" t="s">
        <v>122</v>
      </c>
    </row>
    <row r="1915" spans="1:37">
      <c r="A1915" s="110" t="s">
        <v>123</v>
      </c>
      <c r="B1915" s="111"/>
      <c r="C1915" s="111"/>
      <c r="D1915" s="111"/>
      <c r="E1915" s="111"/>
      <c r="F1915" s="111"/>
      <c r="G1915" s="112"/>
      <c r="H1915" s="111"/>
      <c r="I1915" s="111"/>
      <c r="J1915" s="112"/>
      <c r="K1915" s="118"/>
      <c r="L1915" s="119"/>
      <c r="M1915" s="112"/>
      <c r="N1915" s="116"/>
      <c r="O1915" s="117" t="s">
        <v>123</v>
      </c>
      <c r="P1915" s="111"/>
      <c r="Q1915" s="111"/>
      <c r="R1915" s="111"/>
      <c r="S1915" s="111"/>
      <c r="T1915" s="111"/>
      <c r="U1915" s="112"/>
      <c r="V1915" s="111"/>
      <c r="W1915" s="111"/>
      <c r="X1915" s="112"/>
      <c r="Y1915" s="118"/>
      <c r="Z1915" s="119"/>
      <c r="AA1915" s="112"/>
      <c r="AB1915" s="116"/>
      <c r="AD1915" s="120"/>
      <c r="AE1915" s="58"/>
      <c r="AF1915" s="58"/>
      <c r="AG1915" s="58"/>
      <c r="AH1915" s="58"/>
      <c r="AI1915" s="58"/>
      <c r="AJ1915" s="58"/>
      <c r="AK1915" s="58"/>
    </row>
    <row r="1916" spans="1:37">
      <c r="A1916" s="110" t="s">
        <v>124</v>
      </c>
      <c r="B1916" s="111"/>
      <c r="C1916" s="111"/>
      <c r="D1916" s="111"/>
      <c r="E1916" s="111"/>
      <c r="F1916" s="111"/>
      <c r="G1916" s="112"/>
      <c r="H1916" s="111"/>
      <c r="I1916" s="111"/>
      <c r="J1916" s="112"/>
      <c r="K1916" s="118"/>
      <c r="L1916" s="119"/>
      <c r="M1916" s="112"/>
      <c r="N1916" s="116"/>
      <c r="O1916" s="117" t="s">
        <v>124</v>
      </c>
      <c r="P1916" s="111"/>
      <c r="Q1916" s="111"/>
      <c r="R1916" s="111"/>
      <c r="S1916" s="111"/>
      <c r="T1916" s="111"/>
      <c r="U1916" s="112"/>
      <c r="V1916" s="111"/>
      <c r="W1916" s="111"/>
      <c r="X1916" s="112"/>
      <c r="Y1916" s="118"/>
      <c r="Z1916" s="119"/>
      <c r="AA1916" s="112"/>
      <c r="AB1916" s="116"/>
      <c r="AD1916" s="64" t="s">
        <v>96</v>
      </c>
    </row>
    <row r="1917" spans="1:37">
      <c r="A1917" s="110" t="s">
        <v>125</v>
      </c>
      <c r="B1917" s="111"/>
      <c r="C1917" s="111"/>
      <c r="D1917" s="111"/>
      <c r="E1917" s="111"/>
      <c r="F1917" s="111"/>
      <c r="G1917" s="112"/>
      <c r="H1917" s="111"/>
      <c r="I1917" s="111"/>
      <c r="J1917" s="112"/>
      <c r="K1917" s="118"/>
      <c r="L1917" s="119"/>
      <c r="M1917" s="112"/>
      <c r="N1917" s="116"/>
      <c r="O1917" s="117" t="s">
        <v>125</v>
      </c>
      <c r="P1917" s="111"/>
      <c r="Q1917" s="111"/>
      <c r="R1917" s="111"/>
      <c r="S1917" s="111"/>
      <c r="T1917" s="111"/>
      <c r="U1917" s="112"/>
      <c r="V1917" s="111"/>
      <c r="W1917" s="111"/>
      <c r="X1917" s="112"/>
      <c r="Y1917" s="118"/>
      <c r="Z1917" s="119"/>
      <c r="AA1917" s="112"/>
      <c r="AB1917" s="116"/>
      <c r="AD1917" s="120"/>
      <c r="AE1917" s="58"/>
      <c r="AF1917" s="58"/>
      <c r="AG1917" s="58"/>
      <c r="AH1917" s="58"/>
      <c r="AI1917" s="58"/>
      <c r="AJ1917" s="58"/>
      <c r="AK1917" s="58"/>
    </row>
    <row r="1918" spans="1:37">
      <c r="A1918" s="110" t="s">
        <v>126</v>
      </c>
      <c r="B1918" s="111"/>
      <c r="C1918" s="111"/>
      <c r="D1918" s="111"/>
      <c r="E1918" s="111"/>
      <c r="F1918" s="111"/>
      <c r="G1918" s="112"/>
      <c r="H1918" s="111"/>
      <c r="I1918" s="111"/>
      <c r="J1918" s="112"/>
      <c r="K1918" s="118"/>
      <c r="L1918" s="119"/>
      <c r="M1918" s="112"/>
      <c r="N1918" s="116"/>
      <c r="O1918" s="117" t="s">
        <v>126</v>
      </c>
      <c r="P1918" s="111"/>
      <c r="Q1918" s="111"/>
      <c r="R1918" s="111"/>
      <c r="S1918" s="111"/>
      <c r="T1918" s="111"/>
      <c r="U1918" s="112"/>
      <c r="V1918" s="111"/>
      <c r="W1918" s="111"/>
      <c r="X1918" s="112"/>
      <c r="Y1918" s="118"/>
      <c r="Z1918" s="119"/>
      <c r="AA1918" s="112"/>
      <c r="AB1918" s="116"/>
      <c r="AD1918" s="64" t="s">
        <v>127</v>
      </c>
    </row>
    <row r="1919" spans="1:37">
      <c r="A1919" s="121" t="s">
        <v>128</v>
      </c>
      <c r="B1919" s="58"/>
      <c r="C1919" s="58"/>
      <c r="D1919" s="58"/>
      <c r="E1919" s="58"/>
      <c r="F1919" s="58"/>
      <c r="G1919" s="72"/>
      <c r="H1919" s="58"/>
      <c r="I1919" s="58"/>
      <c r="J1919" s="72"/>
      <c r="K1919" s="122"/>
      <c r="L1919" s="123"/>
      <c r="M1919" s="72"/>
      <c r="N1919" s="59"/>
      <c r="O1919" s="124" t="s">
        <v>128</v>
      </c>
      <c r="P1919" s="58"/>
      <c r="Q1919" s="58"/>
      <c r="R1919" s="58"/>
      <c r="S1919" s="58"/>
      <c r="T1919" s="58"/>
      <c r="U1919" s="72"/>
      <c r="V1919" s="58"/>
      <c r="W1919" s="58"/>
      <c r="X1919" s="72"/>
      <c r="Y1919" s="122"/>
      <c r="Z1919" s="123"/>
      <c r="AA1919" s="72"/>
      <c r="AB1919" s="59"/>
      <c r="AD1919" s="125"/>
      <c r="AE1919" s="125" t="str">
        <f>Daten!$A$35</f>
        <v>Fredenbeck</v>
      </c>
      <c r="AF1919" s="58"/>
      <c r="AG1919" s="58"/>
      <c r="AH1919" s="58"/>
      <c r="AI1919" s="58"/>
      <c r="AJ1919" s="58"/>
      <c r="AK1919" s="58"/>
    </row>
    <row r="1920" spans="1:37">
      <c r="A1920" s="65" t="s">
        <v>129</v>
      </c>
      <c r="N1920" s="61"/>
      <c r="O1920" s="64" t="s">
        <v>129</v>
      </c>
      <c r="AB1920" s="61"/>
      <c r="AD1920" s="64" t="s">
        <v>130</v>
      </c>
    </row>
    <row r="1921" spans="1:37">
      <c r="A1921" s="57"/>
      <c r="B1921" s="58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9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8"/>
      <c r="AB1921" s="59"/>
      <c r="AD1921" s="58"/>
      <c r="AE1921" s="126" t="str">
        <f>Daten!$A$33</f>
        <v>06.05.2017</v>
      </c>
      <c r="AF1921" s="58"/>
      <c r="AG1921" s="58"/>
      <c r="AH1921" s="58"/>
      <c r="AI1921" s="58"/>
      <c r="AJ1921" s="58"/>
      <c r="AK1921" s="58"/>
    </row>
    <row r="1922" spans="1:37" ht="12" customHeight="1">
      <c r="A1922" s="127"/>
    </row>
    <row r="1923" spans="1:37">
      <c r="A1923" s="51" t="s">
        <v>95</v>
      </c>
      <c r="B1923" s="52"/>
      <c r="C1923" s="52"/>
      <c r="D1923" s="52"/>
      <c r="E1923" s="53"/>
      <c r="F1923" s="54" t="s">
        <v>96</v>
      </c>
      <c r="G1923" s="52"/>
      <c r="H1923" s="52"/>
      <c r="I1923" s="52"/>
      <c r="J1923" s="52"/>
      <c r="K1923" s="52"/>
      <c r="L1923" s="52"/>
      <c r="M1923" s="52"/>
      <c r="N1923" s="52"/>
      <c r="O1923" s="52"/>
      <c r="P1923" s="53"/>
      <c r="Q1923" s="54" t="s">
        <v>97</v>
      </c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3"/>
      <c r="AC1923" s="55" t="s">
        <v>98</v>
      </c>
    </row>
    <row r="1924" spans="1:37">
      <c r="A1924" s="57"/>
      <c r="B1924" s="58"/>
      <c r="C1924" s="58"/>
      <c r="D1924" s="58"/>
      <c r="E1924" s="59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9"/>
      <c r="Q1924" s="58"/>
      <c r="R1924" s="58">
        <f>Sonntag!P83</f>
        <v>0</v>
      </c>
      <c r="S1924" s="58"/>
      <c r="T1924" s="58"/>
      <c r="U1924" s="58"/>
      <c r="V1924" s="58"/>
      <c r="W1924" s="58"/>
      <c r="X1924" s="58"/>
      <c r="Y1924" s="58"/>
      <c r="Z1924" s="58"/>
      <c r="AA1924" s="58"/>
      <c r="AB1924" s="59"/>
      <c r="AC1924" s="55" t="s">
        <v>99</v>
      </c>
    </row>
    <row r="1925" spans="1:37" ht="15.95" customHeight="1">
      <c r="A1925" s="60" t="s">
        <v>100</v>
      </c>
      <c r="C1925" s="56">
        <f>Sonntag!I83</f>
        <v>0</v>
      </c>
      <c r="M1925" s="61"/>
      <c r="N1925" s="62" t="s">
        <v>101</v>
      </c>
      <c r="O1925" s="63"/>
      <c r="P1925" s="56">
        <f>Sonntag!M83</f>
        <v>0</v>
      </c>
      <c r="AB1925" s="61"/>
    </row>
    <row r="1926" spans="1:37">
      <c r="A1926" s="57"/>
      <c r="B1926" s="58"/>
      <c r="C1926" s="58"/>
      <c r="M1926" s="61"/>
      <c r="N1926" s="62"/>
      <c r="AB1926" s="61"/>
      <c r="AD1926" s="64" t="s">
        <v>37</v>
      </c>
      <c r="AG1926" s="64" t="s">
        <v>102</v>
      </c>
      <c r="AJ1926" s="64" t="s">
        <v>39</v>
      </c>
    </row>
    <row r="1927" spans="1:37">
      <c r="A1927" s="65" t="s">
        <v>100</v>
      </c>
      <c r="C1927" s="66"/>
      <c r="D1927" s="67"/>
      <c r="E1927" s="67"/>
      <c r="F1927" s="67"/>
      <c r="G1927" s="67"/>
      <c r="H1927" s="68"/>
      <c r="I1927" s="67"/>
      <c r="J1927" s="67"/>
      <c r="K1927" s="67"/>
      <c r="L1927" s="67"/>
      <c r="M1927" s="68"/>
      <c r="N1927" s="67"/>
      <c r="O1927" s="67"/>
      <c r="P1927" s="67"/>
      <c r="Q1927" s="67"/>
      <c r="R1927" s="68"/>
      <c r="S1927" s="67"/>
      <c r="T1927" s="67"/>
      <c r="U1927" s="67"/>
      <c r="V1927" s="67"/>
      <c r="W1927" s="68"/>
      <c r="X1927" s="67"/>
      <c r="Y1927" s="67"/>
      <c r="Z1927" s="67"/>
      <c r="AA1927" s="67"/>
      <c r="AB1927" s="68"/>
      <c r="AC1927" s="62"/>
      <c r="AD1927" s="69"/>
      <c r="AE1927" s="53"/>
      <c r="AF1927" s="62"/>
      <c r="AG1927" s="69"/>
      <c r="AH1927" s="53"/>
      <c r="AJ1927" s="69"/>
      <c r="AK1927" s="53"/>
    </row>
    <row r="1928" spans="1:37">
      <c r="A1928" s="70" t="s">
        <v>101</v>
      </c>
      <c r="B1928" s="58"/>
      <c r="C1928" s="71"/>
      <c r="D1928" s="72"/>
      <c r="E1928" s="72"/>
      <c r="F1928" s="72"/>
      <c r="G1928" s="72"/>
      <c r="H1928" s="59"/>
      <c r="I1928" s="72"/>
      <c r="J1928" s="72"/>
      <c r="K1928" s="72"/>
      <c r="L1928" s="72"/>
      <c r="M1928" s="59"/>
      <c r="N1928" s="72"/>
      <c r="O1928" s="72"/>
      <c r="P1928" s="72"/>
      <c r="Q1928" s="72"/>
      <c r="R1928" s="59"/>
      <c r="S1928" s="72"/>
      <c r="T1928" s="72"/>
      <c r="U1928" s="72"/>
      <c r="V1928" s="72"/>
      <c r="W1928" s="59"/>
      <c r="X1928" s="72"/>
      <c r="Y1928" s="72"/>
      <c r="Z1928" s="72"/>
      <c r="AA1928" s="72"/>
      <c r="AB1928" s="59"/>
      <c r="AC1928" s="62"/>
      <c r="AD1928" s="462">
        <f>Sonntag!C82</f>
        <v>0</v>
      </c>
      <c r="AE1928" s="463"/>
      <c r="AF1928" s="62"/>
      <c r="AG1928" s="462">
        <f>Sonntag!E83</f>
        <v>0</v>
      </c>
      <c r="AH1928" s="463"/>
      <c r="AJ1928" s="462">
        <f>Sonntag!F83</f>
        <v>0</v>
      </c>
      <c r="AK1928" s="463"/>
    </row>
    <row r="1929" spans="1:37">
      <c r="A1929" s="65" t="s">
        <v>100</v>
      </c>
      <c r="C1929" s="66"/>
      <c r="D1929" s="67"/>
      <c r="E1929" s="67"/>
      <c r="F1929" s="67"/>
      <c r="G1929" s="67"/>
      <c r="H1929" s="68"/>
      <c r="I1929" s="67"/>
      <c r="J1929" s="67"/>
      <c r="K1929" s="67"/>
      <c r="L1929" s="67"/>
      <c r="M1929" s="68"/>
      <c r="N1929" s="67"/>
      <c r="O1929" s="67"/>
      <c r="P1929" s="67"/>
      <c r="Q1929" s="67"/>
      <c r="R1929" s="68"/>
      <c r="S1929" s="67"/>
      <c r="T1929" s="67"/>
      <c r="U1929" s="67"/>
      <c r="V1929" s="67"/>
      <c r="W1929" s="68"/>
      <c r="X1929" s="67"/>
      <c r="Y1929" s="67"/>
      <c r="Z1929" s="67"/>
      <c r="AA1929" s="67"/>
      <c r="AB1929" s="68"/>
      <c r="AC1929" s="62"/>
      <c r="AD1929" s="57"/>
      <c r="AE1929" s="59"/>
      <c r="AF1929" s="62"/>
      <c r="AG1929" s="57"/>
      <c r="AH1929" s="59"/>
      <c r="AJ1929" s="57"/>
      <c r="AK1929" s="59"/>
    </row>
    <row r="1930" spans="1:37">
      <c r="A1930" s="70" t="s">
        <v>101</v>
      </c>
      <c r="B1930" s="58"/>
      <c r="C1930" s="71"/>
      <c r="D1930" s="72"/>
      <c r="E1930" s="72"/>
      <c r="F1930" s="72"/>
      <c r="G1930" s="72"/>
      <c r="H1930" s="59"/>
      <c r="I1930" s="72"/>
      <c r="J1930" s="72"/>
      <c r="K1930" s="72"/>
      <c r="L1930" s="72"/>
      <c r="M1930" s="59"/>
      <c r="N1930" s="72"/>
      <c r="O1930" s="72"/>
      <c r="P1930" s="72"/>
      <c r="Q1930" s="72"/>
      <c r="R1930" s="59"/>
      <c r="S1930" s="72"/>
      <c r="T1930" s="72"/>
      <c r="U1930" s="72"/>
      <c r="V1930" s="72"/>
      <c r="W1930" s="59"/>
      <c r="X1930" s="72"/>
      <c r="Y1930" s="72"/>
      <c r="Z1930" s="72"/>
      <c r="AA1930" s="72"/>
      <c r="AB1930" s="59"/>
      <c r="AC1930" s="62"/>
      <c r="AD1930" s="62"/>
      <c r="AE1930" s="62"/>
      <c r="AF1930" s="62"/>
      <c r="AG1930" s="62"/>
    </row>
    <row r="1931" spans="1:37">
      <c r="A1931" s="65" t="s">
        <v>100</v>
      </c>
      <c r="C1931" s="66"/>
      <c r="D1931" s="67"/>
      <c r="E1931" s="67"/>
      <c r="F1931" s="67"/>
      <c r="G1931" s="67"/>
      <c r="H1931" s="68"/>
      <c r="I1931" s="67"/>
      <c r="J1931" s="67"/>
      <c r="K1931" s="67"/>
      <c r="L1931" s="67"/>
      <c r="M1931" s="68"/>
      <c r="N1931" s="67"/>
      <c r="O1931" s="67"/>
      <c r="P1931" s="67"/>
      <c r="Q1931" s="67"/>
      <c r="R1931" s="68"/>
      <c r="S1931" s="67"/>
      <c r="T1931" s="67"/>
      <c r="U1931" s="67"/>
      <c r="V1931" s="67"/>
      <c r="W1931" s="68"/>
      <c r="X1931" s="67"/>
      <c r="Y1931" s="67"/>
      <c r="Z1931" s="67"/>
      <c r="AA1931" s="67"/>
      <c r="AB1931" s="68"/>
      <c r="AC1931" s="62"/>
      <c r="AD1931" s="73" t="s">
        <v>103</v>
      </c>
      <c r="AE1931" s="62"/>
      <c r="AF1931" s="62"/>
      <c r="AG1931" s="62"/>
    </row>
    <row r="1932" spans="1:37">
      <c r="A1932" s="70" t="s">
        <v>101</v>
      </c>
      <c r="B1932" s="58"/>
      <c r="C1932" s="71"/>
      <c r="D1932" s="72"/>
      <c r="E1932" s="72"/>
      <c r="F1932" s="72"/>
      <c r="G1932" s="72"/>
      <c r="H1932" s="59"/>
      <c r="I1932" s="72"/>
      <c r="J1932" s="72"/>
      <c r="K1932" s="72"/>
      <c r="L1932" s="72"/>
      <c r="M1932" s="59"/>
      <c r="N1932" s="72"/>
      <c r="O1932" s="72"/>
      <c r="P1932" s="72"/>
      <c r="Q1932" s="72"/>
      <c r="R1932" s="59"/>
      <c r="S1932" s="72"/>
      <c r="T1932" s="72"/>
      <c r="U1932" s="72"/>
      <c r="V1932" s="72"/>
      <c r="W1932" s="59"/>
      <c r="X1932" s="72"/>
      <c r="Y1932" s="72"/>
      <c r="Z1932" s="72"/>
      <c r="AA1932" s="72"/>
      <c r="AB1932" s="59"/>
      <c r="AC1932" s="62"/>
      <c r="AD1932" s="62"/>
      <c r="AE1932" s="62"/>
      <c r="AF1932" s="62"/>
      <c r="AG1932" s="62"/>
    </row>
    <row r="1933" spans="1:37">
      <c r="A1933" s="65" t="s">
        <v>100</v>
      </c>
      <c r="C1933" s="66"/>
      <c r="D1933" s="67"/>
      <c r="E1933" s="67"/>
      <c r="F1933" s="67"/>
      <c r="G1933" s="67"/>
      <c r="H1933" s="68"/>
      <c r="I1933" s="67"/>
      <c r="J1933" s="67"/>
      <c r="K1933" s="67"/>
      <c r="L1933" s="67"/>
      <c r="M1933" s="68"/>
      <c r="N1933" s="67"/>
      <c r="O1933" s="67"/>
      <c r="P1933" s="67"/>
      <c r="Q1933" s="67"/>
      <c r="R1933" s="68"/>
      <c r="S1933" s="67"/>
      <c r="T1933" s="67"/>
      <c r="U1933" s="67"/>
      <c r="V1933" s="67"/>
      <c r="W1933" s="68"/>
      <c r="X1933" s="67"/>
      <c r="Y1933" s="67"/>
      <c r="Z1933" s="67"/>
      <c r="AA1933" s="67"/>
      <c r="AB1933" s="68"/>
      <c r="AC1933" s="62"/>
      <c r="AD1933" s="74" t="str">
        <f>Daten!$A$31</f>
        <v>DM Senioren 2017</v>
      </c>
      <c r="AE1933" s="58"/>
      <c r="AF1933" s="58"/>
      <c r="AG1933" s="58"/>
      <c r="AH1933" s="58"/>
      <c r="AI1933" s="58"/>
      <c r="AJ1933" s="58"/>
      <c r="AK1933" s="58"/>
    </row>
    <row r="1934" spans="1:37">
      <c r="A1934" s="70" t="s">
        <v>101</v>
      </c>
      <c r="B1934" s="58"/>
      <c r="C1934" s="71"/>
      <c r="D1934" s="72"/>
      <c r="E1934" s="72"/>
      <c r="F1934" s="72"/>
      <c r="G1934" s="72"/>
      <c r="H1934" s="59"/>
      <c r="I1934" s="72"/>
      <c r="J1934" s="72"/>
      <c r="K1934" s="72"/>
      <c r="L1934" s="72"/>
      <c r="M1934" s="59"/>
      <c r="N1934" s="72"/>
      <c r="O1934" s="72"/>
      <c r="P1934" s="72"/>
      <c r="Q1934" s="72"/>
      <c r="R1934" s="59"/>
      <c r="S1934" s="72"/>
      <c r="T1934" s="72"/>
      <c r="U1934" s="72"/>
      <c r="V1934" s="72"/>
      <c r="W1934" s="59"/>
      <c r="X1934" s="72"/>
      <c r="Y1934" s="72"/>
      <c r="Z1934" s="72"/>
      <c r="AA1934" s="72"/>
      <c r="AB1934" s="59"/>
      <c r="AC1934" s="62"/>
      <c r="AD1934" s="75">
        <f>Sonntag!G83</f>
        <v>0</v>
      </c>
      <c r="AE1934" s="76"/>
      <c r="AF1934" s="76"/>
      <c r="AG1934" s="75" t="s">
        <v>34</v>
      </c>
      <c r="AH1934" s="76"/>
      <c r="AI1934" s="76"/>
      <c r="AJ1934" s="76"/>
      <c r="AK1934" s="76"/>
    </row>
    <row r="1935" spans="1:37">
      <c r="A1935" s="65" t="s">
        <v>100</v>
      </c>
      <c r="C1935" s="66"/>
      <c r="D1935" s="67"/>
      <c r="E1935" s="67"/>
      <c r="F1935" s="67"/>
      <c r="G1935" s="67"/>
      <c r="H1935" s="68"/>
      <c r="I1935" s="67"/>
      <c r="J1935" s="67"/>
      <c r="K1935" s="67"/>
      <c r="L1935" s="67"/>
      <c r="M1935" s="68"/>
      <c r="N1935" s="67"/>
      <c r="O1935" s="67"/>
      <c r="P1935" s="67"/>
      <c r="Q1935" s="67"/>
      <c r="R1935" s="68"/>
      <c r="S1935" s="67"/>
      <c r="T1935" s="67"/>
      <c r="U1935" s="67"/>
      <c r="V1935" s="67"/>
      <c r="W1935" s="68"/>
      <c r="X1935" s="67"/>
      <c r="Y1935" s="67"/>
      <c r="Z1935" s="67"/>
      <c r="AA1935" s="67"/>
      <c r="AB1935" s="68"/>
      <c r="AC1935" s="62"/>
      <c r="AD1935" s="77"/>
      <c r="AE1935" s="62"/>
      <c r="AF1935" s="62"/>
      <c r="AG1935" s="62"/>
      <c r="AH1935" s="62"/>
      <c r="AI1935" s="62"/>
      <c r="AJ1935" s="62"/>
      <c r="AK1935" s="62"/>
    </row>
    <row r="1936" spans="1:37">
      <c r="A1936" s="70" t="s">
        <v>101</v>
      </c>
      <c r="B1936" s="58"/>
      <c r="C1936" s="71"/>
      <c r="D1936" s="72"/>
      <c r="E1936" s="72"/>
      <c r="F1936" s="72"/>
      <c r="G1936" s="72"/>
      <c r="H1936" s="59"/>
      <c r="I1936" s="72"/>
      <c r="J1936" s="72"/>
      <c r="K1936" s="72"/>
      <c r="L1936" s="72"/>
      <c r="M1936" s="59"/>
      <c r="N1936" s="72"/>
      <c r="O1936" s="72"/>
      <c r="P1936" s="72"/>
      <c r="Q1936" s="72"/>
      <c r="R1936" s="59"/>
      <c r="S1936" s="72"/>
      <c r="T1936" s="72"/>
      <c r="U1936" s="72"/>
      <c r="V1936" s="72"/>
      <c r="W1936" s="59"/>
      <c r="X1936" s="72"/>
      <c r="Y1936" s="72"/>
      <c r="Z1936" s="72"/>
      <c r="AA1936" s="72"/>
      <c r="AB1936" s="59"/>
      <c r="AC1936" s="62"/>
      <c r="AD1936" s="78" t="s">
        <v>104</v>
      </c>
      <c r="AE1936" s="76"/>
      <c r="AF1936" s="76"/>
      <c r="AG1936" s="76"/>
      <c r="AH1936" s="79"/>
      <c r="AI1936" s="76"/>
      <c r="AJ1936" s="76"/>
      <c r="AK1936" s="80"/>
    </row>
    <row r="1937" spans="1:37">
      <c r="D1937" s="64"/>
      <c r="AD1937" s="81"/>
      <c r="AE1937" s="52"/>
      <c r="AF1937" s="52"/>
      <c r="AG1937" s="52"/>
      <c r="AH1937" s="82"/>
      <c r="AI1937" s="52"/>
      <c r="AJ1937" s="52"/>
      <c r="AK1937" s="53"/>
    </row>
    <row r="1938" spans="1:37">
      <c r="A1938" s="83" t="s">
        <v>105</v>
      </c>
      <c r="B1938" s="76"/>
      <c r="C1938" s="80"/>
      <c r="D1938" s="84"/>
      <c r="E1938" s="84" t="s">
        <v>100</v>
      </c>
      <c r="F1938" s="85" t="s">
        <v>21</v>
      </c>
      <c r="G1938" s="84" t="s">
        <v>101</v>
      </c>
      <c r="H1938" s="86"/>
      <c r="I1938" s="84" t="s">
        <v>106</v>
      </c>
      <c r="J1938" s="84"/>
      <c r="K1938" s="84"/>
      <c r="L1938" s="84"/>
      <c r="M1938" s="86"/>
      <c r="N1938" s="84" t="s">
        <v>107</v>
      </c>
      <c r="O1938" s="84"/>
      <c r="P1938" s="84"/>
      <c r="Q1938" s="84"/>
      <c r="R1938" s="86"/>
      <c r="S1938" s="73"/>
      <c r="T1938" s="73"/>
      <c r="AD1938" s="87" t="s">
        <v>108</v>
      </c>
      <c r="AE1938" s="58"/>
      <c r="AF1938" s="58"/>
      <c r="AG1938" s="58"/>
      <c r="AH1938" s="72"/>
      <c r="AI1938" s="58"/>
      <c r="AJ1938" s="58"/>
      <c r="AK1938" s="59"/>
    </row>
    <row r="1939" spans="1:37">
      <c r="A1939" s="60"/>
      <c r="C1939" s="61"/>
      <c r="H1939" s="61"/>
      <c r="M1939" s="61"/>
      <c r="N1939" s="88"/>
      <c r="O1939" s="89"/>
      <c r="P1939" s="89"/>
      <c r="Q1939" s="89"/>
      <c r="R1939" s="90"/>
      <c r="S1939" s="62"/>
      <c r="T1939" s="56" t="s">
        <v>109</v>
      </c>
      <c r="AD1939" s="91"/>
      <c r="AE1939" s="62"/>
      <c r="AF1939" s="62"/>
      <c r="AG1939" s="62"/>
      <c r="AH1939" s="92"/>
      <c r="AI1939" s="62"/>
      <c r="AJ1939" s="62"/>
      <c r="AK1939" s="61"/>
    </row>
    <row r="1940" spans="1:37">
      <c r="A1940" s="93" t="s">
        <v>110</v>
      </c>
      <c r="B1940" s="58"/>
      <c r="C1940" s="59"/>
      <c r="D1940" s="58"/>
      <c r="E1940" s="58"/>
      <c r="F1940" s="94" t="s">
        <v>21</v>
      </c>
      <c r="G1940" s="58"/>
      <c r="H1940" s="59"/>
      <c r="I1940" s="58"/>
      <c r="J1940" s="58"/>
      <c r="K1940" s="94" t="s">
        <v>21</v>
      </c>
      <c r="L1940" s="58"/>
      <c r="M1940" s="59"/>
      <c r="N1940" s="95"/>
      <c r="O1940" s="95"/>
      <c r="P1940" s="96"/>
      <c r="Q1940" s="97"/>
      <c r="R1940" s="98"/>
      <c r="S1940" s="62"/>
      <c r="T1940" s="62"/>
      <c r="AD1940" s="87" t="s">
        <v>111</v>
      </c>
      <c r="AE1940" s="58"/>
      <c r="AF1940" s="58"/>
      <c r="AG1940" s="58"/>
      <c r="AH1940" s="72"/>
      <c r="AI1940" s="58"/>
      <c r="AJ1940" s="58"/>
      <c r="AK1940" s="59"/>
    </row>
    <row r="1941" spans="1:37">
      <c r="A1941" s="60"/>
      <c r="C1941" s="61"/>
      <c r="H1941" s="61"/>
      <c r="K1941" s="99"/>
      <c r="M1941" s="61"/>
      <c r="N1941" s="62"/>
      <c r="Q1941" s="100"/>
      <c r="R1941" s="61"/>
      <c r="S1941" s="62"/>
      <c r="T1941" s="58"/>
      <c r="U1941" s="58"/>
      <c r="V1941" s="58"/>
      <c r="W1941" s="58"/>
      <c r="X1941" s="58"/>
      <c r="Y1941" s="58"/>
      <c r="Z1941" s="58"/>
      <c r="AA1941" s="58"/>
      <c r="AB1941" s="58"/>
      <c r="AC1941" s="62"/>
      <c r="AD1941" s="91"/>
      <c r="AE1941" s="62"/>
      <c r="AF1941" s="62"/>
      <c r="AG1941" s="62"/>
      <c r="AH1941" s="92"/>
      <c r="AI1941" s="62"/>
      <c r="AJ1941" s="62"/>
      <c r="AK1941" s="61"/>
    </row>
    <row r="1942" spans="1:37">
      <c r="A1942" s="93" t="s">
        <v>112</v>
      </c>
      <c r="B1942" s="58"/>
      <c r="C1942" s="59"/>
      <c r="D1942" s="58"/>
      <c r="E1942" s="58"/>
      <c r="F1942" s="94" t="s">
        <v>21</v>
      </c>
      <c r="G1942" s="58"/>
      <c r="H1942" s="59"/>
      <c r="I1942" s="58"/>
      <c r="J1942" s="58"/>
      <c r="K1942" s="94" t="s">
        <v>21</v>
      </c>
      <c r="L1942" s="58"/>
      <c r="M1942" s="59"/>
      <c r="N1942" s="58"/>
      <c r="O1942" s="58"/>
      <c r="P1942" s="94" t="s">
        <v>21</v>
      </c>
      <c r="Q1942" s="101"/>
      <c r="R1942" s="59"/>
      <c r="S1942" s="62"/>
      <c r="T1942" s="62"/>
      <c r="AD1942" s="87" t="s">
        <v>113</v>
      </c>
      <c r="AE1942" s="58"/>
      <c r="AF1942" s="58"/>
      <c r="AG1942" s="58"/>
      <c r="AH1942" s="72"/>
      <c r="AI1942" s="58"/>
      <c r="AJ1942" s="58"/>
      <c r="AK1942" s="59"/>
    </row>
    <row r="1943" spans="1:37">
      <c r="AD1943" s="91" t="s">
        <v>114</v>
      </c>
      <c r="AE1943" s="62"/>
      <c r="AF1943" s="62"/>
      <c r="AG1943" s="62"/>
      <c r="AH1943" s="92"/>
      <c r="AI1943" s="62"/>
      <c r="AJ1943" s="62"/>
      <c r="AK1943" s="61"/>
    </row>
    <row r="1944" spans="1:37">
      <c r="A1944" s="102"/>
      <c r="B1944" s="76"/>
      <c r="C1944" s="76"/>
      <c r="D1944" s="76"/>
      <c r="E1944" s="76" t="s">
        <v>100</v>
      </c>
      <c r="F1944" s="76"/>
      <c r="G1944" s="76"/>
      <c r="H1944" s="76"/>
      <c r="I1944" s="76"/>
      <c r="J1944" s="76"/>
      <c r="K1944" s="76"/>
      <c r="L1944" s="76"/>
      <c r="M1944" s="76"/>
      <c r="N1944" s="85" t="s">
        <v>40</v>
      </c>
      <c r="O1944" s="76"/>
      <c r="P1944" s="76"/>
      <c r="Q1944" s="76"/>
      <c r="R1944" s="76"/>
      <c r="S1944" s="76"/>
      <c r="T1944" s="76" t="s">
        <v>101</v>
      </c>
      <c r="U1944" s="76"/>
      <c r="V1944" s="76"/>
      <c r="W1944" s="76"/>
      <c r="X1944" s="76"/>
      <c r="Y1944" s="76"/>
      <c r="Z1944" s="76"/>
      <c r="AA1944" s="76"/>
      <c r="AB1944" s="80"/>
      <c r="AD1944" s="87" t="s">
        <v>115</v>
      </c>
      <c r="AE1944" s="58"/>
      <c r="AF1944" s="58"/>
      <c r="AG1944" s="58"/>
      <c r="AH1944" s="72"/>
      <c r="AI1944" s="58"/>
      <c r="AJ1944" s="58"/>
      <c r="AK1944" s="59"/>
    </row>
    <row r="1945" spans="1:37">
      <c r="A1945" s="103" t="s">
        <v>116</v>
      </c>
      <c r="B1945" s="104" t="s">
        <v>117</v>
      </c>
      <c r="C1945" s="104"/>
      <c r="D1945" s="104"/>
      <c r="E1945" s="104"/>
      <c r="F1945" s="104"/>
      <c r="G1945" s="105"/>
      <c r="H1945" s="104" t="s">
        <v>118</v>
      </c>
      <c r="I1945" s="104"/>
      <c r="J1945" s="105"/>
      <c r="K1945" s="106" t="s">
        <v>119</v>
      </c>
      <c r="L1945" s="107" t="s">
        <v>120</v>
      </c>
      <c r="M1945" s="108"/>
      <c r="N1945" s="109" t="s">
        <v>94</v>
      </c>
      <c r="O1945" s="105" t="s">
        <v>116</v>
      </c>
      <c r="P1945" s="104" t="s">
        <v>117</v>
      </c>
      <c r="Q1945" s="104"/>
      <c r="R1945" s="104"/>
      <c r="S1945" s="104"/>
      <c r="T1945" s="104"/>
      <c r="U1945" s="105"/>
      <c r="V1945" s="104" t="s">
        <v>118</v>
      </c>
      <c r="W1945" s="104"/>
      <c r="X1945" s="105"/>
      <c r="Y1945" s="106" t="s">
        <v>119</v>
      </c>
      <c r="Z1945" s="107" t="s">
        <v>120</v>
      </c>
      <c r="AA1945" s="108"/>
      <c r="AB1945" s="109" t="s">
        <v>94</v>
      </c>
    </row>
    <row r="1946" spans="1:37">
      <c r="A1946" s="110" t="s">
        <v>121</v>
      </c>
      <c r="B1946" s="111"/>
      <c r="C1946" s="111"/>
      <c r="D1946" s="111"/>
      <c r="E1946" s="111"/>
      <c r="F1946" s="111"/>
      <c r="G1946" s="112"/>
      <c r="H1946" s="111"/>
      <c r="I1946" s="111"/>
      <c r="J1946" s="112"/>
      <c r="K1946" s="113"/>
      <c r="L1946" s="114"/>
      <c r="M1946" s="115"/>
      <c r="N1946" s="116"/>
      <c r="O1946" s="117" t="s">
        <v>121</v>
      </c>
      <c r="P1946" s="111"/>
      <c r="Q1946" s="111"/>
      <c r="R1946" s="111"/>
      <c r="S1946" s="111"/>
      <c r="T1946" s="111"/>
      <c r="U1946" s="112"/>
      <c r="V1946" s="111"/>
      <c r="W1946" s="111"/>
      <c r="X1946" s="112"/>
      <c r="Y1946" s="113"/>
      <c r="Z1946" s="114"/>
      <c r="AA1946" s="115"/>
      <c r="AB1946" s="116"/>
      <c r="AD1946" s="64" t="s">
        <v>122</v>
      </c>
    </row>
    <row r="1947" spans="1:37">
      <c r="A1947" s="110" t="s">
        <v>123</v>
      </c>
      <c r="B1947" s="111"/>
      <c r="C1947" s="111"/>
      <c r="D1947" s="111"/>
      <c r="E1947" s="111"/>
      <c r="F1947" s="111"/>
      <c r="G1947" s="112"/>
      <c r="H1947" s="111"/>
      <c r="I1947" s="111"/>
      <c r="J1947" s="112"/>
      <c r="K1947" s="118"/>
      <c r="L1947" s="119"/>
      <c r="M1947" s="112"/>
      <c r="N1947" s="116"/>
      <c r="O1947" s="117" t="s">
        <v>123</v>
      </c>
      <c r="P1947" s="111"/>
      <c r="Q1947" s="111"/>
      <c r="R1947" s="111"/>
      <c r="S1947" s="111"/>
      <c r="T1947" s="111"/>
      <c r="U1947" s="112"/>
      <c r="V1947" s="111"/>
      <c r="W1947" s="111"/>
      <c r="X1947" s="112"/>
      <c r="Y1947" s="118"/>
      <c r="Z1947" s="119"/>
      <c r="AA1947" s="112"/>
      <c r="AB1947" s="116"/>
      <c r="AD1947" s="120"/>
      <c r="AE1947" s="58"/>
      <c r="AF1947" s="58"/>
      <c r="AG1947" s="58"/>
      <c r="AH1947" s="58"/>
      <c r="AI1947" s="58"/>
      <c r="AJ1947" s="58"/>
      <c r="AK1947" s="58"/>
    </row>
    <row r="1948" spans="1:37">
      <c r="A1948" s="110" t="s">
        <v>124</v>
      </c>
      <c r="B1948" s="111"/>
      <c r="C1948" s="111"/>
      <c r="D1948" s="111"/>
      <c r="E1948" s="111"/>
      <c r="F1948" s="111"/>
      <c r="G1948" s="112"/>
      <c r="H1948" s="111"/>
      <c r="I1948" s="111"/>
      <c r="J1948" s="112"/>
      <c r="K1948" s="118"/>
      <c r="L1948" s="119"/>
      <c r="M1948" s="112"/>
      <c r="N1948" s="116"/>
      <c r="O1948" s="117" t="s">
        <v>124</v>
      </c>
      <c r="P1948" s="111"/>
      <c r="Q1948" s="111"/>
      <c r="R1948" s="111"/>
      <c r="S1948" s="111"/>
      <c r="T1948" s="111"/>
      <c r="U1948" s="112"/>
      <c r="V1948" s="111"/>
      <c r="W1948" s="111"/>
      <c r="X1948" s="112"/>
      <c r="Y1948" s="118"/>
      <c r="Z1948" s="119"/>
      <c r="AA1948" s="112"/>
      <c r="AB1948" s="116"/>
      <c r="AD1948" s="64" t="s">
        <v>96</v>
      </c>
    </row>
    <row r="1949" spans="1:37">
      <c r="A1949" s="110" t="s">
        <v>125</v>
      </c>
      <c r="B1949" s="111"/>
      <c r="C1949" s="111"/>
      <c r="D1949" s="111"/>
      <c r="E1949" s="111"/>
      <c r="F1949" s="111"/>
      <c r="G1949" s="112"/>
      <c r="H1949" s="111"/>
      <c r="I1949" s="111"/>
      <c r="J1949" s="112"/>
      <c r="K1949" s="118"/>
      <c r="L1949" s="119"/>
      <c r="M1949" s="112"/>
      <c r="N1949" s="116"/>
      <c r="O1949" s="117" t="s">
        <v>125</v>
      </c>
      <c r="P1949" s="111"/>
      <c r="Q1949" s="111"/>
      <c r="R1949" s="111"/>
      <c r="S1949" s="111"/>
      <c r="T1949" s="111"/>
      <c r="U1949" s="112"/>
      <c r="V1949" s="111"/>
      <c r="W1949" s="111"/>
      <c r="X1949" s="112"/>
      <c r="Y1949" s="118"/>
      <c r="Z1949" s="119"/>
      <c r="AA1949" s="112"/>
      <c r="AB1949" s="116"/>
      <c r="AD1949" s="120"/>
      <c r="AE1949" s="58"/>
      <c r="AF1949" s="58"/>
      <c r="AG1949" s="58"/>
      <c r="AH1949" s="58"/>
      <c r="AI1949" s="58"/>
      <c r="AJ1949" s="58"/>
      <c r="AK1949" s="58"/>
    </row>
    <row r="1950" spans="1:37">
      <c r="A1950" s="110" t="s">
        <v>126</v>
      </c>
      <c r="B1950" s="111"/>
      <c r="C1950" s="111"/>
      <c r="D1950" s="111"/>
      <c r="E1950" s="111"/>
      <c r="F1950" s="111"/>
      <c r="G1950" s="112"/>
      <c r="H1950" s="111"/>
      <c r="I1950" s="111"/>
      <c r="J1950" s="112"/>
      <c r="K1950" s="118"/>
      <c r="L1950" s="119"/>
      <c r="M1950" s="112"/>
      <c r="N1950" s="116"/>
      <c r="O1950" s="117" t="s">
        <v>126</v>
      </c>
      <c r="P1950" s="111"/>
      <c r="Q1950" s="111"/>
      <c r="R1950" s="111"/>
      <c r="S1950" s="111"/>
      <c r="T1950" s="111"/>
      <c r="U1950" s="112"/>
      <c r="V1950" s="111"/>
      <c r="W1950" s="111"/>
      <c r="X1950" s="112"/>
      <c r="Y1950" s="118"/>
      <c r="Z1950" s="119"/>
      <c r="AA1950" s="112"/>
      <c r="AB1950" s="116"/>
      <c r="AD1950" s="64" t="s">
        <v>127</v>
      </c>
    </row>
    <row r="1951" spans="1:37">
      <c r="A1951" s="121" t="s">
        <v>128</v>
      </c>
      <c r="B1951" s="58"/>
      <c r="C1951" s="58"/>
      <c r="D1951" s="58"/>
      <c r="E1951" s="58"/>
      <c r="F1951" s="58"/>
      <c r="G1951" s="72"/>
      <c r="H1951" s="58"/>
      <c r="I1951" s="58"/>
      <c r="J1951" s="72"/>
      <c r="K1951" s="122"/>
      <c r="L1951" s="123"/>
      <c r="M1951" s="72"/>
      <c r="N1951" s="59"/>
      <c r="O1951" s="124" t="s">
        <v>128</v>
      </c>
      <c r="P1951" s="58"/>
      <c r="Q1951" s="58"/>
      <c r="R1951" s="58"/>
      <c r="S1951" s="58"/>
      <c r="T1951" s="58"/>
      <c r="U1951" s="72"/>
      <c r="V1951" s="58"/>
      <c r="W1951" s="58"/>
      <c r="X1951" s="72"/>
      <c r="Y1951" s="122"/>
      <c r="Z1951" s="123"/>
      <c r="AA1951" s="72"/>
      <c r="AB1951" s="59"/>
      <c r="AD1951" s="120"/>
      <c r="AE1951" s="125" t="str">
        <f>Daten!$A$35</f>
        <v>Fredenbeck</v>
      </c>
      <c r="AF1951" s="58"/>
      <c r="AG1951" s="58"/>
      <c r="AH1951" s="58"/>
      <c r="AI1951" s="58"/>
      <c r="AJ1951" s="58"/>
      <c r="AK1951" s="58"/>
    </row>
    <row r="1952" spans="1:37">
      <c r="A1952" s="65" t="s">
        <v>129</v>
      </c>
      <c r="N1952" s="61"/>
      <c r="O1952" s="64" t="s">
        <v>129</v>
      </c>
      <c r="AB1952" s="61"/>
      <c r="AD1952" s="64" t="s">
        <v>130</v>
      </c>
    </row>
    <row r="1953" spans="1:37">
      <c r="A1953" s="57"/>
      <c r="B1953" s="58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9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8"/>
      <c r="AB1953" s="59"/>
      <c r="AD1953" s="58"/>
      <c r="AE1953" s="126" t="str">
        <f>Daten!$A$33</f>
        <v>06.05.2017</v>
      </c>
      <c r="AF1953" s="58"/>
      <c r="AG1953" s="58"/>
      <c r="AH1953" s="58"/>
      <c r="AI1953" s="58"/>
      <c r="AJ1953" s="58"/>
      <c r="AK1953" s="58"/>
    </row>
    <row r="1954" spans="1:37">
      <c r="A1954" s="51" t="s">
        <v>95</v>
      </c>
      <c r="B1954" s="52"/>
      <c r="C1954" s="52"/>
      <c r="D1954" s="52"/>
      <c r="E1954" s="53"/>
      <c r="F1954" s="54" t="s">
        <v>96</v>
      </c>
      <c r="G1954" s="52"/>
      <c r="H1954" s="52"/>
      <c r="I1954" s="52"/>
      <c r="J1954" s="52"/>
      <c r="K1954" s="52"/>
      <c r="L1954" s="52"/>
      <c r="M1954" s="52"/>
      <c r="N1954" s="52"/>
      <c r="O1954" s="52"/>
      <c r="P1954" s="53"/>
      <c r="Q1954" s="54" t="s">
        <v>97</v>
      </c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3"/>
      <c r="AC1954" s="55" t="s">
        <v>98</v>
      </c>
    </row>
    <row r="1955" spans="1:37">
      <c r="A1955" s="57"/>
      <c r="B1955" s="58"/>
      <c r="C1955" s="58"/>
      <c r="D1955" s="58"/>
      <c r="E1955" s="59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9"/>
      <c r="Q1955" s="58"/>
      <c r="R1955" s="58">
        <f>Sonntag!P84</f>
        <v>0</v>
      </c>
      <c r="S1955" s="58"/>
      <c r="T1955" s="58"/>
      <c r="U1955" s="58"/>
      <c r="V1955" s="58"/>
      <c r="W1955" s="58"/>
      <c r="X1955" s="58"/>
      <c r="Y1955" s="58"/>
      <c r="Z1955" s="58"/>
      <c r="AA1955" s="58"/>
      <c r="AB1955" s="59"/>
      <c r="AC1955" s="55" t="s">
        <v>99</v>
      </c>
    </row>
    <row r="1956" spans="1:37" ht="15.95" customHeight="1">
      <c r="A1956" s="60" t="s">
        <v>100</v>
      </c>
      <c r="C1956" s="56">
        <f>Sonntag!I84</f>
        <v>0</v>
      </c>
      <c r="M1956" s="61"/>
      <c r="N1956" s="62" t="s">
        <v>101</v>
      </c>
      <c r="O1956" s="63"/>
      <c r="P1956" s="56">
        <f>Sonntag!M84</f>
        <v>0</v>
      </c>
      <c r="AB1956" s="61"/>
    </row>
    <row r="1957" spans="1:37">
      <c r="A1957" s="57"/>
      <c r="B1957" s="58"/>
      <c r="C1957" s="58"/>
      <c r="M1957" s="61"/>
      <c r="N1957" s="62"/>
      <c r="AB1957" s="61"/>
      <c r="AD1957" s="64" t="s">
        <v>37</v>
      </c>
      <c r="AG1957" s="64" t="s">
        <v>102</v>
      </c>
      <c r="AJ1957" s="64" t="s">
        <v>39</v>
      </c>
    </row>
    <row r="1958" spans="1:37">
      <c r="A1958" s="65" t="s">
        <v>100</v>
      </c>
      <c r="C1958" s="66"/>
      <c r="D1958" s="67"/>
      <c r="E1958" s="67"/>
      <c r="F1958" s="67"/>
      <c r="G1958" s="67"/>
      <c r="H1958" s="68"/>
      <c r="I1958" s="67"/>
      <c r="J1958" s="67"/>
      <c r="K1958" s="67"/>
      <c r="L1958" s="67"/>
      <c r="M1958" s="68"/>
      <c r="N1958" s="67"/>
      <c r="O1958" s="67"/>
      <c r="P1958" s="67"/>
      <c r="Q1958" s="67"/>
      <c r="R1958" s="68"/>
      <c r="S1958" s="67"/>
      <c r="T1958" s="67"/>
      <c r="U1958" s="67"/>
      <c r="V1958" s="67"/>
      <c r="W1958" s="68"/>
      <c r="X1958" s="67"/>
      <c r="Y1958" s="67"/>
      <c r="Z1958" s="67"/>
      <c r="AA1958" s="67"/>
      <c r="AB1958" s="68"/>
      <c r="AC1958" s="62"/>
      <c r="AD1958" s="69"/>
      <c r="AE1958" s="53"/>
      <c r="AF1958" s="62"/>
      <c r="AG1958" s="69"/>
      <c r="AH1958" s="53"/>
      <c r="AJ1958" s="69"/>
      <c r="AK1958" s="53"/>
    </row>
    <row r="1959" spans="1:37">
      <c r="A1959" s="70" t="s">
        <v>101</v>
      </c>
      <c r="B1959" s="58"/>
      <c r="C1959" s="71"/>
      <c r="D1959" s="72"/>
      <c r="E1959" s="72"/>
      <c r="F1959" s="72"/>
      <c r="G1959" s="72"/>
      <c r="H1959" s="59"/>
      <c r="I1959" s="72"/>
      <c r="J1959" s="72"/>
      <c r="K1959" s="72"/>
      <c r="L1959" s="72"/>
      <c r="M1959" s="59"/>
      <c r="N1959" s="72"/>
      <c r="O1959" s="72"/>
      <c r="P1959" s="72"/>
      <c r="Q1959" s="72"/>
      <c r="R1959" s="59"/>
      <c r="S1959" s="72"/>
      <c r="T1959" s="72"/>
      <c r="U1959" s="72"/>
      <c r="V1959" s="72"/>
      <c r="W1959" s="59"/>
      <c r="X1959" s="72"/>
      <c r="Y1959" s="72"/>
      <c r="Z1959" s="72"/>
      <c r="AA1959" s="72"/>
      <c r="AB1959" s="59"/>
      <c r="AC1959" s="62"/>
      <c r="AD1959" s="462">
        <f>Sonntag!C82</f>
        <v>0</v>
      </c>
      <c r="AE1959" s="463"/>
      <c r="AF1959" s="62"/>
      <c r="AG1959" s="462">
        <f>Sonntag!E84</f>
        <v>0</v>
      </c>
      <c r="AH1959" s="463"/>
      <c r="AJ1959" s="462">
        <f>Sonntag!F84</f>
        <v>0</v>
      </c>
      <c r="AK1959" s="463"/>
    </row>
    <row r="1960" spans="1:37">
      <c r="A1960" s="65" t="s">
        <v>100</v>
      </c>
      <c r="C1960" s="66"/>
      <c r="D1960" s="67"/>
      <c r="E1960" s="67"/>
      <c r="F1960" s="67"/>
      <c r="G1960" s="67"/>
      <c r="H1960" s="68"/>
      <c r="I1960" s="67"/>
      <c r="J1960" s="67"/>
      <c r="K1960" s="67"/>
      <c r="L1960" s="67"/>
      <c r="M1960" s="68"/>
      <c r="N1960" s="67"/>
      <c r="O1960" s="67"/>
      <c r="P1960" s="67"/>
      <c r="Q1960" s="67"/>
      <c r="R1960" s="68"/>
      <c r="S1960" s="67"/>
      <c r="T1960" s="67"/>
      <c r="U1960" s="67"/>
      <c r="V1960" s="67"/>
      <c r="W1960" s="68"/>
      <c r="X1960" s="67"/>
      <c r="Y1960" s="67"/>
      <c r="Z1960" s="67"/>
      <c r="AA1960" s="67"/>
      <c r="AB1960" s="68"/>
      <c r="AC1960" s="62"/>
      <c r="AD1960" s="57"/>
      <c r="AE1960" s="59"/>
      <c r="AF1960" s="62"/>
      <c r="AG1960" s="57"/>
      <c r="AH1960" s="59"/>
      <c r="AJ1960" s="57"/>
      <c r="AK1960" s="59"/>
    </row>
    <row r="1961" spans="1:37">
      <c r="A1961" s="70" t="s">
        <v>101</v>
      </c>
      <c r="B1961" s="58"/>
      <c r="C1961" s="71"/>
      <c r="D1961" s="72"/>
      <c r="E1961" s="72"/>
      <c r="F1961" s="72"/>
      <c r="G1961" s="72"/>
      <c r="H1961" s="59"/>
      <c r="I1961" s="72"/>
      <c r="J1961" s="72"/>
      <c r="K1961" s="72"/>
      <c r="L1961" s="72"/>
      <c r="M1961" s="59"/>
      <c r="N1961" s="72"/>
      <c r="O1961" s="72"/>
      <c r="P1961" s="72"/>
      <c r="Q1961" s="72"/>
      <c r="R1961" s="59"/>
      <c r="S1961" s="72"/>
      <c r="T1961" s="72"/>
      <c r="U1961" s="72"/>
      <c r="V1961" s="72"/>
      <c r="W1961" s="59"/>
      <c r="X1961" s="72"/>
      <c r="Y1961" s="72"/>
      <c r="Z1961" s="72"/>
      <c r="AA1961" s="72"/>
      <c r="AB1961" s="59"/>
      <c r="AC1961" s="62"/>
      <c r="AD1961" s="62"/>
      <c r="AE1961" s="62"/>
      <c r="AF1961" s="62"/>
      <c r="AG1961" s="62"/>
    </row>
    <row r="1962" spans="1:37">
      <c r="A1962" s="65" t="s">
        <v>100</v>
      </c>
      <c r="C1962" s="66"/>
      <c r="D1962" s="67"/>
      <c r="E1962" s="67"/>
      <c r="F1962" s="67"/>
      <c r="G1962" s="67"/>
      <c r="H1962" s="68"/>
      <c r="I1962" s="67"/>
      <c r="J1962" s="67"/>
      <c r="K1962" s="67"/>
      <c r="L1962" s="67"/>
      <c r="M1962" s="68"/>
      <c r="N1962" s="67"/>
      <c r="O1962" s="67"/>
      <c r="P1962" s="67"/>
      <c r="Q1962" s="67"/>
      <c r="R1962" s="68"/>
      <c r="S1962" s="67"/>
      <c r="T1962" s="67"/>
      <c r="U1962" s="67"/>
      <c r="V1962" s="67"/>
      <c r="W1962" s="68"/>
      <c r="X1962" s="67"/>
      <c r="Y1962" s="67"/>
      <c r="Z1962" s="67"/>
      <c r="AA1962" s="67"/>
      <c r="AB1962" s="68"/>
      <c r="AC1962" s="62"/>
      <c r="AD1962" s="73" t="s">
        <v>103</v>
      </c>
      <c r="AE1962" s="62"/>
      <c r="AF1962" s="62"/>
      <c r="AG1962" s="62"/>
    </row>
    <row r="1963" spans="1:37">
      <c r="A1963" s="70" t="s">
        <v>101</v>
      </c>
      <c r="B1963" s="58"/>
      <c r="C1963" s="71"/>
      <c r="D1963" s="72"/>
      <c r="E1963" s="72"/>
      <c r="F1963" s="72"/>
      <c r="G1963" s="72"/>
      <c r="H1963" s="59"/>
      <c r="I1963" s="72"/>
      <c r="J1963" s="72"/>
      <c r="K1963" s="72"/>
      <c r="L1963" s="72"/>
      <c r="M1963" s="59"/>
      <c r="N1963" s="72"/>
      <c r="O1963" s="72"/>
      <c r="P1963" s="72"/>
      <c r="Q1963" s="72"/>
      <c r="R1963" s="59"/>
      <c r="S1963" s="72"/>
      <c r="T1963" s="72"/>
      <c r="U1963" s="72"/>
      <c r="V1963" s="72"/>
      <c r="W1963" s="59"/>
      <c r="X1963" s="72"/>
      <c r="Y1963" s="72"/>
      <c r="Z1963" s="72"/>
      <c r="AA1963" s="72"/>
      <c r="AB1963" s="59"/>
      <c r="AC1963" s="62"/>
      <c r="AD1963" s="62"/>
      <c r="AE1963" s="62"/>
      <c r="AF1963" s="62"/>
      <c r="AG1963" s="62"/>
    </row>
    <row r="1964" spans="1:37">
      <c r="A1964" s="65" t="s">
        <v>100</v>
      </c>
      <c r="C1964" s="66"/>
      <c r="D1964" s="67"/>
      <c r="E1964" s="67"/>
      <c r="F1964" s="67"/>
      <c r="G1964" s="67"/>
      <c r="H1964" s="68"/>
      <c r="I1964" s="67"/>
      <c r="J1964" s="67"/>
      <c r="K1964" s="67"/>
      <c r="L1964" s="67"/>
      <c r="M1964" s="68"/>
      <c r="N1964" s="67"/>
      <c r="O1964" s="67"/>
      <c r="P1964" s="67"/>
      <c r="Q1964" s="67"/>
      <c r="R1964" s="68"/>
      <c r="S1964" s="67"/>
      <c r="T1964" s="67"/>
      <c r="U1964" s="67"/>
      <c r="V1964" s="67"/>
      <c r="W1964" s="68"/>
      <c r="X1964" s="67"/>
      <c r="Y1964" s="67"/>
      <c r="Z1964" s="67"/>
      <c r="AA1964" s="67"/>
      <c r="AB1964" s="68"/>
      <c r="AC1964" s="62"/>
      <c r="AD1964" s="74" t="str">
        <f>Daten!$A$31</f>
        <v>DM Senioren 2017</v>
      </c>
      <c r="AE1964" s="58"/>
      <c r="AF1964" s="58"/>
      <c r="AG1964" s="58"/>
      <c r="AH1964" s="58"/>
      <c r="AI1964" s="58"/>
      <c r="AJ1964" s="58"/>
      <c r="AK1964" s="58"/>
    </row>
    <row r="1965" spans="1:37">
      <c r="A1965" s="70" t="s">
        <v>101</v>
      </c>
      <c r="B1965" s="58"/>
      <c r="C1965" s="71"/>
      <c r="D1965" s="72"/>
      <c r="E1965" s="72"/>
      <c r="F1965" s="72"/>
      <c r="G1965" s="72"/>
      <c r="H1965" s="59"/>
      <c r="I1965" s="72"/>
      <c r="J1965" s="72"/>
      <c r="K1965" s="72"/>
      <c r="L1965" s="72"/>
      <c r="M1965" s="59"/>
      <c r="N1965" s="72"/>
      <c r="O1965" s="72"/>
      <c r="P1965" s="72"/>
      <c r="Q1965" s="72"/>
      <c r="R1965" s="59"/>
      <c r="S1965" s="72"/>
      <c r="T1965" s="72"/>
      <c r="U1965" s="72"/>
      <c r="V1965" s="72"/>
      <c r="W1965" s="59"/>
      <c r="X1965" s="72"/>
      <c r="Y1965" s="72"/>
      <c r="Z1965" s="72"/>
      <c r="AA1965" s="72"/>
      <c r="AB1965" s="59"/>
      <c r="AC1965" s="62"/>
      <c r="AD1965" s="75">
        <f>Sonntag!G84</f>
        <v>0</v>
      </c>
      <c r="AE1965" s="76"/>
      <c r="AF1965" s="76"/>
      <c r="AG1965" s="75" t="s">
        <v>34</v>
      </c>
      <c r="AH1965" s="76"/>
      <c r="AI1965" s="76"/>
      <c r="AJ1965" s="76"/>
      <c r="AK1965" s="76"/>
    </row>
    <row r="1966" spans="1:37">
      <c r="A1966" s="65" t="s">
        <v>100</v>
      </c>
      <c r="C1966" s="66"/>
      <c r="D1966" s="67"/>
      <c r="E1966" s="67"/>
      <c r="F1966" s="67"/>
      <c r="G1966" s="67"/>
      <c r="H1966" s="68"/>
      <c r="I1966" s="67"/>
      <c r="J1966" s="67"/>
      <c r="K1966" s="67"/>
      <c r="L1966" s="67"/>
      <c r="M1966" s="68"/>
      <c r="N1966" s="67"/>
      <c r="O1966" s="67"/>
      <c r="P1966" s="67"/>
      <c r="Q1966" s="67"/>
      <c r="R1966" s="68"/>
      <c r="S1966" s="67"/>
      <c r="T1966" s="67"/>
      <c r="U1966" s="67"/>
      <c r="V1966" s="67"/>
      <c r="W1966" s="68"/>
      <c r="X1966" s="67"/>
      <c r="Y1966" s="67"/>
      <c r="Z1966" s="67"/>
      <c r="AA1966" s="67"/>
      <c r="AB1966" s="68"/>
      <c r="AC1966" s="62"/>
      <c r="AD1966" s="77"/>
      <c r="AE1966" s="62"/>
      <c r="AF1966" s="62"/>
      <c r="AG1966" s="62"/>
      <c r="AH1966" s="62"/>
      <c r="AI1966" s="62"/>
      <c r="AJ1966" s="62"/>
      <c r="AK1966" s="62"/>
    </row>
    <row r="1967" spans="1:37">
      <c r="A1967" s="70" t="s">
        <v>101</v>
      </c>
      <c r="B1967" s="58"/>
      <c r="C1967" s="71"/>
      <c r="D1967" s="72"/>
      <c r="E1967" s="72"/>
      <c r="F1967" s="72"/>
      <c r="G1967" s="72"/>
      <c r="H1967" s="59"/>
      <c r="I1967" s="72"/>
      <c r="J1967" s="72"/>
      <c r="K1967" s="72"/>
      <c r="L1967" s="72"/>
      <c r="M1967" s="59"/>
      <c r="N1967" s="72"/>
      <c r="O1967" s="72"/>
      <c r="P1967" s="72"/>
      <c r="Q1967" s="72"/>
      <c r="R1967" s="59"/>
      <c r="S1967" s="72"/>
      <c r="T1967" s="72"/>
      <c r="U1967" s="72"/>
      <c r="V1967" s="72"/>
      <c r="W1967" s="59"/>
      <c r="X1967" s="72"/>
      <c r="Y1967" s="72"/>
      <c r="Z1967" s="72"/>
      <c r="AA1967" s="72"/>
      <c r="AB1967" s="59"/>
      <c r="AC1967" s="62"/>
      <c r="AD1967" s="78" t="s">
        <v>104</v>
      </c>
      <c r="AE1967" s="76"/>
      <c r="AF1967" s="76"/>
      <c r="AG1967" s="76"/>
      <c r="AH1967" s="79"/>
      <c r="AI1967" s="76"/>
      <c r="AJ1967" s="76"/>
      <c r="AK1967" s="80"/>
    </row>
    <row r="1968" spans="1:37">
      <c r="D1968" s="64"/>
      <c r="AD1968" s="81"/>
      <c r="AE1968" s="52"/>
      <c r="AF1968" s="52"/>
      <c r="AG1968" s="52"/>
      <c r="AH1968" s="82"/>
      <c r="AI1968" s="52"/>
      <c r="AJ1968" s="52"/>
      <c r="AK1968" s="53"/>
    </row>
    <row r="1969" spans="1:37">
      <c r="A1969" s="83" t="s">
        <v>105</v>
      </c>
      <c r="B1969" s="76"/>
      <c r="C1969" s="80"/>
      <c r="D1969" s="84"/>
      <c r="E1969" s="84" t="s">
        <v>100</v>
      </c>
      <c r="F1969" s="85" t="s">
        <v>21</v>
      </c>
      <c r="G1969" s="84" t="s">
        <v>101</v>
      </c>
      <c r="H1969" s="86"/>
      <c r="I1969" s="84" t="s">
        <v>106</v>
      </c>
      <c r="J1969" s="84"/>
      <c r="K1969" s="84"/>
      <c r="L1969" s="84"/>
      <c r="M1969" s="86"/>
      <c r="N1969" s="84" t="s">
        <v>107</v>
      </c>
      <c r="O1969" s="84"/>
      <c r="P1969" s="84"/>
      <c r="Q1969" s="84"/>
      <c r="R1969" s="86"/>
      <c r="S1969" s="73"/>
      <c r="T1969" s="73"/>
      <c r="AD1969" s="87" t="s">
        <v>108</v>
      </c>
      <c r="AE1969" s="58"/>
      <c r="AF1969" s="58"/>
      <c r="AG1969" s="58"/>
      <c r="AH1969" s="72"/>
      <c r="AI1969" s="58"/>
      <c r="AJ1969" s="58"/>
      <c r="AK1969" s="59"/>
    </row>
    <row r="1970" spans="1:37">
      <c r="A1970" s="60"/>
      <c r="C1970" s="61"/>
      <c r="H1970" s="61"/>
      <c r="M1970" s="61"/>
      <c r="N1970" s="88"/>
      <c r="O1970" s="89"/>
      <c r="P1970" s="89"/>
      <c r="Q1970" s="89"/>
      <c r="R1970" s="90"/>
      <c r="S1970" s="62"/>
      <c r="T1970" s="56" t="s">
        <v>109</v>
      </c>
      <c r="AD1970" s="91"/>
      <c r="AE1970" s="62"/>
      <c r="AF1970" s="62"/>
      <c r="AG1970" s="62"/>
      <c r="AH1970" s="92"/>
      <c r="AI1970" s="62"/>
      <c r="AJ1970" s="62"/>
      <c r="AK1970" s="61"/>
    </row>
    <row r="1971" spans="1:37">
      <c r="A1971" s="93" t="s">
        <v>110</v>
      </c>
      <c r="B1971" s="58"/>
      <c r="C1971" s="59"/>
      <c r="D1971" s="58"/>
      <c r="E1971" s="58"/>
      <c r="F1971" s="94" t="s">
        <v>21</v>
      </c>
      <c r="G1971" s="58"/>
      <c r="H1971" s="59"/>
      <c r="I1971" s="58"/>
      <c r="J1971" s="58"/>
      <c r="K1971" s="94" t="s">
        <v>21</v>
      </c>
      <c r="L1971" s="58"/>
      <c r="M1971" s="59"/>
      <c r="N1971" s="95"/>
      <c r="O1971" s="95"/>
      <c r="P1971" s="96"/>
      <c r="Q1971" s="97"/>
      <c r="R1971" s="98"/>
      <c r="S1971" s="62"/>
      <c r="T1971" s="62"/>
      <c r="AD1971" s="87" t="s">
        <v>111</v>
      </c>
      <c r="AE1971" s="58"/>
      <c r="AF1971" s="58"/>
      <c r="AG1971" s="58"/>
      <c r="AH1971" s="72"/>
      <c r="AI1971" s="58"/>
      <c r="AJ1971" s="58"/>
      <c r="AK1971" s="59"/>
    </row>
    <row r="1972" spans="1:37">
      <c r="A1972" s="60"/>
      <c r="C1972" s="61"/>
      <c r="H1972" s="61"/>
      <c r="K1972" s="99"/>
      <c r="M1972" s="61"/>
      <c r="N1972" s="62"/>
      <c r="Q1972" s="100"/>
      <c r="R1972" s="61"/>
      <c r="S1972" s="62"/>
      <c r="T1972" s="58"/>
      <c r="U1972" s="58"/>
      <c r="V1972" s="58"/>
      <c r="W1972" s="58"/>
      <c r="X1972" s="58"/>
      <c r="Y1972" s="58"/>
      <c r="Z1972" s="58"/>
      <c r="AA1972" s="58"/>
      <c r="AB1972" s="58"/>
      <c r="AC1972" s="62"/>
      <c r="AD1972" s="91"/>
      <c r="AE1972" s="62"/>
      <c r="AF1972" s="62"/>
      <c r="AG1972" s="62"/>
      <c r="AH1972" s="92"/>
      <c r="AI1972" s="62"/>
      <c r="AJ1972" s="62"/>
      <c r="AK1972" s="61"/>
    </row>
    <row r="1973" spans="1:37">
      <c r="A1973" s="93" t="s">
        <v>112</v>
      </c>
      <c r="B1973" s="58"/>
      <c r="C1973" s="59"/>
      <c r="D1973" s="58"/>
      <c r="E1973" s="58"/>
      <c r="F1973" s="94" t="s">
        <v>21</v>
      </c>
      <c r="G1973" s="58"/>
      <c r="H1973" s="59"/>
      <c r="I1973" s="58"/>
      <c r="J1973" s="58"/>
      <c r="K1973" s="94" t="s">
        <v>21</v>
      </c>
      <c r="L1973" s="58"/>
      <c r="M1973" s="59"/>
      <c r="N1973" s="58"/>
      <c r="O1973" s="58"/>
      <c r="P1973" s="94" t="s">
        <v>21</v>
      </c>
      <c r="Q1973" s="101"/>
      <c r="R1973" s="59"/>
      <c r="S1973" s="62"/>
      <c r="T1973" s="62"/>
      <c r="AD1973" s="87" t="s">
        <v>113</v>
      </c>
      <c r="AE1973" s="58"/>
      <c r="AF1973" s="58"/>
      <c r="AG1973" s="58"/>
      <c r="AH1973" s="72"/>
      <c r="AI1973" s="58"/>
      <c r="AJ1973" s="58"/>
      <c r="AK1973" s="59"/>
    </row>
    <row r="1974" spans="1:37">
      <c r="AD1974" s="91" t="s">
        <v>114</v>
      </c>
      <c r="AE1974" s="62"/>
      <c r="AF1974" s="62"/>
      <c r="AG1974" s="62"/>
      <c r="AH1974" s="92"/>
      <c r="AI1974" s="62"/>
      <c r="AJ1974" s="62"/>
      <c r="AK1974" s="61"/>
    </row>
    <row r="1975" spans="1:37">
      <c r="A1975" s="102"/>
      <c r="B1975" s="76"/>
      <c r="C1975" s="76"/>
      <c r="D1975" s="76"/>
      <c r="E1975" s="76" t="s">
        <v>100</v>
      </c>
      <c r="F1975" s="76"/>
      <c r="G1975" s="76"/>
      <c r="H1975" s="76"/>
      <c r="I1975" s="76"/>
      <c r="J1975" s="76"/>
      <c r="K1975" s="76"/>
      <c r="L1975" s="76"/>
      <c r="M1975" s="76"/>
      <c r="N1975" s="85" t="s">
        <v>40</v>
      </c>
      <c r="O1975" s="76"/>
      <c r="P1975" s="76"/>
      <c r="Q1975" s="76"/>
      <c r="R1975" s="76"/>
      <c r="S1975" s="76"/>
      <c r="T1975" s="76" t="s">
        <v>101</v>
      </c>
      <c r="U1975" s="76"/>
      <c r="V1975" s="76"/>
      <c r="W1975" s="76"/>
      <c r="X1975" s="76"/>
      <c r="Y1975" s="76"/>
      <c r="Z1975" s="76"/>
      <c r="AA1975" s="76"/>
      <c r="AB1975" s="80"/>
      <c r="AD1975" s="87" t="s">
        <v>115</v>
      </c>
      <c r="AE1975" s="58"/>
      <c r="AF1975" s="58"/>
      <c r="AG1975" s="58"/>
      <c r="AH1975" s="72"/>
      <c r="AI1975" s="58"/>
      <c r="AJ1975" s="58"/>
      <c r="AK1975" s="59"/>
    </row>
    <row r="1976" spans="1:37">
      <c r="A1976" s="103" t="s">
        <v>116</v>
      </c>
      <c r="B1976" s="104" t="s">
        <v>117</v>
      </c>
      <c r="C1976" s="104"/>
      <c r="D1976" s="104"/>
      <c r="E1976" s="104"/>
      <c r="F1976" s="104"/>
      <c r="G1976" s="105"/>
      <c r="H1976" s="104" t="s">
        <v>118</v>
      </c>
      <c r="I1976" s="104"/>
      <c r="J1976" s="105"/>
      <c r="K1976" s="106" t="s">
        <v>119</v>
      </c>
      <c r="L1976" s="107" t="s">
        <v>120</v>
      </c>
      <c r="M1976" s="108"/>
      <c r="N1976" s="109" t="s">
        <v>94</v>
      </c>
      <c r="O1976" s="105" t="s">
        <v>116</v>
      </c>
      <c r="P1976" s="104" t="s">
        <v>117</v>
      </c>
      <c r="Q1976" s="104"/>
      <c r="R1976" s="104"/>
      <c r="S1976" s="104"/>
      <c r="T1976" s="104"/>
      <c r="U1976" s="105"/>
      <c r="V1976" s="104" t="s">
        <v>118</v>
      </c>
      <c r="W1976" s="104"/>
      <c r="X1976" s="105"/>
      <c r="Y1976" s="106" t="s">
        <v>119</v>
      </c>
      <c r="Z1976" s="107" t="s">
        <v>120</v>
      </c>
      <c r="AA1976" s="108"/>
      <c r="AB1976" s="109" t="s">
        <v>94</v>
      </c>
    </row>
    <row r="1977" spans="1:37">
      <c r="A1977" s="110" t="s">
        <v>121</v>
      </c>
      <c r="B1977" s="111"/>
      <c r="C1977" s="111"/>
      <c r="D1977" s="111"/>
      <c r="E1977" s="111"/>
      <c r="F1977" s="111"/>
      <c r="G1977" s="112"/>
      <c r="H1977" s="111"/>
      <c r="I1977" s="111"/>
      <c r="J1977" s="112"/>
      <c r="K1977" s="113"/>
      <c r="L1977" s="114"/>
      <c r="M1977" s="115"/>
      <c r="N1977" s="116"/>
      <c r="O1977" s="117" t="s">
        <v>121</v>
      </c>
      <c r="P1977" s="111"/>
      <c r="Q1977" s="111"/>
      <c r="R1977" s="111"/>
      <c r="S1977" s="111"/>
      <c r="T1977" s="111"/>
      <c r="U1977" s="112"/>
      <c r="V1977" s="111"/>
      <c r="W1977" s="111"/>
      <c r="X1977" s="112"/>
      <c r="Y1977" s="113"/>
      <c r="Z1977" s="114"/>
      <c r="AA1977" s="115"/>
      <c r="AB1977" s="116"/>
      <c r="AD1977" s="64" t="s">
        <v>122</v>
      </c>
    </row>
    <row r="1978" spans="1:37">
      <c r="A1978" s="110" t="s">
        <v>123</v>
      </c>
      <c r="B1978" s="111"/>
      <c r="C1978" s="111"/>
      <c r="D1978" s="111"/>
      <c r="E1978" s="111"/>
      <c r="F1978" s="111"/>
      <c r="G1978" s="112"/>
      <c r="H1978" s="111"/>
      <c r="I1978" s="111"/>
      <c r="J1978" s="112"/>
      <c r="K1978" s="118"/>
      <c r="L1978" s="119"/>
      <c r="M1978" s="112"/>
      <c r="N1978" s="116"/>
      <c r="O1978" s="117" t="s">
        <v>123</v>
      </c>
      <c r="P1978" s="111"/>
      <c r="Q1978" s="111"/>
      <c r="R1978" s="111"/>
      <c r="S1978" s="111"/>
      <c r="T1978" s="111"/>
      <c r="U1978" s="112"/>
      <c r="V1978" s="111"/>
      <c r="W1978" s="111"/>
      <c r="X1978" s="112"/>
      <c r="Y1978" s="118"/>
      <c r="Z1978" s="119"/>
      <c r="AA1978" s="112"/>
      <c r="AB1978" s="116"/>
      <c r="AD1978" s="120"/>
      <c r="AE1978" s="58"/>
      <c r="AF1978" s="58"/>
      <c r="AG1978" s="58"/>
      <c r="AH1978" s="58"/>
      <c r="AI1978" s="58"/>
      <c r="AJ1978" s="58"/>
      <c r="AK1978" s="58"/>
    </row>
    <row r="1979" spans="1:37">
      <c r="A1979" s="110" t="s">
        <v>124</v>
      </c>
      <c r="B1979" s="111"/>
      <c r="C1979" s="111"/>
      <c r="D1979" s="111"/>
      <c r="E1979" s="111"/>
      <c r="F1979" s="111"/>
      <c r="G1979" s="112"/>
      <c r="H1979" s="111"/>
      <c r="I1979" s="111"/>
      <c r="J1979" s="112"/>
      <c r="K1979" s="118"/>
      <c r="L1979" s="119"/>
      <c r="M1979" s="112"/>
      <c r="N1979" s="116"/>
      <c r="O1979" s="117" t="s">
        <v>124</v>
      </c>
      <c r="P1979" s="111"/>
      <c r="Q1979" s="111"/>
      <c r="R1979" s="111"/>
      <c r="S1979" s="111"/>
      <c r="T1979" s="111"/>
      <c r="U1979" s="112"/>
      <c r="V1979" s="111"/>
      <c r="W1979" s="111"/>
      <c r="X1979" s="112"/>
      <c r="Y1979" s="118"/>
      <c r="Z1979" s="119"/>
      <c r="AA1979" s="112"/>
      <c r="AB1979" s="116"/>
      <c r="AD1979" s="64" t="s">
        <v>96</v>
      </c>
    </row>
    <row r="1980" spans="1:37">
      <c r="A1980" s="110" t="s">
        <v>125</v>
      </c>
      <c r="B1980" s="111"/>
      <c r="C1980" s="111"/>
      <c r="D1980" s="111"/>
      <c r="E1980" s="111"/>
      <c r="F1980" s="111"/>
      <c r="G1980" s="112"/>
      <c r="H1980" s="111"/>
      <c r="I1980" s="111"/>
      <c r="J1980" s="112"/>
      <c r="K1980" s="118"/>
      <c r="L1980" s="119"/>
      <c r="M1980" s="112"/>
      <c r="N1980" s="116"/>
      <c r="O1980" s="117" t="s">
        <v>125</v>
      </c>
      <c r="P1980" s="111"/>
      <c r="Q1980" s="111"/>
      <c r="R1980" s="111"/>
      <c r="S1980" s="111"/>
      <c r="T1980" s="111"/>
      <c r="U1980" s="112"/>
      <c r="V1980" s="111"/>
      <c r="W1980" s="111"/>
      <c r="X1980" s="112"/>
      <c r="Y1980" s="118"/>
      <c r="Z1980" s="119"/>
      <c r="AA1980" s="112"/>
      <c r="AB1980" s="116"/>
      <c r="AD1980" s="120"/>
      <c r="AE1980" s="58"/>
      <c r="AF1980" s="58"/>
      <c r="AG1980" s="58"/>
      <c r="AH1980" s="58"/>
      <c r="AI1980" s="58"/>
      <c r="AJ1980" s="58"/>
      <c r="AK1980" s="58"/>
    </row>
    <row r="1981" spans="1:37">
      <c r="A1981" s="110" t="s">
        <v>126</v>
      </c>
      <c r="B1981" s="111"/>
      <c r="C1981" s="111"/>
      <c r="D1981" s="111"/>
      <c r="E1981" s="111"/>
      <c r="F1981" s="111"/>
      <c r="G1981" s="112"/>
      <c r="H1981" s="111"/>
      <c r="I1981" s="111"/>
      <c r="J1981" s="112"/>
      <c r="K1981" s="118"/>
      <c r="L1981" s="119"/>
      <c r="M1981" s="112"/>
      <c r="N1981" s="116"/>
      <c r="O1981" s="117" t="s">
        <v>126</v>
      </c>
      <c r="P1981" s="111"/>
      <c r="Q1981" s="111"/>
      <c r="R1981" s="111"/>
      <c r="S1981" s="111"/>
      <c r="T1981" s="111"/>
      <c r="U1981" s="112"/>
      <c r="V1981" s="111"/>
      <c r="W1981" s="111"/>
      <c r="X1981" s="112"/>
      <c r="Y1981" s="118"/>
      <c r="Z1981" s="119"/>
      <c r="AA1981" s="112"/>
      <c r="AB1981" s="116"/>
      <c r="AD1981" s="64" t="s">
        <v>127</v>
      </c>
    </row>
    <row r="1982" spans="1:37">
      <c r="A1982" s="121" t="s">
        <v>128</v>
      </c>
      <c r="B1982" s="58"/>
      <c r="C1982" s="58"/>
      <c r="D1982" s="58"/>
      <c r="E1982" s="58"/>
      <c r="F1982" s="58"/>
      <c r="G1982" s="72"/>
      <c r="H1982" s="58"/>
      <c r="I1982" s="58"/>
      <c r="J1982" s="72"/>
      <c r="K1982" s="122"/>
      <c r="L1982" s="123"/>
      <c r="M1982" s="72"/>
      <c r="N1982" s="59"/>
      <c r="O1982" s="124" t="s">
        <v>128</v>
      </c>
      <c r="P1982" s="58"/>
      <c r="Q1982" s="58"/>
      <c r="R1982" s="58"/>
      <c r="S1982" s="58"/>
      <c r="T1982" s="58"/>
      <c r="U1982" s="72"/>
      <c r="V1982" s="58"/>
      <c r="W1982" s="58"/>
      <c r="X1982" s="72"/>
      <c r="Y1982" s="122"/>
      <c r="Z1982" s="123"/>
      <c r="AA1982" s="72"/>
      <c r="AB1982" s="59"/>
      <c r="AD1982" s="120"/>
      <c r="AE1982" s="125" t="str">
        <f>Daten!$A$35</f>
        <v>Fredenbeck</v>
      </c>
      <c r="AF1982" s="58"/>
      <c r="AG1982" s="58"/>
      <c r="AH1982" s="58"/>
      <c r="AI1982" s="58"/>
      <c r="AJ1982" s="58"/>
      <c r="AK1982" s="58"/>
    </row>
    <row r="1983" spans="1:37">
      <c r="A1983" s="65" t="s">
        <v>129</v>
      </c>
      <c r="N1983" s="61"/>
      <c r="O1983" s="64" t="s">
        <v>129</v>
      </c>
      <c r="AB1983" s="61"/>
      <c r="AD1983" s="64" t="s">
        <v>130</v>
      </c>
    </row>
    <row r="1984" spans="1:37">
      <c r="A1984" s="57"/>
      <c r="B1984" s="58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9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8"/>
      <c r="AB1984" s="59"/>
      <c r="AD1984" s="58"/>
      <c r="AE1984" s="126" t="str">
        <f>Daten!$A$33</f>
        <v>06.05.2017</v>
      </c>
      <c r="AF1984" s="58"/>
      <c r="AG1984" s="58"/>
      <c r="AH1984" s="58"/>
      <c r="AI1984" s="58"/>
      <c r="AJ1984" s="58"/>
      <c r="AK1984" s="58"/>
    </row>
    <row r="1985" spans="1:37" ht="12" customHeight="1"/>
    <row r="1986" spans="1:37">
      <c r="A1986" s="51" t="s">
        <v>95</v>
      </c>
      <c r="B1986" s="52"/>
      <c r="C1986" s="52"/>
      <c r="D1986" s="52"/>
      <c r="E1986" s="53"/>
      <c r="F1986" s="54" t="s">
        <v>96</v>
      </c>
      <c r="G1986" s="52"/>
      <c r="H1986" s="52"/>
      <c r="I1986" s="52"/>
      <c r="J1986" s="52"/>
      <c r="K1986" s="52"/>
      <c r="L1986" s="52"/>
      <c r="M1986" s="52"/>
      <c r="N1986" s="52"/>
      <c r="O1986" s="52"/>
      <c r="P1986" s="53"/>
      <c r="Q1986" s="54" t="s">
        <v>97</v>
      </c>
      <c r="R1986" s="52"/>
      <c r="S1986" s="52"/>
      <c r="T1986" s="52"/>
      <c r="U1986" s="52"/>
      <c r="V1986" s="52"/>
      <c r="W1986" s="52"/>
      <c r="X1986" s="52"/>
      <c r="Y1986" s="52"/>
      <c r="Z1986" s="52"/>
      <c r="AA1986" s="52"/>
      <c r="AB1986" s="53"/>
      <c r="AC1986" s="55" t="s">
        <v>98</v>
      </c>
    </row>
    <row r="1987" spans="1:37">
      <c r="A1987" s="57"/>
      <c r="B1987" s="58"/>
      <c r="C1987" s="58"/>
      <c r="D1987" s="58"/>
      <c r="E1987" s="59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9"/>
      <c r="Q1987" s="58"/>
      <c r="R1987" s="58">
        <f>Sonntag!P85</f>
        <v>0</v>
      </c>
      <c r="S1987" s="58"/>
      <c r="T1987" s="58"/>
      <c r="U1987" s="58"/>
      <c r="V1987" s="58"/>
      <c r="W1987" s="58"/>
      <c r="X1987" s="58"/>
      <c r="Y1987" s="58"/>
      <c r="Z1987" s="58"/>
      <c r="AA1987" s="58"/>
      <c r="AB1987" s="59"/>
      <c r="AC1987" s="55" t="s">
        <v>99</v>
      </c>
    </row>
    <row r="1988" spans="1:37" ht="15.95" customHeight="1">
      <c r="A1988" s="60" t="s">
        <v>100</v>
      </c>
      <c r="C1988" s="56">
        <f>Sonntag!I85</f>
        <v>0</v>
      </c>
      <c r="M1988" s="61"/>
      <c r="N1988" s="62" t="s">
        <v>101</v>
      </c>
      <c r="O1988" s="63"/>
      <c r="P1988" s="56">
        <f>Sonntag!M85</f>
        <v>0</v>
      </c>
      <c r="AB1988" s="61"/>
    </row>
    <row r="1989" spans="1:37">
      <c r="A1989" s="57"/>
      <c r="B1989" s="58"/>
      <c r="C1989" s="58"/>
      <c r="M1989" s="61"/>
      <c r="N1989" s="62"/>
      <c r="AB1989" s="61"/>
      <c r="AD1989" s="64" t="s">
        <v>37</v>
      </c>
      <c r="AG1989" s="64" t="s">
        <v>102</v>
      </c>
      <c r="AJ1989" s="64" t="s">
        <v>39</v>
      </c>
    </row>
    <row r="1990" spans="1:37">
      <c r="A1990" s="65" t="s">
        <v>100</v>
      </c>
      <c r="C1990" s="66"/>
      <c r="D1990" s="67"/>
      <c r="E1990" s="67"/>
      <c r="F1990" s="67"/>
      <c r="G1990" s="67"/>
      <c r="H1990" s="68"/>
      <c r="I1990" s="67"/>
      <c r="J1990" s="67"/>
      <c r="K1990" s="67"/>
      <c r="L1990" s="67"/>
      <c r="M1990" s="68"/>
      <c r="N1990" s="67"/>
      <c r="O1990" s="67"/>
      <c r="P1990" s="67"/>
      <c r="Q1990" s="67"/>
      <c r="R1990" s="68"/>
      <c r="S1990" s="67"/>
      <c r="T1990" s="67"/>
      <c r="U1990" s="67"/>
      <c r="V1990" s="67"/>
      <c r="W1990" s="68"/>
      <c r="X1990" s="67"/>
      <c r="Y1990" s="67"/>
      <c r="Z1990" s="67"/>
      <c r="AA1990" s="67"/>
      <c r="AB1990" s="68"/>
      <c r="AC1990" s="62"/>
      <c r="AD1990" s="69"/>
      <c r="AE1990" s="53"/>
      <c r="AF1990" s="62"/>
      <c r="AG1990" s="69"/>
      <c r="AH1990" s="53"/>
      <c r="AJ1990" s="69"/>
      <c r="AK1990" s="53"/>
    </row>
    <row r="1991" spans="1:37">
      <c r="A1991" s="70" t="s">
        <v>101</v>
      </c>
      <c r="B1991" s="58"/>
      <c r="C1991" s="71"/>
      <c r="D1991" s="72"/>
      <c r="E1991" s="72"/>
      <c r="F1991" s="72"/>
      <c r="G1991" s="72"/>
      <c r="H1991" s="59"/>
      <c r="I1991" s="72"/>
      <c r="J1991" s="72"/>
      <c r="K1991" s="72"/>
      <c r="L1991" s="72"/>
      <c r="M1991" s="59"/>
      <c r="N1991" s="72"/>
      <c r="O1991" s="72"/>
      <c r="P1991" s="72"/>
      <c r="Q1991" s="72"/>
      <c r="R1991" s="59"/>
      <c r="S1991" s="72"/>
      <c r="T1991" s="72"/>
      <c r="U1991" s="72"/>
      <c r="V1991" s="72"/>
      <c r="W1991" s="59"/>
      <c r="X1991" s="72"/>
      <c r="Y1991" s="72"/>
      <c r="Z1991" s="72"/>
      <c r="AA1991" s="72"/>
      <c r="AB1991" s="59"/>
      <c r="AC1991" s="62"/>
      <c r="AD1991" s="462">
        <f>Sonntag!C82</f>
        <v>0</v>
      </c>
      <c r="AE1991" s="463"/>
      <c r="AF1991" s="62"/>
      <c r="AG1991" s="462">
        <f>Sonntag!E85</f>
        <v>0</v>
      </c>
      <c r="AH1991" s="463"/>
      <c r="AJ1991" s="462">
        <f>Sonntag!F85</f>
        <v>0</v>
      </c>
      <c r="AK1991" s="463"/>
    </row>
    <row r="1992" spans="1:37">
      <c r="A1992" s="65" t="s">
        <v>100</v>
      </c>
      <c r="C1992" s="66"/>
      <c r="D1992" s="67"/>
      <c r="E1992" s="67"/>
      <c r="F1992" s="67"/>
      <c r="G1992" s="67"/>
      <c r="H1992" s="68"/>
      <c r="I1992" s="67"/>
      <c r="J1992" s="67"/>
      <c r="K1992" s="67"/>
      <c r="L1992" s="67"/>
      <c r="M1992" s="68"/>
      <c r="N1992" s="67"/>
      <c r="O1992" s="67"/>
      <c r="P1992" s="67"/>
      <c r="Q1992" s="67"/>
      <c r="R1992" s="68"/>
      <c r="S1992" s="67"/>
      <c r="T1992" s="67"/>
      <c r="U1992" s="67"/>
      <c r="V1992" s="67"/>
      <c r="W1992" s="68"/>
      <c r="X1992" s="67"/>
      <c r="Y1992" s="67"/>
      <c r="Z1992" s="67"/>
      <c r="AA1992" s="67"/>
      <c r="AB1992" s="68"/>
      <c r="AC1992" s="62"/>
      <c r="AD1992" s="57"/>
      <c r="AE1992" s="59"/>
      <c r="AF1992" s="62"/>
      <c r="AG1992" s="57"/>
      <c r="AH1992" s="59"/>
      <c r="AJ1992" s="57"/>
      <c r="AK1992" s="59"/>
    </row>
    <row r="1993" spans="1:37">
      <c r="A1993" s="70" t="s">
        <v>101</v>
      </c>
      <c r="B1993" s="58"/>
      <c r="C1993" s="71"/>
      <c r="D1993" s="72"/>
      <c r="E1993" s="72"/>
      <c r="F1993" s="72"/>
      <c r="G1993" s="72"/>
      <c r="H1993" s="59"/>
      <c r="I1993" s="72"/>
      <c r="J1993" s="72"/>
      <c r="K1993" s="72"/>
      <c r="L1993" s="72"/>
      <c r="M1993" s="59"/>
      <c r="N1993" s="72"/>
      <c r="O1993" s="72"/>
      <c r="P1993" s="72"/>
      <c r="Q1993" s="72"/>
      <c r="R1993" s="59"/>
      <c r="S1993" s="72"/>
      <c r="T1993" s="72"/>
      <c r="U1993" s="72"/>
      <c r="V1993" s="72"/>
      <c r="W1993" s="59"/>
      <c r="X1993" s="72"/>
      <c r="Y1993" s="72"/>
      <c r="Z1993" s="72"/>
      <c r="AA1993" s="72"/>
      <c r="AB1993" s="59"/>
      <c r="AC1993" s="62"/>
      <c r="AD1993" s="62"/>
      <c r="AE1993" s="62"/>
      <c r="AF1993" s="62"/>
      <c r="AG1993" s="62"/>
    </row>
    <row r="1994" spans="1:37">
      <c r="A1994" s="65" t="s">
        <v>100</v>
      </c>
      <c r="C1994" s="66"/>
      <c r="D1994" s="67"/>
      <c r="E1994" s="67"/>
      <c r="F1994" s="67"/>
      <c r="G1994" s="67"/>
      <c r="H1994" s="68"/>
      <c r="I1994" s="67"/>
      <c r="J1994" s="67"/>
      <c r="K1994" s="67"/>
      <c r="L1994" s="67"/>
      <c r="M1994" s="68"/>
      <c r="N1994" s="67"/>
      <c r="O1994" s="67"/>
      <c r="P1994" s="67"/>
      <c r="Q1994" s="67"/>
      <c r="R1994" s="68"/>
      <c r="S1994" s="67"/>
      <c r="T1994" s="67"/>
      <c r="U1994" s="67"/>
      <c r="V1994" s="67"/>
      <c r="W1994" s="68"/>
      <c r="X1994" s="67"/>
      <c r="Y1994" s="67"/>
      <c r="Z1994" s="67"/>
      <c r="AA1994" s="67"/>
      <c r="AB1994" s="68"/>
      <c r="AC1994" s="62"/>
      <c r="AD1994" s="73" t="s">
        <v>103</v>
      </c>
      <c r="AE1994" s="62"/>
      <c r="AF1994" s="62"/>
      <c r="AG1994" s="62"/>
    </row>
    <row r="1995" spans="1:37">
      <c r="A1995" s="70" t="s">
        <v>101</v>
      </c>
      <c r="B1995" s="58"/>
      <c r="C1995" s="71"/>
      <c r="D1995" s="72"/>
      <c r="E1995" s="72"/>
      <c r="F1995" s="72"/>
      <c r="G1995" s="72"/>
      <c r="H1995" s="59"/>
      <c r="I1995" s="72"/>
      <c r="J1995" s="72"/>
      <c r="K1995" s="72"/>
      <c r="L1995" s="72"/>
      <c r="M1995" s="59"/>
      <c r="N1995" s="72"/>
      <c r="O1995" s="72"/>
      <c r="P1995" s="72"/>
      <c r="Q1995" s="72"/>
      <c r="R1995" s="59"/>
      <c r="S1995" s="72"/>
      <c r="T1995" s="72"/>
      <c r="U1995" s="72"/>
      <c r="V1995" s="72"/>
      <c r="W1995" s="59"/>
      <c r="X1995" s="72"/>
      <c r="Y1995" s="72"/>
      <c r="Z1995" s="72"/>
      <c r="AA1995" s="72"/>
      <c r="AB1995" s="59"/>
      <c r="AC1995" s="62"/>
      <c r="AD1995" s="62"/>
      <c r="AE1995" s="62"/>
      <c r="AF1995" s="62"/>
      <c r="AG1995" s="62"/>
    </row>
    <row r="1996" spans="1:37">
      <c r="A1996" s="65" t="s">
        <v>100</v>
      </c>
      <c r="C1996" s="66"/>
      <c r="D1996" s="67"/>
      <c r="E1996" s="67"/>
      <c r="F1996" s="67"/>
      <c r="G1996" s="67"/>
      <c r="H1996" s="68"/>
      <c r="I1996" s="67"/>
      <c r="J1996" s="67"/>
      <c r="K1996" s="67"/>
      <c r="L1996" s="67"/>
      <c r="M1996" s="68"/>
      <c r="N1996" s="67"/>
      <c r="O1996" s="67"/>
      <c r="P1996" s="67"/>
      <c r="Q1996" s="67"/>
      <c r="R1996" s="68"/>
      <c r="S1996" s="67"/>
      <c r="T1996" s="67"/>
      <c r="U1996" s="67"/>
      <c r="V1996" s="67"/>
      <c r="W1996" s="68"/>
      <c r="X1996" s="67"/>
      <c r="Y1996" s="67"/>
      <c r="Z1996" s="67"/>
      <c r="AA1996" s="67"/>
      <c r="AB1996" s="68"/>
      <c r="AC1996" s="62"/>
      <c r="AD1996" s="74" t="str">
        <f>Daten!$A$31</f>
        <v>DM Senioren 2017</v>
      </c>
      <c r="AE1996" s="58"/>
      <c r="AF1996" s="58"/>
      <c r="AG1996" s="58"/>
      <c r="AH1996" s="58"/>
      <c r="AI1996" s="58"/>
      <c r="AJ1996" s="58"/>
      <c r="AK1996" s="58"/>
    </row>
    <row r="1997" spans="1:37">
      <c r="A1997" s="70" t="s">
        <v>101</v>
      </c>
      <c r="B1997" s="58"/>
      <c r="C1997" s="71"/>
      <c r="D1997" s="72"/>
      <c r="E1997" s="72"/>
      <c r="F1997" s="72"/>
      <c r="G1997" s="72"/>
      <c r="H1997" s="59"/>
      <c r="I1997" s="72"/>
      <c r="J1997" s="72"/>
      <c r="K1997" s="72"/>
      <c r="L1997" s="72"/>
      <c r="M1997" s="59"/>
      <c r="N1997" s="72"/>
      <c r="O1997" s="72"/>
      <c r="P1997" s="72"/>
      <c r="Q1997" s="72"/>
      <c r="R1997" s="59"/>
      <c r="S1997" s="72"/>
      <c r="T1997" s="72"/>
      <c r="U1997" s="72"/>
      <c r="V1997" s="72"/>
      <c r="W1997" s="59"/>
      <c r="X1997" s="72"/>
      <c r="Y1997" s="72"/>
      <c r="Z1997" s="72"/>
      <c r="AA1997" s="72"/>
      <c r="AB1997" s="59"/>
      <c r="AC1997" s="62"/>
      <c r="AD1997" s="75">
        <f>Sonntag!G85</f>
        <v>0</v>
      </c>
      <c r="AE1997" s="76"/>
      <c r="AF1997" s="76"/>
      <c r="AG1997" s="75" t="s">
        <v>34</v>
      </c>
      <c r="AH1997" s="76"/>
      <c r="AI1997" s="76"/>
      <c r="AJ1997" s="76"/>
      <c r="AK1997" s="76"/>
    </row>
    <row r="1998" spans="1:37">
      <c r="A1998" s="65" t="s">
        <v>100</v>
      </c>
      <c r="C1998" s="66"/>
      <c r="D1998" s="67"/>
      <c r="E1998" s="67"/>
      <c r="F1998" s="67"/>
      <c r="G1998" s="67"/>
      <c r="H1998" s="68"/>
      <c r="I1998" s="67"/>
      <c r="J1998" s="67"/>
      <c r="K1998" s="67"/>
      <c r="L1998" s="67"/>
      <c r="M1998" s="68"/>
      <c r="N1998" s="67"/>
      <c r="O1998" s="67"/>
      <c r="P1998" s="67"/>
      <c r="Q1998" s="67"/>
      <c r="R1998" s="68"/>
      <c r="S1998" s="67"/>
      <c r="T1998" s="67"/>
      <c r="U1998" s="67"/>
      <c r="V1998" s="67"/>
      <c r="W1998" s="68"/>
      <c r="X1998" s="67"/>
      <c r="Y1998" s="67"/>
      <c r="Z1998" s="67"/>
      <c r="AA1998" s="67"/>
      <c r="AB1998" s="68"/>
      <c r="AC1998" s="62"/>
      <c r="AD1998" s="77"/>
      <c r="AE1998" s="62"/>
      <c r="AF1998" s="62"/>
      <c r="AG1998" s="62"/>
      <c r="AH1998" s="62"/>
      <c r="AI1998" s="62"/>
      <c r="AJ1998" s="62"/>
      <c r="AK1998" s="62"/>
    </row>
    <row r="1999" spans="1:37">
      <c r="A1999" s="70" t="s">
        <v>101</v>
      </c>
      <c r="B1999" s="58"/>
      <c r="C1999" s="71"/>
      <c r="D1999" s="72"/>
      <c r="E1999" s="72"/>
      <c r="F1999" s="72"/>
      <c r="G1999" s="72"/>
      <c r="H1999" s="59"/>
      <c r="I1999" s="72"/>
      <c r="J1999" s="72"/>
      <c r="K1999" s="72"/>
      <c r="L1999" s="72"/>
      <c r="M1999" s="59"/>
      <c r="N1999" s="72"/>
      <c r="O1999" s="72"/>
      <c r="P1999" s="72"/>
      <c r="Q1999" s="72"/>
      <c r="R1999" s="59"/>
      <c r="S1999" s="72"/>
      <c r="T1999" s="72"/>
      <c r="U1999" s="72"/>
      <c r="V1999" s="72"/>
      <c r="W1999" s="59"/>
      <c r="X1999" s="72"/>
      <c r="Y1999" s="72"/>
      <c r="Z1999" s="72"/>
      <c r="AA1999" s="72"/>
      <c r="AB1999" s="59"/>
      <c r="AC1999" s="62"/>
      <c r="AD1999" s="78" t="s">
        <v>104</v>
      </c>
      <c r="AE1999" s="76"/>
      <c r="AF1999" s="76"/>
      <c r="AG1999" s="76"/>
      <c r="AH1999" s="79"/>
      <c r="AI1999" s="76"/>
      <c r="AJ1999" s="76"/>
      <c r="AK1999" s="80"/>
    </row>
    <row r="2000" spans="1:37">
      <c r="D2000" s="64"/>
      <c r="AD2000" s="81"/>
      <c r="AE2000" s="52"/>
      <c r="AF2000" s="52"/>
      <c r="AG2000" s="52"/>
      <c r="AH2000" s="82"/>
      <c r="AI2000" s="52"/>
      <c r="AJ2000" s="52"/>
      <c r="AK2000" s="53"/>
    </row>
    <row r="2001" spans="1:37">
      <c r="A2001" s="83" t="s">
        <v>105</v>
      </c>
      <c r="B2001" s="76"/>
      <c r="C2001" s="80"/>
      <c r="D2001" s="84"/>
      <c r="E2001" s="84" t="s">
        <v>100</v>
      </c>
      <c r="F2001" s="85" t="s">
        <v>21</v>
      </c>
      <c r="G2001" s="84" t="s">
        <v>101</v>
      </c>
      <c r="H2001" s="86"/>
      <c r="I2001" s="84" t="s">
        <v>106</v>
      </c>
      <c r="J2001" s="84"/>
      <c r="K2001" s="84"/>
      <c r="L2001" s="84"/>
      <c r="M2001" s="86"/>
      <c r="N2001" s="84" t="s">
        <v>107</v>
      </c>
      <c r="O2001" s="84"/>
      <c r="P2001" s="84"/>
      <c r="Q2001" s="84"/>
      <c r="R2001" s="86"/>
      <c r="S2001" s="73"/>
      <c r="T2001" s="73"/>
      <c r="AD2001" s="87" t="s">
        <v>108</v>
      </c>
      <c r="AE2001" s="58"/>
      <c r="AF2001" s="58"/>
      <c r="AG2001" s="58"/>
      <c r="AH2001" s="72"/>
      <c r="AI2001" s="58"/>
      <c r="AJ2001" s="58"/>
      <c r="AK2001" s="59"/>
    </row>
    <row r="2002" spans="1:37">
      <c r="A2002" s="60"/>
      <c r="C2002" s="61"/>
      <c r="H2002" s="61"/>
      <c r="M2002" s="61"/>
      <c r="N2002" s="88"/>
      <c r="O2002" s="89"/>
      <c r="P2002" s="89"/>
      <c r="Q2002" s="89"/>
      <c r="R2002" s="90"/>
      <c r="S2002" s="62"/>
      <c r="T2002" s="56" t="s">
        <v>109</v>
      </c>
      <c r="AD2002" s="91"/>
      <c r="AE2002" s="62"/>
      <c r="AF2002" s="62"/>
      <c r="AG2002" s="62"/>
      <c r="AH2002" s="92"/>
      <c r="AI2002" s="62"/>
      <c r="AJ2002" s="62"/>
      <c r="AK2002" s="61"/>
    </row>
    <row r="2003" spans="1:37">
      <c r="A2003" s="93" t="s">
        <v>110</v>
      </c>
      <c r="B2003" s="58"/>
      <c r="C2003" s="59"/>
      <c r="D2003" s="58"/>
      <c r="E2003" s="58"/>
      <c r="F2003" s="94" t="s">
        <v>21</v>
      </c>
      <c r="G2003" s="58"/>
      <c r="H2003" s="59"/>
      <c r="I2003" s="58"/>
      <c r="J2003" s="58"/>
      <c r="K2003" s="94" t="s">
        <v>21</v>
      </c>
      <c r="L2003" s="58"/>
      <c r="M2003" s="59"/>
      <c r="N2003" s="95"/>
      <c r="O2003" s="95"/>
      <c r="P2003" s="96"/>
      <c r="Q2003" s="97"/>
      <c r="R2003" s="98"/>
      <c r="S2003" s="62"/>
      <c r="T2003" s="62"/>
      <c r="AD2003" s="87" t="s">
        <v>111</v>
      </c>
      <c r="AE2003" s="58"/>
      <c r="AF2003" s="58"/>
      <c r="AG2003" s="58"/>
      <c r="AH2003" s="72"/>
      <c r="AI2003" s="58"/>
      <c r="AJ2003" s="58"/>
      <c r="AK2003" s="59"/>
    </row>
    <row r="2004" spans="1:37">
      <c r="A2004" s="60"/>
      <c r="C2004" s="61"/>
      <c r="H2004" s="61"/>
      <c r="K2004" s="99"/>
      <c r="M2004" s="61"/>
      <c r="N2004" s="62"/>
      <c r="Q2004" s="100"/>
      <c r="R2004" s="61"/>
      <c r="S2004" s="62"/>
      <c r="T2004" s="58"/>
      <c r="U2004" s="58"/>
      <c r="V2004" s="58"/>
      <c r="W2004" s="58"/>
      <c r="X2004" s="58"/>
      <c r="Y2004" s="58"/>
      <c r="Z2004" s="58"/>
      <c r="AA2004" s="58"/>
      <c r="AB2004" s="58"/>
      <c r="AC2004" s="62"/>
      <c r="AD2004" s="91"/>
      <c r="AE2004" s="62"/>
      <c r="AF2004" s="62"/>
      <c r="AG2004" s="62"/>
      <c r="AH2004" s="92"/>
      <c r="AI2004" s="62"/>
      <c r="AJ2004" s="62"/>
      <c r="AK2004" s="61"/>
    </row>
    <row r="2005" spans="1:37">
      <c r="A2005" s="93" t="s">
        <v>112</v>
      </c>
      <c r="B2005" s="58"/>
      <c r="C2005" s="59"/>
      <c r="D2005" s="58"/>
      <c r="E2005" s="58"/>
      <c r="F2005" s="94" t="s">
        <v>21</v>
      </c>
      <c r="G2005" s="58"/>
      <c r="H2005" s="59"/>
      <c r="I2005" s="58"/>
      <c r="J2005" s="58"/>
      <c r="K2005" s="94" t="s">
        <v>21</v>
      </c>
      <c r="L2005" s="58"/>
      <c r="M2005" s="59"/>
      <c r="N2005" s="58"/>
      <c r="O2005" s="58"/>
      <c r="P2005" s="94" t="s">
        <v>21</v>
      </c>
      <c r="Q2005" s="101"/>
      <c r="R2005" s="59"/>
      <c r="S2005" s="62"/>
      <c r="T2005" s="62"/>
      <c r="AD2005" s="87" t="s">
        <v>113</v>
      </c>
      <c r="AE2005" s="58"/>
      <c r="AF2005" s="58"/>
      <c r="AG2005" s="58"/>
      <c r="AH2005" s="72"/>
      <c r="AI2005" s="58"/>
      <c r="AJ2005" s="58"/>
      <c r="AK2005" s="59"/>
    </row>
    <row r="2006" spans="1:37">
      <c r="AD2006" s="91" t="s">
        <v>114</v>
      </c>
      <c r="AE2006" s="62"/>
      <c r="AF2006" s="62"/>
      <c r="AG2006" s="62"/>
      <c r="AH2006" s="92"/>
      <c r="AI2006" s="62"/>
      <c r="AJ2006" s="62"/>
      <c r="AK2006" s="61"/>
    </row>
    <row r="2007" spans="1:37">
      <c r="A2007" s="102"/>
      <c r="B2007" s="76"/>
      <c r="C2007" s="76"/>
      <c r="D2007" s="76"/>
      <c r="E2007" s="76" t="s">
        <v>100</v>
      </c>
      <c r="F2007" s="76"/>
      <c r="G2007" s="76"/>
      <c r="H2007" s="76"/>
      <c r="I2007" s="76"/>
      <c r="J2007" s="76"/>
      <c r="K2007" s="76"/>
      <c r="L2007" s="76"/>
      <c r="M2007" s="76"/>
      <c r="N2007" s="85" t="s">
        <v>40</v>
      </c>
      <c r="O2007" s="76"/>
      <c r="P2007" s="76"/>
      <c r="Q2007" s="76"/>
      <c r="R2007" s="76"/>
      <c r="S2007" s="76"/>
      <c r="T2007" s="76" t="s">
        <v>101</v>
      </c>
      <c r="U2007" s="76"/>
      <c r="V2007" s="76"/>
      <c r="W2007" s="76"/>
      <c r="X2007" s="76"/>
      <c r="Y2007" s="76"/>
      <c r="Z2007" s="76"/>
      <c r="AA2007" s="76"/>
      <c r="AB2007" s="80"/>
      <c r="AD2007" s="87" t="s">
        <v>115</v>
      </c>
      <c r="AE2007" s="58"/>
      <c r="AF2007" s="58"/>
      <c r="AG2007" s="58"/>
      <c r="AH2007" s="72"/>
      <c r="AI2007" s="58"/>
      <c r="AJ2007" s="58"/>
      <c r="AK2007" s="59"/>
    </row>
    <row r="2008" spans="1:37">
      <c r="A2008" s="103" t="s">
        <v>116</v>
      </c>
      <c r="B2008" s="104" t="s">
        <v>117</v>
      </c>
      <c r="C2008" s="104"/>
      <c r="D2008" s="104"/>
      <c r="E2008" s="104"/>
      <c r="F2008" s="104"/>
      <c r="G2008" s="105"/>
      <c r="H2008" s="104" t="s">
        <v>118</v>
      </c>
      <c r="I2008" s="104"/>
      <c r="J2008" s="105"/>
      <c r="K2008" s="106" t="s">
        <v>119</v>
      </c>
      <c r="L2008" s="107" t="s">
        <v>120</v>
      </c>
      <c r="M2008" s="108"/>
      <c r="N2008" s="109" t="s">
        <v>94</v>
      </c>
      <c r="O2008" s="105" t="s">
        <v>116</v>
      </c>
      <c r="P2008" s="104" t="s">
        <v>117</v>
      </c>
      <c r="Q2008" s="104"/>
      <c r="R2008" s="104"/>
      <c r="S2008" s="104"/>
      <c r="T2008" s="104"/>
      <c r="U2008" s="105"/>
      <c r="V2008" s="104" t="s">
        <v>118</v>
      </c>
      <c r="W2008" s="104"/>
      <c r="X2008" s="105"/>
      <c r="Y2008" s="106" t="s">
        <v>119</v>
      </c>
      <c r="Z2008" s="107" t="s">
        <v>120</v>
      </c>
      <c r="AA2008" s="108"/>
      <c r="AB2008" s="109" t="s">
        <v>94</v>
      </c>
    </row>
    <row r="2009" spans="1:37">
      <c r="A2009" s="110" t="s">
        <v>121</v>
      </c>
      <c r="B2009" s="111"/>
      <c r="C2009" s="111"/>
      <c r="D2009" s="111"/>
      <c r="E2009" s="111"/>
      <c r="F2009" s="111"/>
      <c r="G2009" s="112"/>
      <c r="H2009" s="111"/>
      <c r="I2009" s="111"/>
      <c r="J2009" s="112"/>
      <c r="K2009" s="113"/>
      <c r="L2009" s="114"/>
      <c r="M2009" s="115"/>
      <c r="N2009" s="116"/>
      <c r="O2009" s="117" t="s">
        <v>121</v>
      </c>
      <c r="P2009" s="111"/>
      <c r="Q2009" s="111"/>
      <c r="R2009" s="111"/>
      <c r="S2009" s="111"/>
      <c r="T2009" s="111"/>
      <c r="U2009" s="112"/>
      <c r="V2009" s="111"/>
      <c r="W2009" s="111"/>
      <c r="X2009" s="112"/>
      <c r="Y2009" s="113"/>
      <c r="Z2009" s="114"/>
      <c r="AA2009" s="115"/>
      <c r="AB2009" s="116"/>
      <c r="AD2009" s="64" t="s">
        <v>122</v>
      </c>
    </row>
    <row r="2010" spans="1:37">
      <c r="A2010" s="110" t="s">
        <v>123</v>
      </c>
      <c r="B2010" s="111"/>
      <c r="C2010" s="111"/>
      <c r="D2010" s="111"/>
      <c r="E2010" s="111"/>
      <c r="F2010" s="111"/>
      <c r="G2010" s="112"/>
      <c r="H2010" s="111"/>
      <c r="I2010" s="111"/>
      <c r="J2010" s="112"/>
      <c r="K2010" s="118"/>
      <c r="L2010" s="119"/>
      <c r="M2010" s="112"/>
      <c r="N2010" s="116"/>
      <c r="O2010" s="117" t="s">
        <v>123</v>
      </c>
      <c r="P2010" s="111"/>
      <c r="Q2010" s="111"/>
      <c r="R2010" s="111"/>
      <c r="S2010" s="111"/>
      <c r="T2010" s="111"/>
      <c r="U2010" s="112"/>
      <c r="V2010" s="111"/>
      <c r="W2010" s="111"/>
      <c r="X2010" s="112"/>
      <c r="Y2010" s="118"/>
      <c r="Z2010" s="119"/>
      <c r="AA2010" s="112"/>
      <c r="AB2010" s="116"/>
      <c r="AD2010" s="120"/>
      <c r="AE2010" s="58"/>
      <c r="AF2010" s="58"/>
      <c r="AG2010" s="58"/>
      <c r="AH2010" s="58"/>
      <c r="AI2010" s="58"/>
      <c r="AJ2010" s="58"/>
      <c r="AK2010" s="58"/>
    </row>
    <row r="2011" spans="1:37">
      <c r="A2011" s="110" t="s">
        <v>124</v>
      </c>
      <c r="B2011" s="111"/>
      <c r="C2011" s="111"/>
      <c r="D2011" s="111"/>
      <c r="E2011" s="111"/>
      <c r="F2011" s="111"/>
      <c r="G2011" s="112"/>
      <c r="H2011" s="111"/>
      <c r="I2011" s="111"/>
      <c r="J2011" s="112"/>
      <c r="K2011" s="118"/>
      <c r="L2011" s="119"/>
      <c r="M2011" s="112"/>
      <c r="N2011" s="116"/>
      <c r="O2011" s="117" t="s">
        <v>124</v>
      </c>
      <c r="P2011" s="111"/>
      <c r="Q2011" s="111"/>
      <c r="R2011" s="111"/>
      <c r="S2011" s="111"/>
      <c r="T2011" s="111"/>
      <c r="U2011" s="112"/>
      <c r="V2011" s="111"/>
      <c r="W2011" s="111"/>
      <c r="X2011" s="112"/>
      <c r="Y2011" s="118"/>
      <c r="Z2011" s="119"/>
      <c r="AA2011" s="112"/>
      <c r="AB2011" s="116"/>
      <c r="AD2011" s="64" t="s">
        <v>96</v>
      </c>
    </row>
    <row r="2012" spans="1:37">
      <c r="A2012" s="110" t="s">
        <v>125</v>
      </c>
      <c r="B2012" s="111"/>
      <c r="C2012" s="111"/>
      <c r="D2012" s="111"/>
      <c r="E2012" s="111"/>
      <c r="F2012" s="111"/>
      <c r="G2012" s="112"/>
      <c r="H2012" s="111"/>
      <c r="I2012" s="111"/>
      <c r="J2012" s="112"/>
      <c r="K2012" s="118"/>
      <c r="L2012" s="119"/>
      <c r="M2012" s="112"/>
      <c r="N2012" s="116"/>
      <c r="O2012" s="117" t="s">
        <v>125</v>
      </c>
      <c r="P2012" s="111"/>
      <c r="Q2012" s="111"/>
      <c r="R2012" s="111"/>
      <c r="S2012" s="111"/>
      <c r="T2012" s="111"/>
      <c r="U2012" s="112"/>
      <c r="V2012" s="111"/>
      <c r="W2012" s="111"/>
      <c r="X2012" s="112"/>
      <c r="Y2012" s="118"/>
      <c r="Z2012" s="119"/>
      <c r="AA2012" s="112"/>
      <c r="AB2012" s="116"/>
      <c r="AD2012" s="120"/>
      <c r="AE2012" s="58"/>
      <c r="AF2012" s="58"/>
      <c r="AG2012" s="58"/>
      <c r="AH2012" s="58"/>
      <c r="AI2012" s="58"/>
      <c r="AJ2012" s="58"/>
      <c r="AK2012" s="58"/>
    </row>
    <row r="2013" spans="1:37">
      <c r="A2013" s="110" t="s">
        <v>126</v>
      </c>
      <c r="B2013" s="111"/>
      <c r="C2013" s="111"/>
      <c r="D2013" s="111"/>
      <c r="E2013" s="111"/>
      <c r="F2013" s="111"/>
      <c r="G2013" s="112"/>
      <c r="H2013" s="111"/>
      <c r="I2013" s="111"/>
      <c r="J2013" s="112"/>
      <c r="K2013" s="118"/>
      <c r="L2013" s="119"/>
      <c r="M2013" s="112"/>
      <c r="N2013" s="116"/>
      <c r="O2013" s="117" t="s">
        <v>126</v>
      </c>
      <c r="P2013" s="111"/>
      <c r="Q2013" s="111"/>
      <c r="R2013" s="111"/>
      <c r="S2013" s="111"/>
      <c r="T2013" s="111"/>
      <c r="U2013" s="112"/>
      <c r="V2013" s="111"/>
      <c r="W2013" s="111"/>
      <c r="X2013" s="112"/>
      <c r="Y2013" s="118"/>
      <c r="Z2013" s="119"/>
      <c r="AA2013" s="112"/>
      <c r="AB2013" s="116"/>
      <c r="AD2013" s="64" t="s">
        <v>127</v>
      </c>
    </row>
    <row r="2014" spans="1:37">
      <c r="A2014" s="121" t="s">
        <v>128</v>
      </c>
      <c r="B2014" s="58"/>
      <c r="C2014" s="58"/>
      <c r="D2014" s="58"/>
      <c r="E2014" s="58"/>
      <c r="F2014" s="58"/>
      <c r="G2014" s="72"/>
      <c r="H2014" s="58"/>
      <c r="I2014" s="58"/>
      <c r="J2014" s="72"/>
      <c r="K2014" s="122"/>
      <c r="L2014" s="123"/>
      <c r="M2014" s="72"/>
      <c r="N2014" s="59"/>
      <c r="O2014" s="124" t="s">
        <v>128</v>
      </c>
      <c r="P2014" s="58"/>
      <c r="Q2014" s="58"/>
      <c r="R2014" s="58"/>
      <c r="S2014" s="58"/>
      <c r="T2014" s="58"/>
      <c r="U2014" s="72"/>
      <c r="V2014" s="58"/>
      <c r="W2014" s="58"/>
      <c r="X2014" s="72"/>
      <c r="Y2014" s="122"/>
      <c r="Z2014" s="123"/>
      <c r="AA2014" s="72"/>
      <c r="AB2014" s="59"/>
      <c r="AD2014" s="120"/>
      <c r="AE2014" s="125" t="str">
        <f>Daten!$A$35</f>
        <v>Fredenbeck</v>
      </c>
      <c r="AF2014" s="58"/>
      <c r="AG2014" s="58"/>
      <c r="AH2014" s="58"/>
      <c r="AI2014" s="58"/>
      <c r="AJ2014" s="58"/>
      <c r="AK2014" s="58"/>
    </row>
    <row r="2015" spans="1:37">
      <c r="A2015" s="65" t="s">
        <v>129</v>
      </c>
      <c r="N2015" s="61"/>
      <c r="O2015" s="64" t="s">
        <v>129</v>
      </c>
      <c r="AB2015" s="61"/>
      <c r="AD2015" s="64" t="s">
        <v>130</v>
      </c>
    </row>
    <row r="2016" spans="1:37">
      <c r="A2016" s="57"/>
      <c r="B2016" s="58"/>
      <c r="C2016" s="58"/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9"/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  <c r="Y2016" s="58"/>
      <c r="Z2016" s="58"/>
      <c r="AA2016" s="58"/>
      <c r="AB2016" s="59"/>
      <c r="AD2016" s="58"/>
      <c r="AE2016" s="126" t="str">
        <f>Daten!$A$33</f>
        <v>06.05.2017</v>
      </c>
      <c r="AF2016" s="58"/>
      <c r="AG2016" s="58"/>
      <c r="AH2016" s="58"/>
      <c r="AI2016" s="58"/>
      <c r="AJ2016" s="58"/>
      <c r="AK2016" s="58"/>
    </row>
    <row r="2017" spans="1:37">
      <c r="A2017" s="51" t="s">
        <v>95</v>
      </c>
      <c r="B2017" s="52"/>
      <c r="C2017" s="52"/>
      <c r="D2017" s="52"/>
      <c r="E2017" s="53"/>
      <c r="F2017" s="54" t="s">
        <v>96</v>
      </c>
      <c r="G2017" s="52"/>
      <c r="H2017" s="52"/>
      <c r="I2017" s="52"/>
      <c r="J2017" s="52"/>
      <c r="K2017" s="52"/>
      <c r="L2017" s="52"/>
      <c r="M2017" s="52"/>
      <c r="N2017" s="52"/>
      <c r="O2017" s="52"/>
      <c r="P2017" s="53"/>
      <c r="Q2017" s="54" t="s">
        <v>97</v>
      </c>
      <c r="R2017" s="52"/>
      <c r="S2017" s="52"/>
      <c r="T2017" s="52"/>
      <c r="U2017" s="52"/>
      <c r="V2017" s="52"/>
      <c r="W2017" s="52"/>
      <c r="X2017" s="52"/>
      <c r="Y2017" s="52"/>
      <c r="Z2017" s="52"/>
      <c r="AA2017" s="52"/>
      <c r="AB2017" s="53"/>
      <c r="AC2017" s="55" t="s">
        <v>98</v>
      </c>
    </row>
    <row r="2018" spans="1:37">
      <c r="A2018" s="57"/>
      <c r="B2018" s="58"/>
      <c r="C2018" s="58"/>
      <c r="D2018" s="58"/>
      <c r="E2018" s="59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9"/>
      <c r="Q2018" s="58"/>
      <c r="R2018" s="58">
        <f>Sonntag!P86</f>
        <v>0</v>
      </c>
      <c r="S2018" s="58"/>
      <c r="T2018" s="58"/>
      <c r="U2018" s="58"/>
      <c r="V2018" s="58"/>
      <c r="W2018" s="58"/>
      <c r="X2018" s="58"/>
      <c r="Y2018" s="58"/>
      <c r="Z2018" s="58"/>
      <c r="AA2018" s="58"/>
      <c r="AB2018" s="59"/>
      <c r="AC2018" s="55" t="s">
        <v>99</v>
      </c>
    </row>
    <row r="2019" spans="1:37" ht="15.95" customHeight="1">
      <c r="A2019" s="60" t="s">
        <v>100</v>
      </c>
      <c r="C2019" s="56">
        <f>Sonntag!I86</f>
        <v>0</v>
      </c>
      <c r="M2019" s="61"/>
      <c r="N2019" s="62" t="s">
        <v>101</v>
      </c>
      <c r="O2019" s="63"/>
      <c r="P2019" s="56">
        <f>Sonntag!M86</f>
        <v>0</v>
      </c>
      <c r="AB2019" s="61"/>
    </row>
    <row r="2020" spans="1:37">
      <c r="A2020" s="57"/>
      <c r="B2020" s="58"/>
      <c r="C2020" s="58"/>
      <c r="M2020" s="61"/>
      <c r="N2020" s="62"/>
      <c r="AB2020" s="61"/>
      <c r="AD2020" s="64" t="s">
        <v>37</v>
      </c>
      <c r="AG2020" s="64" t="s">
        <v>102</v>
      </c>
      <c r="AJ2020" s="64" t="s">
        <v>39</v>
      </c>
    </row>
    <row r="2021" spans="1:37">
      <c r="A2021" s="65" t="s">
        <v>100</v>
      </c>
      <c r="C2021" s="66"/>
      <c r="D2021" s="67"/>
      <c r="E2021" s="67"/>
      <c r="F2021" s="67"/>
      <c r="G2021" s="67"/>
      <c r="H2021" s="68"/>
      <c r="I2021" s="67"/>
      <c r="J2021" s="67"/>
      <c r="K2021" s="67"/>
      <c r="L2021" s="67"/>
      <c r="M2021" s="68"/>
      <c r="N2021" s="67"/>
      <c r="O2021" s="67"/>
      <c r="P2021" s="67"/>
      <c r="Q2021" s="67"/>
      <c r="R2021" s="68"/>
      <c r="S2021" s="67"/>
      <c r="T2021" s="67"/>
      <c r="U2021" s="67"/>
      <c r="V2021" s="67"/>
      <c r="W2021" s="68"/>
      <c r="X2021" s="67"/>
      <c r="Y2021" s="67"/>
      <c r="Z2021" s="67"/>
      <c r="AA2021" s="67"/>
      <c r="AB2021" s="68"/>
      <c r="AC2021" s="62"/>
      <c r="AD2021" s="69"/>
      <c r="AE2021" s="53"/>
      <c r="AF2021" s="62"/>
      <c r="AG2021" s="69"/>
      <c r="AH2021" s="53"/>
      <c r="AJ2021" s="69"/>
      <c r="AK2021" s="53"/>
    </row>
    <row r="2022" spans="1:37">
      <c r="A2022" s="70" t="s">
        <v>101</v>
      </c>
      <c r="B2022" s="58"/>
      <c r="C2022" s="71"/>
      <c r="D2022" s="72"/>
      <c r="E2022" s="72"/>
      <c r="F2022" s="72"/>
      <c r="G2022" s="72"/>
      <c r="H2022" s="59"/>
      <c r="I2022" s="72"/>
      <c r="J2022" s="72"/>
      <c r="K2022" s="72"/>
      <c r="L2022" s="72"/>
      <c r="M2022" s="59"/>
      <c r="N2022" s="72"/>
      <c r="O2022" s="72"/>
      <c r="P2022" s="72"/>
      <c r="Q2022" s="72"/>
      <c r="R2022" s="59"/>
      <c r="S2022" s="72"/>
      <c r="T2022" s="72"/>
      <c r="U2022" s="72"/>
      <c r="V2022" s="72"/>
      <c r="W2022" s="59"/>
      <c r="X2022" s="72"/>
      <c r="Y2022" s="72"/>
      <c r="Z2022" s="72"/>
      <c r="AA2022" s="72"/>
      <c r="AB2022" s="59"/>
      <c r="AC2022" s="62"/>
      <c r="AD2022" s="462">
        <f>Sonntag!C86</f>
        <v>0</v>
      </c>
      <c r="AE2022" s="463"/>
      <c r="AF2022" s="62"/>
      <c r="AG2022" s="462">
        <f>Sonntag!E86</f>
        <v>0</v>
      </c>
      <c r="AH2022" s="463"/>
      <c r="AJ2022" s="462">
        <f>Sonntag!F86</f>
        <v>0</v>
      </c>
      <c r="AK2022" s="463"/>
    </row>
    <row r="2023" spans="1:37">
      <c r="A2023" s="65" t="s">
        <v>100</v>
      </c>
      <c r="C2023" s="66"/>
      <c r="D2023" s="67"/>
      <c r="E2023" s="67"/>
      <c r="F2023" s="67"/>
      <c r="G2023" s="67"/>
      <c r="H2023" s="68"/>
      <c r="I2023" s="67"/>
      <c r="J2023" s="67"/>
      <c r="K2023" s="67"/>
      <c r="L2023" s="67"/>
      <c r="M2023" s="68"/>
      <c r="N2023" s="67"/>
      <c r="O2023" s="67"/>
      <c r="P2023" s="67"/>
      <c r="Q2023" s="67"/>
      <c r="R2023" s="68"/>
      <c r="S2023" s="67"/>
      <c r="T2023" s="67"/>
      <c r="U2023" s="67"/>
      <c r="V2023" s="67"/>
      <c r="W2023" s="68"/>
      <c r="X2023" s="67"/>
      <c r="Y2023" s="67"/>
      <c r="Z2023" s="67"/>
      <c r="AA2023" s="67"/>
      <c r="AB2023" s="68"/>
      <c r="AC2023" s="62"/>
      <c r="AD2023" s="57"/>
      <c r="AE2023" s="59"/>
      <c r="AF2023" s="62"/>
      <c r="AG2023" s="57"/>
      <c r="AH2023" s="59"/>
      <c r="AJ2023" s="57"/>
      <c r="AK2023" s="59"/>
    </row>
    <row r="2024" spans="1:37">
      <c r="A2024" s="70" t="s">
        <v>101</v>
      </c>
      <c r="B2024" s="58"/>
      <c r="C2024" s="71"/>
      <c r="D2024" s="72"/>
      <c r="E2024" s="72"/>
      <c r="F2024" s="72"/>
      <c r="G2024" s="72"/>
      <c r="H2024" s="59"/>
      <c r="I2024" s="72"/>
      <c r="J2024" s="72"/>
      <c r="K2024" s="72"/>
      <c r="L2024" s="72"/>
      <c r="M2024" s="59"/>
      <c r="N2024" s="72"/>
      <c r="O2024" s="72"/>
      <c r="P2024" s="72"/>
      <c r="Q2024" s="72"/>
      <c r="R2024" s="59"/>
      <c r="S2024" s="72"/>
      <c r="T2024" s="72"/>
      <c r="U2024" s="72"/>
      <c r="V2024" s="72"/>
      <c r="W2024" s="59"/>
      <c r="X2024" s="72"/>
      <c r="Y2024" s="72"/>
      <c r="Z2024" s="72"/>
      <c r="AA2024" s="72"/>
      <c r="AB2024" s="59"/>
      <c r="AC2024" s="62"/>
      <c r="AD2024" s="62"/>
      <c r="AE2024" s="62"/>
      <c r="AF2024" s="62"/>
      <c r="AG2024" s="62"/>
    </row>
    <row r="2025" spans="1:37">
      <c r="A2025" s="65" t="s">
        <v>100</v>
      </c>
      <c r="C2025" s="66"/>
      <c r="D2025" s="67"/>
      <c r="E2025" s="67"/>
      <c r="F2025" s="67"/>
      <c r="G2025" s="67"/>
      <c r="H2025" s="68"/>
      <c r="I2025" s="67"/>
      <c r="J2025" s="67"/>
      <c r="K2025" s="67"/>
      <c r="L2025" s="67"/>
      <c r="M2025" s="68"/>
      <c r="N2025" s="67"/>
      <c r="O2025" s="67"/>
      <c r="P2025" s="67"/>
      <c r="Q2025" s="67"/>
      <c r="R2025" s="68"/>
      <c r="S2025" s="67"/>
      <c r="T2025" s="67"/>
      <c r="U2025" s="67"/>
      <c r="V2025" s="67"/>
      <c r="W2025" s="68"/>
      <c r="X2025" s="67"/>
      <c r="Y2025" s="67"/>
      <c r="Z2025" s="67"/>
      <c r="AA2025" s="67"/>
      <c r="AB2025" s="68"/>
      <c r="AC2025" s="62"/>
      <c r="AD2025" s="73" t="s">
        <v>103</v>
      </c>
      <c r="AE2025" s="62"/>
      <c r="AF2025" s="62"/>
      <c r="AG2025" s="62"/>
    </row>
    <row r="2026" spans="1:37">
      <c r="A2026" s="70" t="s">
        <v>101</v>
      </c>
      <c r="B2026" s="58"/>
      <c r="C2026" s="71"/>
      <c r="D2026" s="72"/>
      <c r="E2026" s="72"/>
      <c r="F2026" s="72"/>
      <c r="G2026" s="72"/>
      <c r="H2026" s="59"/>
      <c r="I2026" s="72"/>
      <c r="J2026" s="72"/>
      <c r="K2026" s="72"/>
      <c r="L2026" s="72"/>
      <c r="M2026" s="59"/>
      <c r="N2026" s="72"/>
      <c r="O2026" s="72"/>
      <c r="P2026" s="72"/>
      <c r="Q2026" s="72"/>
      <c r="R2026" s="59"/>
      <c r="S2026" s="72"/>
      <c r="T2026" s="72"/>
      <c r="U2026" s="72"/>
      <c r="V2026" s="72"/>
      <c r="W2026" s="59"/>
      <c r="X2026" s="72"/>
      <c r="Y2026" s="72"/>
      <c r="Z2026" s="72"/>
      <c r="AA2026" s="72"/>
      <c r="AB2026" s="59"/>
      <c r="AC2026" s="62"/>
      <c r="AD2026" s="62"/>
      <c r="AE2026" s="62"/>
      <c r="AF2026" s="62"/>
      <c r="AG2026" s="62"/>
    </row>
    <row r="2027" spans="1:37">
      <c r="A2027" s="65" t="s">
        <v>100</v>
      </c>
      <c r="C2027" s="66"/>
      <c r="D2027" s="67"/>
      <c r="E2027" s="67"/>
      <c r="F2027" s="67"/>
      <c r="G2027" s="67"/>
      <c r="H2027" s="68"/>
      <c r="I2027" s="67"/>
      <c r="J2027" s="67"/>
      <c r="K2027" s="67"/>
      <c r="L2027" s="67"/>
      <c r="M2027" s="68"/>
      <c r="N2027" s="67"/>
      <c r="O2027" s="67"/>
      <c r="P2027" s="67"/>
      <c r="Q2027" s="67"/>
      <c r="R2027" s="68"/>
      <c r="S2027" s="67"/>
      <c r="T2027" s="67"/>
      <c r="U2027" s="67"/>
      <c r="V2027" s="67"/>
      <c r="W2027" s="68"/>
      <c r="X2027" s="67"/>
      <c r="Y2027" s="67"/>
      <c r="Z2027" s="67"/>
      <c r="AA2027" s="67"/>
      <c r="AB2027" s="68"/>
      <c r="AC2027" s="62"/>
      <c r="AD2027" s="74" t="str">
        <f>Daten!$A$31</f>
        <v>DM Senioren 2017</v>
      </c>
      <c r="AE2027" s="58"/>
      <c r="AF2027" s="58"/>
      <c r="AG2027" s="58"/>
      <c r="AH2027" s="58"/>
      <c r="AI2027" s="58"/>
      <c r="AJ2027" s="58"/>
      <c r="AK2027" s="58"/>
    </row>
    <row r="2028" spans="1:37">
      <c r="A2028" s="70" t="s">
        <v>101</v>
      </c>
      <c r="B2028" s="58"/>
      <c r="C2028" s="71"/>
      <c r="D2028" s="72"/>
      <c r="E2028" s="72"/>
      <c r="F2028" s="72"/>
      <c r="G2028" s="72"/>
      <c r="H2028" s="59"/>
      <c r="I2028" s="72"/>
      <c r="J2028" s="72"/>
      <c r="K2028" s="72"/>
      <c r="L2028" s="72"/>
      <c r="M2028" s="59"/>
      <c r="N2028" s="72"/>
      <c r="O2028" s="72"/>
      <c r="P2028" s="72"/>
      <c r="Q2028" s="72"/>
      <c r="R2028" s="59"/>
      <c r="S2028" s="72"/>
      <c r="T2028" s="72"/>
      <c r="U2028" s="72"/>
      <c r="V2028" s="72"/>
      <c r="W2028" s="59"/>
      <c r="X2028" s="72"/>
      <c r="Y2028" s="72"/>
      <c r="Z2028" s="72"/>
      <c r="AA2028" s="72"/>
      <c r="AB2028" s="59"/>
      <c r="AC2028" s="62"/>
      <c r="AD2028" s="75">
        <f>Sonntag!G86</f>
        <v>0</v>
      </c>
      <c r="AE2028" s="76"/>
      <c r="AF2028" s="76"/>
      <c r="AG2028" s="75" t="s">
        <v>34</v>
      </c>
      <c r="AH2028" s="76"/>
      <c r="AI2028" s="76"/>
      <c r="AJ2028" s="76"/>
      <c r="AK2028" s="76"/>
    </row>
    <row r="2029" spans="1:37">
      <c r="A2029" s="65" t="s">
        <v>100</v>
      </c>
      <c r="C2029" s="66"/>
      <c r="D2029" s="67"/>
      <c r="E2029" s="67"/>
      <c r="F2029" s="67"/>
      <c r="G2029" s="67"/>
      <c r="H2029" s="68"/>
      <c r="I2029" s="67"/>
      <c r="J2029" s="67"/>
      <c r="K2029" s="67"/>
      <c r="L2029" s="67"/>
      <c r="M2029" s="68"/>
      <c r="N2029" s="67"/>
      <c r="O2029" s="67"/>
      <c r="P2029" s="67"/>
      <c r="Q2029" s="67"/>
      <c r="R2029" s="68"/>
      <c r="S2029" s="67"/>
      <c r="T2029" s="67"/>
      <c r="U2029" s="67"/>
      <c r="V2029" s="67"/>
      <c r="W2029" s="68"/>
      <c r="X2029" s="67"/>
      <c r="Y2029" s="67"/>
      <c r="Z2029" s="67"/>
      <c r="AA2029" s="67"/>
      <c r="AB2029" s="68"/>
      <c r="AC2029" s="62"/>
      <c r="AD2029" s="77"/>
      <c r="AE2029" s="62"/>
      <c r="AF2029" s="62"/>
      <c r="AG2029" s="62"/>
      <c r="AH2029" s="62"/>
      <c r="AI2029" s="62"/>
      <c r="AJ2029" s="62"/>
      <c r="AK2029" s="62"/>
    </row>
    <row r="2030" spans="1:37">
      <c r="A2030" s="70" t="s">
        <v>101</v>
      </c>
      <c r="B2030" s="58"/>
      <c r="C2030" s="71"/>
      <c r="D2030" s="72"/>
      <c r="E2030" s="72"/>
      <c r="F2030" s="72"/>
      <c r="G2030" s="72"/>
      <c r="H2030" s="59"/>
      <c r="I2030" s="72"/>
      <c r="J2030" s="72"/>
      <c r="K2030" s="72"/>
      <c r="L2030" s="72"/>
      <c r="M2030" s="59"/>
      <c r="N2030" s="72"/>
      <c r="O2030" s="72"/>
      <c r="P2030" s="72"/>
      <c r="Q2030" s="72"/>
      <c r="R2030" s="59"/>
      <c r="S2030" s="72"/>
      <c r="T2030" s="72"/>
      <c r="U2030" s="72"/>
      <c r="V2030" s="72"/>
      <c r="W2030" s="59"/>
      <c r="X2030" s="72"/>
      <c r="Y2030" s="72"/>
      <c r="Z2030" s="72"/>
      <c r="AA2030" s="72"/>
      <c r="AB2030" s="59"/>
      <c r="AC2030" s="62"/>
      <c r="AD2030" s="78" t="s">
        <v>104</v>
      </c>
      <c r="AE2030" s="76"/>
      <c r="AF2030" s="76"/>
      <c r="AG2030" s="76"/>
      <c r="AH2030" s="79"/>
      <c r="AI2030" s="76"/>
      <c r="AJ2030" s="76"/>
      <c r="AK2030" s="80"/>
    </row>
    <row r="2031" spans="1:37">
      <c r="D2031" s="64"/>
      <c r="AD2031" s="81"/>
      <c r="AE2031" s="52"/>
      <c r="AF2031" s="52"/>
      <c r="AG2031" s="52"/>
      <c r="AH2031" s="82"/>
      <c r="AI2031" s="52"/>
      <c r="AJ2031" s="52"/>
      <c r="AK2031" s="53"/>
    </row>
    <row r="2032" spans="1:37">
      <c r="A2032" s="83" t="s">
        <v>105</v>
      </c>
      <c r="B2032" s="76"/>
      <c r="C2032" s="80"/>
      <c r="D2032" s="84"/>
      <c r="E2032" s="84" t="s">
        <v>100</v>
      </c>
      <c r="F2032" s="85" t="s">
        <v>21</v>
      </c>
      <c r="G2032" s="84" t="s">
        <v>101</v>
      </c>
      <c r="H2032" s="86"/>
      <c r="I2032" s="84" t="s">
        <v>106</v>
      </c>
      <c r="J2032" s="84"/>
      <c r="K2032" s="84"/>
      <c r="L2032" s="84"/>
      <c r="M2032" s="86"/>
      <c r="N2032" s="84" t="s">
        <v>107</v>
      </c>
      <c r="O2032" s="84"/>
      <c r="P2032" s="84"/>
      <c r="Q2032" s="84"/>
      <c r="R2032" s="86"/>
      <c r="S2032" s="73"/>
      <c r="T2032" s="73"/>
      <c r="AD2032" s="87" t="s">
        <v>108</v>
      </c>
      <c r="AE2032" s="58"/>
      <c r="AF2032" s="58"/>
      <c r="AG2032" s="58"/>
      <c r="AH2032" s="72"/>
      <c r="AI2032" s="58"/>
      <c r="AJ2032" s="58"/>
      <c r="AK2032" s="59"/>
    </row>
    <row r="2033" spans="1:37">
      <c r="A2033" s="60"/>
      <c r="C2033" s="61"/>
      <c r="H2033" s="61"/>
      <c r="M2033" s="61"/>
      <c r="N2033" s="88"/>
      <c r="O2033" s="89"/>
      <c r="P2033" s="89"/>
      <c r="Q2033" s="89"/>
      <c r="R2033" s="90"/>
      <c r="S2033" s="62"/>
      <c r="T2033" s="56" t="s">
        <v>109</v>
      </c>
      <c r="AD2033" s="91"/>
      <c r="AE2033" s="62"/>
      <c r="AF2033" s="62"/>
      <c r="AG2033" s="62"/>
      <c r="AH2033" s="92"/>
      <c r="AI2033" s="62"/>
      <c r="AJ2033" s="62"/>
      <c r="AK2033" s="61"/>
    </row>
    <row r="2034" spans="1:37">
      <c r="A2034" s="93" t="s">
        <v>110</v>
      </c>
      <c r="B2034" s="58"/>
      <c r="C2034" s="59"/>
      <c r="D2034" s="58"/>
      <c r="E2034" s="58"/>
      <c r="F2034" s="94" t="s">
        <v>21</v>
      </c>
      <c r="G2034" s="58"/>
      <c r="H2034" s="59"/>
      <c r="I2034" s="58"/>
      <c r="J2034" s="58"/>
      <c r="K2034" s="94" t="s">
        <v>21</v>
      </c>
      <c r="L2034" s="58"/>
      <c r="M2034" s="59"/>
      <c r="N2034" s="95"/>
      <c r="O2034" s="95"/>
      <c r="P2034" s="96"/>
      <c r="Q2034" s="97"/>
      <c r="R2034" s="98"/>
      <c r="S2034" s="62"/>
      <c r="T2034" s="62"/>
      <c r="AD2034" s="87" t="s">
        <v>111</v>
      </c>
      <c r="AE2034" s="58"/>
      <c r="AF2034" s="58"/>
      <c r="AG2034" s="58"/>
      <c r="AH2034" s="72"/>
      <c r="AI2034" s="58"/>
      <c r="AJ2034" s="58"/>
      <c r="AK2034" s="59"/>
    </row>
    <row r="2035" spans="1:37">
      <c r="A2035" s="60"/>
      <c r="C2035" s="61"/>
      <c r="H2035" s="61"/>
      <c r="K2035" s="99"/>
      <c r="M2035" s="61"/>
      <c r="N2035" s="62"/>
      <c r="Q2035" s="100"/>
      <c r="R2035" s="61"/>
      <c r="S2035" s="62"/>
      <c r="T2035" s="58"/>
      <c r="U2035" s="58"/>
      <c r="V2035" s="58"/>
      <c r="W2035" s="58"/>
      <c r="X2035" s="58"/>
      <c r="Y2035" s="58"/>
      <c r="Z2035" s="58"/>
      <c r="AA2035" s="58"/>
      <c r="AB2035" s="58"/>
      <c r="AC2035" s="62"/>
      <c r="AD2035" s="91"/>
      <c r="AE2035" s="62"/>
      <c r="AF2035" s="62"/>
      <c r="AG2035" s="62"/>
      <c r="AH2035" s="92"/>
      <c r="AI2035" s="62"/>
      <c r="AJ2035" s="62"/>
      <c r="AK2035" s="61"/>
    </row>
    <row r="2036" spans="1:37">
      <c r="A2036" s="93" t="s">
        <v>112</v>
      </c>
      <c r="B2036" s="58"/>
      <c r="C2036" s="59"/>
      <c r="D2036" s="58"/>
      <c r="E2036" s="58"/>
      <c r="F2036" s="94" t="s">
        <v>21</v>
      </c>
      <c r="G2036" s="58"/>
      <c r="H2036" s="59"/>
      <c r="I2036" s="58"/>
      <c r="J2036" s="58"/>
      <c r="K2036" s="94" t="s">
        <v>21</v>
      </c>
      <c r="L2036" s="58"/>
      <c r="M2036" s="59"/>
      <c r="N2036" s="58"/>
      <c r="O2036" s="58"/>
      <c r="P2036" s="94" t="s">
        <v>21</v>
      </c>
      <c r="Q2036" s="101"/>
      <c r="R2036" s="59"/>
      <c r="S2036" s="62"/>
      <c r="T2036" s="62"/>
      <c r="AD2036" s="87" t="s">
        <v>113</v>
      </c>
      <c r="AE2036" s="58"/>
      <c r="AF2036" s="58"/>
      <c r="AG2036" s="58"/>
      <c r="AH2036" s="72"/>
      <c r="AI2036" s="58"/>
      <c r="AJ2036" s="58"/>
      <c r="AK2036" s="59"/>
    </row>
    <row r="2037" spans="1:37">
      <c r="AD2037" s="91" t="s">
        <v>114</v>
      </c>
      <c r="AE2037" s="62"/>
      <c r="AF2037" s="62"/>
      <c r="AG2037" s="62"/>
      <c r="AH2037" s="92"/>
      <c r="AI2037" s="62"/>
      <c r="AJ2037" s="62"/>
      <c r="AK2037" s="61"/>
    </row>
    <row r="2038" spans="1:37">
      <c r="A2038" s="102"/>
      <c r="B2038" s="76"/>
      <c r="C2038" s="76"/>
      <c r="D2038" s="76"/>
      <c r="E2038" s="76" t="s">
        <v>100</v>
      </c>
      <c r="F2038" s="76"/>
      <c r="G2038" s="76"/>
      <c r="H2038" s="76"/>
      <c r="I2038" s="76"/>
      <c r="J2038" s="76"/>
      <c r="K2038" s="76"/>
      <c r="L2038" s="76"/>
      <c r="M2038" s="76"/>
      <c r="N2038" s="85" t="s">
        <v>40</v>
      </c>
      <c r="O2038" s="76"/>
      <c r="P2038" s="76"/>
      <c r="Q2038" s="76"/>
      <c r="R2038" s="76"/>
      <c r="S2038" s="76"/>
      <c r="T2038" s="76" t="s">
        <v>101</v>
      </c>
      <c r="U2038" s="76"/>
      <c r="V2038" s="76"/>
      <c r="W2038" s="76"/>
      <c r="X2038" s="76"/>
      <c r="Y2038" s="76"/>
      <c r="Z2038" s="76"/>
      <c r="AA2038" s="76"/>
      <c r="AB2038" s="80"/>
      <c r="AD2038" s="87" t="s">
        <v>115</v>
      </c>
      <c r="AE2038" s="58"/>
      <c r="AF2038" s="58"/>
      <c r="AG2038" s="58"/>
      <c r="AH2038" s="72"/>
      <c r="AI2038" s="58"/>
      <c r="AJ2038" s="58"/>
      <c r="AK2038" s="59"/>
    </row>
    <row r="2039" spans="1:37">
      <c r="A2039" s="103" t="s">
        <v>116</v>
      </c>
      <c r="B2039" s="104" t="s">
        <v>117</v>
      </c>
      <c r="C2039" s="104"/>
      <c r="D2039" s="104"/>
      <c r="E2039" s="104"/>
      <c r="F2039" s="104"/>
      <c r="G2039" s="105"/>
      <c r="H2039" s="104" t="s">
        <v>118</v>
      </c>
      <c r="I2039" s="104"/>
      <c r="J2039" s="105"/>
      <c r="K2039" s="106" t="s">
        <v>119</v>
      </c>
      <c r="L2039" s="107" t="s">
        <v>120</v>
      </c>
      <c r="M2039" s="108"/>
      <c r="N2039" s="109" t="s">
        <v>94</v>
      </c>
      <c r="O2039" s="105" t="s">
        <v>116</v>
      </c>
      <c r="P2039" s="104" t="s">
        <v>117</v>
      </c>
      <c r="Q2039" s="104"/>
      <c r="R2039" s="104"/>
      <c r="S2039" s="104"/>
      <c r="T2039" s="104"/>
      <c r="U2039" s="105"/>
      <c r="V2039" s="104" t="s">
        <v>118</v>
      </c>
      <c r="W2039" s="104"/>
      <c r="X2039" s="105"/>
      <c r="Y2039" s="106" t="s">
        <v>119</v>
      </c>
      <c r="Z2039" s="107" t="s">
        <v>120</v>
      </c>
      <c r="AA2039" s="108"/>
      <c r="AB2039" s="109" t="s">
        <v>94</v>
      </c>
    </row>
    <row r="2040" spans="1:37">
      <c r="A2040" s="110" t="s">
        <v>121</v>
      </c>
      <c r="B2040" s="111"/>
      <c r="C2040" s="111"/>
      <c r="D2040" s="111"/>
      <c r="E2040" s="111"/>
      <c r="F2040" s="111"/>
      <c r="G2040" s="112"/>
      <c r="H2040" s="111"/>
      <c r="I2040" s="111"/>
      <c r="J2040" s="112"/>
      <c r="K2040" s="113"/>
      <c r="L2040" s="114"/>
      <c r="M2040" s="115"/>
      <c r="N2040" s="116"/>
      <c r="O2040" s="117" t="s">
        <v>121</v>
      </c>
      <c r="P2040" s="111"/>
      <c r="Q2040" s="111"/>
      <c r="R2040" s="111"/>
      <c r="S2040" s="111"/>
      <c r="T2040" s="111"/>
      <c r="U2040" s="112"/>
      <c r="V2040" s="111"/>
      <c r="W2040" s="111"/>
      <c r="X2040" s="112"/>
      <c r="Y2040" s="113"/>
      <c r="Z2040" s="114"/>
      <c r="AA2040" s="115"/>
      <c r="AB2040" s="116"/>
      <c r="AD2040" s="64" t="s">
        <v>122</v>
      </c>
    </row>
    <row r="2041" spans="1:37">
      <c r="A2041" s="110" t="s">
        <v>123</v>
      </c>
      <c r="B2041" s="111"/>
      <c r="C2041" s="111"/>
      <c r="D2041" s="111"/>
      <c r="E2041" s="111"/>
      <c r="F2041" s="111"/>
      <c r="G2041" s="112"/>
      <c r="H2041" s="111"/>
      <c r="I2041" s="111"/>
      <c r="J2041" s="112"/>
      <c r="K2041" s="118"/>
      <c r="L2041" s="119"/>
      <c r="M2041" s="112"/>
      <c r="N2041" s="116"/>
      <c r="O2041" s="117" t="s">
        <v>123</v>
      </c>
      <c r="P2041" s="111"/>
      <c r="Q2041" s="111"/>
      <c r="R2041" s="111"/>
      <c r="S2041" s="111"/>
      <c r="T2041" s="111"/>
      <c r="U2041" s="112"/>
      <c r="V2041" s="111"/>
      <c r="W2041" s="111"/>
      <c r="X2041" s="112"/>
      <c r="Y2041" s="118"/>
      <c r="Z2041" s="119"/>
      <c r="AA2041" s="112"/>
      <c r="AB2041" s="116"/>
      <c r="AD2041" s="120"/>
      <c r="AE2041" s="58"/>
      <c r="AF2041" s="58"/>
      <c r="AG2041" s="58"/>
      <c r="AH2041" s="58"/>
      <c r="AI2041" s="58"/>
      <c r="AJ2041" s="58"/>
      <c r="AK2041" s="58"/>
    </row>
    <row r="2042" spans="1:37">
      <c r="A2042" s="110" t="s">
        <v>124</v>
      </c>
      <c r="B2042" s="111"/>
      <c r="C2042" s="111"/>
      <c r="D2042" s="111"/>
      <c r="E2042" s="111"/>
      <c r="F2042" s="111"/>
      <c r="G2042" s="112"/>
      <c r="H2042" s="111"/>
      <c r="I2042" s="111"/>
      <c r="J2042" s="112"/>
      <c r="K2042" s="118"/>
      <c r="L2042" s="119"/>
      <c r="M2042" s="112"/>
      <c r="N2042" s="116"/>
      <c r="O2042" s="117" t="s">
        <v>124</v>
      </c>
      <c r="P2042" s="111"/>
      <c r="Q2042" s="111"/>
      <c r="R2042" s="111"/>
      <c r="S2042" s="111"/>
      <c r="T2042" s="111"/>
      <c r="U2042" s="112"/>
      <c r="V2042" s="111"/>
      <c r="W2042" s="111"/>
      <c r="X2042" s="112"/>
      <c r="Y2042" s="118"/>
      <c r="Z2042" s="119"/>
      <c r="AA2042" s="112"/>
      <c r="AB2042" s="116"/>
      <c r="AD2042" s="64" t="s">
        <v>96</v>
      </c>
    </row>
    <row r="2043" spans="1:37">
      <c r="A2043" s="110" t="s">
        <v>125</v>
      </c>
      <c r="B2043" s="111"/>
      <c r="C2043" s="111"/>
      <c r="D2043" s="111"/>
      <c r="E2043" s="111"/>
      <c r="F2043" s="111"/>
      <c r="G2043" s="112"/>
      <c r="H2043" s="111"/>
      <c r="I2043" s="111"/>
      <c r="J2043" s="112"/>
      <c r="K2043" s="118"/>
      <c r="L2043" s="119"/>
      <c r="M2043" s="112"/>
      <c r="N2043" s="116"/>
      <c r="O2043" s="117" t="s">
        <v>125</v>
      </c>
      <c r="P2043" s="111"/>
      <c r="Q2043" s="111"/>
      <c r="R2043" s="111"/>
      <c r="S2043" s="111"/>
      <c r="T2043" s="111"/>
      <c r="U2043" s="112"/>
      <c r="V2043" s="111"/>
      <c r="W2043" s="111"/>
      <c r="X2043" s="112"/>
      <c r="Y2043" s="118"/>
      <c r="Z2043" s="119"/>
      <c r="AA2043" s="112"/>
      <c r="AB2043" s="116"/>
      <c r="AD2043" s="120"/>
      <c r="AE2043" s="58"/>
      <c r="AF2043" s="58"/>
      <c r="AG2043" s="58"/>
      <c r="AH2043" s="58"/>
      <c r="AI2043" s="58"/>
      <c r="AJ2043" s="58"/>
      <c r="AK2043" s="58"/>
    </row>
    <row r="2044" spans="1:37">
      <c r="A2044" s="110" t="s">
        <v>126</v>
      </c>
      <c r="B2044" s="111"/>
      <c r="C2044" s="111"/>
      <c r="D2044" s="111"/>
      <c r="E2044" s="111"/>
      <c r="F2044" s="111"/>
      <c r="G2044" s="112"/>
      <c r="H2044" s="111"/>
      <c r="I2044" s="111"/>
      <c r="J2044" s="112"/>
      <c r="K2044" s="118"/>
      <c r="L2044" s="119"/>
      <c r="M2044" s="112"/>
      <c r="N2044" s="116"/>
      <c r="O2044" s="117" t="s">
        <v>126</v>
      </c>
      <c r="P2044" s="111"/>
      <c r="Q2044" s="111"/>
      <c r="R2044" s="111"/>
      <c r="S2044" s="111"/>
      <c r="T2044" s="111"/>
      <c r="U2044" s="112"/>
      <c r="V2044" s="111"/>
      <c r="W2044" s="111"/>
      <c r="X2044" s="112"/>
      <c r="Y2044" s="118"/>
      <c r="Z2044" s="119"/>
      <c r="AA2044" s="112"/>
      <c r="AB2044" s="116"/>
      <c r="AD2044" s="64" t="s">
        <v>127</v>
      </c>
    </row>
    <row r="2045" spans="1:37">
      <c r="A2045" s="121" t="s">
        <v>128</v>
      </c>
      <c r="B2045" s="58"/>
      <c r="C2045" s="58"/>
      <c r="D2045" s="58"/>
      <c r="E2045" s="58"/>
      <c r="F2045" s="58"/>
      <c r="G2045" s="72"/>
      <c r="H2045" s="58"/>
      <c r="I2045" s="58"/>
      <c r="J2045" s="72"/>
      <c r="K2045" s="122"/>
      <c r="L2045" s="123"/>
      <c r="M2045" s="72"/>
      <c r="N2045" s="59"/>
      <c r="O2045" s="124" t="s">
        <v>128</v>
      </c>
      <c r="P2045" s="58"/>
      <c r="Q2045" s="58"/>
      <c r="R2045" s="58"/>
      <c r="S2045" s="58"/>
      <c r="T2045" s="58"/>
      <c r="U2045" s="72"/>
      <c r="V2045" s="58"/>
      <c r="W2045" s="58"/>
      <c r="X2045" s="72"/>
      <c r="Y2045" s="122"/>
      <c r="Z2045" s="123"/>
      <c r="AA2045" s="72"/>
      <c r="AB2045" s="59"/>
      <c r="AD2045" s="125"/>
      <c r="AE2045" s="125" t="str">
        <f>Daten!$A$35</f>
        <v>Fredenbeck</v>
      </c>
      <c r="AF2045" s="58"/>
      <c r="AG2045" s="58"/>
      <c r="AH2045" s="58"/>
      <c r="AI2045" s="58"/>
      <c r="AJ2045" s="58"/>
      <c r="AK2045" s="58"/>
    </row>
    <row r="2046" spans="1:37">
      <c r="A2046" s="65" t="s">
        <v>129</v>
      </c>
      <c r="N2046" s="61"/>
      <c r="O2046" s="64" t="s">
        <v>129</v>
      </c>
      <c r="AB2046" s="61"/>
      <c r="AD2046" s="64" t="s">
        <v>130</v>
      </c>
    </row>
    <row r="2047" spans="1:37">
      <c r="A2047" s="57"/>
      <c r="B2047" s="58"/>
      <c r="C2047" s="58"/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9"/>
      <c r="O2047" s="58"/>
      <c r="P2047" s="58"/>
      <c r="Q2047" s="58"/>
      <c r="R2047" s="58"/>
      <c r="S2047" s="58"/>
      <c r="T2047" s="58"/>
      <c r="U2047" s="58"/>
      <c r="V2047" s="58"/>
      <c r="W2047" s="58"/>
      <c r="X2047" s="58"/>
      <c r="Y2047" s="58"/>
      <c r="Z2047" s="58"/>
      <c r="AA2047" s="58"/>
      <c r="AB2047" s="59"/>
      <c r="AD2047" s="58"/>
      <c r="AE2047" s="126" t="str">
        <f>Daten!$A$33</f>
        <v>06.05.2017</v>
      </c>
      <c r="AF2047" s="58"/>
      <c r="AG2047" s="58"/>
      <c r="AH2047" s="58"/>
      <c r="AI2047" s="58"/>
      <c r="AJ2047" s="58"/>
      <c r="AK2047" s="58"/>
    </row>
    <row r="2048" spans="1:37" ht="12" customHeight="1">
      <c r="A2048" s="127"/>
    </row>
    <row r="2049" spans="1:37">
      <c r="A2049" s="51" t="s">
        <v>95</v>
      </c>
      <c r="B2049" s="52"/>
      <c r="C2049" s="52"/>
      <c r="D2049" s="52"/>
      <c r="E2049" s="53"/>
      <c r="F2049" s="54" t="s">
        <v>96</v>
      </c>
      <c r="G2049" s="52"/>
      <c r="H2049" s="52"/>
      <c r="I2049" s="52"/>
      <c r="J2049" s="52"/>
      <c r="K2049" s="52"/>
      <c r="L2049" s="52"/>
      <c r="M2049" s="52"/>
      <c r="N2049" s="52"/>
      <c r="O2049" s="52"/>
      <c r="P2049" s="53"/>
      <c r="Q2049" s="54" t="s">
        <v>97</v>
      </c>
      <c r="R2049" s="52"/>
      <c r="S2049" s="52"/>
      <c r="T2049" s="52"/>
      <c r="U2049" s="52"/>
      <c r="V2049" s="52"/>
      <c r="W2049" s="52"/>
      <c r="X2049" s="52"/>
      <c r="Y2049" s="52"/>
      <c r="Z2049" s="52"/>
      <c r="AA2049" s="52"/>
      <c r="AB2049" s="53"/>
      <c r="AC2049" s="55" t="s">
        <v>98</v>
      </c>
    </row>
    <row r="2050" spans="1:37">
      <c r="A2050" s="57"/>
      <c r="B2050" s="58"/>
      <c r="C2050" s="58"/>
      <c r="D2050" s="58"/>
      <c r="E2050" s="59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9"/>
      <c r="Q2050" s="58"/>
      <c r="R2050" s="58">
        <f>Sonntag!P87</f>
        <v>0</v>
      </c>
      <c r="S2050" s="58"/>
      <c r="T2050" s="58"/>
      <c r="U2050" s="58"/>
      <c r="V2050" s="58"/>
      <c r="W2050" s="58"/>
      <c r="X2050" s="58"/>
      <c r="Y2050" s="58"/>
      <c r="Z2050" s="58"/>
      <c r="AA2050" s="58"/>
      <c r="AB2050" s="59"/>
      <c r="AC2050" s="55" t="s">
        <v>99</v>
      </c>
    </row>
    <row r="2051" spans="1:37" ht="15.95" customHeight="1">
      <c r="A2051" s="60" t="s">
        <v>100</v>
      </c>
      <c r="C2051" s="56">
        <f>Sonntag!I87</f>
        <v>0</v>
      </c>
      <c r="M2051" s="61"/>
      <c r="N2051" s="62" t="s">
        <v>101</v>
      </c>
      <c r="O2051" s="63"/>
      <c r="P2051" s="56">
        <f>Sonntag!M87</f>
        <v>0</v>
      </c>
      <c r="AB2051" s="61"/>
    </row>
    <row r="2052" spans="1:37">
      <c r="A2052" s="57"/>
      <c r="B2052" s="58"/>
      <c r="C2052" s="58"/>
      <c r="M2052" s="61"/>
      <c r="N2052" s="62"/>
      <c r="AB2052" s="61"/>
      <c r="AD2052" s="64" t="s">
        <v>37</v>
      </c>
      <c r="AG2052" s="64" t="s">
        <v>102</v>
      </c>
      <c r="AJ2052" s="64" t="s">
        <v>39</v>
      </c>
    </row>
    <row r="2053" spans="1:37">
      <c r="A2053" s="65" t="s">
        <v>100</v>
      </c>
      <c r="C2053" s="66"/>
      <c r="D2053" s="67"/>
      <c r="E2053" s="67"/>
      <c r="F2053" s="67"/>
      <c r="G2053" s="67"/>
      <c r="H2053" s="68"/>
      <c r="I2053" s="67"/>
      <c r="J2053" s="67"/>
      <c r="K2053" s="67"/>
      <c r="L2053" s="67"/>
      <c r="M2053" s="68"/>
      <c r="N2053" s="67"/>
      <c r="O2053" s="67"/>
      <c r="P2053" s="67"/>
      <c r="Q2053" s="67"/>
      <c r="R2053" s="68"/>
      <c r="S2053" s="67"/>
      <c r="T2053" s="67"/>
      <c r="U2053" s="67"/>
      <c r="V2053" s="67"/>
      <c r="W2053" s="68"/>
      <c r="X2053" s="67"/>
      <c r="Y2053" s="67"/>
      <c r="Z2053" s="67"/>
      <c r="AA2053" s="67"/>
      <c r="AB2053" s="68"/>
      <c r="AC2053" s="62"/>
      <c r="AD2053" s="69"/>
      <c r="AE2053" s="53"/>
      <c r="AF2053" s="62"/>
      <c r="AG2053" s="69"/>
      <c r="AH2053" s="53"/>
      <c r="AJ2053" s="69"/>
      <c r="AK2053" s="53"/>
    </row>
    <row r="2054" spans="1:37">
      <c r="A2054" s="70" t="s">
        <v>101</v>
      </c>
      <c r="B2054" s="58"/>
      <c r="C2054" s="71"/>
      <c r="D2054" s="72"/>
      <c r="E2054" s="72"/>
      <c r="F2054" s="72"/>
      <c r="G2054" s="72"/>
      <c r="H2054" s="59"/>
      <c r="I2054" s="72"/>
      <c r="J2054" s="72"/>
      <c r="K2054" s="72"/>
      <c r="L2054" s="72"/>
      <c r="M2054" s="59"/>
      <c r="N2054" s="72"/>
      <c r="O2054" s="72"/>
      <c r="P2054" s="72"/>
      <c r="Q2054" s="72"/>
      <c r="R2054" s="59"/>
      <c r="S2054" s="72"/>
      <c r="T2054" s="72"/>
      <c r="U2054" s="72"/>
      <c r="V2054" s="72"/>
      <c r="W2054" s="59"/>
      <c r="X2054" s="72"/>
      <c r="Y2054" s="72"/>
      <c r="Z2054" s="72"/>
      <c r="AA2054" s="72"/>
      <c r="AB2054" s="59"/>
      <c r="AC2054" s="62"/>
      <c r="AD2054" s="462">
        <f>Sonntag!C86</f>
        <v>0</v>
      </c>
      <c r="AE2054" s="463"/>
      <c r="AF2054" s="62"/>
      <c r="AG2054" s="462">
        <f>Sonntag!E87</f>
        <v>0</v>
      </c>
      <c r="AH2054" s="463"/>
      <c r="AJ2054" s="462">
        <f>Sonntag!F87</f>
        <v>0</v>
      </c>
      <c r="AK2054" s="463"/>
    </row>
    <row r="2055" spans="1:37">
      <c r="A2055" s="65" t="s">
        <v>100</v>
      </c>
      <c r="C2055" s="66"/>
      <c r="D2055" s="67"/>
      <c r="E2055" s="67"/>
      <c r="F2055" s="67"/>
      <c r="G2055" s="67"/>
      <c r="H2055" s="68"/>
      <c r="I2055" s="67"/>
      <c r="J2055" s="67"/>
      <c r="K2055" s="67"/>
      <c r="L2055" s="67"/>
      <c r="M2055" s="68"/>
      <c r="N2055" s="67"/>
      <c r="O2055" s="67"/>
      <c r="P2055" s="67"/>
      <c r="Q2055" s="67"/>
      <c r="R2055" s="68"/>
      <c r="S2055" s="67"/>
      <c r="T2055" s="67"/>
      <c r="U2055" s="67"/>
      <c r="V2055" s="67"/>
      <c r="W2055" s="68"/>
      <c r="X2055" s="67"/>
      <c r="Y2055" s="67"/>
      <c r="Z2055" s="67"/>
      <c r="AA2055" s="67"/>
      <c r="AB2055" s="68"/>
      <c r="AC2055" s="62"/>
      <c r="AD2055" s="57"/>
      <c r="AE2055" s="59"/>
      <c r="AF2055" s="62"/>
      <c r="AG2055" s="57"/>
      <c r="AH2055" s="59"/>
      <c r="AJ2055" s="57"/>
      <c r="AK2055" s="59"/>
    </row>
    <row r="2056" spans="1:37">
      <c r="A2056" s="70" t="s">
        <v>101</v>
      </c>
      <c r="B2056" s="58"/>
      <c r="C2056" s="71"/>
      <c r="D2056" s="72"/>
      <c r="E2056" s="72"/>
      <c r="F2056" s="72"/>
      <c r="G2056" s="72"/>
      <c r="H2056" s="59"/>
      <c r="I2056" s="72"/>
      <c r="J2056" s="72"/>
      <c r="K2056" s="72"/>
      <c r="L2056" s="72"/>
      <c r="M2056" s="59"/>
      <c r="N2056" s="72"/>
      <c r="O2056" s="72"/>
      <c r="P2056" s="72"/>
      <c r="Q2056" s="72"/>
      <c r="R2056" s="59"/>
      <c r="S2056" s="72"/>
      <c r="T2056" s="72"/>
      <c r="U2056" s="72"/>
      <c r="V2056" s="72"/>
      <c r="W2056" s="59"/>
      <c r="X2056" s="72"/>
      <c r="Y2056" s="72"/>
      <c r="Z2056" s="72"/>
      <c r="AA2056" s="72"/>
      <c r="AB2056" s="59"/>
      <c r="AC2056" s="62"/>
      <c r="AD2056" s="62"/>
      <c r="AE2056" s="62"/>
      <c r="AF2056" s="62"/>
      <c r="AG2056" s="62"/>
    </row>
    <row r="2057" spans="1:37">
      <c r="A2057" s="65" t="s">
        <v>100</v>
      </c>
      <c r="C2057" s="66"/>
      <c r="D2057" s="67"/>
      <c r="E2057" s="67"/>
      <c r="F2057" s="67"/>
      <c r="G2057" s="67"/>
      <c r="H2057" s="68"/>
      <c r="I2057" s="67"/>
      <c r="J2057" s="67"/>
      <c r="K2057" s="67"/>
      <c r="L2057" s="67"/>
      <c r="M2057" s="68"/>
      <c r="N2057" s="67"/>
      <c r="O2057" s="67"/>
      <c r="P2057" s="67"/>
      <c r="Q2057" s="67"/>
      <c r="R2057" s="68"/>
      <c r="S2057" s="67"/>
      <c r="T2057" s="67"/>
      <c r="U2057" s="67"/>
      <c r="V2057" s="67"/>
      <c r="W2057" s="68"/>
      <c r="X2057" s="67"/>
      <c r="Y2057" s="67"/>
      <c r="Z2057" s="67"/>
      <c r="AA2057" s="67"/>
      <c r="AB2057" s="68"/>
      <c r="AC2057" s="62"/>
      <c r="AD2057" s="73" t="s">
        <v>103</v>
      </c>
      <c r="AE2057" s="62"/>
      <c r="AF2057" s="62"/>
      <c r="AG2057" s="62"/>
    </row>
    <row r="2058" spans="1:37">
      <c r="A2058" s="70" t="s">
        <v>101</v>
      </c>
      <c r="B2058" s="58"/>
      <c r="C2058" s="71"/>
      <c r="D2058" s="72"/>
      <c r="E2058" s="72"/>
      <c r="F2058" s="72"/>
      <c r="G2058" s="72"/>
      <c r="H2058" s="59"/>
      <c r="I2058" s="72"/>
      <c r="J2058" s="72"/>
      <c r="K2058" s="72"/>
      <c r="L2058" s="72"/>
      <c r="M2058" s="59"/>
      <c r="N2058" s="72"/>
      <c r="O2058" s="72"/>
      <c r="P2058" s="72"/>
      <c r="Q2058" s="72"/>
      <c r="R2058" s="59"/>
      <c r="S2058" s="72"/>
      <c r="T2058" s="72"/>
      <c r="U2058" s="72"/>
      <c r="V2058" s="72"/>
      <c r="W2058" s="59"/>
      <c r="X2058" s="72"/>
      <c r="Y2058" s="72"/>
      <c r="Z2058" s="72"/>
      <c r="AA2058" s="72"/>
      <c r="AB2058" s="59"/>
      <c r="AC2058" s="62"/>
      <c r="AD2058" s="62"/>
      <c r="AE2058" s="62"/>
      <c r="AF2058" s="62"/>
      <c r="AG2058" s="62"/>
    </row>
    <row r="2059" spans="1:37">
      <c r="A2059" s="65" t="s">
        <v>100</v>
      </c>
      <c r="C2059" s="66"/>
      <c r="D2059" s="67"/>
      <c r="E2059" s="67"/>
      <c r="F2059" s="67"/>
      <c r="G2059" s="67"/>
      <c r="H2059" s="68"/>
      <c r="I2059" s="67"/>
      <c r="J2059" s="67"/>
      <c r="K2059" s="67"/>
      <c r="L2059" s="67"/>
      <c r="M2059" s="68"/>
      <c r="N2059" s="67"/>
      <c r="O2059" s="67"/>
      <c r="P2059" s="67"/>
      <c r="Q2059" s="67"/>
      <c r="R2059" s="68"/>
      <c r="S2059" s="67"/>
      <c r="T2059" s="67"/>
      <c r="U2059" s="67"/>
      <c r="V2059" s="67"/>
      <c r="W2059" s="68"/>
      <c r="X2059" s="67"/>
      <c r="Y2059" s="67"/>
      <c r="Z2059" s="67"/>
      <c r="AA2059" s="67"/>
      <c r="AB2059" s="68"/>
      <c r="AC2059" s="62"/>
      <c r="AD2059" s="74" t="str">
        <f>Daten!$A$31</f>
        <v>DM Senioren 2017</v>
      </c>
      <c r="AE2059" s="58"/>
      <c r="AF2059" s="58"/>
      <c r="AG2059" s="58"/>
      <c r="AH2059" s="58"/>
      <c r="AI2059" s="58"/>
      <c r="AJ2059" s="58"/>
      <c r="AK2059" s="58"/>
    </row>
    <row r="2060" spans="1:37">
      <c r="A2060" s="70" t="s">
        <v>101</v>
      </c>
      <c r="B2060" s="58"/>
      <c r="C2060" s="71"/>
      <c r="D2060" s="72"/>
      <c r="E2060" s="72"/>
      <c r="F2060" s="72"/>
      <c r="G2060" s="72"/>
      <c r="H2060" s="59"/>
      <c r="I2060" s="72"/>
      <c r="J2060" s="72"/>
      <c r="K2060" s="72"/>
      <c r="L2060" s="72"/>
      <c r="M2060" s="59"/>
      <c r="N2060" s="72"/>
      <c r="O2060" s="72"/>
      <c r="P2060" s="72"/>
      <c r="Q2060" s="72"/>
      <c r="R2060" s="59"/>
      <c r="S2060" s="72"/>
      <c r="T2060" s="72"/>
      <c r="U2060" s="72"/>
      <c r="V2060" s="72"/>
      <c r="W2060" s="59"/>
      <c r="X2060" s="72"/>
      <c r="Y2060" s="72"/>
      <c r="Z2060" s="72"/>
      <c r="AA2060" s="72"/>
      <c r="AB2060" s="59"/>
      <c r="AC2060" s="62"/>
      <c r="AD2060" s="75">
        <f>Sonntag!G87</f>
        <v>0</v>
      </c>
      <c r="AE2060" s="76"/>
      <c r="AF2060" s="76"/>
      <c r="AG2060" s="75" t="s">
        <v>34</v>
      </c>
      <c r="AH2060" s="76"/>
      <c r="AI2060" s="76"/>
      <c r="AJ2060" s="76"/>
      <c r="AK2060" s="76"/>
    </row>
    <row r="2061" spans="1:37">
      <c r="A2061" s="65" t="s">
        <v>100</v>
      </c>
      <c r="C2061" s="66"/>
      <c r="D2061" s="67"/>
      <c r="E2061" s="67"/>
      <c r="F2061" s="67"/>
      <c r="G2061" s="67"/>
      <c r="H2061" s="68"/>
      <c r="I2061" s="67"/>
      <c r="J2061" s="67"/>
      <c r="K2061" s="67"/>
      <c r="L2061" s="67"/>
      <c r="M2061" s="68"/>
      <c r="N2061" s="67"/>
      <c r="O2061" s="67"/>
      <c r="P2061" s="67"/>
      <c r="Q2061" s="67"/>
      <c r="R2061" s="68"/>
      <c r="S2061" s="67"/>
      <c r="T2061" s="67"/>
      <c r="U2061" s="67"/>
      <c r="V2061" s="67"/>
      <c r="W2061" s="68"/>
      <c r="X2061" s="67"/>
      <c r="Y2061" s="67"/>
      <c r="Z2061" s="67"/>
      <c r="AA2061" s="67"/>
      <c r="AB2061" s="68"/>
      <c r="AC2061" s="62"/>
      <c r="AD2061" s="77"/>
      <c r="AE2061" s="62"/>
      <c r="AF2061" s="62"/>
      <c r="AG2061" s="62"/>
      <c r="AH2061" s="62"/>
      <c r="AI2061" s="62"/>
      <c r="AJ2061" s="62"/>
      <c r="AK2061" s="62"/>
    </row>
    <row r="2062" spans="1:37">
      <c r="A2062" s="70" t="s">
        <v>101</v>
      </c>
      <c r="B2062" s="58"/>
      <c r="C2062" s="71"/>
      <c r="D2062" s="72"/>
      <c r="E2062" s="72"/>
      <c r="F2062" s="72"/>
      <c r="G2062" s="72"/>
      <c r="H2062" s="59"/>
      <c r="I2062" s="72"/>
      <c r="J2062" s="72"/>
      <c r="K2062" s="72"/>
      <c r="L2062" s="72"/>
      <c r="M2062" s="59"/>
      <c r="N2062" s="72"/>
      <c r="O2062" s="72"/>
      <c r="P2062" s="72"/>
      <c r="Q2062" s="72"/>
      <c r="R2062" s="59"/>
      <c r="S2062" s="72"/>
      <c r="T2062" s="72"/>
      <c r="U2062" s="72"/>
      <c r="V2062" s="72"/>
      <c r="W2062" s="59"/>
      <c r="X2062" s="72"/>
      <c r="Y2062" s="72"/>
      <c r="Z2062" s="72"/>
      <c r="AA2062" s="72"/>
      <c r="AB2062" s="59"/>
      <c r="AC2062" s="62"/>
      <c r="AD2062" s="78" t="s">
        <v>104</v>
      </c>
      <c r="AE2062" s="76"/>
      <c r="AF2062" s="76"/>
      <c r="AG2062" s="76"/>
      <c r="AH2062" s="79"/>
      <c r="AI2062" s="76"/>
      <c r="AJ2062" s="76"/>
      <c r="AK2062" s="80"/>
    </row>
    <row r="2063" spans="1:37">
      <c r="D2063" s="64"/>
      <c r="AD2063" s="81"/>
      <c r="AE2063" s="52"/>
      <c r="AF2063" s="52"/>
      <c r="AG2063" s="52"/>
      <c r="AH2063" s="82"/>
      <c r="AI2063" s="52"/>
      <c r="AJ2063" s="52"/>
      <c r="AK2063" s="53"/>
    </row>
    <row r="2064" spans="1:37">
      <c r="A2064" s="83" t="s">
        <v>105</v>
      </c>
      <c r="B2064" s="76"/>
      <c r="C2064" s="80"/>
      <c r="D2064" s="84"/>
      <c r="E2064" s="84" t="s">
        <v>100</v>
      </c>
      <c r="F2064" s="85" t="s">
        <v>21</v>
      </c>
      <c r="G2064" s="84" t="s">
        <v>101</v>
      </c>
      <c r="H2064" s="86"/>
      <c r="I2064" s="84" t="s">
        <v>106</v>
      </c>
      <c r="J2064" s="84"/>
      <c r="K2064" s="84"/>
      <c r="L2064" s="84"/>
      <c r="M2064" s="86"/>
      <c r="N2064" s="84" t="s">
        <v>107</v>
      </c>
      <c r="O2064" s="84"/>
      <c r="P2064" s="84"/>
      <c r="Q2064" s="84"/>
      <c r="R2064" s="86"/>
      <c r="S2064" s="73"/>
      <c r="T2064" s="73"/>
      <c r="AD2064" s="87" t="s">
        <v>108</v>
      </c>
      <c r="AE2064" s="58"/>
      <c r="AF2064" s="58"/>
      <c r="AG2064" s="58"/>
      <c r="AH2064" s="72"/>
      <c r="AI2064" s="58"/>
      <c r="AJ2064" s="58"/>
      <c r="AK2064" s="59"/>
    </row>
    <row r="2065" spans="1:37">
      <c r="A2065" s="60"/>
      <c r="C2065" s="61"/>
      <c r="H2065" s="61"/>
      <c r="M2065" s="61"/>
      <c r="N2065" s="88"/>
      <c r="O2065" s="89"/>
      <c r="P2065" s="89"/>
      <c r="Q2065" s="89"/>
      <c r="R2065" s="90"/>
      <c r="S2065" s="62"/>
      <c r="T2065" s="56" t="s">
        <v>109</v>
      </c>
      <c r="AD2065" s="91"/>
      <c r="AE2065" s="62"/>
      <c r="AF2065" s="62"/>
      <c r="AG2065" s="62"/>
      <c r="AH2065" s="92"/>
      <c r="AI2065" s="62"/>
      <c r="AJ2065" s="62"/>
      <c r="AK2065" s="61"/>
    </row>
    <row r="2066" spans="1:37">
      <c r="A2066" s="93" t="s">
        <v>110</v>
      </c>
      <c r="B2066" s="58"/>
      <c r="C2066" s="59"/>
      <c r="D2066" s="58"/>
      <c r="E2066" s="58"/>
      <c r="F2066" s="94" t="s">
        <v>21</v>
      </c>
      <c r="G2066" s="58"/>
      <c r="H2066" s="59"/>
      <c r="I2066" s="58"/>
      <c r="J2066" s="58"/>
      <c r="K2066" s="94" t="s">
        <v>21</v>
      </c>
      <c r="L2066" s="58"/>
      <c r="M2066" s="59"/>
      <c r="N2066" s="95"/>
      <c r="O2066" s="95"/>
      <c r="P2066" s="96"/>
      <c r="Q2066" s="97"/>
      <c r="R2066" s="98"/>
      <c r="S2066" s="62"/>
      <c r="T2066" s="62"/>
      <c r="AD2066" s="87" t="s">
        <v>111</v>
      </c>
      <c r="AE2066" s="58"/>
      <c r="AF2066" s="58"/>
      <c r="AG2066" s="58"/>
      <c r="AH2066" s="72"/>
      <c r="AI2066" s="58"/>
      <c r="AJ2066" s="58"/>
      <c r="AK2066" s="59"/>
    </row>
    <row r="2067" spans="1:37">
      <c r="A2067" s="60"/>
      <c r="C2067" s="61"/>
      <c r="H2067" s="61"/>
      <c r="K2067" s="99"/>
      <c r="M2067" s="61"/>
      <c r="N2067" s="62"/>
      <c r="Q2067" s="100"/>
      <c r="R2067" s="61"/>
      <c r="S2067" s="62"/>
      <c r="T2067" s="58"/>
      <c r="U2067" s="58"/>
      <c r="V2067" s="58"/>
      <c r="W2067" s="58"/>
      <c r="X2067" s="58"/>
      <c r="Y2067" s="58"/>
      <c r="Z2067" s="58"/>
      <c r="AA2067" s="58"/>
      <c r="AB2067" s="58"/>
      <c r="AC2067" s="62"/>
      <c r="AD2067" s="91"/>
      <c r="AE2067" s="62"/>
      <c r="AF2067" s="62"/>
      <c r="AG2067" s="62"/>
      <c r="AH2067" s="92"/>
      <c r="AI2067" s="62"/>
      <c r="AJ2067" s="62"/>
      <c r="AK2067" s="61"/>
    </row>
    <row r="2068" spans="1:37">
      <c r="A2068" s="93" t="s">
        <v>112</v>
      </c>
      <c r="B2068" s="58"/>
      <c r="C2068" s="59"/>
      <c r="D2068" s="58"/>
      <c r="E2068" s="58"/>
      <c r="F2068" s="94" t="s">
        <v>21</v>
      </c>
      <c r="G2068" s="58"/>
      <c r="H2068" s="59"/>
      <c r="I2068" s="58"/>
      <c r="J2068" s="58"/>
      <c r="K2068" s="94" t="s">
        <v>21</v>
      </c>
      <c r="L2068" s="58"/>
      <c r="M2068" s="59"/>
      <c r="N2068" s="58"/>
      <c r="O2068" s="58"/>
      <c r="P2068" s="94" t="s">
        <v>21</v>
      </c>
      <c r="Q2068" s="101"/>
      <c r="R2068" s="59"/>
      <c r="S2068" s="62"/>
      <c r="T2068" s="62"/>
      <c r="AD2068" s="87" t="s">
        <v>113</v>
      </c>
      <c r="AE2068" s="58"/>
      <c r="AF2068" s="58"/>
      <c r="AG2068" s="58"/>
      <c r="AH2068" s="72"/>
      <c r="AI2068" s="58"/>
      <c r="AJ2068" s="58"/>
      <c r="AK2068" s="59"/>
    </row>
    <row r="2069" spans="1:37">
      <c r="AD2069" s="91" t="s">
        <v>114</v>
      </c>
      <c r="AE2069" s="62"/>
      <c r="AF2069" s="62"/>
      <c r="AG2069" s="62"/>
      <c r="AH2069" s="92"/>
      <c r="AI2069" s="62"/>
      <c r="AJ2069" s="62"/>
      <c r="AK2069" s="61"/>
    </row>
    <row r="2070" spans="1:37">
      <c r="A2070" s="102"/>
      <c r="B2070" s="76"/>
      <c r="C2070" s="76"/>
      <c r="D2070" s="76"/>
      <c r="E2070" s="76" t="s">
        <v>100</v>
      </c>
      <c r="F2070" s="76"/>
      <c r="G2070" s="76"/>
      <c r="H2070" s="76"/>
      <c r="I2070" s="76"/>
      <c r="J2070" s="76"/>
      <c r="K2070" s="76"/>
      <c r="L2070" s="76"/>
      <c r="M2070" s="76"/>
      <c r="N2070" s="85" t="s">
        <v>40</v>
      </c>
      <c r="O2070" s="76"/>
      <c r="P2070" s="76"/>
      <c r="Q2070" s="76"/>
      <c r="R2070" s="76"/>
      <c r="S2070" s="76"/>
      <c r="T2070" s="76" t="s">
        <v>101</v>
      </c>
      <c r="U2070" s="76"/>
      <c r="V2070" s="76"/>
      <c r="W2070" s="76"/>
      <c r="X2070" s="76"/>
      <c r="Y2070" s="76"/>
      <c r="Z2070" s="76"/>
      <c r="AA2070" s="76"/>
      <c r="AB2070" s="80"/>
      <c r="AD2070" s="87" t="s">
        <v>115</v>
      </c>
      <c r="AE2070" s="58"/>
      <c r="AF2070" s="58"/>
      <c r="AG2070" s="58"/>
      <c r="AH2070" s="72"/>
      <c r="AI2070" s="58"/>
      <c r="AJ2070" s="58"/>
      <c r="AK2070" s="59"/>
    </row>
    <row r="2071" spans="1:37">
      <c r="A2071" s="103" t="s">
        <v>116</v>
      </c>
      <c r="B2071" s="104" t="s">
        <v>117</v>
      </c>
      <c r="C2071" s="104"/>
      <c r="D2071" s="104"/>
      <c r="E2071" s="104"/>
      <c r="F2071" s="104"/>
      <c r="G2071" s="105"/>
      <c r="H2071" s="104" t="s">
        <v>118</v>
      </c>
      <c r="I2071" s="104"/>
      <c r="J2071" s="105"/>
      <c r="K2071" s="106" t="s">
        <v>119</v>
      </c>
      <c r="L2071" s="107" t="s">
        <v>120</v>
      </c>
      <c r="M2071" s="108"/>
      <c r="N2071" s="109" t="s">
        <v>94</v>
      </c>
      <c r="O2071" s="105" t="s">
        <v>116</v>
      </c>
      <c r="P2071" s="104" t="s">
        <v>117</v>
      </c>
      <c r="Q2071" s="104"/>
      <c r="R2071" s="104"/>
      <c r="S2071" s="104"/>
      <c r="T2071" s="104"/>
      <c r="U2071" s="105"/>
      <c r="V2071" s="104" t="s">
        <v>118</v>
      </c>
      <c r="W2071" s="104"/>
      <c r="X2071" s="105"/>
      <c r="Y2071" s="106" t="s">
        <v>119</v>
      </c>
      <c r="Z2071" s="107" t="s">
        <v>120</v>
      </c>
      <c r="AA2071" s="108"/>
      <c r="AB2071" s="109" t="s">
        <v>94</v>
      </c>
    </row>
    <row r="2072" spans="1:37">
      <c r="A2072" s="110" t="s">
        <v>121</v>
      </c>
      <c r="B2072" s="111"/>
      <c r="C2072" s="111"/>
      <c r="D2072" s="111"/>
      <c r="E2072" s="111"/>
      <c r="F2072" s="111"/>
      <c r="G2072" s="112"/>
      <c r="H2072" s="111"/>
      <c r="I2072" s="111"/>
      <c r="J2072" s="112"/>
      <c r="K2072" s="113"/>
      <c r="L2072" s="114"/>
      <c r="M2072" s="115"/>
      <c r="N2072" s="116"/>
      <c r="O2072" s="117" t="s">
        <v>121</v>
      </c>
      <c r="P2072" s="111"/>
      <c r="Q2072" s="111"/>
      <c r="R2072" s="111"/>
      <c r="S2072" s="111"/>
      <c r="T2072" s="111"/>
      <c r="U2072" s="112"/>
      <c r="V2072" s="111"/>
      <c r="W2072" s="111"/>
      <c r="X2072" s="112"/>
      <c r="Y2072" s="113"/>
      <c r="Z2072" s="114"/>
      <c r="AA2072" s="115"/>
      <c r="AB2072" s="116"/>
      <c r="AD2072" s="64" t="s">
        <v>122</v>
      </c>
    </row>
    <row r="2073" spans="1:37">
      <c r="A2073" s="110" t="s">
        <v>123</v>
      </c>
      <c r="B2073" s="111"/>
      <c r="C2073" s="111"/>
      <c r="D2073" s="111"/>
      <c r="E2073" s="111"/>
      <c r="F2073" s="111"/>
      <c r="G2073" s="112"/>
      <c r="H2073" s="111"/>
      <c r="I2073" s="111"/>
      <c r="J2073" s="112"/>
      <c r="K2073" s="118"/>
      <c r="L2073" s="119"/>
      <c r="M2073" s="112"/>
      <c r="N2073" s="116"/>
      <c r="O2073" s="117" t="s">
        <v>123</v>
      </c>
      <c r="P2073" s="111"/>
      <c r="Q2073" s="111"/>
      <c r="R2073" s="111"/>
      <c r="S2073" s="111"/>
      <c r="T2073" s="111"/>
      <c r="U2073" s="112"/>
      <c r="V2073" s="111"/>
      <c r="W2073" s="111"/>
      <c r="X2073" s="112"/>
      <c r="Y2073" s="118"/>
      <c r="Z2073" s="119"/>
      <c r="AA2073" s="112"/>
      <c r="AB2073" s="116"/>
      <c r="AD2073" s="120"/>
      <c r="AE2073" s="58"/>
      <c r="AF2073" s="58"/>
      <c r="AG2073" s="58"/>
      <c r="AH2073" s="58"/>
      <c r="AI2073" s="58"/>
      <c r="AJ2073" s="58"/>
      <c r="AK2073" s="58"/>
    </row>
    <row r="2074" spans="1:37">
      <c r="A2074" s="110" t="s">
        <v>124</v>
      </c>
      <c r="B2074" s="111"/>
      <c r="C2074" s="111"/>
      <c r="D2074" s="111"/>
      <c r="E2074" s="111"/>
      <c r="F2074" s="111"/>
      <c r="G2074" s="112"/>
      <c r="H2074" s="111"/>
      <c r="I2074" s="111"/>
      <c r="J2074" s="112"/>
      <c r="K2074" s="118"/>
      <c r="L2074" s="119"/>
      <c r="M2074" s="112"/>
      <c r="N2074" s="116"/>
      <c r="O2074" s="117" t="s">
        <v>124</v>
      </c>
      <c r="P2074" s="111"/>
      <c r="Q2074" s="111"/>
      <c r="R2074" s="111"/>
      <c r="S2074" s="111"/>
      <c r="T2074" s="111"/>
      <c r="U2074" s="112"/>
      <c r="V2074" s="111"/>
      <c r="W2074" s="111"/>
      <c r="X2074" s="112"/>
      <c r="Y2074" s="118"/>
      <c r="Z2074" s="119"/>
      <c r="AA2074" s="112"/>
      <c r="AB2074" s="116"/>
      <c r="AD2074" s="64" t="s">
        <v>96</v>
      </c>
    </row>
    <row r="2075" spans="1:37">
      <c r="A2075" s="110" t="s">
        <v>125</v>
      </c>
      <c r="B2075" s="111"/>
      <c r="C2075" s="111"/>
      <c r="D2075" s="111"/>
      <c r="E2075" s="111"/>
      <c r="F2075" s="111"/>
      <c r="G2075" s="112"/>
      <c r="H2075" s="111"/>
      <c r="I2075" s="111"/>
      <c r="J2075" s="112"/>
      <c r="K2075" s="118"/>
      <c r="L2075" s="119"/>
      <c r="M2075" s="112"/>
      <c r="N2075" s="116"/>
      <c r="O2075" s="117" t="s">
        <v>125</v>
      </c>
      <c r="P2075" s="111"/>
      <c r="Q2075" s="111"/>
      <c r="R2075" s="111"/>
      <c r="S2075" s="111"/>
      <c r="T2075" s="111"/>
      <c r="U2075" s="112"/>
      <c r="V2075" s="111"/>
      <c r="W2075" s="111"/>
      <c r="X2075" s="112"/>
      <c r="Y2075" s="118"/>
      <c r="Z2075" s="119"/>
      <c r="AA2075" s="112"/>
      <c r="AB2075" s="116"/>
      <c r="AD2075" s="120"/>
      <c r="AE2075" s="58"/>
      <c r="AF2075" s="58"/>
      <c r="AG2075" s="58"/>
      <c r="AH2075" s="58"/>
      <c r="AI2075" s="58"/>
      <c r="AJ2075" s="58"/>
      <c r="AK2075" s="58"/>
    </row>
    <row r="2076" spans="1:37">
      <c r="A2076" s="110" t="s">
        <v>126</v>
      </c>
      <c r="B2076" s="111"/>
      <c r="C2076" s="111"/>
      <c r="D2076" s="111"/>
      <c r="E2076" s="111"/>
      <c r="F2076" s="111"/>
      <c r="G2076" s="112"/>
      <c r="H2076" s="111"/>
      <c r="I2076" s="111"/>
      <c r="J2076" s="112"/>
      <c r="K2076" s="118"/>
      <c r="L2076" s="119"/>
      <c r="M2076" s="112"/>
      <c r="N2076" s="116"/>
      <c r="O2076" s="117" t="s">
        <v>126</v>
      </c>
      <c r="P2076" s="111"/>
      <c r="Q2076" s="111"/>
      <c r="R2076" s="111"/>
      <c r="S2076" s="111"/>
      <c r="T2076" s="111"/>
      <c r="U2076" s="112"/>
      <c r="V2076" s="111"/>
      <c r="W2076" s="111"/>
      <c r="X2076" s="112"/>
      <c r="Y2076" s="118"/>
      <c r="Z2076" s="119"/>
      <c r="AA2076" s="112"/>
      <c r="AB2076" s="116"/>
      <c r="AD2076" s="64" t="s">
        <v>127</v>
      </c>
    </row>
    <row r="2077" spans="1:37">
      <c r="A2077" s="121" t="s">
        <v>128</v>
      </c>
      <c r="B2077" s="58"/>
      <c r="C2077" s="58"/>
      <c r="D2077" s="58"/>
      <c r="E2077" s="58"/>
      <c r="F2077" s="58"/>
      <c r="G2077" s="72"/>
      <c r="H2077" s="58"/>
      <c r="I2077" s="58"/>
      <c r="J2077" s="72"/>
      <c r="K2077" s="122"/>
      <c r="L2077" s="123"/>
      <c r="M2077" s="72"/>
      <c r="N2077" s="59"/>
      <c r="O2077" s="124" t="s">
        <v>128</v>
      </c>
      <c r="P2077" s="58"/>
      <c r="Q2077" s="58"/>
      <c r="R2077" s="58"/>
      <c r="S2077" s="58"/>
      <c r="T2077" s="58"/>
      <c r="U2077" s="72"/>
      <c r="V2077" s="58"/>
      <c r="W2077" s="58"/>
      <c r="X2077" s="72"/>
      <c r="Y2077" s="122"/>
      <c r="Z2077" s="123"/>
      <c r="AA2077" s="72"/>
      <c r="AB2077" s="59"/>
      <c r="AD2077" s="120"/>
      <c r="AE2077" s="125" t="str">
        <f>Daten!$A$35</f>
        <v>Fredenbeck</v>
      </c>
      <c r="AF2077" s="58"/>
      <c r="AG2077" s="58"/>
      <c r="AH2077" s="58"/>
      <c r="AI2077" s="58"/>
      <c r="AJ2077" s="58"/>
      <c r="AK2077" s="58"/>
    </row>
    <row r="2078" spans="1:37">
      <c r="A2078" s="65" t="s">
        <v>129</v>
      </c>
      <c r="N2078" s="61"/>
      <c r="O2078" s="64" t="s">
        <v>129</v>
      </c>
      <c r="AB2078" s="61"/>
      <c r="AD2078" s="64" t="s">
        <v>130</v>
      </c>
    </row>
    <row r="2079" spans="1:37">
      <c r="A2079" s="57"/>
      <c r="B2079" s="58"/>
      <c r="C2079" s="58"/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9"/>
      <c r="O2079" s="58"/>
      <c r="P2079" s="58"/>
      <c r="Q2079" s="58"/>
      <c r="R2079" s="58"/>
      <c r="S2079" s="58"/>
      <c r="T2079" s="58"/>
      <c r="U2079" s="58"/>
      <c r="V2079" s="58"/>
      <c r="W2079" s="58"/>
      <c r="X2079" s="58"/>
      <c r="Y2079" s="58"/>
      <c r="Z2079" s="58"/>
      <c r="AA2079" s="58"/>
      <c r="AB2079" s="59"/>
      <c r="AD2079" s="58"/>
      <c r="AE2079" s="126" t="str">
        <f>Daten!$A$33</f>
        <v>06.05.2017</v>
      </c>
      <c r="AF2079" s="58"/>
      <c r="AG2079" s="58"/>
      <c r="AH2079" s="58"/>
      <c r="AI2079" s="58"/>
      <c r="AJ2079" s="58"/>
      <c r="AK2079" s="58"/>
    </row>
    <row r="2080" spans="1:37">
      <c r="A2080" s="51" t="s">
        <v>95</v>
      </c>
      <c r="B2080" s="52"/>
      <c r="C2080" s="52"/>
      <c r="D2080" s="52"/>
      <c r="E2080" s="53"/>
      <c r="F2080" s="54" t="s">
        <v>96</v>
      </c>
      <c r="G2080" s="52"/>
      <c r="H2080" s="52"/>
      <c r="I2080" s="52"/>
      <c r="J2080" s="52"/>
      <c r="K2080" s="52"/>
      <c r="L2080" s="52"/>
      <c r="M2080" s="52"/>
      <c r="N2080" s="52"/>
      <c r="O2080" s="52"/>
      <c r="P2080" s="53"/>
      <c r="Q2080" s="54" t="s">
        <v>97</v>
      </c>
      <c r="R2080" s="52"/>
      <c r="S2080" s="52"/>
      <c r="T2080" s="52"/>
      <c r="U2080" s="52"/>
      <c r="V2080" s="52"/>
      <c r="W2080" s="52"/>
      <c r="X2080" s="52"/>
      <c r="Y2080" s="52"/>
      <c r="Z2080" s="52"/>
      <c r="AA2080" s="52"/>
      <c r="AB2080" s="53"/>
      <c r="AC2080" s="55" t="s">
        <v>98</v>
      </c>
    </row>
    <row r="2081" spans="1:37">
      <c r="A2081" s="57"/>
      <c r="B2081" s="58"/>
      <c r="C2081" s="58"/>
      <c r="D2081" s="58"/>
      <c r="E2081" s="59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9"/>
      <c r="Q2081" s="58"/>
      <c r="R2081" s="58">
        <f>Sonntag!P88</f>
        <v>0</v>
      </c>
      <c r="S2081" s="58"/>
      <c r="T2081" s="58"/>
      <c r="U2081" s="58"/>
      <c r="V2081" s="58"/>
      <c r="W2081" s="58"/>
      <c r="X2081" s="58"/>
      <c r="Y2081" s="58"/>
      <c r="Z2081" s="58"/>
      <c r="AA2081" s="58"/>
      <c r="AB2081" s="59"/>
      <c r="AC2081" s="55" t="s">
        <v>99</v>
      </c>
    </row>
    <row r="2082" spans="1:37" ht="15.95" customHeight="1">
      <c r="A2082" s="60" t="s">
        <v>100</v>
      </c>
      <c r="C2082" s="56">
        <f>Sonntag!I88</f>
        <v>0</v>
      </c>
      <c r="M2082" s="61"/>
      <c r="N2082" s="62" t="s">
        <v>101</v>
      </c>
      <c r="O2082" s="63"/>
      <c r="P2082" s="56">
        <f>Sonntag!M88</f>
        <v>0</v>
      </c>
      <c r="AB2082" s="61"/>
    </row>
    <row r="2083" spans="1:37">
      <c r="A2083" s="57"/>
      <c r="B2083" s="58"/>
      <c r="C2083" s="58"/>
      <c r="M2083" s="61"/>
      <c r="N2083" s="62"/>
      <c r="AB2083" s="61"/>
      <c r="AD2083" s="64" t="s">
        <v>37</v>
      </c>
      <c r="AG2083" s="64" t="s">
        <v>102</v>
      </c>
      <c r="AJ2083" s="64" t="s">
        <v>39</v>
      </c>
    </row>
    <row r="2084" spans="1:37">
      <c r="A2084" s="65" t="s">
        <v>100</v>
      </c>
      <c r="C2084" s="66"/>
      <c r="D2084" s="67"/>
      <c r="E2084" s="67"/>
      <c r="F2084" s="67"/>
      <c r="G2084" s="67"/>
      <c r="H2084" s="68"/>
      <c r="I2084" s="67"/>
      <c r="J2084" s="67"/>
      <c r="K2084" s="67"/>
      <c r="L2084" s="67"/>
      <c r="M2084" s="68"/>
      <c r="N2084" s="67"/>
      <c r="O2084" s="67"/>
      <c r="P2084" s="67"/>
      <c r="Q2084" s="67"/>
      <c r="R2084" s="68"/>
      <c r="S2084" s="67"/>
      <c r="T2084" s="67"/>
      <c r="U2084" s="67"/>
      <c r="V2084" s="67"/>
      <c r="W2084" s="68"/>
      <c r="X2084" s="67"/>
      <c r="Y2084" s="67"/>
      <c r="Z2084" s="67"/>
      <c r="AA2084" s="67"/>
      <c r="AB2084" s="68"/>
      <c r="AC2084" s="62"/>
      <c r="AD2084" s="69"/>
      <c r="AE2084" s="53"/>
      <c r="AF2084" s="62"/>
      <c r="AG2084" s="69"/>
      <c r="AH2084" s="53"/>
      <c r="AJ2084" s="69"/>
      <c r="AK2084" s="53"/>
    </row>
    <row r="2085" spans="1:37">
      <c r="A2085" s="70" t="s">
        <v>101</v>
      </c>
      <c r="B2085" s="58"/>
      <c r="C2085" s="71"/>
      <c r="D2085" s="72"/>
      <c r="E2085" s="72"/>
      <c r="F2085" s="72"/>
      <c r="G2085" s="72"/>
      <c r="H2085" s="59"/>
      <c r="I2085" s="72"/>
      <c r="J2085" s="72"/>
      <c r="K2085" s="72"/>
      <c r="L2085" s="72"/>
      <c r="M2085" s="59"/>
      <c r="N2085" s="72"/>
      <c r="O2085" s="72"/>
      <c r="P2085" s="72"/>
      <c r="Q2085" s="72"/>
      <c r="R2085" s="59"/>
      <c r="S2085" s="72"/>
      <c r="T2085" s="72"/>
      <c r="U2085" s="72"/>
      <c r="V2085" s="72"/>
      <c r="W2085" s="59"/>
      <c r="X2085" s="72"/>
      <c r="Y2085" s="72"/>
      <c r="Z2085" s="72"/>
      <c r="AA2085" s="72"/>
      <c r="AB2085" s="59"/>
      <c r="AC2085" s="62"/>
      <c r="AD2085" s="462">
        <f>Sonntag!C86</f>
        <v>0</v>
      </c>
      <c r="AE2085" s="463"/>
      <c r="AF2085" s="62"/>
      <c r="AG2085" s="462">
        <f>Sonntag!E88</f>
        <v>0</v>
      </c>
      <c r="AH2085" s="463"/>
      <c r="AJ2085" s="462">
        <f>Sonntag!F88</f>
        <v>0</v>
      </c>
      <c r="AK2085" s="463"/>
    </row>
    <row r="2086" spans="1:37">
      <c r="A2086" s="65" t="s">
        <v>100</v>
      </c>
      <c r="C2086" s="66"/>
      <c r="D2086" s="67"/>
      <c r="E2086" s="67"/>
      <c r="F2086" s="67"/>
      <c r="G2086" s="67"/>
      <c r="H2086" s="68"/>
      <c r="I2086" s="67"/>
      <c r="J2086" s="67"/>
      <c r="K2086" s="67"/>
      <c r="L2086" s="67"/>
      <c r="M2086" s="68"/>
      <c r="N2086" s="67"/>
      <c r="O2086" s="67"/>
      <c r="P2086" s="67"/>
      <c r="Q2086" s="67"/>
      <c r="R2086" s="68"/>
      <c r="S2086" s="67"/>
      <c r="T2086" s="67"/>
      <c r="U2086" s="67"/>
      <c r="V2086" s="67"/>
      <c r="W2086" s="68"/>
      <c r="X2086" s="67"/>
      <c r="Y2086" s="67"/>
      <c r="Z2086" s="67"/>
      <c r="AA2086" s="67"/>
      <c r="AB2086" s="68"/>
      <c r="AC2086" s="62"/>
      <c r="AD2086" s="57"/>
      <c r="AE2086" s="59"/>
      <c r="AF2086" s="62"/>
      <c r="AG2086" s="57"/>
      <c r="AH2086" s="59"/>
      <c r="AJ2086" s="57"/>
      <c r="AK2086" s="59"/>
    </row>
    <row r="2087" spans="1:37">
      <c r="A2087" s="70" t="s">
        <v>101</v>
      </c>
      <c r="B2087" s="58"/>
      <c r="C2087" s="71"/>
      <c r="D2087" s="72"/>
      <c r="E2087" s="72"/>
      <c r="F2087" s="72"/>
      <c r="G2087" s="72"/>
      <c r="H2087" s="59"/>
      <c r="I2087" s="72"/>
      <c r="J2087" s="72"/>
      <c r="K2087" s="72"/>
      <c r="L2087" s="72"/>
      <c r="M2087" s="59"/>
      <c r="N2087" s="72"/>
      <c r="O2087" s="72"/>
      <c r="P2087" s="72"/>
      <c r="Q2087" s="72"/>
      <c r="R2087" s="59"/>
      <c r="S2087" s="72"/>
      <c r="T2087" s="72"/>
      <c r="U2087" s="72"/>
      <c r="V2087" s="72"/>
      <c r="W2087" s="59"/>
      <c r="X2087" s="72"/>
      <c r="Y2087" s="72"/>
      <c r="Z2087" s="72"/>
      <c r="AA2087" s="72"/>
      <c r="AB2087" s="59"/>
      <c r="AC2087" s="62"/>
      <c r="AD2087" s="62"/>
      <c r="AE2087" s="62"/>
      <c r="AF2087" s="62"/>
      <c r="AG2087" s="62"/>
    </row>
    <row r="2088" spans="1:37">
      <c r="A2088" s="65" t="s">
        <v>100</v>
      </c>
      <c r="C2088" s="66"/>
      <c r="D2088" s="67"/>
      <c r="E2088" s="67"/>
      <c r="F2088" s="67"/>
      <c r="G2088" s="67"/>
      <c r="H2088" s="68"/>
      <c r="I2088" s="67"/>
      <c r="J2088" s="67"/>
      <c r="K2088" s="67"/>
      <c r="L2088" s="67"/>
      <c r="M2088" s="68"/>
      <c r="N2088" s="67"/>
      <c r="O2088" s="67"/>
      <c r="P2088" s="67"/>
      <c r="Q2088" s="67"/>
      <c r="R2088" s="68"/>
      <c r="S2088" s="67"/>
      <c r="T2088" s="67"/>
      <c r="U2088" s="67"/>
      <c r="V2088" s="67"/>
      <c r="W2088" s="68"/>
      <c r="X2088" s="67"/>
      <c r="Y2088" s="67"/>
      <c r="Z2088" s="67"/>
      <c r="AA2088" s="67"/>
      <c r="AB2088" s="68"/>
      <c r="AC2088" s="62"/>
      <c r="AD2088" s="73" t="s">
        <v>103</v>
      </c>
      <c r="AE2088" s="62"/>
      <c r="AF2088" s="62"/>
      <c r="AG2088" s="62"/>
    </row>
    <row r="2089" spans="1:37">
      <c r="A2089" s="70" t="s">
        <v>101</v>
      </c>
      <c r="B2089" s="58"/>
      <c r="C2089" s="71"/>
      <c r="D2089" s="72"/>
      <c r="E2089" s="72"/>
      <c r="F2089" s="72"/>
      <c r="G2089" s="72"/>
      <c r="H2089" s="59"/>
      <c r="I2089" s="72"/>
      <c r="J2089" s="72"/>
      <c r="K2089" s="72"/>
      <c r="L2089" s="72"/>
      <c r="M2089" s="59"/>
      <c r="N2089" s="72"/>
      <c r="O2089" s="72"/>
      <c r="P2089" s="72"/>
      <c r="Q2089" s="72"/>
      <c r="R2089" s="59"/>
      <c r="S2089" s="72"/>
      <c r="T2089" s="72"/>
      <c r="U2089" s="72"/>
      <c r="V2089" s="72"/>
      <c r="W2089" s="59"/>
      <c r="X2089" s="72"/>
      <c r="Y2089" s="72"/>
      <c r="Z2089" s="72"/>
      <c r="AA2089" s="72"/>
      <c r="AB2089" s="59"/>
      <c r="AC2089" s="62"/>
      <c r="AD2089" s="62"/>
      <c r="AE2089" s="62"/>
      <c r="AF2089" s="62"/>
      <c r="AG2089" s="62"/>
    </row>
    <row r="2090" spans="1:37">
      <c r="A2090" s="65" t="s">
        <v>100</v>
      </c>
      <c r="C2090" s="66"/>
      <c r="D2090" s="67"/>
      <c r="E2090" s="67"/>
      <c r="F2090" s="67"/>
      <c r="G2090" s="67"/>
      <c r="H2090" s="68"/>
      <c r="I2090" s="67"/>
      <c r="J2090" s="67"/>
      <c r="K2090" s="67"/>
      <c r="L2090" s="67"/>
      <c r="M2090" s="68"/>
      <c r="N2090" s="67"/>
      <c r="O2090" s="67"/>
      <c r="P2090" s="67"/>
      <c r="Q2090" s="67"/>
      <c r="R2090" s="68"/>
      <c r="S2090" s="67"/>
      <c r="T2090" s="67"/>
      <c r="U2090" s="67"/>
      <c r="V2090" s="67"/>
      <c r="W2090" s="68"/>
      <c r="X2090" s="67"/>
      <c r="Y2090" s="67"/>
      <c r="Z2090" s="67"/>
      <c r="AA2090" s="67"/>
      <c r="AB2090" s="68"/>
      <c r="AC2090" s="62"/>
      <c r="AD2090" s="74" t="str">
        <f>Daten!$A$31</f>
        <v>DM Senioren 2017</v>
      </c>
      <c r="AE2090" s="58"/>
      <c r="AF2090" s="58"/>
      <c r="AG2090" s="58"/>
      <c r="AH2090" s="58"/>
      <c r="AI2090" s="58"/>
      <c r="AJ2090" s="58"/>
      <c r="AK2090" s="58"/>
    </row>
    <row r="2091" spans="1:37">
      <c r="A2091" s="70" t="s">
        <v>101</v>
      </c>
      <c r="B2091" s="58"/>
      <c r="C2091" s="71"/>
      <c r="D2091" s="72"/>
      <c r="E2091" s="72"/>
      <c r="F2091" s="72"/>
      <c r="G2091" s="72"/>
      <c r="H2091" s="59"/>
      <c r="I2091" s="72"/>
      <c r="J2091" s="72"/>
      <c r="K2091" s="72"/>
      <c r="L2091" s="72"/>
      <c r="M2091" s="59"/>
      <c r="N2091" s="72"/>
      <c r="O2091" s="72"/>
      <c r="P2091" s="72"/>
      <c r="Q2091" s="72"/>
      <c r="R2091" s="59"/>
      <c r="S2091" s="72"/>
      <c r="T2091" s="72"/>
      <c r="U2091" s="72"/>
      <c r="V2091" s="72"/>
      <c r="W2091" s="59"/>
      <c r="X2091" s="72"/>
      <c r="Y2091" s="72"/>
      <c r="Z2091" s="72"/>
      <c r="AA2091" s="72"/>
      <c r="AB2091" s="59"/>
      <c r="AC2091" s="62"/>
      <c r="AD2091" s="75">
        <f>Sonntag!G88</f>
        <v>0</v>
      </c>
      <c r="AE2091" s="76"/>
      <c r="AF2091" s="76"/>
      <c r="AG2091" s="75" t="s">
        <v>34</v>
      </c>
      <c r="AH2091" s="76"/>
      <c r="AI2091" s="76"/>
      <c r="AJ2091" s="76"/>
      <c r="AK2091" s="76"/>
    </row>
    <row r="2092" spans="1:37">
      <c r="A2092" s="65" t="s">
        <v>100</v>
      </c>
      <c r="C2092" s="66"/>
      <c r="D2092" s="67"/>
      <c r="E2092" s="67"/>
      <c r="F2092" s="67"/>
      <c r="G2092" s="67"/>
      <c r="H2092" s="68"/>
      <c r="I2092" s="67"/>
      <c r="J2092" s="67"/>
      <c r="K2092" s="67"/>
      <c r="L2092" s="67"/>
      <c r="M2092" s="68"/>
      <c r="N2092" s="67"/>
      <c r="O2092" s="67"/>
      <c r="P2092" s="67"/>
      <c r="Q2092" s="67"/>
      <c r="R2092" s="68"/>
      <c r="S2092" s="67"/>
      <c r="T2092" s="67"/>
      <c r="U2092" s="67"/>
      <c r="V2092" s="67"/>
      <c r="W2092" s="68"/>
      <c r="X2092" s="67"/>
      <c r="Y2092" s="67"/>
      <c r="Z2092" s="67"/>
      <c r="AA2092" s="67"/>
      <c r="AB2092" s="68"/>
      <c r="AC2092" s="62"/>
      <c r="AD2092" s="77"/>
      <c r="AE2092" s="62"/>
      <c r="AF2092" s="62"/>
      <c r="AG2092" s="62"/>
      <c r="AH2092" s="62"/>
      <c r="AI2092" s="62"/>
      <c r="AJ2092" s="62"/>
      <c r="AK2092" s="62"/>
    </row>
    <row r="2093" spans="1:37">
      <c r="A2093" s="70" t="s">
        <v>101</v>
      </c>
      <c r="B2093" s="58"/>
      <c r="C2093" s="71"/>
      <c r="D2093" s="72"/>
      <c r="E2093" s="72"/>
      <c r="F2093" s="72"/>
      <c r="G2093" s="72"/>
      <c r="H2093" s="59"/>
      <c r="I2093" s="72"/>
      <c r="J2093" s="72"/>
      <c r="K2093" s="72"/>
      <c r="L2093" s="72"/>
      <c r="M2093" s="59"/>
      <c r="N2093" s="72"/>
      <c r="O2093" s="72"/>
      <c r="P2093" s="72"/>
      <c r="Q2093" s="72"/>
      <c r="R2093" s="59"/>
      <c r="S2093" s="72"/>
      <c r="T2093" s="72"/>
      <c r="U2093" s="72"/>
      <c r="V2093" s="72"/>
      <c r="W2093" s="59"/>
      <c r="X2093" s="72"/>
      <c r="Y2093" s="72"/>
      <c r="Z2093" s="72"/>
      <c r="AA2093" s="72"/>
      <c r="AB2093" s="59"/>
      <c r="AC2093" s="62"/>
      <c r="AD2093" s="78" t="s">
        <v>104</v>
      </c>
      <c r="AE2093" s="76"/>
      <c r="AF2093" s="76"/>
      <c r="AG2093" s="76"/>
      <c r="AH2093" s="79"/>
      <c r="AI2093" s="76"/>
      <c r="AJ2093" s="76"/>
      <c r="AK2093" s="80"/>
    </row>
    <row r="2094" spans="1:37">
      <c r="D2094" s="64"/>
      <c r="AD2094" s="81"/>
      <c r="AE2094" s="52"/>
      <c r="AF2094" s="52"/>
      <c r="AG2094" s="52"/>
      <c r="AH2094" s="82"/>
      <c r="AI2094" s="52"/>
      <c r="AJ2094" s="52"/>
      <c r="AK2094" s="53"/>
    </row>
    <row r="2095" spans="1:37">
      <c r="A2095" s="83" t="s">
        <v>105</v>
      </c>
      <c r="B2095" s="76"/>
      <c r="C2095" s="80"/>
      <c r="D2095" s="84"/>
      <c r="E2095" s="84" t="s">
        <v>100</v>
      </c>
      <c r="F2095" s="85" t="s">
        <v>21</v>
      </c>
      <c r="G2095" s="84" t="s">
        <v>101</v>
      </c>
      <c r="H2095" s="86"/>
      <c r="I2095" s="84" t="s">
        <v>106</v>
      </c>
      <c r="J2095" s="84"/>
      <c r="K2095" s="84"/>
      <c r="L2095" s="84"/>
      <c r="M2095" s="86"/>
      <c r="N2095" s="84" t="s">
        <v>107</v>
      </c>
      <c r="O2095" s="84"/>
      <c r="P2095" s="84"/>
      <c r="Q2095" s="84"/>
      <c r="R2095" s="86"/>
      <c r="S2095" s="73"/>
      <c r="T2095" s="73"/>
      <c r="AD2095" s="87" t="s">
        <v>108</v>
      </c>
      <c r="AE2095" s="58"/>
      <c r="AF2095" s="58"/>
      <c r="AG2095" s="58"/>
      <c r="AH2095" s="72"/>
      <c r="AI2095" s="58"/>
      <c r="AJ2095" s="58"/>
      <c r="AK2095" s="59"/>
    </row>
    <row r="2096" spans="1:37">
      <c r="A2096" s="60"/>
      <c r="C2096" s="61"/>
      <c r="H2096" s="61"/>
      <c r="M2096" s="61"/>
      <c r="N2096" s="88"/>
      <c r="O2096" s="89"/>
      <c r="P2096" s="89"/>
      <c r="Q2096" s="89"/>
      <c r="R2096" s="90"/>
      <c r="S2096" s="62"/>
      <c r="T2096" s="56" t="s">
        <v>109</v>
      </c>
      <c r="AD2096" s="91"/>
      <c r="AE2096" s="62"/>
      <c r="AF2096" s="62"/>
      <c r="AG2096" s="62"/>
      <c r="AH2096" s="92"/>
      <c r="AI2096" s="62"/>
      <c r="AJ2096" s="62"/>
      <c r="AK2096" s="61"/>
    </row>
    <row r="2097" spans="1:37">
      <c r="A2097" s="93" t="s">
        <v>110</v>
      </c>
      <c r="B2097" s="58"/>
      <c r="C2097" s="59"/>
      <c r="D2097" s="58"/>
      <c r="E2097" s="58"/>
      <c r="F2097" s="94" t="s">
        <v>21</v>
      </c>
      <c r="G2097" s="58"/>
      <c r="H2097" s="59"/>
      <c r="I2097" s="58"/>
      <c r="J2097" s="58"/>
      <c r="K2097" s="94" t="s">
        <v>21</v>
      </c>
      <c r="L2097" s="58"/>
      <c r="M2097" s="59"/>
      <c r="N2097" s="95"/>
      <c r="O2097" s="95"/>
      <c r="P2097" s="96"/>
      <c r="Q2097" s="97"/>
      <c r="R2097" s="98"/>
      <c r="S2097" s="62"/>
      <c r="T2097" s="62"/>
      <c r="AD2097" s="87" t="s">
        <v>111</v>
      </c>
      <c r="AE2097" s="58"/>
      <c r="AF2097" s="58"/>
      <c r="AG2097" s="58"/>
      <c r="AH2097" s="72"/>
      <c r="AI2097" s="58"/>
      <c r="AJ2097" s="58"/>
      <c r="AK2097" s="59"/>
    </row>
    <row r="2098" spans="1:37">
      <c r="A2098" s="60"/>
      <c r="C2098" s="61"/>
      <c r="H2098" s="61"/>
      <c r="K2098" s="99"/>
      <c r="M2098" s="61"/>
      <c r="N2098" s="62"/>
      <c r="Q2098" s="100"/>
      <c r="R2098" s="61"/>
      <c r="S2098" s="62"/>
      <c r="T2098" s="58"/>
      <c r="U2098" s="58"/>
      <c r="V2098" s="58"/>
      <c r="W2098" s="58"/>
      <c r="X2098" s="58"/>
      <c r="Y2098" s="58"/>
      <c r="Z2098" s="58"/>
      <c r="AA2098" s="58"/>
      <c r="AB2098" s="58"/>
      <c r="AC2098" s="62"/>
      <c r="AD2098" s="91"/>
      <c r="AE2098" s="62"/>
      <c r="AF2098" s="62"/>
      <c r="AG2098" s="62"/>
      <c r="AH2098" s="92"/>
      <c r="AI2098" s="62"/>
      <c r="AJ2098" s="62"/>
      <c r="AK2098" s="61"/>
    </row>
    <row r="2099" spans="1:37">
      <c r="A2099" s="93" t="s">
        <v>112</v>
      </c>
      <c r="B2099" s="58"/>
      <c r="C2099" s="59"/>
      <c r="D2099" s="58"/>
      <c r="E2099" s="58"/>
      <c r="F2099" s="94" t="s">
        <v>21</v>
      </c>
      <c r="G2099" s="58"/>
      <c r="H2099" s="59"/>
      <c r="I2099" s="58"/>
      <c r="J2099" s="58"/>
      <c r="K2099" s="94" t="s">
        <v>21</v>
      </c>
      <c r="L2099" s="58"/>
      <c r="M2099" s="59"/>
      <c r="N2099" s="58"/>
      <c r="O2099" s="58"/>
      <c r="P2099" s="94" t="s">
        <v>21</v>
      </c>
      <c r="Q2099" s="101"/>
      <c r="R2099" s="59"/>
      <c r="S2099" s="62"/>
      <c r="T2099" s="62"/>
      <c r="AD2099" s="87" t="s">
        <v>113</v>
      </c>
      <c r="AE2099" s="58"/>
      <c r="AF2099" s="58"/>
      <c r="AG2099" s="58"/>
      <c r="AH2099" s="72"/>
      <c r="AI2099" s="58"/>
      <c r="AJ2099" s="58"/>
      <c r="AK2099" s="59"/>
    </row>
    <row r="2100" spans="1:37">
      <c r="AD2100" s="91" t="s">
        <v>114</v>
      </c>
      <c r="AE2100" s="62"/>
      <c r="AF2100" s="62"/>
      <c r="AG2100" s="62"/>
      <c r="AH2100" s="92"/>
      <c r="AI2100" s="62"/>
      <c r="AJ2100" s="62"/>
      <c r="AK2100" s="61"/>
    </row>
    <row r="2101" spans="1:37">
      <c r="A2101" s="102"/>
      <c r="B2101" s="76"/>
      <c r="C2101" s="76"/>
      <c r="D2101" s="76"/>
      <c r="E2101" s="76" t="s">
        <v>100</v>
      </c>
      <c r="F2101" s="76"/>
      <c r="G2101" s="76"/>
      <c r="H2101" s="76"/>
      <c r="I2101" s="76"/>
      <c r="J2101" s="76"/>
      <c r="K2101" s="76"/>
      <c r="L2101" s="76"/>
      <c r="M2101" s="76"/>
      <c r="N2101" s="85" t="s">
        <v>40</v>
      </c>
      <c r="O2101" s="76"/>
      <c r="P2101" s="76"/>
      <c r="Q2101" s="76"/>
      <c r="R2101" s="76"/>
      <c r="S2101" s="76"/>
      <c r="T2101" s="76" t="s">
        <v>101</v>
      </c>
      <c r="U2101" s="76"/>
      <c r="V2101" s="76"/>
      <c r="W2101" s="76"/>
      <c r="X2101" s="76"/>
      <c r="Y2101" s="76"/>
      <c r="Z2101" s="76"/>
      <c r="AA2101" s="76"/>
      <c r="AB2101" s="80"/>
      <c r="AD2101" s="87" t="s">
        <v>115</v>
      </c>
      <c r="AE2101" s="58"/>
      <c r="AF2101" s="58"/>
      <c r="AG2101" s="58"/>
      <c r="AH2101" s="72"/>
      <c r="AI2101" s="58"/>
      <c r="AJ2101" s="58"/>
      <c r="AK2101" s="59"/>
    </row>
    <row r="2102" spans="1:37">
      <c r="A2102" s="103" t="s">
        <v>116</v>
      </c>
      <c r="B2102" s="104" t="s">
        <v>117</v>
      </c>
      <c r="C2102" s="104"/>
      <c r="D2102" s="104"/>
      <c r="E2102" s="104"/>
      <c r="F2102" s="104"/>
      <c r="G2102" s="105"/>
      <c r="H2102" s="104" t="s">
        <v>118</v>
      </c>
      <c r="I2102" s="104"/>
      <c r="J2102" s="105"/>
      <c r="K2102" s="106" t="s">
        <v>119</v>
      </c>
      <c r="L2102" s="107" t="s">
        <v>120</v>
      </c>
      <c r="M2102" s="108"/>
      <c r="N2102" s="109" t="s">
        <v>94</v>
      </c>
      <c r="O2102" s="105" t="s">
        <v>116</v>
      </c>
      <c r="P2102" s="104" t="s">
        <v>117</v>
      </c>
      <c r="Q2102" s="104"/>
      <c r="R2102" s="104"/>
      <c r="S2102" s="104"/>
      <c r="T2102" s="104"/>
      <c r="U2102" s="105"/>
      <c r="V2102" s="104" t="s">
        <v>118</v>
      </c>
      <c r="W2102" s="104"/>
      <c r="X2102" s="105"/>
      <c r="Y2102" s="106" t="s">
        <v>119</v>
      </c>
      <c r="Z2102" s="107" t="s">
        <v>120</v>
      </c>
      <c r="AA2102" s="108"/>
      <c r="AB2102" s="109" t="s">
        <v>94</v>
      </c>
    </row>
    <row r="2103" spans="1:37">
      <c r="A2103" s="110" t="s">
        <v>121</v>
      </c>
      <c r="B2103" s="111"/>
      <c r="C2103" s="111"/>
      <c r="D2103" s="111"/>
      <c r="E2103" s="111"/>
      <c r="F2103" s="111"/>
      <c r="G2103" s="112"/>
      <c r="H2103" s="111"/>
      <c r="I2103" s="111"/>
      <c r="J2103" s="112"/>
      <c r="K2103" s="113"/>
      <c r="L2103" s="114"/>
      <c r="M2103" s="115"/>
      <c r="N2103" s="116"/>
      <c r="O2103" s="117" t="s">
        <v>121</v>
      </c>
      <c r="P2103" s="111"/>
      <c r="Q2103" s="111"/>
      <c r="R2103" s="111"/>
      <c r="S2103" s="111"/>
      <c r="T2103" s="111"/>
      <c r="U2103" s="112"/>
      <c r="V2103" s="111"/>
      <c r="W2103" s="111"/>
      <c r="X2103" s="112"/>
      <c r="Y2103" s="113"/>
      <c r="Z2103" s="114"/>
      <c r="AA2103" s="115"/>
      <c r="AB2103" s="116"/>
      <c r="AD2103" s="64" t="s">
        <v>122</v>
      </c>
    </row>
    <row r="2104" spans="1:37">
      <c r="A2104" s="110" t="s">
        <v>123</v>
      </c>
      <c r="B2104" s="111"/>
      <c r="C2104" s="111"/>
      <c r="D2104" s="111"/>
      <c r="E2104" s="111"/>
      <c r="F2104" s="111"/>
      <c r="G2104" s="112"/>
      <c r="H2104" s="111"/>
      <c r="I2104" s="111"/>
      <c r="J2104" s="112"/>
      <c r="K2104" s="118"/>
      <c r="L2104" s="119"/>
      <c r="M2104" s="112"/>
      <c r="N2104" s="116"/>
      <c r="O2104" s="117" t="s">
        <v>123</v>
      </c>
      <c r="P2104" s="111"/>
      <c r="Q2104" s="111"/>
      <c r="R2104" s="111"/>
      <c r="S2104" s="111"/>
      <c r="T2104" s="111"/>
      <c r="U2104" s="112"/>
      <c r="V2104" s="111"/>
      <c r="W2104" s="111"/>
      <c r="X2104" s="112"/>
      <c r="Y2104" s="118"/>
      <c r="Z2104" s="119"/>
      <c r="AA2104" s="112"/>
      <c r="AB2104" s="116"/>
      <c r="AD2104" s="120"/>
      <c r="AE2104" s="58"/>
      <c r="AF2104" s="58"/>
      <c r="AG2104" s="58"/>
      <c r="AH2104" s="58"/>
      <c r="AI2104" s="58"/>
      <c r="AJ2104" s="58"/>
      <c r="AK2104" s="58"/>
    </row>
    <row r="2105" spans="1:37">
      <c r="A2105" s="110" t="s">
        <v>124</v>
      </c>
      <c r="B2105" s="111"/>
      <c r="C2105" s="111"/>
      <c r="D2105" s="111"/>
      <c r="E2105" s="111"/>
      <c r="F2105" s="111"/>
      <c r="G2105" s="112"/>
      <c r="H2105" s="111"/>
      <c r="I2105" s="111"/>
      <c r="J2105" s="112"/>
      <c r="K2105" s="118"/>
      <c r="L2105" s="119"/>
      <c r="M2105" s="112"/>
      <c r="N2105" s="116"/>
      <c r="O2105" s="117" t="s">
        <v>124</v>
      </c>
      <c r="P2105" s="111"/>
      <c r="Q2105" s="111"/>
      <c r="R2105" s="111"/>
      <c r="S2105" s="111"/>
      <c r="T2105" s="111"/>
      <c r="U2105" s="112"/>
      <c r="V2105" s="111"/>
      <c r="W2105" s="111"/>
      <c r="X2105" s="112"/>
      <c r="Y2105" s="118"/>
      <c r="Z2105" s="119"/>
      <c r="AA2105" s="112"/>
      <c r="AB2105" s="116"/>
      <c r="AD2105" s="64" t="s">
        <v>96</v>
      </c>
    </row>
    <row r="2106" spans="1:37">
      <c r="A2106" s="110" t="s">
        <v>125</v>
      </c>
      <c r="B2106" s="111"/>
      <c r="C2106" s="111"/>
      <c r="D2106" s="111"/>
      <c r="E2106" s="111"/>
      <c r="F2106" s="111"/>
      <c r="G2106" s="112"/>
      <c r="H2106" s="111"/>
      <c r="I2106" s="111"/>
      <c r="J2106" s="112"/>
      <c r="K2106" s="118"/>
      <c r="L2106" s="119"/>
      <c r="M2106" s="112"/>
      <c r="N2106" s="116"/>
      <c r="O2106" s="117" t="s">
        <v>125</v>
      </c>
      <c r="P2106" s="111"/>
      <c r="Q2106" s="111"/>
      <c r="R2106" s="111"/>
      <c r="S2106" s="111"/>
      <c r="T2106" s="111"/>
      <c r="U2106" s="112"/>
      <c r="V2106" s="111"/>
      <c r="W2106" s="111"/>
      <c r="X2106" s="112"/>
      <c r="Y2106" s="118"/>
      <c r="Z2106" s="119"/>
      <c r="AA2106" s="112"/>
      <c r="AB2106" s="116"/>
      <c r="AD2106" s="120"/>
      <c r="AE2106" s="58"/>
      <c r="AF2106" s="58"/>
      <c r="AG2106" s="58"/>
      <c r="AH2106" s="58"/>
      <c r="AI2106" s="58"/>
      <c r="AJ2106" s="58"/>
      <c r="AK2106" s="58"/>
    </row>
    <row r="2107" spans="1:37">
      <c r="A2107" s="110" t="s">
        <v>126</v>
      </c>
      <c r="B2107" s="111"/>
      <c r="C2107" s="111"/>
      <c r="D2107" s="111"/>
      <c r="E2107" s="111"/>
      <c r="F2107" s="111"/>
      <c r="G2107" s="112"/>
      <c r="H2107" s="111"/>
      <c r="I2107" s="111"/>
      <c r="J2107" s="112"/>
      <c r="K2107" s="118"/>
      <c r="L2107" s="119"/>
      <c r="M2107" s="112"/>
      <c r="N2107" s="116"/>
      <c r="O2107" s="117" t="s">
        <v>126</v>
      </c>
      <c r="P2107" s="111"/>
      <c r="Q2107" s="111"/>
      <c r="R2107" s="111"/>
      <c r="S2107" s="111"/>
      <c r="T2107" s="111"/>
      <c r="U2107" s="112"/>
      <c r="V2107" s="111"/>
      <c r="W2107" s="111"/>
      <c r="X2107" s="112"/>
      <c r="Y2107" s="118"/>
      <c r="Z2107" s="119"/>
      <c r="AA2107" s="112"/>
      <c r="AB2107" s="116"/>
      <c r="AD2107" s="64" t="s">
        <v>127</v>
      </c>
    </row>
    <row r="2108" spans="1:37">
      <c r="A2108" s="121" t="s">
        <v>128</v>
      </c>
      <c r="B2108" s="58"/>
      <c r="C2108" s="58"/>
      <c r="D2108" s="58"/>
      <c r="E2108" s="58"/>
      <c r="F2108" s="58"/>
      <c r="G2108" s="72"/>
      <c r="H2108" s="58"/>
      <c r="I2108" s="58"/>
      <c r="J2108" s="72"/>
      <c r="K2108" s="122"/>
      <c r="L2108" s="123"/>
      <c r="M2108" s="72"/>
      <c r="N2108" s="59"/>
      <c r="O2108" s="124" t="s">
        <v>128</v>
      </c>
      <c r="P2108" s="58"/>
      <c r="Q2108" s="58"/>
      <c r="R2108" s="58"/>
      <c r="S2108" s="58"/>
      <c r="T2108" s="58"/>
      <c r="U2108" s="72"/>
      <c r="V2108" s="58"/>
      <c r="W2108" s="58"/>
      <c r="X2108" s="72"/>
      <c r="Y2108" s="122"/>
      <c r="Z2108" s="123"/>
      <c r="AA2108" s="72"/>
      <c r="AB2108" s="59"/>
      <c r="AD2108" s="120"/>
      <c r="AE2108" s="125" t="str">
        <f>Daten!$A$35</f>
        <v>Fredenbeck</v>
      </c>
      <c r="AF2108" s="58"/>
      <c r="AG2108" s="58"/>
      <c r="AH2108" s="58"/>
      <c r="AI2108" s="58"/>
      <c r="AJ2108" s="58"/>
      <c r="AK2108" s="58"/>
    </row>
    <row r="2109" spans="1:37">
      <c r="A2109" s="65" t="s">
        <v>129</v>
      </c>
      <c r="N2109" s="61"/>
      <c r="O2109" s="64" t="s">
        <v>129</v>
      </c>
      <c r="AB2109" s="61"/>
      <c r="AD2109" s="64" t="s">
        <v>130</v>
      </c>
    </row>
    <row r="2110" spans="1:37">
      <c r="A2110" s="57"/>
      <c r="B2110" s="58"/>
      <c r="C2110" s="58"/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9"/>
      <c r="O2110" s="58"/>
      <c r="P2110" s="58"/>
      <c r="Q2110" s="58"/>
      <c r="R2110" s="58"/>
      <c r="S2110" s="58"/>
      <c r="T2110" s="58"/>
      <c r="U2110" s="58"/>
      <c r="V2110" s="58"/>
      <c r="W2110" s="58"/>
      <c r="X2110" s="58"/>
      <c r="Y2110" s="58"/>
      <c r="Z2110" s="58"/>
      <c r="AA2110" s="58"/>
      <c r="AB2110" s="59"/>
      <c r="AD2110" s="58"/>
      <c r="AE2110" s="126" t="str">
        <f>Daten!$A$33</f>
        <v>06.05.2017</v>
      </c>
      <c r="AF2110" s="58"/>
      <c r="AG2110" s="58"/>
      <c r="AH2110" s="58"/>
      <c r="AI2110" s="58"/>
      <c r="AJ2110" s="58"/>
      <c r="AK2110" s="58"/>
    </row>
    <row r="2111" spans="1:37" ht="12" customHeight="1"/>
    <row r="2112" spans="1:37">
      <c r="A2112" s="51" t="s">
        <v>95</v>
      </c>
      <c r="B2112" s="52"/>
      <c r="C2112" s="52"/>
      <c r="D2112" s="52"/>
      <c r="E2112" s="53"/>
      <c r="F2112" s="54" t="s">
        <v>96</v>
      </c>
      <c r="G2112" s="52"/>
      <c r="H2112" s="52"/>
      <c r="I2112" s="52"/>
      <c r="J2112" s="52"/>
      <c r="K2112" s="52"/>
      <c r="L2112" s="52"/>
      <c r="M2112" s="52"/>
      <c r="N2112" s="52"/>
      <c r="O2112" s="52"/>
      <c r="P2112" s="53"/>
      <c r="Q2112" s="54" t="s">
        <v>97</v>
      </c>
      <c r="R2112" s="52"/>
      <c r="S2112" s="52"/>
      <c r="T2112" s="52"/>
      <c r="U2112" s="52"/>
      <c r="V2112" s="52"/>
      <c r="W2112" s="52"/>
      <c r="X2112" s="52"/>
      <c r="Y2112" s="52"/>
      <c r="Z2112" s="52"/>
      <c r="AA2112" s="52"/>
      <c r="AB2112" s="53"/>
      <c r="AC2112" s="55" t="s">
        <v>98</v>
      </c>
    </row>
    <row r="2113" spans="1:37">
      <c r="A2113" s="57"/>
      <c r="B2113" s="58"/>
      <c r="C2113" s="58"/>
      <c r="D2113" s="58"/>
      <c r="E2113" s="59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9"/>
      <c r="Q2113" s="58"/>
      <c r="R2113" s="58">
        <f>Sonntag!P89</f>
        <v>0</v>
      </c>
      <c r="S2113" s="58"/>
      <c r="T2113" s="58"/>
      <c r="U2113" s="58"/>
      <c r="V2113" s="58"/>
      <c r="W2113" s="58"/>
      <c r="X2113" s="58"/>
      <c r="Y2113" s="58"/>
      <c r="Z2113" s="58"/>
      <c r="AA2113" s="58"/>
      <c r="AB2113" s="59"/>
      <c r="AC2113" s="55" t="s">
        <v>99</v>
      </c>
    </row>
    <row r="2114" spans="1:37" ht="15.95" customHeight="1">
      <c r="A2114" s="60" t="s">
        <v>100</v>
      </c>
      <c r="C2114" s="56">
        <f>Sonntag!I89</f>
        <v>0</v>
      </c>
      <c r="M2114" s="61"/>
      <c r="N2114" s="62" t="s">
        <v>101</v>
      </c>
      <c r="O2114" s="63"/>
      <c r="P2114" s="56">
        <f>Sonntag!M89</f>
        <v>0</v>
      </c>
      <c r="AB2114" s="61"/>
    </row>
    <row r="2115" spans="1:37">
      <c r="A2115" s="57"/>
      <c r="B2115" s="58"/>
      <c r="C2115" s="58"/>
      <c r="M2115" s="61"/>
      <c r="N2115" s="62"/>
      <c r="AB2115" s="61"/>
      <c r="AD2115" s="64" t="s">
        <v>37</v>
      </c>
      <c r="AG2115" s="64" t="s">
        <v>102</v>
      </c>
      <c r="AJ2115" s="64" t="s">
        <v>39</v>
      </c>
    </row>
    <row r="2116" spans="1:37">
      <c r="A2116" s="65" t="s">
        <v>100</v>
      </c>
      <c r="C2116" s="66"/>
      <c r="D2116" s="67"/>
      <c r="E2116" s="67"/>
      <c r="F2116" s="67"/>
      <c r="G2116" s="67"/>
      <c r="H2116" s="68"/>
      <c r="I2116" s="67"/>
      <c r="J2116" s="67"/>
      <c r="K2116" s="67"/>
      <c r="L2116" s="67"/>
      <c r="M2116" s="68"/>
      <c r="N2116" s="67"/>
      <c r="O2116" s="67"/>
      <c r="P2116" s="67"/>
      <c r="Q2116" s="67"/>
      <c r="R2116" s="68"/>
      <c r="S2116" s="67"/>
      <c r="T2116" s="67"/>
      <c r="U2116" s="67"/>
      <c r="V2116" s="67"/>
      <c r="W2116" s="68"/>
      <c r="X2116" s="67"/>
      <c r="Y2116" s="67"/>
      <c r="Z2116" s="67"/>
      <c r="AA2116" s="67"/>
      <c r="AB2116" s="68"/>
      <c r="AC2116" s="62"/>
      <c r="AD2116" s="69"/>
      <c r="AE2116" s="53"/>
      <c r="AF2116" s="62"/>
      <c r="AG2116" s="69"/>
      <c r="AH2116" s="53"/>
      <c r="AJ2116" s="69"/>
      <c r="AK2116" s="53"/>
    </row>
    <row r="2117" spans="1:37">
      <c r="A2117" s="70" t="s">
        <v>101</v>
      </c>
      <c r="B2117" s="58"/>
      <c r="C2117" s="71"/>
      <c r="D2117" s="72"/>
      <c r="E2117" s="72"/>
      <c r="F2117" s="72"/>
      <c r="G2117" s="72"/>
      <c r="H2117" s="59"/>
      <c r="I2117" s="72"/>
      <c r="J2117" s="72"/>
      <c r="K2117" s="72"/>
      <c r="L2117" s="72"/>
      <c r="M2117" s="59"/>
      <c r="N2117" s="72"/>
      <c r="O2117" s="72"/>
      <c r="P2117" s="72"/>
      <c r="Q2117" s="72"/>
      <c r="R2117" s="59"/>
      <c r="S2117" s="72"/>
      <c r="T2117" s="72"/>
      <c r="U2117" s="72"/>
      <c r="V2117" s="72"/>
      <c r="W2117" s="59"/>
      <c r="X2117" s="72"/>
      <c r="Y2117" s="72"/>
      <c r="Z2117" s="72"/>
      <c r="AA2117" s="72"/>
      <c r="AB2117" s="59"/>
      <c r="AC2117" s="62"/>
      <c r="AD2117" s="462">
        <f>Sonntag!C86</f>
        <v>0</v>
      </c>
      <c r="AE2117" s="463"/>
      <c r="AF2117" s="62"/>
      <c r="AG2117" s="462">
        <f>Sonntag!E89</f>
        <v>0</v>
      </c>
      <c r="AH2117" s="463"/>
      <c r="AJ2117" s="462">
        <f>Sonntag!F89</f>
        <v>0</v>
      </c>
      <c r="AK2117" s="463"/>
    </row>
    <row r="2118" spans="1:37">
      <c r="A2118" s="65" t="s">
        <v>100</v>
      </c>
      <c r="C2118" s="66"/>
      <c r="D2118" s="67"/>
      <c r="E2118" s="67"/>
      <c r="F2118" s="67"/>
      <c r="G2118" s="67"/>
      <c r="H2118" s="68"/>
      <c r="I2118" s="67"/>
      <c r="J2118" s="67"/>
      <c r="K2118" s="67"/>
      <c r="L2118" s="67"/>
      <c r="M2118" s="68"/>
      <c r="N2118" s="67"/>
      <c r="O2118" s="67"/>
      <c r="P2118" s="67"/>
      <c r="Q2118" s="67"/>
      <c r="R2118" s="68"/>
      <c r="S2118" s="67"/>
      <c r="T2118" s="67"/>
      <c r="U2118" s="67"/>
      <c r="V2118" s="67"/>
      <c r="W2118" s="68"/>
      <c r="X2118" s="67"/>
      <c r="Y2118" s="67"/>
      <c r="Z2118" s="67"/>
      <c r="AA2118" s="67"/>
      <c r="AB2118" s="68"/>
      <c r="AC2118" s="62"/>
      <c r="AD2118" s="57"/>
      <c r="AE2118" s="59"/>
      <c r="AF2118" s="62"/>
      <c r="AG2118" s="57"/>
      <c r="AH2118" s="59"/>
      <c r="AJ2118" s="57"/>
      <c r="AK2118" s="59"/>
    </row>
    <row r="2119" spans="1:37">
      <c r="A2119" s="70" t="s">
        <v>101</v>
      </c>
      <c r="B2119" s="58"/>
      <c r="C2119" s="71"/>
      <c r="D2119" s="72"/>
      <c r="E2119" s="72"/>
      <c r="F2119" s="72"/>
      <c r="G2119" s="72"/>
      <c r="H2119" s="59"/>
      <c r="I2119" s="72"/>
      <c r="J2119" s="72"/>
      <c r="K2119" s="72"/>
      <c r="L2119" s="72"/>
      <c r="M2119" s="59"/>
      <c r="N2119" s="72"/>
      <c r="O2119" s="72"/>
      <c r="P2119" s="72"/>
      <c r="Q2119" s="72"/>
      <c r="R2119" s="59"/>
      <c r="S2119" s="72"/>
      <c r="T2119" s="72"/>
      <c r="U2119" s="72"/>
      <c r="V2119" s="72"/>
      <c r="W2119" s="59"/>
      <c r="X2119" s="72"/>
      <c r="Y2119" s="72"/>
      <c r="Z2119" s="72"/>
      <c r="AA2119" s="72"/>
      <c r="AB2119" s="59"/>
      <c r="AC2119" s="62"/>
      <c r="AD2119" s="62"/>
      <c r="AE2119" s="62"/>
      <c r="AF2119" s="62"/>
      <c r="AG2119" s="62"/>
    </row>
    <row r="2120" spans="1:37">
      <c r="A2120" s="65" t="s">
        <v>100</v>
      </c>
      <c r="C2120" s="66"/>
      <c r="D2120" s="67"/>
      <c r="E2120" s="67"/>
      <c r="F2120" s="67"/>
      <c r="G2120" s="67"/>
      <c r="H2120" s="68"/>
      <c r="I2120" s="67"/>
      <c r="J2120" s="67"/>
      <c r="K2120" s="67"/>
      <c r="L2120" s="67"/>
      <c r="M2120" s="68"/>
      <c r="N2120" s="67"/>
      <c r="O2120" s="67"/>
      <c r="P2120" s="67"/>
      <c r="Q2120" s="67"/>
      <c r="R2120" s="68"/>
      <c r="S2120" s="67"/>
      <c r="T2120" s="67"/>
      <c r="U2120" s="67"/>
      <c r="V2120" s="67"/>
      <c r="W2120" s="68"/>
      <c r="X2120" s="67"/>
      <c r="Y2120" s="67"/>
      <c r="Z2120" s="67"/>
      <c r="AA2120" s="67"/>
      <c r="AB2120" s="68"/>
      <c r="AC2120" s="62"/>
      <c r="AD2120" s="73" t="s">
        <v>103</v>
      </c>
      <c r="AE2120" s="62"/>
      <c r="AF2120" s="62"/>
      <c r="AG2120" s="62"/>
    </row>
    <row r="2121" spans="1:37">
      <c r="A2121" s="70" t="s">
        <v>101</v>
      </c>
      <c r="B2121" s="58"/>
      <c r="C2121" s="71"/>
      <c r="D2121" s="72"/>
      <c r="E2121" s="72"/>
      <c r="F2121" s="72"/>
      <c r="G2121" s="72"/>
      <c r="H2121" s="59"/>
      <c r="I2121" s="72"/>
      <c r="J2121" s="72"/>
      <c r="K2121" s="72"/>
      <c r="L2121" s="72"/>
      <c r="M2121" s="59"/>
      <c r="N2121" s="72"/>
      <c r="O2121" s="72"/>
      <c r="P2121" s="72"/>
      <c r="Q2121" s="72"/>
      <c r="R2121" s="59"/>
      <c r="S2121" s="72"/>
      <c r="T2121" s="72"/>
      <c r="U2121" s="72"/>
      <c r="V2121" s="72"/>
      <c r="W2121" s="59"/>
      <c r="X2121" s="72"/>
      <c r="Y2121" s="72"/>
      <c r="Z2121" s="72"/>
      <c r="AA2121" s="72"/>
      <c r="AB2121" s="59"/>
      <c r="AC2121" s="62"/>
      <c r="AD2121" s="62"/>
      <c r="AE2121" s="62"/>
      <c r="AF2121" s="62"/>
      <c r="AG2121" s="62"/>
    </row>
    <row r="2122" spans="1:37">
      <c r="A2122" s="65" t="s">
        <v>100</v>
      </c>
      <c r="C2122" s="66"/>
      <c r="D2122" s="67"/>
      <c r="E2122" s="67"/>
      <c r="F2122" s="67"/>
      <c r="G2122" s="67"/>
      <c r="H2122" s="68"/>
      <c r="I2122" s="67"/>
      <c r="J2122" s="67"/>
      <c r="K2122" s="67"/>
      <c r="L2122" s="67"/>
      <c r="M2122" s="68"/>
      <c r="N2122" s="67"/>
      <c r="O2122" s="67"/>
      <c r="P2122" s="67"/>
      <c r="Q2122" s="67"/>
      <c r="R2122" s="68"/>
      <c r="S2122" s="67"/>
      <c r="T2122" s="67"/>
      <c r="U2122" s="67"/>
      <c r="V2122" s="67"/>
      <c r="W2122" s="68"/>
      <c r="X2122" s="67"/>
      <c r="Y2122" s="67"/>
      <c r="Z2122" s="67"/>
      <c r="AA2122" s="67"/>
      <c r="AB2122" s="68"/>
      <c r="AC2122" s="62"/>
      <c r="AD2122" s="74" t="str">
        <f>Daten!$A$31</f>
        <v>DM Senioren 2017</v>
      </c>
      <c r="AE2122" s="58"/>
      <c r="AF2122" s="58"/>
      <c r="AG2122" s="58"/>
      <c r="AH2122" s="58"/>
      <c r="AI2122" s="58"/>
      <c r="AJ2122" s="58"/>
      <c r="AK2122" s="58"/>
    </row>
    <row r="2123" spans="1:37">
      <c r="A2123" s="70" t="s">
        <v>101</v>
      </c>
      <c r="B2123" s="58"/>
      <c r="C2123" s="71"/>
      <c r="D2123" s="72"/>
      <c r="E2123" s="72"/>
      <c r="F2123" s="72"/>
      <c r="G2123" s="72"/>
      <c r="H2123" s="59"/>
      <c r="I2123" s="72"/>
      <c r="J2123" s="72"/>
      <c r="K2123" s="72"/>
      <c r="L2123" s="72"/>
      <c r="M2123" s="59"/>
      <c r="N2123" s="72"/>
      <c r="O2123" s="72"/>
      <c r="P2123" s="72"/>
      <c r="Q2123" s="72"/>
      <c r="R2123" s="59"/>
      <c r="S2123" s="72"/>
      <c r="T2123" s="72"/>
      <c r="U2123" s="72"/>
      <c r="V2123" s="72"/>
      <c r="W2123" s="59"/>
      <c r="X2123" s="72"/>
      <c r="Y2123" s="72"/>
      <c r="Z2123" s="72"/>
      <c r="AA2123" s="72"/>
      <c r="AB2123" s="59"/>
      <c r="AC2123" s="62"/>
      <c r="AD2123" s="75">
        <f>Sonntag!G89</f>
        <v>0</v>
      </c>
      <c r="AE2123" s="76"/>
      <c r="AF2123" s="76"/>
      <c r="AG2123" s="75" t="s">
        <v>34</v>
      </c>
      <c r="AH2123" s="76"/>
      <c r="AI2123" s="76"/>
      <c r="AJ2123" s="76"/>
      <c r="AK2123" s="76"/>
    </row>
    <row r="2124" spans="1:37">
      <c r="A2124" s="65" t="s">
        <v>100</v>
      </c>
      <c r="C2124" s="66"/>
      <c r="D2124" s="67"/>
      <c r="E2124" s="67"/>
      <c r="F2124" s="67"/>
      <c r="G2124" s="67"/>
      <c r="H2124" s="68"/>
      <c r="I2124" s="67"/>
      <c r="J2124" s="67"/>
      <c r="K2124" s="67"/>
      <c r="L2124" s="67"/>
      <c r="M2124" s="68"/>
      <c r="N2124" s="67"/>
      <c r="O2124" s="67"/>
      <c r="P2124" s="67"/>
      <c r="Q2124" s="67"/>
      <c r="R2124" s="68"/>
      <c r="S2124" s="67"/>
      <c r="T2124" s="67"/>
      <c r="U2124" s="67"/>
      <c r="V2124" s="67"/>
      <c r="W2124" s="68"/>
      <c r="X2124" s="67"/>
      <c r="Y2124" s="67"/>
      <c r="Z2124" s="67"/>
      <c r="AA2124" s="67"/>
      <c r="AB2124" s="68"/>
      <c r="AC2124" s="62"/>
      <c r="AD2124" s="77"/>
      <c r="AE2124" s="62"/>
      <c r="AF2124" s="62"/>
      <c r="AG2124" s="62"/>
      <c r="AH2124" s="62"/>
      <c r="AI2124" s="62"/>
      <c r="AJ2124" s="62"/>
      <c r="AK2124" s="62"/>
    </row>
    <row r="2125" spans="1:37">
      <c r="A2125" s="70" t="s">
        <v>101</v>
      </c>
      <c r="B2125" s="58"/>
      <c r="C2125" s="71"/>
      <c r="D2125" s="72"/>
      <c r="E2125" s="72"/>
      <c r="F2125" s="72"/>
      <c r="G2125" s="72"/>
      <c r="H2125" s="59"/>
      <c r="I2125" s="72"/>
      <c r="J2125" s="72"/>
      <c r="K2125" s="72"/>
      <c r="L2125" s="72"/>
      <c r="M2125" s="59"/>
      <c r="N2125" s="72"/>
      <c r="O2125" s="72"/>
      <c r="P2125" s="72"/>
      <c r="Q2125" s="72"/>
      <c r="R2125" s="59"/>
      <c r="S2125" s="72"/>
      <c r="T2125" s="72"/>
      <c r="U2125" s="72"/>
      <c r="V2125" s="72"/>
      <c r="W2125" s="59"/>
      <c r="X2125" s="72"/>
      <c r="Y2125" s="72"/>
      <c r="Z2125" s="72"/>
      <c r="AA2125" s="72"/>
      <c r="AB2125" s="59"/>
      <c r="AC2125" s="62"/>
      <c r="AD2125" s="78" t="s">
        <v>104</v>
      </c>
      <c r="AE2125" s="76"/>
      <c r="AF2125" s="76"/>
      <c r="AG2125" s="76"/>
      <c r="AH2125" s="79"/>
      <c r="AI2125" s="76"/>
      <c r="AJ2125" s="76"/>
      <c r="AK2125" s="80"/>
    </row>
    <row r="2126" spans="1:37">
      <c r="D2126" s="64"/>
      <c r="AD2126" s="81"/>
      <c r="AE2126" s="52"/>
      <c r="AF2126" s="52"/>
      <c r="AG2126" s="52"/>
      <c r="AH2126" s="82"/>
      <c r="AI2126" s="52"/>
      <c r="AJ2126" s="52"/>
      <c r="AK2126" s="53"/>
    </row>
    <row r="2127" spans="1:37">
      <c r="A2127" s="83" t="s">
        <v>105</v>
      </c>
      <c r="B2127" s="76"/>
      <c r="C2127" s="80"/>
      <c r="D2127" s="84"/>
      <c r="E2127" s="84" t="s">
        <v>100</v>
      </c>
      <c r="F2127" s="85" t="s">
        <v>21</v>
      </c>
      <c r="G2127" s="84" t="s">
        <v>101</v>
      </c>
      <c r="H2127" s="86"/>
      <c r="I2127" s="84" t="s">
        <v>106</v>
      </c>
      <c r="J2127" s="84"/>
      <c r="K2127" s="84"/>
      <c r="L2127" s="84"/>
      <c r="M2127" s="86"/>
      <c r="N2127" s="84" t="s">
        <v>107</v>
      </c>
      <c r="O2127" s="84"/>
      <c r="P2127" s="84"/>
      <c r="Q2127" s="84"/>
      <c r="R2127" s="86"/>
      <c r="S2127" s="73"/>
      <c r="T2127" s="73"/>
      <c r="AD2127" s="87" t="s">
        <v>108</v>
      </c>
      <c r="AE2127" s="58"/>
      <c r="AF2127" s="58"/>
      <c r="AG2127" s="58"/>
      <c r="AH2127" s="72"/>
      <c r="AI2127" s="58"/>
      <c r="AJ2127" s="58"/>
      <c r="AK2127" s="59"/>
    </row>
    <row r="2128" spans="1:37">
      <c r="A2128" s="60"/>
      <c r="C2128" s="61"/>
      <c r="H2128" s="61"/>
      <c r="M2128" s="61"/>
      <c r="N2128" s="88"/>
      <c r="O2128" s="89"/>
      <c r="P2128" s="89"/>
      <c r="Q2128" s="89"/>
      <c r="R2128" s="90"/>
      <c r="S2128" s="62"/>
      <c r="T2128" s="56" t="s">
        <v>109</v>
      </c>
      <c r="AD2128" s="91"/>
      <c r="AE2128" s="62"/>
      <c r="AF2128" s="62"/>
      <c r="AG2128" s="62"/>
      <c r="AH2128" s="92"/>
      <c r="AI2128" s="62"/>
      <c r="AJ2128" s="62"/>
      <c r="AK2128" s="61"/>
    </row>
    <row r="2129" spans="1:37">
      <c r="A2129" s="93" t="s">
        <v>110</v>
      </c>
      <c r="B2129" s="58"/>
      <c r="C2129" s="59"/>
      <c r="D2129" s="58"/>
      <c r="E2129" s="58"/>
      <c r="F2129" s="94" t="s">
        <v>21</v>
      </c>
      <c r="G2129" s="58"/>
      <c r="H2129" s="59"/>
      <c r="I2129" s="58"/>
      <c r="J2129" s="58"/>
      <c r="K2129" s="94" t="s">
        <v>21</v>
      </c>
      <c r="L2129" s="58"/>
      <c r="M2129" s="59"/>
      <c r="N2129" s="95"/>
      <c r="O2129" s="95"/>
      <c r="P2129" s="96"/>
      <c r="Q2129" s="97"/>
      <c r="R2129" s="98"/>
      <c r="S2129" s="62"/>
      <c r="T2129" s="62"/>
      <c r="AD2129" s="87" t="s">
        <v>111</v>
      </c>
      <c r="AE2129" s="58"/>
      <c r="AF2129" s="58"/>
      <c r="AG2129" s="58"/>
      <c r="AH2129" s="72"/>
      <c r="AI2129" s="58"/>
      <c r="AJ2129" s="58"/>
      <c r="AK2129" s="59"/>
    </row>
    <row r="2130" spans="1:37">
      <c r="A2130" s="60"/>
      <c r="C2130" s="61"/>
      <c r="H2130" s="61"/>
      <c r="K2130" s="99"/>
      <c r="M2130" s="61"/>
      <c r="N2130" s="62"/>
      <c r="Q2130" s="100"/>
      <c r="R2130" s="61"/>
      <c r="S2130" s="62"/>
      <c r="T2130" s="58"/>
      <c r="U2130" s="58"/>
      <c r="V2130" s="58"/>
      <c r="W2130" s="58"/>
      <c r="X2130" s="58"/>
      <c r="Y2130" s="58"/>
      <c r="Z2130" s="58"/>
      <c r="AA2130" s="58"/>
      <c r="AB2130" s="58"/>
      <c r="AC2130" s="62"/>
      <c r="AD2130" s="91"/>
      <c r="AE2130" s="62"/>
      <c r="AF2130" s="62"/>
      <c r="AG2130" s="62"/>
      <c r="AH2130" s="92"/>
      <c r="AI2130" s="62"/>
      <c r="AJ2130" s="62"/>
      <c r="AK2130" s="61"/>
    </row>
    <row r="2131" spans="1:37">
      <c r="A2131" s="93" t="s">
        <v>112</v>
      </c>
      <c r="B2131" s="58"/>
      <c r="C2131" s="59"/>
      <c r="D2131" s="58"/>
      <c r="E2131" s="58"/>
      <c r="F2131" s="94" t="s">
        <v>21</v>
      </c>
      <c r="G2131" s="58"/>
      <c r="H2131" s="59"/>
      <c r="I2131" s="58"/>
      <c r="J2131" s="58"/>
      <c r="K2131" s="94" t="s">
        <v>21</v>
      </c>
      <c r="L2131" s="58"/>
      <c r="M2131" s="59"/>
      <c r="N2131" s="58"/>
      <c r="O2131" s="58"/>
      <c r="P2131" s="94" t="s">
        <v>21</v>
      </c>
      <c r="Q2131" s="101"/>
      <c r="R2131" s="59"/>
      <c r="S2131" s="62"/>
      <c r="T2131" s="62"/>
      <c r="AD2131" s="87" t="s">
        <v>113</v>
      </c>
      <c r="AE2131" s="58"/>
      <c r="AF2131" s="58"/>
      <c r="AG2131" s="58"/>
      <c r="AH2131" s="72"/>
      <c r="AI2131" s="58"/>
      <c r="AJ2131" s="58"/>
      <c r="AK2131" s="59"/>
    </row>
    <row r="2132" spans="1:37">
      <c r="AD2132" s="91" t="s">
        <v>114</v>
      </c>
      <c r="AE2132" s="62"/>
      <c r="AF2132" s="62"/>
      <c r="AG2132" s="62"/>
      <c r="AH2132" s="92"/>
      <c r="AI2132" s="62"/>
      <c r="AJ2132" s="62"/>
      <c r="AK2132" s="61"/>
    </row>
    <row r="2133" spans="1:37">
      <c r="A2133" s="102"/>
      <c r="B2133" s="76"/>
      <c r="C2133" s="76"/>
      <c r="D2133" s="76"/>
      <c r="E2133" s="76" t="s">
        <v>100</v>
      </c>
      <c r="F2133" s="76"/>
      <c r="G2133" s="76"/>
      <c r="H2133" s="76"/>
      <c r="I2133" s="76"/>
      <c r="J2133" s="76"/>
      <c r="K2133" s="76"/>
      <c r="L2133" s="76"/>
      <c r="M2133" s="76"/>
      <c r="N2133" s="85" t="s">
        <v>40</v>
      </c>
      <c r="O2133" s="76"/>
      <c r="P2133" s="76"/>
      <c r="Q2133" s="76"/>
      <c r="R2133" s="76"/>
      <c r="S2133" s="76"/>
      <c r="T2133" s="76" t="s">
        <v>101</v>
      </c>
      <c r="U2133" s="76"/>
      <c r="V2133" s="76"/>
      <c r="W2133" s="76"/>
      <c r="X2133" s="76"/>
      <c r="Y2133" s="76"/>
      <c r="Z2133" s="76"/>
      <c r="AA2133" s="76"/>
      <c r="AB2133" s="80"/>
      <c r="AD2133" s="87" t="s">
        <v>115</v>
      </c>
      <c r="AE2133" s="58"/>
      <c r="AF2133" s="58"/>
      <c r="AG2133" s="58"/>
      <c r="AH2133" s="72"/>
      <c r="AI2133" s="58"/>
      <c r="AJ2133" s="58"/>
      <c r="AK2133" s="59"/>
    </row>
    <row r="2134" spans="1:37">
      <c r="A2134" s="103" t="s">
        <v>116</v>
      </c>
      <c r="B2134" s="104" t="s">
        <v>117</v>
      </c>
      <c r="C2134" s="104"/>
      <c r="D2134" s="104"/>
      <c r="E2134" s="104"/>
      <c r="F2134" s="104"/>
      <c r="G2134" s="105"/>
      <c r="H2134" s="104" t="s">
        <v>118</v>
      </c>
      <c r="I2134" s="104"/>
      <c r="J2134" s="105"/>
      <c r="K2134" s="106" t="s">
        <v>119</v>
      </c>
      <c r="L2134" s="107" t="s">
        <v>120</v>
      </c>
      <c r="M2134" s="108"/>
      <c r="N2134" s="109" t="s">
        <v>94</v>
      </c>
      <c r="O2134" s="105" t="s">
        <v>116</v>
      </c>
      <c r="P2134" s="104" t="s">
        <v>117</v>
      </c>
      <c r="Q2134" s="104"/>
      <c r="R2134" s="104"/>
      <c r="S2134" s="104"/>
      <c r="T2134" s="104"/>
      <c r="U2134" s="105"/>
      <c r="V2134" s="104" t="s">
        <v>118</v>
      </c>
      <c r="W2134" s="104"/>
      <c r="X2134" s="105"/>
      <c r="Y2134" s="106" t="s">
        <v>119</v>
      </c>
      <c r="Z2134" s="107" t="s">
        <v>120</v>
      </c>
      <c r="AA2134" s="108"/>
      <c r="AB2134" s="109" t="s">
        <v>94</v>
      </c>
    </row>
    <row r="2135" spans="1:37">
      <c r="A2135" s="110" t="s">
        <v>121</v>
      </c>
      <c r="B2135" s="111"/>
      <c r="C2135" s="111"/>
      <c r="D2135" s="111"/>
      <c r="E2135" s="111"/>
      <c r="F2135" s="111"/>
      <c r="G2135" s="112"/>
      <c r="H2135" s="111"/>
      <c r="I2135" s="111"/>
      <c r="J2135" s="112"/>
      <c r="K2135" s="113"/>
      <c r="L2135" s="114"/>
      <c r="M2135" s="115"/>
      <c r="N2135" s="116"/>
      <c r="O2135" s="117" t="s">
        <v>121</v>
      </c>
      <c r="P2135" s="111"/>
      <c r="Q2135" s="111"/>
      <c r="R2135" s="111"/>
      <c r="S2135" s="111"/>
      <c r="T2135" s="111"/>
      <c r="U2135" s="112"/>
      <c r="V2135" s="111"/>
      <c r="W2135" s="111"/>
      <c r="X2135" s="112"/>
      <c r="Y2135" s="113"/>
      <c r="Z2135" s="114"/>
      <c r="AA2135" s="115"/>
      <c r="AB2135" s="116"/>
      <c r="AD2135" s="64" t="s">
        <v>122</v>
      </c>
    </row>
    <row r="2136" spans="1:37">
      <c r="A2136" s="110" t="s">
        <v>123</v>
      </c>
      <c r="B2136" s="111"/>
      <c r="C2136" s="111"/>
      <c r="D2136" s="111"/>
      <c r="E2136" s="111"/>
      <c r="F2136" s="111"/>
      <c r="G2136" s="112"/>
      <c r="H2136" s="111"/>
      <c r="I2136" s="111"/>
      <c r="J2136" s="112"/>
      <c r="K2136" s="118"/>
      <c r="L2136" s="119"/>
      <c r="M2136" s="112"/>
      <c r="N2136" s="116"/>
      <c r="O2136" s="117" t="s">
        <v>123</v>
      </c>
      <c r="P2136" s="111"/>
      <c r="Q2136" s="111"/>
      <c r="R2136" s="111"/>
      <c r="S2136" s="111"/>
      <c r="T2136" s="111"/>
      <c r="U2136" s="112"/>
      <c r="V2136" s="111"/>
      <c r="W2136" s="111"/>
      <c r="X2136" s="112"/>
      <c r="Y2136" s="118"/>
      <c r="Z2136" s="119"/>
      <c r="AA2136" s="112"/>
      <c r="AB2136" s="116"/>
      <c r="AD2136" s="120"/>
      <c r="AE2136" s="58"/>
      <c r="AF2136" s="58"/>
      <c r="AG2136" s="58"/>
      <c r="AH2136" s="58"/>
      <c r="AI2136" s="58"/>
      <c r="AJ2136" s="58"/>
      <c r="AK2136" s="58"/>
    </row>
    <row r="2137" spans="1:37">
      <c r="A2137" s="110" t="s">
        <v>124</v>
      </c>
      <c r="B2137" s="111"/>
      <c r="C2137" s="111"/>
      <c r="D2137" s="111"/>
      <c r="E2137" s="111"/>
      <c r="F2137" s="111"/>
      <c r="G2137" s="112"/>
      <c r="H2137" s="111"/>
      <c r="I2137" s="111"/>
      <c r="J2137" s="112"/>
      <c r="K2137" s="118"/>
      <c r="L2137" s="119"/>
      <c r="M2137" s="112"/>
      <c r="N2137" s="116"/>
      <c r="O2137" s="117" t="s">
        <v>124</v>
      </c>
      <c r="P2137" s="111"/>
      <c r="Q2137" s="111"/>
      <c r="R2137" s="111"/>
      <c r="S2137" s="111"/>
      <c r="T2137" s="111"/>
      <c r="U2137" s="112"/>
      <c r="V2137" s="111"/>
      <c r="W2137" s="111"/>
      <c r="X2137" s="112"/>
      <c r="Y2137" s="118"/>
      <c r="Z2137" s="119"/>
      <c r="AA2137" s="112"/>
      <c r="AB2137" s="116"/>
      <c r="AD2137" s="64" t="s">
        <v>96</v>
      </c>
    </row>
    <row r="2138" spans="1:37">
      <c r="A2138" s="110" t="s">
        <v>125</v>
      </c>
      <c r="B2138" s="111"/>
      <c r="C2138" s="111"/>
      <c r="D2138" s="111"/>
      <c r="E2138" s="111"/>
      <c r="F2138" s="111"/>
      <c r="G2138" s="112"/>
      <c r="H2138" s="111"/>
      <c r="I2138" s="111"/>
      <c r="J2138" s="112"/>
      <c r="K2138" s="118"/>
      <c r="L2138" s="119"/>
      <c r="M2138" s="112"/>
      <c r="N2138" s="116"/>
      <c r="O2138" s="117" t="s">
        <v>125</v>
      </c>
      <c r="P2138" s="111"/>
      <c r="Q2138" s="111"/>
      <c r="R2138" s="111"/>
      <c r="S2138" s="111"/>
      <c r="T2138" s="111"/>
      <c r="U2138" s="112"/>
      <c r="V2138" s="111"/>
      <c r="W2138" s="111"/>
      <c r="X2138" s="112"/>
      <c r="Y2138" s="118"/>
      <c r="Z2138" s="119"/>
      <c r="AA2138" s="112"/>
      <c r="AB2138" s="116"/>
      <c r="AD2138" s="120"/>
      <c r="AE2138" s="58"/>
      <c r="AF2138" s="58"/>
      <c r="AG2138" s="58"/>
      <c r="AH2138" s="58"/>
      <c r="AI2138" s="58"/>
      <c r="AJ2138" s="58"/>
      <c r="AK2138" s="58"/>
    </row>
    <row r="2139" spans="1:37">
      <c r="A2139" s="110" t="s">
        <v>126</v>
      </c>
      <c r="B2139" s="111"/>
      <c r="C2139" s="111"/>
      <c r="D2139" s="111"/>
      <c r="E2139" s="111"/>
      <c r="F2139" s="111"/>
      <c r="G2139" s="112"/>
      <c r="H2139" s="111"/>
      <c r="I2139" s="111"/>
      <c r="J2139" s="112"/>
      <c r="K2139" s="118"/>
      <c r="L2139" s="119"/>
      <c r="M2139" s="112"/>
      <c r="N2139" s="116"/>
      <c r="O2139" s="117" t="s">
        <v>126</v>
      </c>
      <c r="P2139" s="111"/>
      <c r="Q2139" s="111"/>
      <c r="R2139" s="111"/>
      <c r="S2139" s="111"/>
      <c r="T2139" s="111"/>
      <c r="U2139" s="112"/>
      <c r="V2139" s="111"/>
      <c r="W2139" s="111"/>
      <c r="X2139" s="112"/>
      <c r="Y2139" s="118"/>
      <c r="Z2139" s="119"/>
      <c r="AA2139" s="112"/>
      <c r="AB2139" s="116"/>
      <c r="AD2139" s="64" t="s">
        <v>127</v>
      </c>
    </row>
    <row r="2140" spans="1:37">
      <c r="A2140" s="121" t="s">
        <v>128</v>
      </c>
      <c r="B2140" s="58"/>
      <c r="C2140" s="58"/>
      <c r="D2140" s="58"/>
      <c r="E2140" s="58"/>
      <c r="F2140" s="58"/>
      <c r="G2140" s="72"/>
      <c r="H2140" s="58"/>
      <c r="I2140" s="58"/>
      <c r="J2140" s="72"/>
      <c r="K2140" s="122"/>
      <c r="L2140" s="123"/>
      <c r="M2140" s="72"/>
      <c r="N2140" s="59"/>
      <c r="O2140" s="124" t="s">
        <v>128</v>
      </c>
      <c r="P2140" s="58"/>
      <c r="Q2140" s="58"/>
      <c r="R2140" s="58"/>
      <c r="S2140" s="58"/>
      <c r="T2140" s="58"/>
      <c r="U2140" s="72"/>
      <c r="V2140" s="58"/>
      <c r="W2140" s="58"/>
      <c r="X2140" s="72"/>
      <c r="Y2140" s="122"/>
      <c r="Z2140" s="123"/>
      <c r="AA2140" s="72"/>
      <c r="AB2140" s="59"/>
      <c r="AD2140" s="120"/>
      <c r="AE2140" s="125" t="str">
        <f>Daten!$A$35</f>
        <v>Fredenbeck</v>
      </c>
      <c r="AF2140" s="58"/>
      <c r="AG2140" s="58"/>
      <c r="AH2140" s="58"/>
      <c r="AI2140" s="58"/>
      <c r="AJ2140" s="58"/>
      <c r="AK2140" s="58"/>
    </row>
    <row r="2141" spans="1:37">
      <c r="A2141" s="65" t="s">
        <v>129</v>
      </c>
      <c r="N2141" s="61"/>
      <c r="O2141" s="64" t="s">
        <v>129</v>
      </c>
      <c r="AB2141" s="61"/>
      <c r="AD2141" s="64" t="s">
        <v>130</v>
      </c>
    </row>
    <row r="2142" spans="1:37">
      <c r="A2142" s="57"/>
      <c r="B2142" s="58"/>
      <c r="C2142" s="58"/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9"/>
      <c r="O2142" s="58"/>
      <c r="P2142" s="58"/>
      <c r="Q2142" s="58"/>
      <c r="R2142" s="58"/>
      <c r="S2142" s="58"/>
      <c r="T2142" s="58"/>
      <c r="U2142" s="58"/>
      <c r="V2142" s="58"/>
      <c r="W2142" s="58"/>
      <c r="X2142" s="58"/>
      <c r="Y2142" s="58"/>
      <c r="Z2142" s="58"/>
      <c r="AA2142" s="58"/>
      <c r="AB2142" s="59"/>
      <c r="AD2142" s="58"/>
      <c r="AE2142" s="126" t="str">
        <f>Daten!$A$33</f>
        <v>06.05.2017</v>
      </c>
      <c r="AF2142" s="58"/>
      <c r="AG2142" s="58"/>
      <c r="AH2142" s="58"/>
      <c r="AI2142" s="58"/>
      <c r="AJ2142" s="58"/>
      <c r="AK2142" s="58"/>
    </row>
    <row r="2143" spans="1:37">
      <c r="A2143" s="51" t="s">
        <v>95</v>
      </c>
      <c r="B2143" s="52"/>
      <c r="C2143" s="52"/>
      <c r="D2143" s="52"/>
      <c r="E2143" s="53"/>
      <c r="F2143" s="54" t="s">
        <v>96</v>
      </c>
      <c r="G2143" s="52"/>
      <c r="H2143" s="52"/>
      <c r="I2143" s="52"/>
      <c r="J2143" s="52"/>
      <c r="K2143" s="52"/>
      <c r="L2143" s="52"/>
      <c r="M2143" s="52"/>
      <c r="N2143" s="52"/>
      <c r="O2143" s="52"/>
      <c r="P2143" s="53"/>
      <c r="Q2143" s="54" t="s">
        <v>97</v>
      </c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3"/>
      <c r="AC2143" s="55" t="s">
        <v>98</v>
      </c>
    </row>
    <row r="2144" spans="1:37">
      <c r="A2144" s="57"/>
      <c r="B2144" s="58"/>
      <c r="C2144" s="58"/>
      <c r="D2144" s="58"/>
      <c r="E2144" s="59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9"/>
      <c r="Q2144" s="58"/>
      <c r="R2144" s="58">
        <f>Sonntag!P90</f>
        <v>0</v>
      </c>
      <c r="S2144" s="58"/>
      <c r="T2144" s="58"/>
      <c r="U2144" s="58"/>
      <c r="V2144" s="58"/>
      <c r="W2144" s="58"/>
      <c r="X2144" s="58"/>
      <c r="Y2144" s="58"/>
      <c r="Z2144" s="58"/>
      <c r="AA2144" s="58"/>
      <c r="AB2144" s="59"/>
      <c r="AC2144" s="55" t="s">
        <v>99</v>
      </c>
    </row>
    <row r="2145" spans="1:37" ht="15.95" customHeight="1">
      <c r="A2145" s="60" t="s">
        <v>100</v>
      </c>
      <c r="C2145" s="56">
        <f>Sonntag!I90</f>
        <v>0</v>
      </c>
      <c r="M2145" s="61"/>
      <c r="N2145" s="62" t="s">
        <v>101</v>
      </c>
      <c r="O2145" s="63"/>
      <c r="P2145" s="56">
        <f>Sonntag!M90</f>
        <v>0</v>
      </c>
      <c r="AB2145" s="61"/>
    </row>
    <row r="2146" spans="1:37">
      <c r="A2146" s="57"/>
      <c r="B2146" s="58"/>
      <c r="C2146" s="58"/>
      <c r="M2146" s="61"/>
      <c r="N2146" s="62"/>
      <c r="AB2146" s="61"/>
      <c r="AD2146" s="64" t="s">
        <v>37</v>
      </c>
      <c r="AG2146" s="64" t="s">
        <v>102</v>
      </c>
      <c r="AJ2146" s="64" t="s">
        <v>39</v>
      </c>
    </row>
    <row r="2147" spans="1:37">
      <c r="A2147" s="65" t="s">
        <v>100</v>
      </c>
      <c r="C2147" s="66"/>
      <c r="D2147" s="67"/>
      <c r="E2147" s="67"/>
      <c r="F2147" s="67"/>
      <c r="G2147" s="67"/>
      <c r="H2147" s="68"/>
      <c r="I2147" s="67"/>
      <c r="J2147" s="67"/>
      <c r="K2147" s="67"/>
      <c r="L2147" s="67"/>
      <c r="M2147" s="68"/>
      <c r="N2147" s="67"/>
      <c r="O2147" s="67"/>
      <c r="P2147" s="67"/>
      <c r="Q2147" s="67"/>
      <c r="R2147" s="68"/>
      <c r="S2147" s="67"/>
      <c r="T2147" s="67"/>
      <c r="U2147" s="67"/>
      <c r="V2147" s="67"/>
      <c r="W2147" s="68"/>
      <c r="X2147" s="67"/>
      <c r="Y2147" s="67"/>
      <c r="Z2147" s="67"/>
      <c r="AA2147" s="67"/>
      <c r="AB2147" s="68"/>
      <c r="AC2147" s="62"/>
      <c r="AD2147" s="69"/>
      <c r="AE2147" s="53"/>
      <c r="AF2147" s="62"/>
      <c r="AG2147" s="69"/>
      <c r="AH2147" s="53"/>
      <c r="AJ2147" s="69"/>
      <c r="AK2147" s="53"/>
    </row>
    <row r="2148" spans="1:37">
      <c r="A2148" s="70" t="s">
        <v>101</v>
      </c>
      <c r="B2148" s="58"/>
      <c r="C2148" s="71"/>
      <c r="D2148" s="72"/>
      <c r="E2148" s="72"/>
      <c r="F2148" s="72"/>
      <c r="G2148" s="72"/>
      <c r="H2148" s="59"/>
      <c r="I2148" s="72"/>
      <c r="J2148" s="72"/>
      <c r="K2148" s="72"/>
      <c r="L2148" s="72"/>
      <c r="M2148" s="59"/>
      <c r="N2148" s="72"/>
      <c r="O2148" s="72"/>
      <c r="P2148" s="72"/>
      <c r="Q2148" s="72"/>
      <c r="R2148" s="59"/>
      <c r="S2148" s="72"/>
      <c r="T2148" s="72"/>
      <c r="U2148" s="72"/>
      <c r="V2148" s="72"/>
      <c r="W2148" s="59"/>
      <c r="X2148" s="72"/>
      <c r="Y2148" s="72"/>
      <c r="Z2148" s="72"/>
      <c r="AA2148" s="72"/>
      <c r="AB2148" s="59"/>
      <c r="AC2148" s="62"/>
      <c r="AD2148" s="462">
        <f>Sonntag!C90</f>
        <v>0</v>
      </c>
      <c r="AE2148" s="463"/>
      <c r="AF2148" s="62"/>
      <c r="AG2148" s="462">
        <f>Sonntag!E90</f>
        <v>0</v>
      </c>
      <c r="AH2148" s="463"/>
      <c r="AJ2148" s="462">
        <f>Sonntag!F90</f>
        <v>0</v>
      </c>
      <c r="AK2148" s="463"/>
    </row>
    <row r="2149" spans="1:37">
      <c r="A2149" s="65" t="s">
        <v>100</v>
      </c>
      <c r="C2149" s="66"/>
      <c r="D2149" s="67"/>
      <c r="E2149" s="67"/>
      <c r="F2149" s="67"/>
      <c r="G2149" s="67"/>
      <c r="H2149" s="68"/>
      <c r="I2149" s="67"/>
      <c r="J2149" s="67"/>
      <c r="K2149" s="67"/>
      <c r="L2149" s="67"/>
      <c r="M2149" s="68"/>
      <c r="N2149" s="67"/>
      <c r="O2149" s="67"/>
      <c r="P2149" s="67"/>
      <c r="Q2149" s="67"/>
      <c r="R2149" s="68"/>
      <c r="S2149" s="67"/>
      <c r="T2149" s="67"/>
      <c r="U2149" s="67"/>
      <c r="V2149" s="67"/>
      <c r="W2149" s="68"/>
      <c r="X2149" s="67"/>
      <c r="Y2149" s="67"/>
      <c r="Z2149" s="67"/>
      <c r="AA2149" s="67"/>
      <c r="AB2149" s="68"/>
      <c r="AC2149" s="62"/>
      <c r="AD2149" s="57"/>
      <c r="AE2149" s="59"/>
      <c r="AF2149" s="62"/>
      <c r="AG2149" s="57"/>
      <c r="AH2149" s="59"/>
      <c r="AJ2149" s="57"/>
      <c r="AK2149" s="59"/>
    </row>
    <row r="2150" spans="1:37">
      <c r="A2150" s="70" t="s">
        <v>101</v>
      </c>
      <c r="B2150" s="58"/>
      <c r="C2150" s="71"/>
      <c r="D2150" s="72"/>
      <c r="E2150" s="72"/>
      <c r="F2150" s="72"/>
      <c r="G2150" s="72"/>
      <c r="H2150" s="59"/>
      <c r="I2150" s="72"/>
      <c r="J2150" s="72"/>
      <c r="K2150" s="72"/>
      <c r="L2150" s="72"/>
      <c r="M2150" s="59"/>
      <c r="N2150" s="72"/>
      <c r="O2150" s="72"/>
      <c r="P2150" s="72"/>
      <c r="Q2150" s="72"/>
      <c r="R2150" s="59"/>
      <c r="S2150" s="72"/>
      <c r="T2150" s="72"/>
      <c r="U2150" s="72"/>
      <c r="V2150" s="72"/>
      <c r="W2150" s="59"/>
      <c r="X2150" s="72"/>
      <c r="Y2150" s="72"/>
      <c r="Z2150" s="72"/>
      <c r="AA2150" s="72"/>
      <c r="AB2150" s="59"/>
      <c r="AC2150" s="62"/>
      <c r="AD2150" s="62"/>
      <c r="AE2150" s="62"/>
      <c r="AF2150" s="62"/>
      <c r="AG2150" s="62"/>
    </row>
    <row r="2151" spans="1:37">
      <c r="A2151" s="65" t="s">
        <v>100</v>
      </c>
      <c r="C2151" s="66"/>
      <c r="D2151" s="67"/>
      <c r="E2151" s="67"/>
      <c r="F2151" s="67"/>
      <c r="G2151" s="67"/>
      <c r="H2151" s="68"/>
      <c r="I2151" s="67"/>
      <c r="J2151" s="67"/>
      <c r="K2151" s="67"/>
      <c r="L2151" s="67"/>
      <c r="M2151" s="68"/>
      <c r="N2151" s="67"/>
      <c r="O2151" s="67"/>
      <c r="P2151" s="67"/>
      <c r="Q2151" s="67"/>
      <c r="R2151" s="68"/>
      <c r="S2151" s="67"/>
      <c r="T2151" s="67"/>
      <c r="U2151" s="67"/>
      <c r="V2151" s="67"/>
      <c r="W2151" s="68"/>
      <c r="X2151" s="67"/>
      <c r="Y2151" s="67"/>
      <c r="Z2151" s="67"/>
      <c r="AA2151" s="67"/>
      <c r="AB2151" s="68"/>
      <c r="AC2151" s="62"/>
      <c r="AD2151" s="73" t="s">
        <v>103</v>
      </c>
      <c r="AE2151" s="62"/>
      <c r="AF2151" s="62"/>
      <c r="AG2151" s="62"/>
    </row>
    <row r="2152" spans="1:37">
      <c r="A2152" s="70" t="s">
        <v>101</v>
      </c>
      <c r="B2152" s="58"/>
      <c r="C2152" s="71"/>
      <c r="D2152" s="72"/>
      <c r="E2152" s="72"/>
      <c r="F2152" s="72"/>
      <c r="G2152" s="72"/>
      <c r="H2152" s="59"/>
      <c r="I2152" s="72"/>
      <c r="J2152" s="72"/>
      <c r="K2152" s="72"/>
      <c r="L2152" s="72"/>
      <c r="M2152" s="59"/>
      <c r="N2152" s="72"/>
      <c r="O2152" s="72"/>
      <c r="P2152" s="72"/>
      <c r="Q2152" s="72"/>
      <c r="R2152" s="59"/>
      <c r="S2152" s="72"/>
      <c r="T2152" s="72"/>
      <c r="U2152" s="72"/>
      <c r="V2152" s="72"/>
      <c r="W2152" s="59"/>
      <c r="X2152" s="72"/>
      <c r="Y2152" s="72"/>
      <c r="Z2152" s="72"/>
      <c r="AA2152" s="72"/>
      <c r="AB2152" s="59"/>
      <c r="AC2152" s="62"/>
      <c r="AD2152" s="62"/>
      <c r="AE2152" s="62"/>
      <c r="AF2152" s="62"/>
      <c r="AG2152" s="62"/>
    </row>
    <row r="2153" spans="1:37">
      <c r="A2153" s="65" t="s">
        <v>100</v>
      </c>
      <c r="C2153" s="66"/>
      <c r="D2153" s="67"/>
      <c r="E2153" s="67"/>
      <c r="F2153" s="67"/>
      <c r="G2153" s="67"/>
      <c r="H2153" s="68"/>
      <c r="I2153" s="67"/>
      <c r="J2153" s="67"/>
      <c r="K2153" s="67"/>
      <c r="L2153" s="67"/>
      <c r="M2153" s="68"/>
      <c r="N2153" s="67"/>
      <c r="O2153" s="67"/>
      <c r="P2153" s="67"/>
      <c r="Q2153" s="67"/>
      <c r="R2153" s="68"/>
      <c r="S2153" s="67"/>
      <c r="T2153" s="67"/>
      <c r="U2153" s="67"/>
      <c r="V2153" s="67"/>
      <c r="W2153" s="68"/>
      <c r="X2153" s="67"/>
      <c r="Y2153" s="67"/>
      <c r="Z2153" s="67"/>
      <c r="AA2153" s="67"/>
      <c r="AB2153" s="68"/>
      <c r="AC2153" s="62"/>
      <c r="AD2153" s="74" t="str">
        <f>Daten!$A$31</f>
        <v>DM Senioren 2017</v>
      </c>
      <c r="AE2153" s="58"/>
      <c r="AF2153" s="58"/>
      <c r="AG2153" s="58"/>
      <c r="AH2153" s="58"/>
      <c r="AI2153" s="58"/>
      <c r="AJ2153" s="58"/>
      <c r="AK2153" s="58"/>
    </row>
    <row r="2154" spans="1:37">
      <c r="A2154" s="70" t="s">
        <v>101</v>
      </c>
      <c r="B2154" s="58"/>
      <c r="C2154" s="71"/>
      <c r="D2154" s="72"/>
      <c r="E2154" s="72"/>
      <c r="F2154" s="72"/>
      <c r="G2154" s="72"/>
      <c r="H2154" s="59"/>
      <c r="I2154" s="72"/>
      <c r="J2154" s="72"/>
      <c r="K2154" s="72"/>
      <c r="L2154" s="72"/>
      <c r="M2154" s="59"/>
      <c r="N2154" s="72"/>
      <c r="O2154" s="72"/>
      <c r="P2154" s="72"/>
      <c r="Q2154" s="72"/>
      <c r="R2154" s="59"/>
      <c r="S2154" s="72"/>
      <c r="T2154" s="72"/>
      <c r="U2154" s="72"/>
      <c r="V2154" s="72"/>
      <c r="W2154" s="59"/>
      <c r="X2154" s="72"/>
      <c r="Y2154" s="72"/>
      <c r="Z2154" s="72"/>
      <c r="AA2154" s="72"/>
      <c r="AB2154" s="59"/>
      <c r="AC2154" s="62"/>
      <c r="AD2154" s="75">
        <f>Sonntag!G90</f>
        <v>0</v>
      </c>
      <c r="AE2154" s="76"/>
      <c r="AF2154" s="76"/>
      <c r="AG2154" s="75" t="s">
        <v>34</v>
      </c>
      <c r="AH2154" s="76"/>
      <c r="AI2154" s="76"/>
      <c r="AJ2154" s="76"/>
      <c r="AK2154" s="76"/>
    </row>
    <row r="2155" spans="1:37">
      <c r="A2155" s="65" t="s">
        <v>100</v>
      </c>
      <c r="C2155" s="66"/>
      <c r="D2155" s="67"/>
      <c r="E2155" s="67"/>
      <c r="F2155" s="67"/>
      <c r="G2155" s="67"/>
      <c r="H2155" s="68"/>
      <c r="I2155" s="67"/>
      <c r="J2155" s="67"/>
      <c r="K2155" s="67"/>
      <c r="L2155" s="67"/>
      <c r="M2155" s="68"/>
      <c r="N2155" s="67"/>
      <c r="O2155" s="67"/>
      <c r="P2155" s="67"/>
      <c r="Q2155" s="67"/>
      <c r="R2155" s="68"/>
      <c r="S2155" s="67"/>
      <c r="T2155" s="67"/>
      <c r="U2155" s="67"/>
      <c r="V2155" s="67"/>
      <c r="W2155" s="68"/>
      <c r="X2155" s="67"/>
      <c r="Y2155" s="67"/>
      <c r="Z2155" s="67"/>
      <c r="AA2155" s="67"/>
      <c r="AB2155" s="68"/>
      <c r="AC2155" s="62"/>
      <c r="AD2155" s="77"/>
      <c r="AE2155" s="62"/>
      <c r="AF2155" s="62"/>
      <c r="AG2155" s="62"/>
      <c r="AH2155" s="62"/>
      <c r="AI2155" s="62"/>
      <c r="AJ2155" s="62"/>
      <c r="AK2155" s="62"/>
    </row>
    <row r="2156" spans="1:37">
      <c r="A2156" s="70" t="s">
        <v>101</v>
      </c>
      <c r="B2156" s="58"/>
      <c r="C2156" s="71"/>
      <c r="D2156" s="72"/>
      <c r="E2156" s="72"/>
      <c r="F2156" s="72"/>
      <c r="G2156" s="72"/>
      <c r="H2156" s="59"/>
      <c r="I2156" s="72"/>
      <c r="J2156" s="72"/>
      <c r="K2156" s="72"/>
      <c r="L2156" s="72"/>
      <c r="M2156" s="59"/>
      <c r="N2156" s="72"/>
      <c r="O2156" s="72"/>
      <c r="P2156" s="72"/>
      <c r="Q2156" s="72"/>
      <c r="R2156" s="59"/>
      <c r="S2156" s="72"/>
      <c r="T2156" s="72"/>
      <c r="U2156" s="72"/>
      <c r="V2156" s="72"/>
      <c r="W2156" s="59"/>
      <c r="X2156" s="72"/>
      <c r="Y2156" s="72"/>
      <c r="Z2156" s="72"/>
      <c r="AA2156" s="72"/>
      <c r="AB2156" s="59"/>
      <c r="AC2156" s="62"/>
      <c r="AD2156" s="78" t="s">
        <v>104</v>
      </c>
      <c r="AE2156" s="76"/>
      <c r="AF2156" s="76"/>
      <c r="AG2156" s="76"/>
      <c r="AH2156" s="79"/>
      <c r="AI2156" s="76"/>
      <c r="AJ2156" s="76"/>
      <c r="AK2156" s="80"/>
    </row>
    <row r="2157" spans="1:37">
      <c r="D2157" s="64"/>
      <c r="AD2157" s="81"/>
      <c r="AE2157" s="52"/>
      <c r="AF2157" s="52"/>
      <c r="AG2157" s="52"/>
      <c r="AH2157" s="82"/>
      <c r="AI2157" s="52"/>
      <c r="AJ2157" s="52"/>
      <c r="AK2157" s="53"/>
    </row>
    <row r="2158" spans="1:37">
      <c r="A2158" s="83" t="s">
        <v>105</v>
      </c>
      <c r="B2158" s="76"/>
      <c r="C2158" s="80"/>
      <c r="D2158" s="84"/>
      <c r="E2158" s="84" t="s">
        <v>100</v>
      </c>
      <c r="F2158" s="85" t="s">
        <v>21</v>
      </c>
      <c r="G2158" s="84" t="s">
        <v>101</v>
      </c>
      <c r="H2158" s="86"/>
      <c r="I2158" s="84" t="s">
        <v>106</v>
      </c>
      <c r="J2158" s="84"/>
      <c r="K2158" s="84"/>
      <c r="L2158" s="84"/>
      <c r="M2158" s="86"/>
      <c r="N2158" s="84" t="s">
        <v>107</v>
      </c>
      <c r="O2158" s="84"/>
      <c r="P2158" s="84"/>
      <c r="Q2158" s="84"/>
      <c r="R2158" s="86"/>
      <c r="S2158" s="73"/>
      <c r="T2158" s="73"/>
      <c r="AD2158" s="87" t="s">
        <v>108</v>
      </c>
      <c r="AE2158" s="58"/>
      <c r="AF2158" s="58"/>
      <c r="AG2158" s="58"/>
      <c r="AH2158" s="72"/>
      <c r="AI2158" s="58"/>
      <c r="AJ2158" s="58"/>
      <c r="AK2158" s="59"/>
    </row>
    <row r="2159" spans="1:37">
      <c r="A2159" s="60"/>
      <c r="C2159" s="61"/>
      <c r="H2159" s="61"/>
      <c r="M2159" s="61"/>
      <c r="N2159" s="88"/>
      <c r="O2159" s="89"/>
      <c r="P2159" s="89"/>
      <c r="Q2159" s="89"/>
      <c r="R2159" s="90"/>
      <c r="S2159" s="62"/>
      <c r="T2159" s="56" t="s">
        <v>109</v>
      </c>
      <c r="AD2159" s="91"/>
      <c r="AE2159" s="62"/>
      <c r="AF2159" s="62"/>
      <c r="AG2159" s="62"/>
      <c r="AH2159" s="92"/>
      <c r="AI2159" s="62"/>
      <c r="AJ2159" s="62"/>
      <c r="AK2159" s="61"/>
    </row>
    <row r="2160" spans="1:37">
      <c r="A2160" s="93" t="s">
        <v>110</v>
      </c>
      <c r="B2160" s="58"/>
      <c r="C2160" s="59"/>
      <c r="D2160" s="58"/>
      <c r="E2160" s="58"/>
      <c r="F2160" s="94" t="s">
        <v>21</v>
      </c>
      <c r="G2160" s="58"/>
      <c r="H2160" s="59"/>
      <c r="I2160" s="58"/>
      <c r="J2160" s="58"/>
      <c r="K2160" s="94" t="s">
        <v>21</v>
      </c>
      <c r="L2160" s="58"/>
      <c r="M2160" s="59"/>
      <c r="N2160" s="95"/>
      <c r="O2160" s="95"/>
      <c r="P2160" s="96"/>
      <c r="Q2160" s="97"/>
      <c r="R2160" s="98"/>
      <c r="S2160" s="62"/>
      <c r="T2160" s="62"/>
      <c r="AD2160" s="87" t="s">
        <v>111</v>
      </c>
      <c r="AE2160" s="58"/>
      <c r="AF2160" s="58"/>
      <c r="AG2160" s="58"/>
      <c r="AH2160" s="72"/>
      <c r="AI2160" s="58"/>
      <c r="AJ2160" s="58"/>
      <c r="AK2160" s="59"/>
    </row>
    <row r="2161" spans="1:37">
      <c r="A2161" s="60"/>
      <c r="C2161" s="61"/>
      <c r="H2161" s="61"/>
      <c r="K2161" s="99"/>
      <c r="M2161" s="61"/>
      <c r="N2161" s="62"/>
      <c r="Q2161" s="100"/>
      <c r="R2161" s="61"/>
      <c r="S2161" s="62"/>
      <c r="T2161" s="58"/>
      <c r="U2161" s="58"/>
      <c r="V2161" s="58"/>
      <c r="W2161" s="58"/>
      <c r="X2161" s="58"/>
      <c r="Y2161" s="58"/>
      <c r="Z2161" s="58"/>
      <c r="AA2161" s="58"/>
      <c r="AB2161" s="58"/>
      <c r="AC2161" s="62"/>
      <c r="AD2161" s="91"/>
      <c r="AE2161" s="62"/>
      <c r="AF2161" s="62"/>
      <c r="AG2161" s="62"/>
      <c r="AH2161" s="92"/>
      <c r="AI2161" s="62"/>
      <c r="AJ2161" s="62"/>
      <c r="AK2161" s="61"/>
    </row>
    <row r="2162" spans="1:37">
      <c r="A2162" s="93" t="s">
        <v>112</v>
      </c>
      <c r="B2162" s="58"/>
      <c r="C2162" s="59"/>
      <c r="D2162" s="58"/>
      <c r="E2162" s="58"/>
      <c r="F2162" s="94" t="s">
        <v>21</v>
      </c>
      <c r="G2162" s="58"/>
      <c r="H2162" s="59"/>
      <c r="I2162" s="58"/>
      <c r="J2162" s="58"/>
      <c r="K2162" s="94" t="s">
        <v>21</v>
      </c>
      <c r="L2162" s="58"/>
      <c r="M2162" s="59"/>
      <c r="N2162" s="58"/>
      <c r="O2162" s="58"/>
      <c r="P2162" s="94" t="s">
        <v>21</v>
      </c>
      <c r="Q2162" s="101"/>
      <c r="R2162" s="59"/>
      <c r="S2162" s="62"/>
      <c r="T2162" s="62"/>
      <c r="AD2162" s="87" t="s">
        <v>113</v>
      </c>
      <c r="AE2162" s="58"/>
      <c r="AF2162" s="58"/>
      <c r="AG2162" s="58"/>
      <c r="AH2162" s="72"/>
      <c r="AI2162" s="58"/>
      <c r="AJ2162" s="58"/>
      <c r="AK2162" s="59"/>
    </row>
    <row r="2163" spans="1:37">
      <c r="AD2163" s="91" t="s">
        <v>114</v>
      </c>
      <c r="AE2163" s="62"/>
      <c r="AF2163" s="62"/>
      <c r="AG2163" s="62"/>
      <c r="AH2163" s="92"/>
      <c r="AI2163" s="62"/>
      <c r="AJ2163" s="62"/>
      <c r="AK2163" s="61"/>
    </row>
    <row r="2164" spans="1:37">
      <c r="A2164" s="102"/>
      <c r="B2164" s="76"/>
      <c r="C2164" s="76"/>
      <c r="D2164" s="76"/>
      <c r="E2164" s="76" t="s">
        <v>100</v>
      </c>
      <c r="F2164" s="76"/>
      <c r="G2164" s="76"/>
      <c r="H2164" s="76"/>
      <c r="I2164" s="76"/>
      <c r="J2164" s="76"/>
      <c r="K2164" s="76"/>
      <c r="L2164" s="76"/>
      <c r="M2164" s="76"/>
      <c r="N2164" s="85" t="s">
        <v>40</v>
      </c>
      <c r="O2164" s="76"/>
      <c r="P2164" s="76"/>
      <c r="Q2164" s="76"/>
      <c r="R2164" s="76"/>
      <c r="S2164" s="76"/>
      <c r="T2164" s="76" t="s">
        <v>101</v>
      </c>
      <c r="U2164" s="76"/>
      <c r="V2164" s="76"/>
      <c r="W2164" s="76"/>
      <c r="X2164" s="76"/>
      <c r="Y2164" s="76"/>
      <c r="Z2164" s="76"/>
      <c r="AA2164" s="76"/>
      <c r="AB2164" s="80"/>
      <c r="AD2164" s="87" t="s">
        <v>115</v>
      </c>
      <c r="AE2164" s="58"/>
      <c r="AF2164" s="58"/>
      <c r="AG2164" s="58"/>
      <c r="AH2164" s="72"/>
      <c r="AI2164" s="58"/>
      <c r="AJ2164" s="58"/>
      <c r="AK2164" s="59"/>
    </row>
    <row r="2165" spans="1:37">
      <c r="A2165" s="103" t="s">
        <v>116</v>
      </c>
      <c r="B2165" s="104" t="s">
        <v>117</v>
      </c>
      <c r="C2165" s="104"/>
      <c r="D2165" s="104"/>
      <c r="E2165" s="104"/>
      <c r="F2165" s="104"/>
      <c r="G2165" s="105"/>
      <c r="H2165" s="104" t="s">
        <v>118</v>
      </c>
      <c r="I2165" s="104"/>
      <c r="J2165" s="105"/>
      <c r="K2165" s="106" t="s">
        <v>119</v>
      </c>
      <c r="L2165" s="107" t="s">
        <v>120</v>
      </c>
      <c r="M2165" s="108"/>
      <c r="N2165" s="109" t="s">
        <v>94</v>
      </c>
      <c r="O2165" s="105" t="s">
        <v>116</v>
      </c>
      <c r="P2165" s="104" t="s">
        <v>117</v>
      </c>
      <c r="Q2165" s="104"/>
      <c r="R2165" s="104"/>
      <c r="S2165" s="104"/>
      <c r="T2165" s="104"/>
      <c r="U2165" s="105"/>
      <c r="V2165" s="104" t="s">
        <v>118</v>
      </c>
      <c r="W2165" s="104"/>
      <c r="X2165" s="105"/>
      <c r="Y2165" s="106" t="s">
        <v>119</v>
      </c>
      <c r="Z2165" s="107" t="s">
        <v>120</v>
      </c>
      <c r="AA2165" s="108"/>
      <c r="AB2165" s="109" t="s">
        <v>94</v>
      </c>
    </row>
    <row r="2166" spans="1:37">
      <c r="A2166" s="110" t="s">
        <v>121</v>
      </c>
      <c r="B2166" s="111"/>
      <c r="C2166" s="111"/>
      <c r="D2166" s="111"/>
      <c r="E2166" s="111"/>
      <c r="F2166" s="111"/>
      <c r="G2166" s="112"/>
      <c r="H2166" s="111"/>
      <c r="I2166" s="111"/>
      <c r="J2166" s="112"/>
      <c r="K2166" s="113"/>
      <c r="L2166" s="114"/>
      <c r="M2166" s="115"/>
      <c r="N2166" s="116"/>
      <c r="O2166" s="117" t="s">
        <v>121</v>
      </c>
      <c r="P2166" s="111"/>
      <c r="Q2166" s="111"/>
      <c r="R2166" s="111"/>
      <c r="S2166" s="111"/>
      <c r="T2166" s="111"/>
      <c r="U2166" s="112"/>
      <c r="V2166" s="111"/>
      <c r="W2166" s="111"/>
      <c r="X2166" s="112"/>
      <c r="Y2166" s="113"/>
      <c r="Z2166" s="114"/>
      <c r="AA2166" s="115"/>
      <c r="AB2166" s="116"/>
      <c r="AD2166" s="64" t="s">
        <v>122</v>
      </c>
    </row>
    <row r="2167" spans="1:37">
      <c r="A2167" s="110" t="s">
        <v>123</v>
      </c>
      <c r="B2167" s="111"/>
      <c r="C2167" s="111"/>
      <c r="D2167" s="111"/>
      <c r="E2167" s="111"/>
      <c r="F2167" s="111"/>
      <c r="G2167" s="112"/>
      <c r="H2167" s="111"/>
      <c r="I2167" s="111"/>
      <c r="J2167" s="112"/>
      <c r="K2167" s="118"/>
      <c r="L2167" s="119"/>
      <c r="M2167" s="112"/>
      <c r="N2167" s="116"/>
      <c r="O2167" s="117" t="s">
        <v>123</v>
      </c>
      <c r="P2167" s="111"/>
      <c r="Q2167" s="111"/>
      <c r="R2167" s="111"/>
      <c r="S2167" s="111"/>
      <c r="T2167" s="111"/>
      <c r="U2167" s="112"/>
      <c r="V2167" s="111"/>
      <c r="W2167" s="111"/>
      <c r="X2167" s="112"/>
      <c r="Y2167" s="118"/>
      <c r="Z2167" s="119"/>
      <c r="AA2167" s="112"/>
      <c r="AB2167" s="116"/>
      <c r="AD2167" s="120"/>
      <c r="AE2167" s="58"/>
      <c r="AF2167" s="58"/>
      <c r="AG2167" s="58"/>
      <c r="AH2167" s="58"/>
      <c r="AI2167" s="58"/>
      <c r="AJ2167" s="58"/>
      <c r="AK2167" s="58"/>
    </row>
    <row r="2168" spans="1:37">
      <c r="A2168" s="110" t="s">
        <v>124</v>
      </c>
      <c r="B2168" s="111"/>
      <c r="C2168" s="111"/>
      <c r="D2168" s="111"/>
      <c r="E2168" s="111"/>
      <c r="F2168" s="111"/>
      <c r="G2168" s="112"/>
      <c r="H2168" s="111"/>
      <c r="I2168" s="111"/>
      <c r="J2168" s="112"/>
      <c r="K2168" s="118"/>
      <c r="L2168" s="119"/>
      <c r="M2168" s="112"/>
      <c r="N2168" s="116"/>
      <c r="O2168" s="117" t="s">
        <v>124</v>
      </c>
      <c r="P2168" s="111"/>
      <c r="Q2168" s="111"/>
      <c r="R2168" s="111"/>
      <c r="S2168" s="111"/>
      <c r="T2168" s="111"/>
      <c r="U2168" s="112"/>
      <c r="V2168" s="111"/>
      <c r="W2168" s="111"/>
      <c r="X2168" s="112"/>
      <c r="Y2168" s="118"/>
      <c r="Z2168" s="119"/>
      <c r="AA2168" s="112"/>
      <c r="AB2168" s="116"/>
      <c r="AD2168" s="64" t="s">
        <v>96</v>
      </c>
    </row>
    <row r="2169" spans="1:37">
      <c r="A2169" s="110" t="s">
        <v>125</v>
      </c>
      <c r="B2169" s="111"/>
      <c r="C2169" s="111"/>
      <c r="D2169" s="111"/>
      <c r="E2169" s="111"/>
      <c r="F2169" s="111"/>
      <c r="G2169" s="112"/>
      <c r="H2169" s="111"/>
      <c r="I2169" s="111"/>
      <c r="J2169" s="112"/>
      <c r="K2169" s="118"/>
      <c r="L2169" s="119"/>
      <c r="M2169" s="112"/>
      <c r="N2169" s="116"/>
      <c r="O2169" s="117" t="s">
        <v>125</v>
      </c>
      <c r="P2169" s="111"/>
      <c r="Q2169" s="111"/>
      <c r="R2169" s="111"/>
      <c r="S2169" s="111"/>
      <c r="T2169" s="111"/>
      <c r="U2169" s="112"/>
      <c r="V2169" s="111"/>
      <c r="W2169" s="111"/>
      <c r="X2169" s="112"/>
      <c r="Y2169" s="118"/>
      <c r="Z2169" s="119"/>
      <c r="AA2169" s="112"/>
      <c r="AB2169" s="116"/>
      <c r="AD2169" s="120"/>
      <c r="AE2169" s="58"/>
      <c r="AF2169" s="58"/>
      <c r="AG2169" s="58"/>
      <c r="AH2169" s="58"/>
      <c r="AI2169" s="58"/>
      <c r="AJ2169" s="58"/>
      <c r="AK2169" s="58"/>
    </row>
    <row r="2170" spans="1:37">
      <c r="A2170" s="110" t="s">
        <v>126</v>
      </c>
      <c r="B2170" s="111"/>
      <c r="C2170" s="111"/>
      <c r="D2170" s="111"/>
      <c r="E2170" s="111"/>
      <c r="F2170" s="111"/>
      <c r="G2170" s="112"/>
      <c r="H2170" s="111"/>
      <c r="I2170" s="111"/>
      <c r="J2170" s="112"/>
      <c r="K2170" s="118"/>
      <c r="L2170" s="119"/>
      <c r="M2170" s="112"/>
      <c r="N2170" s="116"/>
      <c r="O2170" s="117" t="s">
        <v>126</v>
      </c>
      <c r="P2170" s="111"/>
      <c r="Q2170" s="111"/>
      <c r="R2170" s="111"/>
      <c r="S2170" s="111"/>
      <c r="T2170" s="111"/>
      <c r="U2170" s="112"/>
      <c r="V2170" s="111"/>
      <c r="W2170" s="111"/>
      <c r="X2170" s="112"/>
      <c r="Y2170" s="118"/>
      <c r="Z2170" s="119"/>
      <c r="AA2170" s="112"/>
      <c r="AB2170" s="116"/>
      <c r="AD2170" s="64" t="s">
        <v>127</v>
      </c>
    </row>
    <row r="2171" spans="1:37">
      <c r="A2171" s="121" t="s">
        <v>128</v>
      </c>
      <c r="B2171" s="58"/>
      <c r="C2171" s="58"/>
      <c r="D2171" s="58"/>
      <c r="E2171" s="58"/>
      <c r="F2171" s="58"/>
      <c r="G2171" s="72"/>
      <c r="H2171" s="58"/>
      <c r="I2171" s="58"/>
      <c r="J2171" s="72"/>
      <c r="K2171" s="122"/>
      <c r="L2171" s="123"/>
      <c r="M2171" s="72"/>
      <c r="N2171" s="59"/>
      <c r="O2171" s="124" t="s">
        <v>128</v>
      </c>
      <c r="P2171" s="58"/>
      <c r="Q2171" s="58"/>
      <c r="R2171" s="58"/>
      <c r="S2171" s="58"/>
      <c r="T2171" s="58"/>
      <c r="U2171" s="72"/>
      <c r="V2171" s="58"/>
      <c r="W2171" s="58"/>
      <c r="X2171" s="72"/>
      <c r="Y2171" s="122"/>
      <c r="Z2171" s="123"/>
      <c r="AA2171" s="72"/>
      <c r="AB2171" s="59"/>
      <c r="AD2171" s="125"/>
      <c r="AE2171" s="125" t="str">
        <f>Daten!$A$35</f>
        <v>Fredenbeck</v>
      </c>
      <c r="AF2171" s="58"/>
      <c r="AG2171" s="58"/>
      <c r="AH2171" s="58"/>
      <c r="AI2171" s="58"/>
      <c r="AJ2171" s="58"/>
      <c r="AK2171" s="58"/>
    </row>
    <row r="2172" spans="1:37">
      <c r="A2172" s="65" t="s">
        <v>129</v>
      </c>
      <c r="N2172" s="61"/>
      <c r="O2172" s="64" t="s">
        <v>129</v>
      </c>
      <c r="AB2172" s="61"/>
      <c r="AD2172" s="64" t="s">
        <v>130</v>
      </c>
    </row>
    <row r="2173" spans="1:37">
      <c r="A2173" s="57"/>
      <c r="B2173" s="58"/>
      <c r="C2173" s="58"/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9"/>
      <c r="O2173" s="58"/>
      <c r="P2173" s="58"/>
      <c r="Q2173" s="58"/>
      <c r="R2173" s="58"/>
      <c r="S2173" s="58"/>
      <c r="T2173" s="58"/>
      <c r="U2173" s="58"/>
      <c r="V2173" s="58"/>
      <c r="W2173" s="58"/>
      <c r="X2173" s="58"/>
      <c r="Y2173" s="58"/>
      <c r="Z2173" s="58"/>
      <c r="AA2173" s="58"/>
      <c r="AB2173" s="59"/>
      <c r="AD2173" s="58"/>
      <c r="AE2173" s="126" t="str">
        <f>Daten!$A$33</f>
        <v>06.05.2017</v>
      </c>
      <c r="AF2173" s="58"/>
      <c r="AG2173" s="58"/>
      <c r="AH2173" s="58"/>
      <c r="AI2173" s="58"/>
      <c r="AJ2173" s="58"/>
      <c r="AK2173" s="58"/>
    </row>
    <row r="2174" spans="1:37" ht="12" customHeight="1">
      <c r="A2174" s="127"/>
    </row>
    <row r="2175" spans="1:37">
      <c r="A2175" s="51" t="s">
        <v>95</v>
      </c>
      <c r="B2175" s="52"/>
      <c r="C2175" s="52"/>
      <c r="D2175" s="52"/>
      <c r="E2175" s="53"/>
      <c r="F2175" s="54" t="s">
        <v>96</v>
      </c>
      <c r="G2175" s="52"/>
      <c r="H2175" s="52"/>
      <c r="I2175" s="52"/>
      <c r="J2175" s="52"/>
      <c r="K2175" s="52"/>
      <c r="L2175" s="52"/>
      <c r="M2175" s="52"/>
      <c r="N2175" s="52"/>
      <c r="O2175" s="52"/>
      <c r="P2175" s="53"/>
      <c r="Q2175" s="54" t="s">
        <v>97</v>
      </c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3"/>
      <c r="AC2175" s="55" t="s">
        <v>98</v>
      </c>
    </row>
    <row r="2176" spans="1:37">
      <c r="A2176" s="57"/>
      <c r="B2176" s="58"/>
      <c r="C2176" s="58"/>
      <c r="D2176" s="58"/>
      <c r="E2176" s="59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9"/>
      <c r="Q2176" s="58"/>
      <c r="R2176" s="58">
        <f>Sonntag!P91</f>
        <v>0</v>
      </c>
      <c r="S2176" s="58"/>
      <c r="T2176" s="58"/>
      <c r="U2176" s="58"/>
      <c r="V2176" s="58"/>
      <c r="W2176" s="58"/>
      <c r="X2176" s="58"/>
      <c r="Y2176" s="58"/>
      <c r="Z2176" s="58"/>
      <c r="AA2176" s="58"/>
      <c r="AB2176" s="59"/>
      <c r="AC2176" s="55" t="s">
        <v>99</v>
      </c>
    </row>
    <row r="2177" spans="1:37" ht="15.95" customHeight="1">
      <c r="A2177" s="60" t="s">
        <v>100</v>
      </c>
      <c r="C2177" s="56">
        <f>Sonntag!I91</f>
        <v>0</v>
      </c>
      <c r="M2177" s="61"/>
      <c r="N2177" s="62" t="s">
        <v>101</v>
      </c>
      <c r="O2177" s="63"/>
      <c r="P2177" s="56">
        <f>Sonntag!M91</f>
        <v>0</v>
      </c>
      <c r="AB2177" s="61"/>
    </row>
    <row r="2178" spans="1:37">
      <c r="A2178" s="57"/>
      <c r="B2178" s="58"/>
      <c r="C2178" s="58"/>
      <c r="M2178" s="61"/>
      <c r="N2178" s="62"/>
      <c r="AB2178" s="61"/>
      <c r="AD2178" s="64" t="s">
        <v>37</v>
      </c>
      <c r="AG2178" s="64" t="s">
        <v>102</v>
      </c>
      <c r="AJ2178" s="64" t="s">
        <v>39</v>
      </c>
    </row>
    <row r="2179" spans="1:37">
      <c r="A2179" s="65" t="s">
        <v>100</v>
      </c>
      <c r="C2179" s="66"/>
      <c r="D2179" s="67"/>
      <c r="E2179" s="67"/>
      <c r="F2179" s="67"/>
      <c r="G2179" s="67"/>
      <c r="H2179" s="68"/>
      <c r="I2179" s="67"/>
      <c r="J2179" s="67"/>
      <c r="K2179" s="67"/>
      <c r="L2179" s="67"/>
      <c r="M2179" s="68"/>
      <c r="N2179" s="67"/>
      <c r="O2179" s="67"/>
      <c r="P2179" s="67"/>
      <c r="Q2179" s="67"/>
      <c r="R2179" s="68"/>
      <c r="S2179" s="67"/>
      <c r="T2179" s="67"/>
      <c r="U2179" s="67"/>
      <c r="V2179" s="67"/>
      <c r="W2179" s="68"/>
      <c r="X2179" s="67"/>
      <c r="Y2179" s="67"/>
      <c r="Z2179" s="67"/>
      <c r="AA2179" s="67"/>
      <c r="AB2179" s="68"/>
      <c r="AC2179" s="62"/>
      <c r="AD2179" s="69"/>
      <c r="AE2179" s="53"/>
      <c r="AF2179" s="62"/>
      <c r="AG2179" s="69"/>
      <c r="AH2179" s="53"/>
      <c r="AJ2179" s="69"/>
      <c r="AK2179" s="53"/>
    </row>
    <row r="2180" spans="1:37">
      <c r="A2180" s="70" t="s">
        <v>101</v>
      </c>
      <c r="B2180" s="58"/>
      <c r="C2180" s="71"/>
      <c r="D2180" s="72"/>
      <c r="E2180" s="72"/>
      <c r="F2180" s="72"/>
      <c r="G2180" s="72"/>
      <c r="H2180" s="59"/>
      <c r="I2180" s="72"/>
      <c r="J2180" s="72"/>
      <c r="K2180" s="72"/>
      <c r="L2180" s="72"/>
      <c r="M2180" s="59"/>
      <c r="N2180" s="72"/>
      <c r="O2180" s="72"/>
      <c r="P2180" s="72"/>
      <c r="Q2180" s="72"/>
      <c r="R2180" s="59"/>
      <c r="S2180" s="72"/>
      <c r="T2180" s="72"/>
      <c r="U2180" s="72"/>
      <c r="V2180" s="72"/>
      <c r="W2180" s="59"/>
      <c r="X2180" s="72"/>
      <c r="Y2180" s="72"/>
      <c r="Z2180" s="72"/>
      <c r="AA2180" s="72"/>
      <c r="AB2180" s="59"/>
      <c r="AC2180" s="62"/>
      <c r="AD2180" s="462">
        <f>Sonntag!C90</f>
        <v>0</v>
      </c>
      <c r="AE2180" s="463"/>
      <c r="AF2180" s="62"/>
      <c r="AG2180" s="462">
        <f>Sonntag!E91</f>
        <v>0</v>
      </c>
      <c r="AH2180" s="463"/>
      <c r="AJ2180" s="462">
        <f>Sonntag!F91</f>
        <v>0</v>
      </c>
      <c r="AK2180" s="463"/>
    </row>
    <row r="2181" spans="1:37">
      <c r="A2181" s="65" t="s">
        <v>100</v>
      </c>
      <c r="C2181" s="66"/>
      <c r="D2181" s="67"/>
      <c r="E2181" s="67"/>
      <c r="F2181" s="67"/>
      <c r="G2181" s="67"/>
      <c r="H2181" s="68"/>
      <c r="I2181" s="67"/>
      <c r="J2181" s="67"/>
      <c r="K2181" s="67"/>
      <c r="L2181" s="67"/>
      <c r="M2181" s="68"/>
      <c r="N2181" s="67"/>
      <c r="O2181" s="67"/>
      <c r="P2181" s="67"/>
      <c r="Q2181" s="67"/>
      <c r="R2181" s="68"/>
      <c r="S2181" s="67"/>
      <c r="T2181" s="67"/>
      <c r="U2181" s="67"/>
      <c r="V2181" s="67"/>
      <c r="W2181" s="68"/>
      <c r="X2181" s="67"/>
      <c r="Y2181" s="67"/>
      <c r="Z2181" s="67"/>
      <c r="AA2181" s="67"/>
      <c r="AB2181" s="68"/>
      <c r="AC2181" s="62"/>
      <c r="AD2181" s="57"/>
      <c r="AE2181" s="59"/>
      <c r="AF2181" s="62"/>
      <c r="AG2181" s="57"/>
      <c r="AH2181" s="59"/>
      <c r="AJ2181" s="57"/>
      <c r="AK2181" s="59"/>
    </row>
    <row r="2182" spans="1:37">
      <c r="A2182" s="70" t="s">
        <v>101</v>
      </c>
      <c r="B2182" s="58"/>
      <c r="C2182" s="71"/>
      <c r="D2182" s="72"/>
      <c r="E2182" s="72"/>
      <c r="F2182" s="72"/>
      <c r="G2182" s="72"/>
      <c r="H2182" s="59"/>
      <c r="I2182" s="72"/>
      <c r="J2182" s="72"/>
      <c r="K2182" s="72"/>
      <c r="L2182" s="72"/>
      <c r="M2182" s="59"/>
      <c r="N2182" s="72"/>
      <c r="O2182" s="72"/>
      <c r="P2182" s="72"/>
      <c r="Q2182" s="72"/>
      <c r="R2182" s="59"/>
      <c r="S2182" s="72"/>
      <c r="T2182" s="72"/>
      <c r="U2182" s="72"/>
      <c r="V2182" s="72"/>
      <c r="W2182" s="59"/>
      <c r="X2182" s="72"/>
      <c r="Y2182" s="72"/>
      <c r="Z2182" s="72"/>
      <c r="AA2182" s="72"/>
      <c r="AB2182" s="59"/>
      <c r="AC2182" s="62"/>
      <c r="AD2182" s="62"/>
      <c r="AE2182" s="62"/>
      <c r="AF2182" s="62"/>
      <c r="AG2182" s="62"/>
    </row>
    <row r="2183" spans="1:37">
      <c r="A2183" s="65" t="s">
        <v>100</v>
      </c>
      <c r="C2183" s="66"/>
      <c r="D2183" s="67"/>
      <c r="E2183" s="67"/>
      <c r="F2183" s="67"/>
      <c r="G2183" s="67"/>
      <c r="H2183" s="68"/>
      <c r="I2183" s="67"/>
      <c r="J2183" s="67"/>
      <c r="K2183" s="67"/>
      <c r="L2183" s="67"/>
      <c r="M2183" s="68"/>
      <c r="N2183" s="67"/>
      <c r="O2183" s="67"/>
      <c r="P2183" s="67"/>
      <c r="Q2183" s="67"/>
      <c r="R2183" s="68"/>
      <c r="S2183" s="67"/>
      <c r="T2183" s="67"/>
      <c r="U2183" s="67"/>
      <c r="V2183" s="67"/>
      <c r="W2183" s="68"/>
      <c r="X2183" s="67"/>
      <c r="Y2183" s="67"/>
      <c r="Z2183" s="67"/>
      <c r="AA2183" s="67"/>
      <c r="AB2183" s="68"/>
      <c r="AC2183" s="62"/>
      <c r="AD2183" s="73" t="s">
        <v>103</v>
      </c>
      <c r="AE2183" s="62"/>
      <c r="AF2183" s="62"/>
      <c r="AG2183" s="62"/>
    </row>
    <row r="2184" spans="1:37">
      <c r="A2184" s="70" t="s">
        <v>101</v>
      </c>
      <c r="B2184" s="58"/>
      <c r="C2184" s="71"/>
      <c r="D2184" s="72"/>
      <c r="E2184" s="72"/>
      <c r="F2184" s="72"/>
      <c r="G2184" s="72"/>
      <c r="H2184" s="59"/>
      <c r="I2184" s="72"/>
      <c r="J2184" s="72"/>
      <c r="K2184" s="72"/>
      <c r="L2184" s="72"/>
      <c r="M2184" s="59"/>
      <c r="N2184" s="72"/>
      <c r="O2184" s="72"/>
      <c r="P2184" s="72"/>
      <c r="Q2184" s="72"/>
      <c r="R2184" s="59"/>
      <c r="S2184" s="72"/>
      <c r="T2184" s="72"/>
      <c r="U2184" s="72"/>
      <c r="V2184" s="72"/>
      <c r="W2184" s="59"/>
      <c r="X2184" s="72"/>
      <c r="Y2184" s="72"/>
      <c r="Z2184" s="72"/>
      <c r="AA2184" s="72"/>
      <c r="AB2184" s="59"/>
      <c r="AC2184" s="62"/>
      <c r="AD2184" s="62"/>
      <c r="AE2184" s="62"/>
      <c r="AF2184" s="62"/>
      <c r="AG2184" s="62"/>
    </row>
    <row r="2185" spans="1:37">
      <c r="A2185" s="65" t="s">
        <v>100</v>
      </c>
      <c r="C2185" s="66"/>
      <c r="D2185" s="67"/>
      <c r="E2185" s="67"/>
      <c r="F2185" s="67"/>
      <c r="G2185" s="67"/>
      <c r="H2185" s="68"/>
      <c r="I2185" s="67"/>
      <c r="J2185" s="67"/>
      <c r="K2185" s="67"/>
      <c r="L2185" s="67"/>
      <c r="M2185" s="68"/>
      <c r="N2185" s="67"/>
      <c r="O2185" s="67"/>
      <c r="P2185" s="67"/>
      <c r="Q2185" s="67"/>
      <c r="R2185" s="68"/>
      <c r="S2185" s="67"/>
      <c r="T2185" s="67"/>
      <c r="U2185" s="67"/>
      <c r="V2185" s="67"/>
      <c r="W2185" s="68"/>
      <c r="X2185" s="67"/>
      <c r="Y2185" s="67"/>
      <c r="Z2185" s="67"/>
      <c r="AA2185" s="67"/>
      <c r="AB2185" s="68"/>
      <c r="AC2185" s="62"/>
      <c r="AD2185" s="74" t="str">
        <f>Daten!$A$31</f>
        <v>DM Senioren 2017</v>
      </c>
      <c r="AE2185" s="58"/>
      <c r="AF2185" s="58"/>
      <c r="AG2185" s="58"/>
      <c r="AH2185" s="58"/>
      <c r="AI2185" s="58"/>
      <c r="AJ2185" s="58"/>
      <c r="AK2185" s="58"/>
    </row>
    <row r="2186" spans="1:37">
      <c r="A2186" s="70" t="s">
        <v>101</v>
      </c>
      <c r="B2186" s="58"/>
      <c r="C2186" s="71"/>
      <c r="D2186" s="72"/>
      <c r="E2186" s="72"/>
      <c r="F2186" s="72"/>
      <c r="G2186" s="72"/>
      <c r="H2186" s="59"/>
      <c r="I2186" s="72"/>
      <c r="J2186" s="72"/>
      <c r="K2186" s="72"/>
      <c r="L2186" s="72"/>
      <c r="M2186" s="59"/>
      <c r="N2186" s="72"/>
      <c r="O2186" s="72"/>
      <c r="P2186" s="72"/>
      <c r="Q2186" s="72"/>
      <c r="R2186" s="59"/>
      <c r="S2186" s="72"/>
      <c r="T2186" s="72"/>
      <c r="U2186" s="72"/>
      <c r="V2186" s="72"/>
      <c r="W2186" s="59"/>
      <c r="X2186" s="72"/>
      <c r="Y2186" s="72"/>
      <c r="Z2186" s="72"/>
      <c r="AA2186" s="72"/>
      <c r="AB2186" s="59"/>
      <c r="AC2186" s="62"/>
      <c r="AD2186" s="75">
        <f>Sonntag!G91</f>
        <v>0</v>
      </c>
      <c r="AE2186" s="76"/>
      <c r="AF2186" s="76"/>
      <c r="AG2186" s="75" t="s">
        <v>34</v>
      </c>
      <c r="AH2186" s="76"/>
      <c r="AI2186" s="76"/>
      <c r="AJ2186" s="76"/>
      <c r="AK2186" s="76"/>
    </row>
    <row r="2187" spans="1:37">
      <c r="A2187" s="65" t="s">
        <v>100</v>
      </c>
      <c r="C2187" s="66"/>
      <c r="D2187" s="67"/>
      <c r="E2187" s="67"/>
      <c r="F2187" s="67"/>
      <c r="G2187" s="67"/>
      <c r="H2187" s="68"/>
      <c r="I2187" s="67"/>
      <c r="J2187" s="67"/>
      <c r="K2187" s="67"/>
      <c r="L2187" s="67"/>
      <c r="M2187" s="68"/>
      <c r="N2187" s="67"/>
      <c r="O2187" s="67"/>
      <c r="P2187" s="67"/>
      <c r="Q2187" s="67"/>
      <c r="R2187" s="68"/>
      <c r="S2187" s="67"/>
      <c r="T2187" s="67"/>
      <c r="U2187" s="67"/>
      <c r="V2187" s="67"/>
      <c r="W2187" s="68"/>
      <c r="X2187" s="67"/>
      <c r="Y2187" s="67"/>
      <c r="Z2187" s="67"/>
      <c r="AA2187" s="67"/>
      <c r="AB2187" s="68"/>
      <c r="AC2187" s="62"/>
      <c r="AD2187" s="77"/>
      <c r="AE2187" s="62"/>
      <c r="AF2187" s="62"/>
      <c r="AG2187" s="62"/>
      <c r="AH2187" s="62"/>
      <c r="AI2187" s="62"/>
      <c r="AJ2187" s="62"/>
      <c r="AK2187" s="62"/>
    </row>
    <row r="2188" spans="1:37">
      <c r="A2188" s="70" t="s">
        <v>101</v>
      </c>
      <c r="B2188" s="58"/>
      <c r="C2188" s="71"/>
      <c r="D2188" s="72"/>
      <c r="E2188" s="72"/>
      <c r="F2188" s="72"/>
      <c r="G2188" s="72"/>
      <c r="H2188" s="59"/>
      <c r="I2188" s="72"/>
      <c r="J2188" s="72"/>
      <c r="K2188" s="72"/>
      <c r="L2188" s="72"/>
      <c r="M2188" s="59"/>
      <c r="N2188" s="72"/>
      <c r="O2188" s="72"/>
      <c r="P2188" s="72"/>
      <c r="Q2188" s="72"/>
      <c r="R2188" s="59"/>
      <c r="S2188" s="72"/>
      <c r="T2188" s="72"/>
      <c r="U2188" s="72"/>
      <c r="V2188" s="72"/>
      <c r="W2188" s="59"/>
      <c r="X2188" s="72"/>
      <c r="Y2188" s="72"/>
      <c r="Z2188" s="72"/>
      <c r="AA2188" s="72"/>
      <c r="AB2188" s="59"/>
      <c r="AC2188" s="62"/>
      <c r="AD2188" s="78" t="s">
        <v>104</v>
      </c>
      <c r="AE2188" s="76"/>
      <c r="AF2188" s="76"/>
      <c r="AG2188" s="76"/>
      <c r="AH2188" s="79"/>
      <c r="AI2188" s="76"/>
      <c r="AJ2188" s="76"/>
      <c r="AK2188" s="80"/>
    </row>
    <row r="2189" spans="1:37">
      <c r="D2189" s="64"/>
      <c r="AD2189" s="81"/>
      <c r="AE2189" s="52"/>
      <c r="AF2189" s="52"/>
      <c r="AG2189" s="52"/>
      <c r="AH2189" s="82"/>
      <c r="AI2189" s="52"/>
      <c r="AJ2189" s="52"/>
      <c r="AK2189" s="53"/>
    </row>
    <row r="2190" spans="1:37">
      <c r="A2190" s="83" t="s">
        <v>105</v>
      </c>
      <c r="B2190" s="76"/>
      <c r="C2190" s="80"/>
      <c r="D2190" s="84"/>
      <c r="E2190" s="84" t="s">
        <v>100</v>
      </c>
      <c r="F2190" s="85" t="s">
        <v>21</v>
      </c>
      <c r="G2190" s="84" t="s">
        <v>101</v>
      </c>
      <c r="H2190" s="86"/>
      <c r="I2190" s="84" t="s">
        <v>106</v>
      </c>
      <c r="J2190" s="84"/>
      <c r="K2190" s="84"/>
      <c r="L2190" s="84"/>
      <c r="M2190" s="86"/>
      <c r="N2190" s="84" t="s">
        <v>107</v>
      </c>
      <c r="O2190" s="84"/>
      <c r="P2190" s="84"/>
      <c r="Q2190" s="84"/>
      <c r="R2190" s="86"/>
      <c r="S2190" s="73"/>
      <c r="T2190" s="73"/>
      <c r="AD2190" s="87" t="s">
        <v>108</v>
      </c>
      <c r="AE2190" s="58"/>
      <c r="AF2190" s="58"/>
      <c r="AG2190" s="58"/>
      <c r="AH2190" s="72"/>
      <c r="AI2190" s="58"/>
      <c r="AJ2190" s="58"/>
      <c r="AK2190" s="59"/>
    </row>
    <row r="2191" spans="1:37">
      <c r="A2191" s="60"/>
      <c r="C2191" s="61"/>
      <c r="H2191" s="61"/>
      <c r="M2191" s="61"/>
      <c r="N2191" s="88"/>
      <c r="O2191" s="89"/>
      <c r="P2191" s="89"/>
      <c r="Q2191" s="89"/>
      <c r="R2191" s="90"/>
      <c r="S2191" s="62"/>
      <c r="T2191" s="56" t="s">
        <v>109</v>
      </c>
      <c r="AD2191" s="91"/>
      <c r="AE2191" s="62"/>
      <c r="AF2191" s="62"/>
      <c r="AG2191" s="62"/>
      <c r="AH2191" s="92"/>
      <c r="AI2191" s="62"/>
      <c r="AJ2191" s="62"/>
      <c r="AK2191" s="61"/>
    </row>
    <row r="2192" spans="1:37">
      <c r="A2192" s="93" t="s">
        <v>110</v>
      </c>
      <c r="B2192" s="58"/>
      <c r="C2192" s="59"/>
      <c r="D2192" s="58"/>
      <c r="E2192" s="58"/>
      <c r="F2192" s="94" t="s">
        <v>21</v>
      </c>
      <c r="G2192" s="58"/>
      <c r="H2192" s="59"/>
      <c r="I2192" s="58"/>
      <c r="J2192" s="58"/>
      <c r="K2192" s="94" t="s">
        <v>21</v>
      </c>
      <c r="L2192" s="58"/>
      <c r="M2192" s="59"/>
      <c r="N2192" s="95"/>
      <c r="O2192" s="95"/>
      <c r="P2192" s="96"/>
      <c r="Q2192" s="97"/>
      <c r="R2192" s="98"/>
      <c r="S2192" s="62"/>
      <c r="T2192" s="62"/>
      <c r="AD2192" s="87" t="s">
        <v>111</v>
      </c>
      <c r="AE2192" s="58"/>
      <c r="AF2192" s="58"/>
      <c r="AG2192" s="58"/>
      <c r="AH2192" s="72"/>
      <c r="AI2192" s="58"/>
      <c r="AJ2192" s="58"/>
      <c r="AK2192" s="59"/>
    </row>
    <row r="2193" spans="1:37">
      <c r="A2193" s="60"/>
      <c r="C2193" s="61"/>
      <c r="H2193" s="61"/>
      <c r="K2193" s="99"/>
      <c r="M2193" s="61"/>
      <c r="N2193" s="62"/>
      <c r="Q2193" s="100"/>
      <c r="R2193" s="61"/>
      <c r="S2193" s="62"/>
      <c r="T2193" s="58"/>
      <c r="U2193" s="58"/>
      <c r="V2193" s="58"/>
      <c r="W2193" s="58"/>
      <c r="X2193" s="58"/>
      <c r="Y2193" s="58"/>
      <c r="Z2193" s="58"/>
      <c r="AA2193" s="58"/>
      <c r="AB2193" s="58"/>
      <c r="AC2193" s="62"/>
      <c r="AD2193" s="91"/>
      <c r="AE2193" s="62"/>
      <c r="AF2193" s="62"/>
      <c r="AG2193" s="62"/>
      <c r="AH2193" s="92"/>
      <c r="AI2193" s="62"/>
      <c r="AJ2193" s="62"/>
      <c r="AK2193" s="61"/>
    </row>
    <row r="2194" spans="1:37">
      <c r="A2194" s="93" t="s">
        <v>112</v>
      </c>
      <c r="B2194" s="58"/>
      <c r="C2194" s="59"/>
      <c r="D2194" s="58"/>
      <c r="E2194" s="58"/>
      <c r="F2194" s="94" t="s">
        <v>21</v>
      </c>
      <c r="G2194" s="58"/>
      <c r="H2194" s="59"/>
      <c r="I2194" s="58"/>
      <c r="J2194" s="58"/>
      <c r="K2194" s="94" t="s">
        <v>21</v>
      </c>
      <c r="L2194" s="58"/>
      <c r="M2194" s="59"/>
      <c r="N2194" s="58"/>
      <c r="O2194" s="58"/>
      <c r="P2194" s="94" t="s">
        <v>21</v>
      </c>
      <c r="Q2194" s="101"/>
      <c r="R2194" s="59"/>
      <c r="S2194" s="62"/>
      <c r="T2194" s="62"/>
      <c r="AD2194" s="87" t="s">
        <v>113</v>
      </c>
      <c r="AE2194" s="58"/>
      <c r="AF2194" s="58"/>
      <c r="AG2194" s="58"/>
      <c r="AH2194" s="72"/>
      <c r="AI2194" s="58"/>
      <c r="AJ2194" s="58"/>
      <c r="AK2194" s="59"/>
    </row>
    <row r="2195" spans="1:37">
      <c r="AD2195" s="91" t="s">
        <v>114</v>
      </c>
      <c r="AE2195" s="62"/>
      <c r="AF2195" s="62"/>
      <c r="AG2195" s="62"/>
      <c r="AH2195" s="92"/>
      <c r="AI2195" s="62"/>
      <c r="AJ2195" s="62"/>
      <c r="AK2195" s="61"/>
    </row>
    <row r="2196" spans="1:37">
      <c r="A2196" s="102"/>
      <c r="B2196" s="76"/>
      <c r="C2196" s="76"/>
      <c r="D2196" s="76"/>
      <c r="E2196" s="76" t="s">
        <v>100</v>
      </c>
      <c r="F2196" s="76"/>
      <c r="G2196" s="76"/>
      <c r="H2196" s="76"/>
      <c r="I2196" s="76"/>
      <c r="J2196" s="76"/>
      <c r="K2196" s="76"/>
      <c r="L2196" s="76"/>
      <c r="M2196" s="76"/>
      <c r="N2196" s="85" t="s">
        <v>40</v>
      </c>
      <c r="O2196" s="76"/>
      <c r="P2196" s="76"/>
      <c r="Q2196" s="76"/>
      <c r="R2196" s="76"/>
      <c r="S2196" s="76"/>
      <c r="T2196" s="76" t="s">
        <v>101</v>
      </c>
      <c r="U2196" s="76"/>
      <c r="V2196" s="76"/>
      <c r="W2196" s="76"/>
      <c r="X2196" s="76"/>
      <c r="Y2196" s="76"/>
      <c r="Z2196" s="76"/>
      <c r="AA2196" s="76"/>
      <c r="AB2196" s="80"/>
      <c r="AD2196" s="87" t="s">
        <v>115</v>
      </c>
      <c r="AE2196" s="58"/>
      <c r="AF2196" s="58"/>
      <c r="AG2196" s="58"/>
      <c r="AH2196" s="72"/>
      <c r="AI2196" s="58"/>
      <c r="AJ2196" s="58"/>
      <c r="AK2196" s="59"/>
    </row>
    <row r="2197" spans="1:37">
      <c r="A2197" s="103" t="s">
        <v>116</v>
      </c>
      <c r="B2197" s="104" t="s">
        <v>117</v>
      </c>
      <c r="C2197" s="104"/>
      <c r="D2197" s="104"/>
      <c r="E2197" s="104"/>
      <c r="F2197" s="104"/>
      <c r="G2197" s="105"/>
      <c r="H2197" s="104" t="s">
        <v>118</v>
      </c>
      <c r="I2197" s="104"/>
      <c r="J2197" s="105"/>
      <c r="K2197" s="106" t="s">
        <v>119</v>
      </c>
      <c r="L2197" s="107" t="s">
        <v>120</v>
      </c>
      <c r="M2197" s="108"/>
      <c r="N2197" s="109" t="s">
        <v>94</v>
      </c>
      <c r="O2197" s="105" t="s">
        <v>116</v>
      </c>
      <c r="P2197" s="104" t="s">
        <v>117</v>
      </c>
      <c r="Q2197" s="104"/>
      <c r="R2197" s="104"/>
      <c r="S2197" s="104"/>
      <c r="T2197" s="104"/>
      <c r="U2197" s="105"/>
      <c r="V2197" s="104" t="s">
        <v>118</v>
      </c>
      <c r="W2197" s="104"/>
      <c r="X2197" s="105"/>
      <c r="Y2197" s="106" t="s">
        <v>119</v>
      </c>
      <c r="Z2197" s="107" t="s">
        <v>120</v>
      </c>
      <c r="AA2197" s="108"/>
      <c r="AB2197" s="109" t="s">
        <v>94</v>
      </c>
    </row>
    <row r="2198" spans="1:37">
      <c r="A2198" s="110" t="s">
        <v>121</v>
      </c>
      <c r="B2198" s="111"/>
      <c r="C2198" s="111"/>
      <c r="D2198" s="111"/>
      <c r="E2198" s="111"/>
      <c r="F2198" s="111"/>
      <c r="G2198" s="112"/>
      <c r="H2198" s="111"/>
      <c r="I2198" s="111"/>
      <c r="J2198" s="112"/>
      <c r="K2198" s="113"/>
      <c r="L2198" s="114"/>
      <c r="M2198" s="115"/>
      <c r="N2198" s="116"/>
      <c r="O2198" s="117" t="s">
        <v>121</v>
      </c>
      <c r="P2198" s="111"/>
      <c r="Q2198" s="111"/>
      <c r="R2198" s="111"/>
      <c r="S2198" s="111"/>
      <c r="T2198" s="111"/>
      <c r="U2198" s="112"/>
      <c r="V2198" s="111"/>
      <c r="W2198" s="111"/>
      <c r="X2198" s="112"/>
      <c r="Y2198" s="113"/>
      <c r="Z2198" s="114"/>
      <c r="AA2198" s="115"/>
      <c r="AB2198" s="116"/>
      <c r="AD2198" s="64" t="s">
        <v>122</v>
      </c>
    </row>
    <row r="2199" spans="1:37">
      <c r="A2199" s="110" t="s">
        <v>123</v>
      </c>
      <c r="B2199" s="111"/>
      <c r="C2199" s="111"/>
      <c r="D2199" s="111"/>
      <c r="E2199" s="111"/>
      <c r="F2199" s="111"/>
      <c r="G2199" s="112"/>
      <c r="H2199" s="111"/>
      <c r="I2199" s="111"/>
      <c r="J2199" s="112"/>
      <c r="K2199" s="118"/>
      <c r="L2199" s="119"/>
      <c r="M2199" s="112"/>
      <c r="N2199" s="116"/>
      <c r="O2199" s="117" t="s">
        <v>123</v>
      </c>
      <c r="P2199" s="111"/>
      <c r="Q2199" s="111"/>
      <c r="R2199" s="111"/>
      <c r="S2199" s="111"/>
      <c r="T2199" s="111"/>
      <c r="U2199" s="112"/>
      <c r="V2199" s="111"/>
      <c r="W2199" s="111"/>
      <c r="X2199" s="112"/>
      <c r="Y2199" s="118"/>
      <c r="Z2199" s="119"/>
      <c r="AA2199" s="112"/>
      <c r="AB2199" s="116"/>
      <c r="AD2199" s="120"/>
      <c r="AE2199" s="58"/>
      <c r="AF2199" s="58"/>
      <c r="AG2199" s="58"/>
      <c r="AH2199" s="58"/>
      <c r="AI2199" s="58"/>
      <c r="AJ2199" s="58"/>
      <c r="AK2199" s="58"/>
    </row>
    <row r="2200" spans="1:37">
      <c r="A2200" s="110" t="s">
        <v>124</v>
      </c>
      <c r="B2200" s="111"/>
      <c r="C2200" s="111"/>
      <c r="D2200" s="111"/>
      <c r="E2200" s="111"/>
      <c r="F2200" s="111"/>
      <c r="G2200" s="112"/>
      <c r="H2200" s="111"/>
      <c r="I2200" s="111"/>
      <c r="J2200" s="112"/>
      <c r="K2200" s="118"/>
      <c r="L2200" s="119"/>
      <c r="M2200" s="112"/>
      <c r="N2200" s="116"/>
      <c r="O2200" s="117" t="s">
        <v>124</v>
      </c>
      <c r="P2200" s="111"/>
      <c r="Q2200" s="111"/>
      <c r="R2200" s="111"/>
      <c r="S2200" s="111"/>
      <c r="T2200" s="111"/>
      <c r="U2200" s="112"/>
      <c r="V2200" s="111"/>
      <c r="W2200" s="111"/>
      <c r="X2200" s="112"/>
      <c r="Y2200" s="118"/>
      <c r="Z2200" s="119"/>
      <c r="AA2200" s="112"/>
      <c r="AB2200" s="116"/>
      <c r="AD2200" s="64" t="s">
        <v>96</v>
      </c>
    </row>
    <row r="2201" spans="1:37">
      <c r="A2201" s="110" t="s">
        <v>125</v>
      </c>
      <c r="B2201" s="111"/>
      <c r="C2201" s="111"/>
      <c r="D2201" s="111"/>
      <c r="E2201" s="111"/>
      <c r="F2201" s="111"/>
      <c r="G2201" s="112"/>
      <c r="H2201" s="111"/>
      <c r="I2201" s="111"/>
      <c r="J2201" s="112"/>
      <c r="K2201" s="118"/>
      <c r="L2201" s="119"/>
      <c r="M2201" s="112"/>
      <c r="N2201" s="116"/>
      <c r="O2201" s="117" t="s">
        <v>125</v>
      </c>
      <c r="P2201" s="111"/>
      <c r="Q2201" s="111"/>
      <c r="R2201" s="111"/>
      <c r="S2201" s="111"/>
      <c r="T2201" s="111"/>
      <c r="U2201" s="112"/>
      <c r="V2201" s="111"/>
      <c r="W2201" s="111"/>
      <c r="X2201" s="112"/>
      <c r="Y2201" s="118"/>
      <c r="Z2201" s="119"/>
      <c r="AA2201" s="112"/>
      <c r="AB2201" s="116"/>
      <c r="AD2201" s="120"/>
      <c r="AE2201" s="58"/>
      <c r="AF2201" s="58"/>
      <c r="AG2201" s="58"/>
      <c r="AH2201" s="58"/>
      <c r="AI2201" s="58"/>
      <c r="AJ2201" s="58"/>
      <c r="AK2201" s="58"/>
    </row>
    <row r="2202" spans="1:37">
      <c r="A2202" s="110" t="s">
        <v>126</v>
      </c>
      <c r="B2202" s="111"/>
      <c r="C2202" s="111"/>
      <c r="D2202" s="111"/>
      <c r="E2202" s="111"/>
      <c r="F2202" s="111"/>
      <c r="G2202" s="112"/>
      <c r="H2202" s="111"/>
      <c r="I2202" s="111"/>
      <c r="J2202" s="112"/>
      <c r="K2202" s="118"/>
      <c r="L2202" s="119"/>
      <c r="M2202" s="112"/>
      <c r="N2202" s="116"/>
      <c r="O2202" s="117" t="s">
        <v>126</v>
      </c>
      <c r="P2202" s="111"/>
      <c r="Q2202" s="111"/>
      <c r="R2202" s="111"/>
      <c r="S2202" s="111"/>
      <c r="T2202" s="111"/>
      <c r="U2202" s="112"/>
      <c r="V2202" s="111"/>
      <c r="W2202" s="111"/>
      <c r="X2202" s="112"/>
      <c r="Y2202" s="118"/>
      <c r="Z2202" s="119"/>
      <c r="AA2202" s="112"/>
      <c r="AB2202" s="116"/>
      <c r="AD2202" s="64" t="s">
        <v>127</v>
      </c>
    </row>
    <row r="2203" spans="1:37">
      <c r="A2203" s="121" t="s">
        <v>128</v>
      </c>
      <c r="B2203" s="58"/>
      <c r="C2203" s="58"/>
      <c r="D2203" s="58"/>
      <c r="E2203" s="58"/>
      <c r="F2203" s="58"/>
      <c r="G2203" s="72"/>
      <c r="H2203" s="58"/>
      <c r="I2203" s="58"/>
      <c r="J2203" s="72"/>
      <c r="K2203" s="122"/>
      <c r="L2203" s="123"/>
      <c r="M2203" s="72"/>
      <c r="N2203" s="59"/>
      <c r="O2203" s="124" t="s">
        <v>128</v>
      </c>
      <c r="P2203" s="58"/>
      <c r="Q2203" s="58"/>
      <c r="R2203" s="58"/>
      <c r="S2203" s="58"/>
      <c r="T2203" s="58"/>
      <c r="U2203" s="72"/>
      <c r="V2203" s="58"/>
      <c r="W2203" s="58"/>
      <c r="X2203" s="72"/>
      <c r="Y2203" s="122"/>
      <c r="Z2203" s="123"/>
      <c r="AA2203" s="72"/>
      <c r="AB2203" s="59"/>
      <c r="AD2203" s="120"/>
      <c r="AE2203" s="125" t="str">
        <f>Daten!$A$35</f>
        <v>Fredenbeck</v>
      </c>
      <c r="AF2203" s="58"/>
      <c r="AG2203" s="58"/>
      <c r="AH2203" s="58"/>
      <c r="AI2203" s="58"/>
      <c r="AJ2203" s="58"/>
      <c r="AK2203" s="58"/>
    </row>
    <row r="2204" spans="1:37">
      <c r="A2204" s="65" t="s">
        <v>129</v>
      </c>
      <c r="N2204" s="61"/>
      <c r="O2204" s="64" t="s">
        <v>129</v>
      </c>
      <c r="AB2204" s="61"/>
      <c r="AD2204" s="64" t="s">
        <v>130</v>
      </c>
    </row>
    <row r="2205" spans="1:37">
      <c r="A2205" s="57"/>
      <c r="B2205" s="58"/>
      <c r="C2205" s="58"/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9"/>
      <c r="O2205" s="58"/>
      <c r="P2205" s="58"/>
      <c r="Q2205" s="58"/>
      <c r="R2205" s="58"/>
      <c r="S2205" s="58"/>
      <c r="T2205" s="58"/>
      <c r="U2205" s="58"/>
      <c r="V2205" s="58"/>
      <c r="W2205" s="58"/>
      <c r="X2205" s="58"/>
      <c r="Y2205" s="58"/>
      <c r="Z2205" s="58"/>
      <c r="AA2205" s="58"/>
      <c r="AB2205" s="59"/>
      <c r="AD2205" s="58"/>
      <c r="AE2205" s="126" t="str">
        <f>Daten!$A$33</f>
        <v>06.05.2017</v>
      </c>
      <c r="AF2205" s="58"/>
      <c r="AG2205" s="58"/>
      <c r="AH2205" s="58"/>
      <c r="AI2205" s="58"/>
      <c r="AJ2205" s="58"/>
      <c r="AK2205" s="58"/>
    </row>
    <row r="2206" spans="1:37">
      <c r="A2206" s="51" t="s">
        <v>95</v>
      </c>
      <c r="B2206" s="52"/>
      <c r="C2206" s="52"/>
      <c r="D2206" s="52"/>
      <c r="E2206" s="53"/>
      <c r="F2206" s="54" t="s">
        <v>96</v>
      </c>
      <c r="G2206" s="52"/>
      <c r="H2206" s="52"/>
      <c r="I2206" s="52"/>
      <c r="J2206" s="52"/>
      <c r="K2206" s="52"/>
      <c r="L2206" s="52"/>
      <c r="M2206" s="52"/>
      <c r="N2206" s="52"/>
      <c r="O2206" s="52"/>
      <c r="P2206" s="53"/>
      <c r="Q2206" s="54" t="s">
        <v>97</v>
      </c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3"/>
      <c r="AC2206" s="55" t="s">
        <v>98</v>
      </c>
    </row>
    <row r="2207" spans="1:37">
      <c r="A2207" s="57"/>
      <c r="B2207" s="58"/>
      <c r="C2207" s="58"/>
      <c r="D2207" s="58"/>
      <c r="E2207" s="59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9"/>
      <c r="Q2207" s="58"/>
      <c r="R2207" s="58">
        <f>Sonntag!P92</f>
        <v>0</v>
      </c>
      <c r="S2207" s="58"/>
      <c r="T2207" s="58"/>
      <c r="U2207" s="58"/>
      <c r="V2207" s="58"/>
      <c r="W2207" s="58"/>
      <c r="X2207" s="58"/>
      <c r="Y2207" s="58"/>
      <c r="Z2207" s="58"/>
      <c r="AA2207" s="58"/>
      <c r="AB2207" s="59"/>
      <c r="AC2207" s="55" t="s">
        <v>99</v>
      </c>
    </row>
    <row r="2208" spans="1:37" ht="15.95" customHeight="1">
      <c r="A2208" s="60" t="s">
        <v>100</v>
      </c>
      <c r="C2208" s="56">
        <f>Sonntag!I92</f>
        <v>0</v>
      </c>
      <c r="M2208" s="61"/>
      <c r="N2208" s="62" t="s">
        <v>101</v>
      </c>
      <c r="O2208" s="63"/>
      <c r="P2208" s="56">
        <f>Sonntag!M92</f>
        <v>0</v>
      </c>
      <c r="AB2208" s="61"/>
    </row>
    <row r="2209" spans="1:37">
      <c r="A2209" s="57"/>
      <c r="B2209" s="58"/>
      <c r="C2209" s="58"/>
      <c r="M2209" s="61"/>
      <c r="N2209" s="62"/>
      <c r="AB2209" s="61"/>
      <c r="AD2209" s="64" t="s">
        <v>37</v>
      </c>
      <c r="AG2209" s="64" t="s">
        <v>102</v>
      </c>
      <c r="AJ2209" s="64" t="s">
        <v>39</v>
      </c>
    </row>
    <row r="2210" spans="1:37">
      <c r="A2210" s="65" t="s">
        <v>100</v>
      </c>
      <c r="C2210" s="66"/>
      <c r="D2210" s="67"/>
      <c r="E2210" s="67"/>
      <c r="F2210" s="67"/>
      <c r="G2210" s="67"/>
      <c r="H2210" s="68"/>
      <c r="I2210" s="67"/>
      <c r="J2210" s="67"/>
      <c r="K2210" s="67"/>
      <c r="L2210" s="67"/>
      <c r="M2210" s="68"/>
      <c r="N2210" s="67"/>
      <c r="O2210" s="67"/>
      <c r="P2210" s="67"/>
      <c r="Q2210" s="67"/>
      <c r="R2210" s="68"/>
      <c r="S2210" s="67"/>
      <c r="T2210" s="67"/>
      <c r="U2210" s="67"/>
      <c r="V2210" s="67"/>
      <c r="W2210" s="68"/>
      <c r="X2210" s="67"/>
      <c r="Y2210" s="67"/>
      <c r="Z2210" s="67"/>
      <c r="AA2210" s="67"/>
      <c r="AB2210" s="68"/>
      <c r="AC2210" s="62"/>
      <c r="AD2210" s="69"/>
      <c r="AE2210" s="53"/>
      <c r="AF2210" s="62"/>
      <c r="AG2210" s="69"/>
      <c r="AH2210" s="53"/>
      <c r="AJ2210" s="69"/>
      <c r="AK2210" s="53"/>
    </row>
    <row r="2211" spans="1:37">
      <c r="A2211" s="70" t="s">
        <v>101</v>
      </c>
      <c r="B2211" s="58"/>
      <c r="C2211" s="71"/>
      <c r="D2211" s="72"/>
      <c r="E2211" s="72"/>
      <c r="F2211" s="72"/>
      <c r="G2211" s="72"/>
      <c r="H2211" s="59"/>
      <c r="I2211" s="72"/>
      <c r="J2211" s="72"/>
      <c r="K2211" s="72"/>
      <c r="L2211" s="72"/>
      <c r="M2211" s="59"/>
      <c r="N2211" s="72"/>
      <c r="O2211" s="72"/>
      <c r="P2211" s="72"/>
      <c r="Q2211" s="72"/>
      <c r="R2211" s="59"/>
      <c r="S2211" s="72"/>
      <c r="T2211" s="72"/>
      <c r="U2211" s="72"/>
      <c r="V2211" s="72"/>
      <c r="W2211" s="59"/>
      <c r="X2211" s="72"/>
      <c r="Y2211" s="72"/>
      <c r="Z2211" s="72"/>
      <c r="AA2211" s="72"/>
      <c r="AB2211" s="59"/>
      <c r="AC2211" s="62"/>
      <c r="AD2211" s="462">
        <f>Sonntag!C90</f>
        <v>0</v>
      </c>
      <c r="AE2211" s="463"/>
      <c r="AF2211" s="62"/>
      <c r="AG2211" s="462">
        <f>Sonntag!E92</f>
        <v>0</v>
      </c>
      <c r="AH2211" s="463"/>
      <c r="AJ2211" s="462">
        <f>Sonntag!F92</f>
        <v>0</v>
      </c>
      <c r="AK2211" s="463"/>
    </row>
    <row r="2212" spans="1:37">
      <c r="A2212" s="65" t="s">
        <v>100</v>
      </c>
      <c r="C2212" s="66"/>
      <c r="D2212" s="67"/>
      <c r="E2212" s="67"/>
      <c r="F2212" s="67"/>
      <c r="G2212" s="67"/>
      <c r="H2212" s="68"/>
      <c r="I2212" s="67"/>
      <c r="J2212" s="67"/>
      <c r="K2212" s="67"/>
      <c r="L2212" s="67"/>
      <c r="M2212" s="68"/>
      <c r="N2212" s="67"/>
      <c r="O2212" s="67"/>
      <c r="P2212" s="67"/>
      <c r="Q2212" s="67"/>
      <c r="R2212" s="68"/>
      <c r="S2212" s="67"/>
      <c r="T2212" s="67"/>
      <c r="U2212" s="67"/>
      <c r="V2212" s="67"/>
      <c r="W2212" s="68"/>
      <c r="X2212" s="67"/>
      <c r="Y2212" s="67"/>
      <c r="Z2212" s="67"/>
      <c r="AA2212" s="67"/>
      <c r="AB2212" s="68"/>
      <c r="AC2212" s="62"/>
      <c r="AD2212" s="57"/>
      <c r="AE2212" s="59"/>
      <c r="AF2212" s="62"/>
      <c r="AG2212" s="57"/>
      <c r="AH2212" s="59"/>
      <c r="AJ2212" s="57"/>
      <c r="AK2212" s="59"/>
    </row>
    <row r="2213" spans="1:37">
      <c r="A2213" s="70" t="s">
        <v>101</v>
      </c>
      <c r="B2213" s="58"/>
      <c r="C2213" s="71"/>
      <c r="D2213" s="72"/>
      <c r="E2213" s="72"/>
      <c r="F2213" s="72"/>
      <c r="G2213" s="72"/>
      <c r="H2213" s="59"/>
      <c r="I2213" s="72"/>
      <c r="J2213" s="72"/>
      <c r="K2213" s="72"/>
      <c r="L2213" s="72"/>
      <c r="M2213" s="59"/>
      <c r="N2213" s="72"/>
      <c r="O2213" s="72"/>
      <c r="P2213" s="72"/>
      <c r="Q2213" s="72"/>
      <c r="R2213" s="59"/>
      <c r="S2213" s="72"/>
      <c r="T2213" s="72"/>
      <c r="U2213" s="72"/>
      <c r="V2213" s="72"/>
      <c r="W2213" s="59"/>
      <c r="X2213" s="72"/>
      <c r="Y2213" s="72"/>
      <c r="Z2213" s="72"/>
      <c r="AA2213" s="72"/>
      <c r="AB2213" s="59"/>
      <c r="AC2213" s="62"/>
      <c r="AD2213" s="62"/>
      <c r="AE2213" s="62"/>
      <c r="AF2213" s="62"/>
      <c r="AG2213" s="62"/>
    </row>
    <row r="2214" spans="1:37">
      <c r="A2214" s="65" t="s">
        <v>100</v>
      </c>
      <c r="C2214" s="66"/>
      <c r="D2214" s="67"/>
      <c r="E2214" s="67"/>
      <c r="F2214" s="67"/>
      <c r="G2214" s="67"/>
      <c r="H2214" s="68"/>
      <c r="I2214" s="67"/>
      <c r="J2214" s="67"/>
      <c r="K2214" s="67"/>
      <c r="L2214" s="67"/>
      <c r="M2214" s="68"/>
      <c r="N2214" s="67"/>
      <c r="O2214" s="67"/>
      <c r="P2214" s="67"/>
      <c r="Q2214" s="67"/>
      <c r="R2214" s="68"/>
      <c r="S2214" s="67"/>
      <c r="T2214" s="67"/>
      <c r="U2214" s="67"/>
      <c r="V2214" s="67"/>
      <c r="W2214" s="68"/>
      <c r="X2214" s="67"/>
      <c r="Y2214" s="67"/>
      <c r="Z2214" s="67"/>
      <c r="AA2214" s="67"/>
      <c r="AB2214" s="68"/>
      <c r="AC2214" s="62"/>
      <c r="AD2214" s="73" t="s">
        <v>103</v>
      </c>
      <c r="AE2214" s="62"/>
      <c r="AF2214" s="62"/>
      <c r="AG2214" s="62"/>
    </row>
    <row r="2215" spans="1:37">
      <c r="A2215" s="70" t="s">
        <v>101</v>
      </c>
      <c r="B2215" s="58"/>
      <c r="C2215" s="71"/>
      <c r="D2215" s="72"/>
      <c r="E2215" s="72"/>
      <c r="F2215" s="72"/>
      <c r="G2215" s="72"/>
      <c r="H2215" s="59"/>
      <c r="I2215" s="72"/>
      <c r="J2215" s="72"/>
      <c r="K2215" s="72"/>
      <c r="L2215" s="72"/>
      <c r="M2215" s="59"/>
      <c r="N2215" s="72"/>
      <c r="O2215" s="72"/>
      <c r="P2215" s="72"/>
      <c r="Q2215" s="72"/>
      <c r="R2215" s="59"/>
      <c r="S2215" s="72"/>
      <c r="T2215" s="72"/>
      <c r="U2215" s="72"/>
      <c r="V2215" s="72"/>
      <c r="W2215" s="59"/>
      <c r="X2215" s="72"/>
      <c r="Y2215" s="72"/>
      <c r="Z2215" s="72"/>
      <c r="AA2215" s="72"/>
      <c r="AB2215" s="59"/>
      <c r="AC2215" s="62"/>
      <c r="AD2215" s="62"/>
      <c r="AE2215" s="62"/>
      <c r="AF2215" s="62"/>
      <c r="AG2215" s="62"/>
    </row>
    <row r="2216" spans="1:37">
      <c r="A2216" s="65" t="s">
        <v>100</v>
      </c>
      <c r="C2216" s="66"/>
      <c r="D2216" s="67"/>
      <c r="E2216" s="67"/>
      <c r="F2216" s="67"/>
      <c r="G2216" s="67"/>
      <c r="H2216" s="68"/>
      <c r="I2216" s="67"/>
      <c r="J2216" s="67"/>
      <c r="K2216" s="67"/>
      <c r="L2216" s="67"/>
      <c r="M2216" s="68"/>
      <c r="N2216" s="67"/>
      <c r="O2216" s="67"/>
      <c r="P2216" s="67"/>
      <c r="Q2216" s="67"/>
      <c r="R2216" s="68"/>
      <c r="S2216" s="67"/>
      <c r="T2216" s="67"/>
      <c r="U2216" s="67"/>
      <c r="V2216" s="67"/>
      <c r="W2216" s="68"/>
      <c r="X2216" s="67"/>
      <c r="Y2216" s="67"/>
      <c r="Z2216" s="67"/>
      <c r="AA2216" s="67"/>
      <c r="AB2216" s="68"/>
      <c r="AC2216" s="62"/>
      <c r="AD2216" s="74" t="str">
        <f>Daten!$A$31</f>
        <v>DM Senioren 2017</v>
      </c>
      <c r="AE2216" s="58"/>
      <c r="AF2216" s="58"/>
      <c r="AG2216" s="58"/>
      <c r="AH2216" s="58"/>
      <c r="AI2216" s="58"/>
      <c r="AJ2216" s="58"/>
      <c r="AK2216" s="58"/>
    </row>
    <row r="2217" spans="1:37">
      <c r="A2217" s="70" t="s">
        <v>101</v>
      </c>
      <c r="B2217" s="58"/>
      <c r="C2217" s="71"/>
      <c r="D2217" s="72"/>
      <c r="E2217" s="72"/>
      <c r="F2217" s="72"/>
      <c r="G2217" s="72"/>
      <c r="H2217" s="59"/>
      <c r="I2217" s="72"/>
      <c r="J2217" s="72"/>
      <c r="K2217" s="72"/>
      <c r="L2217" s="72"/>
      <c r="M2217" s="59"/>
      <c r="N2217" s="72"/>
      <c r="O2217" s="72"/>
      <c r="P2217" s="72"/>
      <c r="Q2217" s="72"/>
      <c r="R2217" s="59"/>
      <c r="S2217" s="72"/>
      <c r="T2217" s="72"/>
      <c r="U2217" s="72"/>
      <c r="V2217" s="72"/>
      <c r="W2217" s="59"/>
      <c r="X2217" s="72"/>
      <c r="Y2217" s="72"/>
      <c r="Z2217" s="72"/>
      <c r="AA2217" s="72"/>
      <c r="AB2217" s="59"/>
      <c r="AC2217" s="62"/>
      <c r="AD2217" s="75">
        <f>Sonntag!G92</f>
        <v>0</v>
      </c>
      <c r="AE2217" s="76"/>
      <c r="AF2217" s="76"/>
      <c r="AG2217" s="75" t="s">
        <v>34</v>
      </c>
      <c r="AH2217" s="76"/>
      <c r="AI2217" s="76"/>
      <c r="AJ2217" s="76"/>
      <c r="AK2217" s="76"/>
    </row>
    <row r="2218" spans="1:37">
      <c r="A2218" s="65" t="s">
        <v>100</v>
      </c>
      <c r="C2218" s="66"/>
      <c r="D2218" s="67"/>
      <c r="E2218" s="67"/>
      <c r="F2218" s="67"/>
      <c r="G2218" s="67"/>
      <c r="H2218" s="68"/>
      <c r="I2218" s="67"/>
      <c r="J2218" s="67"/>
      <c r="K2218" s="67"/>
      <c r="L2218" s="67"/>
      <c r="M2218" s="68"/>
      <c r="N2218" s="67"/>
      <c r="O2218" s="67"/>
      <c r="P2218" s="67"/>
      <c r="Q2218" s="67"/>
      <c r="R2218" s="68"/>
      <c r="S2218" s="67"/>
      <c r="T2218" s="67"/>
      <c r="U2218" s="67"/>
      <c r="V2218" s="67"/>
      <c r="W2218" s="68"/>
      <c r="X2218" s="67"/>
      <c r="Y2218" s="67"/>
      <c r="Z2218" s="67"/>
      <c r="AA2218" s="67"/>
      <c r="AB2218" s="68"/>
      <c r="AC2218" s="62"/>
      <c r="AD2218" s="77"/>
      <c r="AE2218" s="62"/>
      <c r="AF2218" s="62"/>
      <c r="AG2218" s="62"/>
      <c r="AH2218" s="62"/>
      <c r="AI2218" s="62"/>
      <c r="AJ2218" s="62"/>
      <c r="AK2218" s="62"/>
    </row>
    <row r="2219" spans="1:37">
      <c r="A2219" s="70" t="s">
        <v>101</v>
      </c>
      <c r="B2219" s="58"/>
      <c r="C2219" s="71"/>
      <c r="D2219" s="72"/>
      <c r="E2219" s="72"/>
      <c r="F2219" s="72"/>
      <c r="G2219" s="72"/>
      <c r="H2219" s="59"/>
      <c r="I2219" s="72"/>
      <c r="J2219" s="72"/>
      <c r="K2219" s="72"/>
      <c r="L2219" s="72"/>
      <c r="M2219" s="59"/>
      <c r="N2219" s="72"/>
      <c r="O2219" s="72"/>
      <c r="P2219" s="72"/>
      <c r="Q2219" s="72"/>
      <c r="R2219" s="59"/>
      <c r="S2219" s="72"/>
      <c r="T2219" s="72"/>
      <c r="U2219" s="72"/>
      <c r="V2219" s="72"/>
      <c r="W2219" s="59"/>
      <c r="X2219" s="72"/>
      <c r="Y2219" s="72"/>
      <c r="Z2219" s="72"/>
      <c r="AA2219" s="72"/>
      <c r="AB2219" s="59"/>
      <c r="AC2219" s="62"/>
      <c r="AD2219" s="78" t="s">
        <v>104</v>
      </c>
      <c r="AE2219" s="76"/>
      <c r="AF2219" s="76"/>
      <c r="AG2219" s="76"/>
      <c r="AH2219" s="79"/>
      <c r="AI2219" s="76"/>
      <c r="AJ2219" s="76"/>
      <c r="AK2219" s="80"/>
    </row>
    <row r="2220" spans="1:37">
      <c r="D2220" s="64"/>
      <c r="AD2220" s="81"/>
      <c r="AE2220" s="52"/>
      <c r="AF2220" s="52"/>
      <c r="AG2220" s="52"/>
      <c r="AH2220" s="82"/>
      <c r="AI2220" s="52"/>
      <c r="AJ2220" s="52"/>
      <c r="AK2220" s="53"/>
    </row>
    <row r="2221" spans="1:37">
      <c r="A2221" s="83" t="s">
        <v>105</v>
      </c>
      <c r="B2221" s="76"/>
      <c r="C2221" s="80"/>
      <c r="D2221" s="84"/>
      <c r="E2221" s="84" t="s">
        <v>100</v>
      </c>
      <c r="F2221" s="85" t="s">
        <v>21</v>
      </c>
      <c r="G2221" s="84" t="s">
        <v>101</v>
      </c>
      <c r="H2221" s="86"/>
      <c r="I2221" s="84" t="s">
        <v>106</v>
      </c>
      <c r="J2221" s="84"/>
      <c r="K2221" s="84"/>
      <c r="L2221" s="84"/>
      <c r="M2221" s="86"/>
      <c r="N2221" s="84" t="s">
        <v>107</v>
      </c>
      <c r="O2221" s="84"/>
      <c r="P2221" s="84"/>
      <c r="Q2221" s="84"/>
      <c r="R2221" s="86"/>
      <c r="S2221" s="73"/>
      <c r="T2221" s="73"/>
      <c r="AD2221" s="87" t="s">
        <v>108</v>
      </c>
      <c r="AE2221" s="58"/>
      <c r="AF2221" s="58"/>
      <c r="AG2221" s="58"/>
      <c r="AH2221" s="72"/>
      <c r="AI2221" s="58"/>
      <c r="AJ2221" s="58"/>
      <c r="AK2221" s="59"/>
    </row>
    <row r="2222" spans="1:37">
      <c r="A2222" s="60"/>
      <c r="C2222" s="61"/>
      <c r="H2222" s="61"/>
      <c r="M2222" s="61"/>
      <c r="N2222" s="88"/>
      <c r="O2222" s="89"/>
      <c r="P2222" s="89"/>
      <c r="Q2222" s="89"/>
      <c r="R2222" s="90"/>
      <c r="S2222" s="62"/>
      <c r="T2222" s="56" t="s">
        <v>109</v>
      </c>
      <c r="AD2222" s="91"/>
      <c r="AE2222" s="62"/>
      <c r="AF2222" s="62"/>
      <c r="AG2222" s="62"/>
      <c r="AH2222" s="92"/>
      <c r="AI2222" s="62"/>
      <c r="AJ2222" s="62"/>
      <c r="AK2222" s="61"/>
    </row>
    <row r="2223" spans="1:37">
      <c r="A2223" s="93" t="s">
        <v>110</v>
      </c>
      <c r="B2223" s="58"/>
      <c r="C2223" s="59"/>
      <c r="D2223" s="58"/>
      <c r="E2223" s="58"/>
      <c r="F2223" s="94" t="s">
        <v>21</v>
      </c>
      <c r="G2223" s="58"/>
      <c r="H2223" s="59"/>
      <c r="I2223" s="58"/>
      <c r="J2223" s="58"/>
      <c r="K2223" s="94" t="s">
        <v>21</v>
      </c>
      <c r="L2223" s="58"/>
      <c r="M2223" s="59"/>
      <c r="N2223" s="95"/>
      <c r="O2223" s="95"/>
      <c r="P2223" s="96"/>
      <c r="Q2223" s="97"/>
      <c r="R2223" s="98"/>
      <c r="S2223" s="62"/>
      <c r="T2223" s="62"/>
      <c r="AD2223" s="87" t="s">
        <v>111</v>
      </c>
      <c r="AE2223" s="58"/>
      <c r="AF2223" s="58"/>
      <c r="AG2223" s="58"/>
      <c r="AH2223" s="72"/>
      <c r="AI2223" s="58"/>
      <c r="AJ2223" s="58"/>
      <c r="AK2223" s="59"/>
    </row>
    <row r="2224" spans="1:37">
      <c r="A2224" s="60"/>
      <c r="C2224" s="61"/>
      <c r="H2224" s="61"/>
      <c r="K2224" s="99"/>
      <c r="M2224" s="61"/>
      <c r="N2224" s="62"/>
      <c r="Q2224" s="100"/>
      <c r="R2224" s="61"/>
      <c r="S2224" s="62"/>
      <c r="T2224" s="58"/>
      <c r="U2224" s="58"/>
      <c r="V2224" s="58"/>
      <c r="W2224" s="58"/>
      <c r="X2224" s="58"/>
      <c r="Y2224" s="58"/>
      <c r="Z2224" s="58"/>
      <c r="AA2224" s="58"/>
      <c r="AB2224" s="58"/>
      <c r="AC2224" s="62"/>
      <c r="AD2224" s="91"/>
      <c r="AE2224" s="62"/>
      <c r="AF2224" s="62"/>
      <c r="AG2224" s="62"/>
      <c r="AH2224" s="92"/>
      <c r="AI2224" s="62"/>
      <c r="AJ2224" s="62"/>
      <c r="AK2224" s="61"/>
    </row>
    <row r="2225" spans="1:37">
      <c r="A2225" s="93" t="s">
        <v>112</v>
      </c>
      <c r="B2225" s="58"/>
      <c r="C2225" s="59"/>
      <c r="D2225" s="58"/>
      <c r="E2225" s="58"/>
      <c r="F2225" s="94" t="s">
        <v>21</v>
      </c>
      <c r="G2225" s="58"/>
      <c r="H2225" s="59"/>
      <c r="I2225" s="58"/>
      <c r="J2225" s="58"/>
      <c r="K2225" s="94" t="s">
        <v>21</v>
      </c>
      <c r="L2225" s="58"/>
      <c r="M2225" s="59"/>
      <c r="N2225" s="58"/>
      <c r="O2225" s="58"/>
      <c r="P2225" s="94" t="s">
        <v>21</v>
      </c>
      <c r="Q2225" s="101"/>
      <c r="R2225" s="59"/>
      <c r="S2225" s="62"/>
      <c r="T2225" s="62"/>
      <c r="AD2225" s="87" t="s">
        <v>113</v>
      </c>
      <c r="AE2225" s="58"/>
      <c r="AF2225" s="58"/>
      <c r="AG2225" s="58"/>
      <c r="AH2225" s="72"/>
      <c r="AI2225" s="58"/>
      <c r="AJ2225" s="58"/>
      <c r="AK2225" s="59"/>
    </row>
    <row r="2226" spans="1:37">
      <c r="AD2226" s="91" t="s">
        <v>114</v>
      </c>
      <c r="AE2226" s="62"/>
      <c r="AF2226" s="62"/>
      <c r="AG2226" s="62"/>
      <c r="AH2226" s="92"/>
      <c r="AI2226" s="62"/>
      <c r="AJ2226" s="62"/>
      <c r="AK2226" s="61"/>
    </row>
    <row r="2227" spans="1:37">
      <c r="A2227" s="102"/>
      <c r="B2227" s="76"/>
      <c r="C2227" s="76"/>
      <c r="D2227" s="76"/>
      <c r="E2227" s="76" t="s">
        <v>100</v>
      </c>
      <c r="F2227" s="76"/>
      <c r="G2227" s="76"/>
      <c r="H2227" s="76"/>
      <c r="I2227" s="76"/>
      <c r="J2227" s="76"/>
      <c r="K2227" s="76"/>
      <c r="L2227" s="76"/>
      <c r="M2227" s="76"/>
      <c r="N2227" s="85" t="s">
        <v>40</v>
      </c>
      <c r="O2227" s="76"/>
      <c r="P2227" s="76"/>
      <c r="Q2227" s="76"/>
      <c r="R2227" s="76"/>
      <c r="S2227" s="76"/>
      <c r="T2227" s="76" t="s">
        <v>101</v>
      </c>
      <c r="U2227" s="76"/>
      <c r="V2227" s="76"/>
      <c r="W2227" s="76"/>
      <c r="X2227" s="76"/>
      <c r="Y2227" s="76"/>
      <c r="Z2227" s="76"/>
      <c r="AA2227" s="76"/>
      <c r="AB2227" s="80"/>
      <c r="AD2227" s="87" t="s">
        <v>115</v>
      </c>
      <c r="AE2227" s="58"/>
      <c r="AF2227" s="58"/>
      <c r="AG2227" s="58"/>
      <c r="AH2227" s="72"/>
      <c r="AI2227" s="58"/>
      <c r="AJ2227" s="58"/>
      <c r="AK2227" s="59"/>
    </row>
    <row r="2228" spans="1:37">
      <c r="A2228" s="103" t="s">
        <v>116</v>
      </c>
      <c r="B2228" s="104" t="s">
        <v>117</v>
      </c>
      <c r="C2228" s="104"/>
      <c r="D2228" s="104"/>
      <c r="E2228" s="104"/>
      <c r="F2228" s="104"/>
      <c r="G2228" s="105"/>
      <c r="H2228" s="104" t="s">
        <v>118</v>
      </c>
      <c r="I2228" s="104"/>
      <c r="J2228" s="105"/>
      <c r="K2228" s="106" t="s">
        <v>119</v>
      </c>
      <c r="L2228" s="107" t="s">
        <v>120</v>
      </c>
      <c r="M2228" s="108"/>
      <c r="N2228" s="109" t="s">
        <v>94</v>
      </c>
      <c r="O2228" s="105" t="s">
        <v>116</v>
      </c>
      <c r="P2228" s="104" t="s">
        <v>117</v>
      </c>
      <c r="Q2228" s="104"/>
      <c r="R2228" s="104"/>
      <c r="S2228" s="104"/>
      <c r="T2228" s="104"/>
      <c r="U2228" s="105"/>
      <c r="V2228" s="104" t="s">
        <v>118</v>
      </c>
      <c r="W2228" s="104"/>
      <c r="X2228" s="105"/>
      <c r="Y2228" s="106" t="s">
        <v>119</v>
      </c>
      <c r="Z2228" s="107" t="s">
        <v>120</v>
      </c>
      <c r="AA2228" s="108"/>
      <c r="AB2228" s="109" t="s">
        <v>94</v>
      </c>
    </row>
    <row r="2229" spans="1:37">
      <c r="A2229" s="110" t="s">
        <v>121</v>
      </c>
      <c r="B2229" s="111"/>
      <c r="C2229" s="111"/>
      <c r="D2229" s="111"/>
      <c r="E2229" s="111"/>
      <c r="F2229" s="111"/>
      <c r="G2229" s="112"/>
      <c r="H2229" s="111"/>
      <c r="I2229" s="111"/>
      <c r="J2229" s="112"/>
      <c r="K2229" s="113"/>
      <c r="L2229" s="114"/>
      <c r="M2229" s="115"/>
      <c r="N2229" s="116"/>
      <c r="O2229" s="117" t="s">
        <v>121</v>
      </c>
      <c r="P2229" s="111"/>
      <c r="Q2229" s="111"/>
      <c r="R2229" s="111"/>
      <c r="S2229" s="111"/>
      <c r="T2229" s="111"/>
      <c r="U2229" s="112"/>
      <c r="V2229" s="111"/>
      <c r="W2229" s="111"/>
      <c r="X2229" s="112"/>
      <c r="Y2229" s="113"/>
      <c r="Z2229" s="114"/>
      <c r="AA2229" s="115"/>
      <c r="AB2229" s="116"/>
      <c r="AD2229" s="64" t="s">
        <v>122</v>
      </c>
    </row>
    <row r="2230" spans="1:37">
      <c r="A2230" s="110" t="s">
        <v>123</v>
      </c>
      <c r="B2230" s="111"/>
      <c r="C2230" s="111"/>
      <c r="D2230" s="111"/>
      <c r="E2230" s="111"/>
      <c r="F2230" s="111"/>
      <c r="G2230" s="112"/>
      <c r="H2230" s="111"/>
      <c r="I2230" s="111"/>
      <c r="J2230" s="112"/>
      <c r="K2230" s="118"/>
      <c r="L2230" s="119"/>
      <c r="M2230" s="112"/>
      <c r="N2230" s="116"/>
      <c r="O2230" s="117" t="s">
        <v>123</v>
      </c>
      <c r="P2230" s="111"/>
      <c r="Q2230" s="111"/>
      <c r="R2230" s="111"/>
      <c r="S2230" s="111"/>
      <c r="T2230" s="111"/>
      <c r="U2230" s="112"/>
      <c r="V2230" s="111"/>
      <c r="W2230" s="111"/>
      <c r="X2230" s="112"/>
      <c r="Y2230" s="118"/>
      <c r="Z2230" s="119"/>
      <c r="AA2230" s="112"/>
      <c r="AB2230" s="116"/>
      <c r="AD2230" s="120"/>
      <c r="AE2230" s="58"/>
      <c r="AF2230" s="58"/>
      <c r="AG2230" s="58"/>
      <c r="AH2230" s="58"/>
      <c r="AI2230" s="58"/>
      <c r="AJ2230" s="58"/>
      <c r="AK2230" s="58"/>
    </row>
    <row r="2231" spans="1:37">
      <c r="A2231" s="110" t="s">
        <v>124</v>
      </c>
      <c r="B2231" s="111"/>
      <c r="C2231" s="111"/>
      <c r="D2231" s="111"/>
      <c r="E2231" s="111"/>
      <c r="F2231" s="111"/>
      <c r="G2231" s="112"/>
      <c r="H2231" s="111"/>
      <c r="I2231" s="111"/>
      <c r="J2231" s="112"/>
      <c r="K2231" s="118"/>
      <c r="L2231" s="119"/>
      <c r="M2231" s="112"/>
      <c r="N2231" s="116"/>
      <c r="O2231" s="117" t="s">
        <v>124</v>
      </c>
      <c r="P2231" s="111"/>
      <c r="Q2231" s="111"/>
      <c r="R2231" s="111"/>
      <c r="S2231" s="111"/>
      <c r="T2231" s="111"/>
      <c r="U2231" s="112"/>
      <c r="V2231" s="111"/>
      <c r="W2231" s="111"/>
      <c r="X2231" s="112"/>
      <c r="Y2231" s="118"/>
      <c r="Z2231" s="119"/>
      <c r="AA2231" s="112"/>
      <c r="AB2231" s="116"/>
      <c r="AD2231" s="64" t="s">
        <v>96</v>
      </c>
    </row>
    <row r="2232" spans="1:37">
      <c r="A2232" s="110" t="s">
        <v>125</v>
      </c>
      <c r="B2232" s="111"/>
      <c r="C2232" s="111"/>
      <c r="D2232" s="111"/>
      <c r="E2232" s="111"/>
      <c r="F2232" s="111"/>
      <c r="G2232" s="112"/>
      <c r="H2232" s="111"/>
      <c r="I2232" s="111"/>
      <c r="J2232" s="112"/>
      <c r="K2232" s="118"/>
      <c r="L2232" s="119"/>
      <c r="M2232" s="112"/>
      <c r="N2232" s="116"/>
      <c r="O2232" s="117" t="s">
        <v>125</v>
      </c>
      <c r="P2232" s="111"/>
      <c r="Q2232" s="111"/>
      <c r="R2232" s="111"/>
      <c r="S2232" s="111"/>
      <c r="T2232" s="111"/>
      <c r="U2232" s="112"/>
      <c r="V2232" s="111"/>
      <c r="W2232" s="111"/>
      <c r="X2232" s="112"/>
      <c r="Y2232" s="118"/>
      <c r="Z2232" s="119"/>
      <c r="AA2232" s="112"/>
      <c r="AB2232" s="116"/>
      <c r="AD2232" s="120"/>
      <c r="AE2232" s="58"/>
      <c r="AF2232" s="58"/>
      <c r="AG2232" s="58"/>
      <c r="AH2232" s="58"/>
      <c r="AI2232" s="58"/>
      <c r="AJ2232" s="58"/>
      <c r="AK2232" s="58"/>
    </row>
    <row r="2233" spans="1:37">
      <c r="A2233" s="110" t="s">
        <v>126</v>
      </c>
      <c r="B2233" s="111"/>
      <c r="C2233" s="111"/>
      <c r="D2233" s="111"/>
      <c r="E2233" s="111"/>
      <c r="F2233" s="111"/>
      <c r="G2233" s="112"/>
      <c r="H2233" s="111"/>
      <c r="I2233" s="111"/>
      <c r="J2233" s="112"/>
      <c r="K2233" s="118"/>
      <c r="L2233" s="119"/>
      <c r="M2233" s="112"/>
      <c r="N2233" s="116"/>
      <c r="O2233" s="117" t="s">
        <v>126</v>
      </c>
      <c r="P2233" s="111"/>
      <c r="Q2233" s="111"/>
      <c r="R2233" s="111"/>
      <c r="S2233" s="111"/>
      <c r="T2233" s="111"/>
      <c r="U2233" s="112"/>
      <c r="V2233" s="111"/>
      <c r="W2233" s="111"/>
      <c r="X2233" s="112"/>
      <c r="Y2233" s="118"/>
      <c r="Z2233" s="119"/>
      <c r="AA2233" s="112"/>
      <c r="AB2233" s="116"/>
      <c r="AD2233" s="64" t="s">
        <v>127</v>
      </c>
    </row>
    <row r="2234" spans="1:37">
      <c r="A2234" s="121" t="s">
        <v>128</v>
      </c>
      <c r="B2234" s="58"/>
      <c r="C2234" s="58"/>
      <c r="D2234" s="58"/>
      <c r="E2234" s="58"/>
      <c r="F2234" s="58"/>
      <c r="G2234" s="72"/>
      <c r="H2234" s="58"/>
      <c r="I2234" s="58"/>
      <c r="J2234" s="72"/>
      <c r="K2234" s="122"/>
      <c r="L2234" s="123"/>
      <c r="M2234" s="72"/>
      <c r="N2234" s="59"/>
      <c r="O2234" s="124" t="s">
        <v>128</v>
      </c>
      <c r="P2234" s="58"/>
      <c r="Q2234" s="58"/>
      <c r="R2234" s="58"/>
      <c r="S2234" s="58"/>
      <c r="T2234" s="58"/>
      <c r="U2234" s="72"/>
      <c r="V2234" s="58"/>
      <c r="W2234" s="58"/>
      <c r="X2234" s="72"/>
      <c r="Y2234" s="122"/>
      <c r="Z2234" s="123"/>
      <c r="AA2234" s="72"/>
      <c r="AB2234" s="59"/>
      <c r="AD2234" s="120"/>
      <c r="AE2234" s="125" t="str">
        <f>Daten!$A$35</f>
        <v>Fredenbeck</v>
      </c>
      <c r="AF2234" s="58"/>
      <c r="AG2234" s="58"/>
      <c r="AH2234" s="58"/>
      <c r="AI2234" s="58"/>
      <c r="AJ2234" s="58"/>
      <c r="AK2234" s="58"/>
    </row>
    <row r="2235" spans="1:37">
      <c r="A2235" s="65" t="s">
        <v>129</v>
      </c>
      <c r="N2235" s="61"/>
      <c r="O2235" s="64" t="s">
        <v>129</v>
      </c>
      <c r="AB2235" s="61"/>
      <c r="AD2235" s="64" t="s">
        <v>130</v>
      </c>
    </row>
    <row r="2236" spans="1:37">
      <c r="A2236" s="57"/>
      <c r="B2236" s="58"/>
      <c r="C2236" s="58"/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9"/>
      <c r="O2236" s="58"/>
      <c r="P2236" s="58"/>
      <c r="Q2236" s="58"/>
      <c r="R2236" s="58"/>
      <c r="S2236" s="58"/>
      <c r="T2236" s="58"/>
      <c r="U2236" s="58"/>
      <c r="V2236" s="58"/>
      <c r="W2236" s="58"/>
      <c r="X2236" s="58"/>
      <c r="Y2236" s="58"/>
      <c r="Z2236" s="58"/>
      <c r="AA2236" s="58"/>
      <c r="AB2236" s="59"/>
      <c r="AD2236" s="58"/>
      <c r="AE2236" s="126" t="str">
        <f>Daten!$A$33</f>
        <v>06.05.2017</v>
      </c>
      <c r="AF2236" s="58"/>
      <c r="AG2236" s="58"/>
      <c r="AH2236" s="58"/>
      <c r="AI2236" s="58"/>
      <c r="AJ2236" s="58"/>
      <c r="AK2236" s="58"/>
    </row>
    <row r="2237" spans="1:37" ht="12" customHeight="1"/>
    <row r="2238" spans="1:37">
      <c r="A2238" s="51" t="s">
        <v>95</v>
      </c>
      <c r="B2238" s="52"/>
      <c r="C2238" s="52"/>
      <c r="D2238" s="52"/>
      <c r="E2238" s="53"/>
      <c r="F2238" s="54" t="s">
        <v>96</v>
      </c>
      <c r="G2238" s="52"/>
      <c r="H2238" s="52"/>
      <c r="I2238" s="52"/>
      <c r="J2238" s="52"/>
      <c r="K2238" s="52"/>
      <c r="L2238" s="52"/>
      <c r="M2238" s="52"/>
      <c r="N2238" s="52"/>
      <c r="O2238" s="52"/>
      <c r="P2238" s="53"/>
      <c r="Q2238" s="54" t="s">
        <v>97</v>
      </c>
      <c r="R2238" s="52"/>
      <c r="S2238" s="52"/>
      <c r="T2238" s="52"/>
      <c r="U2238" s="52"/>
      <c r="V2238" s="52"/>
      <c r="W2238" s="52"/>
      <c r="X2238" s="52"/>
      <c r="Y2238" s="52"/>
      <c r="Z2238" s="52"/>
      <c r="AA2238" s="52"/>
      <c r="AB2238" s="53"/>
      <c r="AC2238" s="55" t="s">
        <v>98</v>
      </c>
    </row>
    <row r="2239" spans="1:37">
      <c r="A2239" s="57"/>
      <c r="B2239" s="58"/>
      <c r="C2239" s="58"/>
      <c r="D2239" s="58"/>
      <c r="E2239" s="59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9"/>
      <c r="Q2239" s="58"/>
      <c r="R2239" s="58">
        <f>Sonntag!P93</f>
        <v>0</v>
      </c>
      <c r="S2239" s="58"/>
      <c r="T2239" s="58"/>
      <c r="U2239" s="58"/>
      <c r="V2239" s="58"/>
      <c r="W2239" s="58"/>
      <c r="X2239" s="58"/>
      <c r="Y2239" s="58"/>
      <c r="Z2239" s="58"/>
      <c r="AA2239" s="58"/>
      <c r="AB2239" s="59"/>
      <c r="AC2239" s="55" t="s">
        <v>99</v>
      </c>
    </row>
    <row r="2240" spans="1:37" ht="15.95" customHeight="1">
      <c r="A2240" s="60" t="s">
        <v>100</v>
      </c>
      <c r="C2240" s="56">
        <f>Sonntag!I93</f>
        <v>0</v>
      </c>
      <c r="M2240" s="61"/>
      <c r="N2240" s="62" t="s">
        <v>101</v>
      </c>
      <c r="O2240" s="63"/>
      <c r="P2240" s="56">
        <f>Sonntag!M93</f>
        <v>0</v>
      </c>
      <c r="AB2240" s="61"/>
    </row>
    <row r="2241" spans="1:37">
      <c r="A2241" s="57"/>
      <c r="B2241" s="58"/>
      <c r="C2241" s="58"/>
      <c r="M2241" s="61"/>
      <c r="N2241" s="62"/>
      <c r="AB2241" s="61"/>
      <c r="AD2241" s="64" t="s">
        <v>37</v>
      </c>
      <c r="AG2241" s="64" t="s">
        <v>102</v>
      </c>
      <c r="AJ2241" s="64" t="s">
        <v>39</v>
      </c>
    </row>
    <row r="2242" spans="1:37">
      <c r="A2242" s="65" t="s">
        <v>100</v>
      </c>
      <c r="C2242" s="66"/>
      <c r="D2242" s="67"/>
      <c r="E2242" s="67"/>
      <c r="F2242" s="67"/>
      <c r="G2242" s="67"/>
      <c r="H2242" s="68"/>
      <c r="I2242" s="67"/>
      <c r="J2242" s="67"/>
      <c r="K2242" s="67"/>
      <c r="L2242" s="67"/>
      <c r="M2242" s="68"/>
      <c r="N2242" s="67"/>
      <c r="O2242" s="67"/>
      <c r="P2242" s="67"/>
      <c r="Q2242" s="67"/>
      <c r="R2242" s="68"/>
      <c r="S2242" s="67"/>
      <c r="T2242" s="67"/>
      <c r="U2242" s="67"/>
      <c r="V2242" s="67"/>
      <c r="W2242" s="68"/>
      <c r="X2242" s="67"/>
      <c r="Y2242" s="67"/>
      <c r="Z2242" s="67"/>
      <c r="AA2242" s="67"/>
      <c r="AB2242" s="68"/>
      <c r="AC2242" s="62"/>
      <c r="AD2242" s="69"/>
      <c r="AE2242" s="53"/>
      <c r="AF2242" s="62"/>
      <c r="AG2242" s="69"/>
      <c r="AH2242" s="53"/>
      <c r="AJ2242" s="69"/>
      <c r="AK2242" s="53"/>
    </row>
    <row r="2243" spans="1:37">
      <c r="A2243" s="70" t="s">
        <v>101</v>
      </c>
      <c r="B2243" s="58"/>
      <c r="C2243" s="71"/>
      <c r="D2243" s="72"/>
      <c r="E2243" s="72"/>
      <c r="F2243" s="72"/>
      <c r="G2243" s="72"/>
      <c r="H2243" s="59"/>
      <c r="I2243" s="72"/>
      <c r="J2243" s="72"/>
      <c r="K2243" s="72"/>
      <c r="L2243" s="72"/>
      <c r="M2243" s="59"/>
      <c r="N2243" s="72"/>
      <c r="O2243" s="72"/>
      <c r="P2243" s="72"/>
      <c r="Q2243" s="72"/>
      <c r="R2243" s="59"/>
      <c r="S2243" s="72"/>
      <c r="T2243" s="72"/>
      <c r="U2243" s="72"/>
      <c r="V2243" s="72"/>
      <c r="W2243" s="59"/>
      <c r="X2243" s="72"/>
      <c r="Y2243" s="72"/>
      <c r="Z2243" s="72"/>
      <c r="AA2243" s="72"/>
      <c r="AB2243" s="59"/>
      <c r="AC2243" s="62"/>
      <c r="AD2243" s="462">
        <f>Sonntag!C90</f>
        <v>0</v>
      </c>
      <c r="AE2243" s="463"/>
      <c r="AF2243" s="62"/>
      <c r="AG2243" s="462">
        <f>Sonntag!E93</f>
        <v>0</v>
      </c>
      <c r="AH2243" s="463"/>
      <c r="AJ2243" s="462">
        <f>Sonntag!F93</f>
        <v>0</v>
      </c>
      <c r="AK2243" s="463"/>
    </row>
    <row r="2244" spans="1:37">
      <c r="A2244" s="65" t="s">
        <v>100</v>
      </c>
      <c r="C2244" s="66"/>
      <c r="D2244" s="67"/>
      <c r="E2244" s="67"/>
      <c r="F2244" s="67"/>
      <c r="G2244" s="67"/>
      <c r="H2244" s="68"/>
      <c r="I2244" s="67"/>
      <c r="J2244" s="67"/>
      <c r="K2244" s="67"/>
      <c r="L2244" s="67"/>
      <c r="M2244" s="68"/>
      <c r="N2244" s="67"/>
      <c r="O2244" s="67"/>
      <c r="P2244" s="67"/>
      <c r="Q2244" s="67"/>
      <c r="R2244" s="68"/>
      <c r="S2244" s="67"/>
      <c r="T2244" s="67"/>
      <c r="U2244" s="67"/>
      <c r="V2244" s="67"/>
      <c r="W2244" s="68"/>
      <c r="X2244" s="67"/>
      <c r="Y2244" s="67"/>
      <c r="Z2244" s="67"/>
      <c r="AA2244" s="67"/>
      <c r="AB2244" s="68"/>
      <c r="AC2244" s="62"/>
      <c r="AD2244" s="57"/>
      <c r="AE2244" s="59"/>
      <c r="AF2244" s="62"/>
      <c r="AG2244" s="57"/>
      <c r="AH2244" s="59"/>
      <c r="AJ2244" s="57"/>
      <c r="AK2244" s="59"/>
    </row>
    <row r="2245" spans="1:37">
      <c r="A2245" s="70" t="s">
        <v>101</v>
      </c>
      <c r="B2245" s="58"/>
      <c r="C2245" s="71"/>
      <c r="D2245" s="72"/>
      <c r="E2245" s="72"/>
      <c r="F2245" s="72"/>
      <c r="G2245" s="72"/>
      <c r="H2245" s="59"/>
      <c r="I2245" s="72"/>
      <c r="J2245" s="72"/>
      <c r="K2245" s="72"/>
      <c r="L2245" s="72"/>
      <c r="M2245" s="59"/>
      <c r="N2245" s="72"/>
      <c r="O2245" s="72"/>
      <c r="P2245" s="72"/>
      <c r="Q2245" s="72"/>
      <c r="R2245" s="59"/>
      <c r="S2245" s="72"/>
      <c r="T2245" s="72"/>
      <c r="U2245" s="72"/>
      <c r="V2245" s="72"/>
      <c r="W2245" s="59"/>
      <c r="X2245" s="72"/>
      <c r="Y2245" s="72"/>
      <c r="Z2245" s="72"/>
      <c r="AA2245" s="72"/>
      <c r="AB2245" s="59"/>
      <c r="AC2245" s="62"/>
      <c r="AD2245" s="62"/>
      <c r="AE2245" s="62"/>
      <c r="AF2245" s="62"/>
      <c r="AG2245" s="62"/>
    </row>
    <row r="2246" spans="1:37">
      <c r="A2246" s="65" t="s">
        <v>100</v>
      </c>
      <c r="C2246" s="66"/>
      <c r="D2246" s="67"/>
      <c r="E2246" s="67"/>
      <c r="F2246" s="67"/>
      <c r="G2246" s="67"/>
      <c r="H2246" s="68"/>
      <c r="I2246" s="67"/>
      <c r="J2246" s="67"/>
      <c r="K2246" s="67"/>
      <c r="L2246" s="67"/>
      <c r="M2246" s="68"/>
      <c r="N2246" s="67"/>
      <c r="O2246" s="67"/>
      <c r="P2246" s="67"/>
      <c r="Q2246" s="67"/>
      <c r="R2246" s="68"/>
      <c r="S2246" s="67"/>
      <c r="T2246" s="67"/>
      <c r="U2246" s="67"/>
      <c r="V2246" s="67"/>
      <c r="W2246" s="68"/>
      <c r="X2246" s="67"/>
      <c r="Y2246" s="67"/>
      <c r="Z2246" s="67"/>
      <c r="AA2246" s="67"/>
      <c r="AB2246" s="68"/>
      <c r="AC2246" s="62"/>
      <c r="AD2246" s="73" t="s">
        <v>103</v>
      </c>
      <c r="AE2246" s="62"/>
      <c r="AF2246" s="62"/>
      <c r="AG2246" s="62"/>
    </row>
    <row r="2247" spans="1:37">
      <c r="A2247" s="70" t="s">
        <v>101</v>
      </c>
      <c r="B2247" s="58"/>
      <c r="C2247" s="71"/>
      <c r="D2247" s="72"/>
      <c r="E2247" s="72"/>
      <c r="F2247" s="72"/>
      <c r="G2247" s="72"/>
      <c r="H2247" s="59"/>
      <c r="I2247" s="72"/>
      <c r="J2247" s="72"/>
      <c r="K2247" s="72"/>
      <c r="L2247" s="72"/>
      <c r="M2247" s="59"/>
      <c r="N2247" s="72"/>
      <c r="O2247" s="72"/>
      <c r="P2247" s="72"/>
      <c r="Q2247" s="72"/>
      <c r="R2247" s="59"/>
      <c r="S2247" s="72"/>
      <c r="T2247" s="72"/>
      <c r="U2247" s="72"/>
      <c r="V2247" s="72"/>
      <c r="W2247" s="59"/>
      <c r="X2247" s="72"/>
      <c r="Y2247" s="72"/>
      <c r="Z2247" s="72"/>
      <c r="AA2247" s="72"/>
      <c r="AB2247" s="59"/>
      <c r="AC2247" s="62"/>
      <c r="AD2247" s="62"/>
      <c r="AE2247" s="62"/>
      <c r="AF2247" s="62"/>
      <c r="AG2247" s="62"/>
    </row>
    <row r="2248" spans="1:37">
      <c r="A2248" s="65" t="s">
        <v>100</v>
      </c>
      <c r="C2248" s="66"/>
      <c r="D2248" s="67"/>
      <c r="E2248" s="67"/>
      <c r="F2248" s="67"/>
      <c r="G2248" s="67"/>
      <c r="H2248" s="68"/>
      <c r="I2248" s="67"/>
      <c r="J2248" s="67"/>
      <c r="K2248" s="67"/>
      <c r="L2248" s="67"/>
      <c r="M2248" s="68"/>
      <c r="N2248" s="67"/>
      <c r="O2248" s="67"/>
      <c r="P2248" s="67"/>
      <c r="Q2248" s="67"/>
      <c r="R2248" s="68"/>
      <c r="S2248" s="67"/>
      <c r="T2248" s="67"/>
      <c r="U2248" s="67"/>
      <c r="V2248" s="67"/>
      <c r="W2248" s="68"/>
      <c r="X2248" s="67"/>
      <c r="Y2248" s="67"/>
      <c r="Z2248" s="67"/>
      <c r="AA2248" s="67"/>
      <c r="AB2248" s="68"/>
      <c r="AC2248" s="62"/>
      <c r="AD2248" s="74" t="str">
        <f>Daten!$A$31</f>
        <v>DM Senioren 2017</v>
      </c>
      <c r="AE2248" s="58"/>
      <c r="AF2248" s="58"/>
      <c r="AG2248" s="58"/>
      <c r="AH2248" s="58"/>
      <c r="AI2248" s="58"/>
      <c r="AJ2248" s="58"/>
      <c r="AK2248" s="58"/>
    </row>
    <row r="2249" spans="1:37">
      <c r="A2249" s="70" t="s">
        <v>101</v>
      </c>
      <c r="B2249" s="58"/>
      <c r="C2249" s="71"/>
      <c r="D2249" s="72"/>
      <c r="E2249" s="72"/>
      <c r="F2249" s="72"/>
      <c r="G2249" s="72"/>
      <c r="H2249" s="59"/>
      <c r="I2249" s="72"/>
      <c r="J2249" s="72"/>
      <c r="K2249" s="72"/>
      <c r="L2249" s="72"/>
      <c r="M2249" s="59"/>
      <c r="N2249" s="72"/>
      <c r="O2249" s="72"/>
      <c r="P2249" s="72"/>
      <c r="Q2249" s="72"/>
      <c r="R2249" s="59"/>
      <c r="S2249" s="72"/>
      <c r="T2249" s="72"/>
      <c r="U2249" s="72"/>
      <c r="V2249" s="72"/>
      <c r="W2249" s="59"/>
      <c r="X2249" s="72"/>
      <c r="Y2249" s="72"/>
      <c r="Z2249" s="72"/>
      <c r="AA2249" s="72"/>
      <c r="AB2249" s="59"/>
      <c r="AC2249" s="62"/>
      <c r="AD2249" s="75">
        <f>Sonntag!G93</f>
        <v>0</v>
      </c>
      <c r="AE2249" s="76"/>
      <c r="AF2249" s="76"/>
      <c r="AG2249" s="75" t="s">
        <v>34</v>
      </c>
      <c r="AH2249" s="76"/>
      <c r="AI2249" s="76"/>
      <c r="AJ2249" s="76"/>
      <c r="AK2249" s="76"/>
    </row>
    <row r="2250" spans="1:37">
      <c r="A2250" s="65" t="s">
        <v>100</v>
      </c>
      <c r="C2250" s="66"/>
      <c r="D2250" s="67"/>
      <c r="E2250" s="67"/>
      <c r="F2250" s="67"/>
      <c r="G2250" s="67"/>
      <c r="H2250" s="68"/>
      <c r="I2250" s="67"/>
      <c r="J2250" s="67"/>
      <c r="K2250" s="67"/>
      <c r="L2250" s="67"/>
      <c r="M2250" s="68"/>
      <c r="N2250" s="67"/>
      <c r="O2250" s="67"/>
      <c r="P2250" s="67"/>
      <c r="Q2250" s="67"/>
      <c r="R2250" s="68"/>
      <c r="S2250" s="67"/>
      <c r="T2250" s="67"/>
      <c r="U2250" s="67"/>
      <c r="V2250" s="67"/>
      <c r="W2250" s="68"/>
      <c r="X2250" s="67"/>
      <c r="Y2250" s="67"/>
      <c r="Z2250" s="67"/>
      <c r="AA2250" s="67"/>
      <c r="AB2250" s="68"/>
      <c r="AC2250" s="62"/>
      <c r="AD2250" s="77"/>
      <c r="AE2250" s="62"/>
      <c r="AF2250" s="62"/>
      <c r="AG2250" s="62"/>
      <c r="AH2250" s="62"/>
      <c r="AI2250" s="62"/>
      <c r="AJ2250" s="62"/>
      <c r="AK2250" s="62"/>
    </row>
    <row r="2251" spans="1:37">
      <c r="A2251" s="70" t="s">
        <v>101</v>
      </c>
      <c r="B2251" s="58"/>
      <c r="C2251" s="71"/>
      <c r="D2251" s="72"/>
      <c r="E2251" s="72"/>
      <c r="F2251" s="72"/>
      <c r="G2251" s="72"/>
      <c r="H2251" s="59"/>
      <c r="I2251" s="72"/>
      <c r="J2251" s="72"/>
      <c r="K2251" s="72"/>
      <c r="L2251" s="72"/>
      <c r="M2251" s="59"/>
      <c r="N2251" s="72"/>
      <c r="O2251" s="72"/>
      <c r="P2251" s="72"/>
      <c r="Q2251" s="72"/>
      <c r="R2251" s="59"/>
      <c r="S2251" s="72"/>
      <c r="T2251" s="72"/>
      <c r="U2251" s="72"/>
      <c r="V2251" s="72"/>
      <c r="W2251" s="59"/>
      <c r="X2251" s="72"/>
      <c r="Y2251" s="72"/>
      <c r="Z2251" s="72"/>
      <c r="AA2251" s="72"/>
      <c r="AB2251" s="59"/>
      <c r="AC2251" s="62"/>
      <c r="AD2251" s="78" t="s">
        <v>104</v>
      </c>
      <c r="AE2251" s="76"/>
      <c r="AF2251" s="76"/>
      <c r="AG2251" s="76"/>
      <c r="AH2251" s="79"/>
      <c r="AI2251" s="76"/>
      <c r="AJ2251" s="76"/>
      <c r="AK2251" s="80"/>
    </row>
    <row r="2252" spans="1:37">
      <c r="D2252" s="64"/>
      <c r="AD2252" s="81"/>
      <c r="AE2252" s="52"/>
      <c r="AF2252" s="52"/>
      <c r="AG2252" s="52"/>
      <c r="AH2252" s="82"/>
      <c r="AI2252" s="52"/>
      <c r="AJ2252" s="52"/>
      <c r="AK2252" s="53"/>
    </row>
    <row r="2253" spans="1:37">
      <c r="A2253" s="83" t="s">
        <v>105</v>
      </c>
      <c r="B2253" s="76"/>
      <c r="C2253" s="80"/>
      <c r="D2253" s="84"/>
      <c r="E2253" s="84" t="s">
        <v>100</v>
      </c>
      <c r="F2253" s="85" t="s">
        <v>21</v>
      </c>
      <c r="G2253" s="84" t="s">
        <v>101</v>
      </c>
      <c r="H2253" s="86"/>
      <c r="I2253" s="84" t="s">
        <v>106</v>
      </c>
      <c r="J2253" s="84"/>
      <c r="K2253" s="84"/>
      <c r="L2253" s="84"/>
      <c r="M2253" s="86"/>
      <c r="N2253" s="84" t="s">
        <v>107</v>
      </c>
      <c r="O2253" s="84"/>
      <c r="P2253" s="84"/>
      <c r="Q2253" s="84"/>
      <c r="R2253" s="86"/>
      <c r="S2253" s="73"/>
      <c r="T2253" s="73"/>
      <c r="AD2253" s="87" t="s">
        <v>108</v>
      </c>
      <c r="AE2253" s="58"/>
      <c r="AF2253" s="58"/>
      <c r="AG2253" s="58"/>
      <c r="AH2253" s="72"/>
      <c r="AI2253" s="58"/>
      <c r="AJ2253" s="58"/>
      <c r="AK2253" s="59"/>
    </row>
    <row r="2254" spans="1:37">
      <c r="A2254" s="60"/>
      <c r="C2254" s="61"/>
      <c r="H2254" s="61"/>
      <c r="M2254" s="61"/>
      <c r="N2254" s="88"/>
      <c r="O2254" s="89"/>
      <c r="P2254" s="89"/>
      <c r="Q2254" s="89"/>
      <c r="R2254" s="90"/>
      <c r="S2254" s="62"/>
      <c r="T2254" s="56" t="s">
        <v>109</v>
      </c>
      <c r="AD2254" s="91"/>
      <c r="AE2254" s="62"/>
      <c r="AF2254" s="62"/>
      <c r="AG2254" s="62"/>
      <c r="AH2254" s="92"/>
      <c r="AI2254" s="62"/>
      <c r="AJ2254" s="62"/>
      <c r="AK2254" s="61"/>
    </row>
    <row r="2255" spans="1:37">
      <c r="A2255" s="93" t="s">
        <v>110</v>
      </c>
      <c r="B2255" s="58"/>
      <c r="C2255" s="59"/>
      <c r="D2255" s="58"/>
      <c r="E2255" s="58"/>
      <c r="F2255" s="94" t="s">
        <v>21</v>
      </c>
      <c r="G2255" s="58"/>
      <c r="H2255" s="59"/>
      <c r="I2255" s="58"/>
      <c r="J2255" s="58"/>
      <c r="K2255" s="94" t="s">
        <v>21</v>
      </c>
      <c r="L2255" s="58"/>
      <c r="M2255" s="59"/>
      <c r="N2255" s="95"/>
      <c r="O2255" s="95"/>
      <c r="P2255" s="96"/>
      <c r="Q2255" s="97"/>
      <c r="R2255" s="98"/>
      <c r="S2255" s="62"/>
      <c r="T2255" s="62"/>
      <c r="AD2255" s="87" t="s">
        <v>111</v>
      </c>
      <c r="AE2255" s="58"/>
      <c r="AF2255" s="58"/>
      <c r="AG2255" s="58"/>
      <c r="AH2255" s="72"/>
      <c r="AI2255" s="58"/>
      <c r="AJ2255" s="58"/>
      <c r="AK2255" s="59"/>
    </row>
    <row r="2256" spans="1:37">
      <c r="A2256" s="60"/>
      <c r="C2256" s="61"/>
      <c r="H2256" s="61"/>
      <c r="K2256" s="99"/>
      <c r="M2256" s="61"/>
      <c r="N2256" s="62"/>
      <c r="Q2256" s="100"/>
      <c r="R2256" s="61"/>
      <c r="S2256" s="62"/>
      <c r="T2256" s="58"/>
      <c r="U2256" s="58"/>
      <c r="V2256" s="58"/>
      <c r="W2256" s="58"/>
      <c r="X2256" s="58"/>
      <c r="Y2256" s="58"/>
      <c r="Z2256" s="58"/>
      <c r="AA2256" s="58"/>
      <c r="AB2256" s="58"/>
      <c r="AC2256" s="62"/>
      <c r="AD2256" s="91"/>
      <c r="AE2256" s="62"/>
      <c r="AF2256" s="62"/>
      <c r="AG2256" s="62"/>
      <c r="AH2256" s="92"/>
      <c r="AI2256" s="62"/>
      <c r="AJ2256" s="62"/>
      <c r="AK2256" s="61"/>
    </row>
    <row r="2257" spans="1:37">
      <c r="A2257" s="93" t="s">
        <v>112</v>
      </c>
      <c r="B2257" s="58"/>
      <c r="C2257" s="59"/>
      <c r="D2257" s="58"/>
      <c r="E2257" s="58"/>
      <c r="F2257" s="94" t="s">
        <v>21</v>
      </c>
      <c r="G2257" s="58"/>
      <c r="H2257" s="59"/>
      <c r="I2257" s="58"/>
      <c r="J2257" s="58"/>
      <c r="K2257" s="94" t="s">
        <v>21</v>
      </c>
      <c r="L2257" s="58"/>
      <c r="M2257" s="59"/>
      <c r="N2257" s="58"/>
      <c r="O2257" s="58"/>
      <c r="P2257" s="94" t="s">
        <v>21</v>
      </c>
      <c r="Q2257" s="101"/>
      <c r="R2257" s="59"/>
      <c r="S2257" s="62"/>
      <c r="T2257" s="62"/>
      <c r="AD2257" s="87" t="s">
        <v>113</v>
      </c>
      <c r="AE2257" s="58"/>
      <c r="AF2257" s="58"/>
      <c r="AG2257" s="58"/>
      <c r="AH2257" s="72"/>
      <c r="AI2257" s="58"/>
      <c r="AJ2257" s="58"/>
      <c r="AK2257" s="59"/>
    </row>
    <row r="2258" spans="1:37">
      <c r="AD2258" s="91" t="s">
        <v>114</v>
      </c>
      <c r="AE2258" s="62"/>
      <c r="AF2258" s="62"/>
      <c r="AG2258" s="62"/>
      <c r="AH2258" s="92"/>
      <c r="AI2258" s="62"/>
      <c r="AJ2258" s="62"/>
      <c r="AK2258" s="61"/>
    </row>
    <row r="2259" spans="1:37">
      <c r="A2259" s="102"/>
      <c r="B2259" s="76"/>
      <c r="C2259" s="76"/>
      <c r="D2259" s="76"/>
      <c r="E2259" s="76" t="s">
        <v>100</v>
      </c>
      <c r="F2259" s="76"/>
      <c r="G2259" s="76"/>
      <c r="H2259" s="76"/>
      <c r="I2259" s="76"/>
      <c r="J2259" s="76"/>
      <c r="K2259" s="76"/>
      <c r="L2259" s="76"/>
      <c r="M2259" s="76"/>
      <c r="N2259" s="85" t="s">
        <v>40</v>
      </c>
      <c r="O2259" s="76"/>
      <c r="P2259" s="76"/>
      <c r="Q2259" s="76"/>
      <c r="R2259" s="76"/>
      <c r="S2259" s="76"/>
      <c r="T2259" s="76" t="s">
        <v>101</v>
      </c>
      <c r="U2259" s="76"/>
      <c r="V2259" s="76"/>
      <c r="W2259" s="76"/>
      <c r="X2259" s="76"/>
      <c r="Y2259" s="76"/>
      <c r="Z2259" s="76"/>
      <c r="AA2259" s="76"/>
      <c r="AB2259" s="80"/>
      <c r="AD2259" s="87" t="s">
        <v>115</v>
      </c>
      <c r="AE2259" s="58"/>
      <c r="AF2259" s="58"/>
      <c r="AG2259" s="58"/>
      <c r="AH2259" s="72"/>
      <c r="AI2259" s="58"/>
      <c r="AJ2259" s="58"/>
      <c r="AK2259" s="59"/>
    </row>
    <row r="2260" spans="1:37">
      <c r="A2260" s="103" t="s">
        <v>116</v>
      </c>
      <c r="B2260" s="104" t="s">
        <v>117</v>
      </c>
      <c r="C2260" s="104"/>
      <c r="D2260" s="104"/>
      <c r="E2260" s="104"/>
      <c r="F2260" s="104"/>
      <c r="G2260" s="105"/>
      <c r="H2260" s="104" t="s">
        <v>118</v>
      </c>
      <c r="I2260" s="104"/>
      <c r="J2260" s="105"/>
      <c r="K2260" s="106" t="s">
        <v>119</v>
      </c>
      <c r="L2260" s="107" t="s">
        <v>120</v>
      </c>
      <c r="M2260" s="108"/>
      <c r="N2260" s="109" t="s">
        <v>94</v>
      </c>
      <c r="O2260" s="105" t="s">
        <v>116</v>
      </c>
      <c r="P2260" s="104" t="s">
        <v>117</v>
      </c>
      <c r="Q2260" s="104"/>
      <c r="R2260" s="104"/>
      <c r="S2260" s="104"/>
      <c r="T2260" s="104"/>
      <c r="U2260" s="105"/>
      <c r="V2260" s="104" t="s">
        <v>118</v>
      </c>
      <c r="W2260" s="104"/>
      <c r="X2260" s="105"/>
      <c r="Y2260" s="106" t="s">
        <v>119</v>
      </c>
      <c r="Z2260" s="107" t="s">
        <v>120</v>
      </c>
      <c r="AA2260" s="108"/>
      <c r="AB2260" s="109" t="s">
        <v>94</v>
      </c>
    </row>
    <row r="2261" spans="1:37">
      <c r="A2261" s="110" t="s">
        <v>121</v>
      </c>
      <c r="B2261" s="111"/>
      <c r="C2261" s="111"/>
      <c r="D2261" s="111"/>
      <c r="E2261" s="111"/>
      <c r="F2261" s="111"/>
      <c r="G2261" s="112"/>
      <c r="H2261" s="111"/>
      <c r="I2261" s="111"/>
      <c r="J2261" s="112"/>
      <c r="K2261" s="113"/>
      <c r="L2261" s="114"/>
      <c r="M2261" s="115"/>
      <c r="N2261" s="116"/>
      <c r="O2261" s="117" t="s">
        <v>121</v>
      </c>
      <c r="P2261" s="111"/>
      <c r="Q2261" s="111"/>
      <c r="R2261" s="111"/>
      <c r="S2261" s="111"/>
      <c r="T2261" s="111"/>
      <c r="U2261" s="112"/>
      <c r="V2261" s="111"/>
      <c r="W2261" s="111"/>
      <c r="X2261" s="112"/>
      <c r="Y2261" s="113"/>
      <c r="Z2261" s="114"/>
      <c r="AA2261" s="115"/>
      <c r="AB2261" s="116"/>
      <c r="AD2261" s="64" t="s">
        <v>122</v>
      </c>
    </row>
    <row r="2262" spans="1:37">
      <c r="A2262" s="110" t="s">
        <v>123</v>
      </c>
      <c r="B2262" s="111"/>
      <c r="C2262" s="111"/>
      <c r="D2262" s="111"/>
      <c r="E2262" s="111"/>
      <c r="F2262" s="111"/>
      <c r="G2262" s="112"/>
      <c r="H2262" s="111"/>
      <c r="I2262" s="111"/>
      <c r="J2262" s="112"/>
      <c r="K2262" s="118"/>
      <c r="L2262" s="119"/>
      <c r="M2262" s="112"/>
      <c r="N2262" s="116"/>
      <c r="O2262" s="117" t="s">
        <v>123</v>
      </c>
      <c r="P2262" s="111"/>
      <c r="Q2262" s="111"/>
      <c r="R2262" s="111"/>
      <c r="S2262" s="111"/>
      <c r="T2262" s="111"/>
      <c r="U2262" s="112"/>
      <c r="V2262" s="111"/>
      <c r="W2262" s="111"/>
      <c r="X2262" s="112"/>
      <c r="Y2262" s="118"/>
      <c r="Z2262" s="119"/>
      <c r="AA2262" s="112"/>
      <c r="AB2262" s="116"/>
      <c r="AD2262" s="120"/>
      <c r="AE2262" s="58"/>
      <c r="AF2262" s="58"/>
      <c r="AG2262" s="58"/>
      <c r="AH2262" s="58"/>
      <c r="AI2262" s="58"/>
      <c r="AJ2262" s="58"/>
      <c r="AK2262" s="58"/>
    </row>
    <row r="2263" spans="1:37">
      <c r="A2263" s="110" t="s">
        <v>124</v>
      </c>
      <c r="B2263" s="111"/>
      <c r="C2263" s="111"/>
      <c r="D2263" s="111"/>
      <c r="E2263" s="111"/>
      <c r="F2263" s="111"/>
      <c r="G2263" s="112"/>
      <c r="H2263" s="111"/>
      <c r="I2263" s="111"/>
      <c r="J2263" s="112"/>
      <c r="K2263" s="118"/>
      <c r="L2263" s="119"/>
      <c r="M2263" s="112"/>
      <c r="N2263" s="116"/>
      <c r="O2263" s="117" t="s">
        <v>124</v>
      </c>
      <c r="P2263" s="111"/>
      <c r="Q2263" s="111"/>
      <c r="R2263" s="111"/>
      <c r="S2263" s="111"/>
      <c r="T2263" s="111"/>
      <c r="U2263" s="112"/>
      <c r="V2263" s="111"/>
      <c r="W2263" s="111"/>
      <c r="X2263" s="112"/>
      <c r="Y2263" s="118"/>
      <c r="Z2263" s="119"/>
      <c r="AA2263" s="112"/>
      <c r="AB2263" s="116"/>
      <c r="AD2263" s="64" t="s">
        <v>96</v>
      </c>
    </row>
    <row r="2264" spans="1:37">
      <c r="A2264" s="110" t="s">
        <v>125</v>
      </c>
      <c r="B2264" s="111"/>
      <c r="C2264" s="111"/>
      <c r="D2264" s="111"/>
      <c r="E2264" s="111"/>
      <c r="F2264" s="111"/>
      <c r="G2264" s="112"/>
      <c r="H2264" s="111"/>
      <c r="I2264" s="111"/>
      <c r="J2264" s="112"/>
      <c r="K2264" s="118"/>
      <c r="L2264" s="119"/>
      <c r="M2264" s="112"/>
      <c r="N2264" s="116"/>
      <c r="O2264" s="117" t="s">
        <v>125</v>
      </c>
      <c r="P2264" s="111"/>
      <c r="Q2264" s="111"/>
      <c r="R2264" s="111"/>
      <c r="S2264" s="111"/>
      <c r="T2264" s="111"/>
      <c r="U2264" s="112"/>
      <c r="V2264" s="111"/>
      <c r="W2264" s="111"/>
      <c r="X2264" s="112"/>
      <c r="Y2264" s="118"/>
      <c r="Z2264" s="119"/>
      <c r="AA2264" s="112"/>
      <c r="AB2264" s="116"/>
      <c r="AD2264" s="120"/>
      <c r="AE2264" s="58"/>
      <c r="AF2264" s="58"/>
      <c r="AG2264" s="58"/>
      <c r="AH2264" s="58"/>
      <c r="AI2264" s="58"/>
      <c r="AJ2264" s="58"/>
      <c r="AK2264" s="58"/>
    </row>
    <row r="2265" spans="1:37">
      <c r="A2265" s="110" t="s">
        <v>126</v>
      </c>
      <c r="B2265" s="111"/>
      <c r="C2265" s="111"/>
      <c r="D2265" s="111"/>
      <c r="E2265" s="111"/>
      <c r="F2265" s="111"/>
      <c r="G2265" s="112"/>
      <c r="H2265" s="111"/>
      <c r="I2265" s="111"/>
      <c r="J2265" s="112"/>
      <c r="K2265" s="118"/>
      <c r="L2265" s="119"/>
      <c r="M2265" s="112"/>
      <c r="N2265" s="116"/>
      <c r="O2265" s="117" t="s">
        <v>126</v>
      </c>
      <c r="P2265" s="111"/>
      <c r="Q2265" s="111"/>
      <c r="R2265" s="111"/>
      <c r="S2265" s="111"/>
      <c r="T2265" s="111"/>
      <c r="U2265" s="112"/>
      <c r="V2265" s="111"/>
      <c r="W2265" s="111"/>
      <c r="X2265" s="112"/>
      <c r="Y2265" s="118"/>
      <c r="Z2265" s="119"/>
      <c r="AA2265" s="112"/>
      <c r="AB2265" s="116"/>
      <c r="AD2265" s="64" t="s">
        <v>127</v>
      </c>
    </row>
    <row r="2266" spans="1:37">
      <c r="A2266" s="121" t="s">
        <v>128</v>
      </c>
      <c r="B2266" s="58"/>
      <c r="C2266" s="58"/>
      <c r="D2266" s="58"/>
      <c r="E2266" s="58"/>
      <c r="F2266" s="58"/>
      <c r="G2266" s="72"/>
      <c r="H2266" s="58"/>
      <c r="I2266" s="58"/>
      <c r="J2266" s="72"/>
      <c r="K2266" s="122"/>
      <c r="L2266" s="123"/>
      <c r="M2266" s="72"/>
      <c r="N2266" s="59"/>
      <c r="O2266" s="124" t="s">
        <v>128</v>
      </c>
      <c r="P2266" s="58"/>
      <c r="Q2266" s="58"/>
      <c r="R2266" s="58"/>
      <c r="S2266" s="58"/>
      <c r="T2266" s="58"/>
      <c r="U2266" s="72"/>
      <c r="V2266" s="58"/>
      <c r="W2266" s="58"/>
      <c r="X2266" s="72"/>
      <c r="Y2266" s="122"/>
      <c r="Z2266" s="123"/>
      <c r="AA2266" s="72"/>
      <c r="AB2266" s="59"/>
      <c r="AD2266" s="120"/>
      <c r="AE2266" s="125" t="str">
        <f>Daten!$A$35</f>
        <v>Fredenbeck</v>
      </c>
      <c r="AF2266" s="58"/>
      <c r="AG2266" s="58"/>
      <c r="AH2266" s="58"/>
      <c r="AI2266" s="58"/>
      <c r="AJ2266" s="58"/>
      <c r="AK2266" s="58"/>
    </row>
    <row r="2267" spans="1:37">
      <c r="A2267" s="65" t="s">
        <v>129</v>
      </c>
      <c r="N2267" s="61"/>
      <c r="O2267" s="64" t="s">
        <v>129</v>
      </c>
      <c r="AB2267" s="61"/>
      <c r="AD2267" s="64" t="s">
        <v>130</v>
      </c>
    </row>
    <row r="2268" spans="1:37">
      <c r="A2268" s="57"/>
      <c r="B2268" s="58"/>
      <c r="C2268" s="58"/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9"/>
      <c r="O2268" s="58"/>
      <c r="P2268" s="58"/>
      <c r="Q2268" s="58"/>
      <c r="R2268" s="58"/>
      <c r="S2268" s="58"/>
      <c r="T2268" s="58"/>
      <c r="U2268" s="58"/>
      <c r="V2268" s="58"/>
      <c r="W2268" s="58"/>
      <c r="X2268" s="58"/>
      <c r="Y2268" s="58"/>
      <c r="Z2268" s="58"/>
      <c r="AA2268" s="58"/>
      <c r="AB2268" s="59"/>
      <c r="AD2268" s="58"/>
      <c r="AE2268" s="126" t="str">
        <f>Daten!$A$33</f>
        <v>06.05.2017</v>
      </c>
      <c r="AF2268" s="58"/>
      <c r="AG2268" s="58"/>
      <c r="AH2268" s="58"/>
      <c r="AI2268" s="58"/>
      <c r="AJ2268" s="58"/>
      <c r="AK2268" s="58"/>
    </row>
    <row r="2269" spans="1:37">
      <c r="A2269" s="51" t="s">
        <v>95</v>
      </c>
      <c r="B2269" s="52"/>
      <c r="C2269" s="52"/>
      <c r="D2269" s="52"/>
      <c r="E2269" s="53"/>
      <c r="F2269" s="54" t="s">
        <v>96</v>
      </c>
      <c r="G2269" s="52"/>
      <c r="H2269" s="52"/>
      <c r="I2269" s="52"/>
      <c r="J2269" s="52"/>
      <c r="K2269" s="52"/>
      <c r="L2269" s="52"/>
      <c r="M2269" s="52"/>
      <c r="N2269" s="52"/>
      <c r="O2269" s="52"/>
      <c r="P2269" s="53"/>
      <c r="Q2269" s="54" t="s">
        <v>97</v>
      </c>
      <c r="R2269" s="52"/>
      <c r="S2269" s="52"/>
      <c r="T2269" s="52"/>
      <c r="U2269" s="52"/>
      <c r="V2269" s="52"/>
      <c r="W2269" s="52"/>
      <c r="X2269" s="52"/>
      <c r="Y2269" s="52"/>
      <c r="Z2269" s="52"/>
      <c r="AA2269" s="52"/>
      <c r="AB2269" s="53"/>
      <c r="AC2269" s="55" t="s">
        <v>98</v>
      </c>
    </row>
    <row r="2270" spans="1:37">
      <c r="A2270" s="57"/>
      <c r="B2270" s="58"/>
      <c r="C2270" s="58"/>
      <c r="D2270" s="58"/>
      <c r="E2270" s="59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9"/>
      <c r="Q2270" s="58"/>
      <c r="R2270" s="58">
        <f>Sonntag!P94</f>
        <v>0</v>
      </c>
      <c r="S2270" s="58"/>
      <c r="T2270" s="58"/>
      <c r="U2270" s="58"/>
      <c r="V2270" s="58"/>
      <c r="W2270" s="58"/>
      <c r="X2270" s="58"/>
      <c r="Y2270" s="58"/>
      <c r="Z2270" s="58"/>
      <c r="AA2270" s="58"/>
      <c r="AB2270" s="59"/>
      <c r="AC2270" s="55" t="s">
        <v>99</v>
      </c>
    </row>
    <row r="2271" spans="1:37" ht="15.95" customHeight="1">
      <c r="A2271" s="60" t="s">
        <v>100</v>
      </c>
      <c r="C2271" s="56">
        <f>Sonntag!I94</f>
        <v>0</v>
      </c>
      <c r="M2271" s="61"/>
      <c r="N2271" s="62" t="s">
        <v>101</v>
      </c>
      <c r="O2271" s="63"/>
      <c r="P2271" s="56">
        <f>Sonntag!M94</f>
        <v>0</v>
      </c>
      <c r="AB2271" s="61"/>
    </row>
    <row r="2272" spans="1:37">
      <c r="A2272" s="57"/>
      <c r="B2272" s="58"/>
      <c r="C2272" s="58"/>
      <c r="M2272" s="61"/>
      <c r="N2272" s="62"/>
      <c r="AB2272" s="61"/>
      <c r="AD2272" s="64" t="s">
        <v>37</v>
      </c>
      <c r="AG2272" s="64" t="s">
        <v>102</v>
      </c>
      <c r="AJ2272" s="64" t="s">
        <v>39</v>
      </c>
    </row>
    <row r="2273" spans="1:37">
      <c r="A2273" s="65" t="s">
        <v>100</v>
      </c>
      <c r="C2273" s="66"/>
      <c r="D2273" s="67"/>
      <c r="E2273" s="67"/>
      <c r="F2273" s="67"/>
      <c r="G2273" s="67"/>
      <c r="H2273" s="68"/>
      <c r="I2273" s="67"/>
      <c r="J2273" s="67"/>
      <c r="K2273" s="67"/>
      <c r="L2273" s="67"/>
      <c r="M2273" s="68"/>
      <c r="N2273" s="67"/>
      <c r="O2273" s="67"/>
      <c r="P2273" s="67"/>
      <c r="Q2273" s="67"/>
      <c r="R2273" s="68"/>
      <c r="S2273" s="67"/>
      <c r="T2273" s="67"/>
      <c r="U2273" s="67"/>
      <c r="V2273" s="67"/>
      <c r="W2273" s="68"/>
      <c r="X2273" s="67"/>
      <c r="Y2273" s="67"/>
      <c r="Z2273" s="67"/>
      <c r="AA2273" s="67"/>
      <c r="AB2273" s="68"/>
      <c r="AC2273" s="62"/>
      <c r="AD2273" s="69"/>
      <c r="AE2273" s="53"/>
      <c r="AF2273" s="62"/>
      <c r="AG2273" s="69"/>
      <c r="AH2273" s="53"/>
      <c r="AJ2273" s="69"/>
      <c r="AK2273" s="53"/>
    </row>
    <row r="2274" spans="1:37">
      <c r="A2274" s="70" t="s">
        <v>101</v>
      </c>
      <c r="B2274" s="58"/>
      <c r="C2274" s="71"/>
      <c r="D2274" s="72"/>
      <c r="E2274" s="72"/>
      <c r="F2274" s="72"/>
      <c r="G2274" s="72"/>
      <c r="H2274" s="59"/>
      <c r="I2274" s="72"/>
      <c r="J2274" s="72"/>
      <c r="K2274" s="72"/>
      <c r="L2274" s="72"/>
      <c r="M2274" s="59"/>
      <c r="N2274" s="72"/>
      <c r="O2274" s="72"/>
      <c r="P2274" s="72"/>
      <c r="Q2274" s="72"/>
      <c r="R2274" s="59"/>
      <c r="S2274" s="72"/>
      <c r="T2274" s="72"/>
      <c r="U2274" s="72"/>
      <c r="V2274" s="72"/>
      <c r="W2274" s="59"/>
      <c r="X2274" s="72"/>
      <c r="Y2274" s="72"/>
      <c r="Z2274" s="72"/>
      <c r="AA2274" s="72"/>
      <c r="AB2274" s="59"/>
      <c r="AC2274" s="62"/>
      <c r="AD2274" s="462">
        <f>Sonntag!C94</f>
        <v>0</v>
      </c>
      <c r="AE2274" s="463"/>
      <c r="AF2274" s="62"/>
      <c r="AG2274" s="462">
        <f>Sonntag!E94</f>
        <v>0</v>
      </c>
      <c r="AH2274" s="463"/>
      <c r="AJ2274" s="462">
        <f>Sonntag!F94</f>
        <v>0</v>
      </c>
      <c r="AK2274" s="463"/>
    </row>
    <row r="2275" spans="1:37">
      <c r="A2275" s="65" t="s">
        <v>100</v>
      </c>
      <c r="C2275" s="66"/>
      <c r="D2275" s="67"/>
      <c r="E2275" s="67"/>
      <c r="F2275" s="67"/>
      <c r="G2275" s="67"/>
      <c r="H2275" s="68"/>
      <c r="I2275" s="67"/>
      <c r="J2275" s="67"/>
      <c r="K2275" s="67"/>
      <c r="L2275" s="67"/>
      <c r="M2275" s="68"/>
      <c r="N2275" s="67"/>
      <c r="O2275" s="67"/>
      <c r="P2275" s="67"/>
      <c r="Q2275" s="67"/>
      <c r="R2275" s="68"/>
      <c r="S2275" s="67"/>
      <c r="T2275" s="67"/>
      <c r="U2275" s="67"/>
      <c r="V2275" s="67"/>
      <c r="W2275" s="68"/>
      <c r="X2275" s="67"/>
      <c r="Y2275" s="67"/>
      <c r="Z2275" s="67"/>
      <c r="AA2275" s="67"/>
      <c r="AB2275" s="68"/>
      <c r="AC2275" s="62"/>
      <c r="AD2275" s="57"/>
      <c r="AE2275" s="59"/>
      <c r="AF2275" s="62"/>
      <c r="AG2275" s="57"/>
      <c r="AH2275" s="59"/>
      <c r="AJ2275" s="57"/>
      <c r="AK2275" s="59"/>
    </row>
    <row r="2276" spans="1:37">
      <c r="A2276" s="70" t="s">
        <v>101</v>
      </c>
      <c r="B2276" s="58"/>
      <c r="C2276" s="71"/>
      <c r="D2276" s="72"/>
      <c r="E2276" s="72"/>
      <c r="F2276" s="72"/>
      <c r="G2276" s="72"/>
      <c r="H2276" s="59"/>
      <c r="I2276" s="72"/>
      <c r="J2276" s="72"/>
      <c r="K2276" s="72"/>
      <c r="L2276" s="72"/>
      <c r="M2276" s="59"/>
      <c r="N2276" s="72"/>
      <c r="O2276" s="72"/>
      <c r="P2276" s="72"/>
      <c r="Q2276" s="72"/>
      <c r="R2276" s="59"/>
      <c r="S2276" s="72"/>
      <c r="T2276" s="72"/>
      <c r="U2276" s="72"/>
      <c r="V2276" s="72"/>
      <c r="W2276" s="59"/>
      <c r="X2276" s="72"/>
      <c r="Y2276" s="72"/>
      <c r="Z2276" s="72"/>
      <c r="AA2276" s="72"/>
      <c r="AB2276" s="59"/>
      <c r="AC2276" s="62"/>
      <c r="AD2276" s="62"/>
      <c r="AE2276" s="62"/>
      <c r="AF2276" s="62"/>
      <c r="AG2276" s="62"/>
    </row>
    <row r="2277" spans="1:37">
      <c r="A2277" s="65" t="s">
        <v>100</v>
      </c>
      <c r="C2277" s="66"/>
      <c r="D2277" s="67"/>
      <c r="E2277" s="67"/>
      <c r="F2277" s="67"/>
      <c r="G2277" s="67"/>
      <c r="H2277" s="68"/>
      <c r="I2277" s="67"/>
      <c r="J2277" s="67"/>
      <c r="K2277" s="67"/>
      <c r="L2277" s="67"/>
      <c r="M2277" s="68"/>
      <c r="N2277" s="67"/>
      <c r="O2277" s="67"/>
      <c r="P2277" s="67"/>
      <c r="Q2277" s="67"/>
      <c r="R2277" s="68"/>
      <c r="S2277" s="67"/>
      <c r="T2277" s="67"/>
      <c r="U2277" s="67"/>
      <c r="V2277" s="67"/>
      <c r="W2277" s="68"/>
      <c r="X2277" s="67"/>
      <c r="Y2277" s="67"/>
      <c r="Z2277" s="67"/>
      <c r="AA2277" s="67"/>
      <c r="AB2277" s="68"/>
      <c r="AC2277" s="62"/>
      <c r="AD2277" s="73" t="s">
        <v>103</v>
      </c>
      <c r="AE2277" s="62"/>
      <c r="AF2277" s="62"/>
      <c r="AG2277" s="62"/>
    </row>
    <row r="2278" spans="1:37">
      <c r="A2278" s="70" t="s">
        <v>101</v>
      </c>
      <c r="B2278" s="58"/>
      <c r="C2278" s="71"/>
      <c r="D2278" s="72"/>
      <c r="E2278" s="72"/>
      <c r="F2278" s="72"/>
      <c r="G2278" s="72"/>
      <c r="H2278" s="59"/>
      <c r="I2278" s="72"/>
      <c r="J2278" s="72"/>
      <c r="K2278" s="72"/>
      <c r="L2278" s="72"/>
      <c r="M2278" s="59"/>
      <c r="N2278" s="72"/>
      <c r="O2278" s="72"/>
      <c r="P2278" s="72"/>
      <c r="Q2278" s="72"/>
      <c r="R2278" s="59"/>
      <c r="S2278" s="72"/>
      <c r="T2278" s="72"/>
      <c r="U2278" s="72"/>
      <c r="V2278" s="72"/>
      <c r="W2278" s="59"/>
      <c r="X2278" s="72"/>
      <c r="Y2278" s="72"/>
      <c r="Z2278" s="72"/>
      <c r="AA2278" s="72"/>
      <c r="AB2278" s="59"/>
      <c r="AC2278" s="62"/>
      <c r="AD2278" s="62"/>
      <c r="AE2278" s="62"/>
      <c r="AF2278" s="62"/>
      <c r="AG2278" s="62"/>
    </row>
    <row r="2279" spans="1:37">
      <c r="A2279" s="65" t="s">
        <v>100</v>
      </c>
      <c r="C2279" s="66"/>
      <c r="D2279" s="67"/>
      <c r="E2279" s="67"/>
      <c r="F2279" s="67"/>
      <c r="G2279" s="67"/>
      <c r="H2279" s="68"/>
      <c r="I2279" s="67"/>
      <c r="J2279" s="67"/>
      <c r="K2279" s="67"/>
      <c r="L2279" s="67"/>
      <c r="M2279" s="68"/>
      <c r="N2279" s="67"/>
      <c r="O2279" s="67"/>
      <c r="P2279" s="67"/>
      <c r="Q2279" s="67"/>
      <c r="R2279" s="68"/>
      <c r="S2279" s="67"/>
      <c r="T2279" s="67"/>
      <c r="U2279" s="67"/>
      <c r="V2279" s="67"/>
      <c r="W2279" s="68"/>
      <c r="X2279" s="67"/>
      <c r="Y2279" s="67"/>
      <c r="Z2279" s="67"/>
      <c r="AA2279" s="67"/>
      <c r="AB2279" s="68"/>
      <c r="AC2279" s="62"/>
      <c r="AD2279" s="74" t="str">
        <f>Daten!$A$31</f>
        <v>DM Senioren 2017</v>
      </c>
      <c r="AE2279" s="58"/>
      <c r="AF2279" s="58"/>
      <c r="AG2279" s="58"/>
      <c r="AH2279" s="58"/>
      <c r="AI2279" s="58"/>
      <c r="AJ2279" s="58"/>
      <c r="AK2279" s="58"/>
    </row>
    <row r="2280" spans="1:37">
      <c r="A2280" s="70" t="s">
        <v>101</v>
      </c>
      <c r="B2280" s="58"/>
      <c r="C2280" s="71"/>
      <c r="D2280" s="72"/>
      <c r="E2280" s="72"/>
      <c r="F2280" s="72"/>
      <c r="G2280" s="72"/>
      <c r="H2280" s="59"/>
      <c r="I2280" s="72"/>
      <c r="J2280" s="72"/>
      <c r="K2280" s="72"/>
      <c r="L2280" s="72"/>
      <c r="M2280" s="59"/>
      <c r="N2280" s="72"/>
      <c r="O2280" s="72"/>
      <c r="P2280" s="72"/>
      <c r="Q2280" s="72"/>
      <c r="R2280" s="59"/>
      <c r="S2280" s="72"/>
      <c r="T2280" s="72"/>
      <c r="U2280" s="72"/>
      <c r="V2280" s="72"/>
      <c r="W2280" s="59"/>
      <c r="X2280" s="72"/>
      <c r="Y2280" s="72"/>
      <c r="Z2280" s="72"/>
      <c r="AA2280" s="72"/>
      <c r="AB2280" s="59"/>
      <c r="AC2280" s="62"/>
      <c r="AD2280" s="75">
        <f>Sonntag!G94</f>
        <v>0</v>
      </c>
      <c r="AE2280" s="76"/>
      <c r="AF2280" s="76"/>
      <c r="AG2280" s="75" t="s">
        <v>34</v>
      </c>
      <c r="AH2280" s="76"/>
      <c r="AI2280" s="76"/>
      <c r="AJ2280" s="76"/>
      <c r="AK2280" s="76"/>
    </row>
    <row r="2281" spans="1:37">
      <c r="A2281" s="65" t="s">
        <v>100</v>
      </c>
      <c r="C2281" s="66"/>
      <c r="D2281" s="67"/>
      <c r="E2281" s="67"/>
      <c r="F2281" s="67"/>
      <c r="G2281" s="67"/>
      <c r="H2281" s="68"/>
      <c r="I2281" s="67"/>
      <c r="J2281" s="67"/>
      <c r="K2281" s="67"/>
      <c r="L2281" s="67"/>
      <c r="M2281" s="68"/>
      <c r="N2281" s="67"/>
      <c r="O2281" s="67"/>
      <c r="P2281" s="67"/>
      <c r="Q2281" s="67"/>
      <c r="R2281" s="68"/>
      <c r="S2281" s="67"/>
      <c r="T2281" s="67"/>
      <c r="U2281" s="67"/>
      <c r="V2281" s="67"/>
      <c r="W2281" s="68"/>
      <c r="X2281" s="67"/>
      <c r="Y2281" s="67"/>
      <c r="Z2281" s="67"/>
      <c r="AA2281" s="67"/>
      <c r="AB2281" s="68"/>
      <c r="AC2281" s="62"/>
      <c r="AD2281" s="77"/>
      <c r="AE2281" s="62"/>
      <c r="AF2281" s="62"/>
      <c r="AG2281" s="62"/>
      <c r="AH2281" s="62"/>
      <c r="AI2281" s="62"/>
      <c r="AJ2281" s="62"/>
      <c r="AK2281" s="62"/>
    </row>
    <row r="2282" spans="1:37">
      <c r="A2282" s="70" t="s">
        <v>101</v>
      </c>
      <c r="B2282" s="58"/>
      <c r="C2282" s="71"/>
      <c r="D2282" s="72"/>
      <c r="E2282" s="72"/>
      <c r="F2282" s="72"/>
      <c r="G2282" s="72"/>
      <c r="H2282" s="59"/>
      <c r="I2282" s="72"/>
      <c r="J2282" s="72"/>
      <c r="K2282" s="72"/>
      <c r="L2282" s="72"/>
      <c r="M2282" s="59"/>
      <c r="N2282" s="72"/>
      <c r="O2282" s="72"/>
      <c r="P2282" s="72"/>
      <c r="Q2282" s="72"/>
      <c r="R2282" s="59"/>
      <c r="S2282" s="72"/>
      <c r="T2282" s="72"/>
      <c r="U2282" s="72"/>
      <c r="V2282" s="72"/>
      <c r="W2282" s="59"/>
      <c r="X2282" s="72"/>
      <c r="Y2282" s="72"/>
      <c r="Z2282" s="72"/>
      <c r="AA2282" s="72"/>
      <c r="AB2282" s="59"/>
      <c r="AC2282" s="62"/>
      <c r="AD2282" s="78" t="s">
        <v>104</v>
      </c>
      <c r="AE2282" s="76"/>
      <c r="AF2282" s="76"/>
      <c r="AG2282" s="76"/>
      <c r="AH2282" s="79"/>
      <c r="AI2282" s="76"/>
      <c r="AJ2282" s="76"/>
      <c r="AK2282" s="80"/>
    </row>
    <row r="2283" spans="1:37">
      <c r="D2283" s="64"/>
      <c r="AD2283" s="81"/>
      <c r="AE2283" s="52"/>
      <c r="AF2283" s="52"/>
      <c r="AG2283" s="52"/>
      <c r="AH2283" s="82"/>
      <c r="AI2283" s="52"/>
      <c r="AJ2283" s="52"/>
      <c r="AK2283" s="53"/>
    </row>
    <row r="2284" spans="1:37">
      <c r="A2284" s="83" t="s">
        <v>105</v>
      </c>
      <c r="B2284" s="76"/>
      <c r="C2284" s="80"/>
      <c r="D2284" s="84"/>
      <c r="E2284" s="84" t="s">
        <v>100</v>
      </c>
      <c r="F2284" s="85" t="s">
        <v>21</v>
      </c>
      <c r="G2284" s="84" t="s">
        <v>101</v>
      </c>
      <c r="H2284" s="86"/>
      <c r="I2284" s="84" t="s">
        <v>106</v>
      </c>
      <c r="J2284" s="84"/>
      <c r="K2284" s="84"/>
      <c r="L2284" s="84"/>
      <c r="M2284" s="86"/>
      <c r="N2284" s="84" t="s">
        <v>107</v>
      </c>
      <c r="O2284" s="84"/>
      <c r="P2284" s="84"/>
      <c r="Q2284" s="84"/>
      <c r="R2284" s="86"/>
      <c r="S2284" s="73"/>
      <c r="T2284" s="73"/>
      <c r="AD2284" s="87" t="s">
        <v>108</v>
      </c>
      <c r="AE2284" s="58"/>
      <c r="AF2284" s="58"/>
      <c r="AG2284" s="58"/>
      <c r="AH2284" s="72"/>
      <c r="AI2284" s="58"/>
      <c r="AJ2284" s="58"/>
      <c r="AK2284" s="59"/>
    </row>
    <row r="2285" spans="1:37">
      <c r="A2285" s="60"/>
      <c r="C2285" s="61"/>
      <c r="H2285" s="61"/>
      <c r="M2285" s="61"/>
      <c r="N2285" s="88"/>
      <c r="O2285" s="89"/>
      <c r="P2285" s="89"/>
      <c r="Q2285" s="89"/>
      <c r="R2285" s="90"/>
      <c r="S2285" s="62"/>
      <c r="T2285" s="56" t="s">
        <v>109</v>
      </c>
      <c r="AD2285" s="91"/>
      <c r="AE2285" s="62"/>
      <c r="AF2285" s="62"/>
      <c r="AG2285" s="62"/>
      <c r="AH2285" s="92"/>
      <c r="AI2285" s="62"/>
      <c r="AJ2285" s="62"/>
      <c r="AK2285" s="61"/>
    </row>
    <row r="2286" spans="1:37">
      <c r="A2286" s="93" t="s">
        <v>110</v>
      </c>
      <c r="B2286" s="58"/>
      <c r="C2286" s="59"/>
      <c r="D2286" s="58"/>
      <c r="E2286" s="58"/>
      <c r="F2286" s="94" t="s">
        <v>21</v>
      </c>
      <c r="G2286" s="58"/>
      <c r="H2286" s="59"/>
      <c r="I2286" s="58"/>
      <c r="J2286" s="58"/>
      <c r="K2286" s="94" t="s">
        <v>21</v>
      </c>
      <c r="L2286" s="58"/>
      <c r="M2286" s="59"/>
      <c r="N2286" s="95"/>
      <c r="O2286" s="95"/>
      <c r="P2286" s="96"/>
      <c r="Q2286" s="97"/>
      <c r="R2286" s="98"/>
      <c r="S2286" s="62"/>
      <c r="T2286" s="62"/>
      <c r="AD2286" s="87" t="s">
        <v>111</v>
      </c>
      <c r="AE2286" s="58"/>
      <c r="AF2286" s="58"/>
      <c r="AG2286" s="58"/>
      <c r="AH2286" s="72"/>
      <c r="AI2286" s="58"/>
      <c r="AJ2286" s="58"/>
      <c r="AK2286" s="59"/>
    </row>
    <row r="2287" spans="1:37">
      <c r="A2287" s="60"/>
      <c r="C2287" s="61"/>
      <c r="H2287" s="61"/>
      <c r="K2287" s="99"/>
      <c r="M2287" s="61"/>
      <c r="N2287" s="62"/>
      <c r="Q2287" s="100"/>
      <c r="R2287" s="61"/>
      <c r="S2287" s="62"/>
      <c r="T2287" s="58"/>
      <c r="U2287" s="58"/>
      <c r="V2287" s="58"/>
      <c r="W2287" s="58"/>
      <c r="X2287" s="58"/>
      <c r="Y2287" s="58"/>
      <c r="Z2287" s="58"/>
      <c r="AA2287" s="58"/>
      <c r="AB2287" s="58"/>
      <c r="AC2287" s="62"/>
      <c r="AD2287" s="91"/>
      <c r="AE2287" s="62"/>
      <c r="AF2287" s="62"/>
      <c r="AG2287" s="62"/>
      <c r="AH2287" s="92"/>
      <c r="AI2287" s="62"/>
      <c r="AJ2287" s="62"/>
      <c r="AK2287" s="61"/>
    </row>
    <row r="2288" spans="1:37">
      <c r="A2288" s="93" t="s">
        <v>112</v>
      </c>
      <c r="B2288" s="58"/>
      <c r="C2288" s="59"/>
      <c r="D2288" s="58"/>
      <c r="E2288" s="58"/>
      <c r="F2288" s="94" t="s">
        <v>21</v>
      </c>
      <c r="G2288" s="58"/>
      <c r="H2288" s="59"/>
      <c r="I2288" s="58"/>
      <c r="J2288" s="58"/>
      <c r="K2288" s="94" t="s">
        <v>21</v>
      </c>
      <c r="L2288" s="58"/>
      <c r="M2288" s="59"/>
      <c r="N2288" s="58"/>
      <c r="O2288" s="58"/>
      <c r="P2288" s="94" t="s">
        <v>21</v>
      </c>
      <c r="Q2288" s="101"/>
      <c r="R2288" s="59"/>
      <c r="S2288" s="62"/>
      <c r="T2288" s="62"/>
      <c r="AD2288" s="87" t="s">
        <v>113</v>
      </c>
      <c r="AE2288" s="58"/>
      <c r="AF2288" s="58"/>
      <c r="AG2288" s="58"/>
      <c r="AH2288" s="72"/>
      <c r="AI2288" s="58"/>
      <c r="AJ2288" s="58"/>
      <c r="AK2288" s="59"/>
    </row>
    <row r="2289" spans="1:37">
      <c r="AD2289" s="91" t="s">
        <v>114</v>
      </c>
      <c r="AE2289" s="62"/>
      <c r="AF2289" s="62"/>
      <c r="AG2289" s="62"/>
      <c r="AH2289" s="92"/>
      <c r="AI2289" s="62"/>
      <c r="AJ2289" s="62"/>
      <c r="AK2289" s="61"/>
    </row>
    <row r="2290" spans="1:37">
      <c r="A2290" s="102"/>
      <c r="B2290" s="76"/>
      <c r="C2290" s="76"/>
      <c r="D2290" s="76"/>
      <c r="E2290" s="76" t="s">
        <v>100</v>
      </c>
      <c r="F2290" s="76"/>
      <c r="G2290" s="76"/>
      <c r="H2290" s="76"/>
      <c r="I2290" s="76"/>
      <c r="J2290" s="76"/>
      <c r="K2290" s="76"/>
      <c r="L2290" s="76"/>
      <c r="M2290" s="76"/>
      <c r="N2290" s="85" t="s">
        <v>40</v>
      </c>
      <c r="O2290" s="76"/>
      <c r="P2290" s="76"/>
      <c r="Q2290" s="76"/>
      <c r="R2290" s="76"/>
      <c r="S2290" s="76"/>
      <c r="T2290" s="76" t="s">
        <v>101</v>
      </c>
      <c r="U2290" s="76"/>
      <c r="V2290" s="76"/>
      <c r="W2290" s="76"/>
      <c r="X2290" s="76"/>
      <c r="Y2290" s="76"/>
      <c r="Z2290" s="76"/>
      <c r="AA2290" s="76"/>
      <c r="AB2290" s="80"/>
      <c r="AD2290" s="87" t="s">
        <v>115</v>
      </c>
      <c r="AE2290" s="58"/>
      <c r="AF2290" s="58"/>
      <c r="AG2290" s="58"/>
      <c r="AH2290" s="72"/>
      <c r="AI2290" s="58"/>
      <c r="AJ2290" s="58"/>
      <c r="AK2290" s="59"/>
    </row>
    <row r="2291" spans="1:37">
      <c r="A2291" s="103" t="s">
        <v>116</v>
      </c>
      <c r="B2291" s="104" t="s">
        <v>117</v>
      </c>
      <c r="C2291" s="104"/>
      <c r="D2291" s="104"/>
      <c r="E2291" s="104"/>
      <c r="F2291" s="104"/>
      <c r="G2291" s="105"/>
      <c r="H2291" s="104" t="s">
        <v>118</v>
      </c>
      <c r="I2291" s="104"/>
      <c r="J2291" s="105"/>
      <c r="K2291" s="106" t="s">
        <v>119</v>
      </c>
      <c r="L2291" s="107" t="s">
        <v>120</v>
      </c>
      <c r="M2291" s="108"/>
      <c r="N2291" s="109" t="s">
        <v>94</v>
      </c>
      <c r="O2291" s="105" t="s">
        <v>116</v>
      </c>
      <c r="P2291" s="104" t="s">
        <v>117</v>
      </c>
      <c r="Q2291" s="104"/>
      <c r="R2291" s="104"/>
      <c r="S2291" s="104"/>
      <c r="T2291" s="104"/>
      <c r="U2291" s="105"/>
      <c r="V2291" s="104" t="s">
        <v>118</v>
      </c>
      <c r="W2291" s="104"/>
      <c r="X2291" s="105"/>
      <c r="Y2291" s="106" t="s">
        <v>119</v>
      </c>
      <c r="Z2291" s="107" t="s">
        <v>120</v>
      </c>
      <c r="AA2291" s="108"/>
      <c r="AB2291" s="109" t="s">
        <v>94</v>
      </c>
    </row>
    <row r="2292" spans="1:37">
      <c r="A2292" s="110" t="s">
        <v>121</v>
      </c>
      <c r="B2292" s="111"/>
      <c r="C2292" s="111"/>
      <c r="D2292" s="111"/>
      <c r="E2292" s="111"/>
      <c r="F2292" s="111"/>
      <c r="G2292" s="112"/>
      <c r="H2292" s="111"/>
      <c r="I2292" s="111"/>
      <c r="J2292" s="112"/>
      <c r="K2292" s="113"/>
      <c r="L2292" s="114"/>
      <c r="M2292" s="115"/>
      <c r="N2292" s="116"/>
      <c r="O2292" s="117" t="s">
        <v>121</v>
      </c>
      <c r="P2292" s="111"/>
      <c r="Q2292" s="111"/>
      <c r="R2292" s="111"/>
      <c r="S2292" s="111"/>
      <c r="T2292" s="111"/>
      <c r="U2292" s="112"/>
      <c r="V2292" s="111"/>
      <c r="W2292" s="111"/>
      <c r="X2292" s="112"/>
      <c r="Y2292" s="113"/>
      <c r="Z2292" s="114"/>
      <c r="AA2292" s="115"/>
      <c r="AB2292" s="116"/>
      <c r="AD2292" s="64" t="s">
        <v>122</v>
      </c>
    </row>
    <row r="2293" spans="1:37">
      <c r="A2293" s="110" t="s">
        <v>123</v>
      </c>
      <c r="B2293" s="111"/>
      <c r="C2293" s="111"/>
      <c r="D2293" s="111"/>
      <c r="E2293" s="111"/>
      <c r="F2293" s="111"/>
      <c r="G2293" s="112"/>
      <c r="H2293" s="111"/>
      <c r="I2293" s="111"/>
      <c r="J2293" s="112"/>
      <c r="K2293" s="118"/>
      <c r="L2293" s="119"/>
      <c r="M2293" s="112"/>
      <c r="N2293" s="116"/>
      <c r="O2293" s="117" t="s">
        <v>123</v>
      </c>
      <c r="P2293" s="111"/>
      <c r="Q2293" s="111"/>
      <c r="R2293" s="111"/>
      <c r="S2293" s="111"/>
      <c r="T2293" s="111"/>
      <c r="U2293" s="112"/>
      <c r="V2293" s="111"/>
      <c r="W2293" s="111"/>
      <c r="X2293" s="112"/>
      <c r="Y2293" s="118"/>
      <c r="Z2293" s="119"/>
      <c r="AA2293" s="112"/>
      <c r="AB2293" s="116"/>
      <c r="AD2293" s="120"/>
      <c r="AE2293" s="58"/>
      <c r="AF2293" s="58"/>
      <c r="AG2293" s="58"/>
      <c r="AH2293" s="58"/>
      <c r="AI2293" s="58"/>
      <c r="AJ2293" s="58"/>
      <c r="AK2293" s="58"/>
    </row>
    <row r="2294" spans="1:37">
      <c r="A2294" s="110" t="s">
        <v>124</v>
      </c>
      <c r="B2294" s="111"/>
      <c r="C2294" s="111"/>
      <c r="D2294" s="111"/>
      <c r="E2294" s="111"/>
      <c r="F2294" s="111"/>
      <c r="G2294" s="112"/>
      <c r="H2294" s="111"/>
      <c r="I2294" s="111"/>
      <c r="J2294" s="112"/>
      <c r="K2294" s="118"/>
      <c r="L2294" s="119"/>
      <c r="M2294" s="112"/>
      <c r="N2294" s="116"/>
      <c r="O2294" s="117" t="s">
        <v>124</v>
      </c>
      <c r="P2294" s="111"/>
      <c r="Q2294" s="111"/>
      <c r="R2294" s="111"/>
      <c r="S2294" s="111"/>
      <c r="T2294" s="111"/>
      <c r="U2294" s="112"/>
      <c r="V2294" s="111"/>
      <c r="W2294" s="111"/>
      <c r="X2294" s="112"/>
      <c r="Y2294" s="118"/>
      <c r="Z2294" s="119"/>
      <c r="AA2294" s="112"/>
      <c r="AB2294" s="116"/>
      <c r="AD2294" s="64" t="s">
        <v>96</v>
      </c>
    </row>
    <row r="2295" spans="1:37">
      <c r="A2295" s="110" t="s">
        <v>125</v>
      </c>
      <c r="B2295" s="111"/>
      <c r="C2295" s="111"/>
      <c r="D2295" s="111"/>
      <c r="E2295" s="111"/>
      <c r="F2295" s="111"/>
      <c r="G2295" s="112"/>
      <c r="H2295" s="111"/>
      <c r="I2295" s="111"/>
      <c r="J2295" s="112"/>
      <c r="K2295" s="118"/>
      <c r="L2295" s="119"/>
      <c r="M2295" s="112"/>
      <c r="N2295" s="116"/>
      <c r="O2295" s="117" t="s">
        <v>125</v>
      </c>
      <c r="P2295" s="111"/>
      <c r="Q2295" s="111"/>
      <c r="R2295" s="111"/>
      <c r="S2295" s="111"/>
      <c r="T2295" s="111"/>
      <c r="U2295" s="112"/>
      <c r="V2295" s="111"/>
      <c r="W2295" s="111"/>
      <c r="X2295" s="112"/>
      <c r="Y2295" s="118"/>
      <c r="Z2295" s="119"/>
      <c r="AA2295" s="112"/>
      <c r="AB2295" s="116"/>
      <c r="AD2295" s="120"/>
      <c r="AE2295" s="58"/>
      <c r="AF2295" s="58"/>
      <c r="AG2295" s="58"/>
      <c r="AH2295" s="58"/>
      <c r="AI2295" s="58"/>
      <c r="AJ2295" s="58"/>
      <c r="AK2295" s="58"/>
    </row>
    <row r="2296" spans="1:37">
      <c r="A2296" s="110" t="s">
        <v>126</v>
      </c>
      <c r="B2296" s="111"/>
      <c r="C2296" s="111"/>
      <c r="D2296" s="111"/>
      <c r="E2296" s="111"/>
      <c r="F2296" s="111"/>
      <c r="G2296" s="112"/>
      <c r="H2296" s="111"/>
      <c r="I2296" s="111"/>
      <c r="J2296" s="112"/>
      <c r="K2296" s="118"/>
      <c r="L2296" s="119"/>
      <c r="M2296" s="112"/>
      <c r="N2296" s="116"/>
      <c r="O2296" s="117" t="s">
        <v>126</v>
      </c>
      <c r="P2296" s="111"/>
      <c r="Q2296" s="111"/>
      <c r="R2296" s="111"/>
      <c r="S2296" s="111"/>
      <c r="T2296" s="111"/>
      <c r="U2296" s="112"/>
      <c r="V2296" s="111"/>
      <c r="W2296" s="111"/>
      <c r="X2296" s="112"/>
      <c r="Y2296" s="118"/>
      <c r="Z2296" s="119"/>
      <c r="AA2296" s="112"/>
      <c r="AB2296" s="116"/>
      <c r="AD2296" s="64" t="s">
        <v>127</v>
      </c>
    </row>
    <row r="2297" spans="1:37">
      <c r="A2297" s="121" t="s">
        <v>128</v>
      </c>
      <c r="B2297" s="58"/>
      <c r="C2297" s="58"/>
      <c r="D2297" s="58"/>
      <c r="E2297" s="58"/>
      <c r="F2297" s="58"/>
      <c r="G2297" s="72"/>
      <c r="H2297" s="58"/>
      <c r="I2297" s="58"/>
      <c r="J2297" s="72"/>
      <c r="K2297" s="122"/>
      <c r="L2297" s="123"/>
      <c r="M2297" s="72"/>
      <c r="N2297" s="59"/>
      <c r="O2297" s="124" t="s">
        <v>128</v>
      </c>
      <c r="P2297" s="58"/>
      <c r="Q2297" s="58"/>
      <c r="R2297" s="58"/>
      <c r="S2297" s="58"/>
      <c r="T2297" s="58"/>
      <c r="U2297" s="72"/>
      <c r="V2297" s="58"/>
      <c r="W2297" s="58"/>
      <c r="X2297" s="72"/>
      <c r="Y2297" s="122"/>
      <c r="Z2297" s="123"/>
      <c r="AA2297" s="72"/>
      <c r="AB2297" s="59"/>
      <c r="AD2297" s="125"/>
      <c r="AE2297" s="125" t="str">
        <f>Daten!$A$35</f>
        <v>Fredenbeck</v>
      </c>
      <c r="AF2297" s="58"/>
      <c r="AG2297" s="58"/>
      <c r="AH2297" s="58"/>
      <c r="AI2297" s="58"/>
      <c r="AJ2297" s="58"/>
      <c r="AK2297" s="58"/>
    </row>
    <row r="2298" spans="1:37">
      <c r="A2298" s="65" t="s">
        <v>129</v>
      </c>
      <c r="N2298" s="61"/>
      <c r="O2298" s="64" t="s">
        <v>129</v>
      </c>
      <c r="AB2298" s="61"/>
      <c r="AD2298" s="64" t="s">
        <v>130</v>
      </c>
    </row>
    <row r="2299" spans="1:37">
      <c r="A2299" s="57"/>
      <c r="B2299" s="58"/>
      <c r="C2299" s="58"/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9"/>
      <c r="O2299" s="58"/>
      <c r="P2299" s="58"/>
      <c r="Q2299" s="58"/>
      <c r="R2299" s="58"/>
      <c r="S2299" s="58"/>
      <c r="T2299" s="58"/>
      <c r="U2299" s="58"/>
      <c r="V2299" s="58"/>
      <c r="W2299" s="58"/>
      <c r="X2299" s="58"/>
      <c r="Y2299" s="58"/>
      <c r="Z2299" s="58"/>
      <c r="AA2299" s="58"/>
      <c r="AB2299" s="59"/>
      <c r="AD2299" s="58"/>
      <c r="AE2299" s="126" t="str">
        <f>Daten!$A$33</f>
        <v>06.05.2017</v>
      </c>
      <c r="AF2299" s="58"/>
      <c r="AG2299" s="58"/>
      <c r="AH2299" s="58"/>
      <c r="AI2299" s="58"/>
      <c r="AJ2299" s="58"/>
      <c r="AK2299" s="58"/>
    </row>
    <row r="2300" spans="1:37" ht="12" customHeight="1">
      <c r="A2300" s="127"/>
    </row>
    <row r="2301" spans="1:37">
      <c r="A2301" s="51" t="s">
        <v>95</v>
      </c>
      <c r="B2301" s="52"/>
      <c r="C2301" s="52"/>
      <c r="D2301" s="52"/>
      <c r="E2301" s="53"/>
      <c r="F2301" s="54" t="s">
        <v>96</v>
      </c>
      <c r="G2301" s="52"/>
      <c r="H2301" s="52"/>
      <c r="I2301" s="52"/>
      <c r="J2301" s="52"/>
      <c r="K2301" s="52"/>
      <c r="L2301" s="52"/>
      <c r="M2301" s="52"/>
      <c r="N2301" s="52"/>
      <c r="O2301" s="52"/>
      <c r="P2301" s="53"/>
      <c r="Q2301" s="54" t="s">
        <v>97</v>
      </c>
      <c r="R2301" s="52"/>
      <c r="S2301" s="52"/>
      <c r="T2301" s="52"/>
      <c r="U2301" s="52"/>
      <c r="V2301" s="52"/>
      <c r="W2301" s="52"/>
      <c r="X2301" s="52"/>
      <c r="Y2301" s="52"/>
      <c r="Z2301" s="52"/>
      <c r="AA2301" s="52"/>
      <c r="AB2301" s="53"/>
      <c r="AC2301" s="55" t="s">
        <v>98</v>
      </c>
    </row>
    <row r="2302" spans="1:37">
      <c r="A2302" s="57"/>
      <c r="B2302" s="58"/>
      <c r="C2302" s="58"/>
      <c r="D2302" s="58"/>
      <c r="E2302" s="59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9"/>
      <c r="Q2302" s="58"/>
      <c r="R2302" s="58">
        <f>Sonntag!P95</f>
        <v>0</v>
      </c>
      <c r="S2302" s="58"/>
      <c r="T2302" s="58"/>
      <c r="U2302" s="58"/>
      <c r="V2302" s="58"/>
      <c r="W2302" s="58"/>
      <c r="X2302" s="58"/>
      <c r="Y2302" s="58"/>
      <c r="Z2302" s="58"/>
      <c r="AA2302" s="58"/>
      <c r="AB2302" s="59"/>
      <c r="AC2302" s="55" t="s">
        <v>99</v>
      </c>
    </row>
    <row r="2303" spans="1:37" ht="15.95" customHeight="1">
      <c r="A2303" s="60" t="s">
        <v>100</v>
      </c>
      <c r="C2303" s="56">
        <f>Sonntag!I95</f>
        <v>0</v>
      </c>
      <c r="M2303" s="61"/>
      <c r="N2303" s="62" t="s">
        <v>101</v>
      </c>
      <c r="O2303" s="63"/>
      <c r="P2303" s="56">
        <f>Sonntag!M95</f>
        <v>0</v>
      </c>
      <c r="AB2303" s="61"/>
    </row>
    <row r="2304" spans="1:37">
      <c r="A2304" s="57"/>
      <c r="B2304" s="58"/>
      <c r="C2304" s="58"/>
      <c r="M2304" s="61"/>
      <c r="N2304" s="62"/>
      <c r="AB2304" s="61"/>
      <c r="AD2304" s="64" t="s">
        <v>37</v>
      </c>
      <c r="AG2304" s="64" t="s">
        <v>102</v>
      </c>
      <c r="AJ2304" s="64" t="s">
        <v>39</v>
      </c>
    </row>
    <row r="2305" spans="1:37">
      <c r="A2305" s="65" t="s">
        <v>100</v>
      </c>
      <c r="C2305" s="66"/>
      <c r="D2305" s="67"/>
      <c r="E2305" s="67"/>
      <c r="F2305" s="67"/>
      <c r="G2305" s="67"/>
      <c r="H2305" s="68"/>
      <c r="I2305" s="67"/>
      <c r="J2305" s="67"/>
      <c r="K2305" s="67"/>
      <c r="L2305" s="67"/>
      <c r="M2305" s="68"/>
      <c r="N2305" s="67"/>
      <c r="O2305" s="67"/>
      <c r="P2305" s="67"/>
      <c r="Q2305" s="67"/>
      <c r="R2305" s="68"/>
      <c r="S2305" s="67"/>
      <c r="T2305" s="67"/>
      <c r="U2305" s="67"/>
      <c r="V2305" s="67"/>
      <c r="W2305" s="68"/>
      <c r="X2305" s="67"/>
      <c r="Y2305" s="67"/>
      <c r="Z2305" s="67"/>
      <c r="AA2305" s="67"/>
      <c r="AB2305" s="68"/>
      <c r="AC2305" s="62"/>
      <c r="AD2305" s="69"/>
      <c r="AE2305" s="53"/>
      <c r="AF2305" s="62"/>
      <c r="AG2305" s="69"/>
      <c r="AH2305" s="53"/>
      <c r="AJ2305" s="69"/>
      <c r="AK2305" s="53"/>
    </row>
    <row r="2306" spans="1:37">
      <c r="A2306" s="70" t="s">
        <v>101</v>
      </c>
      <c r="B2306" s="58"/>
      <c r="C2306" s="71"/>
      <c r="D2306" s="72"/>
      <c r="E2306" s="72"/>
      <c r="F2306" s="72"/>
      <c r="G2306" s="72"/>
      <c r="H2306" s="59"/>
      <c r="I2306" s="72"/>
      <c r="J2306" s="72"/>
      <c r="K2306" s="72"/>
      <c r="L2306" s="72"/>
      <c r="M2306" s="59"/>
      <c r="N2306" s="72"/>
      <c r="O2306" s="72"/>
      <c r="P2306" s="72"/>
      <c r="Q2306" s="72"/>
      <c r="R2306" s="59"/>
      <c r="S2306" s="72"/>
      <c r="T2306" s="72"/>
      <c r="U2306" s="72"/>
      <c r="V2306" s="72"/>
      <c r="W2306" s="59"/>
      <c r="X2306" s="72"/>
      <c r="Y2306" s="72"/>
      <c r="Z2306" s="72"/>
      <c r="AA2306" s="72"/>
      <c r="AB2306" s="59"/>
      <c r="AC2306" s="62"/>
      <c r="AD2306" s="462">
        <f>Sonntag!C94</f>
        <v>0</v>
      </c>
      <c r="AE2306" s="463"/>
      <c r="AF2306" s="62"/>
      <c r="AG2306" s="462">
        <f>Sonntag!E95</f>
        <v>0</v>
      </c>
      <c r="AH2306" s="463"/>
      <c r="AJ2306" s="462">
        <f>Sonntag!F95</f>
        <v>0</v>
      </c>
      <c r="AK2306" s="463"/>
    </row>
    <row r="2307" spans="1:37">
      <c r="A2307" s="65" t="s">
        <v>100</v>
      </c>
      <c r="C2307" s="66"/>
      <c r="D2307" s="67"/>
      <c r="E2307" s="67"/>
      <c r="F2307" s="67"/>
      <c r="G2307" s="67"/>
      <c r="H2307" s="68"/>
      <c r="I2307" s="67"/>
      <c r="J2307" s="67"/>
      <c r="K2307" s="67"/>
      <c r="L2307" s="67"/>
      <c r="M2307" s="68"/>
      <c r="N2307" s="67"/>
      <c r="O2307" s="67"/>
      <c r="P2307" s="67"/>
      <c r="Q2307" s="67"/>
      <c r="R2307" s="68"/>
      <c r="S2307" s="67"/>
      <c r="T2307" s="67"/>
      <c r="U2307" s="67"/>
      <c r="V2307" s="67"/>
      <c r="W2307" s="68"/>
      <c r="X2307" s="67"/>
      <c r="Y2307" s="67"/>
      <c r="Z2307" s="67"/>
      <c r="AA2307" s="67"/>
      <c r="AB2307" s="68"/>
      <c r="AC2307" s="62"/>
      <c r="AD2307" s="57"/>
      <c r="AE2307" s="59"/>
      <c r="AF2307" s="62"/>
      <c r="AG2307" s="57"/>
      <c r="AH2307" s="59"/>
      <c r="AJ2307" s="57"/>
      <c r="AK2307" s="59"/>
    </row>
    <row r="2308" spans="1:37">
      <c r="A2308" s="70" t="s">
        <v>101</v>
      </c>
      <c r="B2308" s="58"/>
      <c r="C2308" s="71"/>
      <c r="D2308" s="72"/>
      <c r="E2308" s="72"/>
      <c r="F2308" s="72"/>
      <c r="G2308" s="72"/>
      <c r="H2308" s="59"/>
      <c r="I2308" s="72"/>
      <c r="J2308" s="72"/>
      <c r="K2308" s="72"/>
      <c r="L2308" s="72"/>
      <c r="M2308" s="59"/>
      <c r="N2308" s="72"/>
      <c r="O2308" s="72"/>
      <c r="P2308" s="72"/>
      <c r="Q2308" s="72"/>
      <c r="R2308" s="59"/>
      <c r="S2308" s="72"/>
      <c r="T2308" s="72"/>
      <c r="U2308" s="72"/>
      <c r="V2308" s="72"/>
      <c r="W2308" s="59"/>
      <c r="X2308" s="72"/>
      <c r="Y2308" s="72"/>
      <c r="Z2308" s="72"/>
      <c r="AA2308" s="72"/>
      <c r="AB2308" s="59"/>
      <c r="AC2308" s="62"/>
      <c r="AD2308" s="62"/>
      <c r="AE2308" s="62"/>
      <c r="AF2308" s="62"/>
      <c r="AG2308" s="62"/>
    </row>
    <row r="2309" spans="1:37">
      <c r="A2309" s="65" t="s">
        <v>100</v>
      </c>
      <c r="C2309" s="66"/>
      <c r="D2309" s="67"/>
      <c r="E2309" s="67"/>
      <c r="F2309" s="67"/>
      <c r="G2309" s="67"/>
      <c r="H2309" s="68"/>
      <c r="I2309" s="67"/>
      <c r="J2309" s="67"/>
      <c r="K2309" s="67"/>
      <c r="L2309" s="67"/>
      <c r="M2309" s="68"/>
      <c r="N2309" s="67"/>
      <c r="O2309" s="67"/>
      <c r="P2309" s="67"/>
      <c r="Q2309" s="67"/>
      <c r="R2309" s="68"/>
      <c r="S2309" s="67"/>
      <c r="T2309" s="67"/>
      <c r="U2309" s="67"/>
      <c r="V2309" s="67"/>
      <c r="W2309" s="68"/>
      <c r="X2309" s="67"/>
      <c r="Y2309" s="67"/>
      <c r="Z2309" s="67"/>
      <c r="AA2309" s="67"/>
      <c r="AB2309" s="68"/>
      <c r="AC2309" s="62"/>
      <c r="AD2309" s="73" t="s">
        <v>103</v>
      </c>
      <c r="AE2309" s="62"/>
      <c r="AF2309" s="62"/>
      <c r="AG2309" s="62"/>
    </row>
    <row r="2310" spans="1:37">
      <c r="A2310" s="70" t="s">
        <v>101</v>
      </c>
      <c r="B2310" s="58"/>
      <c r="C2310" s="71"/>
      <c r="D2310" s="72"/>
      <c r="E2310" s="72"/>
      <c r="F2310" s="72"/>
      <c r="G2310" s="72"/>
      <c r="H2310" s="59"/>
      <c r="I2310" s="72"/>
      <c r="J2310" s="72"/>
      <c r="K2310" s="72"/>
      <c r="L2310" s="72"/>
      <c r="M2310" s="59"/>
      <c r="N2310" s="72"/>
      <c r="O2310" s="72"/>
      <c r="P2310" s="72"/>
      <c r="Q2310" s="72"/>
      <c r="R2310" s="59"/>
      <c r="S2310" s="72"/>
      <c r="T2310" s="72"/>
      <c r="U2310" s="72"/>
      <c r="V2310" s="72"/>
      <c r="W2310" s="59"/>
      <c r="X2310" s="72"/>
      <c r="Y2310" s="72"/>
      <c r="Z2310" s="72"/>
      <c r="AA2310" s="72"/>
      <c r="AB2310" s="59"/>
      <c r="AC2310" s="62"/>
      <c r="AD2310" s="62"/>
      <c r="AE2310" s="62"/>
      <c r="AF2310" s="62"/>
      <c r="AG2310" s="62"/>
    </row>
    <row r="2311" spans="1:37">
      <c r="A2311" s="65" t="s">
        <v>100</v>
      </c>
      <c r="C2311" s="66"/>
      <c r="D2311" s="67"/>
      <c r="E2311" s="67"/>
      <c r="F2311" s="67"/>
      <c r="G2311" s="67"/>
      <c r="H2311" s="68"/>
      <c r="I2311" s="67"/>
      <c r="J2311" s="67"/>
      <c r="K2311" s="67"/>
      <c r="L2311" s="67"/>
      <c r="M2311" s="68"/>
      <c r="N2311" s="67"/>
      <c r="O2311" s="67"/>
      <c r="P2311" s="67"/>
      <c r="Q2311" s="67"/>
      <c r="R2311" s="68"/>
      <c r="S2311" s="67"/>
      <c r="T2311" s="67"/>
      <c r="U2311" s="67"/>
      <c r="V2311" s="67"/>
      <c r="W2311" s="68"/>
      <c r="X2311" s="67"/>
      <c r="Y2311" s="67"/>
      <c r="Z2311" s="67"/>
      <c r="AA2311" s="67"/>
      <c r="AB2311" s="68"/>
      <c r="AC2311" s="62"/>
      <c r="AD2311" s="74" t="str">
        <f>Daten!$A$31</f>
        <v>DM Senioren 2017</v>
      </c>
      <c r="AE2311" s="58"/>
      <c r="AF2311" s="58"/>
      <c r="AG2311" s="58"/>
      <c r="AH2311" s="58"/>
      <c r="AI2311" s="58"/>
      <c r="AJ2311" s="58"/>
      <c r="AK2311" s="58"/>
    </row>
    <row r="2312" spans="1:37">
      <c r="A2312" s="70" t="s">
        <v>101</v>
      </c>
      <c r="B2312" s="58"/>
      <c r="C2312" s="71"/>
      <c r="D2312" s="72"/>
      <c r="E2312" s="72"/>
      <c r="F2312" s="72"/>
      <c r="G2312" s="72"/>
      <c r="H2312" s="59"/>
      <c r="I2312" s="72"/>
      <c r="J2312" s="72"/>
      <c r="K2312" s="72"/>
      <c r="L2312" s="72"/>
      <c r="M2312" s="59"/>
      <c r="N2312" s="72"/>
      <c r="O2312" s="72"/>
      <c r="P2312" s="72"/>
      <c r="Q2312" s="72"/>
      <c r="R2312" s="59"/>
      <c r="S2312" s="72"/>
      <c r="T2312" s="72"/>
      <c r="U2312" s="72"/>
      <c r="V2312" s="72"/>
      <c r="W2312" s="59"/>
      <c r="X2312" s="72"/>
      <c r="Y2312" s="72"/>
      <c r="Z2312" s="72"/>
      <c r="AA2312" s="72"/>
      <c r="AB2312" s="59"/>
      <c r="AC2312" s="62"/>
      <c r="AD2312" s="75">
        <f>Sonntag!G95</f>
        <v>0</v>
      </c>
      <c r="AE2312" s="76"/>
      <c r="AF2312" s="76"/>
      <c r="AG2312" s="75" t="s">
        <v>34</v>
      </c>
      <c r="AH2312" s="76"/>
      <c r="AI2312" s="76"/>
      <c r="AJ2312" s="76"/>
      <c r="AK2312" s="76"/>
    </row>
    <row r="2313" spans="1:37">
      <c r="A2313" s="65" t="s">
        <v>100</v>
      </c>
      <c r="C2313" s="66"/>
      <c r="D2313" s="67"/>
      <c r="E2313" s="67"/>
      <c r="F2313" s="67"/>
      <c r="G2313" s="67"/>
      <c r="H2313" s="68"/>
      <c r="I2313" s="67"/>
      <c r="J2313" s="67"/>
      <c r="K2313" s="67"/>
      <c r="L2313" s="67"/>
      <c r="M2313" s="68"/>
      <c r="N2313" s="67"/>
      <c r="O2313" s="67"/>
      <c r="P2313" s="67"/>
      <c r="Q2313" s="67"/>
      <c r="R2313" s="68"/>
      <c r="S2313" s="67"/>
      <c r="T2313" s="67"/>
      <c r="U2313" s="67"/>
      <c r="V2313" s="67"/>
      <c r="W2313" s="68"/>
      <c r="X2313" s="67"/>
      <c r="Y2313" s="67"/>
      <c r="Z2313" s="67"/>
      <c r="AA2313" s="67"/>
      <c r="AB2313" s="68"/>
      <c r="AC2313" s="62"/>
      <c r="AD2313" s="77"/>
      <c r="AE2313" s="62"/>
      <c r="AF2313" s="62"/>
      <c r="AG2313" s="62"/>
      <c r="AH2313" s="62"/>
      <c r="AI2313" s="62"/>
      <c r="AJ2313" s="62"/>
      <c r="AK2313" s="62"/>
    </row>
    <row r="2314" spans="1:37">
      <c r="A2314" s="70" t="s">
        <v>101</v>
      </c>
      <c r="B2314" s="58"/>
      <c r="C2314" s="71"/>
      <c r="D2314" s="72"/>
      <c r="E2314" s="72"/>
      <c r="F2314" s="72"/>
      <c r="G2314" s="72"/>
      <c r="H2314" s="59"/>
      <c r="I2314" s="72"/>
      <c r="J2314" s="72"/>
      <c r="K2314" s="72"/>
      <c r="L2314" s="72"/>
      <c r="M2314" s="59"/>
      <c r="N2314" s="72"/>
      <c r="O2314" s="72"/>
      <c r="P2314" s="72"/>
      <c r="Q2314" s="72"/>
      <c r="R2314" s="59"/>
      <c r="S2314" s="72"/>
      <c r="T2314" s="72"/>
      <c r="U2314" s="72"/>
      <c r="V2314" s="72"/>
      <c r="W2314" s="59"/>
      <c r="X2314" s="72"/>
      <c r="Y2314" s="72"/>
      <c r="Z2314" s="72"/>
      <c r="AA2314" s="72"/>
      <c r="AB2314" s="59"/>
      <c r="AC2314" s="62"/>
      <c r="AD2314" s="78" t="s">
        <v>104</v>
      </c>
      <c r="AE2314" s="76"/>
      <c r="AF2314" s="76"/>
      <c r="AG2314" s="76"/>
      <c r="AH2314" s="79"/>
      <c r="AI2314" s="76"/>
      <c r="AJ2314" s="76"/>
      <c r="AK2314" s="80"/>
    </row>
    <row r="2315" spans="1:37">
      <c r="D2315" s="64"/>
      <c r="AD2315" s="81"/>
      <c r="AE2315" s="52"/>
      <c r="AF2315" s="52"/>
      <c r="AG2315" s="52"/>
      <c r="AH2315" s="82"/>
      <c r="AI2315" s="52"/>
      <c r="AJ2315" s="52"/>
      <c r="AK2315" s="53"/>
    </row>
    <row r="2316" spans="1:37">
      <c r="A2316" s="83" t="s">
        <v>105</v>
      </c>
      <c r="B2316" s="76"/>
      <c r="C2316" s="80"/>
      <c r="D2316" s="84"/>
      <c r="E2316" s="84" t="s">
        <v>100</v>
      </c>
      <c r="F2316" s="85" t="s">
        <v>21</v>
      </c>
      <c r="G2316" s="84" t="s">
        <v>101</v>
      </c>
      <c r="H2316" s="86"/>
      <c r="I2316" s="84" t="s">
        <v>106</v>
      </c>
      <c r="J2316" s="84"/>
      <c r="K2316" s="84"/>
      <c r="L2316" s="84"/>
      <c r="M2316" s="86"/>
      <c r="N2316" s="84" t="s">
        <v>107</v>
      </c>
      <c r="O2316" s="84"/>
      <c r="P2316" s="84"/>
      <c r="Q2316" s="84"/>
      <c r="R2316" s="86"/>
      <c r="S2316" s="73"/>
      <c r="T2316" s="73"/>
      <c r="AD2316" s="87" t="s">
        <v>108</v>
      </c>
      <c r="AE2316" s="58"/>
      <c r="AF2316" s="58"/>
      <c r="AG2316" s="58"/>
      <c r="AH2316" s="72"/>
      <c r="AI2316" s="58"/>
      <c r="AJ2316" s="58"/>
      <c r="AK2316" s="59"/>
    </row>
    <row r="2317" spans="1:37">
      <c r="A2317" s="60"/>
      <c r="C2317" s="61"/>
      <c r="H2317" s="61"/>
      <c r="M2317" s="61"/>
      <c r="N2317" s="88"/>
      <c r="O2317" s="89"/>
      <c r="P2317" s="89"/>
      <c r="Q2317" s="89"/>
      <c r="R2317" s="90"/>
      <c r="S2317" s="62"/>
      <c r="T2317" s="56" t="s">
        <v>109</v>
      </c>
      <c r="AD2317" s="91"/>
      <c r="AE2317" s="62"/>
      <c r="AF2317" s="62"/>
      <c r="AG2317" s="62"/>
      <c r="AH2317" s="92"/>
      <c r="AI2317" s="62"/>
      <c r="AJ2317" s="62"/>
      <c r="AK2317" s="61"/>
    </row>
    <row r="2318" spans="1:37">
      <c r="A2318" s="93" t="s">
        <v>110</v>
      </c>
      <c r="B2318" s="58"/>
      <c r="C2318" s="59"/>
      <c r="D2318" s="58"/>
      <c r="E2318" s="58"/>
      <c r="F2318" s="94" t="s">
        <v>21</v>
      </c>
      <c r="G2318" s="58"/>
      <c r="H2318" s="59"/>
      <c r="I2318" s="58"/>
      <c r="J2318" s="58"/>
      <c r="K2318" s="94" t="s">
        <v>21</v>
      </c>
      <c r="L2318" s="58"/>
      <c r="M2318" s="59"/>
      <c r="N2318" s="95"/>
      <c r="O2318" s="95"/>
      <c r="P2318" s="96"/>
      <c r="Q2318" s="97"/>
      <c r="R2318" s="98"/>
      <c r="S2318" s="62"/>
      <c r="T2318" s="62"/>
      <c r="AD2318" s="87" t="s">
        <v>111</v>
      </c>
      <c r="AE2318" s="58"/>
      <c r="AF2318" s="58"/>
      <c r="AG2318" s="58"/>
      <c r="AH2318" s="72"/>
      <c r="AI2318" s="58"/>
      <c r="AJ2318" s="58"/>
      <c r="AK2318" s="59"/>
    </row>
    <row r="2319" spans="1:37">
      <c r="A2319" s="60"/>
      <c r="C2319" s="61"/>
      <c r="H2319" s="61"/>
      <c r="K2319" s="99"/>
      <c r="M2319" s="61"/>
      <c r="N2319" s="62"/>
      <c r="Q2319" s="100"/>
      <c r="R2319" s="61"/>
      <c r="S2319" s="62"/>
      <c r="T2319" s="58"/>
      <c r="U2319" s="58"/>
      <c r="V2319" s="58"/>
      <c r="W2319" s="58"/>
      <c r="X2319" s="58"/>
      <c r="Y2319" s="58"/>
      <c r="Z2319" s="58"/>
      <c r="AA2319" s="58"/>
      <c r="AB2319" s="58"/>
      <c r="AC2319" s="62"/>
      <c r="AD2319" s="91"/>
      <c r="AE2319" s="62"/>
      <c r="AF2319" s="62"/>
      <c r="AG2319" s="62"/>
      <c r="AH2319" s="92"/>
      <c r="AI2319" s="62"/>
      <c r="AJ2319" s="62"/>
      <c r="AK2319" s="61"/>
    </row>
    <row r="2320" spans="1:37">
      <c r="A2320" s="93" t="s">
        <v>112</v>
      </c>
      <c r="B2320" s="58"/>
      <c r="C2320" s="59"/>
      <c r="D2320" s="58"/>
      <c r="E2320" s="58"/>
      <c r="F2320" s="94" t="s">
        <v>21</v>
      </c>
      <c r="G2320" s="58"/>
      <c r="H2320" s="59"/>
      <c r="I2320" s="58"/>
      <c r="J2320" s="58"/>
      <c r="K2320" s="94" t="s">
        <v>21</v>
      </c>
      <c r="L2320" s="58"/>
      <c r="M2320" s="59"/>
      <c r="N2320" s="58"/>
      <c r="O2320" s="58"/>
      <c r="P2320" s="94" t="s">
        <v>21</v>
      </c>
      <c r="Q2320" s="101"/>
      <c r="R2320" s="59"/>
      <c r="S2320" s="62"/>
      <c r="T2320" s="62"/>
      <c r="AD2320" s="87" t="s">
        <v>113</v>
      </c>
      <c r="AE2320" s="58"/>
      <c r="AF2320" s="58"/>
      <c r="AG2320" s="58"/>
      <c r="AH2320" s="72"/>
      <c r="AI2320" s="58"/>
      <c r="AJ2320" s="58"/>
      <c r="AK2320" s="59"/>
    </row>
    <row r="2321" spans="1:37">
      <c r="AD2321" s="91" t="s">
        <v>114</v>
      </c>
      <c r="AE2321" s="62"/>
      <c r="AF2321" s="62"/>
      <c r="AG2321" s="62"/>
      <c r="AH2321" s="92"/>
      <c r="AI2321" s="62"/>
      <c r="AJ2321" s="62"/>
      <c r="AK2321" s="61"/>
    </row>
    <row r="2322" spans="1:37">
      <c r="A2322" s="102"/>
      <c r="B2322" s="76"/>
      <c r="C2322" s="76"/>
      <c r="D2322" s="76"/>
      <c r="E2322" s="76" t="s">
        <v>100</v>
      </c>
      <c r="F2322" s="76"/>
      <c r="G2322" s="76"/>
      <c r="H2322" s="76"/>
      <c r="I2322" s="76"/>
      <c r="J2322" s="76"/>
      <c r="K2322" s="76"/>
      <c r="L2322" s="76"/>
      <c r="M2322" s="76"/>
      <c r="N2322" s="85" t="s">
        <v>40</v>
      </c>
      <c r="O2322" s="76"/>
      <c r="P2322" s="76"/>
      <c r="Q2322" s="76"/>
      <c r="R2322" s="76"/>
      <c r="S2322" s="76"/>
      <c r="T2322" s="76" t="s">
        <v>101</v>
      </c>
      <c r="U2322" s="76"/>
      <c r="V2322" s="76"/>
      <c r="W2322" s="76"/>
      <c r="X2322" s="76"/>
      <c r="Y2322" s="76"/>
      <c r="Z2322" s="76"/>
      <c r="AA2322" s="76"/>
      <c r="AB2322" s="80"/>
      <c r="AD2322" s="87" t="s">
        <v>115</v>
      </c>
      <c r="AE2322" s="58"/>
      <c r="AF2322" s="58"/>
      <c r="AG2322" s="58"/>
      <c r="AH2322" s="72"/>
      <c r="AI2322" s="58"/>
      <c r="AJ2322" s="58"/>
      <c r="AK2322" s="59"/>
    </row>
    <row r="2323" spans="1:37">
      <c r="A2323" s="103" t="s">
        <v>116</v>
      </c>
      <c r="B2323" s="104" t="s">
        <v>117</v>
      </c>
      <c r="C2323" s="104"/>
      <c r="D2323" s="104"/>
      <c r="E2323" s="104"/>
      <c r="F2323" s="104"/>
      <c r="G2323" s="105"/>
      <c r="H2323" s="104" t="s">
        <v>118</v>
      </c>
      <c r="I2323" s="104"/>
      <c r="J2323" s="105"/>
      <c r="K2323" s="106" t="s">
        <v>119</v>
      </c>
      <c r="L2323" s="107" t="s">
        <v>120</v>
      </c>
      <c r="M2323" s="108"/>
      <c r="N2323" s="109" t="s">
        <v>94</v>
      </c>
      <c r="O2323" s="105" t="s">
        <v>116</v>
      </c>
      <c r="P2323" s="104" t="s">
        <v>117</v>
      </c>
      <c r="Q2323" s="104"/>
      <c r="R2323" s="104"/>
      <c r="S2323" s="104"/>
      <c r="T2323" s="104"/>
      <c r="U2323" s="105"/>
      <c r="V2323" s="104" t="s">
        <v>118</v>
      </c>
      <c r="W2323" s="104"/>
      <c r="X2323" s="105"/>
      <c r="Y2323" s="106" t="s">
        <v>119</v>
      </c>
      <c r="Z2323" s="107" t="s">
        <v>120</v>
      </c>
      <c r="AA2323" s="108"/>
      <c r="AB2323" s="109" t="s">
        <v>94</v>
      </c>
    </row>
    <row r="2324" spans="1:37">
      <c r="A2324" s="110" t="s">
        <v>121</v>
      </c>
      <c r="B2324" s="111"/>
      <c r="C2324" s="111"/>
      <c r="D2324" s="111"/>
      <c r="E2324" s="111"/>
      <c r="F2324" s="111"/>
      <c r="G2324" s="112"/>
      <c r="H2324" s="111"/>
      <c r="I2324" s="111"/>
      <c r="J2324" s="112"/>
      <c r="K2324" s="113"/>
      <c r="L2324" s="114"/>
      <c r="M2324" s="115"/>
      <c r="N2324" s="116"/>
      <c r="O2324" s="117" t="s">
        <v>121</v>
      </c>
      <c r="P2324" s="111"/>
      <c r="Q2324" s="111"/>
      <c r="R2324" s="111"/>
      <c r="S2324" s="111"/>
      <c r="T2324" s="111"/>
      <c r="U2324" s="112"/>
      <c r="V2324" s="111"/>
      <c r="W2324" s="111"/>
      <c r="X2324" s="112"/>
      <c r="Y2324" s="113"/>
      <c r="Z2324" s="114"/>
      <c r="AA2324" s="115"/>
      <c r="AB2324" s="116"/>
      <c r="AD2324" s="64" t="s">
        <v>122</v>
      </c>
    </row>
    <row r="2325" spans="1:37">
      <c r="A2325" s="110" t="s">
        <v>123</v>
      </c>
      <c r="B2325" s="111"/>
      <c r="C2325" s="111"/>
      <c r="D2325" s="111"/>
      <c r="E2325" s="111"/>
      <c r="F2325" s="111"/>
      <c r="G2325" s="112"/>
      <c r="H2325" s="111"/>
      <c r="I2325" s="111"/>
      <c r="J2325" s="112"/>
      <c r="K2325" s="118"/>
      <c r="L2325" s="119"/>
      <c r="M2325" s="112"/>
      <c r="N2325" s="116"/>
      <c r="O2325" s="117" t="s">
        <v>123</v>
      </c>
      <c r="P2325" s="111"/>
      <c r="Q2325" s="111"/>
      <c r="R2325" s="111"/>
      <c r="S2325" s="111"/>
      <c r="T2325" s="111"/>
      <c r="U2325" s="112"/>
      <c r="V2325" s="111"/>
      <c r="W2325" s="111"/>
      <c r="X2325" s="112"/>
      <c r="Y2325" s="118"/>
      <c r="Z2325" s="119"/>
      <c r="AA2325" s="112"/>
      <c r="AB2325" s="116"/>
      <c r="AD2325" s="120"/>
      <c r="AE2325" s="58"/>
      <c r="AF2325" s="58"/>
      <c r="AG2325" s="58"/>
      <c r="AH2325" s="58"/>
      <c r="AI2325" s="58"/>
      <c r="AJ2325" s="58"/>
      <c r="AK2325" s="58"/>
    </row>
    <row r="2326" spans="1:37">
      <c r="A2326" s="110" t="s">
        <v>124</v>
      </c>
      <c r="B2326" s="111"/>
      <c r="C2326" s="111"/>
      <c r="D2326" s="111"/>
      <c r="E2326" s="111"/>
      <c r="F2326" s="111"/>
      <c r="G2326" s="112"/>
      <c r="H2326" s="111"/>
      <c r="I2326" s="111"/>
      <c r="J2326" s="112"/>
      <c r="K2326" s="118"/>
      <c r="L2326" s="119"/>
      <c r="M2326" s="112"/>
      <c r="N2326" s="116"/>
      <c r="O2326" s="117" t="s">
        <v>124</v>
      </c>
      <c r="P2326" s="111"/>
      <c r="Q2326" s="111"/>
      <c r="R2326" s="111"/>
      <c r="S2326" s="111"/>
      <c r="T2326" s="111"/>
      <c r="U2326" s="112"/>
      <c r="V2326" s="111"/>
      <c r="W2326" s="111"/>
      <c r="X2326" s="112"/>
      <c r="Y2326" s="118"/>
      <c r="Z2326" s="119"/>
      <c r="AA2326" s="112"/>
      <c r="AB2326" s="116"/>
      <c r="AD2326" s="64" t="s">
        <v>96</v>
      </c>
    </row>
    <row r="2327" spans="1:37">
      <c r="A2327" s="110" t="s">
        <v>125</v>
      </c>
      <c r="B2327" s="111"/>
      <c r="C2327" s="111"/>
      <c r="D2327" s="111"/>
      <c r="E2327" s="111"/>
      <c r="F2327" s="111"/>
      <c r="G2327" s="112"/>
      <c r="H2327" s="111"/>
      <c r="I2327" s="111"/>
      <c r="J2327" s="112"/>
      <c r="K2327" s="118"/>
      <c r="L2327" s="119"/>
      <c r="M2327" s="112"/>
      <c r="N2327" s="116"/>
      <c r="O2327" s="117" t="s">
        <v>125</v>
      </c>
      <c r="P2327" s="111"/>
      <c r="Q2327" s="111"/>
      <c r="R2327" s="111"/>
      <c r="S2327" s="111"/>
      <c r="T2327" s="111"/>
      <c r="U2327" s="112"/>
      <c r="V2327" s="111"/>
      <c r="W2327" s="111"/>
      <c r="X2327" s="112"/>
      <c r="Y2327" s="118"/>
      <c r="Z2327" s="119"/>
      <c r="AA2327" s="112"/>
      <c r="AB2327" s="116"/>
      <c r="AD2327" s="120"/>
      <c r="AE2327" s="58"/>
      <c r="AF2327" s="58"/>
      <c r="AG2327" s="58"/>
      <c r="AH2327" s="58"/>
      <c r="AI2327" s="58"/>
      <c r="AJ2327" s="58"/>
      <c r="AK2327" s="58"/>
    </row>
    <row r="2328" spans="1:37">
      <c r="A2328" s="110" t="s">
        <v>126</v>
      </c>
      <c r="B2328" s="111"/>
      <c r="C2328" s="111"/>
      <c r="D2328" s="111"/>
      <c r="E2328" s="111"/>
      <c r="F2328" s="111"/>
      <c r="G2328" s="112"/>
      <c r="H2328" s="111"/>
      <c r="I2328" s="111"/>
      <c r="J2328" s="112"/>
      <c r="K2328" s="118"/>
      <c r="L2328" s="119"/>
      <c r="M2328" s="112"/>
      <c r="N2328" s="116"/>
      <c r="O2328" s="117" t="s">
        <v>126</v>
      </c>
      <c r="P2328" s="111"/>
      <c r="Q2328" s="111"/>
      <c r="R2328" s="111"/>
      <c r="S2328" s="111"/>
      <c r="T2328" s="111"/>
      <c r="U2328" s="112"/>
      <c r="V2328" s="111"/>
      <c r="W2328" s="111"/>
      <c r="X2328" s="112"/>
      <c r="Y2328" s="118"/>
      <c r="Z2328" s="119"/>
      <c r="AA2328" s="112"/>
      <c r="AB2328" s="116"/>
      <c r="AD2328" s="64" t="s">
        <v>127</v>
      </c>
    </row>
    <row r="2329" spans="1:37">
      <c r="A2329" s="121" t="s">
        <v>128</v>
      </c>
      <c r="B2329" s="58"/>
      <c r="C2329" s="58"/>
      <c r="D2329" s="58"/>
      <c r="E2329" s="58"/>
      <c r="F2329" s="58"/>
      <c r="G2329" s="72"/>
      <c r="H2329" s="58"/>
      <c r="I2329" s="58"/>
      <c r="J2329" s="72"/>
      <c r="K2329" s="122"/>
      <c r="L2329" s="123"/>
      <c r="M2329" s="72"/>
      <c r="N2329" s="59"/>
      <c r="O2329" s="124" t="s">
        <v>128</v>
      </c>
      <c r="P2329" s="58"/>
      <c r="Q2329" s="58"/>
      <c r="R2329" s="58"/>
      <c r="S2329" s="58"/>
      <c r="T2329" s="58"/>
      <c r="U2329" s="72"/>
      <c r="V2329" s="58"/>
      <c r="W2329" s="58"/>
      <c r="X2329" s="72"/>
      <c r="Y2329" s="122"/>
      <c r="Z2329" s="123"/>
      <c r="AA2329" s="72"/>
      <c r="AB2329" s="59"/>
      <c r="AD2329" s="120"/>
      <c r="AE2329" s="125" t="str">
        <f>Daten!$A$35</f>
        <v>Fredenbeck</v>
      </c>
      <c r="AF2329" s="58"/>
      <c r="AG2329" s="58"/>
      <c r="AH2329" s="58"/>
      <c r="AI2329" s="58"/>
      <c r="AJ2329" s="58"/>
      <c r="AK2329" s="58"/>
    </row>
    <row r="2330" spans="1:37">
      <c r="A2330" s="65" t="s">
        <v>129</v>
      </c>
      <c r="N2330" s="61"/>
      <c r="O2330" s="64" t="s">
        <v>129</v>
      </c>
      <c r="AB2330" s="61"/>
      <c r="AD2330" s="64" t="s">
        <v>130</v>
      </c>
    </row>
    <row r="2331" spans="1:37">
      <c r="A2331" s="57"/>
      <c r="B2331" s="58"/>
      <c r="C2331" s="58"/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9"/>
      <c r="O2331" s="58"/>
      <c r="P2331" s="58"/>
      <c r="Q2331" s="58"/>
      <c r="R2331" s="58"/>
      <c r="S2331" s="58"/>
      <c r="T2331" s="58"/>
      <c r="U2331" s="58"/>
      <c r="V2331" s="58"/>
      <c r="W2331" s="58"/>
      <c r="X2331" s="58"/>
      <c r="Y2331" s="58"/>
      <c r="Z2331" s="58"/>
      <c r="AA2331" s="58"/>
      <c r="AB2331" s="59"/>
      <c r="AD2331" s="58"/>
      <c r="AE2331" s="126" t="str">
        <f>Daten!$A$33</f>
        <v>06.05.2017</v>
      </c>
      <c r="AF2331" s="58"/>
      <c r="AG2331" s="58"/>
      <c r="AH2331" s="58"/>
      <c r="AI2331" s="58"/>
      <c r="AJ2331" s="58"/>
      <c r="AK2331" s="58"/>
    </row>
    <row r="2332" spans="1:37">
      <c r="A2332" s="51" t="s">
        <v>95</v>
      </c>
      <c r="B2332" s="52"/>
      <c r="C2332" s="52"/>
      <c r="D2332" s="52"/>
      <c r="E2332" s="53"/>
      <c r="F2332" s="54" t="s">
        <v>96</v>
      </c>
      <c r="G2332" s="52"/>
      <c r="H2332" s="52"/>
      <c r="I2332" s="52"/>
      <c r="J2332" s="52"/>
      <c r="K2332" s="52"/>
      <c r="L2332" s="52"/>
      <c r="M2332" s="52"/>
      <c r="N2332" s="52"/>
      <c r="O2332" s="52"/>
      <c r="P2332" s="53"/>
      <c r="Q2332" s="54" t="s">
        <v>97</v>
      </c>
      <c r="R2332" s="52"/>
      <c r="S2332" s="52"/>
      <c r="T2332" s="52"/>
      <c r="U2332" s="52"/>
      <c r="V2332" s="52"/>
      <c r="W2332" s="52"/>
      <c r="X2332" s="52"/>
      <c r="Y2332" s="52"/>
      <c r="Z2332" s="52"/>
      <c r="AA2332" s="52"/>
      <c r="AB2332" s="53"/>
      <c r="AC2332" s="55" t="s">
        <v>98</v>
      </c>
    </row>
    <row r="2333" spans="1:37">
      <c r="A2333" s="57"/>
      <c r="B2333" s="58"/>
      <c r="C2333" s="58"/>
      <c r="D2333" s="58"/>
      <c r="E2333" s="59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9"/>
      <c r="Q2333" s="58"/>
      <c r="R2333" s="58">
        <f>Sonntag!P96</f>
        <v>0</v>
      </c>
      <c r="S2333" s="58"/>
      <c r="T2333" s="58"/>
      <c r="U2333" s="58"/>
      <c r="V2333" s="58"/>
      <c r="W2333" s="58"/>
      <c r="X2333" s="58"/>
      <c r="Y2333" s="58"/>
      <c r="Z2333" s="58"/>
      <c r="AA2333" s="58"/>
      <c r="AB2333" s="59"/>
      <c r="AC2333" s="55" t="s">
        <v>99</v>
      </c>
    </row>
    <row r="2334" spans="1:37" ht="15.95" customHeight="1">
      <c r="A2334" s="60" t="s">
        <v>100</v>
      </c>
      <c r="C2334" s="56">
        <f>Sonntag!I96</f>
        <v>0</v>
      </c>
      <c r="M2334" s="61"/>
      <c r="N2334" s="62" t="s">
        <v>101</v>
      </c>
      <c r="O2334" s="63"/>
      <c r="P2334" s="56">
        <f>Sonntag!M96</f>
        <v>0</v>
      </c>
      <c r="AB2334" s="61"/>
    </row>
    <row r="2335" spans="1:37">
      <c r="A2335" s="57"/>
      <c r="B2335" s="58"/>
      <c r="C2335" s="58"/>
      <c r="M2335" s="61"/>
      <c r="N2335" s="62"/>
      <c r="AB2335" s="61"/>
      <c r="AD2335" s="64" t="s">
        <v>37</v>
      </c>
      <c r="AG2335" s="64" t="s">
        <v>102</v>
      </c>
      <c r="AJ2335" s="64" t="s">
        <v>39</v>
      </c>
    </row>
    <row r="2336" spans="1:37">
      <c r="A2336" s="65" t="s">
        <v>100</v>
      </c>
      <c r="C2336" s="66"/>
      <c r="D2336" s="67"/>
      <c r="E2336" s="67"/>
      <c r="F2336" s="67"/>
      <c r="G2336" s="67"/>
      <c r="H2336" s="68"/>
      <c r="I2336" s="67"/>
      <c r="J2336" s="67"/>
      <c r="K2336" s="67"/>
      <c r="L2336" s="67"/>
      <c r="M2336" s="68"/>
      <c r="N2336" s="67"/>
      <c r="O2336" s="67"/>
      <c r="P2336" s="67"/>
      <c r="Q2336" s="67"/>
      <c r="R2336" s="68"/>
      <c r="S2336" s="67"/>
      <c r="T2336" s="67"/>
      <c r="U2336" s="67"/>
      <c r="V2336" s="67"/>
      <c r="W2336" s="68"/>
      <c r="X2336" s="67"/>
      <c r="Y2336" s="67"/>
      <c r="Z2336" s="67"/>
      <c r="AA2336" s="67"/>
      <c r="AB2336" s="68"/>
      <c r="AC2336" s="62"/>
      <c r="AD2336" s="69"/>
      <c r="AE2336" s="53"/>
      <c r="AF2336" s="62"/>
      <c r="AG2336" s="69"/>
      <c r="AH2336" s="53"/>
      <c r="AJ2336" s="69"/>
      <c r="AK2336" s="53"/>
    </row>
    <row r="2337" spans="1:37">
      <c r="A2337" s="70" t="s">
        <v>101</v>
      </c>
      <c r="B2337" s="58"/>
      <c r="C2337" s="71"/>
      <c r="D2337" s="72"/>
      <c r="E2337" s="72"/>
      <c r="F2337" s="72"/>
      <c r="G2337" s="72"/>
      <c r="H2337" s="59"/>
      <c r="I2337" s="72"/>
      <c r="J2337" s="72"/>
      <c r="K2337" s="72"/>
      <c r="L2337" s="72"/>
      <c r="M2337" s="59"/>
      <c r="N2337" s="72"/>
      <c r="O2337" s="72"/>
      <c r="P2337" s="72"/>
      <c r="Q2337" s="72"/>
      <c r="R2337" s="59"/>
      <c r="S2337" s="72"/>
      <c r="T2337" s="72"/>
      <c r="U2337" s="72"/>
      <c r="V2337" s="72"/>
      <c r="W2337" s="59"/>
      <c r="X2337" s="72"/>
      <c r="Y2337" s="72"/>
      <c r="Z2337" s="72"/>
      <c r="AA2337" s="72"/>
      <c r="AB2337" s="59"/>
      <c r="AC2337" s="62"/>
      <c r="AD2337" s="462">
        <f>Sonntag!C94</f>
        <v>0</v>
      </c>
      <c r="AE2337" s="463"/>
      <c r="AF2337" s="62"/>
      <c r="AG2337" s="462">
        <f>Sonntag!E96</f>
        <v>0</v>
      </c>
      <c r="AH2337" s="463"/>
      <c r="AJ2337" s="462">
        <f>Sonntag!F96</f>
        <v>0</v>
      </c>
      <c r="AK2337" s="463"/>
    </row>
    <row r="2338" spans="1:37">
      <c r="A2338" s="65" t="s">
        <v>100</v>
      </c>
      <c r="C2338" s="66"/>
      <c r="D2338" s="67"/>
      <c r="E2338" s="67"/>
      <c r="F2338" s="67"/>
      <c r="G2338" s="67"/>
      <c r="H2338" s="68"/>
      <c r="I2338" s="67"/>
      <c r="J2338" s="67"/>
      <c r="K2338" s="67"/>
      <c r="L2338" s="67"/>
      <c r="M2338" s="68"/>
      <c r="N2338" s="67"/>
      <c r="O2338" s="67"/>
      <c r="P2338" s="67"/>
      <c r="Q2338" s="67"/>
      <c r="R2338" s="68"/>
      <c r="S2338" s="67"/>
      <c r="T2338" s="67"/>
      <c r="U2338" s="67"/>
      <c r="V2338" s="67"/>
      <c r="W2338" s="68"/>
      <c r="X2338" s="67"/>
      <c r="Y2338" s="67"/>
      <c r="Z2338" s="67"/>
      <c r="AA2338" s="67"/>
      <c r="AB2338" s="68"/>
      <c r="AC2338" s="62"/>
      <c r="AD2338" s="57"/>
      <c r="AE2338" s="59"/>
      <c r="AF2338" s="62"/>
      <c r="AG2338" s="57"/>
      <c r="AH2338" s="59"/>
      <c r="AJ2338" s="57"/>
      <c r="AK2338" s="59"/>
    </row>
    <row r="2339" spans="1:37">
      <c r="A2339" s="70" t="s">
        <v>101</v>
      </c>
      <c r="B2339" s="58"/>
      <c r="C2339" s="71"/>
      <c r="D2339" s="72"/>
      <c r="E2339" s="72"/>
      <c r="F2339" s="72"/>
      <c r="G2339" s="72"/>
      <c r="H2339" s="59"/>
      <c r="I2339" s="72"/>
      <c r="J2339" s="72"/>
      <c r="K2339" s="72"/>
      <c r="L2339" s="72"/>
      <c r="M2339" s="59"/>
      <c r="N2339" s="72"/>
      <c r="O2339" s="72"/>
      <c r="P2339" s="72"/>
      <c r="Q2339" s="72"/>
      <c r="R2339" s="59"/>
      <c r="S2339" s="72"/>
      <c r="T2339" s="72"/>
      <c r="U2339" s="72"/>
      <c r="V2339" s="72"/>
      <c r="W2339" s="59"/>
      <c r="X2339" s="72"/>
      <c r="Y2339" s="72"/>
      <c r="Z2339" s="72"/>
      <c r="AA2339" s="72"/>
      <c r="AB2339" s="59"/>
      <c r="AC2339" s="62"/>
      <c r="AD2339" s="62"/>
      <c r="AE2339" s="62"/>
      <c r="AF2339" s="62"/>
      <c r="AG2339" s="62"/>
    </row>
    <row r="2340" spans="1:37">
      <c r="A2340" s="65" t="s">
        <v>100</v>
      </c>
      <c r="C2340" s="66"/>
      <c r="D2340" s="67"/>
      <c r="E2340" s="67"/>
      <c r="F2340" s="67"/>
      <c r="G2340" s="67"/>
      <c r="H2340" s="68"/>
      <c r="I2340" s="67"/>
      <c r="J2340" s="67"/>
      <c r="K2340" s="67"/>
      <c r="L2340" s="67"/>
      <c r="M2340" s="68"/>
      <c r="N2340" s="67"/>
      <c r="O2340" s="67"/>
      <c r="P2340" s="67"/>
      <c r="Q2340" s="67"/>
      <c r="R2340" s="68"/>
      <c r="S2340" s="67"/>
      <c r="T2340" s="67"/>
      <c r="U2340" s="67"/>
      <c r="V2340" s="67"/>
      <c r="W2340" s="68"/>
      <c r="X2340" s="67"/>
      <c r="Y2340" s="67"/>
      <c r="Z2340" s="67"/>
      <c r="AA2340" s="67"/>
      <c r="AB2340" s="68"/>
      <c r="AC2340" s="62"/>
      <c r="AD2340" s="73" t="s">
        <v>103</v>
      </c>
      <c r="AE2340" s="62"/>
      <c r="AF2340" s="62"/>
      <c r="AG2340" s="62"/>
    </row>
    <row r="2341" spans="1:37">
      <c r="A2341" s="70" t="s">
        <v>101</v>
      </c>
      <c r="B2341" s="58"/>
      <c r="C2341" s="71"/>
      <c r="D2341" s="72"/>
      <c r="E2341" s="72"/>
      <c r="F2341" s="72"/>
      <c r="G2341" s="72"/>
      <c r="H2341" s="59"/>
      <c r="I2341" s="72"/>
      <c r="J2341" s="72"/>
      <c r="K2341" s="72"/>
      <c r="L2341" s="72"/>
      <c r="M2341" s="59"/>
      <c r="N2341" s="72"/>
      <c r="O2341" s="72"/>
      <c r="P2341" s="72"/>
      <c r="Q2341" s="72"/>
      <c r="R2341" s="59"/>
      <c r="S2341" s="72"/>
      <c r="T2341" s="72"/>
      <c r="U2341" s="72"/>
      <c r="V2341" s="72"/>
      <c r="W2341" s="59"/>
      <c r="X2341" s="72"/>
      <c r="Y2341" s="72"/>
      <c r="Z2341" s="72"/>
      <c r="AA2341" s="72"/>
      <c r="AB2341" s="59"/>
      <c r="AC2341" s="62"/>
      <c r="AD2341" s="62"/>
      <c r="AE2341" s="62"/>
      <c r="AF2341" s="62"/>
      <c r="AG2341" s="62"/>
    </row>
    <row r="2342" spans="1:37">
      <c r="A2342" s="65" t="s">
        <v>100</v>
      </c>
      <c r="C2342" s="66"/>
      <c r="D2342" s="67"/>
      <c r="E2342" s="67"/>
      <c r="F2342" s="67"/>
      <c r="G2342" s="67"/>
      <c r="H2342" s="68"/>
      <c r="I2342" s="67"/>
      <c r="J2342" s="67"/>
      <c r="K2342" s="67"/>
      <c r="L2342" s="67"/>
      <c r="M2342" s="68"/>
      <c r="N2342" s="67"/>
      <c r="O2342" s="67"/>
      <c r="P2342" s="67"/>
      <c r="Q2342" s="67"/>
      <c r="R2342" s="68"/>
      <c r="S2342" s="67"/>
      <c r="T2342" s="67"/>
      <c r="U2342" s="67"/>
      <c r="V2342" s="67"/>
      <c r="W2342" s="68"/>
      <c r="X2342" s="67"/>
      <c r="Y2342" s="67"/>
      <c r="Z2342" s="67"/>
      <c r="AA2342" s="67"/>
      <c r="AB2342" s="68"/>
      <c r="AC2342" s="62"/>
      <c r="AD2342" s="74" t="str">
        <f>Daten!$A$31</f>
        <v>DM Senioren 2017</v>
      </c>
      <c r="AE2342" s="58"/>
      <c r="AF2342" s="58"/>
      <c r="AG2342" s="58"/>
      <c r="AH2342" s="58"/>
      <c r="AI2342" s="58"/>
      <c r="AJ2342" s="58"/>
      <c r="AK2342" s="58"/>
    </row>
    <row r="2343" spans="1:37">
      <c r="A2343" s="70" t="s">
        <v>101</v>
      </c>
      <c r="B2343" s="58"/>
      <c r="C2343" s="71"/>
      <c r="D2343" s="72"/>
      <c r="E2343" s="72"/>
      <c r="F2343" s="72"/>
      <c r="G2343" s="72"/>
      <c r="H2343" s="59"/>
      <c r="I2343" s="72"/>
      <c r="J2343" s="72"/>
      <c r="K2343" s="72"/>
      <c r="L2343" s="72"/>
      <c r="M2343" s="59"/>
      <c r="N2343" s="72"/>
      <c r="O2343" s="72"/>
      <c r="P2343" s="72"/>
      <c r="Q2343" s="72"/>
      <c r="R2343" s="59"/>
      <c r="S2343" s="72"/>
      <c r="T2343" s="72"/>
      <c r="U2343" s="72"/>
      <c r="V2343" s="72"/>
      <c r="W2343" s="59"/>
      <c r="X2343" s="72"/>
      <c r="Y2343" s="72"/>
      <c r="Z2343" s="72"/>
      <c r="AA2343" s="72"/>
      <c r="AB2343" s="59"/>
      <c r="AC2343" s="62"/>
      <c r="AD2343" s="75">
        <f>Sonntag!G96</f>
        <v>0</v>
      </c>
      <c r="AE2343" s="76"/>
      <c r="AF2343" s="76"/>
      <c r="AG2343" s="75" t="s">
        <v>34</v>
      </c>
      <c r="AH2343" s="76"/>
      <c r="AI2343" s="76"/>
      <c r="AJ2343" s="76"/>
      <c r="AK2343" s="76"/>
    </row>
    <row r="2344" spans="1:37">
      <c r="A2344" s="65" t="s">
        <v>100</v>
      </c>
      <c r="C2344" s="66"/>
      <c r="D2344" s="67"/>
      <c r="E2344" s="67"/>
      <c r="F2344" s="67"/>
      <c r="G2344" s="67"/>
      <c r="H2344" s="68"/>
      <c r="I2344" s="67"/>
      <c r="J2344" s="67"/>
      <c r="K2344" s="67"/>
      <c r="L2344" s="67"/>
      <c r="M2344" s="68"/>
      <c r="N2344" s="67"/>
      <c r="O2344" s="67"/>
      <c r="P2344" s="67"/>
      <c r="Q2344" s="67"/>
      <c r="R2344" s="68"/>
      <c r="S2344" s="67"/>
      <c r="T2344" s="67"/>
      <c r="U2344" s="67"/>
      <c r="V2344" s="67"/>
      <c r="W2344" s="68"/>
      <c r="X2344" s="67"/>
      <c r="Y2344" s="67"/>
      <c r="Z2344" s="67"/>
      <c r="AA2344" s="67"/>
      <c r="AB2344" s="68"/>
      <c r="AC2344" s="62"/>
      <c r="AD2344" s="77"/>
      <c r="AE2344" s="62"/>
      <c r="AF2344" s="62"/>
      <c r="AG2344" s="62"/>
      <c r="AH2344" s="62"/>
      <c r="AI2344" s="62"/>
      <c r="AJ2344" s="62"/>
      <c r="AK2344" s="62"/>
    </row>
    <row r="2345" spans="1:37">
      <c r="A2345" s="70" t="s">
        <v>101</v>
      </c>
      <c r="B2345" s="58"/>
      <c r="C2345" s="71"/>
      <c r="D2345" s="72"/>
      <c r="E2345" s="72"/>
      <c r="F2345" s="72"/>
      <c r="G2345" s="72"/>
      <c r="H2345" s="59"/>
      <c r="I2345" s="72"/>
      <c r="J2345" s="72"/>
      <c r="K2345" s="72"/>
      <c r="L2345" s="72"/>
      <c r="M2345" s="59"/>
      <c r="N2345" s="72"/>
      <c r="O2345" s="72"/>
      <c r="P2345" s="72"/>
      <c r="Q2345" s="72"/>
      <c r="R2345" s="59"/>
      <c r="S2345" s="72"/>
      <c r="T2345" s="72"/>
      <c r="U2345" s="72"/>
      <c r="V2345" s="72"/>
      <c r="W2345" s="59"/>
      <c r="X2345" s="72"/>
      <c r="Y2345" s="72"/>
      <c r="Z2345" s="72"/>
      <c r="AA2345" s="72"/>
      <c r="AB2345" s="59"/>
      <c r="AC2345" s="62"/>
      <c r="AD2345" s="78" t="s">
        <v>104</v>
      </c>
      <c r="AE2345" s="76"/>
      <c r="AF2345" s="76"/>
      <c r="AG2345" s="76"/>
      <c r="AH2345" s="79"/>
      <c r="AI2345" s="76"/>
      <c r="AJ2345" s="76"/>
      <c r="AK2345" s="80"/>
    </row>
    <row r="2346" spans="1:37">
      <c r="D2346" s="64"/>
      <c r="AD2346" s="81"/>
      <c r="AE2346" s="52"/>
      <c r="AF2346" s="52"/>
      <c r="AG2346" s="52"/>
      <c r="AH2346" s="82"/>
      <c r="AI2346" s="52"/>
      <c r="AJ2346" s="52"/>
      <c r="AK2346" s="53"/>
    </row>
    <row r="2347" spans="1:37">
      <c r="A2347" s="83" t="s">
        <v>105</v>
      </c>
      <c r="B2347" s="76"/>
      <c r="C2347" s="80"/>
      <c r="D2347" s="84"/>
      <c r="E2347" s="84" t="s">
        <v>100</v>
      </c>
      <c r="F2347" s="85" t="s">
        <v>21</v>
      </c>
      <c r="G2347" s="84" t="s">
        <v>101</v>
      </c>
      <c r="H2347" s="86"/>
      <c r="I2347" s="84" t="s">
        <v>106</v>
      </c>
      <c r="J2347" s="84"/>
      <c r="K2347" s="84"/>
      <c r="L2347" s="84"/>
      <c r="M2347" s="86"/>
      <c r="N2347" s="84" t="s">
        <v>107</v>
      </c>
      <c r="O2347" s="84"/>
      <c r="P2347" s="84"/>
      <c r="Q2347" s="84"/>
      <c r="R2347" s="86"/>
      <c r="S2347" s="73"/>
      <c r="T2347" s="73"/>
      <c r="AD2347" s="87" t="s">
        <v>108</v>
      </c>
      <c r="AE2347" s="58"/>
      <c r="AF2347" s="58"/>
      <c r="AG2347" s="58"/>
      <c r="AH2347" s="72"/>
      <c r="AI2347" s="58"/>
      <c r="AJ2347" s="58"/>
      <c r="AK2347" s="59"/>
    </row>
    <row r="2348" spans="1:37">
      <c r="A2348" s="60"/>
      <c r="C2348" s="61"/>
      <c r="H2348" s="61"/>
      <c r="M2348" s="61"/>
      <c r="N2348" s="88"/>
      <c r="O2348" s="89"/>
      <c r="P2348" s="89"/>
      <c r="Q2348" s="89"/>
      <c r="R2348" s="90"/>
      <c r="S2348" s="62"/>
      <c r="T2348" s="56" t="s">
        <v>109</v>
      </c>
      <c r="AD2348" s="91"/>
      <c r="AE2348" s="62"/>
      <c r="AF2348" s="62"/>
      <c r="AG2348" s="62"/>
      <c r="AH2348" s="92"/>
      <c r="AI2348" s="62"/>
      <c r="AJ2348" s="62"/>
      <c r="AK2348" s="61"/>
    </row>
    <row r="2349" spans="1:37">
      <c r="A2349" s="93" t="s">
        <v>110</v>
      </c>
      <c r="B2349" s="58"/>
      <c r="C2349" s="59"/>
      <c r="D2349" s="58"/>
      <c r="E2349" s="58"/>
      <c r="F2349" s="94" t="s">
        <v>21</v>
      </c>
      <c r="G2349" s="58"/>
      <c r="H2349" s="59"/>
      <c r="I2349" s="58"/>
      <c r="J2349" s="58"/>
      <c r="K2349" s="94" t="s">
        <v>21</v>
      </c>
      <c r="L2349" s="58"/>
      <c r="M2349" s="59"/>
      <c r="N2349" s="95"/>
      <c r="O2349" s="95"/>
      <c r="P2349" s="96"/>
      <c r="Q2349" s="97"/>
      <c r="R2349" s="98"/>
      <c r="S2349" s="62"/>
      <c r="T2349" s="62"/>
      <c r="AD2349" s="87" t="s">
        <v>111</v>
      </c>
      <c r="AE2349" s="58"/>
      <c r="AF2349" s="58"/>
      <c r="AG2349" s="58"/>
      <c r="AH2349" s="72"/>
      <c r="AI2349" s="58"/>
      <c r="AJ2349" s="58"/>
      <c r="AK2349" s="59"/>
    </row>
    <row r="2350" spans="1:37">
      <c r="A2350" s="60"/>
      <c r="C2350" s="61"/>
      <c r="H2350" s="61"/>
      <c r="K2350" s="99"/>
      <c r="M2350" s="61"/>
      <c r="N2350" s="62"/>
      <c r="Q2350" s="100"/>
      <c r="R2350" s="61"/>
      <c r="S2350" s="62"/>
      <c r="T2350" s="58"/>
      <c r="U2350" s="58"/>
      <c r="V2350" s="58"/>
      <c r="W2350" s="58"/>
      <c r="X2350" s="58"/>
      <c r="Y2350" s="58"/>
      <c r="Z2350" s="58"/>
      <c r="AA2350" s="58"/>
      <c r="AB2350" s="58"/>
      <c r="AC2350" s="62"/>
      <c r="AD2350" s="91"/>
      <c r="AE2350" s="62"/>
      <c r="AF2350" s="62"/>
      <c r="AG2350" s="62"/>
      <c r="AH2350" s="92"/>
      <c r="AI2350" s="62"/>
      <c r="AJ2350" s="62"/>
      <c r="AK2350" s="61"/>
    </row>
    <row r="2351" spans="1:37">
      <c r="A2351" s="93" t="s">
        <v>112</v>
      </c>
      <c r="B2351" s="58"/>
      <c r="C2351" s="59"/>
      <c r="D2351" s="58"/>
      <c r="E2351" s="58"/>
      <c r="F2351" s="94" t="s">
        <v>21</v>
      </c>
      <c r="G2351" s="58"/>
      <c r="H2351" s="59"/>
      <c r="I2351" s="58"/>
      <c r="J2351" s="58"/>
      <c r="K2351" s="94" t="s">
        <v>21</v>
      </c>
      <c r="L2351" s="58"/>
      <c r="M2351" s="59"/>
      <c r="N2351" s="58"/>
      <c r="O2351" s="58"/>
      <c r="P2351" s="94" t="s">
        <v>21</v>
      </c>
      <c r="Q2351" s="101"/>
      <c r="R2351" s="59"/>
      <c r="S2351" s="62"/>
      <c r="T2351" s="62"/>
      <c r="AD2351" s="87" t="s">
        <v>113</v>
      </c>
      <c r="AE2351" s="58"/>
      <c r="AF2351" s="58"/>
      <c r="AG2351" s="58"/>
      <c r="AH2351" s="72"/>
      <c r="AI2351" s="58"/>
      <c r="AJ2351" s="58"/>
      <c r="AK2351" s="59"/>
    </row>
    <row r="2352" spans="1:37">
      <c r="AD2352" s="91" t="s">
        <v>114</v>
      </c>
      <c r="AE2352" s="62"/>
      <c r="AF2352" s="62"/>
      <c r="AG2352" s="62"/>
      <c r="AH2352" s="92"/>
      <c r="AI2352" s="62"/>
      <c r="AJ2352" s="62"/>
      <c r="AK2352" s="61"/>
    </row>
    <row r="2353" spans="1:37">
      <c r="A2353" s="102"/>
      <c r="B2353" s="76"/>
      <c r="C2353" s="76"/>
      <c r="D2353" s="76"/>
      <c r="E2353" s="76" t="s">
        <v>100</v>
      </c>
      <c r="F2353" s="76"/>
      <c r="G2353" s="76"/>
      <c r="H2353" s="76"/>
      <c r="I2353" s="76"/>
      <c r="J2353" s="76"/>
      <c r="K2353" s="76"/>
      <c r="L2353" s="76"/>
      <c r="M2353" s="76"/>
      <c r="N2353" s="85" t="s">
        <v>40</v>
      </c>
      <c r="O2353" s="76"/>
      <c r="P2353" s="76"/>
      <c r="Q2353" s="76"/>
      <c r="R2353" s="76"/>
      <c r="S2353" s="76"/>
      <c r="T2353" s="76" t="s">
        <v>101</v>
      </c>
      <c r="U2353" s="76"/>
      <c r="V2353" s="76"/>
      <c r="W2353" s="76"/>
      <c r="X2353" s="76"/>
      <c r="Y2353" s="76"/>
      <c r="Z2353" s="76"/>
      <c r="AA2353" s="76"/>
      <c r="AB2353" s="80"/>
      <c r="AD2353" s="87" t="s">
        <v>115</v>
      </c>
      <c r="AE2353" s="58"/>
      <c r="AF2353" s="58"/>
      <c r="AG2353" s="58"/>
      <c r="AH2353" s="72"/>
      <c r="AI2353" s="58"/>
      <c r="AJ2353" s="58"/>
      <c r="AK2353" s="59"/>
    </row>
    <row r="2354" spans="1:37">
      <c r="A2354" s="103" t="s">
        <v>116</v>
      </c>
      <c r="B2354" s="104" t="s">
        <v>117</v>
      </c>
      <c r="C2354" s="104"/>
      <c r="D2354" s="104"/>
      <c r="E2354" s="104"/>
      <c r="F2354" s="104"/>
      <c r="G2354" s="105"/>
      <c r="H2354" s="104" t="s">
        <v>118</v>
      </c>
      <c r="I2354" s="104"/>
      <c r="J2354" s="105"/>
      <c r="K2354" s="106" t="s">
        <v>119</v>
      </c>
      <c r="L2354" s="107" t="s">
        <v>120</v>
      </c>
      <c r="M2354" s="108"/>
      <c r="N2354" s="109" t="s">
        <v>94</v>
      </c>
      <c r="O2354" s="105" t="s">
        <v>116</v>
      </c>
      <c r="P2354" s="104" t="s">
        <v>117</v>
      </c>
      <c r="Q2354" s="104"/>
      <c r="R2354" s="104"/>
      <c r="S2354" s="104"/>
      <c r="T2354" s="104"/>
      <c r="U2354" s="105"/>
      <c r="V2354" s="104" t="s">
        <v>118</v>
      </c>
      <c r="W2354" s="104"/>
      <c r="X2354" s="105"/>
      <c r="Y2354" s="106" t="s">
        <v>119</v>
      </c>
      <c r="Z2354" s="107" t="s">
        <v>120</v>
      </c>
      <c r="AA2354" s="108"/>
      <c r="AB2354" s="109" t="s">
        <v>94</v>
      </c>
    </row>
    <row r="2355" spans="1:37">
      <c r="A2355" s="110" t="s">
        <v>121</v>
      </c>
      <c r="B2355" s="111"/>
      <c r="C2355" s="111"/>
      <c r="D2355" s="111"/>
      <c r="E2355" s="111"/>
      <c r="F2355" s="111"/>
      <c r="G2355" s="112"/>
      <c r="H2355" s="111"/>
      <c r="I2355" s="111"/>
      <c r="J2355" s="112"/>
      <c r="K2355" s="113"/>
      <c r="L2355" s="114"/>
      <c r="M2355" s="115"/>
      <c r="N2355" s="116"/>
      <c r="O2355" s="117" t="s">
        <v>121</v>
      </c>
      <c r="P2355" s="111"/>
      <c r="Q2355" s="111"/>
      <c r="R2355" s="111"/>
      <c r="S2355" s="111"/>
      <c r="T2355" s="111"/>
      <c r="U2355" s="112"/>
      <c r="V2355" s="111"/>
      <c r="W2355" s="111"/>
      <c r="X2355" s="112"/>
      <c r="Y2355" s="113"/>
      <c r="Z2355" s="114"/>
      <c r="AA2355" s="115"/>
      <c r="AB2355" s="116"/>
      <c r="AD2355" s="64" t="s">
        <v>122</v>
      </c>
    </row>
    <row r="2356" spans="1:37">
      <c r="A2356" s="110" t="s">
        <v>123</v>
      </c>
      <c r="B2356" s="111"/>
      <c r="C2356" s="111"/>
      <c r="D2356" s="111"/>
      <c r="E2356" s="111"/>
      <c r="F2356" s="111"/>
      <c r="G2356" s="112"/>
      <c r="H2356" s="111"/>
      <c r="I2356" s="111"/>
      <c r="J2356" s="112"/>
      <c r="K2356" s="118"/>
      <c r="L2356" s="119"/>
      <c r="M2356" s="112"/>
      <c r="N2356" s="116"/>
      <c r="O2356" s="117" t="s">
        <v>123</v>
      </c>
      <c r="P2356" s="111"/>
      <c r="Q2356" s="111"/>
      <c r="R2356" s="111"/>
      <c r="S2356" s="111"/>
      <c r="T2356" s="111"/>
      <c r="U2356" s="112"/>
      <c r="V2356" s="111"/>
      <c r="W2356" s="111"/>
      <c r="X2356" s="112"/>
      <c r="Y2356" s="118"/>
      <c r="Z2356" s="119"/>
      <c r="AA2356" s="112"/>
      <c r="AB2356" s="116"/>
      <c r="AD2356" s="120"/>
      <c r="AE2356" s="58"/>
      <c r="AF2356" s="58"/>
      <c r="AG2356" s="58"/>
      <c r="AH2356" s="58"/>
      <c r="AI2356" s="58"/>
      <c r="AJ2356" s="58"/>
      <c r="AK2356" s="58"/>
    </row>
    <row r="2357" spans="1:37">
      <c r="A2357" s="110" t="s">
        <v>124</v>
      </c>
      <c r="B2357" s="111"/>
      <c r="C2357" s="111"/>
      <c r="D2357" s="111"/>
      <c r="E2357" s="111"/>
      <c r="F2357" s="111"/>
      <c r="G2357" s="112"/>
      <c r="H2357" s="111"/>
      <c r="I2357" s="111"/>
      <c r="J2357" s="112"/>
      <c r="K2357" s="118"/>
      <c r="L2357" s="119"/>
      <c r="M2357" s="112"/>
      <c r="N2357" s="116"/>
      <c r="O2357" s="117" t="s">
        <v>124</v>
      </c>
      <c r="P2357" s="111"/>
      <c r="Q2357" s="111"/>
      <c r="R2357" s="111"/>
      <c r="S2357" s="111"/>
      <c r="T2357" s="111"/>
      <c r="U2357" s="112"/>
      <c r="V2357" s="111"/>
      <c r="W2357" s="111"/>
      <c r="X2357" s="112"/>
      <c r="Y2357" s="118"/>
      <c r="Z2357" s="119"/>
      <c r="AA2357" s="112"/>
      <c r="AB2357" s="116"/>
      <c r="AD2357" s="64" t="s">
        <v>96</v>
      </c>
    </row>
    <row r="2358" spans="1:37">
      <c r="A2358" s="110" t="s">
        <v>125</v>
      </c>
      <c r="B2358" s="111"/>
      <c r="C2358" s="111"/>
      <c r="D2358" s="111"/>
      <c r="E2358" s="111"/>
      <c r="F2358" s="111"/>
      <c r="G2358" s="112"/>
      <c r="H2358" s="111"/>
      <c r="I2358" s="111"/>
      <c r="J2358" s="112"/>
      <c r="K2358" s="118"/>
      <c r="L2358" s="119"/>
      <c r="M2358" s="112"/>
      <c r="N2358" s="116"/>
      <c r="O2358" s="117" t="s">
        <v>125</v>
      </c>
      <c r="P2358" s="111"/>
      <c r="Q2358" s="111"/>
      <c r="R2358" s="111"/>
      <c r="S2358" s="111"/>
      <c r="T2358" s="111"/>
      <c r="U2358" s="112"/>
      <c r="V2358" s="111"/>
      <c r="W2358" s="111"/>
      <c r="X2358" s="112"/>
      <c r="Y2358" s="118"/>
      <c r="Z2358" s="119"/>
      <c r="AA2358" s="112"/>
      <c r="AB2358" s="116"/>
      <c r="AD2358" s="120"/>
      <c r="AE2358" s="58"/>
      <c r="AF2358" s="58"/>
      <c r="AG2358" s="58"/>
      <c r="AH2358" s="58"/>
      <c r="AI2358" s="58"/>
      <c r="AJ2358" s="58"/>
      <c r="AK2358" s="58"/>
    </row>
    <row r="2359" spans="1:37">
      <c r="A2359" s="110" t="s">
        <v>126</v>
      </c>
      <c r="B2359" s="111"/>
      <c r="C2359" s="111"/>
      <c r="D2359" s="111"/>
      <c r="E2359" s="111"/>
      <c r="F2359" s="111"/>
      <c r="G2359" s="112"/>
      <c r="H2359" s="111"/>
      <c r="I2359" s="111"/>
      <c r="J2359" s="112"/>
      <c r="K2359" s="118"/>
      <c r="L2359" s="119"/>
      <c r="M2359" s="112"/>
      <c r="N2359" s="116"/>
      <c r="O2359" s="117" t="s">
        <v>126</v>
      </c>
      <c r="P2359" s="111"/>
      <c r="Q2359" s="111"/>
      <c r="R2359" s="111"/>
      <c r="S2359" s="111"/>
      <c r="T2359" s="111"/>
      <c r="U2359" s="112"/>
      <c r="V2359" s="111"/>
      <c r="W2359" s="111"/>
      <c r="X2359" s="112"/>
      <c r="Y2359" s="118"/>
      <c r="Z2359" s="119"/>
      <c r="AA2359" s="112"/>
      <c r="AB2359" s="116"/>
      <c r="AD2359" s="64" t="s">
        <v>127</v>
      </c>
    </row>
    <row r="2360" spans="1:37">
      <c r="A2360" s="121" t="s">
        <v>128</v>
      </c>
      <c r="B2360" s="58"/>
      <c r="C2360" s="58"/>
      <c r="D2360" s="58"/>
      <c r="E2360" s="58"/>
      <c r="F2360" s="58"/>
      <c r="G2360" s="72"/>
      <c r="H2360" s="58"/>
      <c r="I2360" s="58"/>
      <c r="J2360" s="72"/>
      <c r="K2360" s="122"/>
      <c r="L2360" s="123"/>
      <c r="M2360" s="72"/>
      <c r="N2360" s="59"/>
      <c r="O2360" s="124" t="s">
        <v>128</v>
      </c>
      <c r="P2360" s="58"/>
      <c r="Q2360" s="58"/>
      <c r="R2360" s="58"/>
      <c r="S2360" s="58"/>
      <c r="T2360" s="58"/>
      <c r="U2360" s="72"/>
      <c r="V2360" s="58"/>
      <c r="W2360" s="58"/>
      <c r="X2360" s="72"/>
      <c r="Y2360" s="122"/>
      <c r="Z2360" s="123"/>
      <c r="AA2360" s="72"/>
      <c r="AB2360" s="59"/>
      <c r="AD2360" s="120"/>
      <c r="AE2360" s="125" t="str">
        <f>Daten!$A$35</f>
        <v>Fredenbeck</v>
      </c>
      <c r="AF2360" s="58"/>
      <c r="AG2360" s="58"/>
      <c r="AH2360" s="58"/>
      <c r="AI2360" s="58"/>
      <c r="AJ2360" s="58"/>
      <c r="AK2360" s="58"/>
    </row>
    <row r="2361" spans="1:37">
      <c r="A2361" s="65" t="s">
        <v>129</v>
      </c>
      <c r="N2361" s="61"/>
      <c r="O2361" s="64" t="s">
        <v>129</v>
      </c>
      <c r="AB2361" s="61"/>
      <c r="AD2361" s="64" t="s">
        <v>130</v>
      </c>
    </row>
    <row r="2362" spans="1:37">
      <c r="A2362" s="57"/>
      <c r="B2362" s="58"/>
      <c r="C2362" s="58"/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9"/>
      <c r="O2362" s="58"/>
      <c r="P2362" s="58"/>
      <c r="Q2362" s="58"/>
      <c r="R2362" s="58"/>
      <c r="S2362" s="58"/>
      <c r="T2362" s="58"/>
      <c r="U2362" s="58"/>
      <c r="V2362" s="58"/>
      <c r="W2362" s="58"/>
      <c r="X2362" s="58"/>
      <c r="Y2362" s="58"/>
      <c r="Z2362" s="58"/>
      <c r="AA2362" s="58"/>
      <c r="AB2362" s="59"/>
      <c r="AD2362" s="58"/>
      <c r="AE2362" s="126" t="str">
        <f>Daten!$A$33</f>
        <v>06.05.2017</v>
      </c>
      <c r="AF2362" s="58"/>
      <c r="AG2362" s="58"/>
      <c r="AH2362" s="58"/>
      <c r="AI2362" s="58"/>
      <c r="AJ2362" s="58"/>
      <c r="AK2362" s="58"/>
    </row>
    <row r="2363" spans="1:37" ht="12" customHeight="1"/>
    <row r="2364" spans="1:37">
      <c r="A2364" s="51" t="s">
        <v>95</v>
      </c>
      <c r="B2364" s="52"/>
      <c r="C2364" s="52"/>
      <c r="D2364" s="52"/>
      <c r="E2364" s="53"/>
      <c r="F2364" s="54" t="s">
        <v>96</v>
      </c>
      <c r="G2364" s="52"/>
      <c r="H2364" s="52"/>
      <c r="I2364" s="52"/>
      <c r="J2364" s="52"/>
      <c r="K2364" s="52"/>
      <c r="L2364" s="52"/>
      <c r="M2364" s="52"/>
      <c r="N2364" s="52"/>
      <c r="O2364" s="52"/>
      <c r="P2364" s="53"/>
      <c r="Q2364" s="54" t="s">
        <v>97</v>
      </c>
      <c r="R2364" s="52"/>
      <c r="S2364" s="52"/>
      <c r="T2364" s="52"/>
      <c r="U2364" s="52"/>
      <c r="V2364" s="52"/>
      <c r="W2364" s="52"/>
      <c r="X2364" s="52"/>
      <c r="Y2364" s="52"/>
      <c r="Z2364" s="52"/>
      <c r="AA2364" s="52"/>
      <c r="AB2364" s="53"/>
      <c r="AC2364" s="55" t="s">
        <v>98</v>
      </c>
    </row>
    <row r="2365" spans="1:37">
      <c r="A2365" s="57"/>
      <c r="B2365" s="58"/>
      <c r="C2365" s="58"/>
      <c r="D2365" s="58"/>
      <c r="E2365" s="59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9"/>
      <c r="Q2365" s="58"/>
      <c r="R2365" s="58">
        <f>Sonntag!P97</f>
        <v>0</v>
      </c>
      <c r="S2365" s="58"/>
      <c r="T2365" s="58"/>
      <c r="U2365" s="58"/>
      <c r="V2365" s="58"/>
      <c r="W2365" s="58"/>
      <c r="X2365" s="58"/>
      <c r="Y2365" s="58"/>
      <c r="Z2365" s="58"/>
      <c r="AA2365" s="58"/>
      <c r="AB2365" s="59"/>
      <c r="AC2365" s="55" t="s">
        <v>99</v>
      </c>
    </row>
    <row r="2366" spans="1:37" ht="15.95" customHeight="1">
      <c r="A2366" s="60" t="s">
        <v>100</v>
      </c>
      <c r="C2366" s="56">
        <f>Sonntag!I97</f>
        <v>0</v>
      </c>
      <c r="M2366" s="61"/>
      <c r="N2366" s="62" t="s">
        <v>101</v>
      </c>
      <c r="O2366" s="63"/>
      <c r="P2366" s="56">
        <f>Sonntag!M97</f>
        <v>0</v>
      </c>
      <c r="AB2366" s="61"/>
    </row>
    <row r="2367" spans="1:37">
      <c r="A2367" s="57"/>
      <c r="B2367" s="58"/>
      <c r="C2367" s="58"/>
      <c r="M2367" s="61"/>
      <c r="N2367" s="62"/>
      <c r="AB2367" s="61"/>
      <c r="AD2367" s="64" t="s">
        <v>37</v>
      </c>
      <c r="AG2367" s="64" t="s">
        <v>102</v>
      </c>
      <c r="AJ2367" s="64" t="s">
        <v>39</v>
      </c>
    </row>
    <row r="2368" spans="1:37">
      <c r="A2368" s="65" t="s">
        <v>100</v>
      </c>
      <c r="C2368" s="66"/>
      <c r="D2368" s="67"/>
      <c r="E2368" s="67"/>
      <c r="F2368" s="67"/>
      <c r="G2368" s="67"/>
      <c r="H2368" s="68"/>
      <c r="I2368" s="67"/>
      <c r="J2368" s="67"/>
      <c r="K2368" s="67"/>
      <c r="L2368" s="67"/>
      <c r="M2368" s="68"/>
      <c r="N2368" s="67"/>
      <c r="O2368" s="67"/>
      <c r="P2368" s="67"/>
      <c r="Q2368" s="67"/>
      <c r="R2368" s="68"/>
      <c r="S2368" s="67"/>
      <c r="T2368" s="67"/>
      <c r="U2368" s="67"/>
      <c r="V2368" s="67"/>
      <c r="W2368" s="68"/>
      <c r="X2368" s="67"/>
      <c r="Y2368" s="67"/>
      <c r="Z2368" s="67"/>
      <c r="AA2368" s="67"/>
      <c r="AB2368" s="68"/>
      <c r="AC2368" s="62"/>
      <c r="AD2368" s="69"/>
      <c r="AE2368" s="53"/>
      <c r="AF2368" s="62"/>
      <c r="AG2368" s="69"/>
      <c r="AH2368" s="53"/>
      <c r="AJ2368" s="69"/>
      <c r="AK2368" s="53"/>
    </row>
    <row r="2369" spans="1:37">
      <c r="A2369" s="70" t="s">
        <v>101</v>
      </c>
      <c r="B2369" s="58"/>
      <c r="C2369" s="71"/>
      <c r="D2369" s="72"/>
      <c r="E2369" s="72"/>
      <c r="F2369" s="72"/>
      <c r="G2369" s="72"/>
      <c r="H2369" s="59"/>
      <c r="I2369" s="72"/>
      <c r="J2369" s="72"/>
      <c r="K2369" s="72"/>
      <c r="L2369" s="72"/>
      <c r="M2369" s="59"/>
      <c r="N2369" s="72"/>
      <c r="O2369" s="72"/>
      <c r="P2369" s="72"/>
      <c r="Q2369" s="72"/>
      <c r="R2369" s="59"/>
      <c r="S2369" s="72"/>
      <c r="T2369" s="72"/>
      <c r="U2369" s="72"/>
      <c r="V2369" s="72"/>
      <c r="W2369" s="59"/>
      <c r="X2369" s="72"/>
      <c r="Y2369" s="72"/>
      <c r="Z2369" s="72"/>
      <c r="AA2369" s="72"/>
      <c r="AB2369" s="59"/>
      <c r="AC2369" s="62"/>
      <c r="AD2369" s="462">
        <f>Sonntag!C94</f>
        <v>0</v>
      </c>
      <c r="AE2369" s="463"/>
      <c r="AF2369" s="62"/>
      <c r="AG2369" s="462">
        <f>Sonntag!E97</f>
        <v>0</v>
      </c>
      <c r="AH2369" s="463"/>
      <c r="AJ2369" s="462">
        <f>Sonntag!F97</f>
        <v>0</v>
      </c>
      <c r="AK2369" s="463"/>
    </row>
    <row r="2370" spans="1:37">
      <c r="A2370" s="65" t="s">
        <v>100</v>
      </c>
      <c r="C2370" s="66"/>
      <c r="D2370" s="67"/>
      <c r="E2370" s="67"/>
      <c r="F2370" s="67"/>
      <c r="G2370" s="67"/>
      <c r="H2370" s="68"/>
      <c r="I2370" s="67"/>
      <c r="J2370" s="67"/>
      <c r="K2370" s="67"/>
      <c r="L2370" s="67"/>
      <c r="M2370" s="68"/>
      <c r="N2370" s="67"/>
      <c r="O2370" s="67"/>
      <c r="P2370" s="67"/>
      <c r="Q2370" s="67"/>
      <c r="R2370" s="68"/>
      <c r="S2370" s="67"/>
      <c r="T2370" s="67"/>
      <c r="U2370" s="67"/>
      <c r="V2370" s="67"/>
      <c r="W2370" s="68"/>
      <c r="X2370" s="67"/>
      <c r="Y2370" s="67"/>
      <c r="Z2370" s="67"/>
      <c r="AA2370" s="67"/>
      <c r="AB2370" s="68"/>
      <c r="AC2370" s="62"/>
      <c r="AD2370" s="57"/>
      <c r="AE2370" s="59"/>
      <c r="AF2370" s="62"/>
      <c r="AG2370" s="57"/>
      <c r="AH2370" s="59"/>
      <c r="AJ2370" s="57"/>
      <c r="AK2370" s="59"/>
    </row>
    <row r="2371" spans="1:37">
      <c r="A2371" s="70" t="s">
        <v>101</v>
      </c>
      <c r="B2371" s="58"/>
      <c r="C2371" s="71"/>
      <c r="D2371" s="72"/>
      <c r="E2371" s="72"/>
      <c r="F2371" s="72"/>
      <c r="G2371" s="72"/>
      <c r="H2371" s="59"/>
      <c r="I2371" s="72"/>
      <c r="J2371" s="72"/>
      <c r="K2371" s="72"/>
      <c r="L2371" s="72"/>
      <c r="M2371" s="59"/>
      <c r="N2371" s="72"/>
      <c r="O2371" s="72"/>
      <c r="P2371" s="72"/>
      <c r="Q2371" s="72"/>
      <c r="R2371" s="59"/>
      <c r="S2371" s="72"/>
      <c r="T2371" s="72"/>
      <c r="U2371" s="72"/>
      <c r="V2371" s="72"/>
      <c r="W2371" s="59"/>
      <c r="X2371" s="72"/>
      <c r="Y2371" s="72"/>
      <c r="Z2371" s="72"/>
      <c r="AA2371" s="72"/>
      <c r="AB2371" s="59"/>
      <c r="AC2371" s="62"/>
      <c r="AD2371" s="62"/>
      <c r="AE2371" s="62"/>
      <c r="AF2371" s="62"/>
      <c r="AG2371" s="62"/>
    </row>
    <row r="2372" spans="1:37">
      <c r="A2372" s="65" t="s">
        <v>100</v>
      </c>
      <c r="C2372" s="66"/>
      <c r="D2372" s="67"/>
      <c r="E2372" s="67"/>
      <c r="F2372" s="67"/>
      <c r="G2372" s="67"/>
      <c r="H2372" s="68"/>
      <c r="I2372" s="67"/>
      <c r="J2372" s="67"/>
      <c r="K2372" s="67"/>
      <c r="L2372" s="67"/>
      <c r="M2372" s="68"/>
      <c r="N2372" s="67"/>
      <c r="O2372" s="67"/>
      <c r="P2372" s="67"/>
      <c r="Q2372" s="67"/>
      <c r="R2372" s="68"/>
      <c r="S2372" s="67"/>
      <c r="T2372" s="67"/>
      <c r="U2372" s="67"/>
      <c r="V2372" s="67"/>
      <c r="W2372" s="68"/>
      <c r="X2372" s="67"/>
      <c r="Y2372" s="67"/>
      <c r="Z2372" s="67"/>
      <c r="AA2372" s="67"/>
      <c r="AB2372" s="68"/>
      <c r="AC2372" s="62"/>
      <c r="AD2372" s="73" t="s">
        <v>103</v>
      </c>
      <c r="AE2372" s="62"/>
      <c r="AF2372" s="62"/>
      <c r="AG2372" s="62"/>
    </row>
    <row r="2373" spans="1:37">
      <c r="A2373" s="70" t="s">
        <v>101</v>
      </c>
      <c r="B2373" s="58"/>
      <c r="C2373" s="71"/>
      <c r="D2373" s="72"/>
      <c r="E2373" s="72"/>
      <c r="F2373" s="72"/>
      <c r="G2373" s="72"/>
      <c r="H2373" s="59"/>
      <c r="I2373" s="72"/>
      <c r="J2373" s="72"/>
      <c r="K2373" s="72"/>
      <c r="L2373" s="72"/>
      <c r="M2373" s="59"/>
      <c r="N2373" s="72"/>
      <c r="O2373" s="72"/>
      <c r="P2373" s="72"/>
      <c r="Q2373" s="72"/>
      <c r="R2373" s="59"/>
      <c r="S2373" s="72"/>
      <c r="T2373" s="72"/>
      <c r="U2373" s="72"/>
      <c r="V2373" s="72"/>
      <c r="W2373" s="59"/>
      <c r="X2373" s="72"/>
      <c r="Y2373" s="72"/>
      <c r="Z2373" s="72"/>
      <c r="AA2373" s="72"/>
      <c r="AB2373" s="59"/>
      <c r="AC2373" s="62"/>
      <c r="AD2373" s="62"/>
      <c r="AE2373" s="62"/>
      <c r="AF2373" s="62"/>
      <c r="AG2373" s="62"/>
    </row>
    <row r="2374" spans="1:37">
      <c r="A2374" s="65" t="s">
        <v>100</v>
      </c>
      <c r="C2374" s="66"/>
      <c r="D2374" s="67"/>
      <c r="E2374" s="67"/>
      <c r="F2374" s="67"/>
      <c r="G2374" s="67"/>
      <c r="H2374" s="68"/>
      <c r="I2374" s="67"/>
      <c r="J2374" s="67"/>
      <c r="K2374" s="67"/>
      <c r="L2374" s="67"/>
      <c r="M2374" s="68"/>
      <c r="N2374" s="67"/>
      <c r="O2374" s="67"/>
      <c r="P2374" s="67"/>
      <c r="Q2374" s="67"/>
      <c r="R2374" s="68"/>
      <c r="S2374" s="67"/>
      <c r="T2374" s="67"/>
      <c r="U2374" s="67"/>
      <c r="V2374" s="67"/>
      <c r="W2374" s="68"/>
      <c r="X2374" s="67"/>
      <c r="Y2374" s="67"/>
      <c r="Z2374" s="67"/>
      <c r="AA2374" s="67"/>
      <c r="AB2374" s="68"/>
      <c r="AC2374" s="62"/>
      <c r="AD2374" s="74" t="str">
        <f>Daten!$A$31</f>
        <v>DM Senioren 2017</v>
      </c>
      <c r="AE2374" s="58"/>
      <c r="AF2374" s="58"/>
      <c r="AG2374" s="58"/>
      <c r="AH2374" s="58"/>
      <c r="AI2374" s="58"/>
      <c r="AJ2374" s="58"/>
      <c r="AK2374" s="58"/>
    </row>
    <row r="2375" spans="1:37">
      <c r="A2375" s="70" t="s">
        <v>101</v>
      </c>
      <c r="B2375" s="58"/>
      <c r="C2375" s="71"/>
      <c r="D2375" s="72"/>
      <c r="E2375" s="72"/>
      <c r="F2375" s="72"/>
      <c r="G2375" s="72"/>
      <c r="H2375" s="59"/>
      <c r="I2375" s="72"/>
      <c r="J2375" s="72"/>
      <c r="K2375" s="72"/>
      <c r="L2375" s="72"/>
      <c r="M2375" s="59"/>
      <c r="N2375" s="72"/>
      <c r="O2375" s="72"/>
      <c r="P2375" s="72"/>
      <c r="Q2375" s="72"/>
      <c r="R2375" s="59"/>
      <c r="S2375" s="72"/>
      <c r="T2375" s="72"/>
      <c r="U2375" s="72"/>
      <c r="V2375" s="72"/>
      <c r="W2375" s="59"/>
      <c r="X2375" s="72"/>
      <c r="Y2375" s="72"/>
      <c r="Z2375" s="72"/>
      <c r="AA2375" s="72"/>
      <c r="AB2375" s="59"/>
      <c r="AC2375" s="62"/>
      <c r="AD2375" s="75">
        <f>Sonntag!G97</f>
        <v>0</v>
      </c>
      <c r="AE2375" s="76"/>
      <c r="AF2375" s="76"/>
      <c r="AG2375" s="75" t="s">
        <v>34</v>
      </c>
      <c r="AH2375" s="76"/>
      <c r="AI2375" s="76"/>
      <c r="AJ2375" s="76"/>
      <c r="AK2375" s="76"/>
    </row>
    <row r="2376" spans="1:37">
      <c r="A2376" s="65" t="s">
        <v>100</v>
      </c>
      <c r="C2376" s="66"/>
      <c r="D2376" s="67"/>
      <c r="E2376" s="67"/>
      <c r="F2376" s="67"/>
      <c r="G2376" s="67"/>
      <c r="H2376" s="68"/>
      <c r="I2376" s="67"/>
      <c r="J2376" s="67"/>
      <c r="K2376" s="67"/>
      <c r="L2376" s="67"/>
      <c r="M2376" s="68"/>
      <c r="N2376" s="67"/>
      <c r="O2376" s="67"/>
      <c r="P2376" s="67"/>
      <c r="Q2376" s="67"/>
      <c r="R2376" s="68"/>
      <c r="S2376" s="67"/>
      <c r="T2376" s="67"/>
      <c r="U2376" s="67"/>
      <c r="V2376" s="67"/>
      <c r="W2376" s="68"/>
      <c r="X2376" s="67"/>
      <c r="Y2376" s="67"/>
      <c r="Z2376" s="67"/>
      <c r="AA2376" s="67"/>
      <c r="AB2376" s="68"/>
      <c r="AC2376" s="62"/>
      <c r="AD2376" s="77"/>
      <c r="AE2376" s="62"/>
      <c r="AF2376" s="62"/>
      <c r="AG2376" s="62"/>
      <c r="AH2376" s="62"/>
      <c r="AI2376" s="62"/>
      <c r="AJ2376" s="62"/>
      <c r="AK2376" s="62"/>
    </row>
    <row r="2377" spans="1:37">
      <c r="A2377" s="70" t="s">
        <v>101</v>
      </c>
      <c r="B2377" s="58"/>
      <c r="C2377" s="71"/>
      <c r="D2377" s="72"/>
      <c r="E2377" s="72"/>
      <c r="F2377" s="72"/>
      <c r="G2377" s="72"/>
      <c r="H2377" s="59"/>
      <c r="I2377" s="72"/>
      <c r="J2377" s="72"/>
      <c r="K2377" s="72"/>
      <c r="L2377" s="72"/>
      <c r="M2377" s="59"/>
      <c r="N2377" s="72"/>
      <c r="O2377" s="72"/>
      <c r="P2377" s="72"/>
      <c r="Q2377" s="72"/>
      <c r="R2377" s="59"/>
      <c r="S2377" s="72"/>
      <c r="T2377" s="72"/>
      <c r="U2377" s="72"/>
      <c r="V2377" s="72"/>
      <c r="W2377" s="59"/>
      <c r="X2377" s="72"/>
      <c r="Y2377" s="72"/>
      <c r="Z2377" s="72"/>
      <c r="AA2377" s="72"/>
      <c r="AB2377" s="59"/>
      <c r="AC2377" s="62"/>
      <c r="AD2377" s="78" t="s">
        <v>104</v>
      </c>
      <c r="AE2377" s="76"/>
      <c r="AF2377" s="76"/>
      <c r="AG2377" s="76"/>
      <c r="AH2377" s="79"/>
      <c r="AI2377" s="76"/>
      <c r="AJ2377" s="76"/>
      <c r="AK2377" s="80"/>
    </row>
    <row r="2378" spans="1:37">
      <c r="D2378" s="64"/>
      <c r="AD2378" s="81"/>
      <c r="AE2378" s="52"/>
      <c r="AF2378" s="52"/>
      <c r="AG2378" s="52"/>
      <c r="AH2378" s="82"/>
      <c r="AI2378" s="52"/>
      <c r="AJ2378" s="52"/>
      <c r="AK2378" s="53"/>
    </row>
    <row r="2379" spans="1:37">
      <c r="A2379" s="83" t="s">
        <v>105</v>
      </c>
      <c r="B2379" s="76"/>
      <c r="C2379" s="80"/>
      <c r="D2379" s="84"/>
      <c r="E2379" s="84" t="s">
        <v>100</v>
      </c>
      <c r="F2379" s="85" t="s">
        <v>21</v>
      </c>
      <c r="G2379" s="84" t="s">
        <v>101</v>
      </c>
      <c r="H2379" s="86"/>
      <c r="I2379" s="84" t="s">
        <v>106</v>
      </c>
      <c r="J2379" s="84"/>
      <c r="K2379" s="84"/>
      <c r="L2379" s="84"/>
      <c r="M2379" s="86"/>
      <c r="N2379" s="84" t="s">
        <v>107</v>
      </c>
      <c r="O2379" s="84"/>
      <c r="P2379" s="84"/>
      <c r="Q2379" s="84"/>
      <c r="R2379" s="86"/>
      <c r="S2379" s="73"/>
      <c r="T2379" s="73"/>
      <c r="AD2379" s="87" t="s">
        <v>108</v>
      </c>
      <c r="AE2379" s="58"/>
      <c r="AF2379" s="58"/>
      <c r="AG2379" s="58"/>
      <c r="AH2379" s="72"/>
      <c r="AI2379" s="58"/>
      <c r="AJ2379" s="58"/>
      <c r="AK2379" s="59"/>
    </row>
    <row r="2380" spans="1:37">
      <c r="A2380" s="60"/>
      <c r="C2380" s="61"/>
      <c r="H2380" s="61"/>
      <c r="M2380" s="61"/>
      <c r="N2380" s="88"/>
      <c r="O2380" s="89"/>
      <c r="P2380" s="89"/>
      <c r="Q2380" s="89"/>
      <c r="R2380" s="90"/>
      <c r="S2380" s="62"/>
      <c r="T2380" s="56" t="s">
        <v>109</v>
      </c>
      <c r="AD2380" s="91"/>
      <c r="AE2380" s="62"/>
      <c r="AF2380" s="62"/>
      <c r="AG2380" s="62"/>
      <c r="AH2380" s="92"/>
      <c r="AI2380" s="62"/>
      <c r="AJ2380" s="62"/>
      <c r="AK2380" s="61"/>
    </row>
    <row r="2381" spans="1:37">
      <c r="A2381" s="93" t="s">
        <v>110</v>
      </c>
      <c r="B2381" s="58"/>
      <c r="C2381" s="59"/>
      <c r="D2381" s="58"/>
      <c r="E2381" s="58"/>
      <c r="F2381" s="94" t="s">
        <v>21</v>
      </c>
      <c r="G2381" s="58"/>
      <c r="H2381" s="59"/>
      <c r="I2381" s="58"/>
      <c r="J2381" s="58"/>
      <c r="K2381" s="94" t="s">
        <v>21</v>
      </c>
      <c r="L2381" s="58"/>
      <c r="M2381" s="59"/>
      <c r="N2381" s="95"/>
      <c r="O2381" s="95"/>
      <c r="P2381" s="96"/>
      <c r="Q2381" s="97"/>
      <c r="R2381" s="98"/>
      <c r="S2381" s="62"/>
      <c r="T2381" s="62"/>
      <c r="AD2381" s="87" t="s">
        <v>111</v>
      </c>
      <c r="AE2381" s="58"/>
      <c r="AF2381" s="58"/>
      <c r="AG2381" s="58"/>
      <c r="AH2381" s="72"/>
      <c r="AI2381" s="58"/>
      <c r="AJ2381" s="58"/>
      <c r="AK2381" s="59"/>
    </row>
    <row r="2382" spans="1:37">
      <c r="A2382" s="60"/>
      <c r="C2382" s="61"/>
      <c r="H2382" s="61"/>
      <c r="K2382" s="99"/>
      <c r="M2382" s="61"/>
      <c r="N2382" s="62"/>
      <c r="Q2382" s="100"/>
      <c r="R2382" s="61"/>
      <c r="S2382" s="62"/>
      <c r="T2382" s="58"/>
      <c r="U2382" s="58"/>
      <c r="V2382" s="58"/>
      <c r="W2382" s="58"/>
      <c r="X2382" s="58"/>
      <c r="Y2382" s="58"/>
      <c r="Z2382" s="58"/>
      <c r="AA2382" s="58"/>
      <c r="AB2382" s="58"/>
      <c r="AC2382" s="62"/>
      <c r="AD2382" s="91"/>
      <c r="AE2382" s="62"/>
      <c r="AF2382" s="62"/>
      <c r="AG2382" s="62"/>
      <c r="AH2382" s="92"/>
      <c r="AI2382" s="62"/>
      <c r="AJ2382" s="62"/>
      <c r="AK2382" s="61"/>
    </row>
    <row r="2383" spans="1:37">
      <c r="A2383" s="93" t="s">
        <v>112</v>
      </c>
      <c r="B2383" s="58"/>
      <c r="C2383" s="59"/>
      <c r="D2383" s="58"/>
      <c r="E2383" s="58"/>
      <c r="F2383" s="94" t="s">
        <v>21</v>
      </c>
      <c r="G2383" s="58"/>
      <c r="H2383" s="59"/>
      <c r="I2383" s="58"/>
      <c r="J2383" s="58"/>
      <c r="K2383" s="94" t="s">
        <v>21</v>
      </c>
      <c r="L2383" s="58"/>
      <c r="M2383" s="59"/>
      <c r="N2383" s="58"/>
      <c r="O2383" s="58"/>
      <c r="P2383" s="94" t="s">
        <v>21</v>
      </c>
      <c r="Q2383" s="101"/>
      <c r="R2383" s="59"/>
      <c r="S2383" s="62"/>
      <c r="T2383" s="62"/>
      <c r="AD2383" s="87" t="s">
        <v>113</v>
      </c>
      <c r="AE2383" s="58"/>
      <c r="AF2383" s="58"/>
      <c r="AG2383" s="58"/>
      <c r="AH2383" s="72"/>
      <c r="AI2383" s="58"/>
      <c r="AJ2383" s="58"/>
      <c r="AK2383" s="59"/>
    </row>
    <row r="2384" spans="1:37">
      <c r="AD2384" s="91" t="s">
        <v>114</v>
      </c>
      <c r="AE2384" s="62"/>
      <c r="AF2384" s="62"/>
      <c r="AG2384" s="62"/>
      <c r="AH2384" s="92"/>
      <c r="AI2384" s="62"/>
      <c r="AJ2384" s="62"/>
      <c r="AK2384" s="61"/>
    </row>
    <row r="2385" spans="1:37">
      <c r="A2385" s="102"/>
      <c r="B2385" s="76"/>
      <c r="C2385" s="76"/>
      <c r="D2385" s="76"/>
      <c r="E2385" s="76" t="s">
        <v>100</v>
      </c>
      <c r="F2385" s="76"/>
      <c r="G2385" s="76"/>
      <c r="H2385" s="76"/>
      <c r="I2385" s="76"/>
      <c r="J2385" s="76"/>
      <c r="K2385" s="76"/>
      <c r="L2385" s="76"/>
      <c r="M2385" s="76"/>
      <c r="N2385" s="85" t="s">
        <v>40</v>
      </c>
      <c r="O2385" s="76"/>
      <c r="P2385" s="76"/>
      <c r="Q2385" s="76"/>
      <c r="R2385" s="76"/>
      <c r="S2385" s="76"/>
      <c r="T2385" s="76" t="s">
        <v>101</v>
      </c>
      <c r="U2385" s="76"/>
      <c r="V2385" s="76"/>
      <c r="W2385" s="76"/>
      <c r="X2385" s="76"/>
      <c r="Y2385" s="76"/>
      <c r="Z2385" s="76"/>
      <c r="AA2385" s="76"/>
      <c r="AB2385" s="80"/>
      <c r="AD2385" s="87" t="s">
        <v>115</v>
      </c>
      <c r="AE2385" s="58"/>
      <c r="AF2385" s="58"/>
      <c r="AG2385" s="58"/>
      <c r="AH2385" s="72"/>
      <c r="AI2385" s="58"/>
      <c r="AJ2385" s="58"/>
      <c r="AK2385" s="59"/>
    </row>
    <row r="2386" spans="1:37">
      <c r="A2386" s="103" t="s">
        <v>116</v>
      </c>
      <c r="B2386" s="104" t="s">
        <v>117</v>
      </c>
      <c r="C2386" s="104"/>
      <c r="D2386" s="104"/>
      <c r="E2386" s="104"/>
      <c r="F2386" s="104"/>
      <c r="G2386" s="105"/>
      <c r="H2386" s="104" t="s">
        <v>118</v>
      </c>
      <c r="I2386" s="104"/>
      <c r="J2386" s="105"/>
      <c r="K2386" s="106" t="s">
        <v>119</v>
      </c>
      <c r="L2386" s="107" t="s">
        <v>120</v>
      </c>
      <c r="M2386" s="108"/>
      <c r="N2386" s="109" t="s">
        <v>94</v>
      </c>
      <c r="O2386" s="105" t="s">
        <v>116</v>
      </c>
      <c r="P2386" s="104" t="s">
        <v>117</v>
      </c>
      <c r="Q2386" s="104"/>
      <c r="R2386" s="104"/>
      <c r="S2386" s="104"/>
      <c r="T2386" s="104"/>
      <c r="U2386" s="105"/>
      <c r="V2386" s="104" t="s">
        <v>118</v>
      </c>
      <c r="W2386" s="104"/>
      <c r="X2386" s="105"/>
      <c r="Y2386" s="106" t="s">
        <v>119</v>
      </c>
      <c r="Z2386" s="107" t="s">
        <v>120</v>
      </c>
      <c r="AA2386" s="108"/>
      <c r="AB2386" s="109" t="s">
        <v>94</v>
      </c>
    </row>
    <row r="2387" spans="1:37">
      <c r="A2387" s="110" t="s">
        <v>121</v>
      </c>
      <c r="B2387" s="111"/>
      <c r="C2387" s="111"/>
      <c r="D2387" s="111"/>
      <c r="E2387" s="111"/>
      <c r="F2387" s="111"/>
      <c r="G2387" s="112"/>
      <c r="H2387" s="111"/>
      <c r="I2387" s="111"/>
      <c r="J2387" s="112"/>
      <c r="K2387" s="113"/>
      <c r="L2387" s="114"/>
      <c r="M2387" s="115"/>
      <c r="N2387" s="116"/>
      <c r="O2387" s="117" t="s">
        <v>121</v>
      </c>
      <c r="P2387" s="111"/>
      <c r="Q2387" s="111"/>
      <c r="R2387" s="111"/>
      <c r="S2387" s="111"/>
      <c r="T2387" s="111"/>
      <c r="U2387" s="112"/>
      <c r="V2387" s="111"/>
      <c r="W2387" s="111"/>
      <c r="X2387" s="112"/>
      <c r="Y2387" s="113"/>
      <c r="Z2387" s="114"/>
      <c r="AA2387" s="115"/>
      <c r="AB2387" s="116"/>
      <c r="AD2387" s="64" t="s">
        <v>122</v>
      </c>
    </row>
    <row r="2388" spans="1:37">
      <c r="A2388" s="110" t="s">
        <v>123</v>
      </c>
      <c r="B2388" s="111"/>
      <c r="C2388" s="111"/>
      <c r="D2388" s="111"/>
      <c r="E2388" s="111"/>
      <c r="F2388" s="111"/>
      <c r="G2388" s="112"/>
      <c r="H2388" s="111"/>
      <c r="I2388" s="111"/>
      <c r="J2388" s="112"/>
      <c r="K2388" s="118"/>
      <c r="L2388" s="119"/>
      <c r="M2388" s="112"/>
      <c r="N2388" s="116"/>
      <c r="O2388" s="117" t="s">
        <v>123</v>
      </c>
      <c r="P2388" s="111"/>
      <c r="Q2388" s="111"/>
      <c r="R2388" s="111"/>
      <c r="S2388" s="111"/>
      <c r="T2388" s="111"/>
      <c r="U2388" s="112"/>
      <c r="V2388" s="111"/>
      <c r="W2388" s="111"/>
      <c r="X2388" s="112"/>
      <c r="Y2388" s="118"/>
      <c r="Z2388" s="119"/>
      <c r="AA2388" s="112"/>
      <c r="AB2388" s="116"/>
      <c r="AD2388" s="120"/>
      <c r="AE2388" s="58"/>
      <c r="AF2388" s="58"/>
      <c r="AG2388" s="58"/>
      <c r="AH2388" s="58"/>
      <c r="AI2388" s="58"/>
      <c r="AJ2388" s="58"/>
      <c r="AK2388" s="58"/>
    </row>
    <row r="2389" spans="1:37">
      <c r="A2389" s="110" t="s">
        <v>124</v>
      </c>
      <c r="B2389" s="111"/>
      <c r="C2389" s="111"/>
      <c r="D2389" s="111"/>
      <c r="E2389" s="111"/>
      <c r="F2389" s="111"/>
      <c r="G2389" s="112"/>
      <c r="H2389" s="111"/>
      <c r="I2389" s="111"/>
      <c r="J2389" s="112"/>
      <c r="K2389" s="118"/>
      <c r="L2389" s="119"/>
      <c r="M2389" s="112"/>
      <c r="N2389" s="116"/>
      <c r="O2389" s="117" t="s">
        <v>124</v>
      </c>
      <c r="P2389" s="111"/>
      <c r="Q2389" s="111"/>
      <c r="R2389" s="111"/>
      <c r="S2389" s="111"/>
      <c r="T2389" s="111"/>
      <c r="U2389" s="112"/>
      <c r="V2389" s="111"/>
      <c r="W2389" s="111"/>
      <c r="X2389" s="112"/>
      <c r="Y2389" s="118"/>
      <c r="Z2389" s="119"/>
      <c r="AA2389" s="112"/>
      <c r="AB2389" s="116"/>
      <c r="AD2389" s="64" t="s">
        <v>96</v>
      </c>
    </row>
    <row r="2390" spans="1:37">
      <c r="A2390" s="110" t="s">
        <v>125</v>
      </c>
      <c r="B2390" s="111"/>
      <c r="C2390" s="111"/>
      <c r="D2390" s="111"/>
      <c r="E2390" s="111"/>
      <c r="F2390" s="111"/>
      <c r="G2390" s="112"/>
      <c r="H2390" s="111"/>
      <c r="I2390" s="111"/>
      <c r="J2390" s="112"/>
      <c r="K2390" s="118"/>
      <c r="L2390" s="119"/>
      <c r="M2390" s="112"/>
      <c r="N2390" s="116"/>
      <c r="O2390" s="117" t="s">
        <v>125</v>
      </c>
      <c r="P2390" s="111"/>
      <c r="Q2390" s="111"/>
      <c r="R2390" s="111"/>
      <c r="S2390" s="111"/>
      <c r="T2390" s="111"/>
      <c r="U2390" s="112"/>
      <c r="V2390" s="111"/>
      <c r="W2390" s="111"/>
      <c r="X2390" s="112"/>
      <c r="Y2390" s="118"/>
      <c r="Z2390" s="119"/>
      <c r="AA2390" s="112"/>
      <c r="AB2390" s="116"/>
      <c r="AD2390" s="120"/>
      <c r="AE2390" s="58"/>
      <c r="AF2390" s="58"/>
      <c r="AG2390" s="58"/>
      <c r="AH2390" s="58"/>
      <c r="AI2390" s="58"/>
      <c r="AJ2390" s="58"/>
      <c r="AK2390" s="58"/>
    </row>
    <row r="2391" spans="1:37">
      <c r="A2391" s="110" t="s">
        <v>126</v>
      </c>
      <c r="B2391" s="111"/>
      <c r="C2391" s="111"/>
      <c r="D2391" s="111"/>
      <c r="E2391" s="111"/>
      <c r="F2391" s="111"/>
      <c r="G2391" s="112"/>
      <c r="H2391" s="111"/>
      <c r="I2391" s="111"/>
      <c r="J2391" s="112"/>
      <c r="K2391" s="118"/>
      <c r="L2391" s="119"/>
      <c r="M2391" s="112"/>
      <c r="N2391" s="116"/>
      <c r="O2391" s="117" t="s">
        <v>126</v>
      </c>
      <c r="P2391" s="111"/>
      <c r="Q2391" s="111"/>
      <c r="R2391" s="111"/>
      <c r="S2391" s="111"/>
      <c r="T2391" s="111"/>
      <c r="U2391" s="112"/>
      <c r="V2391" s="111"/>
      <c r="W2391" s="111"/>
      <c r="X2391" s="112"/>
      <c r="Y2391" s="118"/>
      <c r="Z2391" s="119"/>
      <c r="AA2391" s="112"/>
      <c r="AB2391" s="116"/>
      <c r="AD2391" s="64" t="s">
        <v>127</v>
      </c>
    </row>
    <row r="2392" spans="1:37">
      <c r="A2392" s="121" t="s">
        <v>128</v>
      </c>
      <c r="B2392" s="58"/>
      <c r="C2392" s="58"/>
      <c r="D2392" s="58"/>
      <c r="E2392" s="58"/>
      <c r="F2392" s="58"/>
      <c r="G2392" s="72"/>
      <c r="H2392" s="58"/>
      <c r="I2392" s="58"/>
      <c r="J2392" s="72"/>
      <c r="K2392" s="122"/>
      <c r="L2392" s="123"/>
      <c r="M2392" s="72"/>
      <c r="N2392" s="59"/>
      <c r="O2392" s="124" t="s">
        <v>128</v>
      </c>
      <c r="P2392" s="58"/>
      <c r="Q2392" s="58"/>
      <c r="R2392" s="58"/>
      <c r="S2392" s="58"/>
      <c r="T2392" s="58"/>
      <c r="U2392" s="72"/>
      <c r="V2392" s="58"/>
      <c r="W2392" s="58"/>
      <c r="X2392" s="72"/>
      <c r="Y2392" s="122"/>
      <c r="Z2392" s="123"/>
      <c r="AA2392" s="72"/>
      <c r="AB2392" s="59"/>
      <c r="AD2392" s="120"/>
      <c r="AE2392" s="125" t="str">
        <f>Daten!$A$35</f>
        <v>Fredenbeck</v>
      </c>
      <c r="AF2392" s="58"/>
      <c r="AG2392" s="58"/>
      <c r="AH2392" s="58"/>
      <c r="AI2392" s="58"/>
      <c r="AJ2392" s="58"/>
      <c r="AK2392" s="58"/>
    </row>
    <row r="2393" spans="1:37">
      <c r="A2393" s="65" t="s">
        <v>129</v>
      </c>
      <c r="N2393" s="61"/>
      <c r="O2393" s="64" t="s">
        <v>129</v>
      </c>
      <c r="AB2393" s="61"/>
      <c r="AD2393" s="64" t="s">
        <v>130</v>
      </c>
    </row>
    <row r="2394" spans="1:37">
      <c r="A2394" s="57"/>
      <c r="B2394" s="58"/>
      <c r="C2394" s="58"/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9"/>
      <c r="O2394" s="58"/>
      <c r="P2394" s="58"/>
      <c r="Q2394" s="58"/>
      <c r="R2394" s="58"/>
      <c r="S2394" s="58"/>
      <c r="T2394" s="58"/>
      <c r="U2394" s="58"/>
      <c r="V2394" s="58"/>
      <c r="W2394" s="58"/>
      <c r="X2394" s="58"/>
      <c r="Y2394" s="58"/>
      <c r="Z2394" s="58"/>
      <c r="AA2394" s="58"/>
      <c r="AB2394" s="59"/>
      <c r="AD2394" s="58"/>
      <c r="AE2394" s="126" t="str">
        <f>Daten!$A$33</f>
        <v>06.05.2017</v>
      </c>
      <c r="AF2394" s="58"/>
      <c r="AG2394" s="58"/>
      <c r="AH2394" s="58"/>
      <c r="AI2394" s="58"/>
      <c r="AJ2394" s="58"/>
      <c r="AK2394" s="58"/>
    </row>
    <row r="2395" spans="1:37">
      <c r="A2395" s="51" t="s">
        <v>95</v>
      </c>
      <c r="B2395" s="52"/>
      <c r="C2395" s="52"/>
      <c r="D2395" s="52"/>
      <c r="E2395" s="53"/>
      <c r="F2395" s="54" t="s">
        <v>96</v>
      </c>
      <c r="G2395" s="52"/>
      <c r="H2395" s="52"/>
      <c r="I2395" s="52"/>
      <c r="J2395" s="52"/>
      <c r="K2395" s="52"/>
      <c r="L2395" s="52"/>
      <c r="M2395" s="52"/>
      <c r="N2395" s="52"/>
      <c r="O2395" s="52"/>
      <c r="P2395" s="53"/>
      <c r="Q2395" s="54" t="s">
        <v>97</v>
      </c>
      <c r="R2395" s="52"/>
      <c r="S2395" s="52"/>
      <c r="T2395" s="52"/>
      <c r="U2395" s="52"/>
      <c r="V2395" s="52"/>
      <c r="W2395" s="52"/>
      <c r="X2395" s="52"/>
      <c r="Y2395" s="52"/>
      <c r="Z2395" s="52"/>
      <c r="AA2395" s="52"/>
      <c r="AB2395" s="53"/>
      <c r="AC2395" s="55" t="s">
        <v>98</v>
      </c>
    </row>
    <row r="2396" spans="1:37">
      <c r="A2396" s="57"/>
      <c r="B2396" s="58"/>
      <c r="C2396" s="58"/>
      <c r="D2396" s="58"/>
      <c r="E2396" s="59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9"/>
      <c r="Q2396" s="58"/>
      <c r="R2396" s="58">
        <f>Sonntag!P98</f>
        <v>0</v>
      </c>
      <c r="S2396" s="58"/>
      <c r="T2396" s="58"/>
      <c r="U2396" s="58"/>
      <c r="V2396" s="58"/>
      <c r="W2396" s="58"/>
      <c r="X2396" s="58"/>
      <c r="Y2396" s="58"/>
      <c r="Z2396" s="58"/>
      <c r="AA2396" s="58"/>
      <c r="AB2396" s="59"/>
      <c r="AC2396" s="55" t="s">
        <v>99</v>
      </c>
    </row>
    <row r="2397" spans="1:37" ht="15.95" customHeight="1">
      <c r="A2397" s="60" t="s">
        <v>100</v>
      </c>
      <c r="C2397" s="56">
        <f>Sonntag!I98</f>
        <v>0</v>
      </c>
      <c r="M2397" s="61"/>
      <c r="N2397" s="62" t="s">
        <v>101</v>
      </c>
      <c r="O2397" s="63"/>
      <c r="P2397" s="56">
        <f>Sonntag!M98</f>
        <v>0</v>
      </c>
      <c r="AB2397" s="61"/>
    </row>
    <row r="2398" spans="1:37">
      <c r="A2398" s="57"/>
      <c r="B2398" s="58"/>
      <c r="C2398" s="58"/>
      <c r="M2398" s="61"/>
      <c r="N2398" s="62"/>
      <c r="AB2398" s="61"/>
      <c r="AD2398" s="64" t="s">
        <v>37</v>
      </c>
      <c r="AG2398" s="64" t="s">
        <v>102</v>
      </c>
      <c r="AJ2398" s="64" t="s">
        <v>39</v>
      </c>
    </row>
    <row r="2399" spans="1:37">
      <c r="A2399" s="65" t="s">
        <v>100</v>
      </c>
      <c r="C2399" s="66"/>
      <c r="D2399" s="67"/>
      <c r="E2399" s="67"/>
      <c r="F2399" s="67"/>
      <c r="G2399" s="67"/>
      <c r="H2399" s="68"/>
      <c r="I2399" s="67"/>
      <c r="J2399" s="67"/>
      <c r="K2399" s="67"/>
      <c r="L2399" s="67"/>
      <c r="M2399" s="68"/>
      <c r="N2399" s="67"/>
      <c r="O2399" s="67"/>
      <c r="P2399" s="67"/>
      <c r="Q2399" s="67"/>
      <c r="R2399" s="68"/>
      <c r="S2399" s="67"/>
      <c r="T2399" s="67"/>
      <c r="U2399" s="67"/>
      <c r="V2399" s="67"/>
      <c r="W2399" s="68"/>
      <c r="X2399" s="67"/>
      <c r="Y2399" s="67"/>
      <c r="Z2399" s="67"/>
      <c r="AA2399" s="67"/>
      <c r="AB2399" s="68"/>
      <c r="AC2399" s="62"/>
      <c r="AD2399" s="69"/>
      <c r="AE2399" s="53"/>
      <c r="AF2399" s="62"/>
      <c r="AG2399" s="69"/>
      <c r="AH2399" s="53"/>
      <c r="AJ2399" s="69"/>
      <c r="AK2399" s="53"/>
    </row>
    <row r="2400" spans="1:37">
      <c r="A2400" s="70" t="s">
        <v>101</v>
      </c>
      <c r="B2400" s="58"/>
      <c r="C2400" s="71"/>
      <c r="D2400" s="72"/>
      <c r="E2400" s="72"/>
      <c r="F2400" s="72"/>
      <c r="G2400" s="72"/>
      <c r="H2400" s="59"/>
      <c r="I2400" s="72"/>
      <c r="J2400" s="72"/>
      <c r="K2400" s="72"/>
      <c r="L2400" s="72"/>
      <c r="M2400" s="59"/>
      <c r="N2400" s="72"/>
      <c r="O2400" s="72"/>
      <c r="P2400" s="72"/>
      <c r="Q2400" s="72"/>
      <c r="R2400" s="59"/>
      <c r="S2400" s="72"/>
      <c r="T2400" s="72"/>
      <c r="U2400" s="72"/>
      <c r="V2400" s="72"/>
      <c r="W2400" s="59"/>
      <c r="X2400" s="72"/>
      <c r="Y2400" s="72"/>
      <c r="Z2400" s="72"/>
      <c r="AA2400" s="72"/>
      <c r="AB2400" s="59"/>
      <c r="AC2400" s="62"/>
      <c r="AD2400" s="462">
        <f>Sonntag!C98</f>
        <v>0</v>
      </c>
      <c r="AE2400" s="463"/>
      <c r="AF2400" s="62"/>
      <c r="AG2400" s="462">
        <f>Sonntag!E98</f>
        <v>0</v>
      </c>
      <c r="AH2400" s="463"/>
      <c r="AJ2400" s="462">
        <f>Sonntag!F98</f>
        <v>0</v>
      </c>
      <c r="AK2400" s="463"/>
    </row>
    <row r="2401" spans="1:37">
      <c r="A2401" s="65" t="s">
        <v>100</v>
      </c>
      <c r="C2401" s="66"/>
      <c r="D2401" s="67"/>
      <c r="E2401" s="67"/>
      <c r="F2401" s="67"/>
      <c r="G2401" s="67"/>
      <c r="H2401" s="68"/>
      <c r="I2401" s="67"/>
      <c r="J2401" s="67"/>
      <c r="K2401" s="67"/>
      <c r="L2401" s="67"/>
      <c r="M2401" s="68"/>
      <c r="N2401" s="67"/>
      <c r="O2401" s="67"/>
      <c r="P2401" s="67"/>
      <c r="Q2401" s="67"/>
      <c r="R2401" s="68"/>
      <c r="S2401" s="67"/>
      <c r="T2401" s="67"/>
      <c r="U2401" s="67"/>
      <c r="V2401" s="67"/>
      <c r="W2401" s="68"/>
      <c r="X2401" s="67"/>
      <c r="Y2401" s="67"/>
      <c r="Z2401" s="67"/>
      <c r="AA2401" s="67"/>
      <c r="AB2401" s="68"/>
      <c r="AC2401" s="62"/>
      <c r="AD2401" s="57"/>
      <c r="AE2401" s="59"/>
      <c r="AF2401" s="62"/>
      <c r="AG2401" s="57"/>
      <c r="AH2401" s="59"/>
      <c r="AJ2401" s="57"/>
      <c r="AK2401" s="59"/>
    </row>
    <row r="2402" spans="1:37">
      <c r="A2402" s="70" t="s">
        <v>101</v>
      </c>
      <c r="B2402" s="58"/>
      <c r="C2402" s="71"/>
      <c r="D2402" s="72"/>
      <c r="E2402" s="72"/>
      <c r="F2402" s="72"/>
      <c r="G2402" s="72"/>
      <c r="H2402" s="59"/>
      <c r="I2402" s="72"/>
      <c r="J2402" s="72"/>
      <c r="K2402" s="72"/>
      <c r="L2402" s="72"/>
      <c r="M2402" s="59"/>
      <c r="N2402" s="72"/>
      <c r="O2402" s="72"/>
      <c r="P2402" s="72"/>
      <c r="Q2402" s="72"/>
      <c r="R2402" s="59"/>
      <c r="S2402" s="72"/>
      <c r="T2402" s="72"/>
      <c r="U2402" s="72"/>
      <c r="V2402" s="72"/>
      <c r="W2402" s="59"/>
      <c r="X2402" s="72"/>
      <c r="Y2402" s="72"/>
      <c r="Z2402" s="72"/>
      <c r="AA2402" s="72"/>
      <c r="AB2402" s="59"/>
      <c r="AC2402" s="62"/>
      <c r="AD2402" s="62"/>
      <c r="AE2402" s="62"/>
      <c r="AF2402" s="62"/>
      <c r="AG2402" s="62"/>
    </row>
    <row r="2403" spans="1:37">
      <c r="A2403" s="65" t="s">
        <v>100</v>
      </c>
      <c r="C2403" s="66"/>
      <c r="D2403" s="67"/>
      <c r="E2403" s="67"/>
      <c r="F2403" s="67"/>
      <c r="G2403" s="67"/>
      <c r="H2403" s="68"/>
      <c r="I2403" s="67"/>
      <c r="J2403" s="67"/>
      <c r="K2403" s="67"/>
      <c r="L2403" s="67"/>
      <c r="M2403" s="68"/>
      <c r="N2403" s="67"/>
      <c r="O2403" s="67"/>
      <c r="P2403" s="67"/>
      <c r="Q2403" s="67"/>
      <c r="R2403" s="68"/>
      <c r="S2403" s="67"/>
      <c r="T2403" s="67"/>
      <c r="U2403" s="67"/>
      <c r="V2403" s="67"/>
      <c r="W2403" s="68"/>
      <c r="X2403" s="67"/>
      <c r="Y2403" s="67"/>
      <c r="Z2403" s="67"/>
      <c r="AA2403" s="67"/>
      <c r="AB2403" s="68"/>
      <c r="AC2403" s="62"/>
      <c r="AD2403" s="73" t="s">
        <v>103</v>
      </c>
      <c r="AE2403" s="62"/>
      <c r="AF2403" s="62"/>
      <c r="AG2403" s="62"/>
    </row>
    <row r="2404" spans="1:37">
      <c r="A2404" s="70" t="s">
        <v>101</v>
      </c>
      <c r="B2404" s="58"/>
      <c r="C2404" s="71"/>
      <c r="D2404" s="72"/>
      <c r="E2404" s="72"/>
      <c r="F2404" s="72"/>
      <c r="G2404" s="72"/>
      <c r="H2404" s="59"/>
      <c r="I2404" s="72"/>
      <c r="J2404" s="72"/>
      <c r="K2404" s="72"/>
      <c r="L2404" s="72"/>
      <c r="M2404" s="59"/>
      <c r="N2404" s="72"/>
      <c r="O2404" s="72"/>
      <c r="P2404" s="72"/>
      <c r="Q2404" s="72"/>
      <c r="R2404" s="59"/>
      <c r="S2404" s="72"/>
      <c r="T2404" s="72"/>
      <c r="U2404" s="72"/>
      <c r="V2404" s="72"/>
      <c r="W2404" s="59"/>
      <c r="X2404" s="72"/>
      <c r="Y2404" s="72"/>
      <c r="Z2404" s="72"/>
      <c r="AA2404" s="72"/>
      <c r="AB2404" s="59"/>
      <c r="AC2404" s="62"/>
      <c r="AD2404" s="62"/>
      <c r="AE2404" s="62"/>
      <c r="AF2404" s="62"/>
      <c r="AG2404" s="62"/>
    </row>
    <row r="2405" spans="1:37">
      <c r="A2405" s="65" t="s">
        <v>100</v>
      </c>
      <c r="C2405" s="66"/>
      <c r="D2405" s="67"/>
      <c r="E2405" s="67"/>
      <c r="F2405" s="67"/>
      <c r="G2405" s="67"/>
      <c r="H2405" s="68"/>
      <c r="I2405" s="67"/>
      <c r="J2405" s="67"/>
      <c r="K2405" s="67"/>
      <c r="L2405" s="67"/>
      <c r="M2405" s="68"/>
      <c r="N2405" s="67"/>
      <c r="O2405" s="67"/>
      <c r="P2405" s="67"/>
      <c r="Q2405" s="67"/>
      <c r="R2405" s="68"/>
      <c r="S2405" s="67"/>
      <c r="T2405" s="67"/>
      <c r="U2405" s="67"/>
      <c r="V2405" s="67"/>
      <c r="W2405" s="68"/>
      <c r="X2405" s="67"/>
      <c r="Y2405" s="67"/>
      <c r="Z2405" s="67"/>
      <c r="AA2405" s="67"/>
      <c r="AB2405" s="68"/>
      <c r="AC2405" s="62"/>
      <c r="AD2405" s="74" t="str">
        <f>Daten!$A$31</f>
        <v>DM Senioren 2017</v>
      </c>
      <c r="AE2405" s="58"/>
      <c r="AF2405" s="58"/>
      <c r="AG2405" s="58"/>
      <c r="AH2405" s="58"/>
      <c r="AI2405" s="58"/>
      <c r="AJ2405" s="58"/>
      <c r="AK2405" s="58"/>
    </row>
    <row r="2406" spans="1:37">
      <c r="A2406" s="70" t="s">
        <v>101</v>
      </c>
      <c r="B2406" s="58"/>
      <c r="C2406" s="71"/>
      <c r="D2406" s="72"/>
      <c r="E2406" s="72"/>
      <c r="F2406" s="72"/>
      <c r="G2406" s="72"/>
      <c r="H2406" s="59"/>
      <c r="I2406" s="72"/>
      <c r="J2406" s="72"/>
      <c r="K2406" s="72"/>
      <c r="L2406" s="72"/>
      <c r="M2406" s="59"/>
      <c r="N2406" s="72"/>
      <c r="O2406" s="72"/>
      <c r="P2406" s="72"/>
      <c r="Q2406" s="72"/>
      <c r="R2406" s="59"/>
      <c r="S2406" s="72"/>
      <c r="T2406" s="72"/>
      <c r="U2406" s="72"/>
      <c r="V2406" s="72"/>
      <c r="W2406" s="59"/>
      <c r="X2406" s="72"/>
      <c r="Y2406" s="72"/>
      <c r="Z2406" s="72"/>
      <c r="AA2406" s="72"/>
      <c r="AB2406" s="59"/>
      <c r="AC2406" s="62"/>
      <c r="AD2406" s="75">
        <f>Sonntag!G98</f>
        <v>0</v>
      </c>
      <c r="AE2406" s="76"/>
      <c r="AF2406" s="76"/>
      <c r="AG2406" s="75" t="s">
        <v>34</v>
      </c>
      <c r="AH2406" s="76"/>
      <c r="AI2406" s="76"/>
      <c r="AJ2406" s="76"/>
      <c r="AK2406" s="76"/>
    </row>
    <row r="2407" spans="1:37">
      <c r="A2407" s="65" t="s">
        <v>100</v>
      </c>
      <c r="C2407" s="66"/>
      <c r="D2407" s="67"/>
      <c r="E2407" s="67"/>
      <c r="F2407" s="67"/>
      <c r="G2407" s="67"/>
      <c r="H2407" s="68"/>
      <c r="I2407" s="67"/>
      <c r="J2407" s="67"/>
      <c r="K2407" s="67"/>
      <c r="L2407" s="67"/>
      <c r="M2407" s="68"/>
      <c r="N2407" s="67"/>
      <c r="O2407" s="67"/>
      <c r="P2407" s="67"/>
      <c r="Q2407" s="67"/>
      <c r="R2407" s="68"/>
      <c r="S2407" s="67"/>
      <c r="T2407" s="67"/>
      <c r="U2407" s="67"/>
      <c r="V2407" s="67"/>
      <c r="W2407" s="68"/>
      <c r="X2407" s="67"/>
      <c r="Y2407" s="67"/>
      <c r="Z2407" s="67"/>
      <c r="AA2407" s="67"/>
      <c r="AB2407" s="68"/>
      <c r="AC2407" s="62"/>
      <c r="AD2407" s="77"/>
      <c r="AE2407" s="62"/>
      <c r="AF2407" s="62"/>
      <c r="AG2407" s="62"/>
      <c r="AH2407" s="62"/>
      <c r="AI2407" s="62"/>
      <c r="AJ2407" s="62"/>
      <c r="AK2407" s="62"/>
    </row>
    <row r="2408" spans="1:37">
      <c r="A2408" s="70" t="s">
        <v>101</v>
      </c>
      <c r="B2408" s="58"/>
      <c r="C2408" s="71"/>
      <c r="D2408" s="72"/>
      <c r="E2408" s="72"/>
      <c r="F2408" s="72"/>
      <c r="G2408" s="72"/>
      <c r="H2408" s="59"/>
      <c r="I2408" s="72"/>
      <c r="J2408" s="72"/>
      <c r="K2408" s="72"/>
      <c r="L2408" s="72"/>
      <c r="M2408" s="59"/>
      <c r="N2408" s="72"/>
      <c r="O2408" s="72"/>
      <c r="P2408" s="72"/>
      <c r="Q2408" s="72"/>
      <c r="R2408" s="59"/>
      <c r="S2408" s="72"/>
      <c r="T2408" s="72"/>
      <c r="U2408" s="72"/>
      <c r="V2408" s="72"/>
      <c r="W2408" s="59"/>
      <c r="X2408" s="72"/>
      <c r="Y2408" s="72"/>
      <c r="Z2408" s="72"/>
      <c r="AA2408" s="72"/>
      <c r="AB2408" s="59"/>
      <c r="AC2408" s="62"/>
      <c r="AD2408" s="78" t="s">
        <v>104</v>
      </c>
      <c r="AE2408" s="76"/>
      <c r="AF2408" s="76"/>
      <c r="AG2408" s="76"/>
      <c r="AH2408" s="79"/>
      <c r="AI2408" s="76"/>
      <c r="AJ2408" s="76"/>
      <c r="AK2408" s="80"/>
    </row>
    <row r="2409" spans="1:37">
      <c r="D2409" s="64"/>
      <c r="AD2409" s="81"/>
      <c r="AE2409" s="52"/>
      <c r="AF2409" s="52"/>
      <c r="AG2409" s="52"/>
      <c r="AH2409" s="82"/>
      <c r="AI2409" s="52"/>
      <c r="AJ2409" s="52"/>
      <c r="AK2409" s="53"/>
    </row>
    <row r="2410" spans="1:37">
      <c r="A2410" s="83" t="s">
        <v>105</v>
      </c>
      <c r="B2410" s="76"/>
      <c r="C2410" s="80"/>
      <c r="D2410" s="84"/>
      <c r="E2410" s="84" t="s">
        <v>100</v>
      </c>
      <c r="F2410" s="85" t="s">
        <v>21</v>
      </c>
      <c r="G2410" s="84" t="s">
        <v>101</v>
      </c>
      <c r="H2410" s="86"/>
      <c r="I2410" s="84" t="s">
        <v>106</v>
      </c>
      <c r="J2410" s="84"/>
      <c r="K2410" s="84"/>
      <c r="L2410" s="84"/>
      <c r="M2410" s="86"/>
      <c r="N2410" s="84" t="s">
        <v>107</v>
      </c>
      <c r="O2410" s="84"/>
      <c r="P2410" s="84"/>
      <c r="Q2410" s="84"/>
      <c r="R2410" s="86"/>
      <c r="S2410" s="73"/>
      <c r="T2410" s="73"/>
      <c r="AD2410" s="87" t="s">
        <v>108</v>
      </c>
      <c r="AE2410" s="58"/>
      <c r="AF2410" s="58"/>
      <c r="AG2410" s="58"/>
      <c r="AH2410" s="72"/>
      <c r="AI2410" s="58"/>
      <c r="AJ2410" s="58"/>
      <c r="AK2410" s="59"/>
    </row>
    <row r="2411" spans="1:37">
      <c r="A2411" s="60"/>
      <c r="C2411" s="61"/>
      <c r="H2411" s="61"/>
      <c r="M2411" s="61"/>
      <c r="N2411" s="88"/>
      <c r="O2411" s="89"/>
      <c r="P2411" s="89"/>
      <c r="Q2411" s="89"/>
      <c r="R2411" s="90"/>
      <c r="S2411" s="62"/>
      <c r="T2411" s="56" t="s">
        <v>109</v>
      </c>
      <c r="AD2411" s="91"/>
      <c r="AE2411" s="62"/>
      <c r="AF2411" s="62"/>
      <c r="AG2411" s="62"/>
      <c r="AH2411" s="92"/>
      <c r="AI2411" s="62"/>
      <c r="AJ2411" s="62"/>
      <c r="AK2411" s="61"/>
    </row>
    <row r="2412" spans="1:37">
      <c r="A2412" s="93" t="s">
        <v>110</v>
      </c>
      <c r="B2412" s="58"/>
      <c r="C2412" s="59"/>
      <c r="D2412" s="58"/>
      <c r="E2412" s="58"/>
      <c r="F2412" s="94" t="s">
        <v>21</v>
      </c>
      <c r="G2412" s="58"/>
      <c r="H2412" s="59"/>
      <c r="I2412" s="58"/>
      <c r="J2412" s="58"/>
      <c r="K2412" s="94" t="s">
        <v>21</v>
      </c>
      <c r="L2412" s="58"/>
      <c r="M2412" s="59"/>
      <c r="N2412" s="95"/>
      <c r="O2412" s="95"/>
      <c r="P2412" s="96"/>
      <c r="Q2412" s="97"/>
      <c r="R2412" s="98"/>
      <c r="S2412" s="62"/>
      <c r="T2412" s="62"/>
      <c r="AD2412" s="87" t="s">
        <v>111</v>
      </c>
      <c r="AE2412" s="58"/>
      <c r="AF2412" s="58"/>
      <c r="AG2412" s="58"/>
      <c r="AH2412" s="72"/>
      <c r="AI2412" s="58"/>
      <c r="AJ2412" s="58"/>
      <c r="AK2412" s="59"/>
    </row>
    <row r="2413" spans="1:37">
      <c r="A2413" s="60"/>
      <c r="C2413" s="61"/>
      <c r="H2413" s="61"/>
      <c r="K2413" s="99"/>
      <c r="M2413" s="61"/>
      <c r="N2413" s="62"/>
      <c r="Q2413" s="100"/>
      <c r="R2413" s="61"/>
      <c r="S2413" s="62"/>
      <c r="T2413" s="58"/>
      <c r="U2413" s="58"/>
      <c r="V2413" s="58"/>
      <c r="W2413" s="58"/>
      <c r="X2413" s="58"/>
      <c r="Y2413" s="58"/>
      <c r="Z2413" s="58"/>
      <c r="AA2413" s="58"/>
      <c r="AB2413" s="58"/>
      <c r="AC2413" s="62"/>
      <c r="AD2413" s="91"/>
      <c r="AE2413" s="62"/>
      <c r="AF2413" s="62"/>
      <c r="AG2413" s="62"/>
      <c r="AH2413" s="92"/>
      <c r="AI2413" s="62"/>
      <c r="AJ2413" s="62"/>
      <c r="AK2413" s="61"/>
    </row>
    <row r="2414" spans="1:37">
      <c r="A2414" s="93" t="s">
        <v>112</v>
      </c>
      <c r="B2414" s="58"/>
      <c r="C2414" s="59"/>
      <c r="D2414" s="58"/>
      <c r="E2414" s="58"/>
      <c r="F2414" s="94" t="s">
        <v>21</v>
      </c>
      <c r="G2414" s="58"/>
      <c r="H2414" s="59"/>
      <c r="I2414" s="58"/>
      <c r="J2414" s="58"/>
      <c r="K2414" s="94" t="s">
        <v>21</v>
      </c>
      <c r="L2414" s="58"/>
      <c r="M2414" s="59"/>
      <c r="N2414" s="58"/>
      <c r="O2414" s="58"/>
      <c r="P2414" s="94" t="s">
        <v>21</v>
      </c>
      <c r="Q2414" s="101"/>
      <c r="R2414" s="59"/>
      <c r="S2414" s="62"/>
      <c r="T2414" s="62"/>
      <c r="AD2414" s="87" t="s">
        <v>113</v>
      </c>
      <c r="AE2414" s="58"/>
      <c r="AF2414" s="58"/>
      <c r="AG2414" s="58"/>
      <c r="AH2414" s="72"/>
      <c r="AI2414" s="58"/>
      <c r="AJ2414" s="58"/>
      <c r="AK2414" s="59"/>
    </row>
    <row r="2415" spans="1:37">
      <c r="AD2415" s="91" t="s">
        <v>114</v>
      </c>
      <c r="AE2415" s="62"/>
      <c r="AF2415" s="62"/>
      <c r="AG2415" s="62"/>
      <c r="AH2415" s="92"/>
      <c r="AI2415" s="62"/>
      <c r="AJ2415" s="62"/>
      <c r="AK2415" s="61"/>
    </row>
    <row r="2416" spans="1:37">
      <c r="A2416" s="102"/>
      <c r="B2416" s="76"/>
      <c r="C2416" s="76"/>
      <c r="D2416" s="76"/>
      <c r="E2416" s="76" t="s">
        <v>100</v>
      </c>
      <c r="F2416" s="76"/>
      <c r="G2416" s="76"/>
      <c r="H2416" s="76"/>
      <c r="I2416" s="76"/>
      <c r="J2416" s="76"/>
      <c r="K2416" s="76"/>
      <c r="L2416" s="76"/>
      <c r="M2416" s="76"/>
      <c r="N2416" s="85" t="s">
        <v>40</v>
      </c>
      <c r="O2416" s="76"/>
      <c r="P2416" s="76"/>
      <c r="Q2416" s="76"/>
      <c r="R2416" s="76"/>
      <c r="S2416" s="76"/>
      <c r="T2416" s="76" t="s">
        <v>101</v>
      </c>
      <c r="U2416" s="76"/>
      <c r="V2416" s="76"/>
      <c r="W2416" s="76"/>
      <c r="X2416" s="76"/>
      <c r="Y2416" s="76"/>
      <c r="Z2416" s="76"/>
      <c r="AA2416" s="76"/>
      <c r="AB2416" s="80"/>
      <c r="AD2416" s="87" t="s">
        <v>115</v>
      </c>
      <c r="AE2416" s="58"/>
      <c r="AF2416" s="58"/>
      <c r="AG2416" s="58"/>
      <c r="AH2416" s="72"/>
      <c r="AI2416" s="58"/>
      <c r="AJ2416" s="58"/>
      <c r="AK2416" s="59"/>
    </row>
    <row r="2417" spans="1:37">
      <c r="A2417" s="103" t="s">
        <v>116</v>
      </c>
      <c r="B2417" s="104" t="s">
        <v>117</v>
      </c>
      <c r="C2417" s="104"/>
      <c r="D2417" s="104"/>
      <c r="E2417" s="104"/>
      <c r="F2417" s="104"/>
      <c r="G2417" s="105"/>
      <c r="H2417" s="104" t="s">
        <v>118</v>
      </c>
      <c r="I2417" s="104"/>
      <c r="J2417" s="105"/>
      <c r="K2417" s="106" t="s">
        <v>119</v>
      </c>
      <c r="L2417" s="107" t="s">
        <v>120</v>
      </c>
      <c r="M2417" s="108"/>
      <c r="N2417" s="109" t="s">
        <v>94</v>
      </c>
      <c r="O2417" s="105" t="s">
        <v>116</v>
      </c>
      <c r="P2417" s="104" t="s">
        <v>117</v>
      </c>
      <c r="Q2417" s="104"/>
      <c r="R2417" s="104"/>
      <c r="S2417" s="104"/>
      <c r="T2417" s="104"/>
      <c r="U2417" s="105"/>
      <c r="V2417" s="104" t="s">
        <v>118</v>
      </c>
      <c r="W2417" s="104"/>
      <c r="X2417" s="105"/>
      <c r="Y2417" s="106" t="s">
        <v>119</v>
      </c>
      <c r="Z2417" s="107" t="s">
        <v>120</v>
      </c>
      <c r="AA2417" s="108"/>
      <c r="AB2417" s="109" t="s">
        <v>94</v>
      </c>
    </row>
    <row r="2418" spans="1:37">
      <c r="A2418" s="110" t="s">
        <v>121</v>
      </c>
      <c r="B2418" s="111"/>
      <c r="C2418" s="111"/>
      <c r="D2418" s="111"/>
      <c r="E2418" s="111"/>
      <c r="F2418" s="111"/>
      <c r="G2418" s="112"/>
      <c r="H2418" s="111"/>
      <c r="I2418" s="111"/>
      <c r="J2418" s="112"/>
      <c r="K2418" s="113"/>
      <c r="L2418" s="114"/>
      <c r="M2418" s="115"/>
      <c r="N2418" s="116"/>
      <c r="O2418" s="117" t="s">
        <v>121</v>
      </c>
      <c r="P2418" s="111"/>
      <c r="Q2418" s="111"/>
      <c r="R2418" s="111"/>
      <c r="S2418" s="111"/>
      <c r="T2418" s="111"/>
      <c r="U2418" s="112"/>
      <c r="V2418" s="111"/>
      <c r="W2418" s="111"/>
      <c r="X2418" s="112"/>
      <c r="Y2418" s="113"/>
      <c r="Z2418" s="114"/>
      <c r="AA2418" s="115"/>
      <c r="AB2418" s="116"/>
      <c r="AD2418" s="64" t="s">
        <v>122</v>
      </c>
    </row>
    <row r="2419" spans="1:37">
      <c r="A2419" s="110" t="s">
        <v>123</v>
      </c>
      <c r="B2419" s="111"/>
      <c r="C2419" s="111"/>
      <c r="D2419" s="111"/>
      <c r="E2419" s="111"/>
      <c r="F2419" s="111"/>
      <c r="G2419" s="112"/>
      <c r="H2419" s="111"/>
      <c r="I2419" s="111"/>
      <c r="J2419" s="112"/>
      <c r="K2419" s="118"/>
      <c r="L2419" s="119"/>
      <c r="M2419" s="112"/>
      <c r="N2419" s="116"/>
      <c r="O2419" s="117" t="s">
        <v>123</v>
      </c>
      <c r="P2419" s="111"/>
      <c r="Q2419" s="111"/>
      <c r="R2419" s="111"/>
      <c r="S2419" s="111"/>
      <c r="T2419" s="111"/>
      <c r="U2419" s="112"/>
      <c r="V2419" s="111"/>
      <c r="W2419" s="111"/>
      <c r="X2419" s="112"/>
      <c r="Y2419" s="118"/>
      <c r="Z2419" s="119"/>
      <c r="AA2419" s="112"/>
      <c r="AB2419" s="116"/>
      <c r="AD2419" s="120"/>
      <c r="AE2419" s="58"/>
      <c r="AF2419" s="58"/>
      <c r="AG2419" s="58"/>
      <c r="AH2419" s="58"/>
      <c r="AI2419" s="58"/>
      <c r="AJ2419" s="58"/>
      <c r="AK2419" s="58"/>
    </row>
    <row r="2420" spans="1:37">
      <c r="A2420" s="110" t="s">
        <v>124</v>
      </c>
      <c r="B2420" s="111"/>
      <c r="C2420" s="111"/>
      <c r="D2420" s="111"/>
      <c r="E2420" s="111"/>
      <c r="F2420" s="111"/>
      <c r="G2420" s="112"/>
      <c r="H2420" s="111"/>
      <c r="I2420" s="111"/>
      <c r="J2420" s="112"/>
      <c r="K2420" s="118"/>
      <c r="L2420" s="119"/>
      <c r="M2420" s="112"/>
      <c r="N2420" s="116"/>
      <c r="O2420" s="117" t="s">
        <v>124</v>
      </c>
      <c r="P2420" s="111"/>
      <c r="Q2420" s="111"/>
      <c r="R2420" s="111"/>
      <c r="S2420" s="111"/>
      <c r="T2420" s="111"/>
      <c r="U2420" s="112"/>
      <c r="V2420" s="111"/>
      <c r="W2420" s="111"/>
      <c r="X2420" s="112"/>
      <c r="Y2420" s="118"/>
      <c r="Z2420" s="119"/>
      <c r="AA2420" s="112"/>
      <c r="AB2420" s="116"/>
      <c r="AD2420" s="64" t="s">
        <v>96</v>
      </c>
    </row>
    <row r="2421" spans="1:37">
      <c r="A2421" s="110" t="s">
        <v>125</v>
      </c>
      <c r="B2421" s="111"/>
      <c r="C2421" s="111"/>
      <c r="D2421" s="111"/>
      <c r="E2421" s="111"/>
      <c r="F2421" s="111"/>
      <c r="G2421" s="112"/>
      <c r="H2421" s="111"/>
      <c r="I2421" s="111"/>
      <c r="J2421" s="112"/>
      <c r="K2421" s="118"/>
      <c r="L2421" s="119"/>
      <c r="M2421" s="112"/>
      <c r="N2421" s="116"/>
      <c r="O2421" s="117" t="s">
        <v>125</v>
      </c>
      <c r="P2421" s="111"/>
      <c r="Q2421" s="111"/>
      <c r="R2421" s="111"/>
      <c r="S2421" s="111"/>
      <c r="T2421" s="111"/>
      <c r="U2421" s="112"/>
      <c r="V2421" s="111"/>
      <c r="W2421" s="111"/>
      <c r="X2421" s="112"/>
      <c r="Y2421" s="118"/>
      <c r="Z2421" s="119"/>
      <c r="AA2421" s="112"/>
      <c r="AB2421" s="116"/>
      <c r="AD2421" s="120"/>
      <c r="AE2421" s="58"/>
      <c r="AF2421" s="58"/>
      <c r="AG2421" s="58"/>
      <c r="AH2421" s="58"/>
      <c r="AI2421" s="58"/>
      <c r="AJ2421" s="58"/>
      <c r="AK2421" s="58"/>
    </row>
    <row r="2422" spans="1:37">
      <c r="A2422" s="110" t="s">
        <v>126</v>
      </c>
      <c r="B2422" s="111"/>
      <c r="C2422" s="111"/>
      <c r="D2422" s="111"/>
      <c r="E2422" s="111"/>
      <c r="F2422" s="111"/>
      <c r="G2422" s="112"/>
      <c r="H2422" s="111"/>
      <c r="I2422" s="111"/>
      <c r="J2422" s="112"/>
      <c r="K2422" s="118"/>
      <c r="L2422" s="119"/>
      <c r="M2422" s="112"/>
      <c r="N2422" s="116"/>
      <c r="O2422" s="117" t="s">
        <v>126</v>
      </c>
      <c r="P2422" s="111"/>
      <c r="Q2422" s="111"/>
      <c r="R2422" s="111"/>
      <c r="S2422" s="111"/>
      <c r="T2422" s="111"/>
      <c r="U2422" s="112"/>
      <c r="V2422" s="111"/>
      <c r="W2422" s="111"/>
      <c r="X2422" s="112"/>
      <c r="Y2422" s="118"/>
      <c r="Z2422" s="119"/>
      <c r="AA2422" s="112"/>
      <c r="AB2422" s="116"/>
      <c r="AD2422" s="64" t="s">
        <v>127</v>
      </c>
    </row>
    <row r="2423" spans="1:37">
      <c r="A2423" s="121" t="s">
        <v>128</v>
      </c>
      <c r="B2423" s="58"/>
      <c r="C2423" s="58"/>
      <c r="D2423" s="58"/>
      <c r="E2423" s="58"/>
      <c r="F2423" s="58"/>
      <c r="G2423" s="72"/>
      <c r="H2423" s="58"/>
      <c r="I2423" s="58"/>
      <c r="J2423" s="72"/>
      <c r="K2423" s="122"/>
      <c r="L2423" s="123"/>
      <c r="M2423" s="72"/>
      <c r="N2423" s="59"/>
      <c r="O2423" s="124" t="s">
        <v>128</v>
      </c>
      <c r="P2423" s="58"/>
      <c r="Q2423" s="58"/>
      <c r="R2423" s="58"/>
      <c r="S2423" s="58"/>
      <c r="T2423" s="58"/>
      <c r="U2423" s="72"/>
      <c r="V2423" s="58"/>
      <c r="W2423" s="58"/>
      <c r="X2423" s="72"/>
      <c r="Y2423" s="122"/>
      <c r="Z2423" s="123"/>
      <c r="AA2423" s="72"/>
      <c r="AB2423" s="59"/>
      <c r="AD2423" s="125"/>
      <c r="AE2423" s="125" t="str">
        <f>Daten!$A$35</f>
        <v>Fredenbeck</v>
      </c>
      <c r="AF2423" s="58"/>
      <c r="AG2423" s="58"/>
      <c r="AH2423" s="58"/>
      <c r="AI2423" s="58"/>
      <c r="AJ2423" s="58"/>
      <c r="AK2423" s="58"/>
    </row>
    <row r="2424" spans="1:37">
      <c r="A2424" s="65" t="s">
        <v>129</v>
      </c>
      <c r="N2424" s="61"/>
      <c r="O2424" s="64" t="s">
        <v>129</v>
      </c>
      <c r="AB2424" s="61"/>
      <c r="AD2424" s="64" t="s">
        <v>130</v>
      </c>
    </row>
    <row r="2425" spans="1:37">
      <c r="A2425" s="57"/>
      <c r="B2425" s="58"/>
      <c r="C2425" s="58"/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9"/>
      <c r="O2425" s="58"/>
      <c r="P2425" s="58"/>
      <c r="Q2425" s="58"/>
      <c r="R2425" s="58"/>
      <c r="S2425" s="58"/>
      <c r="T2425" s="58"/>
      <c r="U2425" s="58"/>
      <c r="V2425" s="58"/>
      <c r="W2425" s="58"/>
      <c r="X2425" s="58"/>
      <c r="Y2425" s="58"/>
      <c r="Z2425" s="58"/>
      <c r="AA2425" s="58"/>
      <c r="AB2425" s="59"/>
      <c r="AD2425" s="58"/>
      <c r="AE2425" s="126" t="str">
        <f>Daten!$A$33</f>
        <v>06.05.2017</v>
      </c>
      <c r="AF2425" s="58"/>
      <c r="AG2425" s="58"/>
      <c r="AH2425" s="58"/>
      <c r="AI2425" s="58"/>
      <c r="AJ2425" s="58"/>
      <c r="AK2425" s="58"/>
    </row>
    <row r="2426" spans="1:37" ht="12" customHeight="1">
      <c r="A2426" s="127"/>
    </row>
    <row r="2427" spans="1:37">
      <c r="A2427" s="51" t="s">
        <v>95</v>
      </c>
      <c r="B2427" s="52"/>
      <c r="C2427" s="52"/>
      <c r="D2427" s="52"/>
      <c r="E2427" s="53"/>
      <c r="F2427" s="54" t="s">
        <v>96</v>
      </c>
      <c r="G2427" s="52"/>
      <c r="H2427" s="52"/>
      <c r="I2427" s="52"/>
      <c r="J2427" s="52"/>
      <c r="K2427" s="52"/>
      <c r="L2427" s="52"/>
      <c r="M2427" s="52"/>
      <c r="N2427" s="52"/>
      <c r="O2427" s="52"/>
      <c r="P2427" s="53"/>
      <c r="Q2427" s="54" t="s">
        <v>97</v>
      </c>
      <c r="R2427" s="52"/>
      <c r="S2427" s="52"/>
      <c r="T2427" s="52"/>
      <c r="U2427" s="52"/>
      <c r="V2427" s="52"/>
      <c r="W2427" s="52"/>
      <c r="X2427" s="52"/>
      <c r="Y2427" s="52"/>
      <c r="Z2427" s="52"/>
      <c r="AA2427" s="52"/>
      <c r="AB2427" s="53"/>
      <c r="AC2427" s="55" t="s">
        <v>98</v>
      </c>
    </row>
    <row r="2428" spans="1:37">
      <c r="A2428" s="57"/>
      <c r="B2428" s="58"/>
      <c r="C2428" s="58"/>
      <c r="D2428" s="58"/>
      <c r="E2428" s="59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9"/>
      <c r="Q2428" s="58"/>
      <c r="R2428" s="58">
        <f>Sonntag!P99</f>
        <v>0</v>
      </c>
      <c r="S2428" s="58"/>
      <c r="T2428" s="58"/>
      <c r="U2428" s="58"/>
      <c r="V2428" s="58"/>
      <c r="W2428" s="58"/>
      <c r="X2428" s="58"/>
      <c r="Y2428" s="58"/>
      <c r="Z2428" s="58"/>
      <c r="AA2428" s="58"/>
      <c r="AB2428" s="59"/>
      <c r="AC2428" s="55" t="s">
        <v>99</v>
      </c>
    </row>
    <row r="2429" spans="1:37" ht="15.95" customHeight="1">
      <c r="A2429" s="60" t="s">
        <v>100</v>
      </c>
      <c r="C2429" s="56">
        <f>Sonntag!I99</f>
        <v>0</v>
      </c>
      <c r="M2429" s="61"/>
      <c r="N2429" s="62" t="s">
        <v>101</v>
      </c>
      <c r="O2429" s="63"/>
      <c r="P2429" s="56">
        <f>Sonntag!M99</f>
        <v>0</v>
      </c>
      <c r="AB2429" s="61"/>
    </row>
    <row r="2430" spans="1:37">
      <c r="A2430" s="57"/>
      <c r="B2430" s="58"/>
      <c r="C2430" s="58"/>
      <c r="M2430" s="61"/>
      <c r="N2430" s="62"/>
      <c r="AB2430" s="61"/>
      <c r="AD2430" s="64" t="s">
        <v>37</v>
      </c>
      <c r="AG2430" s="64" t="s">
        <v>102</v>
      </c>
      <c r="AJ2430" s="64" t="s">
        <v>39</v>
      </c>
    </row>
    <row r="2431" spans="1:37">
      <c r="A2431" s="65" t="s">
        <v>100</v>
      </c>
      <c r="C2431" s="66"/>
      <c r="D2431" s="67"/>
      <c r="E2431" s="67"/>
      <c r="F2431" s="67"/>
      <c r="G2431" s="67"/>
      <c r="H2431" s="68"/>
      <c r="I2431" s="67"/>
      <c r="J2431" s="67"/>
      <c r="K2431" s="67"/>
      <c r="L2431" s="67"/>
      <c r="M2431" s="68"/>
      <c r="N2431" s="67"/>
      <c r="O2431" s="67"/>
      <c r="P2431" s="67"/>
      <c r="Q2431" s="67"/>
      <c r="R2431" s="68"/>
      <c r="S2431" s="67"/>
      <c r="T2431" s="67"/>
      <c r="U2431" s="67"/>
      <c r="V2431" s="67"/>
      <c r="W2431" s="68"/>
      <c r="X2431" s="67"/>
      <c r="Y2431" s="67"/>
      <c r="Z2431" s="67"/>
      <c r="AA2431" s="67"/>
      <c r="AB2431" s="68"/>
      <c r="AC2431" s="62"/>
      <c r="AD2431" s="69"/>
      <c r="AE2431" s="53"/>
      <c r="AF2431" s="62"/>
      <c r="AG2431" s="69"/>
      <c r="AH2431" s="53"/>
      <c r="AJ2431" s="69"/>
      <c r="AK2431" s="53"/>
    </row>
    <row r="2432" spans="1:37">
      <c r="A2432" s="70" t="s">
        <v>101</v>
      </c>
      <c r="B2432" s="58"/>
      <c r="C2432" s="71"/>
      <c r="D2432" s="72"/>
      <c r="E2432" s="72"/>
      <c r="F2432" s="72"/>
      <c r="G2432" s="72"/>
      <c r="H2432" s="59"/>
      <c r="I2432" s="72"/>
      <c r="J2432" s="72"/>
      <c r="K2432" s="72"/>
      <c r="L2432" s="72"/>
      <c r="M2432" s="59"/>
      <c r="N2432" s="72"/>
      <c r="O2432" s="72"/>
      <c r="P2432" s="72"/>
      <c r="Q2432" s="72"/>
      <c r="R2432" s="59"/>
      <c r="S2432" s="72"/>
      <c r="T2432" s="72"/>
      <c r="U2432" s="72"/>
      <c r="V2432" s="72"/>
      <c r="W2432" s="59"/>
      <c r="X2432" s="72"/>
      <c r="Y2432" s="72"/>
      <c r="Z2432" s="72"/>
      <c r="AA2432" s="72"/>
      <c r="AB2432" s="59"/>
      <c r="AC2432" s="62"/>
      <c r="AD2432" s="462">
        <f>Sonntag!C98</f>
        <v>0</v>
      </c>
      <c r="AE2432" s="463"/>
      <c r="AF2432" s="62"/>
      <c r="AG2432" s="462">
        <f>Sonntag!E99</f>
        <v>0</v>
      </c>
      <c r="AH2432" s="463"/>
      <c r="AJ2432" s="462">
        <f>Sonntag!F99</f>
        <v>0</v>
      </c>
      <c r="AK2432" s="463"/>
    </row>
    <row r="2433" spans="1:37">
      <c r="A2433" s="65" t="s">
        <v>100</v>
      </c>
      <c r="C2433" s="66"/>
      <c r="D2433" s="67"/>
      <c r="E2433" s="67"/>
      <c r="F2433" s="67"/>
      <c r="G2433" s="67"/>
      <c r="H2433" s="68"/>
      <c r="I2433" s="67"/>
      <c r="J2433" s="67"/>
      <c r="K2433" s="67"/>
      <c r="L2433" s="67"/>
      <c r="M2433" s="68"/>
      <c r="N2433" s="67"/>
      <c r="O2433" s="67"/>
      <c r="P2433" s="67"/>
      <c r="Q2433" s="67"/>
      <c r="R2433" s="68"/>
      <c r="S2433" s="67"/>
      <c r="T2433" s="67"/>
      <c r="U2433" s="67"/>
      <c r="V2433" s="67"/>
      <c r="W2433" s="68"/>
      <c r="X2433" s="67"/>
      <c r="Y2433" s="67"/>
      <c r="Z2433" s="67"/>
      <c r="AA2433" s="67"/>
      <c r="AB2433" s="68"/>
      <c r="AC2433" s="62"/>
      <c r="AD2433" s="57"/>
      <c r="AE2433" s="59"/>
      <c r="AF2433" s="62"/>
      <c r="AG2433" s="57"/>
      <c r="AH2433" s="59"/>
      <c r="AJ2433" s="57"/>
      <c r="AK2433" s="59"/>
    </row>
    <row r="2434" spans="1:37">
      <c r="A2434" s="70" t="s">
        <v>101</v>
      </c>
      <c r="B2434" s="58"/>
      <c r="C2434" s="71"/>
      <c r="D2434" s="72"/>
      <c r="E2434" s="72"/>
      <c r="F2434" s="72"/>
      <c r="G2434" s="72"/>
      <c r="H2434" s="59"/>
      <c r="I2434" s="72"/>
      <c r="J2434" s="72"/>
      <c r="K2434" s="72"/>
      <c r="L2434" s="72"/>
      <c r="M2434" s="59"/>
      <c r="N2434" s="72"/>
      <c r="O2434" s="72"/>
      <c r="P2434" s="72"/>
      <c r="Q2434" s="72"/>
      <c r="R2434" s="59"/>
      <c r="S2434" s="72"/>
      <c r="T2434" s="72"/>
      <c r="U2434" s="72"/>
      <c r="V2434" s="72"/>
      <c r="W2434" s="59"/>
      <c r="X2434" s="72"/>
      <c r="Y2434" s="72"/>
      <c r="Z2434" s="72"/>
      <c r="AA2434" s="72"/>
      <c r="AB2434" s="59"/>
      <c r="AC2434" s="62"/>
      <c r="AD2434" s="62"/>
      <c r="AE2434" s="62"/>
      <c r="AF2434" s="62"/>
      <c r="AG2434" s="62"/>
    </row>
    <row r="2435" spans="1:37">
      <c r="A2435" s="65" t="s">
        <v>100</v>
      </c>
      <c r="C2435" s="66"/>
      <c r="D2435" s="67"/>
      <c r="E2435" s="67"/>
      <c r="F2435" s="67"/>
      <c r="G2435" s="67"/>
      <c r="H2435" s="68"/>
      <c r="I2435" s="67"/>
      <c r="J2435" s="67"/>
      <c r="K2435" s="67"/>
      <c r="L2435" s="67"/>
      <c r="M2435" s="68"/>
      <c r="N2435" s="67"/>
      <c r="O2435" s="67"/>
      <c r="P2435" s="67"/>
      <c r="Q2435" s="67"/>
      <c r="R2435" s="68"/>
      <c r="S2435" s="67"/>
      <c r="T2435" s="67"/>
      <c r="U2435" s="67"/>
      <c r="V2435" s="67"/>
      <c r="W2435" s="68"/>
      <c r="X2435" s="67"/>
      <c r="Y2435" s="67"/>
      <c r="Z2435" s="67"/>
      <c r="AA2435" s="67"/>
      <c r="AB2435" s="68"/>
      <c r="AC2435" s="62"/>
      <c r="AD2435" s="73" t="s">
        <v>103</v>
      </c>
      <c r="AE2435" s="62"/>
      <c r="AF2435" s="62"/>
      <c r="AG2435" s="62"/>
    </row>
    <row r="2436" spans="1:37">
      <c r="A2436" s="70" t="s">
        <v>101</v>
      </c>
      <c r="B2436" s="58"/>
      <c r="C2436" s="71"/>
      <c r="D2436" s="72"/>
      <c r="E2436" s="72"/>
      <c r="F2436" s="72"/>
      <c r="G2436" s="72"/>
      <c r="H2436" s="59"/>
      <c r="I2436" s="72"/>
      <c r="J2436" s="72"/>
      <c r="K2436" s="72"/>
      <c r="L2436" s="72"/>
      <c r="M2436" s="59"/>
      <c r="N2436" s="72"/>
      <c r="O2436" s="72"/>
      <c r="P2436" s="72"/>
      <c r="Q2436" s="72"/>
      <c r="R2436" s="59"/>
      <c r="S2436" s="72"/>
      <c r="T2436" s="72"/>
      <c r="U2436" s="72"/>
      <c r="V2436" s="72"/>
      <c r="W2436" s="59"/>
      <c r="X2436" s="72"/>
      <c r="Y2436" s="72"/>
      <c r="Z2436" s="72"/>
      <c r="AA2436" s="72"/>
      <c r="AB2436" s="59"/>
      <c r="AC2436" s="62"/>
      <c r="AD2436" s="62"/>
      <c r="AE2436" s="62"/>
      <c r="AF2436" s="62"/>
      <c r="AG2436" s="62"/>
    </row>
    <row r="2437" spans="1:37">
      <c r="A2437" s="65" t="s">
        <v>100</v>
      </c>
      <c r="C2437" s="66"/>
      <c r="D2437" s="67"/>
      <c r="E2437" s="67"/>
      <c r="F2437" s="67"/>
      <c r="G2437" s="67"/>
      <c r="H2437" s="68"/>
      <c r="I2437" s="67"/>
      <c r="J2437" s="67"/>
      <c r="K2437" s="67"/>
      <c r="L2437" s="67"/>
      <c r="M2437" s="68"/>
      <c r="N2437" s="67"/>
      <c r="O2437" s="67"/>
      <c r="P2437" s="67"/>
      <c r="Q2437" s="67"/>
      <c r="R2437" s="68"/>
      <c r="S2437" s="67"/>
      <c r="T2437" s="67"/>
      <c r="U2437" s="67"/>
      <c r="V2437" s="67"/>
      <c r="W2437" s="68"/>
      <c r="X2437" s="67"/>
      <c r="Y2437" s="67"/>
      <c r="Z2437" s="67"/>
      <c r="AA2437" s="67"/>
      <c r="AB2437" s="68"/>
      <c r="AC2437" s="62"/>
      <c r="AD2437" s="74" t="str">
        <f>Daten!$A$31</f>
        <v>DM Senioren 2017</v>
      </c>
      <c r="AE2437" s="58"/>
      <c r="AF2437" s="58"/>
      <c r="AG2437" s="58"/>
      <c r="AH2437" s="58"/>
      <c r="AI2437" s="58"/>
      <c r="AJ2437" s="58"/>
      <c r="AK2437" s="58"/>
    </row>
    <row r="2438" spans="1:37">
      <c r="A2438" s="70" t="s">
        <v>101</v>
      </c>
      <c r="B2438" s="58"/>
      <c r="C2438" s="71"/>
      <c r="D2438" s="72"/>
      <c r="E2438" s="72"/>
      <c r="F2438" s="72"/>
      <c r="G2438" s="72"/>
      <c r="H2438" s="59"/>
      <c r="I2438" s="72"/>
      <c r="J2438" s="72"/>
      <c r="K2438" s="72"/>
      <c r="L2438" s="72"/>
      <c r="M2438" s="59"/>
      <c r="N2438" s="72"/>
      <c r="O2438" s="72"/>
      <c r="P2438" s="72"/>
      <c r="Q2438" s="72"/>
      <c r="R2438" s="59"/>
      <c r="S2438" s="72"/>
      <c r="T2438" s="72"/>
      <c r="U2438" s="72"/>
      <c r="V2438" s="72"/>
      <c r="W2438" s="59"/>
      <c r="X2438" s="72"/>
      <c r="Y2438" s="72"/>
      <c r="Z2438" s="72"/>
      <c r="AA2438" s="72"/>
      <c r="AB2438" s="59"/>
      <c r="AC2438" s="62"/>
      <c r="AD2438" s="75">
        <f>Sonntag!G99</f>
        <v>0</v>
      </c>
      <c r="AE2438" s="76"/>
      <c r="AF2438" s="76"/>
      <c r="AG2438" s="75" t="s">
        <v>34</v>
      </c>
      <c r="AH2438" s="76"/>
      <c r="AI2438" s="76"/>
      <c r="AJ2438" s="76"/>
      <c r="AK2438" s="76"/>
    </row>
    <row r="2439" spans="1:37">
      <c r="A2439" s="65" t="s">
        <v>100</v>
      </c>
      <c r="C2439" s="66"/>
      <c r="D2439" s="67"/>
      <c r="E2439" s="67"/>
      <c r="F2439" s="67"/>
      <c r="G2439" s="67"/>
      <c r="H2439" s="68"/>
      <c r="I2439" s="67"/>
      <c r="J2439" s="67"/>
      <c r="K2439" s="67"/>
      <c r="L2439" s="67"/>
      <c r="M2439" s="68"/>
      <c r="N2439" s="67"/>
      <c r="O2439" s="67"/>
      <c r="P2439" s="67"/>
      <c r="Q2439" s="67"/>
      <c r="R2439" s="68"/>
      <c r="S2439" s="67"/>
      <c r="T2439" s="67"/>
      <c r="U2439" s="67"/>
      <c r="V2439" s="67"/>
      <c r="W2439" s="68"/>
      <c r="X2439" s="67"/>
      <c r="Y2439" s="67"/>
      <c r="Z2439" s="67"/>
      <c r="AA2439" s="67"/>
      <c r="AB2439" s="68"/>
      <c r="AC2439" s="62"/>
      <c r="AD2439" s="77"/>
      <c r="AE2439" s="62"/>
      <c r="AF2439" s="62"/>
      <c r="AG2439" s="62"/>
      <c r="AH2439" s="62"/>
      <c r="AI2439" s="62"/>
      <c r="AJ2439" s="62"/>
      <c r="AK2439" s="62"/>
    </row>
    <row r="2440" spans="1:37">
      <c r="A2440" s="70" t="s">
        <v>101</v>
      </c>
      <c r="B2440" s="58"/>
      <c r="C2440" s="71"/>
      <c r="D2440" s="72"/>
      <c r="E2440" s="72"/>
      <c r="F2440" s="72"/>
      <c r="G2440" s="72"/>
      <c r="H2440" s="59"/>
      <c r="I2440" s="72"/>
      <c r="J2440" s="72"/>
      <c r="K2440" s="72"/>
      <c r="L2440" s="72"/>
      <c r="M2440" s="59"/>
      <c r="N2440" s="72"/>
      <c r="O2440" s="72"/>
      <c r="P2440" s="72"/>
      <c r="Q2440" s="72"/>
      <c r="R2440" s="59"/>
      <c r="S2440" s="72"/>
      <c r="T2440" s="72"/>
      <c r="U2440" s="72"/>
      <c r="V2440" s="72"/>
      <c r="W2440" s="59"/>
      <c r="X2440" s="72"/>
      <c r="Y2440" s="72"/>
      <c r="Z2440" s="72"/>
      <c r="AA2440" s="72"/>
      <c r="AB2440" s="59"/>
      <c r="AC2440" s="62"/>
      <c r="AD2440" s="78" t="s">
        <v>104</v>
      </c>
      <c r="AE2440" s="76"/>
      <c r="AF2440" s="76"/>
      <c r="AG2440" s="76"/>
      <c r="AH2440" s="79"/>
      <c r="AI2440" s="76"/>
      <c r="AJ2440" s="76"/>
      <c r="AK2440" s="80"/>
    </row>
    <row r="2441" spans="1:37">
      <c r="D2441" s="64"/>
      <c r="AD2441" s="81"/>
      <c r="AE2441" s="52"/>
      <c r="AF2441" s="52"/>
      <c r="AG2441" s="52"/>
      <c r="AH2441" s="82"/>
      <c r="AI2441" s="52"/>
      <c r="AJ2441" s="52"/>
      <c r="AK2441" s="53"/>
    </row>
    <row r="2442" spans="1:37">
      <c r="A2442" s="83" t="s">
        <v>105</v>
      </c>
      <c r="B2442" s="76"/>
      <c r="C2442" s="80"/>
      <c r="D2442" s="84"/>
      <c r="E2442" s="84" t="s">
        <v>100</v>
      </c>
      <c r="F2442" s="85" t="s">
        <v>21</v>
      </c>
      <c r="G2442" s="84" t="s">
        <v>101</v>
      </c>
      <c r="H2442" s="86"/>
      <c r="I2442" s="84" t="s">
        <v>106</v>
      </c>
      <c r="J2442" s="84"/>
      <c r="K2442" s="84"/>
      <c r="L2442" s="84"/>
      <c r="M2442" s="86"/>
      <c r="N2442" s="84" t="s">
        <v>107</v>
      </c>
      <c r="O2442" s="84"/>
      <c r="P2442" s="84"/>
      <c r="Q2442" s="84"/>
      <c r="R2442" s="86"/>
      <c r="S2442" s="73"/>
      <c r="T2442" s="73"/>
      <c r="AD2442" s="87" t="s">
        <v>108</v>
      </c>
      <c r="AE2442" s="58"/>
      <c r="AF2442" s="58"/>
      <c r="AG2442" s="58"/>
      <c r="AH2442" s="72"/>
      <c r="AI2442" s="58"/>
      <c r="AJ2442" s="58"/>
      <c r="AK2442" s="59"/>
    </row>
    <row r="2443" spans="1:37">
      <c r="A2443" s="60"/>
      <c r="C2443" s="61"/>
      <c r="H2443" s="61"/>
      <c r="M2443" s="61"/>
      <c r="N2443" s="88"/>
      <c r="O2443" s="89"/>
      <c r="P2443" s="89"/>
      <c r="Q2443" s="89"/>
      <c r="R2443" s="90"/>
      <c r="S2443" s="62"/>
      <c r="T2443" s="56" t="s">
        <v>109</v>
      </c>
      <c r="AD2443" s="91"/>
      <c r="AE2443" s="62"/>
      <c r="AF2443" s="62"/>
      <c r="AG2443" s="62"/>
      <c r="AH2443" s="92"/>
      <c r="AI2443" s="62"/>
      <c r="AJ2443" s="62"/>
      <c r="AK2443" s="61"/>
    </row>
    <row r="2444" spans="1:37">
      <c r="A2444" s="93" t="s">
        <v>110</v>
      </c>
      <c r="B2444" s="58"/>
      <c r="C2444" s="59"/>
      <c r="D2444" s="58"/>
      <c r="E2444" s="58"/>
      <c r="F2444" s="94" t="s">
        <v>21</v>
      </c>
      <c r="G2444" s="58"/>
      <c r="H2444" s="59"/>
      <c r="I2444" s="58"/>
      <c r="J2444" s="58"/>
      <c r="K2444" s="94" t="s">
        <v>21</v>
      </c>
      <c r="L2444" s="58"/>
      <c r="M2444" s="59"/>
      <c r="N2444" s="95"/>
      <c r="O2444" s="95"/>
      <c r="P2444" s="96"/>
      <c r="Q2444" s="97"/>
      <c r="R2444" s="98"/>
      <c r="S2444" s="62"/>
      <c r="T2444" s="62"/>
      <c r="AD2444" s="87" t="s">
        <v>111</v>
      </c>
      <c r="AE2444" s="58"/>
      <c r="AF2444" s="58"/>
      <c r="AG2444" s="58"/>
      <c r="AH2444" s="72"/>
      <c r="AI2444" s="58"/>
      <c r="AJ2444" s="58"/>
      <c r="AK2444" s="59"/>
    </row>
    <row r="2445" spans="1:37">
      <c r="A2445" s="60"/>
      <c r="C2445" s="61"/>
      <c r="H2445" s="61"/>
      <c r="K2445" s="99"/>
      <c r="M2445" s="61"/>
      <c r="N2445" s="62"/>
      <c r="Q2445" s="100"/>
      <c r="R2445" s="61"/>
      <c r="S2445" s="62"/>
      <c r="T2445" s="58"/>
      <c r="U2445" s="58"/>
      <c r="V2445" s="58"/>
      <c r="W2445" s="58"/>
      <c r="X2445" s="58"/>
      <c r="Y2445" s="58"/>
      <c r="Z2445" s="58"/>
      <c r="AA2445" s="58"/>
      <c r="AB2445" s="58"/>
      <c r="AC2445" s="62"/>
      <c r="AD2445" s="91"/>
      <c r="AE2445" s="62"/>
      <c r="AF2445" s="62"/>
      <c r="AG2445" s="62"/>
      <c r="AH2445" s="92"/>
      <c r="AI2445" s="62"/>
      <c r="AJ2445" s="62"/>
      <c r="AK2445" s="61"/>
    </row>
    <row r="2446" spans="1:37">
      <c r="A2446" s="93" t="s">
        <v>112</v>
      </c>
      <c r="B2446" s="58"/>
      <c r="C2446" s="59"/>
      <c r="D2446" s="58"/>
      <c r="E2446" s="58"/>
      <c r="F2446" s="94" t="s">
        <v>21</v>
      </c>
      <c r="G2446" s="58"/>
      <c r="H2446" s="59"/>
      <c r="I2446" s="58"/>
      <c r="J2446" s="58"/>
      <c r="K2446" s="94" t="s">
        <v>21</v>
      </c>
      <c r="L2446" s="58"/>
      <c r="M2446" s="59"/>
      <c r="N2446" s="58"/>
      <c r="O2446" s="58"/>
      <c r="P2446" s="94" t="s">
        <v>21</v>
      </c>
      <c r="Q2446" s="101"/>
      <c r="R2446" s="59"/>
      <c r="S2446" s="62"/>
      <c r="T2446" s="62"/>
      <c r="AD2446" s="87" t="s">
        <v>113</v>
      </c>
      <c r="AE2446" s="58"/>
      <c r="AF2446" s="58"/>
      <c r="AG2446" s="58"/>
      <c r="AH2446" s="72"/>
      <c r="AI2446" s="58"/>
      <c r="AJ2446" s="58"/>
      <c r="AK2446" s="59"/>
    </row>
    <row r="2447" spans="1:37">
      <c r="AD2447" s="91" t="s">
        <v>114</v>
      </c>
      <c r="AE2447" s="62"/>
      <c r="AF2447" s="62"/>
      <c r="AG2447" s="62"/>
      <c r="AH2447" s="92"/>
      <c r="AI2447" s="62"/>
      <c r="AJ2447" s="62"/>
      <c r="AK2447" s="61"/>
    </row>
    <row r="2448" spans="1:37">
      <c r="A2448" s="102"/>
      <c r="B2448" s="76"/>
      <c r="C2448" s="76"/>
      <c r="D2448" s="76"/>
      <c r="E2448" s="76" t="s">
        <v>100</v>
      </c>
      <c r="F2448" s="76"/>
      <c r="G2448" s="76"/>
      <c r="H2448" s="76"/>
      <c r="I2448" s="76"/>
      <c r="J2448" s="76"/>
      <c r="K2448" s="76"/>
      <c r="L2448" s="76"/>
      <c r="M2448" s="76"/>
      <c r="N2448" s="85" t="s">
        <v>40</v>
      </c>
      <c r="O2448" s="76"/>
      <c r="P2448" s="76"/>
      <c r="Q2448" s="76"/>
      <c r="R2448" s="76"/>
      <c r="S2448" s="76"/>
      <c r="T2448" s="76" t="s">
        <v>101</v>
      </c>
      <c r="U2448" s="76"/>
      <c r="V2448" s="76"/>
      <c r="W2448" s="76"/>
      <c r="X2448" s="76"/>
      <c r="Y2448" s="76"/>
      <c r="Z2448" s="76"/>
      <c r="AA2448" s="76"/>
      <c r="AB2448" s="80"/>
      <c r="AD2448" s="87" t="s">
        <v>115</v>
      </c>
      <c r="AE2448" s="58"/>
      <c r="AF2448" s="58"/>
      <c r="AG2448" s="58"/>
      <c r="AH2448" s="72"/>
      <c r="AI2448" s="58"/>
      <c r="AJ2448" s="58"/>
      <c r="AK2448" s="59"/>
    </row>
    <row r="2449" spans="1:37">
      <c r="A2449" s="103" t="s">
        <v>116</v>
      </c>
      <c r="B2449" s="104" t="s">
        <v>117</v>
      </c>
      <c r="C2449" s="104"/>
      <c r="D2449" s="104"/>
      <c r="E2449" s="104"/>
      <c r="F2449" s="104"/>
      <c r="G2449" s="105"/>
      <c r="H2449" s="104" t="s">
        <v>118</v>
      </c>
      <c r="I2449" s="104"/>
      <c r="J2449" s="105"/>
      <c r="K2449" s="106" t="s">
        <v>119</v>
      </c>
      <c r="L2449" s="107" t="s">
        <v>120</v>
      </c>
      <c r="M2449" s="108"/>
      <c r="N2449" s="109" t="s">
        <v>94</v>
      </c>
      <c r="O2449" s="105" t="s">
        <v>116</v>
      </c>
      <c r="P2449" s="104" t="s">
        <v>117</v>
      </c>
      <c r="Q2449" s="104"/>
      <c r="R2449" s="104"/>
      <c r="S2449" s="104"/>
      <c r="T2449" s="104"/>
      <c r="U2449" s="105"/>
      <c r="V2449" s="104" t="s">
        <v>118</v>
      </c>
      <c r="W2449" s="104"/>
      <c r="X2449" s="105"/>
      <c r="Y2449" s="106" t="s">
        <v>119</v>
      </c>
      <c r="Z2449" s="107" t="s">
        <v>120</v>
      </c>
      <c r="AA2449" s="108"/>
      <c r="AB2449" s="109" t="s">
        <v>94</v>
      </c>
    </row>
    <row r="2450" spans="1:37">
      <c r="A2450" s="110" t="s">
        <v>121</v>
      </c>
      <c r="B2450" s="111"/>
      <c r="C2450" s="111"/>
      <c r="D2450" s="111"/>
      <c r="E2450" s="111"/>
      <c r="F2450" s="111"/>
      <c r="G2450" s="112"/>
      <c r="H2450" s="111"/>
      <c r="I2450" s="111"/>
      <c r="J2450" s="112"/>
      <c r="K2450" s="113"/>
      <c r="L2450" s="114"/>
      <c r="M2450" s="115"/>
      <c r="N2450" s="116"/>
      <c r="O2450" s="117" t="s">
        <v>121</v>
      </c>
      <c r="P2450" s="111"/>
      <c r="Q2450" s="111"/>
      <c r="R2450" s="111"/>
      <c r="S2450" s="111"/>
      <c r="T2450" s="111"/>
      <c r="U2450" s="112"/>
      <c r="V2450" s="111"/>
      <c r="W2450" s="111"/>
      <c r="X2450" s="112"/>
      <c r="Y2450" s="113"/>
      <c r="Z2450" s="114"/>
      <c r="AA2450" s="115"/>
      <c r="AB2450" s="116"/>
      <c r="AD2450" s="64" t="s">
        <v>122</v>
      </c>
    </row>
    <row r="2451" spans="1:37">
      <c r="A2451" s="110" t="s">
        <v>123</v>
      </c>
      <c r="B2451" s="111"/>
      <c r="C2451" s="111"/>
      <c r="D2451" s="111"/>
      <c r="E2451" s="111"/>
      <c r="F2451" s="111"/>
      <c r="G2451" s="112"/>
      <c r="H2451" s="111"/>
      <c r="I2451" s="111"/>
      <c r="J2451" s="112"/>
      <c r="K2451" s="118"/>
      <c r="L2451" s="119"/>
      <c r="M2451" s="112"/>
      <c r="N2451" s="116"/>
      <c r="O2451" s="117" t="s">
        <v>123</v>
      </c>
      <c r="P2451" s="111"/>
      <c r="Q2451" s="111"/>
      <c r="R2451" s="111"/>
      <c r="S2451" s="111"/>
      <c r="T2451" s="111"/>
      <c r="U2451" s="112"/>
      <c r="V2451" s="111"/>
      <c r="W2451" s="111"/>
      <c r="X2451" s="112"/>
      <c r="Y2451" s="118"/>
      <c r="Z2451" s="119"/>
      <c r="AA2451" s="112"/>
      <c r="AB2451" s="116"/>
      <c r="AD2451" s="120"/>
      <c r="AE2451" s="58"/>
      <c r="AF2451" s="58"/>
      <c r="AG2451" s="58"/>
      <c r="AH2451" s="58"/>
      <c r="AI2451" s="58"/>
      <c r="AJ2451" s="58"/>
      <c r="AK2451" s="58"/>
    </row>
    <row r="2452" spans="1:37">
      <c r="A2452" s="110" t="s">
        <v>124</v>
      </c>
      <c r="B2452" s="111"/>
      <c r="C2452" s="111"/>
      <c r="D2452" s="111"/>
      <c r="E2452" s="111"/>
      <c r="F2452" s="111"/>
      <c r="G2452" s="112"/>
      <c r="H2452" s="111"/>
      <c r="I2452" s="111"/>
      <c r="J2452" s="112"/>
      <c r="K2452" s="118"/>
      <c r="L2452" s="119"/>
      <c r="M2452" s="112"/>
      <c r="N2452" s="116"/>
      <c r="O2452" s="117" t="s">
        <v>124</v>
      </c>
      <c r="P2452" s="111"/>
      <c r="Q2452" s="111"/>
      <c r="R2452" s="111"/>
      <c r="S2452" s="111"/>
      <c r="T2452" s="111"/>
      <c r="U2452" s="112"/>
      <c r="V2452" s="111"/>
      <c r="W2452" s="111"/>
      <c r="X2452" s="112"/>
      <c r="Y2452" s="118"/>
      <c r="Z2452" s="119"/>
      <c r="AA2452" s="112"/>
      <c r="AB2452" s="116"/>
      <c r="AD2452" s="64" t="s">
        <v>96</v>
      </c>
    </row>
    <row r="2453" spans="1:37">
      <c r="A2453" s="110" t="s">
        <v>125</v>
      </c>
      <c r="B2453" s="111"/>
      <c r="C2453" s="111"/>
      <c r="D2453" s="111"/>
      <c r="E2453" s="111"/>
      <c r="F2453" s="111"/>
      <c r="G2453" s="112"/>
      <c r="H2453" s="111"/>
      <c r="I2453" s="111"/>
      <c r="J2453" s="112"/>
      <c r="K2453" s="118"/>
      <c r="L2453" s="119"/>
      <c r="M2453" s="112"/>
      <c r="N2453" s="116"/>
      <c r="O2453" s="117" t="s">
        <v>125</v>
      </c>
      <c r="P2453" s="111"/>
      <c r="Q2453" s="111"/>
      <c r="R2453" s="111"/>
      <c r="S2453" s="111"/>
      <c r="T2453" s="111"/>
      <c r="U2453" s="112"/>
      <c r="V2453" s="111"/>
      <c r="W2453" s="111"/>
      <c r="X2453" s="112"/>
      <c r="Y2453" s="118"/>
      <c r="Z2453" s="119"/>
      <c r="AA2453" s="112"/>
      <c r="AB2453" s="116"/>
      <c r="AD2453" s="120"/>
      <c r="AE2453" s="58"/>
      <c r="AF2453" s="58"/>
      <c r="AG2453" s="58"/>
      <c r="AH2453" s="58"/>
      <c r="AI2453" s="58"/>
      <c r="AJ2453" s="58"/>
      <c r="AK2453" s="58"/>
    </row>
    <row r="2454" spans="1:37">
      <c r="A2454" s="110" t="s">
        <v>126</v>
      </c>
      <c r="B2454" s="111"/>
      <c r="C2454" s="111"/>
      <c r="D2454" s="111"/>
      <c r="E2454" s="111"/>
      <c r="F2454" s="111"/>
      <c r="G2454" s="112"/>
      <c r="H2454" s="111"/>
      <c r="I2454" s="111"/>
      <c r="J2454" s="112"/>
      <c r="K2454" s="118"/>
      <c r="L2454" s="119"/>
      <c r="M2454" s="112"/>
      <c r="N2454" s="116"/>
      <c r="O2454" s="117" t="s">
        <v>126</v>
      </c>
      <c r="P2454" s="111"/>
      <c r="Q2454" s="111"/>
      <c r="R2454" s="111"/>
      <c r="S2454" s="111"/>
      <c r="T2454" s="111"/>
      <c r="U2454" s="112"/>
      <c r="V2454" s="111"/>
      <c r="W2454" s="111"/>
      <c r="X2454" s="112"/>
      <c r="Y2454" s="118"/>
      <c r="Z2454" s="119"/>
      <c r="AA2454" s="112"/>
      <c r="AB2454" s="116"/>
      <c r="AD2454" s="64" t="s">
        <v>127</v>
      </c>
    </row>
    <row r="2455" spans="1:37">
      <c r="A2455" s="121" t="s">
        <v>128</v>
      </c>
      <c r="B2455" s="58"/>
      <c r="C2455" s="58"/>
      <c r="D2455" s="58"/>
      <c r="E2455" s="58"/>
      <c r="F2455" s="58"/>
      <c r="G2455" s="72"/>
      <c r="H2455" s="58"/>
      <c r="I2455" s="58"/>
      <c r="J2455" s="72"/>
      <c r="K2455" s="122"/>
      <c r="L2455" s="123"/>
      <c r="M2455" s="72"/>
      <c r="N2455" s="59"/>
      <c r="O2455" s="124" t="s">
        <v>128</v>
      </c>
      <c r="P2455" s="58"/>
      <c r="Q2455" s="58"/>
      <c r="R2455" s="58"/>
      <c r="S2455" s="58"/>
      <c r="T2455" s="58"/>
      <c r="U2455" s="72"/>
      <c r="V2455" s="58"/>
      <c r="W2455" s="58"/>
      <c r="X2455" s="72"/>
      <c r="Y2455" s="122"/>
      <c r="Z2455" s="123"/>
      <c r="AA2455" s="72"/>
      <c r="AB2455" s="59"/>
      <c r="AD2455" s="120"/>
      <c r="AE2455" s="125" t="str">
        <f>Daten!$A$35</f>
        <v>Fredenbeck</v>
      </c>
      <c r="AF2455" s="58"/>
      <c r="AG2455" s="58"/>
      <c r="AH2455" s="58"/>
      <c r="AI2455" s="58"/>
      <c r="AJ2455" s="58"/>
      <c r="AK2455" s="58"/>
    </row>
    <row r="2456" spans="1:37">
      <c r="A2456" s="65" t="s">
        <v>129</v>
      </c>
      <c r="N2456" s="61"/>
      <c r="O2456" s="64" t="s">
        <v>129</v>
      </c>
      <c r="AB2456" s="61"/>
      <c r="AD2456" s="64" t="s">
        <v>130</v>
      </c>
    </row>
    <row r="2457" spans="1:37">
      <c r="A2457" s="57"/>
      <c r="B2457" s="58"/>
      <c r="C2457" s="58"/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9"/>
      <c r="O2457" s="58"/>
      <c r="P2457" s="58"/>
      <c r="Q2457" s="58"/>
      <c r="R2457" s="58"/>
      <c r="S2457" s="58"/>
      <c r="T2457" s="58"/>
      <c r="U2457" s="58"/>
      <c r="V2457" s="58"/>
      <c r="W2457" s="58"/>
      <c r="X2457" s="58"/>
      <c r="Y2457" s="58"/>
      <c r="Z2457" s="58"/>
      <c r="AA2457" s="58"/>
      <c r="AB2457" s="59"/>
      <c r="AD2457" s="58"/>
      <c r="AE2457" s="126" t="str">
        <f>Daten!$A$33</f>
        <v>06.05.2017</v>
      </c>
      <c r="AF2457" s="58"/>
      <c r="AG2457" s="58"/>
      <c r="AH2457" s="58"/>
      <c r="AI2457" s="58"/>
      <c r="AJ2457" s="58"/>
      <c r="AK2457" s="58"/>
    </row>
    <row r="2458" spans="1:37">
      <c r="A2458" s="51" t="s">
        <v>95</v>
      </c>
      <c r="B2458" s="52"/>
      <c r="C2458" s="52"/>
      <c r="D2458" s="52"/>
      <c r="E2458" s="53"/>
      <c r="F2458" s="54" t="s">
        <v>96</v>
      </c>
      <c r="G2458" s="52"/>
      <c r="H2458" s="52"/>
      <c r="I2458" s="52"/>
      <c r="J2458" s="52"/>
      <c r="K2458" s="52"/>
      <c r="L2458" s="52"/>
      <c r="M2458" s="52"/>
      <c r="N2458" s="52"/>
      <c r="O2458" s="52"/>
      <c r="P2458" s="53"/>
      <c r="Q2458" s="54" t="s">
        <v>97</v>
      </c>
      <c r="R2458" s="52"/>
      <c r="S2458" s="52"/>
      <c r="T2458" s="52"/>
      <c r="U2458" s="52"/>
      <c r="V2458" s="52"/>
      <c r="W2458" s="52"/>
      <c r="X2458" s="52"/>
      <c r="Y2458" s="52"/>
      <c r="Z2458" s="52"/>
      <c r="AA2458" s="52"/>
      <c r="AB2458" s="53"/>
      <c r="AC2458" s="55" t="s">
        <v>98</v>
      </c>
    </row>
    <row r="2459" spans="1:37">
      <c r="A2459" s="57"/>
      <c r="B2459" s="58"/>
      <c r="C2459" s="58"/>
      <c r="D2459" s="58"/>
      <c r="E2459" s="59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9"/>
      <c r="Q2459" s="58"/>
      <c r="R2459" s="58">
        <f>Sonntag!P100</f>
        <v>0</v>
      </c>
      <c r="S2459" s="58"/>
      <c r="T2459" s="58"/>
      <c r="U2459" s="58"/>
      <c r="V2459" s="58"/>
      <c r="W2459" s="58"/>
      <c r="X2459" s="58"/>
      <c r="Y2459" s="58"/>
      <c r="Z2459" s="58"/>
      <c r="AA2459" s="58"/>
      <c r="AB2459" s="59"/>
      <c r="AC2459" s="55" t="s">
        <v>99</v>
      </c>
    </row>
    <row r="2460" spans="1:37" ht="15.95" customHeight="1">
      <c r="A2460" s="60" t="s">
        <v>100</v>
      </c>
      <c r="C2460" s="56">
        <f>Sonntag!I100</f>
        <v>0</v>
      </c>
      <c r="M2460" s="61"/>
      <c r="N2460" s="62" t="s">
        <v>101</v>
      </c>
      <c r="O2460" s="63"/>
      <c r="P2460" s="56">
        <f>Sonntag!M100</f>
        <v>0</v>
      </c>
      <c r="AB2460" s="61"/>
    </row>
    <row r="2461" spans="1:37">
      <c r="A2461" s="57"/>
      <c r="B2461" s="58"/>
      <c r="C2461" s="58"/>
      <c r="M2461" s="61"/>
      <c r="N2461" s="62"/>
      <c r="AB2461" s="61"/>
      <c r="AD2461" s="64" t="s">
        <v>37</v>
      </c>
      <c r="AG2461" s="64" t="s">
        <v>102</v>
      </c>
      <c r="AJ2461" s="64" t="s">
        <v>39</v>
      </c>
    </row>
    <row r="2462" spans="1:37">
      <c r="A2462" s="65" t="s">
        <v>100</v>
      </c>
      <c r="C2462" s="66"/>
      <c r="D2462" s="67"/>
      <c r="E2462" s="67"/>
      <c r="F2462" s="67"/>
      <c r="G2462" s="67"/>
      <c r="H2462" s="68"/>
      <c r="I2462" s="67"/>
      <c r="J2462" s="67"/>
      <c r="K2462" s="67"/>
      <c r="L2462" s="67"/>
      <c r="M2462" s="68"/>
      <c r="N2462" s="67"/>
      <c r="O2462" s="67"/>
      <c r="P2462" s="67"/>
      <c r="Q2462" s="67"/>
      <c r="R2462" s="68"/>
      <c r="S2462" s="67"/>
      <c r="T2462" s="67"/>
      <c r="U2462" s="67"/>
      <c r="V2462" s="67"/>
      <c r="W2462" s="68"/>
      <c r="X2462" s="67"/>
      <c r="Y2462" s="67"/>
      <c r="Z2462" s="67"/>
      <c r="AA2462" s="67"/>
      <c r="AB2462" s="68"/>
      <c r="AC2462" s="62"/>
      <c r="AD2462" s="69"/>
      <c r="AE2462" s="53"/>
      <c r="AF2462" s="62"/>
      <c r="AG2462" s="69"/>
      <c r="AH2462" s="53"/>
      <c r="AJ2462" s="69"/>
      <c r="AK2462" s="53"/>
    </row>
    <row r="2463" spans="1:37">
      <c r="A2463" s="70" t="s">
        <v>101</v>
      </c>
      <c r="B2463" s="58"/>
      <c r="C2463" s="71"/>
      <c r="D2463" s="72"/>
      <c r="E2463" s="72"/>
      <c r="F2463" s="72"/>
      <c r="G2463" s="72"/>
      <c r="H2463" s="59"/>
      <c r="I2463" s="72"/>
      <c r="J2463" s="72"/>
      <c r="K2463" s="72"/>
      <c r="L2463" s="72"/>
      <c r="M2463" s="59"/>
      <c r="N2463" s="72"/>
      <c r="O2463" s="72"/>
      <c r="P2463" s="72"/>
      <c r="Q2463" s="72"/>
      <c r="R2463" s="59"/>
      <c r="S2463" s="72"/>
      <c r="T2463" s="72"/>
      <c r="U2463" s="72"/>
      <c r="V2463" s="72"/>
      <c r="W2463" s="59"/>
      <c r="X2463" s="72"/>
      <c r="Y2463" s="72"/>
      <c r="Z2463" s="72"/>
      <c r="AA2463" s="72"/>
      <c r="AB2463" s="59"/>
      <c r="AC2463" s="62"/>
      <c r="AD2463" s="462">
        <f>Sonntag!C98</f>
        <v>0</v>
      </c>
      <c r="AE2463" s="463"/>
      <c r="AF2463" s="62"/>
      <c r="AG2463" s="462">
        <f>Sonntag!E100</f>
        <v>0</v>
      </c>
      <c r="AH2463" s="463"/>
      <c r="AJ2463" s="462">
        <f>Sonntag!F100</f>
        <v>0</v>
      </c>
      <c r="AK2463" s="463"/>
    </row>
    <row r="2464" spans="1:37">
      <c r="A2464" s="65" t="s">
        <v>100</v>
      </c>
      <c r="C2464" s="66"/>
      <c r="D2464" s="67"/>
      <c r="E2464" s="67"/>
      <c r="F2464" s="67"/>
      <c r="G2464" s="67"/>
      <c r="H2464" s="68"/>
      <c r="I2464" s="67"/>
      <c r="J2464" s="67"/>
      <c r="K2464" s="67"/>
      <c r="L2464" s="67"/>
      <c r="M2464" s="68"/>
      <c r="N2464" s="67"/>
      <c r="O2464" s="67"/>
      <c r="P2464" s="67"/>
      <c r="Q2464" s="67"/>
      <c r="R2464" s="68"/>
      <c r="S2464" s="67"/>
      <c r="T2464" s="67"/>
      <c r="U2464" s="67"/>
      <c r="V2464" s="67"/>
      <c r="W2464" s="68"/>
      <c r="X2464" s="67"/>
      <c r="Y2464" s="67"/>
      <c r="Z2464" s="67"/>
      <c r="AA2464" s="67"/>
      <c r="AB2464" s="68"/>
      <c r="AC2464" s="62"/>
      <c r="AD2464" s="57"/>
      <c r="AE2464" s="59"/>
      <c r="AF2464" s="62"/>
      <c r="AG2464" s="57"/>
      <c r="AH2464" s="59"/>
      <c r="AJ2464" s="57"/>
      <c r="AK2464" s="59"/>
    </row>
    <row r="2465" spans="1:37">
      <c r="A2465" s="70" t="s">
        <v>101</v>
      </c>
      <c r="B2465" s="58"/>
      <c r="C2465" s="71"/>
      <c r="D2465" s="72"/>
      <c r="E2465" s="72"/>
      <c r="F2465" s="72"/>
      <c r="G2465" s="72"/>
      <c r="H2465" s="59"/>
      <c r="I2465" s="72"/>
      <c r="J2465" s="72"/>
      <c r="K2465" s="72"/>
      <c r="L2465" s="72"/>
      <c r="M2465" s="59"/>
      <c r="N2465" s="72"/>
      <c r="O2465" s="72"/>
      <c r="P2465" s="72"/>
      <c r="Q2465" s="72"/>
      <c r="R2465" s="59"/>
      <c r="S2465" s="72"/>
      <c r="T2465" s="72"/>
      <c r="U2465" s="72"/>
      <c r="V2465" s="72"/>
      <c r="W2465" s="59"/>
      <c r="X2465" s="72"/>
      <c r="Y2465" s="72"/>
      <c r="Z2465" s="72"/>
      <c r="AA2465" s="72"/>
      <c r="AB2465" s="59"/>
      <c r="AC2465" s="62"/>
      <c r="AD2465" s="62"/>
      <c r="AE2465" s="62"/>
      <c r="AF2465" s="62"/>
      <c r="AG2465" s="62"/>
    </row>
    <row r="2466" spans="1:37">
      <c r="A2466" s="65" t="s">
        <v>100</v>
      </c>
      <c r="C2466" s="66"/>
      <c r="D2466" s="67"/>
      <c r="E2466" s="67"/>
      <c r="F2466" s="67"/>
      <c r="G2466" s="67"/>
      <c r="H2466" s="68"/>
      <c r="I2466" s="67"/>
      <c r="J2466" s="67"/>
      <c r="K2466" s="67"/>
      <c r="L2466" s="67"/>
      <c r="M2466" s="68"/>
      <c r="N2466" s="67"/>
      <c r="O2466" s="67"/>
      <c r="P2466" s="67"/>
      <c r="Q2466" s="67"/>
      <c r="R2466" s="68"/>
      <c r="S2466" s="67"/>
      <c r="T2466" s="67"/>
      <c r="U2466" s="67"/>
      <c r="V2466" s="67"/>
      <c r="W2466" s="68"/>
      <c r="X2466" s="67"/>
      <c r="Y2466" s="67"/>
      <c r="Z2466" s="67"/>
      <c r="AA2466" s="67"/>
      <c r="AB2466" s="68"/>
      <c r="AC2466" s="62"/>
      <c r="AD2466" s="73" t="s">
        <v>103</v>
      </c>
      <c r="AE2466" s="62"/>
      <c r="AF2466" s="62"/>
      <c r="AG2466" s="62"/>
    </row>
    <row r="2467" spans="1:37">
      <c r="A2467" s="70" t="s">
        <v>101</v>
      </c>
      <c r="B2467" s="58"/>
      <c r="C2467" s="71"/>
      <c r="D2467" s="72"/>
      <c r="E2467" s="72"/>
      <c r="F2467" s="72"/>
      <c r="G2467" s="72"/>
      <c r="H2467" s="59"/>
      <c r="I2467" s="72"/>
      <c r="J2467" s="72"/>
      <c r="K2467" s="72"/>
      <c r="L2467" s="72"/>
      <c r="M2467" s="59"/>
      <c r="N2467" s="72"/>
      <c r="O2467" s="72"/>
      <c r="P2467" s="72"/>
      <c r="Q2467" s="72"/>
      <c r="R2467" s="59"/>
      <c r="S2467" s="72"/>
      <c r="T2467" s="72"/>
      <c r="U2467" s="72"/>
      <c r="V2467" s="72"/>
      <c r="W2467" s="59"/>
      <c r="X2467" s="72"/>
      <c r="Y2467" s="72"/>
      <c r="Z2467" s="72"/>
      <c r="AA2467" s="72"/>
      <c r="AB2467" s="59"/>
      <c r="AC2467" s="62"/>
      <c r="AD2467" s="62"/>
      <c r="AE2467" s="62"/>
      <c r="AF2467" s="62"/>
      <c r="AG2467" s="62"/>
    </row>
    <row r="2468" spans="1:37">
      <c r="A2468" s="65" t="s">
        <v>100</v>
      </c>
      <c r="C2468" s="66"/>
      <c r="D2468" s="67"/>
      <c r="E2468" s="67"/>
      <c r="F2468" s="67"/>
      <c r="G2468" s="67"/>
      <c r="H2468" s="68"/>
      <c r="I2468" s="67"/>
      <c r="J2468" s="67"/>
      <c r="K2468" s="67"/>
      <c r="L2468" s="67"/>
      <c r="M2468" s="68"/>
      <c r="N2468" s="67"/>
      <c r="O2468" s="67"/>
      <c r="P2468" s="67"/>
      <c r="Q2468" s="67"/>
      <c r="R2468" s="68"/>
      <c r="S2468" s="67"/>
      <c r="T2468" s="67"/>
      <c r="U2468" s="67"/>
      <c r="V2468" s="67"/>
      <c r="W2468" s="68"/>
      <c r="X2468" s="67"/>
      <c r="Y2468" s="67"/>
      <c r="Z2468" s="67"/>
      <c r="AA2468" s="67"/>
      <c r="AB2468" s="68"/>
      <c r="AC2468" s="62"/>
      <c r="AD2468" s="74" t="str">
        <f>Daten!$A$31</f>
        <v>DM Senioren 2017</v>
      </c>
      <c r="AE2468" s="58"/>
      <c r="AF2468" s="58"/>
      <c r="AG2468" s="58"/>
      <c r="AH2468" s="58"/>
      <c r="AI2468" s="58"/>
      <c r="AJ2468" s="58"/>
      <c r="AK2468" s="58"/>
    </row>
    <row r="2469" spans="1:37">
      <c r="A2469" s="70" t="s">
        <v>101</v>
      </c>
      <c r="B2469" s="58"/>
      <c r="C2469" s="71"/>
      <c r="D2469" s="72"/>
      <c r="E2469" s="72"/>
      <c r="F2469" s="72"/>
      <c r="G2469" s="72"/>
      <c r="H2469" s="59"/>
      <c r="I2469" s="72"/>
      <c r="J2469" s="72"/>
      <c r="K2469" s="72"/>
      <c r="L2469" s="72"/>
      <c r="M2469" s="59"/>
      <c r="N2469" s="72"/>
      <c r="O2469" s="72"/>
      <c r="P2469" s="72"/>
      <c r="Q2469" s="72"/>
      <c r="R2469" s="59"/>
      <c r="S2469" s="72"/>
      <c r="T2469" s="72"/>
      <c r="U2469" s="72"/>
      <c r="V2469" s="72"/>
      <c r="W2469" s="59"/>
      <c r="X2469" s="72"/>
      <c r="Y2469" s="72"/>
      <c r="Z2469" s="72"/>
      <c r="AA2469" s="72"/>
      <c r="AB2469" s="59"/>
      <c r="AC2469" s="62"/>
      <c r="AD2469" s="75">
        <f>Sonntag!G100</f>
        <v>0</v>
      </c>
      <c r="AE2469" s="76"/>
      <c r="AF2469" s="76"/>
      <c r="AG2469" s="75" t="s">
        <v>34</v>
      </c>
      <c r="AH2469" s="76"/>
      <c r="AI2469" s="76"/>
      <c r="AJ2469" s="76"/>
      <c r="AK2469" s="76"/>
    </row>
    <row r="2470" spans="1:37">
      <c r="A2470" s="65" t="s">
        <v>100</v>
      </c>
      <c r="C2470" s="66"/>
      <c r="D2470" s="67"/>
      <c r="E2470" s="67"/>
      <c r="F2470" s="67"/>
      <c r="G2470" s="67"/>
      <c r="H2470" s="68"/>
      <c r="I2470" s="67"/>
      <c r="J2470" s="67"/>
      <c r="K2470" s="67"/>
      <c r="L2470" s="67"/>
      <c r="M2470" s="68"/>
      <c r="N2470" s="67"/>
      <c r="O2470" s="67"/>
      <c r="P2470" s="67"/>
      <c r="Q2470" s="67"/>
      <c r="R2470" s="68"/>
      <c r="S2470" s="67"/>
      <c r="T2470" s="67"/>
      <c r="U2470" s="67"/>
      <c r="V2470" s="67"/>
      <c r="W2470" s="68"/>
      <c r="X2470" s="67"/>
      <c r="Y2470" s="67"/>
      <c r="Z2470" s="67"/>
      <c r="AA2470" s="67"/>
      <c r="AB2470" s="68"/>
      <c r="AC2470" s="62"/>
      <c r="AD2470" s="77"/>
      <c r="AE2470" s="62"/>
      <c r="AF2470" s="62"/>
      <c r="AG2470" s="62"/>
      <c r="AH2470" s="62"/>
      <c r="AI2470" s="62"/>
      <c r="AJ2470" s="62"/>
      <c r="AK2470" s="62"/>
    </row>
    <row r="2471" spans="1:37">
      <c r="A2471" s="70" t="s">
        <v>101</v>
      </c>
      <c r="B2471" s="58"/>
      <c r="C2471" s="71"/>
      <c r="D2471" s="72"/>
      <c r="E2471" s="72"/>
      <c r="F2471" s="72"/>
      <c r="G2471" s="72"/>
      <c r="H2471" s="59"/>
      <c r="I2471" s="72"/>
      <c r="J2471" s="72"/>
      <c r="K2471" s="72"/>
      <c r="L2471" s="72"/>
      <c r="M2471" s="59"/>
      <c r="N2471" s="72"/>
      <c r="O2471" s="72"/>
      <c r="P2471" s="72"/>
      <c r="Q2471" s="72"/>
      <c r="R2471" s="59"/>
      <c r="S2471" s="72"/>
      <c r="T2471" s="72"/>
      <c r="U2471" s="72"/>
      <c r="V2471" s="72"/>
      <c r="W2471" s="59"/>
      <c r="X2471" s="72"/>
      <c r="Y2471" s="72"/>
      <c r="Z2471" s="72"/>
      <c r="AA2471" s="72"/>
      <c r="AB2471" s="59"/>
      <c r="AC2471" s="62"/>
      <c r="AD2471" s="78" t="s">
        <v>104</v>
      </c>
      <c r="AE2471" s="76"/>
      <c r="AF2471" s="76"/>
      <c r="AG2471" s="76"/>
      <c r="AH2471" s="79"/>
      <c r="AI2471" s="76"/>
      <c r="AJ2471" s="76"/>
      <c r="AK2471" s="80"/>
    </row>
    <row r="2472" spans="1:37">
      <c r="D2472" s="64"/>
      <c r="AD2472" s="81"/>
      <c r="AE2472" s="52"/>
      <c r="AF2472" s="52"/>
      <c r="AG2472" s="52"/>
      <c r="AH2472" s="82"/>
      <c r="AI2472" s="52"/>
      <c r="AJ2472" s="52"/>
      <c r="AK2472" s="53"/>
    </row>
    <row r="2473" spans="1:37">
      <c r="A2473" s="83" t="s">
        <v>105</v>
      </c>
      <c r="B2473" s="76"/>
      <c r="C2473" s="80"/>
      <c r="D2473" s="84"/>
      <c r="E2473" s="84" t="s">
        <v>100</v>
      </c>
      <c r="F2473" s="85" t="s">
        <v>21</v>
      </c>
      <c r="G2473" s="84" t="s">
        <v>101</v>
      </c>
      <c r="H2473" s="86"/>
      <c r="I2473" s="84" t="s">
        <v>106</v>
      </c>
      <c r="J2473" s="84"/>
      <c r="K2473" s="84"/>
      <c r="L2473" s="84"/>
      <c r="M2473" s="86"/>
      <c r="N2473" s="84" t="s">
        <v>107</v>
      </c>
      <c r="O2473" s="84"/>
      <c r="P2473" s="84"/>
      <c r="Q2473" s="84"/>
      <c r="R2473" s="86"/>
      <c r="S2473" s="73"/>
      <c r="T2473" s="73"/>
      <c r="AD2473" s="87" t="s">
        <v>108</v>
      </c>
      <c r="AE2473" s="58"/>
      <c r="AF2473" s="58"/>
      <c r="AG2473" s="58"/>
      <c r="AH2473" s="72"/>
      <c r="AI2473" s="58"/>
      <c r="AJ2473" s="58"/>
      <c r="AK2473" s="59"/>
    </row>
    <row r="2474" spans="1:37">
      <c r="A2474" s="60"/>
      <c r="C2474" s="61"/>
      <c r="H2474" s="61"/>
      <c r="M2474" s="61"/>
      <c r="N2474" s="88"/>
      <c r="O2474" s="89"/>
      <c r="P2474" s="89"/>
      <c r="Q2474" s="89"/>
      <c r="R2474" s="90"/>
      <c r="S2474" s="62"/>
      <c r="T2474" s="56" t="s">
        <v>109</v>
      </c>
      <c r="AD2474" s="91"/>
      <c r="AE2474" s="62"/>
      <c r="AF2474" s="62"/>
      <c r="AG2474" s="62"/>
      <c r="AH2474" s="92"/>
      <c r="AI2474" s="62"/>
      <c r="AJ2474" s="62"/>
      <c r="AK2474" s="61"/>
    </row>
    <row r="2475" spans="1:37">
      <c r="A2475" s="93" t="s">
        <v>110</v>
      </c>
      <c r="B2475" s="58"/>
      <c r="C2475" s="59"/>
      <c r="D2475" s="58"/>
      <c r="E2475" s="58"/>
      <c r="F2475" s="94" t="s">
        <v>21</v>
      </c>
      <c r="G2475" s="58"/>
      <c r="H2475" s="59"/>
      <c r="I2475" s="58"/>
      <c r="J2475" s="58"/>
      <c r="K2475" s="94" t="s">
        <v>21</v>
      </c>
      <c r="L2475" s="58"/>
      <c r="M2475" s="59"/>
      <c r="N2475" s="95"/>
      <c r="O2475" s="95"/>
      <c r="P2475" s="96"/>
      <c r="Q2475" s="97"/>
      <c r="R2475" s="98"/>
      <c r="S2475" s="62"/>
      <c r="T2475" s="62"/>
      <c r="AD2475" s="87" t="s">
        <v>111</v>
      </c>
      <c r="AE2475" s="58"/>
      <c r="AF2475" s="58"/>
      <c r="AG2475" s="58"/>
      <c r="AH2475" s="72"/>
      <c r="AI2475" s="58"/>
      <c r="AJ2475" s="58"/>
      <c r="AK2475" s="59"/>
    </row>
    <row r="2476" spans="1:37">
      <c r="A2476" s="60"/>
      <c r="C2476" s="61"/>
      <c r="H2476" s="61"/>
      <c r="K2476" s="99"/>
      <c r="M2476" s="61"/>
      <c r="N2476" s="62"/>
      <c r="Q2476" s="100"/>
      <c r="R2476" s="61"/>
      <c r="S2476" s="62"/>
      <c r="T2476" s="58"/>
      <c r="U2476" s="58"/>
      <c r="V2476" s="58"/>
      <c r="W2476" s="58"/>
      <c r="X2476" s="58"/>
      <c r="Y2476" s="58"/>
      <c r="Z2476" s="58"/>
      <c r="AA2476" s="58"/>
      <c r="AB2476" s="58"/>
      <c r="AC2476" s="62"/>
      <c r="AD2476" s="91"/>
      <c r="AE2476" s="62"/>
      <c r="AF2476" s="62"/>
      <c r="AG2476" s="62"/>
      <c r="AH2476" s="92"/>
      <c r="AI2476" s="62"/>
      <c r="AJ2476" s="62"/>
      <c r="AK2476" s="61"/>
    </row>
    <row r="2477" spans="1:37">
      <c r="A2477" s="93" t="s">
        <v>112</v>
      </c>
      <c r="B2477" s="58"/>
      <c r="C2477" s="59"/>
      <c r="D2477" s="58"/>
      <c r="E2477" s="58"/>
      <c r="F2477" s="94" t="s">
        <v>21</v>
      </c>
      <c r="G2477" s="58"/>
      <c r="H2477" s="59"/>
      <c r="I2477" s="58"/>
      <c r="J2477" s="58"/>
      <c r="K2477" s="94" t="s">
        <v>21</v>
      </c>
      <c r="L2477" s="58"/>
      <c r="M2477" s="59"/>
      <c r="N2477" s="58"/>
      <c r="O2477" s="58"/>
      <c r="P2477" s="94" t="s">
        <v>21</v>
      </c>
      <c r="Q2477" s="101"/>
      <c r="R2477" s="59"/>
      <c r="S2477" s="62"/>
      <c r="T2477" s="62"/>
      <c r="AD2477" s="87" t="s">
        <v>113</v>
      </c>
      <c r="AE2477" s="58"/>
      <c r="AF2477" s="58"/>
      <c r="AG2477" s="58"/>
      <c r="AH2477" s="72"/>
      <c r="AI2477" s="58"/>
      <c r="AJ2477" s="58"/>
      <c r="AK2477" s="59"/>
    </row>
    <row r="2478" spans="1:37">
      <c r="AD2478" s="91" t="s">
        <v>114</v>
      </c>
      <c r="AE2478" s="62"/>
      <c r="AF2478" s="62"/>
      <c r="AG2478" s="62"/>
      <c r="AH2478" s="92"/>
      <c r="AI2478" s="62"/>
      <c r="AJ2478" s="62"/>
      <c r="AK2478" s="61"/>
    </row>
    <row r="2479" spans="1:37">
      <c r="A2479" s="102"/>
      <c r="B2479" s="76"/>
      <c r="C2479" s="76"/>
      <c r="D2479" s="76"/>
      <c r="E2479" s="76" t="s">
        <v>100</v>
      </c>
      <c r="F2479" s="76"/>
      <c r="G2479" s="76"/>
      <c r="H2479" s="76"/>
      <c r="I2479" s="76"/>
      <c r="J2479" s="76"/>
      <c r="K2479" s="76"/>
      <c r="L2479" s="76"/>
      <c r="M2479" s="76"/>
      <c r="N2479" s="85" t="s">
        <v>40</v>
      </c>
      <c r="O2479" s="76"/>
      <c r="P2479" s="76"/>
      <c r="Q2479" s="76"/>
      <c r="R2479" s="76"/>
      <c r="S2479" s="76"/>
      <c r="T2479" s="76" t="s">
        <v>101</v>
      </c>
      <c r="U2479" s="76"/>
      <c r="V2479" s="76"/>
      <c r="W2479" s="76"/>
      <c r="X2479" s="76"/>
      <c r="Y2479" s="76"/>
      <c r="Z2479" s="76"/>
      <c r="AA2479" s="76"/>
      <c r="AB2479" s="80"/>
      <c r="AD2479" s="87" t="s">
        <v>115</v>
      </c>
      <c r="AE2479" s="58"/>
      <c r="AF2479" s="58"/>
      <c r="AG2479" s="58"/>
      <c r="AH2479" s="72"/>
      <c r="AI2479" s="58"/>
      <c r="AJ2479" s="58"/>
      <c r="AK2479" s="59"/>
    </row>
    <row r="2480" spans="1:37">
      <c r="A2480" s="103" t="s">
        <v>116</v>
      </c>
      <c r="B2480" s="104" t="s">
        <v>117</v>
      </c>
      <c r="C2480" s="104"/>
      <c r="D2480" s="104"/>
      <c r="E2480" s="104"/>
      <c r="F2480" s="104"/>
      <c r="G2480" s="105"/>
      <c r="H2480" s="104" t="s">
        <v>118</v>
      </c>
      <c r="I2480" s="104"/>
      <c r="J2480" s="105"/>
      <c r="K2480" s="106" t="s">
        <v>119</v>
      </c>
      <c r="L2480" s="107" t="s">
        <v>120</v>
      </c>
      <c r="M2480" s="108"/>
      <c r="N2480" s="109" t="s">
        <v>94</v>
      </c>
      <c r="O2480" s="105" t="s">
        <v>116</v>
      </c>
      <c r="P2480" s="104" t="s">
        <v>117</v>
      </c>
      <c r="Q2480" s="104"/>
      <c r="R2480" s="104"/>
      <c r="S2480" s="104"/>
      <c r="T2480" s="104"/>
      <c r="U2480" s="105"/>
      <c r="V2480" s="104" t="s">
        <v>118</v>
      </c>
      <c r="W2480" s="104"/>
      <c r="X2480" s="105"/>
      <c r="Y2480" s="106" t="s">
        <v>119</v>
      </c>
      <c r="Z2480" s="107" t="s">
        <v>120</v>
      </c>
      <c r="AA2480" s="108"/>
      <c r="AB2480" s="109" t="s">
        <v>94</v>
      </c>
    </row>
    <row r="2481" spans="1:37">
      <c r="A2481" s="110" t="s">
        <v>121</v>
      </c>
      <c r="B2481" s="111"/>
      <c r="C2481" s="111"/>
      <c r="D2481" s="111"/>
      <c r="E2481" s="111"/>
      <c r="F2481" s="111"/>
      <c r="G2481" s="112"/>
      <c r="H2481" s="111"/>
      <c r="I2481" s="111"/>
      <c r="J2481" s="112"/>
      <c r="K2481" s="113"/>
      <c r="L2481" s="114"/>
      <c r="M2481" s="115"/>
      <c r="N2481" s="116"/>
      <c r="O2481" s="117" t="s">
        <v>121</v>
      </c>
      <c r="P2481" s="111"/>
      <c r="Q2481" s="111"/>
      <c r="R2481" s="111"/>
      <c r="S2481" s="111"/>
      <c r="T2481" s="111"/>
      <c r="U2481" s="112"/>
      <c r="V2481" s="111"/>
      <c r="W2481" s="111"/>
      <c r="X2481" s="112"/>
      <c r="Y2481" s="113"/>
      <c r="Z2481" s="114"/>
      <c r="AA2481" s="115"/>
      <c r="AB2481" s="116"/>
      <c r="AD2481" s="64" t="s">
        <v>122</v>
      </c>
    </row>
    <row r="2482" spans="1:37">
      <c r="A2482" s="110" t="s">
        <v>123</v>
      </c>
      <c r="B2482" s="111"/>
      <c r="C2482" s="111"/>
      <c r="D2482" s="111"/>
      <c r="E2482" s="111"/>
      <c r="F2482" s="111"/>
      <c r="G2482" s="112"/>
      <c r="H2482" s="111"/>
      <c r="I2482" s="111"/>
      <c r="J2482" s="112"/>
      <c r="K2482" s="118"/>
      <c r="L2482" s="119"/>
      <c r="M2482" s="112"/>
      <c r="N2482" s="116"/>
      <c r="O2482" s="117" t="s">
        <v>123</v>
      </c>
      <c r="P2482" s="111"/>
      <c r="Q2482" s="111"/>
      <c r="R2482" s="111"/>
      <c r="S2482" s="111"/>
      <c r="T2482" s="111"/>
      <c r="U2482" s="112"/>
      <c r="V2482" s="111"/>
      <c r="W2482" s="111"/>
      <c r="X2482" s="112"/>
      <c r="Y2482" s="118"/>
      <c r="Z2482" s="119"/>
      <c r="AA2482" s="112"/>
      <c r="AB2482" s="116"/>
      <c r="AD2482" s="120"/>
      <c r="AE2482" s="58"/>
      <c r="AF2482" s="58"/>
      <c r="AG2482" s="58"/>
      <c r="AH2482" s="58"/>
      <c r="AI2482" s="58"/>
      <c r="AJ2482" s="58"/>
      <c r="AK2482" s="58"/>
    </row>
    <row r="2483" spans="1:37">
      <c r="A2483" s="110" t="s">
        <v>124</v>
      </c>
      <c r="B2483" s="111"/>
      <c r="C2483" s="111"/>
      <c r="D2483" s="111"/>
      <c r="E2483" s="111"/>
      <c r="F2483" s="111"/>
      <c r="G2483" s="112"/>
      <c r="H2483" s="111"/>
      <c r="I2483" s="111"/>
      <c r="J2483" s="112"/>
      <c r="K2483" s="118"/>
      <c r="L2483" s="119"/>
      <c r="M2483" s="112"/>
      <c r="N2483" s="116"/>
      <c r="O2483" s="117" t="s">
        <v>124</v>
      </c>
      <c r="P2483" s="111"/>
      <c r="Q2483" s="111"/>
      <c r="R2483" s="111"/>
      <c r="S2483" s="111"/>
      <c r="T2483" s="111"/>
      <c r="U2483" s="112"/>
      <c r="V2483" s="111"/>
      <c r="W2483" s="111"/>
      <c r="X2483" s="112"/>
      <c r="Y2483" s="118"/>
      <c r="Z2483" s="119"/>
      <c r="AA2483" s="112"/>
      <c r="AB2483" s="116"/>
      <c r="AD2483" s="64" t="s">
        <v>96</v>
      </c>
    </row>
    <row r="2484" spans="1:37">
      <c r="A2484" s="110" t="s">
        <v>125</v>
      </c>
      <c r="B2484" s="111"/>
      <c r="C2484" s="111"/>
      <c r="D2484" s="111"/>
      <c r="E2484" s="111"/>
      <c r="F2484" s="111"/>
      <c r="G2484" s="112"/>
      <c r="H2484" s="111"/>
      <c r="I2484" s="111"/>
      <c r="J2484" s="112"/>
      <c r="K2484" s="118"/>
      <c r="L2484" s="119"/>
      <c r="M2484" s="112"/>
      <c r="N2484" s="116"/>
      <c r="O2484" s="117" t="s">
        <v>125</v>
      </c>
      <c r="P2484" s="111"/>
      <c r="Q2484" s="111"/>
      <c r="R2484" s="111"/>
      <c r="S2484" s="111"/>
      <c r="T2484" s="111"/>
      <c r="U2484" s="112"/>
      <c r="V2484" s="111"/>
      <c r="W2484" s="111"/>
      <c r="X2484" s="112"/>
      <c r="Y2484" s="118"/>
      <c r="Z2484" s="119"/>
      <c r="AA2484" s="112"/>
      <c r="AB2484" s="116"/>
      <c r="AD2484" s="120"/>
      <c r="AE2484" s="58"/>
      <c r="AF2484" s="58"/>
      <c r="AG2484" s="58"/>
      <c r="AH2484" s="58"/>
      <c r="AI2484" s="58"/>
      <c r="AJ2484" s="58"/>
      <c r="AK2484" s="58"/>
    </row>
    <row r="2485" spans="1:37">
      <c r="A2485" s="110" t="s">
        <v>126</v>
      </c>
      <c r="B2485" s="111"/>
      <c r="C2485" s="111"/>
      <c r="D2485" s="111"/>
      <c r="E2485" s="111"/>
      <c r="F2485" s="111"/>
      <c r="G2485" s="112"/>
      <c r="H2485" s="111"/>
      <c r="I2485" s="111"/>
      <c r="J2485" s="112"/>
      <c r="K2485" s="118"/>
      <c r="L2485" s="119"/>
      <c r="M2485" s="112"/>
      <c r="N2485" s="116"/>
      <c r="O2485" s="117" t="s">
        <v>126</v>
      </c>
      <c r="P2485" s="111"/>
      <c r="Q2485" s="111"/>
      <c r="R2485" s="111"/>
      <c r="S2485" s="111"/>
      <c r="T2485" s="111"/>
      <c r="U2485" s="112"/>
      <c r="V2485" s="111"/>
      <c r="W2485" s="111"/>
      <c r="X2485" s="112"/>
      <c r="Y2485" s="118"/>
      <c r="Z2485" s="119"/>
      <c r="AA2485" s="112"/>
      <c r="AB2485" s="116"/>
      <c r="AD2485" s="64" t="s">
        <v>127</v>
      </c>
    </row>
    <row r="2486" spans="1:37">
      <c r="A2486" s="121" t="s">
        <v>128</v>
      </c>
      <c r="B2486" s="58"/>
      <c r="C2486" s="58"/>
      <c r="D2486" s="58"/>
      <c r="E2486" s="58"/>
      <c r="F2486" s="58"/>
      <c r="G2486" s="72"/>
      <c r="H2486" s="58"/>
      <c r="I2486" s="58"/>
      <c r="J2486" s="72"/>
      <c r="K2486" s="122"/>
      <c r="L2486" s="123"/>
      <c r="M2486" s="72"/>
      <c r="N2486" s="59"/>
      <c r="O2486" s="124" t="s">
        <v>128</v>
      </c>
      <c r="P2486" s="58"/>
      <c r="Q2486" s="58"/>
      <c r="R2486" s="58"/>
      <c r="S2486" s="58"/>
      <c r="T2486" s="58"/>
      <c r="U2486" s="72"/>
      <c r="V2486" s="58"/>
      <c r="W2486" s="58"/>
      <c r="X2486" s="72"/>
      <c r="Y2486" s="122"/>
      <c r="Z2486" s="123"/>
      <c r="AA2486" s="72"/>
      <c r="AB2486" s="59"/>
      <c r="AD2486" s="120"/>
      <c r="AE2486" s="125" t="str">
        <f>Daten!$A$35</f>
        <v>Fredenbeck</v>
      </c>
      <c r="AF2486" s="58"/>
      <c r="AG2486" s="58"/>
      <c r="AH2486" s="58"/>
      <c r="AI2486" s="58"/>
      <c r="AJ2486" s="58"/>
      <c r="AK2486" s="58"/>
    </row>
    <row r="2487" spans="1:37">
      <c r="A2487" s="65" t="s">
        <v>129</v>
      </c>
      <c r="N2487" s="61"/>
      <c r="O2487" s="64" t="s">
        <v>129</v>
      </c>
      <c r="AB2487" s="61"/>
      <c r="AD2487" s="64" t="s">
        <v>130</v>
      </c>
    </row>
    <row r="2488" spans="1:37">
      <c r="A2488" s="57"/>
      <c r="B2488" s="58"/>
      <c r="C2488" s="58"/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9"/>
      <c r="O2488" s="58"/>
      <c r="P2488" s="58"/>
      <c r="Q2488" s="58"/>
      <c r="R2488" s="58"/>
      <c r="S2488" s="58"/>
      <c r="T2488" s="58"/>
      <c r="U2488" s="58"/>
      <c r="V2488" s="58"/>
      <c r="W2488" s="58"/>
      <c r="X2488" s="58"/>
      <c r="Y2488" s="58"/>
      <c r="Z2488" s="58"/>
      <c r="AA2488" s="58"/>
      <c r="AB2488" s="59"/>
      <c r="AD2488" s="58"/>
      <c r="AE2488" s="126" t="str">
        <f>Daten!$A$33</f>
        <v>06.05.2017</v>
      </c>
      <c r="AF2488" s="58"/>
      <c r="AG2488" s="58"/>
      <c r="AH2488" s="58"/>
      <c r="AI2488" s="58"/>
      <c r="AJ2488" s="58"/>
      <c r="AK2488" s="58"/>
    </row>
    <row r="2489" spans="1:37" ht="12" customHeight="1"/>
    <row r="2490" spans="1:37">
      <c r="A2490" s="51" t="s">
        <v>95</v>
      </c>
      <c r="B2490" s="52"/>
      <c r="C2490" s="52"/>
      <c r="D2490" s="52"/>
      <c r="E2490" s="53"/>
      <c r="F2490" s="54" t="s">
        <v>96</v>
      </c>
      <c r="G2490" s="52"/>
      <c r="H2490" s="52"/>
      <c r="I2490" s="52"/>
      <c r="J2490" s="52"/>
      <c r="K2490" s="52"/>
      <c r="L2490" s="52"/>
      <c r="M2490" s="52"/>
      <c r="N2490" s="52"/>
      <c r="O2490" s="52"/>
      <c r="P2490" s="53"/>
      <c r="Q2490" s="54" t="s">
        <v>97</v>
      </c>
      <c r="R2490" s="52"/>
      <c r="S2490" s="52"/>
      <c r="T2490" s="52"/>
      <c r="U2490" s="52"/>
      <c r="V2490" s="52"/>
      <c r="W2490" s="52"/>
      <c r="X2490" s="52"/>
      <c r="Y2490" s="52"/>
      <c r="Z2490" s="52"/>
      <c r="AA2490" s="52"/>
      <c r="AB2490" s="53"/>
      <c r="AC2490" s="55" t="s">
        <v>98</v>
      </c>
    </row>
    <row r="2491" spans="1:37">
      <c r="A2491" s="57"/>
      <c r="B2491" s="58"/>
      <c r="C2491" s="58"/>
      <c r="D2491" s="58"/>
      <c r="E2491" s="59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9"/>
      <c r="Q2491" s="58"/>
      <c r="R2491" s="58">
        <f>Sonntag!P101</f>
        <v>0</v>
      </c>
      <c r="S2491" s="58"/>
      <c r="T2491" s="58"/>
      <c r="U2491" s="58"/>
      <c r="V2491" s="58"/>
      <c r="W2491" s="58"/>
      <c r="X2491" s="58"/>
      <c r="Y2491" s="58"/>
      <c r="Z2491" s="58"/>
      <c r="AA2491" s="58"/>
      <c r="AB2491" s="59"/>
      <c r="AC2491" s="55" t="s">
        <v>99</v>
      </c>
    </row>
    <row r="2492" spans="1:37" ht="15.95" customHeight="1">
      <c r="A2492" s="60" t="s">
        <v>100</v>
      </c>
      <c r="C2492" s="56">
        <f>Sonntag!I101</f>
        <v>0</v>
      </c>
      <c r="M2492" s="61"/>
      <c r="N2492" s="62" t="s">
        <v>101</v>
      </c>
      <c r="O2492" s="63"/>
      <c r="P2492" s="56">
        <f>Sonntag!M101</f>
        <v>0</v>
      </c>
      <c r="AB2492" s="61"/>
    </row>
    <row r="2493" spans="1:37">
      <c r="A2493" s="57"/>
      <c r="B2493" s="58"/>
      <c r="C2493" s="58"/>
      <c r="M2493" s="61"/>
      <c r="N2493" s="62"/>
      <c r="AB2493" s="61"/>
      <c r="AD2493" s="64" t="s">
        <v>37</v>
      </c>
      <c r="AG2493" s="64" t="s">
        <v>102</v>
      </c>
      <c r="AJ2493" s="64" t="s">
        <v>39</v>
      </c>
    </row>
    <row r="2494" spans="1:37">
      <c r="A2494" s="65" t="s">
        <v>100</v>
      </c>
      <c r="C2494" s="66"/>
      <c r="D2494" s="67"/>
      <c r="E2494" s="67"/>
      <c r="F2494" s="67"/>
      <c r="G2494" s="67"/>
      <c r="H2494" s="68"/>
      <c r="I2494" s="67"/>
      <c r="J2494" s="67"/>
      <c r="K2494" s="67"/>
      <c r="L2494" s="67"/>
      <c r="M2494" s="68"/>
      <c r="N2494" s="67"/>
      <c r="O2494" s="67"/>
      <c r="P2494" s="67"/>
      <c r="Q2494" s="67"/>
      <c r="R2494" s="68"/>
      <c r="S2494" s="67"/>
      <c r="T2494" s="67"/>
      <c r="U2494" s="67"/>
      <c r="V2494" s="67"/>
      <c r="W2494" s="68"/>
      <c r="X2494" s="67"/>
      <c r="Y2494" s="67"/>
      <c r="Z2494" s="67"/>
      <c r="AA2494" s="67"/>
      <c r="AB2494" s="68"/>
      <c r="AC2494" s="62"/>
      <c r="AD2494" s="69"/>
      <c r="AE2494" s="53"/>
      <c r="AF2494" s="62"/>
      <c r="AG2494" s="69"/>
      <c r="AH2494" s="53"/>
      <c r="AJ2494" s="69"/>
      <c r="AK2494" s="53"/>
    </row>
    <row r="2495" spans="1:37">
      <c r="A2495" s="70" t="s">
        <v>101</v>
      </c>
      <c r="B2495" s="58"/>
      <c r="C2495" s="71"/>
      <c r="D2495" s="72"/>
      <c r="E2495" s="72"/>
      <c r="F2495" s="72"/>
      <c r="G2495" s="72"/>
      <c r="H2495" s="59"/>
      <c r="I2495" s="72"/>
      <c r="J2495" s="72"/>
      <c r="K2495" s="72"/>
      <c r="L2495" s="72"/>
      <c r="M2495" s="59"/>
      <c r="N2495" s="72"/>
      <c r="O2495" s="72"/>
      <c r="P2495" s="72"/>
      <c r="Q2495" s="72"/>
      <c r="R2495" s="59"/>
      <c r="S2495" s="72"/>
      <c r="T2495" s="72"/>
      <c r="U2495" s="72"/>
      <c r="V2495" s="72"/>
      <c r="W2495" s="59"/>
      <c r="X2495" s="72"/>
      <c r="Y2495" s="72"/>
      <c r="Z2495" s="72"/>
      <c r="AA2495" s="72"/>
      <c r="AB2495" s="59"/>
      <c r="AC2495" s="62"/>
      <c r="AD2495" s="462">
        <f>Sonntag!C98</f>
        <v>0</v>
      </c>
      <c r="AE2495" s="463"/>
      <c r="AF2495" s="62"/>
      <c r="AG2495" s="462">
        <f>Sonntag!E101</f>
        <v>0</v>
      </c>
      <c r="AH2495" s="463"/>
      <c r="AJ2495" s="462">
        <f>Sonntag!F101</f>
        <v>0</v>
      </c>
      <c r="AK2495" s="463"/>
    </row>
    <row r="2496" spans="1:37">
      <c r="A2496" s="65" t="s">
        <v>100</v>
      </c>
      <c r="C2496" s="66"/>
      <c r="D2496" s="67"/>
      <c r="E2496" s="67"/>
      <c r="F2496" s="67"/>
      <c r="G2496" s="67"/>
      <c r="H2496" s="68"/>
      <c r="I2496" s="67"/>
      <c r="J2496" s="67"/>
      <c r="K2496" s="67"/>
      <c r="L2496" s="67"/>
      <c r="M2496" s="68"/>
      <c r="N2496" s="67"/>
      <c r="O2496" s="67"/>
      <c r="P2496" s="67"/>
      <c r="Q2496" s="67"/>
      <c r="R2496" s="68"/>
      <c r="S2496" s="67"/>
      <c r="T2496" s="67"/>
      <c r="U2496" s="67"/>
      <c r="V2496" s="67"/>
      <c r="W2496" s="68"/>
      <c r="X2496" s="67"/>
      <c r="Y2496" s="67"/>
      <c r="Z2496" s="67"/>
      <c r="AA2496" s="67"/>
      <c r="AB2496" s="68"/>
      <c r="AC2496" s="62"/>
      <c r="AD2496" s="57"/>
      <c r="AE2496" s="59"/>
      <c r="AF2496" s="62"/>
      <c r="AG2496" s="57"/>
      <c r="AH2496" s="59"/>
      <c r="AJ2496" s="57"/>
      <c r="AK2496" s="59"/>
    </row>
    <row r="2497" spans="1:37">
      <c r="A2497" s="70" t="s">
        <v>101</v>
      </c>
      <c r="B2497" s="58"/>
      <c r="C2497" s="71"/>
      <c r="D2497" s="72"/>
      <c r="E2497" s="72"/>
      <c r="F2497" s="72"/>
      <c r="G2497" s="72"/>
      <c r="H2497" s="59"/>
      <c r="I2497" s="72"/>
      <c r="J2497" s="72"/>
      <c r="K2497" s="72"/>
      <c r="L2497" s="72"/>
      <c r="M2497" s="59"/>
      <c r="N2497" s="72"/>
      <c r="O2497" s="72"/>
      <c r="P2497" s="72"/>
      <c r="Q2497" s="72"/>
      <c r="R2497" s="59"/>
      <c r="S2497" s="72"/>
      <c r="T2497" s="72"/>
      <c r="U2497" s="72"/>
      <c r="V2497" s="72"/>
      <c r="W2497" s="59"/>
      <c r="X2497" s="72"/>
      <c r="Y2497" s="72"/>
      <c r="Z2497" s="72"/>
      <c r="AA2497" s="72"/>
      <c r="AB2497" s="59"/>
      <c r="AC2497" s="62"/>
      <c r="AD2497" s="62"/>
      <c r="AE2497" s="62"/>
      <c r="AF2497" s="62"/>
      <c r="AG2497" s="62"/>
    </row>
    <row r="2498" spans="1:37">
      <c r="A2498" s="65" t="s">
        <v>100</v>
      </c>
      <c r="C2498" s="66"/>
      <c r="D2498" s="67"/>
      <c r="E2498" s="67"/>
      <c r="F2498" s="67"/>
      <c r="G2498" s="67"/>
      <c r="H2498" s="68"/>
      <c r="I2498" s="67"/>
      <c r="J2498" s="67"/>
      <c r="K2498" s="67"/>
      <c r="L2498" s="67"/>
      <c r="M2498" s="68"/>
      <c r="N2498" s="67"/>
      <c r="O2498" s="67"/>
      <c r="P2498" s="67"/>
      <c r="Q2498" s="67"/>
      <c r="R2498" s="68"/>
      <c r="S2498" s="67"/>
      <c r="T2498" s="67"/>
      <c r="U2498" s="67"/>
      <c r="V2498" s="67"/>
      <c r="W2498" s="68"/>
      <c r="X2498" s="67"/>
      <c r="Y2498" s="67"/>
      <c r="Z2498" s="67"/>
      <c r="AA2498" s="67"/>
      <c r="AB2498" s="68"/>
      <c r="AC2498" s="62"/>
      <c r="AD2498" s="73" t="s">
        <v>103</v>
      </c>
      <c r="AE2498" s="62"/>
      <c r="AF2498" s="62"/>
      <c r="AG2498" s="62"/>
    </row>
    <row r="2499" spans="1:37">
      <c r="A2499" s="70" t="s">
        <v>101</v>
      </c>
      <c r="B2499" s="58"/>
      <c r="C2499" s="71"/>
      <c r="D2499" s="72"/>
      <c r="E2499" s="72"/>
      <c r="F2499" s="72"/>
      <c r="G2499" s="72"/>
      <c r="H2499" s="59"/>
      <c r="I2499" s="72"/>
      <c r="J2499" s="72"/>
      <c r="K2499" s="72"/>
      <c r="L2499" s="72"/>
      <c r="M2499" s="59"/>
      <c r="N2499" s="72"/>
      <c r="O2499" s="72"/>
      <c r="P2499" s="72"/>
      <c r="Q2499" s="72"/>
      <c r="R2499" s="59"/>
      <c r="S2499" s="72"/>
      <c r="T2499" s="72"/>
      <c r="U2499" s="72"/>
      <c r="V2499" s="72"/>
      <c r="W2499" s="59"/>
      <c r="X2499" s="72"/>
      <c r="Y2499" s="72"/>
      <c r="Z2499" s="72"/>
      <c r="AA2499" s="72"/>
      <c r="AB2499" s="59"/>
      <c r="AC2499" s="62"/>
      <c r="AD2499" s="62"/>
      <c r="AE2499" s="62"/>
      <c r="AF2499" s="62"/>
      <c r="AG2499" s="62"/>
    </row>
    <row r="2500" spans="1:37">
      <c r="A2500" s="65" t="s">
        <v>100</v>
      </c>
      <c r="C2500" s="66"/>
      <c r="D2500" s="67"/>
      <c r="E2500" s="67"/>
      <c r="F2500" s="67"/>
      <c r="G2500" s="67"/>
      <c r="H2500" s="68"/>
      <c r="I2500" s="67"/>
      <c r="J2500" s="67"/>
      <c r="K2500" s="67"/>
      <c r="L2500" s="67"/>
      <c r="M2500" s="68"/>
      <c r="N2500" s="67"/>
      <c r="O2500" s="67"/>
      <c r="P2500" s="67"/>
      <c r="Q2500" s="67"/>
      <c r="R2500" s="68"/>
      <c r="S2500" s="67"/>
      <c r="T2500" s="67"/>
      <c r="U2500" s="67"/>
      <c r="V2500" s="67"/>
      <c r="W2500" s="68"/>
      <c r="X2500" s="67"/>
      <c r="Y2500" s="67"/>
      <c r="Z2500" s="67"/>
      <c r="AA2500" s="67"/>
      <c r="AB2500" s="68"/>
      <c r="AC2500" s="62"/>
      <c r="AD2500" s="74" t="str">
        <f>Daten!$A$31</f>
        <v>DM Senioren 2017</v>
      </c>
      <c r="AE2500" s="58"/>
      <c r="AF2500" s="58"/>
      <c r="AG2500" s="58"/>
      <c r="AH2500" s="58"/>
      <c r="AI2500" s="58"/>
      <c r="AJ2500" s="58"/>
      <c r="AK2500" s="58"/>
    </row>
    <row r="2501" spans="1:37">
      <c r="A2501" s="70" t="s">
        <v>101</v>
      </c>
      <c r="B2501" s="58"/>
      <c r="C2501" s="71"/>
      <c r="D2501" s="72"/>
      <c r="E2501" s="72"/>
      <c r="F2501" s="72"/>
      <c r="G2501" s="72"/>
      <c r="H2501" s="59"/>
      <c r="I2501" s="72"/>
      <c r="J2501" s="72"/>
      <c r="K2501" s="72"/>
      <c r="L2501" s="72"/>
      <c r="M2501" s="59"/>
      <c r="N2501" s="72"/>
      <c r="O2501" s="72"/>
      <c r="P2501" s="72"/>
      <c r="Q2501" s="72"/>
      <c r="R2501" s="59"/>
      <c r="S2501" s="72"/>
      <c r="T2501" s="72"/>
      <c r="U2501" s="72"/>
      <c r="V2501" s="72"/>
      <c r="W2501" s="59"/>
      <c r="X2501" s="72"/>
      <c r="Y2501" s="72"/>
      <c r="Z2501" s="72"/>
      <c r="AA2501" s="72"/>
      <c r="AB2501" s="59"/>
      <c r="AC2501" s="62"/>
      <c r="AD2501" s="75">
        <f>Sonntag!G101</f>
        <v>0</v>
      </c>
      <c r="AE2501" s="76"/>
      <c r="AF2501" s="76"/>
      <c r="AG2501" s="75" t="s">
        <v>34</v>
      </c>
      <c r="AH2501" s="76"/>
      <c r="AI2501" s="76"/>
      <c r="AJ2501" s="76"/>
      <c r="AK2501" s="76"/>
    </row>
    <row r="2502" spans="1:37">
      <c r="A2502" s="65" t="s">
        <v>100</v>
      </c>
      <c r="C2502" s="66"/>
      <c r="D2502" s="67"/>
      <c r="E2502" s="67"/>
      <c r="F2502" s="67"/>
      <c r="G2502" s="67"/>
      <c r="H2502" s="68"/>
      <c r="I2502" s="67"/>
      <c r="J2502" s="67"/>
      <c r="K2502" s="67"/>
      <c r="L2502" s="67"/>
      <c r="M2502" s="68"/>
      <c r="N2502" s="67"/>
      <c r="O2502" s="67"/>
      <c r="P2502" s="67"/>
      <c r="Q2502" s="67"/>
      <c r="R2502" s="68"/>
      <c r="S2502" s="67"/>
      <c r="T2502" s="67"/>
      <c r="U2502" s="67"/>
      <c r="V2502" s="67"/>
      <c r="W2502" s="68"/>
      <c r="X2502" s="67"/>
      <c r="Y2502" s="67"/>
      <c r="Z2502" s="67"/>
      <c r="AA2502" s="67"/>
      <c r="AB2502" s="68"/>
      <c r="AC2502" s="62"/>
      <c r="AD2502" s="77"/>
      <c r="AE2502" s="62"/>
      <c r="AF2502" s="62"/>
      <c r="AG2502" s="62"/>
      <c r="AH2502" s="62"/>
      <c r="AI2502" s="62"/>
      <c r="AJ2502" s="62"/>
      <c r="AK2502" s="62"/>
    </row>
    <row r="2503" spans="1:37">
      <c r="A2503" s="70" t="s">
        <v>101</v>
      </c>
      <c r="B2503" s="58"/>
      <c r="C2503" s="71"/>
      <c r="D2503" s="72"/>
      <c r="E2503" s="72"/>
      <c r="F2503" s="72"/>
      <c r="G2503" s="72"/>
      <c r="H2503" s="59"/>
      <c r="I2503" s="72"/>
      <c r="J2503" s="72"/>
      <c r="K2503" s="72"/>
      <c r="L2503" s="72"/>
      <c r="M2503" s="59"/>
      <c r="N2503" s="72"/>
      <c r="O2503" s="72"/>
      <c r="P2503" s="72"/>
      <c r="Q2503" s="72"/>
      <c r="R2503" s="59"/>
      <c r="S2503" s="72"/>
      <c r="T2503" s="72"/>
      <c r="U2503" s="72"/>
      <c r="V2503" s="72"/>
      <c r="W2503" s="59"/>
      <c r="X2503" s="72"/>
      <c r="Y2503" s="72"/>
      <c r="Z2503" s="72"/>
      <c r="AA2503" s="72"/>
      <c r="AB2503" s="59"/>
      <c r="AC2503" s="62"/>
      <c r="AD2503" s="78" t="s">
        <v>104</v>
      </c>
      <c r="AE2503" s="76"/>
      <c r="AF2503" s="76"/>
      <c r="AG2503" s="76"/>
      <c r="AH2503" s="79"/>
      <c r="AI2503" s="76"/>
      <c r="AJ2503" s="76"/>
      <c r="AK2503" s="80"/>
    </row>
    <row r="2504" spans="1:37">
      <c r="D2504" s="64"/>
      <c r="AD2504" s="81"/>
      <c r="AE2504" s="52"/>
      <c r="AF2504" s="52"/>
      <c r="AG2504" s="52"/>
      <c r="AH2504" s="82"/>
      <c r="AI2504" s="52"/>
      <c r="AJ2504" s="52"/>
      <c r="AK2504" s="53"/>
    </row>
    <row r="2505" spans="1:37">
      <c r="A2505" s="83" t="s">
        <v>105</v>
      </c>
      <c r="B2505" s="76"/>
      <c r="C2505" s="80"/>
      <c r="D2505" s="84"/>
      <c r="E2505" s="84" t="s">
        <v>100</v>
      </c>
      <c r="F2505" s="85" t="s">
        <v>21</v>
      </c>
      <c r="G2505" s="84" t="s">
        <v>101</v>
      </c>
      <c r="H2505" s="86"/>
      <c r="I2505" s="84" t="s">
        <v>106</v>
      </c>
      <c r="J2505" s="84"/>
      <c r="K2505" s="84"/>
      <c r="L2505" s="84"/>
      <c r="M2505" s="86"/>
      <c r="N2505" s="84" t="s">
        <v>107</v>
      </c>
      <c r="O2505" s="84"/>
      <c r="P2505" s="84"/>
      <c r="Q2505" s="84"/>
      <c r="R2505" s="86"/>
      <c r="S2505" s="73"/>
      <c r="T2505" s="73"/>
      <c r="AD2505" s="87" t="s">
        <v>108</v>
      </c>
      <c r="AE2505" s="58"/>
      <c r="AF2505" s="58"/>
      <c r="AG2505" s="58"/>
      <c r="AH2505" s="72"/>
      <c r="AI2505" s="58"/>
      <c r="AJ2505" s="58"/>
      <c r="AK2505" s="59"/>
    </row>
    <row r="2506" spans="1:37">
      <c r="A2506" s="60"/>
      <c r="C2506" s="61"/>
      <c r="H2506" s="61"/>
      <c r="M2506" s="61"/>
      <c r="N2506" s="88"/>
      <c r="O2506" s="89"/>
      <c r="P2506" s="89"/>
      <c r="Q2506" s="89"/>
      <c r="R2506" s="90"/>
      <c r="S2506" s="62"/>
      <c r="T2506" s="56" t="s">
        <v>109</v>
      </c>
      <c r="AD2506" s="91"/>
      <c r="AE2506" s="62"/>
      <c r="AF2506" s="62"/>
      <c r="AG2506" s="62"/>
      <c r="AH2506" s="92"/>
      <c r="AI2506" s="62"/>
      <c r="AJ2506" s="62"/>
      <c r="AK2506" s="61"/>
    </row>
    <row r="2507" spans="1:37">
      <c r="A2507" s="93" t="s">
        <v>110</v>
      </c>
      <c r="B2507" s="58"/>
      <c r="C2507" s="59"/>
      <c r="D2507" s="58"/>
      <c r="E2507" s="58"/>
      <c r="F2507" s="94" t="s">
        <v>21</v>
      </c>
      <c r="G2507" s="58"/>
      <c r="H2507" s="59"/>
      <c r="I2507" s="58"/>
      <c r="J2507" s="58"/>
      <c r="K2507" s="94" t="s">
        <v>21</v>
      </c>
      <c r="L2507" s="58"/>
      <c r="M2507" s="59"/>
      <c r="N2507" s="95"/>
      <c r="O2507" s="95"/>
      <c r="P2507" s="96"/>
      <c r="Q2507" s="97"/>
      <c r="R2507" s="98"/>
      <c r="S2507" s="62"/>
      <c r="T2507" s="62"/>
      <c r="AD2507" s="87" t="s">
        <v>111</v>
      </c>
      <c r="AE2507" s="58"/>
      <c r="AF2507" s="58"/>
      <c r="AG2507" s="58"/>
      <c r="AH2507" s="72"/>
      <c r="AI2507" s="58"/>
      <c r="AJ2507" s="58"/>
      <c r="AK2507" s="59"/>
    </row>
    <row r="2508" spans="1:37">
      <c r="A2508" s="60"/>
      <c r="C2508" s="61"/>
      <c r="H2508" s="61"/>
      <c r="K2508" s="99"/>
      <c r="M2508" s="61"/>
      <c r="N2508" s="62"/>
      <c r="Q2508" s="100"/>
      <c r="R2508" s="61"/>
      <c r="S2508" s="62"/>
      <c r="T2508" s="58"/>
      <c r="U2508" s="58"/>
      <c r="V2508" s="58"/>
      <c r="W2508" s="58"/>
      <c r="X2508" s="58"/>
      <c r="Y2508" s="58"/>
      <c r="Z2508" s="58"/>
      <c r="AA2508" s="58"/>
      <c r="AB2508" s="58"/>
      <c r="AC2508" s="62"/>
      <c r="AD2508" s="91"/>
      <c r="AE2508" s="62"/>
      <c r="AF2508" s="62"/>
      <c r="AG2508" s="62"/>
      <c r="AH2508" s="92"/>
      <c r="AI2508" s="62"/>
      <c r="AJ2508" s="62"/>
      <c r="AK2508" s="61"/>
    </row>
    <row r="2509" spans="1:37">
      <c r="A2509" s="93" t="s">
        <v>112</v>
      </c>
      <c r="B2509" s="58"/>
      <c r="C2509" s="59"/>
      <c r="D2509" s="58"/>
      <c r="E2509" s="58"/>
      <c r="F2509" s="94" t="s">
        <v>21</v>
      </c>
      <c r="G2509" s="58"/>
      <c r="H2509" s="59"/>
      <c r="I2509" s="58"/>
      <c r="J2509" s="58"/>
      <c r="K2509" s="94" t="s">
        <v>21</v>
      </c>
      <c r="L2509" s="58"/>
      <c r="M2509" s="59"/>
      <c r="N2509" s="58"/>
      <c r="O2509" s="58"/>
      <c r="P2509" s="94" t="s">
        <v>21</v>
      </c>
      <c r="Q2509" s="101"/>
      <c r="R2509" s="59"/>
      <c r="S2509" s="62"/>
      <c r="T2509" s="62"/>
      <c r="AD2509" s="87" t="s">
        <v>113</v>
      </c>
      <c r="AE2509" s="58"/>
      <c r="AF2509" s="58"/>
      <c r="AG2509" s="58"/>
      <c r="AH2509" s="72"/>
      <c r="AI2509" s="58"/>
      <c r="AJ2509" s="58"/>
      <c r="AK2509" s="59"/>
    </row>
    <row r="2510" spans="1:37">
      <c r="AD2510" s="91" t="s">
        <v>114</v>
      </c>
      <c r="AE2510" s="62"/>
      <c r="AF2510" s="62"/>
      <c r="AG2510" s="62"/>
      <c r="AH2510" s="92"/>
      <c r="AI2510" s="62"/>
      <c r="AJ2510" s="62"/>
      <c r="AK2510" s="61"/>
    </row>
    <row r="2511" spans="1:37">
      <c r="A2511" s="102"/>
      <c r="B2511" s="76"/>
      <c r="C2511" s="76"/>
      <c r="D2511" s="76"/>
      <c r="E2511" s="76" t="s">
        <v>100</v>
      </c>
      <c r="F2511" s="76"/>
      <c r="G2511" s="76"/>
      <c r="H2511" s="76"/>
      <c r="I2511" s="76"/>
      <c r="J2511" s="76"/>
      <c r="K2511" s="76"/>
      <c r="L2511" s="76"/>
      <c r="M2511" s="76"/>
      <c r="N2511" s="85" t="s">
        <v>40</v>
      </c>
      <c r="O2511" s="76"/>
      <c r="P2511" s="76"/>
      <c r="Q2511" s="76"/>
      <c r="R2511" s="76"/>
      <c r="S2511" s="76"/>
      <c r="T2511" s="76" t="s">
        <v>101</v>
      </c>
      <c r="U2511" s="76"/>
      <c r="V2511" s="76"/>
      <c r="W2511" s="76"/>
      <c r="X2511" s="76"/>
      <c r="Y2511" s="76"/>
      <c r="Z2511" s="76"/>
      <c r="AA2511" s="76"/>
      <c r="AB2511" s="80"/>
      <c r="AD2511" s="87" t="s">
        <v>115</v>
      </c>
      <c r="AE2511" s="58"/>
      <c r="AF2511" s="58"/>
      <c r="AG2511" s="58"/>
      <c r="AH2511" s="72"/>
      <c r="AI2511" s="58"/>
      <c r="AJ2511" s="58"/>
      <c r="AK2511" s="59"/>
    </row>
    <row r="2512" spans="1:37">
      <c r="A2512" s="103" t="s">
        <v>116</v>
      </c>
      <c r="B2512" s="104" t="s">
        <v>117</v>
      </c>
      <c r="C2512" s="104"/>
      <c r="D2512" s="104"/>
      <c r="E2512" s="104"/>
      <c r="F2512" s="104"/>
      <c r="G2512" s="105"/>
      <c r="H2512" s="104" t="s">
        <v>118</v>
      </c>
      <c r="I2512" s="104"/>
      <c r="J2512" s="105"/>
      <c r="K2512" s="106" t="s">
        <v>119</v>
      </c>
      <c r="L2512" s="107" t="s">
        <v>120</v>
      </c>
      <c r="M2512" s="108"/>
      <c r="N2512" s="109" t="s">
        <v>94</v>
      </c>
      <c r="O2512" s="105" t="s">
        <v>116</v>
      </c>
      <c r="P2512" s="104" t="s">
        <v>117</v>
      </c>
      <c r="Q2512" s="104"/>
      <c r="R2512" s="104"/>
      <c r="S2512" s="104"/>
      <c r="T2512" s="104"/>
      <c r="U2512" s="105"/>
      <c r="V2512" s="104" t="s">
        <v>118</v>
      </c>
      <c r="W2512" s="104"/>
      <c r="X2512" s="105"/>
      <c r="Y2512" s="106" t="s">
        <v>119</v>
      </c>
      <c r="Z2512" s="107" t="s">
        <v>120</v>
      </c>
      <c r="AA2512" s="108"/>
      <c r="AB2512" s="109" t="s">
        <v>94</v>
      </c>
    </row>
    <row r="2513" spans="1:37">
      <c r="A2513" s="110" t="s">
        <v>121</v>
      </c>
      <c r="B2513" s="111"/>
      <c r="C2513" s="111"/>
      <c r="D2513" s="111"/>
      <c r="E2513" s="111"/>
      <c r="F2513" s="111"/>
      <c r="G2513" s="112"/>
      <c r="H2513" s="111"/>
      <c r="I2513" s="111"/>
      <c r="J2513" s="112"/>
      <c r="K2513" s="113"/>
      <c r="L2513" s="114"/>
      <c r="M2513" s="115"/>
      <c r="N2513" s="116"/>
      <c r="O2513" s="117" t="s">
        <v>121</v>
      </c>
      <c r="P2513" s="111"/>
      <c r="Q2513" s="111"/>
      <c r="R2513" s="111"/>
      <c r="S2513" s="111"/>
      <c r="T2513" s="111"/>
      <c r="U2513" s="112"/>
      <c r="V2513" s="111"/>
      <c r="W2513" s="111"/>
      <c r="X2513" s="112"/>
      <c r="Y2513" s="113"/>
      <c r="Z2513" s="114"/>
      <c r="AA2513" s="115"/>
      <c r="AB2513" s="116"/>
      <c r="AD2513" s="64" t="s">
        <v>122</v>
      </c>
    </row>
    <row r="2514" spans="1:37">
      <c r="A2514" s="110" t="s">
        <v>123</v>
      </c>
      <c r="B2514" s="111"/>
      <c r="C2514" s="111"/>
      <c r="D2514" s="111"/>
      <c r="E2514" s="111"/>
      <c r="F2514" s="111"/>
      <c r="G2514" s="112"/>
      <c r="H2514" s="111"/>
      <c r="I2514" s="111"/>
      <c r="J2514" s="112"/>
      <c r="K2514" s="118"/>
      <c r="L2514" s="119"/>
      <c r="M2514" s="112"/>
      <c r="N2514" s="116"/>
      <c r="O2514" s="117" t="s">
        <v>123</v>
      </c>
      <c r="P2514" s="111"/>
      <c r="Q2514" s="111"/>
      <c r="R2514" s="111"/>
      <c r="S2514" s="111"/>
      <c r="T2514" s="111"/>
      <c r="U2514" s="112"/>
      <c r="V2514" s="111"/>
      <c r="W2514" s="111"/>
      <c r="X2514" s="112"/>
      <c r="Y2514" s="118"/>
      <c r="Z2514" s="119"/>
      <c r="AA2514" s="112"/>
      <c r="AB2514" s="116"/>
      <c r="AD2514" s="120"/>
      <c r="AE2514" s="58"/>
      <c r="AF2514" s="58"/>
      <c r="AG2514" s="58"/>
      <c r="AH2514" s="58"/>
      <c r="AI2514" s="58"/>
      <c r="AJ2514" s="58"/>
      <c r="AK2514" s="58"/>
    </row>
    <row r="2515" spans="1:37">
      <c r="A2515" s="110" t="s">
        <v>124</v>
      </c>
      <c r="B2515" s="111"/>
      <c r="C2515" s="111"/>
      <c r="D2515" s="111"/>
      <c r="E2515" s="111"/>
      <c r="F2515" s="111"/>
      <c r="G2515" s="112"/>
      <c r="H2515" s="111"/>
      <c r="I2515" s="111"/>
      <c r="J2515" s="112"/>
      <c r="K2515" s="118"/>
      <c r="L2515" s="119"/>
      <c r="M2515" s="112"/>
      <c r="N2515" s="116"/>
      <c r="O2515" s="117" t="s">
        <v>124</v>
      </c>
      <c r="P2515" s="111"/>
      <c r="Q2515" s="111"/>
      <c r="R2515" s="111"/>
      <c r="S2515" s="111"/>
      <c r="T2515" s="111"/>
      <c r="U2515" s="112"/>
      <c r="V2515" s="111"/>
      <c r="W2515" s="111"/>
      <c r="X2515" s="112"/>
      <c r="Y2515" s="118"/>
      <c r="Z2515" s="119"/>
      <c r="AA2515" s="112"/>
      <c r="AB2515" s="116"/>
      <c r="AD2515" s="64" t="s">
        <v>96</v>
      </c>
    </row>
    <row r="2516" spans="1:37">
      <c r="A2516" s="110" t="s">
        <v>125</v>
      </c>
      <c r="B2516" s="111"/>
      <c r="C2516" s="111"/>
      <c r="D2516" s="111"/>
      <c r="E2516" s="111"/>
      <c r="F2516" s="111"/>
      <c r="G2516" s="112"/>
      <c r="H2516" s="111"/>
      <c r="I2516" s="111"/>
      <c r="J2516" s="112"/>
      <c r="K2516" s="118"/>
      <c r="L2516" s="119"/>
      <c r="M2516" s="112"/>
      <c r="N2516" s="116"/>
      <c r="O2516" s="117" t="s">
        <v>125</v>
      </c>
      <c r="P2516" s="111"/>
      <c r="Q2516" s="111"/>
      <c r="R2516" s="111"/>
      <c r="S2516" s="111"/>
      <c r="T2516" s="111"/>
      <c r="U2516" s="112"/>
      <c r="V2516" s="111"/>
      <c r="W2516" s="111"/>
      <c r="X2516" s="112"/>
      <c r="Y2516" s="118"/>
      <c r="Z2516" s="119"/>
      <c r="AA2516" s="112"/>
      <c r="AB2516" s="116"/>
      <c r="AD2516" s="120"/>
      <c r="AE2516" s="58"/>
      <c r="AF2516" s="58"/>
      <c r="AG2516" s="58"/>
      <c r="AH2516" s="58"/>
      <c r="AI2516" s="58"/>
      <c r="AJ2516" s="58"/>
      <c r="AK2516" s="58"/>
    </row>
    <row r="2517" spans="1:37">
      <c r="A2517" s="110" t="s">
        <v>126</v>
      </c>
      <c r="B2517" s="111"/>
      <c r="C2517" s="111"/>
      <c r="D2517" s="111"/>
      <c r="E2517" s="111"/>
      <c r="F2517" s="111"/>
      <c r="G2517" s="112"/>
      <c r="H2517" s="111"/>
      <c r="I2517" s="111"/>
      <c r="J2517" s="112"/>
      <c r="K2517" s="118"/>
      <c r="L2517" s="119"/>
      <c r="M2517" s="112"/>
      <c r="N2517" s="116"/>
      <c r="O2517" s="117" t="s">
        <v>126</v>
      </c>
      <c r="P2517" s="111"/>
      <c r="Q2517" s="111"/>
      <c r="R2517" s="111"/>
      <c r="S2517" s="111"/>
      <c r="T2517" s="111"/>
      <c r="U2517" s="112"/>
      <c r="V2517" s="111"/>
      <c r="W2517" s="111"/>
      <c r="X2517" s="112"/>
      <c r="Y2517" s="118"/>
      <c r="Z2517" s="119"/>
      <c r="AA2517" s="112"/>
      <c r="AB2517" s="116"/>
      <c r="AD2517" s="64" t="s">
        <v>127</v>
      </c>
    </row>
    <row r="2518" spans="1:37">
      <c r="A2518" s="121" t="s">
        <v>128</v>
      </c>
      <c r="B2518" s="58"/>
      <c r="C2518" s="58"/>
      <c r="D2518" s="58"/>
      <c r="E2518" s="58"/>
      <c r="F2518" s="58"/>
      <c r="G2518" s="72"/>
      <c r="H2518" s="58"/>
      <c r="I2518" s="58"/>
      <c r="J2518" s="72"/>
      <c r="K2518" s="122"/>
      <c r="L2518" s="123"/>
      <c r="M2518" s="72"/>
      <c r="N2518" s="59"/>
      <c r="O2518" s="124" t="s">
        <v>128</v>
      </c>
      <c r="P2518" s="58"/>
      <c r="Q2518" s="58"/>
      <c r="R2518" s="58"/>
      <c r="S2518" s="58"/>
      <c r="T2518" s="58"/>
      <c r="U2518" s="72"/>
      <c r="V2518" s="58"/>
      <c r="W2518" s="58"/>
      <c r="X2518" s="72"/>
      <c r="Y2518" s="122"/>
      <c r="Z2518" s="123"/>
      <c r="AA2518" s="72"/>
      <c r="AB2518" s="59"/>
      <c r="AD2518" s="120"/>
      <c r="AE2518" s="125" t="str">
        <f>Daten!$A$35</f>
        <v>Fredenbeck</v>
      </c>
      <c r="AF2518" s="58"/>
      <c r="AG2518" s="58"/>
      <c r="AH2518" s="58"/>
      <c r="AI2518" s="58"/>
      <c r="AJ2518" s="58"/>
      <c r="AK2518" s="58"/>
    </row>
    <row r="2519" spans="1:37">
      <c r="A2519" s="65" t="s">
        <v>129</v>
      </c>
      <c r="N2519" s="61"/>
      <c r="O2519" s="64" t="s">
        <v>129</v>
      </c>
      <c r="AB2519" s="61"/>
      <c r="AD2519" s="64" t="s">
        <v>130</v>
      </c>
    </row>
    <row r="2520" spans="1:37">
      <c r="A2520" s="57"/>
      <c r="B2520" s="58"/>
      <c r="C2520" s="58"/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9"/>
      <c r="O2520" s="58"/>
      <c r="P2520" s="58"/>
      <c r="Q2520" s="58"/>
      <c r="R2520" s="58"/>
      <c r="S2520" s="58"/>
      <c r="T2520" s="58"/>
      <c r="U2520" s="58"/>
      <c r="V2520" s="58"/>
      <c r="W2520" s="58"/>
      <c r="X2520" s="58"/>
      <c r="Y2520" s="58"/>
      <c r="Z2520" s="58"/>
      <c r="AA2520" s="58"/>
      <c r="AB2520" s="59"/>
      <c r="AD2520" s="58"/>
      <c r="AE2520" s="126" t="str">
        <f>Daten!$A$33</f>
        <v>06.05.2017</v>
      </c>
      <c r="AF2520" s="58"/>
      <c r="AG2520" s="58"/>
      <c r="AH2520" s="58"/>
      <c r="AI2520" s="58"/>
      <c r="AJ2520" s="58"/>
      <c r="AK2520" s="58"/>
    </row>
    <row r="2521" spans="1:37">
      <c r="A2521" s="51" t="s">
        <v>95</v>
      </c>
      <c r="B2521" s="52"/>
      <c r="C2521" s="52"/>
      <c r="D2521" s="52"/>
      <c r="E2521" s="53"/>
      <c r="F2521" s="54" t="s">
        <v>96</v>
      </c>
      <c r="G2521" s="52"/>
      <c r="H2521" s="52"/>
      <c r="I2521" s="52"/>
      <c r="J2521" s="52"/>
      <c r="K2521" s="52"/>
      <c r="L2521" s="52"/>
      <c r="M2521" s="52"/>
      <c r="N2521" s="52"/>
      <c r="O2521" s="52"/>
      <c r="P2521" s="53"/>
      <c r="Q2521" s="54" t="s">
        <v>97</v>
      </c>
      <c r="R2521" s="52"/>
      <c r="S2521" s="52"/>
      <c r="T2521" s="52"/>
      <c r="U2521" s="52"/>
      <c r="V2521" s="52"/>
      <c r="W2521" s="52"/>
      <c r="X2521" s="52"/>
      <c r="Y2521" s="52"/>
      <c r="Z2521" s="52"/>
      <c r="AA2521" s="52"/>
      <c r="AB2521" s="53"/>
      <c r="AC2521" s="55" t="s">
        <v>98</v>
      </c>
    </row>
    <row r="2522" spans="1:37">
      <c r="A2522" s="57"/>
      <c r="B2522" s="58"/>
      <c r="C2522" s="58"/>
      <c r="D2522" s="58"/>
      <c r="E2522" s="59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9"/>
      <c r="Q2522" s="58"/>
      <c r="R2522" s="58">
        <f>Sonntag!P102</f>
        <v>0</v>
      </c>
      <c r="S2522" s="58"/>
      <c r="T2522" s="58"/>
      <c r="U2522" s="58"/>
      <c r="V2522" s="58"/>
      <c r="W2522" s="58"/>
      <c r="X2522" s="58"/>
      <c r="Y2522" s="58"/>
      <c r="Z2522" s="58"/>
      <c r="AA2522" s="58"/>
      <c r="AB2522" s="59"/>
      <c r="AC2522" s="55" t="s">
        <v>99</v>
      </c>
    </row>
    <row r="2523" spans="1:37" ht="15.95" customHeight="1">
      <c r="A2523" s="60" t="s">
        <v>100</v>
      </c>
      <c r="C2523" s="56">
        <f>Sonntag!I102</f>
        <v>0</v>
      </c>
      <c r="M2523" s="61"/>
      <c r="N2523" s="62" t="s">
        <v>101</v>
      </c>
      <c r="O2523" s="63"/>
      <c r="P2523" s="56">
        <f>Sonntag!M102</f>
        <v>0</v>
      </c>
      <c r="AB2523" s="61"/>
    </row>
    <row r="2524" spans="1:37">
      <c r="A2524" s="57"/>
      <c r="B2524" s="58"/>
      <c r="C2524" s="58"/>
      <c r="M2524" s="61"/>
      <c r="N2524" s="62"/>
      <c r="AB2524" s="61"/>
      <c r="AD2524" s="64" t="s">
        <v>37</v>
      </c>
      <c r="AG2524" s="64" t="s">
        <v>102</v>
      </c>
      <c r="AJ2524" s="64" t="s">
        <v>39</v>
      </c>
    </row>
    <row r="2525" spans="1:37">
      <c r="A2525" s="65" t="s">
        <v>100</v>
      </c>
      <c r="C2525" s="66"/>
      <c r="D2525" s="67"/>
      <c r="E2525" s="67"/>
      <c r="F2525" s="67"/>
      <c r="G2525" s="67"/>
      <c r="H2525" s="68"/>
      <c r="I2525" s="67"/>
      <c r="J2525" s="67"/>
      <c r="K2525" s="67"/>
      <c r="L2525" s="67"/>
      <c r="M2525" s="68"/>
      <c r="N2525" s="67"/>
      <c r="O2525" s="67"/>
      <c r="P2525" s="67"/>
      <c r="Q2525" s="67"/>
      <c r="R2525" s="68"/>
      <c r="S2525" s="67"/>
      <c r="T2525" s="67"/>
      <c r="U2525" s="67"/>
      <c r="V2525" s="67"/>
      <c r="W2525" s="68"/>
      <c r="X2525" s="67"/>
      <c r="Y2525" s="67"/>
      <c r="Z2525" s="67"/>
      <c r="AA2525" s="67"/>
      <c r="AB2525" s="68"/>
      <c r="AC2525" s="62"/>
      <c r="AD2525" s="69"/>
      <c r="AE2525" s="53"/>
      <c r="AF2525" s="62"/>
      <c r="AG2525" s="69"/>
      <c r="AH2525" s="53"/>
      <c r="AJ2525" s="69"/>
      <c r="AK2525" s="53"/>
    </row>
    <row r="2526" spans="1:37">
      <c r="A2526" s="70" t="s">
        <v>101</v>
      </c>
      <c r="B2526" s="58"/>
      <c r="C2526" s="71"/>
      <c r="D2526" s="72"/>
      <c r="E2526" s="72"/>
      <c r="F2526" s="72"/>
      <c r="G2526" s="72"/>
      <c r="H2526" s="59"/>
      <c r="I2526" s="72"/>
      <c r="J2526" s="72"/>
      <c r="K2526" s="72"/>
      <c r="L2526" s="72"/>
      <c r="M2526" s="59"/>
      <c r="N2526" s="72"/>
      <c r="O2526" s="72"/>
      <c r="P2526" s="72"/>
      <c r="Q2526" s="72"/>
      <c r="R2526" s="59"/>
      <c r="S2526" s="72"/>
      <c r="T2526" s="72"/>
      <c r="U2526" s="72"/>
      <c r="V2526" s="72"/>
      <c r="W2526" s="59"/>
      <c r="X2526" s="72"/>
      <c r="Y2526" s="72"/>
      <c r="Z2526" s="72"/>
      <c r="AA2526" s="72"/>
      <c r="AB2526" s="59"/>
      <c r="AC2526" s="62"/>
      <c r="AD2526" s="462">
        <f>Sonntag!C102</f>
        <v>0</v>
      </c>
      <c r="AE2526" s="463"/>
      <c r="AF2526" s="62"/>
      <c r="AG2526" s="462">
        <f>Sonntag!E102</f>
        <v>0</v>
      </c>
      <c r="AH2526" s="463"/>
      <c r="AJ2526" s="462">
        <f>Sonntag!F102</f>
        <v>0</v>
      </c>
      <c r="AK2526" s="463"/>
    </row>
    <row r="2527" spans="1:37">
      <c r="A2527" s="65" t="s">
        <v>100</v>
      </c>
      <c r="C2527" s="66"/>
      <c r="D2527" s="67"/>
      <c r="E2527" s="67"/>
      <c r="F2527" s="67"/>
      <c r="G2527" s="67"/>
      <c r="H2527" s="68"/>
      <c r="I2527" s="67"/>
      <c r="J2527" s="67"/>
      <c r="K2527" s="67"/>
      <c r="L2527" s="67"/>
      <c r="M2527" s="68"/>
      <c r="N2527" s="67"/>
      <c r="O2527" s="67"/>
      <c r="P2527" s="67"/>
      <c r="Q2527" s="67"/>
      <c r="R2527" s="68"/>
      <c r="S2527" s="67"/>
      <c r="T2527" s="67"/>
      <c r="U2527" s="67"/>
      <c r="V2527" s="67"/>
      <c r="W2527" s="68"/>
      <c r="X2527" s="67"/>
      <c r="Y2527" s="67"/>
      <c r="Z2527" s="67"/>
      <c r="AA2527" s="67"/>
      <c r="AB2527" s="68"/>
      <c r="AC2527" s="62"/>
      <c r="AD2527" s="57"/>
      <c r="AE2527" s="59"/>
      <c r="AF2527" s="62"/>
      <c r="AG2527" s="57"/>
      <c r="AH2527" s="59"/>
      <c r="AJ2527" s="57"/>
      <c r="AK2527" s="59"/>
    </row>
    <row r="2528" spans="1:37">
      <c r="A2528" s="70" t="s">
        <v>101</v>
      </c>
      <c r="B2528" s="58"/>
      <c r="C2528" s="71"/>
      <c r="D2528" s="72"/>
      <c r="E2528" s="72"/>
      <c r="F2528" s="72"/>
      <c r="G2528" s="72"/>
      <c r="H2528" s="59"/>
      <c r="I2528" s="72"/>
      <c r="J2528" s="72"/>
      <c r="K2528" s="72"/>
      <c r="L2528" s="72"/>
      <c r="M2528" s="59"/>
      <c r="N2528" s="72"/>
      <c r="O2528" s="72"/>
      <c r="P2528" s="72"/>
      <c r="Q2528" s="72"/>
      <c r="R2528" s="59"/>
      <c r="S2528" s="72"/>
      <c r="T2528" s="72"/>
      <c r="U2528" s="72"/>
      <c r="V2528" s="72"/>
      <c r="W2528" s="59"/>
      <c r="X2528" s="72"/>
      <c r="Y2528" s="72"/>
      <c r="Z2528" s="72"/>
      <c r="AA2528" s="72"/>
      <c r="AB2528" s="59"/>
      <c r="AC2528" s="62"/>
      <c r="AD2528" s="62"/>
      <c r="AE2528" s="62"/>
      <c r="AF2528" s="62"/>
      <c r="AG2528" s="62"/>
    </row>
    <row r="2529" spans="1:37">
      <c r="A2529" s="65" t="s">
        <v>100</v>
      </c>
      <c r="C2529" s="66"/>
      <c r="D2529" s="67"/>
      <c r="E2529" s="67"/>
      <c r="F2529" s="67"/>
      <c r="G2529" s="67"/>
      <c r="H2529" s="68"/>
      <c r="I2529" s="67"/>
      <c r="J2529" s="67"/>
      <c r="K2529" s="67"/>
      <c r="L2529" s="67"/>
      <c r="M2529" s="68"/>
      <c r="N2529" s="67"/>
      <c r="O2529" s="67"/>
      <c r="P2529" s="67"/>
      <c r="Q2529" s="67"/>
      <c r="R2529" s="68"/>
      <c r="S2529" s="67"/>
      <c r="T2529" s="67"/>
      <c r="U2529" s="67"/>
      <c r="V2529" s="67"/>
      <c r="W2529" s="68"/>
      <c r="X2529" s="67"/>
      <c r="Y2529" s="67"/>
      <c r="Z2529" s="67"/>
      <c r="AA2529" s="67"/>
      <c r="AB2529" s="68"/>
      <c r="AC2529" s="62"/>
      <c r="AD2529" s="73" t="s">
        <v>103</v>
      </c>
      <c r="AE2529" s="62"/>
      <c r="AF2529" s="62"/>
      <c r="AG2529" s="62"/>
    </row>
    <row r="2530" spans="1:37">
      <c r="A2530" s="70" t="s">
        <v>101</v>
      </c>
      <c r="B2530" s="58"/>
      <c r="C2530" s="71"/>
      <c r="D2530" s="72"/>
      <c r="E2530" s="72"/>
      <c r="F2530" s="72"/>
      <c r="G2530" s="72"/>
      <c r="H2530" s="59"/>
      <c r="I2530" s="72"/>
      <c r="J2530" s="72"/>
      <c r="K2530" s="72"/>
      <c r="L2530" s="72"/>
      <c r="M2530" s="59"/>
      <c r="N2530" s="72"/>
      <c r="O2530" s="72"/>
      <c r="P2530" s="72"/>
      <c r="Q2530" s="72"/>
      <c r="R2530" s="59"/>
      <c r="S2530" s="72"/>
      <c r="T2530" s="72"/>
      <c r="U2530" s="72"/>
      <c r="V2530" s="72"/>
      <c r="W2530" s="59"/>
      <c r="X2530" s="72"/>
      <c r="Y2530" s="72"/>
      <c r="Z2530" s="72"/>
      <c r="AA2530" s="72"/>
      <c r="AB2530" s="59"/>
      <c r="AC2530" s="62"/>
      <c r="AD2530" s="62"/>
      <c r="AE2530" s="62"/>
      <c r="AF2530" s="62"/>
      <c r="AG2530" s="62"/>
    </row>
    <row r="2531" spans="1:37">
      <c r="A2531" s="65" t="s">
        <v>100</v>
      </c>
      <c r="C2531" s="66"/>
      <c r="D2531" s="67"/>
      <c r="E2531" s="67"/>
      <c r="F2531" s="67"/>
      <c r="G2531" s="67"/>
      <c r="H2531" s="68"/>
      <c r="I2531" s="67"/>
      <c r="J2531" s="67"/>
      <c r="K2531" s="67"/>
      <c r="L2531" s="67"/>
      <c r="M2531" s="68"/>
      <c r="N2531" s="67"/>
      <c r="O2531" s="67"/>
      <c r="P2531" s="67"/>
      <c r="Q2531" s="67"/>
      <c r="R2531" s="68"/>
      <c r="S2531" s="67"/>
      <c r="T2531" s="67"/>
      <c r="U2531" s="67"/>
      <c r="V2531" s="67"/>
      <c r="W2531" s="68"/>
      <c r="X2531" s="67"/>
      <c r="Y2531" s="67"/>
      <c r="Z2531" s="67"/>
      <c r="AA2531" s="67"/>
      <c r="AB2531" s="68"/>
      <c r="AC2531" s="62"/>
      <c r="AD2531" s="74" t="str">
        <f>Daten!$A$31</f>
        <v>DM Senioren 2017</v>
      </c>
      <c r="AE2531" s="58"/>
      <c r="AF2531" s="58"/>
      <c r="AG2531" s="58"/>
      <c r="AH2531" s="58"/>
      <c r="AI2531" s="58"/>
      <c r="AJ2531" s="58"/>
      <c r="AK2531" s="58"/>
    </row>
    <row r="2532" spans="1:37">
      <c r="A2532" s="70" t="s">
        <v>101</v>
      </c>
      <c r="B2532" s="58"/>
      <c r="C2532" s="71"/>
      <c r="D2532" s="72"/>
      <c r="E2532" s="72"/>
      <c r="F2532" s="72"/>
      <c r="G2532" s="72"/>
      <c r="H2532" s="59"/>
      <c r="I2532" s="72"/>
      <c r="J2532" s="72"/>
      <c r="K2532" s="72"/>
      <c r="L2532" s="72"/>
      <c r="M2532" s="59"/>
      <c r="N2532" s="72"/>
      <c r="O2532" s="72"/>
      <c r="P2532" s="72"/>
      <c r="Q2532" s="72"/>
      <c r="R2532" s="59"/>
      <c r="S2532" s="72"/>
      <c r="T2532" s="72"/>
      <c r="U2532" s="72"/>
      <c r="V2532" s="72"/>
      <c r="W2532" s="59"/>
      <c r="X2532" s="72"/>
      <c r="Y2532" s="72"/>
      <c r="Z2532" s="72"/>
      <c r="AA2532" s="72"/>
      <c r="AB2532" s="59"/>
      <c r="AC2532" s="62"/>
      <c r="AD2532" s="75">
        <f>Sonntag!G102</f>
        <v>0</v>
      </c>
      <c r="AE2532" s="76"/>
      <c r="AF2532" s="76"/>
      <c r="AG2532" s="75" t="s">
        <v>34</v>
      </c>
      <c r="AH2532" s="76"/>
      <c r="AI2532" s="76"/>
      <c r="AJ2532" s="76"/>
      <c r="AK2532" s="76"/>
    </row>
    <row r="2533" spans="1:37">
      <c r="A2533" s="65" t="s">
        <v>100</v>
      </c>
      <c r="C2533" s="66"/>
      <c r="D2533" s="67"/>
      <c r="E2533" s="67"/>
      <c r="F2533" s="67"/>
      <c r="G2533" s="67"/>
      <c r="H2533" s="68"/>
      <c r="I2533" s="67"/>
      <c r="J2533" s="67"/>
      <c r="K2533" s="67"/>
      <c r="L2533" s="67"/>
      <c r="M2533" s="68"/>
      <c r="N2533" s="67"/>
      <c r="O2533" s="67"/>
      <c r="P2533" s="67"/>
      <c r="Q2533" s="67"/>
      <c r="R2533" s="68"/>
      <c r="S2533" s="67"/>
      <c r="T2533" s="67"/>
      <c r="U2533" s="67"/>
      <c r="V2533" s="67"/>
      <c r="W2533" s="68"/>
      <c r="X2533" s="67"/>
      <c r="Y2533" s="67"/>
      <c r="Z2533" s="67"/>
      <c r="AA2533" s="67"/>
      <c r="AB2533" s="68"/>
      <c r="AC2533" s="62"/>
      <c r="AD2533" s="77"/>
      <c r="AE2533" s="62"/>
      <c r="AF2533" s="62"/>
      <c r="AG2533" s="62"/>
      <c r="AH2533" s="62"/>
      <c r="AI2533" s="62"/>
      <c r="AJ2533" s="62"/>
      <c r="AK2533" s="62"/>
    </row>
    <row r="2534" spans="1:37">
      <c r="A2534" s="70" t="s">
        <v>101</v>
      </c>
      <c r="B2534" s="58"/>
      <c r="C2534" s="71"/>
      <c r="D2534" s="72"/>
      <c r="E2534" s="72"/>
      <c r="F2534" s="72"/>
      <c r="G2534" s="72"/>
      <c r="H2534" s="59"/>
      <c r="I2534" s="72"/>
      <c r="J2534" s="72"/>
      <c r="K2534" s="72"/>
      <c r="L2534" s="72"/>
      <c r="M2534" s="59"/>
      <c r="N2534" s="72"/>
      <c r="O2534" s="72"/>
      <c r="P2534" s="72"/>
      <c r="Q2534" s="72"/>
      <c r="R2534" s="59"/>
      <c r="S2534" s="72"/>
      <c r="T2534" s="72"/>
      <c r="U2534" s="72"/>
      <c r="V2534" s="72"/>
      <c r="W2534" s="59"/>
      <c r="X2534" s="72"/>
      <c r="Y2534" s="72"/>
      <c r="Z2534" s="72"/>
      <c r="AA2534" s="72"/>
      <c r="AB2534" s="59"/>
      <c r="AC2534" s="62"/>
      <c r="AD2534" s="78" t="s">
        <v>104</v>
      </c>
      <c r="AE2534" s="76"/>
      <c r="AF2534" s="76"/>
      <c r="AG2534" s="76"/>
      <c r="AH2534" s="79"/>
      <c r="AI2534" s="76"/>
      <c r="AJ2534" s="76"/>
      <c r="AK2534" s="80"/>
    </row>
    <row r="2535" spans="1:37">
      <c r="D2535" s="64"/>
      <c r="AD2535" s="81"/>
      <c r="AE2535" s="52"/>
      <c r="AF2535" s="52"/>
      <c r="AG2535" s="52"/>
      <c r="AH2535" s="82"/>
      <c r="AI2535" s="52"/>
      <c r="AJ2535" s="52"/>
      <c r="AK2535" s="53"/>
    </row>
    <row r="2536" spans="1:37">
      <c r="A2536" s="83" t="s">
        <v>105</v>
      </c>
      <c r="B2536" s="76"/>
      <c r="C2536" s="80"/>
      <c r="D2536" s="84"/>
      <c r="E2536" s="84" t="s">
        <v>100</v>
      </c>
      <c r="F2536" s="85" t="s">
        <v>21</v>
      </c>
      <c r="G2536" s="84" t="s">
        <v>101</v>
      </c>
      <c r="H2536" s="86"/>
      <c r="I2536" s="84" t="s">
        <v>106</v>
      </c>
      <c r="J2536" s="84"/>
      <c r="K2536" s="84"/>
      <c r="L2536" s="84"/>
      <c r="M2536" s="86"/>
      <c r="N2536" s="84" t="s">
        <v>107</v>
      </c>
      <c r="O2536" s="84"/>
      <c r="P2536" s="84"/>
      <c r="Q2536" s="84"/>
      <c r="R2536" s="86"/>
      <c r="S2536" s="73"/>
      <c r="T2536" s="73"/>
      <c r="AD2536" s="87" t="s">
        <v>108</v>
      </c>
      <c r="AE2536" s="58"/>
      <c r="AF2536" s="58"/>
      <c r="AG2536" s="58"/>
      <c r="AH2536" s="72"/>
      <c r="AI2536" s="58"/>
      <c r="AJ2536" s="58"/>
      <c r="AK2536" s="59"/>
    </row>
    <row r="2537" spans="1:37">
      <c r="A2537" s="60"/>
      <c r="C2537" s="61"/>
      <c r="H2537" s="61"/>
      <c r="M2537" s="61"/>
      <c r="N2537" s="88"/>
      <c r="O2537" s="89"/>
      <c r="P2537" s="89"/>
      <c r="Q2537" s="89"/>
      <c r="R2537" s="90"/>
      <c r="S2537" s="62"/>
      <c r="T2537" s="56" t="s">
        <v>109</v>
      </c>
      <c r="AD2537" s="91"/>
      <c r="AE2537" s="62"/>
      <c r="AF2537" s="62"/>
      <c r="AG2537" s="62"/>
      <c r="AH2537" s="92"/>
      <c r="AI2537" s="62"/>
      <c r="AJ2537" s="62"/>
      <c r="AK2537" s="61"/>
    </row>
    <row r="2538" spans="1:37">
      <c r="A2538" s="93" t="s">
        <v>110</v>
      </c>
      <c r="B2538" s="58"/>
      <c r="C2538" s="59"/>
      <c r="D2538" s="58"/>
      <c r="E2538" s="58"/>
      <c r="F2538" s="94" t="s">
        <v>21</v>
      </c>
      <c r="G2538" s="58"/>
      <c r="H2538" s="59"/>
      <c r="I2538" s="58"/>
      <c r="J2538" s="58"/>
      <c r="K2538" s="94" t="s">
        <v>21</v>
      </c>
      <c r="L2538" s="58"/>
      <c r="M2538" s="59"/>
      <c r="N2538" s="95"/>
      <c r="O2538" s="95"/>
      <c r="P2538" s="96"/>
      <c r="Q2538" s="97"/>
      <c r="R2538" s="98"/>
      <c r="S2538" s="62"/>
      <c r="T2538" s="62"/>
      <c r="AD2538" s="87" t="s">
        <v>111</v>
      </c>
      <c r="AE2538" s="58"/>
      <c r="AF2538" s="58"/>
      <c r="AG2538" s="58"/>
      <c r="AH2538" s="72"/>
      <c r="AI2538" s="58"/>
      <c r="AJ2538" s="58"/>
      <c r="AK2538" s="59"/>
    </row>
    <row r="2539" spans="1:37">
      <c r="A2539" s="60"/>
      <c r="C2539" s="61"/>
      <c r="H2539" s="61"/>
      <c r="K2539" s="99"/>
      <c r="M2539" s="61"/>
      <c r="N2539" s="62"/>
      <c r="Q2539" s="100"/>
      <c r="R2539" s="61"/>
      <c r="S2539" s="62"/>
      <c r="T2539" s="58"/>
      <c r="U2539" s="58"/>
      <c r="V2539" s="58"/>
      <c r="W2539" s="58"/>
      <c r="X2539" s="58"/>
      <c r="Y2539" s="58"/>
      <c r="Z2539" s="58"/>
      <c r="AA2539" s="58"/>
      <c r="AB2539" s="58"/>
      <c r="AC2539" s="62"/>
      <c r="AD2539" s="91"/>
      <c r="AE2539" s="62"/>
      <c r="AF2539" s="62"/>
      <c r="AG2539" s="62"/>
      <c r="AH2539" s="92"/>
      <c r="AI2539" s="62"/>
      <c r="AJ2539" s="62"/>
      <c r="AK2539" s="61"/>
    </row>
    <row r="2540" spans="1:37">
      <c r="A2540" s="93" t="s">
        <v>112</v>
      </c>
      <c r="B2540" s="58"/>
      <c r="C2540" s="59"/>
      <c r="D2540" s="58"/>
      <c r="E2540" s="58"/>
      <c r="F2540" s="94" t="s">
        <v>21</v>
      </c>
      <c r="G2540" s="58"/>
      <c r="H2540" s="59"/>
      <c r="I2540" s="58"/>
      <c r="J2540" s="58"/>
      <c r="K2540" s="94" t="s">
        <v>21</v>
      </c>
      <c r="L2540" s="58"/>
      <c r="M2540" s="59"/>
      <c r="N2540" s="58"/>
      <c r="O2540" s="58"/>
      <c r="P2540" s="94" t="s">
        <v>21</v>
      </c>
      <c r="Q2540" s="101"/>
      <c r="R2540" s="59"/>
      <c r="S2540" s="62"/>
      <c r="T2540" s="62"/>
      <c r="AD2540" s="87" t="s">
        <v>113</v>
      </c>
      <c r="AE2540" s="58"/>
      <c r="AF2540" s="58"/>
      <c r="AG2540" s="58"/>
      <c r="AH2540" s="72"/>
      <c r="AI2540" s="58"/>
      <c r="AJ2540" s="58"/>
      <c r="AK2540" s="59"/>
    </row>
    <row r="2541" spans="1:37">
      <c r="AD2541" s="91" t="s">
        <v>114</v>
      </c>
      <c r="AE2541" s="62"/>
      <c r="AF2541" s="62"/>
      <c r="AG2541" s="62"/>
      <c r="AH2541" s="92"/>
      <c r="AI2541" s="62"/>
      <c r="AJ2541" s="62"/>
      <c r="AK2541" s="61"/>
    </row>
    <row r="2542" spans="1:37">
      <c r="A2542" s="102"/>
      <c r="B2542" s="76"/>
      <c r="C2542" s="76"/>
      <c r="D2542" s="76"/>
      <c r="E2542" s="76" t="s">
        <v>100</v>
      </c>
      <c r="F2542" s="76"/>
      <c r="G2542" s="76"/>
      <c r="H2542" s="76"/>
      <c r="I2542" s="76"/>
      <c r="J2542" s="76"/>
      <c r="K2542" s="76"/>
      <c r="L2542" s="76"/>
      <c r="M2542" s="76"/>
      <c r="N2542" s="85" t="s">
        <v>40</v>
      </c>
      <c r="O2542" s="76"/>
      <c r="P2542" s="76"/>
      <c r="Q2542" s="76"/>
      <c r="R2542" s="76"/>
      <c r="S2542" s="76"/>
      <c r="T2542" s="76" t="s">
        <v>101</v>
      </c>
      <c r="U2542" s="76"/>
      <c r="V2542" s="76"/>
      <c r="W2542" s="76"/>
      <c r="X2542" s="76"/>
      <c r="Y2542" s="76"/>
      <c r="Z2542" s="76"/>
      <c r="AA2542" s="76"/>
      <c r="AB2542" s="80"/>
      <c r="AD2542" s="87" t="s">
        <v>115</v>
      </c>
      <c r="AE2542" s="58"/>
      <c r="AF2542" s="58"/>
      <c r="AG2542" s="58"/>
      <c r="AH2542" s="72"/>
      <c r="AI2542" s="58"/>
      <c r="AJ2542" s="58"/>
      <c r="AK2542" s="59"/>
    </row>
    <row r="2543" spans="1:37">
      <c r="A2543" s="103" t="s">
        <v>116</v>
      </c>
      <c r="B2543" s="104" t="s">
        <v>117</v>
      </c>
      <c r="C2543" s="104"/>
      <c r="D2543" s="104"/>
      <c r="E2543" s="104"/>
      <c r="F2543" s="104"/>
      <c r="G2543" s="105"/>
      <c r="H2543" s="104" t="s">
        <v>118</v>
      </c>
      <c r="I2543" s="104"/>
      <c r="J2543" s="105"/>
      <c r="K2543" s="106" t="s">
        <v>119</v>
      </c>
      <c r="L2543" s="107" t="s">
        <v>120</v>
      </c>
      <c r="M2543" s="108"/>
      <c r="N2543" s="109" t="s">
        <v>94</v>
      </c>
      <c r="O2543" s="105" t="s">
        <v>116</v>
      </c>
      <c r="P2543" s="104" t="s">
        <v>117</v>
      </c>
      <c r="Q2543" s="104"/>
      <c r="R2543" s="104"/>
      <c r="S2543" s="104"/>
      <c r="T2543" s="104"/>
      <c r="U2543" s="105"/>
      <c r="V2543" s="104" t="s">
        <v>118</v>
      </c>
      <c r="W2543" s="104"/>
      <c r="X2543" s="105"/>
      <c r="Y2543" s="106" t="s">
        <v>119</v>
      </c>
      <c r="Z2543" s="107" t="s">
        <v>120</v>
      </c>
      <c r="AA2543" s="108"/>
      <c r="AB2543" s="109" t="s">
        <v>94</v>
      </c>
    </row>
    <row r="2544" spans="1:37">
      <c r="A2544" s="110" t="s">
        <v>121</v>
      </c>
      <c r="B2544" s="111"/>
      <c r="C2544" s="111"/>
      <c r="D2544" s="111"/>
      <c r="E2544" s="111"/>
      <c r="F2544" s="111"/>
      <c r="G2544" s="112"/>
      <c r="H2544" s="111"/>
      <c r="I2544" s="111"/>
      <c r="J2544" s="112"/>
      <c r="K2544" s="113"/>
      <c r="L2544" s="114"/>
      <c r="M2544" s="115"/>
      <c r="N2544" s="116"/>
      <c r="O2544" s="117" t="s">
        <v>121</v>
      </c>
      <c r="P2544" s="111"/>
      <c r="Q2544" s="111"/>
      <c r="R2544" s="111"/>
      <c r="S2544" s="111"/>
      <c r="T2544" s="111"/>
      <c r="U2544" s="112"/>
      <c r="V2544" s="111"/>
      <c r="W2544" s="111"/>
      <c r="X2544" s="112"/>
      <c r="Y2544" s="113"/>
      <c r="Z2544" s="114"/>
      <c r="AA2544" s="115"/>
      <c r="AB2544" s="116"/>
      <c r="AD2544" s="64" t="s">
        <v>122</v>
      </c>
    </row>
    <row r="2545" spans="1:37">
      <c r="A2545" s="110" t="s">
        <v>123</v>
      </c>
      <c r="B2545" s="111"/>
      <c r="C2545" s="111"/>
      <c r="D2545" s="111"/>
      <c r="E2545" s="111"/>
      <c r="F2545" s="111"/>
      <c r="G2545" s="112"/>
      <c r="H2545" s="111"/>
      <c r="I2545" s="111"/>
      <c r="J2545" s="112"/>
      <c r="K2545" s="118"/>
      <c r="L2545" s="119"/>
      <c r="M2545" s="112"/>
      <c r="N2545" s="116"/>
      <c r="O2545" s="117" t="s">
        <v>123</v>
      </c>
      <c r="P2545" s="111"/>
      <c r="Q2545" s="111"/>
      <c r="R2545" s="111"/>
      <c r="S2545" s="111"/>
      <c r="T2545" s="111"/>
      <c r="U2545" s="112"/>
      <c r="V2545" s="111"/>
      <c r="W2545" s="111"/>
      <c r="X2545" s="112"/>
      <c r="Y2545" s="118"/>
      <c r="Z2545" s="119"/>
      <c r="AA2545" s="112"/>
      <c r="AB2545" s="116"/>
      <c r="AD2545" s="120"/>
      <c r="AE2545" s="58"/>
      <c r="AF2545" s="58"/>
      <c r="AG2545" s="58"/>
      <c r="AH2545" s="58"/>
      <c r="AI2545" s="58"/>
      <c r="AJ2545" s="58"/>
      <c r="AK2545" s="58"/>
    </row>
    <row r="2546" spans="1:37">
      <c r="A2546" s="110" t="s">
        <v>124</v>
      </c>
      <c r="B2546" s="111"/>
      <c r="C2546" s="111"/>
      <c r="D2546" s="111"/>
      <c r="E2546" s="111"/>
      <c r="F2546" s="111"/>
      <c r="G2546" s="112"/>
      <c r="H2546" s="111"/>
      <c r="I2546" s="111"/>
      <c r="J2546" s="112"/>
      <c r="K2546" s="118"/>
      <c r="L2546" s="119"/>
      <c r="M2546" s="112"/>
      <c r="N2546" s="116"/>
      <c r="O2546" s="117" t="s">
        <v>124</v>
      </c>
      <c r="P2546" s="111"/>
      <c r="Q2546" s="111"/>
      <c r="R2546" s="111"/>
      <c r="S2546" s="111"/>
      <c r="T2546" s="111"/>
      <c r="U2546" s="112"/>
      <c r="V2546" s="111"/>
      <c r="W2546" s="111"/>
      <c r="X2546" s="112"/>
      <c r="Y2546" s="118"/>
      <c r="Z2546" s="119"/>
      <c r="AA2546" s="112"/>
      <c r="AB2546" s="116"/>
      <c r="AD2546" s="64" t="s">
        <v>96</v>
      </c>
    </row>
    <row r="2547" spans="1:37">
      <c r="A2547" s="110" t="s">
        <v>125</v>
      </c>
      <c r="B2547" s="111"/>
      <c r="C2547" s="111"/>
      <c r="D2547" s="111"/>
      <c r="E2547" s="111"/>
      <c r="F2547" s="111"/>
      <c r="G2547" s="112"/>
      <c r="H2547" s="111"/>
      <c r="I2547" s="111"/>
      <c r="J2547" s="112"/>
      <c r="K2547" s="118"/>
      <c r="L2547" s="119"/>
      <c r="M2547" s="112"/>
      <c r="N2547" s="116"/>
      <c r="O2547" s="117" t="s">
        <v>125</v>
      </c>
      <c r="P2547" s="111"/>
      <c r="Q2547" s="111"/>
      <c r="R2547" s="111"/>
      <c r="S2547" s="111"/>
      <c r="T2547" s="111"/>
      <c r="U2547" s="112"/>
      <c r="V2547" s="111"/>
      <c r="W2547" s="111"/>
      <c r="X2547" s="112"/>
      <c r="Y2547" s="118"/>
      <c r="Z2547" s="119"/>
      <c r="AA2547" s="112"/>
      <c r="AB2547" s="116"/>
      <c r="AD2547" s="120"/>
      <c r="AE2547" s="58"/>
      <c r="AF2547" s="58"/>
      <c r="AG2547" s="58"/>
      <c r="AH2547" s="58"/>
      <c r="AI2547" s="58"/>
      <c r="AJ2547" s="58"/>
      <c r="AK2547" s="58"/>
    </row>
    <row r="2548" spans="1:37">
      <c r="A2548" s="110" t="s">
        <v>126</v>
      </c>
      <c r="B2548" s="111"/>
      <c r="C2548" s="111"/>
      <c r="D2548" s="111"/>
      <c r="E2548" s="111"/>
      <c r="F2548" s="111"/>
      <c r="G2548" s="112"/>
      <c r="H2548" s="111"/>
      <c r="I2548" s="111"/>
      <c r="J2548" s="112"/>
      <c r="K2548" s="118"/>
      <c r="L2548" s="119"/>
      <c r="M2548" s="112"/>
      <c r="N2548" s="116"/>
      <c r="O2548" s="117" t="s">
        <v>126</v>
      </c>
      <c r="P2548" s="111"/>
      <c r="Q2548" s="111"/>
      <c r="R2548" s="111"/>
      <c r="S2548" s="111"/>
      <c r="T2548" s="111"/>
      <c r="U2548" s="112"/>
      <c r="V2548" s="111"/>
      <c r="W2548" s="111"/>
      <c r="X2548" s="112"/>
      <c r="Y2548" s="118"/>
      <c r="Z2548" s="119"/>
      <c r="AA2548" s="112"/>
      <c r="AB2548" s="116"/>
      <c r="AD2548" s="64" t="s">
        <v>127</v>
      </c>
    </row>
    <row r="2549" spans="1:37">
      <c r="A2549" s="121" t="s">
        <v>128</v>
      </c>
      <c r="B2549" s="58"/>
      <c r="C2549" s="58"/>
      <c r="D2549" s="58"/>
      <c r="E2549" s="58"/>
      <c r="F2549" s="58"/>
      <c r="G2549" s="72"/>
      <c r="H2549" s="58"/>
      <c r="I2549" s="58"/>
      <c r="J2549" s="72"/>
      <c r="K2549" s="122"/>
      <c r="L2549" s="123"/>
      <c r="M2549" s="72"/>
      <c r="N2549" s="59"/>
      <c r="O2549" s="124" t="s">
        <v>128</v>
      </c>
      <c r="P2549" s="58"/>
      <c r="Q2549" s="58"/>
      <c r="R2549" s="58"/>
      <c r="S2549" s="58"/>
      <c r="T2549" s="58"/>
      <c r="U2549" s="72"/>
      <c r="V2549" s="58"/>
      <c r="W2549" s="58"/>
      <c r="X2549" s="72"/>
      <c r="Y2549" s="122"/>
      <c r="Z2549" s="123"/>
      <c r="AA2549" s="72"/>
      <c r="AB2549" s="59"/>
      <c r="AD2549" s="125"/>
      <c r="AE2549" s="125" t="str">
        <f>Daten!$A$35</f>
        <v>Fredenbeck</v>
      </c>
      <c r="AF2549" s="58"/>
      <c r="AG2549" s="58"/>
      <c r="AH2549" s="58"/>
      <c r="AI2549" s="58"/>
      <c r="AJ2549" s="58"/>
      <c r="AK2549" s="58"/>
    </row>
    <row r="2550" spans="1:37">
      <c r="A2550" s="65" t="s">
        <v>129</v>
      </c>
      <c r="N2550" s="61"/>
      <c r="O2550" s="64" t="s">
        <v>129</v>
      </c>
      <c r="AB2550" s="61"/>
      <c r="AD2550" s="64" t="s">
        <v>130</v>
      </c>
    </row>
    <row r="2551" spans="1:37">
      <c r="A2551" s="57"/>
      <c r="B2551" s="58"/>
      <c r="C2551" s="58"/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9"/>
      <c r="O2551" s="58"/>
      <c r="P2551" s="58"/>
      <c r="Q2551" s="58"/>
      <c r="R2551" s="58"/>
      <c r="S2551" s="58"/>
      <c r="T2551" s="58"/>
      <c r="U2551" s="58"/>
      <c r="V2551" s="58"/>
      <c r="W2551" s="58"/>
      <c r="X2551" s="58"/>
      <c r="Y2551" s="58"/>
      <c r="Z2551" s="58"/>
      <c r="AA2551" s="58"/>
      <c r="AB2551" s="59"/>
      <c r="AD2551" s="58"/>
      <c r="AE2551" s="126" t="str">
        <f>Daten!$A$33</f>
        <v>06.05.2017</v>
      </c>
      <c r="AF2551" s="58"/>
      <c r="AG2551" s="58"/>
      <c r="AH2551" s="58"/>
      <c r="AI2551" s="58"/>
      <c r="AJ2551" s="58"/>
      <c r="AK2551" s="58"/>
    </row>
    <row r="2552" spans="1:37" ht="12" customHeight="1">
      <c r="A2552" s="127"/>
    </row>
    <row r="2553" spans="1:37">
      <c r="A2553" s="51" t="s">
        <v>95</v>
      </c>
      <c r="B2553" s="52"/>
      <c r="C2553" s="52"/>
      <c r="D2553" s="52"/>
      <c r="E2553" s="53"/>
      <c r="F2553" s="54" t="s">
        <v>96</v>
      </c>
      <c r="G2553" s="52"/>
      <c r="H2553" s="52"/>
      <c r="I2553" s="52"/>
      <c r="J2553" s="52"/>
      <c r="K2553" s="52"/>
      <c r="L2553" s="52"/>
      <c r="M2553" s="52"/>
      <c r="N2553" s="52"/>
      <c r="O2553" s="52"/>
      <c r="P2553" s="53"/>
      <c r="Q2553" s="54" t="s">
        <v>97</v>
      </c>
      <c r="R2553" s="52"/>
      <c r="S2553" s="52"/>
      <c r="T2553" s="52"/>
      <c r="U2553" s="52"/>
      <c r="V2553" s="52"/>
      <c r="W2553" s="52"/>
      <c r="X2553" s="52"/>
      <c r="Y2553" s="52"/>
      <c r="Z2553" s="52"/>
      <c r="AA2553" s="52"/>
      <c r="AB2553" s="53"/>
      <c r="AC2553" s="55" t="s">
        <v>98</v>
      </c>
    </row>
    <row r="2554" spans="1:37">
      <c r="A2554" s="57"/>
      <c r="B2554" s="58"/>
      <c r="C2554" s="58"/>
      <c r="D2554" s="58"/>
      <c r="E2554" s="59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9"/>
      <c r="Q2554" s="58"/>
      <c r="R2554" s="58">
        <f>Sonntag!P103</f>
        <v>0</v>
      </c>
      <c r="S2554" s="58"/>
      <c r="T2554" s="58"/>
      <c r="U2554" s="58"/>
      <c r="V2554" s="58"/>
      <c r="W2554" s="58"/>
      <c r="X2554" s="58"/>
      <c r="Y2554" s="58"/>
      <c r="Z2554" s="58"/>
      <c r="AA2554" s="58"/>
      <c r="AB2554" s="59"/>
      <c r="AC2554" s="55" t="s">
        <v>99</v>
      </c>
    </row>
    <row r="2555" spans="1:37" ht="15.95" customHeight="1">
      <c r="A2555" s="60" t="s">
        <v>100</v>
      </c>
      <c r="C2555" s="56">
        <f>Sonntag!I103</f>
        <v>0</v>
      </c>
      <c r="M2555" s="61"/>
      <c r="N2555" s="62" t="s">
        <v>101</v>
      </c>
      <c r="O2555" s="63"/>
      <c r="P2555" s="56">
        <f>Sonntag!M103</f>
        <v>0</v>
      </c>
      <c r="AB2555" s="61"/>
    </row>
    <row r="2556" spans="1:37">
      <c r="A2556" s="57"/>
      <c r="B2556" s="58"/>
      <c r="C2556" s="58"/>
      <c r="M2556" s="61"/>
      <c r="N2556" s="62"/>
      <c r="AB2556" s="61"/>
      <c r="AD2556" s="64" t="s">
        <v>37</v>
      </c>
      <c r="AG2556" s="64" t="s">
        <v>102</v>
      </c>
      <c r="AJ2556" s="64" t="s">
        <v>39</v>
      </c>
    </row>
    <row r="2557" spans="1:37">
      <c r="A2557" s="65" t="s">
        <v>100</v>
      </c>
      <c r="C2557" s="66"/>
      <c r="D2557" s="67"/>
      <c r="E2557" s="67"/>
      <c r="F2557" s="67"/>
      <c r="G2557" s="67"/>
      <c r="H2557" s="68"/>
      <c r="I2557" s="67"/>
      <c r="J2557" s="67"/>
      <c r="K2557" s="67"/>
      <c r="L2557" s="67"/>
      <c r="M2557" s="68"/>
      <c r="N2557" s="67"/>
      <c r="O2557" s="67"/>
      <c r="P2557" s="67"/>
      <c r="Q2557" s="67"/>
      <c r="R2557" s="68"/>
      <c r="S2557" s="67"/>
      <c r="T2557" s="67"/>
      <c r="U2557" s="67"/>
      <c r="V2557" s="67"/>
      <c r="W2557" s="68"/>
      <c r="X2557" s="67"/>
      <c r="Y2557" s="67"/>
      <c r="Z2557" s="67"/>
      <c r="AA2557" s="67"/>
      <c r="AB2557" s="68"/>
      <c r="AC2557" s="62"/>
      <c r="AD2557" s="69"/>
      <c r="AE2557" s="53"/>
      <c r="AF2557" s="62"/>
      <c r="AG2557" s="69"/>
      <c r="AH2557" s="53"/>
      <c r="AJ2557" s="69"/>
      <c r="AK2557" s="53"/>
    </row>
    <row r="2558" spans="1:37">
      <c r="A2558" s="70" t="s">
        <v>101</v>
      </c>
      <c r="B2558" s="58"/>
      <c r="C2558" s="71"/>
      <c r="D2558" s="72"/>
      <c r="E2558" s="72"/>
      <c r="F2558" s="72"/>
      <c r="G2558" s="72"/>
      <c r="H2558" s="59"/>
      <c r="I2558" s="72"/>
      <c r="J2558" s="72"/>
      <c r="K2558" s="72"/>
      <c r="L2558" s="72"/>
      <c r="M2558" s="59"/>
      <c r="N2558" s="72"/>
      <c r="O2558" s="72"/>
      <c r="P2558" s="72"/>
      <c r="Q2558" s="72"/>
      <c r="R2558" s="59"/>
      <c r="S2558" s="72"/>
      <c r="T2558" s="72"/>
      <c r="U2558" s="72"/>
      <c r="V2558" s="72"/>
      <c r="W2558" s="59"/>
      <c r="X2558" s="72"/>
      <c r="Y2558" s="72"/>
      <c r="Z2558" s="72"/>
      <c r="AA2558" s="72"/>
      <c r="AB2558" s="59"/>
      <c r="AC2558" s="62"/>
      <c r="AD2558" s="462">
        <f>Sonntag!C102</f>
        <v>0</v>
      </c>
      <c r="AE2558" s="463"/>
      <c r="AF2558" s="62"/>
      <c r="AG2558" s="462">
        <f>Sonntag!E103</f>
        <v>0</v>
      </c>
      <c r="AH2558" s="463"/>
      <c r="AJ2558" s="462">
        <f>Sonntag!F103</f>
        <v>0</v>
      </c>
      <c r="AK2558" s="463"/>
    </row>
    <row r="2559" spans="1:37">
      <c r="A2559" s="65" t="s">
        <v>100</v>
      </c>
      <c r="C2559" s="66"/>
      <c r="D2559" s="67"/>
      <c r="E2559" s="67"/>
      <c r="F2559" s="67"/>
      <c r="G2559" s="67"/>
      <c r="H2559" s="68"/>
      <c r="I2559" s="67"/>
      <c r="J2559" s="67"/>
      <c r="K2559" s="67"/>
      <c r="L2559" s="67"/>
      <c r="M2559" s="68"/>
      <c r="N2559" s="67"/>
      <c r="O2559" s="67"/>
      <c r="P2559" s="67"/>
      <c r="Q2559" s="67"/>
      <c r="R2559" s="68"/>
      <c r="S2559" s="67"/>
      <c r="T2559" s="67"/>
      <c r="U2559" s="67"/>
      <c r="V2559" s="67"/>
      <c r="W2559" s="68"/>
      <c r="X2559" s="67"/>
      <c r="Y2559" s="67"/>
      <c r="Z2559" s="67"/>
      <c r="AA2559" s="67"/>
      <c r="AB2559" s="68"/>
      <c r="AC2559" s="62"/>
      <c r="AD2559" s="57"/>
      <c r="AE2559" s="59"/>
      <c r="AF2559" s="62"/>
      <c r="AG2559" s="57"/>
      <c r="AH2559" s="59"/>
      <c r="AJ2559" s="57"/>
      <c r="AK2559" s="59"/>
    </row>
    <row r="2560" spans="1:37">
      <c r="A2560" s="70" t="s">
        <v>101</v>
      </c>
      <c r="B2560" s="58"/>
      <c r="C2560" s="71"/>
      <c r="D2560" s="72"/>
      <c r="E2560" s="72"/>
      <c r="F2560" s="72"/>
      <c r="G2560" s="72"/>
      <c r="H2560" s="59"/>
      <c r="I2560" s="72"/>
      <c r="J2560" s="72"/>
      <c r="K2560" s="72"/>
      <c r="L2560" s="72"/>
      <c r="M2560" s="59"/>
      <c r="N2560" s="72"/>
      <c r="O2560" s="72"/>
      <c r="P2560" s="72"/>
      <c r="Q2560" s="72"/>
      <c r="R2560" s="59"/>
      <c r="S2560" s="72"/>
      <c r="T2560" s="72"/>
      <c r="U2560" s="72"/>
      <c r="V2560" s="72"/>
      <c r="W2560" s="59"/>
      <c r="X2560" s="72"/>
      <c r="Y2560" s="72"/>
      <c r="Z2560" s="72"/>
      <c r="AA2560" s="72"/>
      <c r="AB2560" s="59"/>
      <c r="AC2560" s="62"/>
      <c r="AD2560" s="62"/>
      <c r="AE2560" s="62"/>
      <c r="AF2560" s="62"/>
      <c r="AG2560" s="62"/>
    </row>
    <row r="2561" spans="1:37">
      <c r="A2561" s="65" t="s">
        <v>100</v>
      </c>
      <c r="C2561" s="66"/>
      <c r="D2561" s="67"/>
      <c r="E2561" s="67"/>
      <c r="F2561" s="67"/>
      <c r="G2561" s="67"/>
      <c r="H2561" s="68"/>
      <c r="I2561" s="67"/>
      <c r="J2561" s="67"/>
      <c r="K2561" s="67"/>
      <c r="L2561" s="67"/>
      <c r="M2561" s="68"/>
      <c r="N2561" s="67"/>
      <c r="O2561" s="67"/>
      <c r="P2561" s="67"/>
      <c r="Q2561" s="67"/>
      <c r="R2561" s="68"/>
      <c r="S2561" s="67"/>
      <c r="T2561" s="67"/>
      <c r="U2561" s="67"/>
      <c r="V2561" s="67"/>
      <c r="W2561" s="68"/>
      <c r="X2561" s="67"/>
      <c r="Y2561" s="67"/>
      <c r="Z2561" s="67"/>
      <c r="AA2561" s="67"/>
      <c r="AB2561" s="68"/>
      <c r="AC2561" s="62"/>
      <c r="AD2561" s="73" t="s">
        <v>103</v>
      </c>
      <c r="AE2561" s="62"/>
      <c r="AF2561" s="62"/>
      <c r="AG2561" s="62"/>
    </row>
    <row r="2562" spans="1:37">
      <c r="A2562" s="70" t="s">
        <v>101</v>
      </c>
      <c r="B2562" s="58"/>
      <c r="C2562" s="71"/>
      <c r="D2562" s="72"/>
      <c r="E2562" s="72"/>
      <c r="F2562" s="72"/>
      <c r="G2562" s="72"/>
      <c r="H2562" s="59"/>
      <c r="I2562" s="72"/>
      <c r="J2562" s="72"/>
      <c r="K2562" s="72"/>
      <c r="L2562" s="72"/>
      <c r="M2562" s="59"/>
      <c r="N2562" s="72"/>
      <c r="O2562" s="72"/>
      <c r="P2562" s="72"/>
      <c r="Q2562" s="72"/>
      <c r="R2562" s="59"/>
      <c r="S2562" s="72"/>
      <c r="T2562" s="72"/>
      <c r="U2562" s="72"/>
      <c r="V2562" s="72"/>
      <c r="W2562" s="59"/>
      <c r="X2562" s="72"/>
      <c r="Y2562" s="72"/>
      <c r="Z2562" s="72"/>
      <c r="AA2562" s="72"/>
      <c r="AB2562" s="59"/>
      <c r="AC2562" s="62"/>
      <c r="AD2562" s="62"/>
      <c r="AE2562" s="62"/>
      <c r="AF2562" s="62"/>
      <c r="AG2562" s="62"/>
    </row>
    <row r="2563" spans="1:37">
      <c r="A2563" s="65" t="s">
        <v>100</v>
      </c>
      <c r="C2563" s="66"/>
      <c r="D2563" s="67"/>
      <c r="E2563" s="67"/>
      <c r="F2563" s="67"/>
      <c r="G2563" s="67"/>
      <c r="H2563" s="68"/>
      <c r="I2563" s="67"/>
      <c r="J2563" s="67"/>
      <c r="K2563" s="67"/>
      <c r="L2563" s="67"/>
      <c r="M2563" s="68"/>
      <c r="N2563" s="67"/>
      <c r="O2563" s="67"/>
      <c r="P2563" s="67"/>
      <c r="Q2563" s="67"/>
      <c r="R2563" s="68"/>
      <c r="S2563" s="67"/>
      <c r="T2563" s="67"/>
      <c r="U2563" s="67"/>
      <c r="V2563" s="67"/>
      <c r="W2563" s="68"/>
      <c r="X2563" s="67"/>
      <c r="Y2563" s="67"/>
      <c r="Z2563" s="67"/>
      <c r="AA2563" s="67"/>
      <c r="AB2563" s="68"/>
      <c r="AC2563" s="62"/>
      <c r="AD2563" s="74" t="str">
        <f>Daten!$A$31</f>
        <v>DM Senioren 2017</v>
      </c>
      <c r="AE2563" s="58"/>
      <c r="AF2563" s="58"/>
      <c r="AG2563" s="58"/>
      <c r="AH2563" s="58"/>
      <c r="AI2563" s="58"/>
      <c r="AJ2563" s="58"/>
      <c r="AK2563" s="58"/>
    </row>
    <row r="2564" spans="1:37">
      <c r="A2564" s="70" t="s">
        <v>101</v>
      </c>
      <c r="B2564" s="58"/>
      <c r="C2564" s="71"/>
      <c r="D2564" s="72"/>
      <c r="E2564" s="72"/>
      <c r="F2564" s="72"/>
      <c r="G2564" s="72"/>
      <c r="H2564" s="59"/>
      <c r="I2564" s="72"/>
      <c r="J2564" s="72"/>
      <c r="K2564" s="72"/>
      <c r="L2564" s="72"/>
      <c r="M2564" s="59"/>
      <c r="N2564" s="72"/>
      <c r="O2564" s="72"/>
      <c r="P2564" s="72"/>
      <c r="Q2564" s="72"/>
      <c r="R2564" s="59"/>
      <c r="S2564" s="72"/>
      <c r="T2564" s="72"/>
      <c r="U2564" s="72"/>
      <c r="V2564" s="72"/>
      <c r="W2564" s="59"/>
      <c r="X2564" s="72"/>
      <c r="Y2564" s="72"/>
      <c r="Z2564" s="72"/>
      <c r="AA2564" s="72"/>
      <c r="AB2564" s="59"/>
      <c r="AC2564" s="62"/>
      <c r="AD2564" s="75">
        <f>Sonntag!G103</f>
        <v>0</v>
      </c>
      <c r="AE2564" s="76"/>
      <c r="AF2564" s="76"/>
      <c r="AG2564" s="75" t="s">
        <v>34</v>
      </c>
      <c r="AH2564" s="76"/>
      <c r="AI2564" s="76"/>
      <c r="AJ2564" s="76"/>
      <c r="AK2564" s="76"/>
    </row>
    <row r="2565" spans="1:37">
      <c r="A2565" s="65" t="s">
        <v>100</v>
      </c>
      <c r="C2565" s="66"/>
      <c r="D2565" s="67"/>
      <c r="E2565" s="67"/>
      <c r="F2565" s="67"/>
      <c r="G2565" s="67"/>
      <c r="H2565" s="68"/>
      <c r="I2565" s="67"/>
      <c r="J2565" s="67"/>
      <c r="K2565" s="67"/>
      <c r="L2565" s="67"/>
      <c r="M2565" s="68"/>
      <c r="N2565" s="67"/>
      <c r="O2565" s="67"/>
      <c r="P2565" s="67"/>
      <c r="Q2565" s="67"/>
      <c r="R2565" s="68"/>
      <c r="S2565" s="67"/>
      <c r="T2565" s="67"/>
      <c r="U2565" s="67"/>
      <c r="V2565" s="67"/>
      <c r="W2565" s="68"/>
      <c r="X2565" s="67"/>
      <c r="Y2565" s="67"/>
      <c r="Z2565" s="67"/>
      <c r="AA2565" s="67"/>
      <c r="AB2565" s="68"/>
      <c r="AC2565" s="62"/>
      <c r="AD2565" s="77"/>
      <c r="AE2565" s="62"/>
      <c r="AF2565" s="62"/>
      <c r="AG2565" s="62"/>
      <c r="AH2565" s="62"/>
      <c r="AI2565" s="62"/>
      <c r="AJ2565" s="62"/>
      <c r="AK2565" s="62"/>
    </row>
    <row r="2566" spans="1:37">
      <c r="A2566" s="70" t="s">
        <v>101</v>
      </c>
      <c r="B2566" s="58"/>
      <c r="C2566" s="71"/>
      <c r="D2566" s="72"/>
      <c r="E2566" s="72"/>
      <c r="F2566" s="72"/>
      <c r="G2566" s="72"/>
      <c r="H2566" s="59"/>
      <c r="I2566" s="72"/>
      <c r="J2566" s="72"/>
      <c r="K2566" s="72"/>
      <c r="L2566" s="72"/>
      <c r="M2566" s="59"/>
      <c r="N2566" s="72"/>
      <c r="O2566" s="72"/>
      <c r="P2566" s="72"/>
      <c r="Q2566" s="72"/>
      <c r="R2566" s="59"/>
      <c r="S2566" s="72"/>
      <c r="T2566" s="72"/>
      <c r="U2566" s="72"/>
      <c r="V2566" s="72"/>
      <c r="W2566" s="59"/>
      <c r="X2566" s="72"/>
      <c r="Y2566" s="72"/>
      <c r="Z2566" s="72"/>
      <c r="AA2566" s="72"/>
      <c r="AB2566" s="59"/>
      <c r="AC2566" s="62"/>
      <c r="AD2566" s="78" t="s">
        <v>104</v>
      </c>
      <c r="AE2566" s="76"/>
      <c r="AF2566" s="76"/>
      <c r="AG2566" s="76"/>
      <c r="AH2566" s="79"/>
      <c r="AI2566" s="76"/>
      <c r="AJ2566" s="76"/>
      <c r="AK2566" s="80"/>
    </row>
    <row r="2567" spans="1:37">
      <c r="D2567" s="64"/>
      <c r="AD2567" s="81"/>
      <c r="AE2567" s="52"/>
      <c r="AF2567" s="52"/>
      <c r="AG2567" s="52"/>
      <c r="AH2567" s="82"/>
      <c r="AI2567" s="52"/>
      <c r="AJ2567" s="52"/>
      <c r="AK2567" s="53"/>
    </row>
    <row r="2568" spans="1:37">
      <c r="A2568" s="83" t="s">
        <v>105</v>
      </c>
      <c r="B2568" s="76"/>
      <c r="C2568" s="80"/>
      <c r="D2568" s="84"/>
      <c r="E2568" s="84" t="s">
        <v>100</v>
      </c>
      <c r="F2568" s="85" t="s">
        <v>21</v>
      </c>
      <c r="G2568" s="84" t="s">
        <v>101</v>
      </c>
      <c r="H2568" s="86"/>
      <c r="I2568" s="84" t="s">
        <v>106</v>
      </c>
      <c r="J2568" s="84"/>
      <c r="K2568" s="84"/>
      <c r="L2568" s="84"/>
      <c r="M2568" s="86"/>
      <c r="N2568" s="84" t="s">
        <v>107</v>
      </c>
      <c r="O2568" s="84"/>
      <c r="P2568" s="84"/>
      <c r="Q2568" s="84"/>
      <c r="R2568" s="86"/>
      <c r="S2568" s="73"/>
      <c r="T2568" s="73"/>
      <c r="AD2568" s="87" t="s">
        <v>108</v>
      </c>
      <c r="AE2568" s="58"/>
      <c r="AF2568" s="58"/>
      <c r="AG2568" s="58"/>
      <c r="AH2568" s="72"/>
      <c r="AI2568" s="58"/>
      <c r="AJ2568" s="58"/>
      <c r="AK2568" s="59"/>
    </row>
    <row r="2569" spans="1:37">
      <c r="A2569" s="60"/>
      <c r="C2569" s="61"/>
      <c r="H2569" s="61"/>
      <c r="M2569" s="61"/>
      <c r="N2569" s="88"/>
      <c r="O2569" s="89"/>
      <c r="P2569" s="89"/>
      <c r="Q2569" s="89"/>
      <c r="R2569" s="90"/>
      <c r="S2569" s="62"/>
      <c r="T2569" s="56" t="s">
        <v>109</v>
      </c>
      <c r="AD2569" s="91"/>
      <c r="AE2569" s="62"/>
      <c r="AF2569" s="62"/>
      <c r="AG2569" s="62"/>
      <c r="AH2569" s="92"/>
      <c r="AI2569" s="62"/>
      <c r="AJ2569" s="62"/>
      <c r="AK2569" s="61"/>
    </row>
    <row r="2570" spans="1:37">
      <c r="A2570" s="93" t="s">
        <v>110</v>
      </c>
      <c r="B2570" s="58"/>
      <c r="C2570" s="59"/>
      <c r="D2570" s="58"/>
      <c r="E2570" s="58"/>
      <c r="F2570" s="94" t="s">
        <v>21</v>
      </c>
      <c r="G2570" s="58"/>
      <c r="H2570" s="59"/>
      <c r="I2570" s="58"/>
      <c r="J2570" s="58"/>
      <c r="K2570" s="94" t="s">
        <v>21</v>
      </c>
      <c r="L2570" s="58"/>
      <c r="M2570" s="59"/>
      <c r="N2570" s="95"/>
      <c r="O2570" s="95"/>
      <c r="P2570" s="96"/>
      <c r="Q2570" s="97"/>
      <c r="R2570" s="98"/>
      <c r="S2570" s="62"/>
      <c r="T2570" s="62"/>
      <c r="AD2570" s="87" t="s">
        <v>111</v>
      </c>
      <c r="AE2570" s="58"/>
      <c r="AF2570" s="58"/>
      <c r="AG2570" s="58"/>
      <c r="AH2570" s="72"/>
      <c r="AI2570" s="58"/>
      <c r="AJ2570" s="58"/>
      <c r="AK2570" s="59"/>
    </row>
    <row r="2571" spans="1:37">
      <c r="A2571" s="60"/>
      <c r="C2571" s="61"/>
      <c r="H2571" s="61"/>
      <c r="K2571" s="99"/>
      <c r="M2571" s="61"/>
      <c r="N2571" s="62"/>
      <c r="Q2571" s="100"/>
      <c r="R2571" s="61"/>
      <c r="S2571" s="62"/>
      <c r="T2571" s="58"/>
      <c r="U2571" s="58"/>
      <c r="V2571" s="58"/>
      <c r="W2571" s="58"/>
      <c r="X2571" s="58"/>
      <c r="Y2571" s="58"/>
      <c r="Z2571" s="58"/>
      <c r="AA2571" s="58"/>
      <c r="AB2571" s="58"/>
      <c r="AC2571" s="62"/>
      <c r="AD2571" s="91"/>
      <c r="AE2571" s="62"/>
      <c r="AF2571" s="62"/>
      <c r="AG2571" s="62"/>
      <c r="AH2571" s="92"/>
      <c r="AI2571" s="62"/>
      <c r="AJ2571" s="62"/>
      <c r="AK2571" s="61"/>
    </row>
    <row r="2572" spans="1:37">
      <c r="A2572" s="93" t="s">
        <v>112</v>
      </c>
      <c r="B2572" s="58"/>
      <c r="C2572" s="59"/>
      <c r="D2572" s="58"/>
      <c r="E2572" s="58"/>
      <c r="F2572" s="94" t="s">
        <v>21</v>
      </c>
      <c r="G2572" s="58"/>
      <c r="H2572" s="59"/>
      <c r="I2572" s="58"/>
      <c r="J2572" s="58"/>
      <c r="K2572" s="94" t="s">
        <v>21</v>
      </c>
      <c r="L2572" s="58"/>
      <c r="M2572" s="59"/>
      <c r="N2572" s="58"/>
      <c r="O2572" s="58"/>
      <c r="P2572" s="94" t="s">
        <v>21</v>
      </c>
      <c r="Q2572" s="101"/>
      <c r="R2572" s="59"/>
      <c r="S2572" s="62"/>
      <c r="T2572" s="62"/>
      <c r="AD2572" s="87" t="s">
        <v>113</v>
      </c>
      <c r="AE2572" s="58"/>
      <c r="AF2572" s="58"/>
      <c r="AG2572" s="58"/>
      <c r="AH2572" s="72"/>
      <c r="AI2572" s="58"/>
      <c r="AJ2572" s="58"/>
      <c r="AK2572" s="59"/>
    </row>
    <row r="2573" spans="1:37">
      <c r="AD2573" s="91" t="s">
        <v>114</v>
      </c>
      <c r="AE2573" s="62"/>
      <c r="AF2573" s="62"/>
      <c r="AG2573" s="62"/>
      <c r="AH2573" s="92"/>
      <c r="AI2573" s="62"/>
      <c r="AJ2573" s="62"/>
      <c r="AK2573" s="61"/>
    </row>
    <row r="2574" spans="1:37">
      <c r="A2574" s="102"/>
      <c r="B2574" s="76"/>
      <c r="C2574" s="76"/>
      <c r="D2574" s="76"/>
      <c r="E2574" s="76" t="s">
        <v>100</v>
      </c>
      <c r="F2574" s="76"/>
      <c r="G2574" s="76"/>
      <c r="H2574" s="76"/>
      <c r="I2574" s="76"/>
      <c r="J2574" s="76"/>
      <c r="K2574" s="76"/>
      <c r="L2574" s="76"/>
      <c r="M2574" s="76"/>
      <c r="N2574" s="85" t="s">
        <v>40</v>
      </c>
      <c r="O2574" s="76"/>
      <c r="P2574" s="76"/>
      <c r="Q2574" s="76"/>
      <c r="R2574" s="76"/>
      <c r="S2574" s="76"/>
      <c r="T2574" s="76" t="s">
        <v>101</v>
      </c>
      <c r="U2574" s="76"/>
      <c r="V2574" s="76"/>
      <c r="W2574" s="76"/>
      <c r="X2574" s="76"/>
      <c r="Y2574" s="76"/>
      <c r="Z2574" s="76"/>
      <c r="AA2574" s="76"/>
      <c r="AB2574" s="80"/>
      <c r="AD2574" s="87" t="s">
        <v>115</v>
      </c>
      <c r="AE2574" s="58"/>
      <c r="AF2574" s="58"/>
      <c r="AG2574" s="58"/>
      <c r="AH2574" s="72"/>
      <c r="AI2574" s="58"/>
      <c r="AJ2574" s="58"/>
      <c r="AK2574" s="59"/>
    </row>
    <row r="2575" spans="1:37">
      <c r="A2575" s="103" t="s">
        <v>116</v>
      </c>
      <c r="B2575" s="104" t="s">
        <v>117</v>
      </c>
      <c r="C2575" s="104"/>
      <c r="D2575" s="104"/>
      <c r="E2575" s="104"/>
      <c r="F2575" s="104"/>
      <c r="G2575" s="105"/>
      <c r="H2575" s="104" t="s">
        <v>118</v>
      </c>
      <c r="I2575" s="104"/>
      <c r="J2575" s="105"/>
      <c r="K2575" s="106" t="s">
        <v>119</v>
      </c>
      <c r="L2575" s="107" t="s">
        <v>120</v>
      </c>
      <c r="M2575" s="108"/>
      <c r="N2575" s="109" t="s">
        <v>94</v>
      </c>
      <c r="O2575" s="105" t="s">
        <v>116</v>
      </c>
      <c r="P2575" s="104" t="s">
        <v>117</v>
      </c>
      <c r="Q2575" s="104"/>
      <c r="R2575" s="104"/>
      <c r="S2575" s="104"/>
      <c r="T2575" s="104"/>
      <c r="U2575" s="105"/>
      <c r="V2575" s="104" t="s">
        <v>118</v>
      </c>
      <c r="W2575" s="104"/>
      <c r="X2575" s="105"/>
      <c r="Y2575" s="106" t="s">
        <v>119</v>
      </c>
      <c r="Z2575" s="107" t="s">
        <v>120</v>
      </c>
      <c r="AA2575" s="108"/>
      <c r="AB2575" s="109" t="s">
        <v>94</v>
      </c>
    </row>
    <row r="2576" spans="1:37">
      <c r="A2576" s="110" t="s">
        <v>121</v>
      </c>
      <c r="B2576" s="111"/>
      <c r="C2576" s="111"/>
      <c r="D2576" s="111"/>
      <c r="E2576" s="111"/>
      <c r="F2576" s="111"/>
      <c r="G2576" s="112"/>
      <c r="H2576" s="111"/>
      <c r="I2576" s="111"/>
      <c r="J2576" s="112"/>
      <c r="K2576" s="113"/>
      <c r="L2576" s="114"/>
      <c r="M2576" s="115"/>
      <c r="N2576" s="116"/>
      <c r="O2576" s="117" t="s">
        <v>121</v>
      </c>
      <c r="P2576" s="111"/>
      <c r="Q2576" s="111"/>
      <c r="R2576" s="111"/>
      <c r="S2576" s="111"/>
      <c r="T2576" s="111"/>
      <c r="U2576" s="112"/>
      <c r="V2576" s="111"/>
      <c r="W2576" s="111"/>
      <c r="X2576" s="112"/>
      <c r="Y2576" s="113"/>
      <c r="Z2576" s="114"/>
      <c r="AA2576" s="115"/>
      <c r="AB2576" s="116"/>
      <c r="AD2576" s="64" t="s">
        <v>122</v>
      </c>
    </row>
    <row r="2577" spans="1:37">
      <c r="A2577" s="110" t="s">
        <v>123</v>
      </c>
      <c r="B2577" s="111"/>
      <c r="C2577" s="111"/>
      <c r="D2577" s="111"/>
      <c r="E2577" s="111"/>
      <c r="F2577" s="111"/>
      <c r="G2577" s="112"/>
      <c r="H2577" s="111"/>
      <c r="I2577" s="111"/>
      <c r="J2577" s="112"/>
      <c r="K2577" s="118"/>
      <c r="L2577" s="119"/>
      <c r="M2577" s="112"/>
      <c r="N2577" s="116"/>
      <c r="O2577" s="117" t="s">
        <v>123</v>
      </c>
      <c r="P2577" s="111"/>
      <c r="Q2577" s="111"/>
      <c r="R2577" s="111"/>
      <c r="S2577" s="111"/>
      <c r="T2577" s="111"/>
      <c r="U2577" s="112"/>
      <c r="V2577" s="111"/>
      <c r="W2577" s="111"/>
      <c r="X2577" s="112"/>
      <c r="Y2577" s="118"/>
      <c r="Z2577" s="119"/>
      <c r="AA2577" s="112"/>
      <c r="AB2577" s="116"/>
      <c r="AD2577" s="120"/>
      <c r="AE2577" s="58"/>
      <c r="AF2577" s="58"/>
      <c r="AG2577" s="58"/>
      <c r="AH2577" s="58"/>
      <c r="AI2577" s="58"/>
      <c r="AJ2577" s="58"/>
      <c r="AK2577" s="58"/>
    </row>
    <row r="2578" spans="1:37">
      <c r="A2578" s="110" t="s">
        <v>124</v>
      </c>
      <c r="B2578" s="111"/>
      <c r="C2578" s="111"/>
      <c r="D2578" s="111"/>
      <c r="E2578" s="111"/>
      <c r="F2578" s="111"/>
      <c r="G2578" s="112"/>
      <c r="H2578" s="111"/>
      <c r="I2578" s="111"/>
      <c r="J2578" s="112"/>
      <c r="K2578" s="118"/>
      <c r="L2578" s="119"/>
      <c r="M2578" s="112"/>
      <c r="N2578" s="116"/>
      <c r="O2578" s="117" t="s">
        <v>124</v>
      </c>
      <c r="P2578" s="111"/>
      <c r="Q2578" s="111"/>
      <c r="R2578" s="111"/>
      <c r="S2578" s="111"/>
      <c r="T2578" s="111"/>
      <c r="U2578" s="112"/>
      <c r="V2578" s="111"/>
      <c r="W2578" s="111"/>
      <c r="X2578" s="112"/>
      <c r="Y2578" s="118"/>
      <c r="Z2578" s="119"/>
      <c r="AA2578" s="112"/>
      <c r="AB2578" s="116"/>
      <c r="AD2578" s="64" t="s">
        <v>96</v>
      </c>
    </row>
    <row r="2579" spans="1:37">
      <c r="A2579" s="110" t="s">
        <v>125</v>
      </c>
      <c r="B2579" s="111"/>
      <c r="C2579" s="111"/>
      <c r="D2579" s="111"/>
      <c r="E2579" s="111"/>
      <c r="F2579" s="111"/>
      <c r="G2579" s="112"/>
      <c r="H2579" s="111"/>
      <c r="I2579" s="111"/>
      <c r="J2579" s="112"/>
      <c r="K2579" s="118"/>
      <c r="L2579" s="119"/>
      <c r="M2579" s="112"/>
      <c r="N2579" s="116"/>
      <c r="O2579" s="117" t="s">
        <v>125</v>
      </c>
      <c r="P2579" s="111"/>
      <c r="Q2579" s="111"/>
      <c r="R2579" s="111"/>
      <c r="S2579" s="111"/>
      <c r="T2579" s="111"/>
      <c r="U2579" s="112"/>
      <c r="V2579" s="111"/>
      <c r="W2579" s="111"/>
      <c r="X2579" s="112"/>
      <c r="Y2579" s="118"/>
      <c r="Z2579" s="119"/>
      <c r="AA2579" s="112"/>
      <c r="AB2579" s="116"/>
      <c r="AD2579" s="120"/>
      <c r="AE2579" s="58"/>
      <c r="AF2579" s="58"/>
      <c r="AG2579" s="58"/>
      <c r="AH2579" s="58"/>
      <c r="AI2579" s="58"/>
      <c r="AJ2579" s="58"/>
      <c r="AK2579" s="58"/>
    </row>
    <row r="2580" spans="1:37">
      <c r="A2580" s="110" t="s">
        <v>126</v>
      </c>
      <c r="B2580" s="111"/>
      <c r="C2580" s="111"/>
      <c r="D2580" s="111"/>
      <c r="E2580" s="111"/>
      <c r="F2580" s="111"/>
      <c r="G2580" s="112"/>
      <c r="H2580" s="111"/>
      <c r="I2580" s="111"/>
      <c r="J2580" s="112"/>
      <c r="K2580" s="118"/>
      <c r="L2580" s="119"/>
      <c r="M2580" s="112"/>
      <c r="N2580" s="116"/>
      <c r="O2580" s="117" t="s">
        <v>126</v>
      </c>
      <c r="P2580" s="111"/>
      <c r="Q2580" s="111"/>
      <c r="R2580" s="111"/>
      <c r="S2580" s="111"/>
      <c r="T2580" s="111"/>
      <c r="U2580" s="112"/>
      <c r="V2580" s="111"/>
      <c r="W2580" s="111"/>
      <c r="X2580" s="112"/>
      <c r="Y2580" s="118"/>
      <c r="Z2580" s="119"/>
      <c r="AA2580" s="112"/>
      <c r="AB2580" s="116"/>
      <c r="AD2580" s="64" t="s">
        <v>127</v>
      </c>
    </row>
    <row r="2581" spans="1:37">
      <c r="A2581" s="121" t="s">
        <v>128</v>
      </c>
      <c r="B2581" s="58"/>
      <c r="C2581" s="58"/>
      <c r="D2581" s="58"/>
      <c r="E2581" s="58"/>
      <c r="F2581" s="58"/>
      <c r="G2581" s="72"/>
      <c r="H2581" s="58"/>
      <c r="I2581" s="58"/>
      <c r="J2581" s="72"/>
      <c r="K2581" s="122"/>
      <c r="L2581" s="123"/>
      <c r="M2581" s="72"/>
      <c r="N2581" s="59"/>
      <c r="O2581" s="124" t="s">
        <v>128</v>
      </c>
      <c r="P2581" s="58"/>
      <c r="Q2581" s="58"/>
      <c r="R2581" s="58"/>
      <c r="S2581" s="58"/>
      <c r="T2581" s="58"/>
      <c r="U2581" s="72"/>
      <c r="V2581" s="58"/>
      <c r="W2581" s="58"/>
      <c r="X2581" s="72"/>
      <c r="Y2581" s="122"/>
      <c r="Z2581" s="123"/>
      <c r="AA2581" s="72"/>
      <c r="AB2581" s="59"/>
      <c r="AD2581" s="120"/>
      <c r="AE2581" s="125" t="str">
        <f>Daten!$A$35</f>
        <v>Fredenbeck</v>
      </c>
      <c r="AF2581" s="58"/>
      <c r="AG2581" s="58"/>
      <c r="AH2581" s="58"/>
      <c r="AI2581" s="58"/>
      <c r="AJ2581" s="58"/>
      <c r="AK2581" s="58"/>
    </row>
    <row r="2582" spans="1:37">
      <c r="A2582" s="65" t="s">
        <v>129</v>
      </c>
      <c r="N2582" s="61"/>
      <c r="O2582" s="64" t="s">
        <v>129</v>
      </c>
      <c r="AB2582" s="61"/>
      <c r="AD2582" s="64" t="s">
        <v>130</v>
      </c>
    </row>
    <row r="2583" spans="1:37">
      <c r="A2583" s="57"/>
      <c r="B2583" s="58"/>
      <c r="C2583" s="58"/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9"/>
      <c r="O2583" s="58"/>
      <c r="P2583" s="58"/>
      <c r="Q2583" s="58"/>
      <c r="R2583" s="58"/>
      <c r="S2583" s="58"/>
      <c r="T2583" s="58"/>
      <c r="U2583" s="58"/>
      <c r="V2583" s="58"/>
      <c r="W2583" s="58"/>
      <c r="X2583" s="58"/>
      <c r="Y2583" s="58"/>
      <c r="Z2583" s="58"/>
      <c r="AA2583" s="58"/>
      <c r="AB2583" s="59"/>
      <c r="AD2583" s="58"/>
      <c r="AE2583" s="126" t="str">
        <f>Daten!$A$33</f>
        <v>06.05.2017</v>
      </c>
      <c r="AF2583" s="58"/>
      <c r="AG2583" s="58"/>
      <c r="AH2583" s="58"/>
      <c r="AI2583" s="58"/>
      <c r="AJ2583" s="58"/>
      <c r="AK2583" s="58"/>
    </row>
    <row r="2584" spans="1:37">
      <c r="A2584" s="51" t="s">
        <v>95</v>
      </c>
      <c r="B2584" s="52"/>
      <c r="C2584" s="52"/>
      <c r="D2584" s="52"/>
      <c r="E2584" s="53"/>
      <c r="F2584" s="54" t="s">
        <v>96</v>
      </c>
      <c r="G2584" s="52"/>
      <c r="H2584" s="52"/>
      <c r="I2584" s="52"/>
      <c r="J2584" s="52"/>
      <c r="K2584" s="52"/>
      <c r="L2584" s="52"/>
      <c r="M2584" s="52"/>
      <c r="N2584" s="52"/>
      <c r="O2584" s="52"/>
      <c r="P2584" s="53"/>
      <c r="Q2584" s="54" t="s">
        <v>97</v>
      </c>
      <c r="R2584" s="52"/>
      <c r="S2584" s="52"/>
      <c r="T2584" s="52"/>
      <c r="U2584" s="52"/>
      <c r="V2584" s="52"/>
      <c r="W2584" s="52"/>
      <c r="X2584" s="52"/>
      <c r="Y2584" s="52"/>
      <c r="Z2584" s="52"/>
      <c r="AA2584" s="52"/>
      <c r="AB2584" s="53"/>
      <c r="AC2584" s="55" t="s">
        <v>98</v>
      </c>
    </row>
    <row r="2585" spans="1:37">
      <c r="A2585" s="57"/>
      <c r="B2585" s="58"/>
      <c r="C2585" s="58"/>
      <c r="D2585" s="58"/>
      <c r="E2585" s="59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9"/>
      <c r="Q2585" s="58"/>
      <c r="R2585" s="58">
        <f>Sonntag!P104</f>
        <v>0</v>
      </c>
      <c r="S2585" s="58"/>
      <c r="T2585" s="58"/>
      <c r="U2585" s="58"/>
      <c r="V2585" s="58"/>
      <c r="W2585" s="58"/>
      <c r="X2585" s="58"/>
      <c r="Y2585" s="58"/>
      <c r="Z2585" s="58"/>
      <c r="AA2585" s="58"/>
      <c r="AB2585" s="59"/>
      <c r="AC2585" s="55" t="s">
        <v>99</v>
      </c>
    </row>
    <row r="2586" spans="1:37" ht="15.95" customHeight="1">
      <c r="A2586" s="60" t="s">
        <v>100</v>
      </c>
      <c r="C2586" s="56">
        <f>Sonntag!I104</f>
        <v>0</v>
      </c>
      <c r="M2586" s="61"/>
      <c r="N2586" s="62" t="s">
        <v>101</v>
      </c>
      <c r="O2586" s="63"/>
      <c r="P2586" s="56">
        <f>Sonntag!M104</f>
        <v>0</v>
      </c>
      <c r="AB2586" s="61"/>
    </row>
    <row r="2587" spans="1:37">
      <c r="A2587" s="57"/>
      <c r="B2587" s="58"/>
      <c r="C2587" s="58"/>
      <c r="M2587" s="61"/>
      <c r="N2587" s="62"/>
      <c r="AB2587" s="61"/>
      <c r="AD2587" s="64" t="s">
        <v>37</v>
      </c>
      <c r="AG2587" s="64" t="s">
        <v>102</v>
      </c>
      <c r="AJ2587" s="64" t="s">
        <v>39</v>
      </c>
    </row>
    <row r="2588" spans="1:37">
      <c r="A2588" s="65" t="s">
        <v>100</v>
      </c>
      <c r="C2588" s="66"/>
      <c r="D2588" s="67"/>
      <c r="E2588" s="67"/>
      <c r="F2588" s="67"/>
      <c r="G2588" s="67"/>
      <c r="H2588" s="68"/>
      <c r="I2588" s="67"/>
      <c r="J2588" s="67"/>
      <c r="K2588" s="67"/>
      <c r="L2588" s="67"/>
      <c r="M2588" s="68"/>
      <c r="N2588" s="67"/>
      <c r="O2588" s="67"/>
      <c r="P2588" s="67"/>
      <c r="Q2588" s="67"/>
      <c r="R2588" s="68"/>
      <c r="S2588" s="67"/>
      <c r="T2588" s="67"/>
      <c r="U2588" s="67"/>
      <c r="V2588" s="67"/>
      <c r="W2588" s="68"/>
      <c r="X2588" s="67"/>
      <c r="Y2588" s="67"/>
      <c r="Z2588" s="67"/>
      <c r="AA2588" s="67"/>
      <c r="AB2588" s="68"/>
      <c r="AC2588" s="62"/>
      <c r="AD2588" s="69"/>
      <c r="AE2588" s="53"/>
      <c r="AF2588" s="62"/>
      <c r="AG2588" s="69"/>
      <c r="AH2588" s="53"/>
      <c r="AJ2588" s="69"/>
      <c r="AK2588" s="53"/>
    </row>
    <row r="2589" spans="1:37">
      <c r="A2589" s="70" t="s">
        <v>101</v>
      </c>
      <c r="B2589" s="58"/>
      <c r="C2589" s="71"/>
      <c r="D2589" s="72"/>
      <c r="E2589" s="72"/>
      <c r="F2589" s="72"/>
      <c r="G2589" s="72"/>
      <c r="H2589" s="59"/>
      <c r="I2589" s="72"/>
      <c r="J2589" s="72"/>
      <c r="K2589" s="72"/>
      <c r="L2589" s="72"/>
      <c r="M2589" s="59"/>
      <c r="N2589" s="72"/>
      <c r="O2589" s="72"/>
      <c r="P2589" s="72"/>
      <c r="Q2589" s="72"/>
      <c r="R2589" s="59"/>
      <c r="S2589" s="72"/>
      <c r="T2589" s="72"/>
      <c r="U2589" s="72"/>
      <c r="V2589" s="72"/>
      <c r="W2589" s="59"/>
      <c r="X2589" s="72"/>
      <c r="Y2589" s="72"/>
      <c r="Z2589" s="72"/>
      <c r="AA2589" s="72"/>
      <c r="AB2589" s="59"/>
      <c r="AC2589" s="62"/>
      <c r="AD2589" s="462">
        <f>Sonntag!C102</f>
        <v>0</v>
      </c>
      <c r="AE2589" s="463"/>
      <c r="AF2589" s="62"/>
      <c r="AG2589" s="462">
        <f>Sonntag!E104</f>
        <v>0</v>
      </c>
      <c r="AH2589" s="463"/>
      <c r="AJ2589" s="462">
        <f>Sonntag!F104</f>
        <v>0</v>
      </c>
      <c r="AK2589" s="463"/>
    </row>
    <row r="2590" spans="1:37">
      <c r="A2590" s="65" t="s">
        <v>100</v>
      </c>
      <c r="C2590" s="66"/>
      <c r="D2590" s="67"/>
      <c r="E2590" s="67"/>
      <c r="F2590" s="67"/>
      <c r="G2590" s="67"/>
      <c r="H2590" s="68"/>
      <c r="I2590" s="67"/>
      <c r="J2590" s="67"/>
      <c r="K2590" s="67"/>
      <c r="L2590" s="67"/>
      <c r="M2590" s="68"/>
      <c r="N2590" s="67"/>
      <c r="O2590" s="67"/>
      <c r="P2590" s="67"/>
      <c r="Q2590" s="67"/>
      <c r="R2590" s="68"/>
      <c r="S2590" s="67"/>
      <c r="T2590" s="67"/>
      <c r="U2590" s="67"/>
      <c r="V2590" s="67"/>
      <c r="W2590" s="68"/>
      <c r="X2590" s="67"/>
      <c r="Y2590" s="67"/>
      <c r="Z2590" s="67"/>
      <c r="AA2590" s="67"/>
      <c r="AB2590" s="68"/>
      <c r="AC2590" s="62"/>
      <c r="AD2590" s="57"/>
      <c r="AE2590" s="59"/>
      <c r="AF2590" s="62"/>
      <c r="AG2590" s="57"/>
      <c r="AH2590" s="59"/>
      <c r="AJ2590" s="57"/>
      <c r="AK2590" s="59"/>
    </row>
    <row r="2591" spans="1:37">
      <c r="A2591" s="70" t="s">
        <v>101</v>
      </c>
      <c r="B2591" s="58"/>
      <c r="C2591" s="71"/>
      <c r="D2591" s="72"/>
      <c r="E2591" s="72"/>
      <c r="F2591" s="72"/>
      <c r="G2591" s="72"/>
      <c r="H2591" s="59"/>
      <c r="I2591" s="72"/>
      <c r="J2591" s="72"/>
      <c r="K2591" s="72"/>
      <c r="L2591" s="72"/>
      <c r="M2591" s="59"/>
      <c r="N2591" s="72"/>
      <c r="O2591" s="72"/>
      <c r="P2591" s="72"/>
      <c r="Q2591" s="72"/>
      <c r="R2591" s="59"/>
      <c r="S2591" s="72"/>
      <c r="T2591" s="72"/>
      <c r="U2591" s="72"/>
      <c r="V2591" s="72"/>
      <c r="W2591" s="59"/>
      <c r="X2591" s="72"/>
      <c r="Y2591" s="72"/>
      <c r="Z2591" s="72"/>
      <c r="AA2591" s="72"/>
      <c r="AB2591" s="59"/>
      <c r="AC2591" s="62"/>
      <c r="AD2591" s="62"/>
      <c r="AE2591" s="62"/>
      <c r="AF2591" s="62"/>
      <c r="AG2591" s="62"/>
    </row>
    <row r="2592" spans="1:37">
      <c r="A2592" s="65" t="s">
        <v>100</v>
      </c>
      <c r="C2592" s="66"/>
      <c r="D2592" s="67"/>
      <c r="E2592" s="67"/>
      <c r="F2592" s="67"/>
      <c r="G2592" s="67"/>
      <c r="H2592" s="68"/>
      <c r="I2592" s="67"/>
      <c r="J2592" s="67"/>
      <c r="K2592" s="67"/>
      <c r="L2592" s="67"/>
      <c r="M2592" s="68"/>
      <c r="N2592" s="67"/>
      <c r="O2592" s="67"/>
      <c r="P2592" s="67"/>
      <c r="Q2592" s="67"/>
      <c r="R2592" s="68"/>
      <c r="S2592" s="67"/>
      <c r="T2592" s="67"/>
      <c r="U2592" s="67"/>
      <c r="V2592" s="67"/>
      <c r="W2592" s="68"/>
      <c r="X2592" s="67"/>
      <c r="Y2592" s="67"/>
      <c r="Z2592" s="67"/>
      <c r="AA2592" s="67"/>
      <c r="AB2592" s="68"/>
      <c r="AC2592" s="62"/>
      <c r="AD2592" s="73" t="s">
        <v>103</v>
      </c>
      <c r="AE2592" s="62"/>
      <c r="AF2592" s="62"/>
      <c r="AG2592" s="62"/>
    </row>
    <row r="2593" spans="1:37">
      <c r="A2593" s="70" t="s">
        <v>101</v>
      </c>
      <c r="B2593" s="58"/>
      <c r="C2593" s="71"/>
      <c r="D2593" s="72"/>
      <c r="E2593" s="72"/>
      <c r="F2593" s="72"/>
      <c r="G2593" s="72"/>
      <c r="H2593" s="59"/>
      <c r="I2593" s="72"/>
      <c r="J2593" s="72"/>
      <c r="K2593" s="72"/>
      <c r="L2593" s="72"/>
      <c r="M2593" s="59"/>
      <c r="N2593" s="72"/>
      <c r="O2593" s="72"/>
      <c r="P2593" s="72"/>
      <c r="Q2593" s="72"/>
      <c r="R2593" s="59"/>
      <c r="S2593" s="72"/>
      <c r="T2593" s="72"/>
      <c r="U2593" s="72"/>
      <c r="V2593" s="72"/>
      <c r="W2593" s="59"/>
      <c r="X2593" s="72"/>
      <c r="Y2593" s="72"/>
      <c r="Z2593" s="72"/>
      <c r="AA2593" s="72"/>
      <c r="AB2593" s="59"/>
      <c r="AC2593" s="62"/>
      <c r="AD2593" s="62"/>
      <c r="AE2593" s="62"/>
      <c r="AF2593" s="62"/>
      <c r="AG2593" s="62"/>
    </row>
    <row r="2594" spans="1:37">
      <c r="A2594" s="65" t="s">
        <v>100</v>
      </c>
      <c r="C2594" s="66"/>
      <c r="D2594" s="67"/>
      <c r="E2594" s="67"/>
      <c r="F2594" s="67"/>
      <c r="G2594" s="67"/>
      <c r="H2594" s="68"/>
      <c r="I2594" s="67"/>
      <c r="J2594" s="67"/>
      <c r="K2594" s="67"/>
      <c r="L2594" s="67"/>
      <c r="M2594" s="68"/>
      <c r="N2594" s="67"/>
      <c r="O2594" s="67"/>
      <c r="P2594" s="67"/>
      <c r="Q2594" s="67"/>
      <c r="R2594" s="68"/>
      <c r="S2594" s="67"/>
      <c r="T2594" s="67"/>
      <c r="U2594" s="67"/>
      <c r="V2594" s="67"/>
      <c r="W2594" s="68"/>
      <c r="X2594" s="67"/>
      <c r="Y2594" s="67"/>
      <c r="Z2594" s="67"/>
      <c r="AA2594" s="67"/>
      <c r="AB2594" s="68"/>
      <c r="AC2594" s="62"/>
      <c r="AD2594" s="74" t="str">
        <f>Daten!$A$31</f>
        <v>DM Senioren 2017</v>
      </c>
      <c r="AE2594" s="58"/>
      <c r="AF2594" s="58"/>
      <c r="AG2594" s="58"/>
      <c r="AH2594" s="58"/>
      <c r="AI2594" s="58"/>
      <c r="AJ2594" s="58"/>
      <c r="AK2594" s="58"/>
    </row>
    <row r="2595" spans="1:37">
      <c r="A2595" s="70" t="s">
        <v>101</v>
      </c>
      <c r="B2595" s="58"/>
      <c r="C2595" s="71"/>
      <c r="D2595" s="72"/>
      <c r="E2595" s="72"/>
      <c r="F2595" s="72"/>
      <c r="G2595" s="72"/>
      <c r="H2595" s="59"/>
      <c r="I2595" s="72"/>
      <c r="J2595" s="72"/>
      <c r="K2595" s="72"/>
      <c r="L2595" s="72"/>
      <c r="M2595" s="59"/>
      <c r="N2595" s="72"/>
      <c r="O2595" s="72"/>
      <c r="P2595" s="72"/>
      <c r="Q2595" s="72"/>
      <c r="R2595" s="59"/>
      <c r="S2595" s="72"/>
      <c r="T2595" s="72"/>
      <c r="U2595" s="72"/>
      <c r="V2595" s="72"/>
      <c r="W2595" s="59"/>
      <c r="X2595" s="72"/>
      <c r="Y2595" s="72"/>
      <c r="Z2595" s="72"/>
      <c r="AA2595" s="72"/>
      <c r="AB2595" s="59"/>
      <c r="AC2595" s="62"/>
      <c r="AD2595" s="75">
        <f>Sonntag!G104</f>
        <v>0</v>
      </c>
      <c r="AE2595" s="76"/>
      <c r="AF2595" s="76"/>
      <c r="AG2595" s="75" t="s">
        <v>34</v>
      </c>
      <c r="AH2595" s="76"/>
      <c r="AI2595" s="76"/>
      <c r="AJ2595" s="76"/>
      <c r="AK2595" s="76"/>
    </row>
    <row r="2596" spans="1:37">
      <c r="A2596" s="65" t="s">
        <v>100</v>
      </c>
      <c r="C2596" s="66"/>
      <c r="D2596" s="67"/>
      <c r="E2596" s="67"/>
      <c r="F2596" s="67"/>
      <c r="G2596" s="67"/>
      <c r="H2596" s="68"/>
      <c r="I2596" s="67"/>
      <c r="J2596" s="67"/>
      <c r="K2596" s="67"/>
      <c r="L2596" s="67"/>
      <c r="M2596" s="68"/>
      <c r="N2596" s="67"/>
      <c r="O2596" s="67"/>
      <c r="P2596" s="67"/>
      <c r="Q2596" s="67"/>
      <c r="R2596" s="68"/>
      <c r="S2596" s="67"/>
      <c r="T2596" s="67"/>
      <c r="U2596" s="67"/>
      <c r="V2596" s="67"/>
      <c r="W2596" s="68"/>
      <c r="X2596" s="67"/>
      <c r="Y2596" s="67"/>
      <c r="Z2596" s="67"/>
      <c r="AA2596" s="67"/>
      <c r="AB2596" s="68"/>
      <c r="AC2596" s="62"/>
      <c r="AD2596" s="77"/>
      <c r="AE2596" s="62"/>
      <c r="AF2596" s="62"/>
      <c r="AG2596" s="62"/>
      <c r="AH2596" s="62"/>
      <c r="AI2596" s="62"/>
      <c r="AJ2596" s="62"/>
      <c r="AK2596" s="62"/>
    </row>
    <row r="2597" spans="1:37">
      <c r="A2597" s="70" t="s">
        <v>101</v>
      </c>
      <c r="B2597" s="58"/>
      <c r="C2597" s="71"/>
      <c r="D2597" s="72"/>
      <c r="E2597" s="72"/>
      <c r="F2597" s="72"/>
      <c r="G2597" s="72"/>
      <c r="H2597" s="59"/>
      <c r="I2597" s="72"/>
      <c r="J2597" s="72"/>
      <c r="K2597" s="72"/>
      <c r="L2597" s="72"/>
      <c r="M2597" s="59"/>
      <c r="N2597" s="72"/>
      <c r="O2597" s="72"/>
      <c r="P2597" s="72"/>
      <c r="Q2597" s="72"/>
      <c r="R2597" s="59"/>
      <c r="S2597" s="72"/>
      <c r="T2597" s="72"/>
      <c r="U2597" s="72"/>
      <c r="V2597" s="72"/>
      <c r="W2597" s="59"/>
      <c r="X2597" s="72"/>
      <c r="Y2597" s="72"/>
      <c r="Z2597" s="72"/>
      <c r="AA2597" s="72"/>
      <c r="AB2597" s="59"/>
      <c r="AC2597" s="62"/>
      <c r="AD2597" s="78" t="s">
        <v>104</v>
      </c>
      <c r="AE2597" s="76"/>
      <c r="AF2597" s="76"/>
      <c r="AG2597" s="76"/>
      <c r="AH2597" s="79"/>
      <c r="AI2597" s="76"/>
      <c r="AJ2597" s="76"/>
      <c r="AK2597" s="80"/>
    </row>
    <row r="2598" spans="1:37">
      <c r="D2598" s="64"/>
      <c r="AD2598" s="81"/>
      <c r="AE2598" s="52"/>
      <c r="AF2598" s="52"/>
      <c r="AG2598" s="52"/>
      <c r="AH2598" s="82"/>
      <c r="AI2598" s="52"/>
      <c r="AJ2598" s="52"/>
      <c r="AK2598" s="53"/>
    </row>
    <row r="2599" spans="1:37">
      <c r="A2599" s="83" t="s">
        <v>105</v>
      </c>
      <c r="B2599" s="76"/>
      <c r="C2599" s="80"/>
      <c r="D2599" s="84"/>
      <c r="E2599" s="84" t="s">
        <v>100</v>
      </c>
      <c r="F2599" s="85" t="s">
        <v>21</v>
      </c>
      <c r="G2599" s="84" t="s">
        <v>101</v>
      </c>
      <c r="H2599" s="86"/>
      <c r="I2599" s="84" t="s">
        <v>106</v>
      </c>
      <c r="J2599" s="84"/>
      <c r="K2599" s="84"/>
      <c r="L2599" s="84"/>
      <c r="M2599" s="86"/>
      <c r="N2599" s="84" t="s">
        <v>107</v>
      </c>
      <c r="O2599" s="84"/>
      <c r="P2599" s="84"/>
      <c r="Q2599" s="84"/>
      <c r="R2599" s="86"/>
      <c r="S2599" s="73"/>
      <c r="T2599" s="73"/>
      <c r="AD2599" s="87" t="s">
        <v>108</v>
      </c>
      <c r="AE2599" s="58"/>
      <c r="AF2599" s="58"/>
      <c r="AG2599" s="58"/>
      <c r="AH2599" s="72"/>
      <c r="AI2599" s="58"/>
      <c r="AJ2599" s="58"/>
      <c r="AK2599" s="59"/>
    </row>
    <row r="2600" spans="1:37">
      <c r="A2600" s="60"/>
      <c r="C2600" s="61"/>
      <c r="H2600" s="61"/>
      <c r="M2600" s="61"/>
      <c r="N2600" s="88"/>
      <c r="O2600" s="89"/>
      <c r="P2600" s="89"/>
      <c r="Q2600" s="89"/>
      <c r="R2600" s="90"/>
      <c r="S2600" s="62"/>
      <c r="T2600" s="56" t="s">
        <v>109</v>
      </c>
      <c r="AD2600" s="91"/>
      <c r="AE2600" s="62"/>
      <c r="AF2600" s="62"/>
      <c r="AG2600" s="62"/>
      <c r="AH2600" s="92"/>
      <c r="AI2600" s="62"/>
      <c r="AJ2600" s="62"/>
      <c r="AK2600" s="61"/>
    </row>
    <row r="2601" spans="1:37">
      <c r="A2601" s="93" t="s">
        <v>110</v>
      </c>
      <c r="B2601" s="58"/>
      <c r="C2601" s="59"/>
      <c r="D2601" s="58"/>
      <c r="E2601" s="58"/>
      <c r="F2601" s="94" t="s">
        <v>21</v>
      </c>
      <c r="G2601" s="58"/>
      <c r="H2601" s="59"/>
      <c r="I2601" s="58"/>
      <c r="J2601" s="58"/>
      <c r="K2601" s="94" t="s">
        <v>21</v>
      </c>
      <c r="L2601" s="58"/>
      <c r="M2601" s="59"/>
      <c r="N2601" s="95"/>
      <c r="O2601" s="95"/>
      <c r="P2601" s="96"/>
      <c r="Q2601" s="97"/>
      <c r="R2601" s="98"/>
      <c r="S2601" s="62"/>
      <c r="T2601" s="62"/>
      <c r="AD2601" s="87" t="s">
        <v>111</v>
      </c>
      <c r="AE2601" s="58"/>
      <c r="AF2601" s="58"/>
      <c r="AG2601" s="58"/>
      <c r="AH2601" s="72"/>
      <c r="AI2601" s="58"/>
      <c r="AJ2601" s="58"/>
      <c r="AK2601" s="59"/>
    </row>
    <row r="2602" spans="1:37">
      <c r="A2602" s="60"/>
      <c r="C2602" s="61"/>
      <c r="H2602" s="61"/>
      <c r="K2602" s="99"/>
      <c r="M2602" s="61"/>
      <c r="N2602" s="62"/>
      <c r="Q2602" s="100"/>
      <c r="R2602" s="61"/>
      <c r="S2602" s="62"/>
      <c r="T2602" s="58"/>
      <c r="U2602" s="58"/>
      <c r="V2602" s="58"/>
      <c r="W2602" s="58"/>
      <c r="X2602" s="58"/>
      <c r="Y2602" s="58"/>
      <c r="Z2602" s="58"/>
      <c r="AA2602" s="58"/>
      <c r="AB2602" s="58"/>
      <c r="AC2602" s="62"/>
      <c r="AD2602" s="91"/>
      <c r="AE2602" s="62"/>
      <c r="AF2602" s="62"/>
      <c r="AG2602" s="62"/>
      <c r="AH2602" s="92"/>
      <c r="AI2602" s="62"/>
      <c r="AJ2602" s="62"/>
      <c r="AK2602" s="61"/>
    </row>
    <row r="2603" spans="1:37">
      <c r="A2603" s="93" t="s">
        <v>112</v>
      </c>
      <c r="B2603" s="58"/>
      <c r="C2603" s="59"/>
      <c r="D2603" s="58"/>
      <c r="E2603" s="58"/>
      <c r="F2603" s="94" t="s">
        <v>21</v>
      </c>
      <c r="G2603" s="58"/>
      <c r="H2603" s="59"/>
      <c r="I2603" s="58"/>
      <c r="J2603" s="58"/>
      <c r="K2603" s="94" t="s">
        <v>21</v>
      </c>
      <c r="L2603" s="58"/>
      <c r="M2603" s="59"/>
      <c r="N2603" s="58"/>
      <c r="O2603" s="58"/>
      <c r="P2603" s="94" t="s">
        <v>21</v>
      </c>
      <c r="Q2603" s="101"/>
      <c r="R2603" s="59"/>
      <c r="S2603" s="62"/>
      <c r="T2603" s="62"/>
      <c r="AD2603" s="87" t="s">
        <v>113</v>
      </c>
      <c r="AE2603" s="58"/>
      <c r="AF2603" s="58"/>
      <c r="AG2603" s="58"/>
      <c r="AH2603" s="72"/>
      <c r="AI2603" s="58"/>
      <c r="AJ2603" s="58"/>
      <c r="AK2603" s="59"/>
    </row>
    <row r="2604" spans="1:37">
      <c r="AD2604" s="91" t="s">
        <v>114</v>
      </c>
      <c r="AE2604" s="62"/>
      <c r="AF2604" s="62"/>
      <c r="AG2604" s="62"/>
      <c r="AH2604" s="92"/>
      <c r="AI2604" s="62"/>
      <c r="AJ2604" s="62"/>
      <c r="AK2604" s="61"/>
    </row>
    <row r="2605" spans="1:37">
      <c r="A2605" s="102"/>
      <c r="B2605" s="76"/>
      <c r="C2605" s="76"/>
      <c r="D2605" s="76"/>
      <c r="E2605" s="76" t="s">
        <v>100</v>
      </c>
      <c r="F2605" s="76"/>
      <c r="G2605" s="76"/>
      <c r="H2605" s="76"/>
      <c r="I2605" s="76"/>
      <c r="J2605" s="76"/>
      <c r="K2605" s="76"/>
      <c r="L2605" s="76"/>
      <c r="M2605" s="76"/>
      <c r="N2605" s="85" t="s">
        <v>40</v>
      </c>
      <c r="O2605" s="76"/>
      <c r="P2605" s="76"/>
      <c r="Q2605" s="76"/>
      <c r="R2605" s="76"/>
      <c r="S2605" s="76"/>
      <c r="T2605" s="76" t="s">
        <v>101</v>
      </c>
      <c r="U2605" s="76"/>
      <c r="V2605" s="76"/>
      <c r="W2605" s="76"/>
      <c r="X2605" s="76"/>
      <c r="Y2605" s="76"/>
      <c r="Z2605" s="76"/>
      <c r="AA2605" s="76"/>
      <c r="AB2605" s="80"/>
      <c r="AD2605" s="87" t="s">
        <v>115</v>
      </c>
      <c r="AE2605" s="58"/>
      <c r="AF2605" s="58"/>
      <c r="AG2605" s="58"/>
      <c r="AH2605" s="72"/>
      <c r="AI2605" s="58"/>
      <c r="AJ2605" s="58"/>
      <c r="AK2605" s="59"/>
    </row>
    <row r="2606" spans="1:37">
      <c r="A2606" s="103" t="s">
        <v>116</v>
      </c>
      <c r="B2606" s="104" t="s">
        <v>117</v>
      </c>
      <c r="C2606" s="104"/>
      <c r="D2606" s="104"/>
      <c r="E2606" s="104"/>
      <c r="F2606" s="104"/>
      <c r="G2606" s="105"/>
      <c r="H2606" s="104" t="s">
        <v>118</v>
      </c>
      <c r="I2606" s="104"/>
      <c r="J2606" s="105"/>
      <c r="K2606" s="106" t="s">
        <v>119</v>
      </c>
      <c r="L2606" s="107" t="s">
        <v>120</v>
      </c>
      <c r="M2606" s="108"/>
      <c r="N2606" s="109" t="s">
        <v>94</v>
      </c>
      <c r="O2606" s="105" t="s">
        <v>116</v>
      </c>
      <c r="P2606" s="104" t="s">
        <v>117</v>
      </c>
      <c r="Q2606" s="104"/>
      <c r="R2606" s="104"/>
      <c r="S2606" s="104"/>
      <c r="T2606" s="104"/>
      <c r="U2606" s="105"/>
      <c r="V2606" s="104" t="s">
        <v>118</v>
      </c>
      <c r="W2606" s="104"/>
      <c r="X2606" s="105"/>
      <c r="Y2606" s="106" t="s">
        <v>119</v>
      </c>
      <c r="Z2606" s="107" t="s">
        <v>120</v>
      </c>
      <c r="AA2606" s="108"/>
      <c r="AB2606" s="109" t="s">
        <v>94</v>
      </c>
    </row>
    <row r="2607" spans="1:37">
      <c r="A2607" s="110" t="s">
        <v>121</v>
      </c>
      <c r="B2607" s="111"/>
      <c r="C2607" s="111"/>
      <c r="D2607" s="111"/>
      <c r="E2607" s="111"/>
      <c r="F2607" s="111"/>
      <c r="G2607" s="112"/>
      <c r="H2607" s="111"/>
      <c r="I2607" s="111"/>
      <c r="J2607" s="112"/>
      <c r="K2607" s="113"/>
      <c r="L2607" s="114"/>
      <c r="M2607" s="115"/>
      <c r="N2607" s="116"/>
      <c r="O2607" s="117" t="s">
        <v>121</v>
      </c>
      <c r="P2607" s="111"/>
      <c r="Q2607" s="111"/>
      <c r="R2607" s="111"/>
      <c r="S2607" s="111"/>
      <c r="T2607" s="111"/>
      <c r="U2607" s="112"/>
      <c r="V2607" s="111"/>
      <c r="W2607" s="111"/>
      <c r="X2607" s="112"/>
      <c r="Y2607" s="113"/>
      <c r="Z2607" s="114"/>
      <c r="AA2607" s="115"/>
      <c r="AB2607" s="116"/>
      <c r="AD2607" s="64" t="s">
        <v>122</v>
      </c>
    </row>
    <row r="2608" spans="1:37">
      <c r="A2608" s="110" t="s">
        <v>123</v>
      </c>
      <c r="B2608" s="111"/>
      <c r="C2608" s="111"/>
      <c r="D2608" s="111"/>
      <c r="E2608" s="111"/>
      <c r="F2608" s="111"/>
      <c r="G2608" s="112"/>
      <c r="H2608" s="111"/>
      <c r="I2608" s="111"/>
      <c r="J2608" s="112"/>
      <c r="K2608" s="118"/>
      <c r="L2608" s="119"/>
      <c r="M2608" s="112"/>
      <c r="N2608" s="116"/>
      <c r="O2608" s="117" t="s">
        <v>123</v>
      </c>
      <c r="P2608" s="111"/>
      <c r="Q2608" s="111"/>
      <c r="R2608" s="111"/>
      <c r="S2608" s="111"/>
      <c r="T2608" s="111"/>
      <c r="U2608" s="112"/>
      <c r="V2608" s="111"/>
      <c r="W2608" s="111"/>
      <c r="X2608" s="112"/>
      <c r="Y2608" s="118"/>
      <c r="Z2608" s="119"/>
      <c r="AA2608" s="112"/>
      <c r="AB2608" s="116"/>
      <c r="AD2608" s="120"/>
      <c r="AE2608" s="58"/>
      <c r="AF2608" s="58"/>
      <c r="AG2608" s="58"/>
      <c r="AH2608" s="58"/>
      <c r="AI2608" s="58"/>
      <c r="AJ2608" s="58"/>
      <c r="AK2608" s="58"/>
    </row>
    <row r="2609" spans="1:37">
      <c r="A2609" s="110" t="s">
        <v>124</v>
      </c>
      <c r="B2609" s="111"/>
      <c r="C2609" s="111"/>
      <c r="D2609" s="111"/>
      <c r="E2609" s="111"/>
      <c r="F2609" s="111"/>
      <c r="G2609" s="112"/>
      <c r="H2609" s="111"/>
      <c r="I2609" s="111"/>
      <c r="J2609" s="112"/>
      <c r="K2609" s="118"/>
      <c r="L2609" s="119"/>
      <c r="M2609" s="112"/>
      <c r="N2609" s="116"/>
      <c r="O2609" s="117" t="s">
        <v>124</v>
      </c>
      <c r="P2609" s="111"/>
      <c r="Q2609" s="111"/>
      <c r="R2609" s="111"/>
      <c r="S2609" s="111"/>
      <c r="T2609" s="111"/>
      <c r="U2609" s="112"/>
      <c r="V2609" s="111"/>
      <c r="W2609" s="111"/>
      <c r="X2609" s="112"/>
      <c r="Y2609" s="118"/>
      <c r="Z2609" s="119"/>
      <c r="AA2609" s="112"/>
      <c r="AB2609" s="116"/>
      <c r="AD2609" s="64" t="s">
        <v>96</v>
      </c>
    </row>
    <row r="2610" spans="1:37">
      <c r="A2610" s="110" t="s">
        <v>125</v>
      </c>
      <c r="B2610" s="111"/>
      <c r="C2610" s="111"/>
      <c r="D2610" s="111"/>
      <c r="E2610" s="111"/>
      <c r="F2610" s="111"/>
      <c r="G2610" s="112"/>
      <c r="H2610" s="111"/>
      <c r="I2610" s="111"/>
      <c r="J2610" s="112"/>
      <c r="K2610" s="118"/>
      <c r="L2610" s="119"/>
      <c r="M2610" s="112"/>
      <c r="N2610" s="116"/>
      <c r="O2610" s="117" t="s">
        <v>125</v>
      </c>
      <c r="P2610" s="111"/>
      <c r="Q2610" s="111"/>
      <c r="R2610" s="111"/>
      <c r="S2610" s="111"/>
      <c r="T2610" s="111"/>
      <c r="U2610" s="112"/>
      <c r="V2610" s="111"/>
      <c r="W2610" s="111"/>
      <c r="X2610" s="112"/>
      <c r="Y2610" s="118"/>
      <c r="Z2610" s="119"/>
      <c r="AA2610" s="112"/>
      <c r="AB2610" s="116"/>
      <c r="AD2610" s="120"/>
      <c r="AE2610" s="58"/>
      <c r="AF2610" s="58"/>
      <c r="AG2610" s="58"/>
      <c r="AH2610" s="58"/>
      <c r="AI2610" s="58"/>
      <c r="AJ2610" s="58"/>
      <c r="AK2610" s="58"/>
    </row>
    <row r="2611" spans="1:37">
      <c r="A2611" s="110" t="s">
        <v>126</v>
      </c>
      <c r="B2611" s="111"/>
      <c r="C2611" s="111"/>
      <c r="D2611" s="111"/>
      <c r="E2611" s="111"/>
      <c r="F2611" s="111"/>
      <c r="G2611" s="112"/>
      <c r="H2611" s="111"/>
      <c r="I2611" s="111"/>
      <c r="J2611" s="112"/>
      <c r="K2611" s="118"/>
      <c r="L2611" s="119"/>
      <c r="M2611" s="112"/>
      <c r="N2611" s="116"/>
      <c r="O2611" s="117" t="s">
        <v>126</v>
      </c>
      <c r="P2611" s="111"/>
      <c r="Q2611" s="111"/>
      <c r="R2611" s="111"/>
      <c r="S2611" s="111"/>
      <c r="T2611" s="111"/>
      <c r="U2611" s="112"/>
      <c r="V2611" s="111"/>
      <c r="W2611" s="111"/>
      <c r="X2611" s="112"/>
      <c r="Y2611" s="118"/>
      <c r="Z2611" s="119"/>
      <c r="AA2611" s="112"/>
      <c r="AB2611" s="116"/>
      <c r="AD2611" s="64" t="s">
        <v>127</v>
      </c>
    </row>
    <row r="2612" spans="1:37">
      <c r="A2612" s="121" t="s">
        <v>128</v>
      </c>
      <c r="B2612" s="58"/>
      <c r="C2612" s="58"/>
      <c r="D2612" s="58"/>
      <c r="E2612" s="58"/>
      <c r="F2612" s="58"/>
      <c r="G2612" s="72"/>
      <c r="H2612" s="58"/>
      <c r="I2612" s="58"/>
      <c r="J2612" s="72"/>
      <c r="K2612" s="122"/>
      <c r="L2612" s="123"/>
      <c r="M2612" s="72"/>
      <c r="N2612" s="59"/>
      <c r="O2612" s="124" t="s">
        <v>128</v>
      </c>
      <c r="P2612" s="58"/>
      <c r="Q2612" s="58"/>
      <c r="R2612" s="58"/>
      <c r="S2612" s="58"/>
      <c r="T2612" s="58"/>
      <c r="U2612" s="72"/>
      <c r="V2612" s="58"/>
      <c r="W2612" s="58"/>
      <c r="X2612" s="72"/>
      <c r="Y2612" s="122"/>
      <c r="Z2612" s="123"/>
      <c r="AA2612" s="72"/>
      <c r="AB2612" s="59"/>
      <c r="AD2612" s="120"/>
      <c r="AE2612" s="125" t="str">
        <f>Daten!$A$35</f>
        <v>Fredenbeck</v>
      </c>
      <c r="AF2612" s="58"/>
      <c r="AG2612" s="58"/>
      <c r="AH2612" s="58"/>
      <c r="AI2612" s="58"/>
      <c r="AJ2612" s="58"/>
      <c r="AK2612" s="58"/>
    </row>
    <row r="2613" spans="1:37">
      <c r="A2613" s="65" t="s">
        <v>129</v>
      </c>
      <c r="N2613" s="61"/>
      <c r="O2613" s="64" t="s">
        <v>129</v>
      </c>
      <c r="AB2613" s="61"/>
      <c r="AD2613" s="64" t="s">
        <v>130</v>
      </c>
    </row>
    <row r="2614" spans="1:37">
      <c r="A2614" s="57"/>
      <c r="B2614" s="58"/>
      <c r="C2614" s="58"/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9"/>
      <c r="O2614" s="58"/>
      <c r="P2614" s="58"/>
      <c r="Q2614" s="58"/>
      <c r="R2614" s="58"/>
      <c r="S2614" s="58"/>
      <c r="T2614" s="58"/>
      <c r="U2614" s="58"/>
      <c r="V2614" s="58"/>
      <c r="W2614" s="58"/>
      <c r="X2614" s="58"/>
      <c r="Y2614" s="58"/>
      <c r="Z2614" s="58"/>
      <c r="AA2614" s="58"/>
      <c r="AB2614" s="59"/>
      <c r="AD2614" s="58"/>
      <c r="AE2614" s="126" t="str">
        <f>Daten!$A$33</f>
        <v>06.05.2017</v>
      </c>
      <c r="AF2614" s="58"/>
      <c r="AG2614" s="58"/>
      <c r="AH2614" s="58"/>
      <c r="AI2614" s="58"/>
      <c r="AJ2614" s="58"/>
      <c r="AK2614" s="58"/>
    </row>
    <row r="2615" spans="1:37" ht="12" customHeight="1"/>
    <row r="2616" spans="1:37">
      <c r="A2616" s="51" t="s">
        <v>95</v>
      </c>
      <c r="B2616" s="52"/>
      <c r="C2616" s="52"/>
      <c r="D2616" s="52"/>
      <c r="E2616" s="53"/>
      <c r="F2616" s="54" t="s">
        <v>96</v>
      </c>
      <c r="G2616" s="52"/>
      <c r="H2616" s="52"/>
      <c r="I2616" s="52"/>
      <c r="J2616" s="52"/>
      <c r="K2616" s="52"/>
      <c r="L2616" s="52"/>
      <c r="M2616" s="52"/>
      <c r="N2616" s="52"/>
      <c r="O2616" s="52"/>
      <c r="P2616" s="53"/>
      <c r="Q2616" s="54" t="s">
        <v>97</v>
      </c>
      <c r="R2616" s="52"/>
      <c r="S2616" s="52"/>
      <c r="T2616" s="52"/>
      <c r="U2616" s="52"/>
      <c r="V2616" s="52"/>
      <c r="W2616" s="52"/>
      <c r="X2616" s="52"/>
      <c r="Y2616" s="52"/>
      <c r="Z2616" s="52"/>
      <c r="AA2616" s="52"/>
      <c r="AB2616" s="53"/>
      <c r="AC2616" s="55" t="s">
        <v>98</v>
      </c>
    </row>
    <row r="2617" spans="1:37">
      <c r="A2617" s="57"/>
      <c r="B2617" s="58"/>
      <c r="C2617" s="58"/>
      <c r="D2617" s="58"/>
      <c r="E2617" s="59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9"/>
      <c r="Q2617" s="58"/>
      <c r="R2617" s="58">
        <f>Sonntag!P105</f>
        <v>0</v>
      </c>
      <c r="S2617" s="58"/>
      <c r="T2617" s="58"/>
      <c r="U2617" s="58"/>
      <c r="V2617" s="58"/>
      <c r="W2617" s="58"/>
      <c r="X2617" s="58"/>
      <c r="Y2617" s="58"/>
      <c r="Z2617" s="58"/>
      <c r="AA2617" s="58"/>
      <c r="AB2617" s="59"/>
      <c r="AC2617" s="55" t="s">
        <v>99</v>
      </c>
    </row>
    <row r="2618" spans="1:37" ht="15.95" customHeight="1">
      <c r="A2618" s="60" t="s">
        <v>100</v>
      </c>
      <c r="C2618" s="56">
        <f>Sonntag!I105</f>
        <v>0</v>
      </c>
      <c r="M2618" s="61"/>
      <c r="N2618" s="62" t="s">
        <v>101</v>
      </c>
      <c r="O2618" s="63"/>
      <c r="P2618" s="56">
        <f>Sonntag!M105</f>
        <v>0</v>
      </c>
      <c r="AB2618" s="61"/>
    </row>
    <row r="2619" spans="1:37">
      <c r="A2619" s="57"/>
      <c r="B2619" s="58"/>
      <c r="C2619" s="58"/>
      <c r="M2619" s="61"/>
      <c r="N2619" s="62"/>
      <c r="AB2619" s="61"/>
      <c r="AD2619" s="64" t="s">
        <v>37</v>
      </c>
      <c r="AG2619" s="64" t="s">
        <v>102</v>
      </c>
      <c r="AJ2619" s="64" t="s">
        <v>39</v>
      </c>
    </row>
    <row r="2620" spans="1:37">
      <c r="A2620" s="65" t="s">
        <v>100</v>
      </c>
      <c r="C2620" s="66"/>
      <c r="D2620" s="67"/>
      <c r="E2620" s="67"/>
      <c r="F2620" s="67"/>
      <c r="G2620" s="67"/>
      <c r="H2620" s="68"/>
      <c r="I2620" s="67"/>
      <c r="J2620" s="67"/>
      <c r="K2620" s="67"/>
      <c r="L2620" s="67"/>
      <c r="M2620" s="68"/>
      <c r="N2620" s="67"/>
      <c r="O2620" s="67"/>
      <c r="P2620" s="67"/>
      <c r="Q2620" s="67"/>
      <c r="R2620" s="68"/>
      <c r="S2620" s="67"/>
      <c r="T2620" s="67"/>
      <c r="U2620" s="67"/>
      <c r="V2620" s="67"/>
      <c r="W2620" s="68"/>
      <c r="X2620" s="67"/>
      <c r="Y2620" s="67"/>
      <c r="Z2620" s="67"/>
      <c r="AA2620" s="67"/>
      <c r="AB2620" s="68"/>
      <c r="AC2620" s="62"/>
      <c r="AD2620" s="69"/>
      <c r="AE2620" s="53"/>
      <c r="AF2620" s="62"/>
      <c r="AG2620" s="69"/>
      <c r="AH2620" s="53"/>
      <c r="AJ2620" s="69"/>
      <c r="AK2620" s="53"/>
    </row>
    <row r="2621" spans="1:37">
      <c r="A2621" s="70" t="s">
        <v>101</v>
      </c>
      <c r="B2621" s="58"/>
      <c r="C2621" s="71"/>
      <c r="D2621" s="72"/>
      <c r="E2621" s="72"/>
      <c r="F2621" s="72"/>
      <c r="G2621" s="72"/>
      <c r="H2621" s="59"/>
      <c r="I2621" s="72"/>
      <c r="J2621" s="72"/>
      <c r="K2621" s="72"/>
      <c r="L2621" s="72"/>
      <c r="M2621" s="59"/>
      <c r="N2621" s="72"/>
      <c r="O2621" s="72"/>
      <c r="P2621" s="72"/>
      <c r="Q2621" s="72"/>
      <c r="R2621" s="59"/>
      <c r="S2621" s="72"/>
      <c r="T2621" s="72"/>
      <c r="U2621" s="72"/>
      <c r="V2621" s="72"/>
      <c r="W2621" s="59"/>
      <c r="X2621" s="72"/>
      <c r="Y2621" s="72"/>
      <c r="Z2621" s="72"/>
      <c r="AA2621" s="72"/>
      <c r="AB2621" s="59"/>
      <c r="AC2621" s="62"/>
      <c r="AD2621" s="462">
        <f>Sonntag!C102</f>
        <v>0</v>
      </c>
      <c r="AE2621" s="463"/>
      <c r="AF2621" s="62"/>
      <c r="AG2621" s="462">
        <f>Sonntag!E105</f>
        <v>0</v>
      </c>
      <c r="AH2621" s="463"/>
      <c r="AJ2621" s="462">
        <f>Sonntag!F105</f>
        <v>0</v>
      </c>
      <c r="AK2621" s="463"/>
    </row>
    <row r="2622" spans="1:37">
      <c r="A2622" s="65" t="s">
        <v>100</v>
      </c>
      <c r="C2622" s="66"/>
      <c r="D2622" s="67"/>
      <c r="E2622" s="67"/>
      <c r="F2622" s="67"/>
      <c r="G2622" s="67"/>
      <c r="H2622" s="68"/>
      <c r="I2622" s="67"/>
      <c r="J2622" s="67"/>
      <c r="K2622" s="67"/>
      <c r="L2622" s="67"/>
      <c r="M2622" s="68"/>
      <c r="N2622" s="67"/>
      <c r="O2622" s="67"/>
      <c r="P2622" s="67"/>
      <c r="Q2622" s="67"/>
      <c r="R2622" s="68"/>
      <c r="S2622" s="67"/>
      <c r="T2622" s="67"/>
      <c r="U2622" s="67"/>
      <c r="V2622" s="67"/>
      <c r="W2622" s="68"/>
      <c r="X2622" s="67"/>
      <c r="Y2622" s="67"/>
      <c r="Z2622" s="67"/>
      <c r="AA2622" s="67"/>
      <c r="AB2622" s="68"/>
      <c r="AC2622" s="62"/>
      <c r="AD2622" s="57"/>
      <c r="AE2622" s="59"/>
      <c r="AF2622" s="62"/>
      <c r="AG2622" s="57"/>
      <c r="AH2622" s="59"/>
      <c r="AJ2622" s="57"/>
      <c r="AK2622" s="59"/>
    </row>
    <row r="2623" spans="1:37">
      <c r="A2623" s="70" t="s">
        <v>101</v>
      </c>
      <c r="B2623" s="58"/>
      <c r="C2623" s="71"/>
      <c r="D2623" s="72"/>
      <c r="E2623" s="72"/>
      <c r="F2623" s="72"/>
      <c r="G2623" s="72"/>
      <c r="H2623" s="59"/>
      <c r="I2623" s="72"/>
      <c r="J2623" s="72"/>
      <c r="K2623" s="72"/>
      <c r="L2623" s="72"/>
      <c r="M2623" s="59"/>
      <c r="N2623" s="72"/>
      <c r="O2623" s="72"/>
      <c r="P2623" s="72"/>
      <c r="Q2623" s="72"/>
      <c r="R2623" s="59"/>
      <c r="S2623" s="72"/>
      <c r="T2623" s="72"/>
      <c r="U2623" s="72"/>
      <c r="V2623" s="72"/>
      <c r="W2623" s="59"/>
      <c r="X2623" s="72"/>
      <c r="Y2623" s="72"/>
      <c r="Z2623" s="72"/>
      <c r="AA2623" s="72"/>
      <c r="AB2623" s="59"/>
      <c r="AC2623" s="62"/>
      <c r="AD2623" s="62"/>
      <c r="AE2623" s="62"/>
      <c r="AF2623" s="62"/>
      <c r="AG2623" s="62"/>
    </row>
    <row r="2624" spans="1:37">
      <c r="A2624" s="65" t="s">
        <v>100</v>
      </c>
      <c r="C2624" s="66"/>
      <c r="D2624" s="67"/>
      <c r="E2624" s="67"/>
      <c r="F2624" s="67"/>
      <c r="G2624" s="67"/>
      <c r="H2624" s="68"/>
      <c r="I2624" s="67"/>
      <c r="J2624" s="67"/>
      <c r="K2624" s="67"/>
      <c r="L2624" s="67"/>
      <c r="M2624" s="68"/>
      <c r="N2624" s="67"/>
      <c r="O2624" s="67"/>
      <c r="P2624" s="67"/>
      <c r="Q2624" s="67"/>
      <c r="R2624" s="68"/>
      <c r="S2624" s="67"/>
      <c r="T2624" s="67"/>
      <c r="U2624" s="67"/>
      <c r="V2624" s="67"/>
      <c r="W2624" s="68"/>
      <c r="X2624" s="67"/>
      <c r="Y2624" s="67"/>
      <c r="Z2624" s="67"/>
      <c r="AA2624" s="67"/>
      <c r="AB2624" s="68"/>
      <c r="AC2624" s="62"/>
      <c r="AD2624" s="73" t="s">
        <v>103</v>
      </c>
      <c r="AE2624" s="62"/>
      <c r="AF2624" s="62"/>
      <c r="AG2624" s="62"/>
    </row>
    <row r="2625" spans="1:37">
      <c r="A2625" s="70" t="s">
        <v>101</v>
      </c>
      <c r="B2625" s="58"/>
      <c r="C2625" s="71"/>
      <c r="D2625" s="72"/>
      <c r="E2625" s="72"/>
      <c r="F2625" s="72"/>
      <c r="G2625" s="72"/>
      <c r="H2625" s="59"/>
      <c r="I2625" s="72"/>
      <c r="J2625" s="72"/>
      <c r="K2625" s="72"/>
      <c r="L2625" s="72"/>
      <c r="M2625" s="59"/>
      <c r="N2625" s="72"/>
      <c r="O2625" s="72"/>
      <c r="P2625" s="72"/>
      <c r="Q2625" s="72"/>
      <c r="R2625" s="59"/>
      <c r="S2625" s="72"/>
      <c r="T2625" s="72"/>
      <c r="U2625" s="72"/>
      <c r="V2625" s="72"/>
      <c r="W2625" s="59"/>
      <c r="X2625" s="72"/>
      <c r="Y2625" s="72"/>
      <c r="Z2625" s="72"/>
      <c r="AA2625" s="72"/>
      <c r="AB2625" s="59"/>
      <c r="AC2625" s="62"/>
      <c r="AD2625" s="62"/>
      <c r="AE2625" s="62"/>
      <c r="AF2625" s="62"/>
      <c r="AG2625" s="62"/>
    </row>
    <row r="2626" spans="1:37">
      <c r="A2626" s="65" t="s">
        <v>100</v>
      </c>
      <c r="C2626" s="66"/>
      <c r="D2626" s="67"/>
      <c r="E2626" s="67"/>
      <c r="F2626" s="67"/>
      <c r="G2626" s="67"/>
      <c r="H2626" s="68"/>
      <c r="I2626" s="67"/>
      <c r="J2626" s="67"/>
      <c r="K2626" s="67"/>
      <c r="L2626" s="67"/>
      <c r="M2626" s="68"/>
      <c r="N2626" s="67"/>
      <c r="O2626" s="67"/>
      <c r="P2626" s="67"/>
      <c r="Q2626" s="67"/>
      <c r="R2626" s="68"/>
      <c r="S2626" s="67"/>
      <c r="T2626" s="67"/>
      <c r="U2626" s="67"/>
      <c r="V2626" s="67"/>
      <c r="W2626" s="68"/>
      <c r="X2626" s="67"/>
      <c r="Y2626" s="67"/>
      <c r="Z2626" s="67"/>
      <c r="AA2626" s="67"/>
      <c r="AB2626" s="68"/>
      <c r="AC2626" s="62"/>
      <c r="AD2626" s="74" t="str">
        <f>Daten!$A$31</f>
        <v>DM Senioren 2017</v>
      </c>
      <c r="AE2626" s="58"/>
      <c r="AF2626" s="58"/>
      <c r="AG2626" s="58"/>
      <c r="AH2626" s="58"/>
      <c r="AI2626" s="58"/>
      <c r="AJ2626" s="58"/>
      <c r="AK2626" s="58"/>
    </row>
    <row r="2627" spans="1:37">
      <c r="A2627" s="70" t="s">
        <v>101</v>
      </c>
      <c r="B2627" s="58"/>
      <c r="C2627" s="71"/>
      <c r="D2627" s="72"/>
      <c r="E2627" s="72"/>
      <c r="F2627" s="72"/>
      <c r="G2627" s="72"/>
      <c r="H2627" s="59"/>
      <c r="I2627" s="72"/>
      <c r="J2627" s="72"/>
      <c r="K2627" s="72"/>
      <c r="L2627" s="72"/>
      <c r="M2627" s="59"/>
      <c r="N2627" s="72"/>
      <c r="O2627" s="72"/>
      <c r="P2627" s="72"/>
      <c r="Q2627" s="72"/>
      <c r="R2627" s="59"/>
      <c r="S2627" s="72"/>
      <c r="T2627" s="72"/>
      <c r="U2627" s="72"/>
      <c r="V2627" s="72"/>
      <c r="W2627" s="59"/>
      <c r="X2627" s="72"/>
      <c r="Y2627" s="72"/>
      <c r="Z2627" s="72"/>
      <c r="AA2627" s="72"/>
      <c r="AB2627" s="59"/>
      <c r="AC2627" s="62"/>
      <c r="AD2627" s="75">
        <f>Sonntag!G105</f>
        <v>0</v>
      </c>
      <c r="AE2627" s="76"/>
      <c r="AF2627" s="76"/>
      <c r="AG2627" s="75" t="s">
        <v>34</v>
      </c>
      <c r="AH2627" s="76"/>
      <c r="AI2627" s="76"/>
      <c r="AJ2627" s="76"/>
      <c r="AK2627" s="76"/>
    </row>
    <row r="2628" spans="1:37">
      <c r="A2628" s="65" t="s">
        <v>100</v>
      </c>
      <c r="C2628" s="66"/>
      <c r="D2628" s="67"/>
      <c r="E2628" s="67"/>
      <c r="F2628" s="67"/>
      <c r="G2628" s="67"/>
      <c r="H2628" s="68"/>
      <c r="I2628" s="67"/>
      <c r="J2628" s="67"/>
      <c r="K2628" s="67"/>
      <c r="L2628" s="67"/>
      <c r="M2628" s="68"/>
      <c r="N2628" s="67"/>
      <c r="O2628" s="67"/>
      <c r="P2628" s="67"/>
      <c r="Q2628" s="67"/>
      <c r="R2628" s="68"/>
      <c r="S2628" s="67"/>
      <c r="T2628" s="67"/>
      <c r="U2628" s="67"/>
      <c r="V2628" s="67"/>
      <c r="W2628" s="68"/>
      <c r="X2628" s="67"/>
      <c r="Y2628" s="67"/>
      <c r="Z2628" s="67"/>
      <c r="AA2628" s="67"/>
      <c r="AB2628" s="68"/>
      <c r="AC2628" s="62"/>
      <c r="AD2628" s="77"/>
      <c r="AE2628" s="62"/>
      <c r="AF2628" s="62"/>
      <c r="AG2628" s="62"/>
      <c r="AH2628" s="62"/>
      <c r="AI2628" s="62"/>
      <c r="AJ2628" s="62"/>
      <c r="AK2628" s="62"/>
    </row>
    <row r="2629" spans="1:37">
      <c r="A2629" s="70" t="s">
        <v>101</v>
      </c>
      <c r="B2629" s="58"/>
      <c r="C2629" s="71"/>
      <c r="D2629" s="72"/>
      <c r="E2629" s="72"/>
      <c r="F2629" s="72"/>
      <c r="G2629" s="72"/>
      <c r="H2629" s="59"/>
      <c r="I2629" s="72"/>
      <c r="J2629" s="72"/>
      <c r="K2629" s="72"/>
      <c r="L2629" s="72"/>
      <c r="M2629" s="59"/>
      <c r="N2629" s="72"/>
      <c r="O2629" s="72"/>
      <c r="P2629" s="72"/>
      <c r="Q2629" s="72"/>
      <c r="R2629" s="59"/>
      <c r="S2629" s="72"/>
      <c r="T2629" s="72"/>
      <c r="U2629" s="72"/>
      <c r="V2629" s="72"/>
      <c r="W2629" s="59"/>
      <c r="X2629" s="72"/>
      <c r="Y2629" s="72"/>
      <c r="Z2629" s="72"/>
      <c r="AA2629" s="72"/>
      <c r="AB2629" s="59"/>
      <c r="AC2629" s="62"/>
      <c r="AD2629" s="78" t="s">
        <v>104</v>
      </c>
      <c r="AE2629" s="76"/>
      <c r="AF2629" s="76"/>
      <c r="AG2629" s="76"/>
      <c r="AH2629" s="79"/>
      <c r="AI2629" s="76"/>
      <c r="AJ2629" s="76"/>
      <c r="AK2629" s="80"/>
    </row>
    <row r="2630" spans="1:37">
      <c r="D2630" s="64"/>
      <c r="AD2630" s="81"/>
      <c r="AE2630" s="52"/>
      <c r="AF2630" s="52"/>
      <c r="AG2630" s="52"/>
      <c r="AH2630" s="82"/>
      <c r="AI2630" s="52"/>
      <c r="AJ2630" s="52"/>
      <c r="AK2630" s="53"/>
    </row>
    <row r="2631" spans="1:37">
      <c r="A2631" s="83" t="s">
        <v>105</v>
      </c>
      <c r="B2631" s="76"/>
      <c r="C2631" s="80"/>
      <c r="D2631" s="84"/>
      <c r="E2631" s="84" t="s">
        <v>100</v>
      </c>
      <c r="F2631" s="85" t="s">
        <v>21</v>
      </c>
      <c r="G2631" s="84" t="s">
        <v>101</v>
      </c>
      <c r="H2631" s="86"/>
      <c r="I2631" s="84" t="s">
        <v>106</v>
      </c>
      <c r="J2631" s="84"/>
      <c r="K2631" s="84"/>
      <c r="L2631" s="84"/>
      <c r="M2631" s="86"/>
      <c r="N2631" s="84" t="s">
        <v>107</v>
      </c>
      <c r="O2631" s="84"/>
      <c r="P2631" s="84"/>
      <c r="Q2631" s="84"/>
      <c r="R2631" s="86"/>
      <c r="S2631" s="73"/>
      <c r="T2631" s="73"/>
      <c r="AD2631" s="87" t="s">
        <v>108</v>
      </c>
      <c r="AE2631" s="58"/>
      <c r="AF2631" s="58"/>
      <c r="AG2631" s="58"/>
      <c r="AH2631" s="72"/>
      <c r="AI2631" s="58"/>
      <c r="AJ2631" s="58"/>
      <c r="AK2631" s="59"/>
    </row>
    <row r="2632" spans="1:37">
      <c r="A2632" s="60"/>
      <c r="C2632" s="61"/>
      <c r="H2632" s="61"/>
      <c r="M2632" s="61"/>
      <c r="N2632" s="88"/>
      <c r="O2632" s="89"/>
      <c r="P2632" s="89"/>
      <c r="Q2632" s="89"/>
      <c r="R2632" s="90"/>
      <c r="S2632" s="62"/>
      <c r="T2632" s="56" t="s">
        <v>109</v>
      </c>
      <c r="AD2632" s="91"/>
      <c r="AE2632" s="62"/>
      <c r="AF2632" s="62"/>
      <c r="AG2632" s="62"/>
      <c r="AH2632" s="92"/>
      <c r="AI2632" s="62"/>
      <c r="AJ2632" s="62"/>
      <c r="AK2632" s="61"/>
    </row>
    <row r="2633" spans="1:37">
      <c r="A2633" s="93" t="s">
        <v>110</v>
      </c>
      <c r="B2633" s="58"/>
      <c r="C2633" s="59"/>
      <c r="D2633" s="58"/>
      <c r="E2633" s="58"/>
      <c r="F2633" s="94" t="s">
        <v>21</v>
      </c>
      <c r="G2633" s="58"/>
      <c r="H2633" s="59"/>
      <c r="I2633" s="58"/>
      <c r="J2633" s="58"/>
      <c r="K2633" s="94" t="s">
        <v>21</v>
      </c>
      <c r="L2633" s="58"/>
      <c r="M2633" s="59"/>
      <c r="N2633" s="95"/>
      <c r="O2633" s="95"/>
      <c r="P2633" s="96"/>
      <c r="Q2633" s="97"/>
      <c r="R2633" s="98"/>
      <c r="S2633" s="62"/>
      <c r="T2633" s="62"/>
      <c r="AD2633" s="87" t="s">
        <v>111</v>
      </c>
      <c r="AE2633" s="58"/>
      <c r="AF2633" s="58"/>
      <c r="AG2633" s="58"/>
      <c r="AH2633" s="72"/>
      <c r="AI2633" s="58"/>
      <c r="AJ2633" s="58"/>
      <c r="AK2633" s="59"/>
    </row>
    <row r="2634" spans="1:37">
      <c r="A2634" s="60"/>
      <c r="C2634" s="61"/>
      <c r="H2634" s="61"/>
      <c r="K2634" s="99"/>
      <c r="M2634" s="61"/>
      <c r="N2634" s="62"/>
      <c r="Q2634" s="100"/>
      <c r="R2634" s="61"/>
      <c r="S2634" s="62"/>
      <c r="T2634" s="58"/>
      <c r="U2634" s="58"/>
      <c r="V2634" s="58"/>
      <c r="W2634" s="58"/>
      <c r="X2634" s="58"/>
      <c r="Y2634" s="58"/>
      <c r="Z2634" s="58"/>
      <c r="AA2634" s="58"/>
      <c r="AB2634" s="58"/>
      <c r="AC2634" s="62"/>
      <c r="AD2634" s="91"/>
      <c r="AE2634" s="62"/>
      <c r="AF2634" s="62"/>
      <c r="AG2634" s="62"/>
      <c r="AH2634" s="92"/>
      <c r="AI2634" s="62"/>
      <c r="AJ2634" s="62"/>
      <c r="AK2634" s="61"/>
    </row>
    <row r="2635" spans="1:37">
      <c r="A2635" s="93" t="s">
        <v>112</v>
      </c>
      <c r="B2635" s="58"/>
      <c r="C2635" s="59"/>
      <c r="D2635" s="58"/>
      <c r="E2635" s="58"/>
      <c r="F2635" s="94" t="s">
        <v>21</v>
      </c>
      <c r="G2635" s="58"/>
      <c r="H2635" s="59"/>
      <c r="I2635" s="58"/>
      <c r="J2635" s="58"/>
      <c r="K2635" s="94" t="s">
        <v>21</v>
      </c>
      <c r="L2635" s="58"/>
      <c r="M2635" s="59"/>
      <c r="N2635" s="58"/>
      <c r="O2635" s="58"/>
      <c r="P2635" s="94" t="s">
        <v>21</v>
      </c>
      <c r="Q2635" s="101"/>
      <c r="R2635" s="59"/>
      <c r="S2635" s="62"/>
      <c r="T2635" s="62"/>
      <c r="AD2635" s="87" t="s">
        <v>113</v>
      </c>
      <c r="AE2635" s="58"/>
      <c r="AF2635" s="58"/>
      <c r="AG2635" s="58"/>
      <c r="AH2635" s="72"/>
      <c r="AI2635" s="58"/>
      <c r="AJ2635" s="58"/>
      <c r="AK2635" s="59"/>
    </row>
    <row r="2636" spans="1:37">
      <c r="AD2636" s="91" t="s">
        <v>114</v>
      </c>
      <c r="AE2636" s="62"/>
      <c r="AF2636" s="62"/>
      <c r="AG2636" s="62"/>
      <c r="AH2636" s="92"/>
      <c r="AI2636" s="62"/>
      <c r="AJ2636" s="62"/>
      <c r="AK2636" s="61"/>
    </row>
    <row r="2637" spans="1:37">
      <c r="A2637" s="102"/>
      <c r="B2637" s="76"/>
      <c r="C2637" s="76"/>
      <c r="D2637" s="76"/>
      <c r="E2637" s="76" t="s">
        <v>100</v>
      </c>
      <c r="F2637" s="76"/>
      <c r="G2637" s="76"/>
      <c r="H2637" s="76"/>
      <c r="I2637" s="76"/>
      <c r="J2637" s="76"/>
      <c r="K2637" s="76"/>
      <c r="L2637" s="76"/>
      <c r="M2637" s="76"/>
      <c r="N2637" s="85" t="s">
        <v>40</v>
      </c>
      <c r="O2637" s="76"/>
      <c r="P2637" s="76"/>
      <c r="Q2637" s="76"/>
      <c r="R2637" s="76"/>
      <c r="S2637" s="76"/>
      <c r="T2637" s="76" t="s">
        <v>101</v>
      </c>
      <c r="U2637" s="76"/>
      <c r="V2637" s="76"/>
      <c r="W2637" s="76"/>
      <c r="X2637" s="76"/>
      <c r="Y2637" s="76"/>
      <c r="Z2637" s="76"/>
      <c r="AA2637" s="76"/>
      <c r="AB2637" s="80"/>
      <c r="AD2637" s="87" t="s">
        <v>115</v>
      </c>
      <c r="AE2637" s="58"/>
      <c r="AF2637" s="58"/>
      <c r="AG2637" s="58"/>
      <c r="AH2637" s="72"/>
      <c r="AI2637" s="58"/>
      <c r="AJ2637" s="58"/>
      <c r="AK2637" s="59"/>
    </row>
    <row r="2638" spans="1:37">
      <c r="A2638" s="103" t="s">
        <v>116</v>
      </c>
      <c r="B2638" s="104" t="s">
        <v>117</v>
      </c>
      <c r="C2638" s="104"/>
      <c r="D2638" s="104"/>
      <c r="E2638" s="104"/>
      <c r="F2638" s="104"/>
      <c r="G2638" s="105"/>
      <c r="H2638" s="104" t="s">
        <v>118</v>
      </c>
      <c r="I2638" s="104"/>
      <c r="J2638" s="105"/>
      <c r="K2638" s="106" t="s">
        <v>119</v>
      </c>
      <c r="L2638" s="107" t="s">
        <v>120</v>
      </c>
      <c r="M2638" s="108"/>
      <c r="N2638" s="109" t="s">
        <v>94</v>
      </c>
      <c r="O2638" s="105" t="s">
        <v>116</v>
      </c>
      <c r="P2638" s="104" t="s">
        <v>117</v>
      </c>
      <c r="Q2638" s="104"/>
      <c r="R2638" s="104"/>
      <c r="S2638" s="104"/>
      <c r="T2638" s="104"/>
      <c r="U2638" s="105"/>
      <c r="V2638" s="104" t="s">
        <v>118</v>
      </c>
      <c r="W2638" s="104"/>
      <c r="X2638" s="105"/>
      <c r="Y2638" s="106" t="s">
        <v>119</v>
      </c>
      <c r="Z2638" s="107" t="s">
        <v>120</v>
      </c>
      <c r="AA2638" s="108"/>
      <c r="AB2638" s="109" t="s">
        <v>94</v>
      </c>
    </row>
    <row r="2639" spans="1:37">
      <c r="A2639" s="110" t="s">
        <v>121</v>
      </c>
      <c r="B2639" s="111"/>
      <c r="C2639" s="111"/>
      <c r="D2639" s="111"/>
      <c r="E2639" s="111"/>
      <c r="F2639" s="111"/>
      <c r="G2639" s="112"/>
      <c r="H2639" s="111"/>
      <c r="I2639" s="111"/>
      <c r="J2639" s="112"/>
      <c r="K2639" s="113"/>
      <c r="L2639" s="114"/>
      <c r="M2639" s="115"/>
      <c r="N2639" s="116"/>
      <c r="O2639" s="117" t="s">
        <v>121</v>
      </c>
      <c r="P2639" s="111"/>
      <c r="Q2639" s="111"/>
      <c r="R2639" s="111"/>
      <c r="S2639" s="111"/>
      <c r="T2639" s="111"/>
      <c r="U2639" s="112"/>
      <c r="V2639" s="111"/>
      <c r="W2639" s="111"/>
      <c r="X2639" s="112"/>
      <c r="Y2639" s="113"/>
      <c r="Z2639" s="114"/>
      <c r="AA2639" s="115"/>
      <c r="AB2639" s="116"/>
      <c r="AD2639" s="64" t="s">
        <v>122</v>
      </c>
    </row>
    <row r="2640" spans="1:37">
      <c r="A2640" s="110" t="s">
        <v>123</v>
      </c>
      <c r="B2640" s="111"/>
      <c r="C2640" s="111"/>
      <c r="D2640" s="111"/>
      <c r="E2640" s="111"/>
      <c r="F2640" s="111"/>
      <c r="G2640" s="112"/>
      <c r="H2640" s="111"/>
      <c r="I2640" s="111"/>
      <c r="J2640" s="112"/>
      <c r="K2640" s="118"/>
      <c r="L2640" s="119"/>
      <c r="M2640" s="112"/>
      <c r="N2640" s="116"/>
      <c r="O2640" s="117" t="s">
        <v>123</v>
      </c>
      <c r="P2640" s="111"/>
      <c r="Q2640" s="111"/>
      <c r="R2640" s="111"/>
      <c r="S2640" s="111"/>
      <c r="T2640" s="111"/>
      <c r="U2640" s="112"/>
      <c r="V2640" s="111"/>
      <c r="W2640" s="111"/>
      <c r="X2640" s="112"/>
      <c r="Y2640" s="118"/>
      <c r="Z2640" s="119"/>
      <c r="AA2640" s="112"/>
      <c r="AB2640" s="116"/>
      <c r="AD2640" s="120"/>
      <c r="AE2640" s="58"/>
      <c r="AF2640" s="58"/>
      <c r="AG2640" s="58"/>
      <c r="AH2640" s="58"/>
      <c r="AI2640" s="58"/>
      <c r="AJ2640" s="58"/>
      <c r="AK2640" s="58"/>
    </row>
    <row r="2641" spans="1:37">
      <c r="A2641" s="110" t="s">
        <v>124</v>
      </c>
      <c r="B2641" s="111"/>
      <c r="C2641" s="111"/>
      <c r="D2641" s="111"/>
      <c r="E2641" s="111"/>
      <c r="F2641" s="111"/>
      <c r="G2641" s="112"/>
      <c r="H2641" s="111"/>
      <c r="I2641" s="111"/>
      <c r="J2641" s="112"/>
      <c r="K2641" s="118"/>
      <c r="L2641" s="119"/>
      <c r="M2641" s="112"/>
      <c r="N2641" s="116"/>
      <c r="O2641" s="117" t="s">
        <v>124</v>
      </c>
      <c r="P2641" s="111"/>
      <c r="Q2641" s="111"/>
      <c r="R2641" s="111"/>
      <c r="S2641" s="111"/>
      <c r="T2641" s="111"/>
      <c r="U2641" s="112"/>
      <c r="V2641" s="111"/>
      <c r="W2641" s="111"/>
      <c r="X2641" s="112"/>
      <c r="Y2641" s="118"/>
      <c r="Z2641" s="119"/>
      <c r="AA2641" s="112"/>
      <c r="AB2641" s="116"/>
      <c r="AD2641" s="64" t="s">
        <v>96</v>
      </c>
    </row>
    <row r="2642" spans="1:37">
      <c r="A2642" s="110" t="s">
        <v>125</v>
      </c>
      <c r="B2642" s="111"/>
      <c r="C2642" s="111"/>
      <c r="D2642" s="111"/>
      <c r="E2642" s="111"/>
      <c r="F2642" s="111"/>
      <c r="G2642" s="112"/>
      <c r="H2642" s="111"/>
      <c r="I2642" s="111"/>
      <c r="J2642" s="112"/>
      <c r="K2642" s="118"/>
      <c r="L2642" s="119"/>
      <c r="M2642" s="112"/>
      <c r="N2642" s="116"/>
      <c r="O2642" s="117" t="s">
        <v>125</v>
      </c>
      <c r="P2642" s="111"/>
      <c r="Q2642" s="111"/>
      <c r="R2642" s="111"/>
      <c r="S2642" s="111"/>
      <c r="T2642" s="111"/>
      <c r="U2642" s="112"/>
      <c r="V2642" s="111"/>
      <c r="W2642" s="111"/>
      <c r="X2642" s="112"/>
      <c r="Y2642" s="118"/>
      <c r="Z2642" s="119"/>
      <c r="AA2642" s="112"/>
      <c r="AB2642" s="116"/>
      <c r="AD2642" s="120"/>
      <c r="AE2642" s="58"/>
      <c r="AF2642" s="58"/>
      <c r="AG2642" s="58"/>
      <c r="AH2642" s="58"/>
      <c r="AI2642" s="58"/>
      <c r="AJ2642" s="58"/>
      <c r="AK2642" s="58"/>
    </row>
    <row r="2643" spans="1:37">
      <c r="A2643" s="110" t="s">
        <v>126</v>
      </c>
      <c r="B2643" s="111"/>
      <c r="C2643" s="111"/>
      <c r="D2643" s="111"/>
      <c r="E2643" s="111"/>
      <c r="F2643" s="111"/>
      <c r="G2643" s="112"/>
      <c r="H2643" s="111"/>
      <c r="I2643" s="111"/>
      <c r="J2643" s="112"/>
      <c r="K2643" s="118"/>
      <c r="L2643" s="119"/>
      <c r="M2643" s="112"/>
      <c r="N2643" s="116"/>
      <c r="O2643" s="117" t="s">
        <v>126</v>
      </c>
      <c r="P2643" s="111"/>
      <c r="Q2643" s="111"/>
      <c r="R2643" s="111"/>
      <c r="S2643" s="111"/>
      <c r="T2643" s="111"/>
      <c r="U2643" s="112"/>
      <c r="V2643" s="111"/>
      <c r="W2643" s="111"/>
      <c r="X2643" s="112"/>
      <c r="Y2643" s="118"/>
      <c r="Z2643" s="119"/>
      <c r="AA2643" s="112"/>
      <c r="AB2643" s="116"/>
      <c r="AD2643" s="64" t="s">
        <v>127</v>
      </c>
    </row>
    <row r="2644" spans="1:37">
      <c r="A2644" s="121" t="s">
        <v>128</v>
      </c>
      <c r="B2644" s="58"/>
      <c r="C2644" s="58"/>
      <c r="D2644" s="58"/>
      <c r="E2644" s="58"/>
      <c r="F2644" s="58"/>
      <c r="G2644" s="72"/>
      <c r="H2644" s="58"/>
      <c r="I2644" s="58"/>
      <c r="J2644" s="72"/>
      <c r="K2644" s="122"/>
      <c r="L2644" s="123"/>
      <c r="M2644" s="72"/>
      <c r="N2644" s="59"/>
      <c r="O2644" s="124" t="s">
        <v>128</v>
      </c>
      <c r="P2644" s="58"/>
      <c r="Q2644" s="58"/>
      <c r="R2644" s="58"/>
      <c r="S2644" s="58"/>
      <c r="T2644" s="58"/>
      <c r="U2644" s="72"/>
      <c r="V2644" s="58"/>
      <c r="W2644" s="58"/>
      <c r="X2644" s="72"/>
      <c r="Y2644" s="122"/>
      <c r="Z2644" s="123"/>
      <c r="AA2644" s="72"/>
      <c r="AB2644" s="59"/>
      <c r="AD2644" s="120"/>
      <c r="AE2644" s="125" t="str">
        <f>Daten!$A$35</f>
        <v>Fredenbeck</v>
      </c>
      <c r="AF2644" s="58"/>
      <c r="AG2644" s="58"/>
      <c r="AH2644" s="58"/>
      <c r="AI2644" s="58"/>
      <c r="AJ2644" s="58"/>
      <c r="AK2644" s="58"/>
    </row>
    <row r="2645" spans="1:37">
      <c r="A2645" s="65" t="s">
        <v>129</v>
      </c>
      <c r="N2645" s="61"/>
      <c r="O2645" s="64" t="s">
        <v>129</v>
      </c>
      <c r="AB2645" s="61"/>
      <c r="AD2645" s="64" t="s">
        <v>130</v>
      </c>
    </row>
    <row r="2646" spans="1:37">
      <c r="A2646" s="57"/>
      <c r="B2646" s="58"/>
      <c r="C2646" s="58"/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9"/>
      <c r="O2646" s="58"/>
      <c r="P2646" s="58"/>
      <c r="Q2646" s="58"/>
      <c r="R2646" s="58"/>
      <c r="S2646" s="58"/>
      <c r="T2646" s="58"/>
      <c r="U2646" s="58"/>
      <c r="V2646" s="58"/>
      <c r="W2646" s="58"/>
      <c r="X2646" s="58"/>
      <c r="Y2646" s="58"/>
      <c r="Z2646" s="58"/>
      <c r="AA2646" s="58"/>
      <c r="AB2646" s="59"/>
      <c r="AD2646" s="58"/>
      <c r="AE2646" s="126" t="str">
        <f>Daten!$A$33</f>
        <v>06.05.2017</v>
      </c>
      <c r="AF2646" s="58"/>
      <c r="AG2646" s="58"/>
      <c r="AH2646" s="58"/>
      <c r="AI2646" s="58"/>
      <c r="AJ2646" s="58"/>
      <c r="AK2646" s="58"/>
    </row>
    <row r="2647" spans="1:37">
      <c r="A2647" s="51" t="s">
        <v>95</v>
      </c>
      <c r="B2647" s="52"/>
      <c r="C2647" s="52"/>
      <c r="D2647" s="52"/>
      <c r="E2647" s="53"/>
      <c r="F2647" s="54" t="s">
        <v>96</v>
      </c>
      <c r="G2647" s="52"/>
      <c r="H2647" s="52"/>
      <c r="I2647" s="52"/>
      <c r="J2647" s="52"/>
      <c r="K2647" s="52"/>
      <c r="L2647" s="52"/>
      <c r="M2647" s="52"/>
      <c r="N2647" s="52"/>
      <c r="O2647" s="52"/>
      <c r="P2647" s="53"/>
      <c r="Q2647" s="54" t="s">
        <v>97</v>
      </c>
      <c r="R2647" s="52"/>
      <c r="S2647" s="52"/>
      <c r="T2647" s="52"/>
      <c r="U2647" s="52"/>
      <c r="V2647" s="52"/>
      <c r="W2647" s="52"/>
      <c r="X2647" s="52"/>
      <c r="Y2647" s="52"/>
      <c r="Z2647" s="52"/>
      <c r="AA2647" s="52"/>
      <c r="AB2647" s="53"/>
      <c r="AC2647" s="55" t="s">
        <v>98</v>
      </c>
    </row>
    <row r="2648" spans="1:37">
      <c r="A2648" s="57"/>
      <c r="B2648" s="58"/>
      <c r="C2648" s="58"/>
      <c r="D2648" s="58"/>
      <c r="E2648" s="59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9"/>
      <c r="Q2648" s="58"/>
      <c r="R2648" s="58">
        <f>Sonntag!P106</f>
        <v>0</v>
      </c>
      <c r="S2648" s="58"/>
      <c r="T2648" s="58"/>
      <c r="U2648" s="58"/>
      <c r="V2648" s="58"/>
      <c r="W2648" s="58"/>
      <c r="X2648" s="58"/>
      <c r="Y2648" s="58"/>
      <c r="Z2648" s="58"/>
      <c r="AA2648" s="58"/>
      <c r="AB2648" s="59"/>
      <c r="AC2648" s="55" t="s">
        <v>99</v>
      </c>
    </row>
    <row r="2649" spans="1:37" ht="15.95" customHeight="1">
      <c r="A2649" s="60" t="s">
        <v>100</v>
      </c>
      <c r="C2649" s="56">
        <f>Sonntag!I106</f>
        <v>0</v>
      </c>
      <c r="M2649" s="61"/>
      <c r="N2649" s="62" t="s">
        <v>101</v>
      </c>
      <c r="O2649" s="63"/>
      <c r="P2649" s="56">
        <f>Sonntag!M106</f>
        <v>0</v>
      </c>
      <c r="AB2649" s="61"/>
    </row>
    <row r="2650" spans="1:37">
      <c r="A2650" s="57"/>
      <c r="B2650" s="58"/>
      <c r="C2650" s="58"/>
      <c r="M2650" s="61"/>
      <c r="N2650" s="62"/>
      <c r="AB2650" s="61"/>
      <c r="AD2650" s="64" t="s">
        <v>37</v>
      </c>
      <c r="AG2650" s="64" t="s">
        <v>102</v>
      </c>
      <c r="AJ2650" s="64" t="s">
        <v>39</v>
      </c>
    </row>
    <row r="2651" spans="1:37">
      <c r="A2651" s="65" t="s">
        <v>100</v>
      </c>
      <c r="C2651" s="66"/>
      <c r="D2651" s="67"/>
      <c r="E2651" s="67"/>
      <c r="F2651" s="67"/>
      <c r="G2651" s="67"/>
      <c r="H2651" s="68"/>
      <c r="I2651" s="67"/>
      <c r="J2651" s="67"/>
      <c r="K2651" s="67"/>
      <c r="L2651" s="67"/>
      <c r="M2651" s="68"/>
      <c r="N2651" s="67"/>
      <c r="O2651" s="67"/>
      <c r="P2651" s="67"/>
      <c r="Q2651" s="67"/>
      <c r="R2651" s="68"/>
      <c r="S2651" s="67"/>
      <c r="T2651" s="67"/>
      <c r="U2651" s="67"/>
      <c r="V2651" s="67"/>
      <c r="W2651" s="68"/>
      <c r="X2651" s="67"/>
      <c r="Y2651" s="67"/>
      <c r="Z2651" s="67"/>
      <c r="AA2651" s="67"/>
      <c r="AB2651" s="68"/>
      <c r="AC2651" s="62"/>
      <c r="AD2651" s="69"/>
      <c r="AE2651" s="53"/>
      <c r="AF2651" s="62"/>
      <c r="AG2651" s="69"/>
      <c r="AH2651" s="53"/>
      <c r="AJ2651" s="69"/>
      <c r="AK2651" s="53"/>
    </row>
    <row r="2652" spans="1:37">
      <c r="A2652" s="70" t="s">
        <v>101</v>
      </c>
      <c r="B2652" s="58"/>
      <c r="C2652" s="71"/>
      <c r="D2652" s="72"/>
      <c r="E2652" s="72"/>
      <c r="F2652" s="72"/>
      <c r="G2652" s="72"/>
      <c r="H2652" s="59"/>
      <c r="I2652" s="72"/>
      <c r="J2652" s="72"/>
      <c r="K2652" s="72"/>
      <c r="L2652" s="72"/>
      <c r="M2652" s="59"/>
      <c r="N2652" s="72"/>
      <c r="O2652" s="72"/>
      <c r="P2652" s="72"/>
      <c r="Q2652" s="72"/>
      <c r="R2652" s="59"/>
      <c r="S2652" s="72"/>
      <c r="T2652" s="72"/>
      <c r="U2652" s="72"/>
      <c r="V2652" s="72"/>
      <c r="W2652" s="59"/>
      <c r="X2652" s="72"/>
      <c r="Y2652" s="72"/>
      <c r="Z2652" s="72"/>
      <c r="AA2652" s="72"/>
      <c r="AB2652" s="59"/>
      <c r="AC2652" s="62"/>
      <c r="AD2652" s="462">
        <f>Sonntag!C106</f>
        <v>0</v>
      </c>
      <c r="AE2652" s="463"/>
      <c r="AF2652" s="62"/>
      <c r="AG2652" s="462">
        <f>Sonntag!E106</f>
        <v>0</v>
      </c>
      <c r="AH2652" s="463"/>
      <c r="AJ2652" s="462">
        <f>Sonntag!F106</f>
        <v>0</v>
      </c>
      <c r="AK2652" s="463"/>
    </row>
    <row r="2653" spans="1:37">
      <c r="A2653" s="65" t="s">
        <v>100</v>
      </c>
      <c r="C2653" s="66"/>
      <c r="D2653" s="67"/>
      <c r="E2653" s="67"/>
      <c r="F2653" s="67"/>
      <c r="G2653" s="67"/>
      <c r="H2653" s="68"/>
      <c r="I2653" s="67"/>
      <c r="J2653" s="67"/>
      <c r="K2653" s="67"/>
      <c r="L2653" s="67"/>
      <c r="M2653" s="68"/>
      <c r="N2653" s="67"/>
      <c r="O2653" s="67"/>
      <c r="P2653" s="67"/>
      <c r="Q2653" s="67"/>
      <c r="R2653" s="68"/>
      <c r="S2653" s="67"/>
      <c r="T2653" s="67"/>
      <c r="U2653" s="67"/>
      <c r="V2653" s="67"/>
      <c r="W2653" s="68"/>
      <c r="X2653" s="67"/>
      <c r="Y2653" s="67"/>
      <c r="Z2653" s="67"/>
      <c r="AA2653" s="67"/>
      <c r="AB2653" s="68"/>
      <c r="AC2653" s="62"/>
      <c r="AD2653" s="57"/>
      <c r="AE2653" s="59"/>
      <c r="AF2653" s="62"/>
      <c r="AG2653" s="57"/>
      <c r="AH2653" s="59"/>
      <c r="AJ2653" s="57"/>
      <c r="AK2653" s="59"/>
    </row>
    <row r="2654" spans="1:37">
      <c r="A2654" s="70" t="s">
        <v>101</v>
      </c>
      <c r="B2654" s="58"/>
      <c r="C2654" s="71"/>
      <c r="D2654" s="72"/>
      <c r="E2654" s="72"/>
      <c r="F2654" s="72"/>
      <c r="G2654" s="72"/>
      <c r="H2654" s="59"/>
      <c r="I2654" s="72"/>
      <c r="J2654" s="72"/>
      <c r="K2654" s="72"/>
      <c r="L2654" s="72"/>
      <c r="M2654" s="59"/>
      <c r="N2654" s="72"/>
      <c r="O2654" s="72"/>
      <c r="P2654" s="72"/>
      <c r="Q2654" s="72"/>
      <c r="R2654" s="59"/>
      <c r="S2654" s="72"/>
      <c r="T2654" s="72"/>
      <c r="U2654" s="72"/>
      <c r="V2654" s="72"/>
      <c r="W2654" s="59"/>
      <c r="X2654" s="72"/>
      <c r="Y2654" s="72"/>
      <c r="Z2654" s="72"/>
      <c r="AA2654" s="72"/>
      <c r="AB2654" s="59"/>
      <c r="AC2654" s="62"/>
      <c r="AD2654" s="62"/>
      <c r="AE2654" s="62"/>
      <c r="AF2654" s="62"/>
      <c r="AG2654" s="62"/>
    </row>
    <row r="2655" spans="1:37">
      <c r="A2655" s="65" t="s">
        <v>100</v>
      </c>
      <c r="C2655" s="66"/>
      <c r="D2655" s="67"/>
      <c r="E2655" s="67"/>
      <c r="F2655" s="67"/>
      <c r="G2655" s="67"/>
      <c r="H2655" s="68"/>
      <c r="I2655" s="67"/>
      <c r="J2655" s="67"/>
      <c r="K2655" s="67"/>
      <c r="L2655" s="67"/>
      <c r="M2655" s="68"/>
      <c r="N2655" s="67"/>
      <c r="O2655" s="67"/>
      <c r="P2655" s="67"/>
      <c r="Q2655" s="67"/>
      <c r="R2655" s="68"/>
      <c r="S2655" s="67"/>
      <c r="T2655" s="67"/>
      <c r="U2655" s="67"/>
      <c r="V2655" s="67"/>
      <c r="W2655" s="68"/>
      <c r="X2655" s="67"/>
      <c r="Y2655" s="67"/>
      <c r="Z2655" s="67"/>
      <c r="AA2655" s="67"/>
      <c r="AB2655" s="68"/>
      <c r="AC2655" s="62"/>
      <c r="AD2655" s="73" t="s">
        <v>103</v>
      </c>
      <c r="AE2655" s="62"/>
      <c r="AF2655" s="62"/>
      <c r="AG2655" s="62"/>
    </row>
    <row r="2656" spans="1:37">
      <c r="A2656" s="70" t="s">
        <v>101</v>
      </c>
      <c r="B2656" s="58"/>
      <c r="C2656" s="71"/>
      <c r="D2656" s="72"/>
      <c r="E2656" s="72"/>
      <c r="F2656" s="72"/>
      <c r="G2656" s="72"/>
      <c r="H2656" s="59"/>
      <c r="I2656" s="72"/>
      <c r="J2656" s="72"/>
      <c r="K2656" s="72"/>
      <c r="L2656" s="72"/>
      <c r="M2656" s="59"/>
      <c r="N2656" s="72"/>
      <c r="O2656" s="72"/>
      <c r="P2656" s="72"/>
      <c r="Q2656" s="72"/>
      <c r="R2656" s="59"/>
      <c r="S2656" s="72"/>
      <c r="T2656" s="72"/>
      <c r="U2656" s="72"/>
      <c r="V2656" s="72"/>
      <c r="W2656" s="59"/>
      <c r="X2656" s="72"/>
      <c r="Y2656" s="72"/>
      <c r="Z2656" s="72"/>
      <c r="AA2656" s="72"/>
      <c r="AB2656" s="59"/>
      <c r="AC2656" s="62"/>
      <c r="AD2656" s="62"/>
      <c r="AE2656" s="62"/>
      <c r="AF2656" s="62"/>
      <c r="AG2656" s="62"/>
    </row>
    <row r="2657" spans="1:37">
      <c r="A2657" s="65" t="s">
        <v>100</v>
      </c>
      <c r="C2657" s="66"/>
      <c r="D2657" s="67"/>
      <c r="E2657" s="67"/>
      <c r="F2657" s="67"/>
      <c r="G2657" s="67"/>
      <c r="H2657" s="68"/>
      <c r="I2657" s="67"/>
      <c r="J2657" s="67"/>
      <c r="K2657" s="67"/>
      <c r="L2657" s="67"/>
      <c r="M2657" s="68"/>
      <c r="N2657" s="67"/>
      <c r="O2657" s="67"/>
      <c r="P2657" s="67"/>
      <c r="Q2657" s="67"/>
      <c r="R2657" s="68"/>
      <c r="S2657" s="67"/>
      <c r="T2657" s="67"/>
      <c r="U2657" s="67"/>
      <c r="V2657" s="67"/>
      <c r="W2657" s="68"/>
      <c r="X2657" s="67"/>
      <c r="Y2657" s="67"/>
      <c r="Z2657" s="67"/>
      <c r="AA2657" s="67"/>
      <c r="AB2657" s="68"/>
      <c r="AC2657" s="62"/>
      <c r="AD2657" s="74" t="str">
        <f>Daten!$A$31</f>
        <v>DM Senioren 2017</v>
      </c>
      <c r="AE2657" s="58"/>
      <c r="AF2657" s="58"/>
      <c r="AG2657" s="58"/>
      <c r="AH2657" s="58"/>
      <c r="AI2657" s="58"/>
      <c r="AJ2657" s="58"/>
      <c r="AK2657" s="58"/>
    </row>
    <row r="2658" spans="1:37">
      <c r="A2658" s="70" t="s">
        <v>101</v>
      </c>
      <c r="B2658" s="58"/>
      <c r="C2658" s="71"/>
      <c r="D2658" s="72"/>
      <c r="E2658" s="72"/>
      <c r="F2658" s="72"/>
      <c r="G2658" s="72"/>
      <c r="H2658" s="59"/>
      <c r="I2658" s="72"/>
      <c r="J2658" s="72"/>
      <c r="K2658" s="72"/>
      <c r="L2658" s="72"/>
      <c r="M2658" s="59"/>
      <c r="N2658" s="72"/>
      <c r="O2658" s="72"/>
      <c r="P2658" s="72"/>
      <c r="Q2658" s="72"/>
      <c r="R2658" s="59"/>
      <c r="S2658" s="72"/>
      <c r="T2658" s="72"/>
      <c r="U2658" s="72"/>
      <c r="V2658" s="72"/>
      <c r="W2658" s="59"/>
      <c r="X2658" s="72"/>
      <c r="Y2658" s="72"/>
      <c r="Z2658" s="72"/>
      <c r="AA2658" s="72"/>
      <c r="AB2658" s="59"/>
      <c r="AC2658" s="62"/>
      <c r="AD2658" s="75">
        <f>Sonntag!G106</f>
        <v>0</v>
      </c>
      <c r="AE2658" s="76"/>
      <c r="AF2658" s="76"/>
      <c r="AG2658" s="75" t="s">
        <v>34</v>
      </c>
      <c r="AH2658" s="76"/>
      <c r="AI2658" s="76"/>
      <c r="AJ2658" s="76"/>
      <c r="AK2658" s="76"/>
    </row>
    <row r="2659" spans="1:37">
      <c r="A2659" s="65" t="s">
        <v>100</v>
      </c>
      <c r="C2659" s="66"/>
      <c r="D2659" s="67"/>
      <c r="E2659" s="67"/>
      <c r="F2659" s="67"/>
      <c r="G2659" s="67"/>
      <c r="H2659" s="68"/>
      <c r="I2659" s="67"/>
      <c r="J2659" s="67"/>
      <c r="K2659" s="67"/>
      <c r="L2659" s="67"/>
      <c r="M2659" s="68"/>
      <c r="N2659" s="67"/>
      <c r="O2659" s="67"/>
      <c r="P2659" s="67"/>
      <c r="Q2659" s="67"/>
      <c r="R2659" s="68"/>
      <c r="S2659" s="67"/>
      <c r="T2659" s="67"/>
      <c r="U2659" s="67"/>
      <c r="V2659" s="67"/>
      <c r="W2659" s="68"/>
      <c r="X2659" s="67"/>
      <c r="Y2659" s="67"/>
      <c r="Z2659" s="67"/>
      <c r="AA2659" s="67"/>
      <c r="AB2659" s="68"/>
      <c r="AC2659" s="62"/>
      <c r="AD2659" s="77"/>
      <c r="AE2659" s="62"/>
      <c r="AF2659" s="62"/>
      <c r="AG2659" s="62"/>
      <c r="AH2659" s="62"/>
      <c r="AI2659" s="62"/>
      <c r="AJ2659" s="62"/>
      <c r="AK2659" s="62"/>
    </row>
    <row r="2660" spans="1:37">
      <c r="A2660" s="70" t="s">
        <v>101</v>
      </c>
      <c r="B2660" s="58"/>
      <c r="C2660" s="71"/>
      <c r="D2660" s="72"/>
      <c r="E2660" s="72"/>
      <c r="F2660" s="72"/>
      <c r="G2660" s="72"/>
      <c r="H2660" s="59"/>
      <c r="I2660" s="72"/>
      <c r="J2660" s="72"/>
      <c r="K2660" s="72"/>
      <c r="L2660" s="72"/>
      <c r="M2660" s="59"/>
      <c r="N2660" s="72"/>
      <c r="O2660" s="72"/>
      <c r="P2660" s="72"/>
      <c r="Q2660" s="72"/>
      <c r="R2660" s="59"/>
      <c r="S2660" s="72"/>
      <c r="T2660" s="72"/>
      <c r="U2660" s="72"/>
      <c r="V2660" s="72"/>
      <c r="W2660" s="59"/>
      <c r="X2660" s="72"/>
      <c r="Y2660" s="72"/>
      <c r="Z2660" s="72"/>
      <c r="AA2660" s="72"/>
      <c r="AB2660" s="59"/>
      <c r="AC2660" s="62"/>
      <c r="AD2660" s="78" t="s">
        <v>104</v>
      </c>
      <c r="AE2660" s="76"/>
      <c r="AF2660" s="76"/>
      <c r="AG2660" s="76"/>
      <c r="AH2660" s="79"/>
      <c r="AI2660" s="76"/>
      <c r="AJ2660" s="76"/>
      <c r="AK2660" s="80"/>
    </row>
    <row r="2661" spans="1:37">
      <c r="D2661" s="64"/>
      <c r="AD2661" s="81"/>
      <c r="AE2661" s="52"/>
      <c r="AF2661" s="52"/>
      <c r="AG2661" s="52"/>
      <c r="AH2661" s="82"/>
      <c r="AI2661" s="52"/>
      <c r="AJ2661" s="52"/>
      <c r="AK2661" s="53"/>
    </row>
    <row r="2662" spans="1:37">
      <c r="A2662" s="83" t="s">
        <v>105</v>
      </c>
      <c r="B2662" s="76"/>
      <c r="C2662" s="80"/>
      <c r="D2662" s="84"/>
      <c r="E2662" s="84" t="s">
        <v>100</v>
      </c>
      <c r="F2662" s="85" t="s">
        <v>21</v>
      </c>
      <c r="G2662" s="84" t="s">
        <v>101</v>
      </c>
      <c r="H2662" s="86"/>
      <c r="I2662" s="84" t="s">
        <v>106</v>
      </c>
      <c r="J2662" s="84"/>
      <c r="K2662" s="84"/>
      <c r="L2662" s="84"/>
      <c r="M2662" s="86"/>
      <c r="N2662" s="84" t="s">
        <v>107</v>
      </c>
      <c r="O2662" s="84"/>
      <c r="P2662" s="84"/>
      <c r="Q2662" s="84"/>
      <c r="R2662" s="86"/>
      <c r="S2662" s="73"/>
      <c r="T2662" s="73"/>
      <c r="AD2662" s="87" t="s">
        <v>108</v>
      </c>
      <c r="AE2662" s="58"/>
      <c r="AF2662" s="58"/>
      <c r="AG2662" s="58"/>
      <c r="AH2662" s="72"/>
      <c r="AI2662" s="58"/>
      <c r="AJ2662" s="58"/>
      <c r="AK2662" s="59"/>
    </row>
    <row r="2663" spans="1:37">
      <c r="A2663" s="60"/>
      <c r="C2663" s="61"/>
      <c r="H2663" s="61"/>
      <c r="M2663" s="61"/>
      <c r="N2663" s="88"/>
      <c r="O2663" s="89"/>
      <c r="P2663" s="89"/>
      <c r="Q2663" s="89"/>
      <c r="R2663" s="90"/>
      <c r="S2663" s="62"/>
      <c r="T2663" s="56" t="s">
        <v>109</v>
      </c>
      <c r="AD2663" s="91"/>
      <c r="AE2663" s="62"/>
      <c r="AF2663" s="62"/>
      <c r="AG2663" s="62"/>
      <c r="AH2663" s="92"/>
      <c r="AI2663" s="62"/>
      <c r="AJ2663" s="62"/>
      <c r="AK2663" s="61"/>
    </row>
    <row r="2664" spans="1:37">
      <c r="A2664" s="93" t="s">
        <v>110</v>
      </c>
      <c r="B2664" s="58"/>
      <c r="C2664" s="59"/>
      <c r="D2664" s="58"/>
      <c r="E2664" s="58"/>
      <c r="F2664" s="94" t="s">
        <v>21</v>
      </c>
      <c r="G2664" s="58"/>
      <c r="H2664" s="59"/>
      <c r="I2664" s="58"/>
      <c r="J2664" s="58"/>
      <c r="K2664" s="94" t="s">
        <v>21</v>
      </c>
      <c r="L2664" s="58"/>
      <c r="M2664" s="59"/>
      <c r="N2664" s="95"/>
      <c r="O2664" s="95"/>
      <c r="P2664" s="96"/>
      <c r="Q2664" s="97"/>
      <c r="R2664" s="98"/>
      <c r="S2664" s="62"/>
      <c r="T2664" s="62"/>
      <c r="AD2664" s="87" t="s">
        <v>111</v>
      </c>
      <c r="AE2664" s="58"/>
      <c r="AF2664" s="58"/>
      <c r="AG2664" s="58"/>
      <c r="AH2664" s="72"/>
      <c r="AI2664" s="58"/>
      <c r="AJ2664" s="58"/>
      <c r="AK2664" s="59"/>
    </row>
    <row r="2665" spans="1:37">
      <c r="A2665" s="60"/>
      <c r="C2665" s="61"/>
      <c r="H2665" s="61"/>
      <c r="K2665" s="99"/>
      <c r="M2665" s="61"/>
      <c r="N2665" s="62"/>
      <c r="Q2665" s="100"/>
      <c r="R2665" s="61"/>
      <c r="S2665" s="62"/>
      <c r="T2665" s="58"/>
      <c r="U2665" s="58"/>
      <c r="V2665" s="58"/>
      <c r="W2665" s="58"/>
      <c r="X2665" s="58"/>
      <c r="Y2665" s="58"/>
      <c r="Z2665" s="58"/>
      <c r="AA2665" s="58"/>
      <c r="AB2665" s="58"/>
      <c r="AC2665" s="62"/>
      <c r="AD2665" s="91"/>
      <c r="AE2665" s="62"/>
      <c r="AF2665" s="62"/>
      <c r="AG2665" s="62"/>
      <c r="AH2665" s="92"/>
      <c r="AI2665" s="62"/>
      <c r="AJ2665" s="62"/>
      <c r="AK2665" s="61"/>
    </row>
    <row r="2666" spans="1:37">
      <c r="A2666" s="93" t="s">
        <v>112</v>
      </c>
      <c r="B2666" s="58"/>
      <c r="C2666" s="59"/>
      <c r="D2666" s="58"/>
      <c r="E2666" s="58"/>
      <c r="F2666" s="94" t="s">
        <v>21</v>
      </c>
      <c r="G2666" s="58"/>
      <c r="H2666" s="59"/>
      <c r="I2666" s="58"/>
      <c r="J2666" s="58"/>
      <c r="K2666" s="94" t="s">
        <v>21</v>
      </c>
      <c r="L2666" s="58"/>
      <c r="M2666" s="59"/>
      <c r="N2666" s="58"/>
      <c r="O2666" s="58"/>
      <c r="P2666" s="94" t="s">
        <v>21</v>
      </c>
      <c r="Q2666" s="101"/>
      <c r="R2666" s="59"/>
      <c r="S2666" s="62"/>
      <c r="T2666" s="62"/>
      <c r="AD2666" s="87" t="s">
        <v>113</v>
      </c>
      <c r="AE2666" s="58"/>
      <c r="AF2666" s="58"/>
      <c r="AG2666" s="58"/>
      <c r="AH2666" s="72"/>
      <c r="AI2666" s="58"/>
      <c r="AJ2666" s="58"/>
      <c r="AK2666" s="59"/>
    </row>
    <row r="2667" spans="1:37">
      <c r="AD2667" s="91" t="s">
        <v>114</v>
      </c>
      <c r="AE2667" s="62"/>
      <c r="AF2667" s="62"/>
      <c r="AG2667" s="62"/>
      <c r="AH2667" s="92"/>
      <c r="AI2667" s="62"/>
      <c r="AJ2667" s="62"/>
      <c r="AK2667" s="61"/>
    </row>
    <row r="2668" spans="1:37">
      <c r="A2668" s="102"/>
      <c r="B2668" s="76"/>
      <c r="C2668" s="76"/>
      <c r="D2668" s="76"/>
      <c r="E2668" s="76" t="s">
        <v>100</v>
      </c>
      <c r="F2668" s="76"/>
      <c r="G2668" s="76"/>
      <c r="H2668" s="76"/>
      <c r="I2668" s="76"/>
      <c r="J2668" s="76"/>
      <c r="K2668" s="76"/>
      <c r="L2668" s="76"/>
      <c r="M2668" s="76"/>
      <c r="N2668" s="85" t="s">
        <v>40</v>
      </c>
      <c r="O2668" s="76"/>
      <c r="P2668" s="76"/>
      <c r="Q2668" s="76"/>
      <c r="R2668" s="76"/>
      <c r="S2668" s="76"/>
      <c r="T2668" s="76" t="s">
        <v>101</v>
      </c>
      <c r="U2668" s="76"/>
      <c r="V2668" s="76"/>
      <c r="W2668" s="76"/>
      <c r="X2668" s="76"/>
      <c r="Y2668" s="76"/>
      <c r="Z2668" s="76"/>
      <c r="AA2668" s="76"/>
      <c r="AB2668" s="80"/>
      <c r="AD2668" s="87" t="s">
        <v>115</v>
      </c>
      <c r="AE2668" s="58"/>
      <c r="AF2668" s="58"/>
      <c r="AG2668" s="58"/>
      <c r="AH2668" s="72"/>
      <c r="AI2668" s="58"/>
      <c r="AJ2668" s="58"/>
      <c r="AK2668" s="59"/>
    </row>
    <row r="2669" spans="1:37">
      <c r="A2669" s="103" t="s">
        <v>116</v>
      </c>
      <c r="B2669" s="104" t="s">
        <v>117</v>
      </c>
      <c r="C2669" s="104"/>
      <c r="D2669" s="104"/>
      <c r="E2669" s="104"/>
      <c r="F2669" s="104"/>
      <c r="G2669" s="105"/>
      <c r="H2669" s="104" t="s">
        <v>118</v>
      </c>
      <c r="I2669" s="104"/>
      <c r="J2669" s="105"/>
      <c r="K2669" s="106" t="s">
        <v>119</v>
      </c>
      <c r="L2669" s="107" t="s">
        <v>120</v>
      </c>
      <c r="M2669" s="108"/>
      <c r="N2669" s="109" t="s">
        <v>94</v>
      </c>
      <c r="O2669" s="105" t="s">
        <v>116</v>
      </c>
      <c r="P2669" s="104" t="s">
        <v>117</v>
      </c>
      <c r="Q2669" s="104"/>
      <c r="R2669" s="104"/>
      <c r="S2669" s="104"/>
      <c r="T2669" s="104"/>
      <c r="U2669" s="105"/>
      <c r="V2669" s="104" t="s">
        <v>118</v>
      </c>
      <c r="W2669" s="104"/>
      <c r="X2669" s="105"/>
      <c r="Y2669" s="106" t="s">
        <v>119</v>
      </c>
      <c r="Z2669" s="107" t="s">
        <v>120</v>
      </c>
      <c r="AA2669" s="108"/>
      <c r="AB2669" s="109" t="s">
        <v>94</v>
      </c>
    </row>
    <row r="2670" spans="1:37">
      <c r="A2670" s="110" t="s">
        <v>121</v>
      </c>
      <c r="B2670" s="111"/>
      <c r="C2670" s="111"/>
      <c r="D2670" s="111"/>
      <c r="E2670" s="111"/>
      <c r="F2670" s="111"/>
      <c r="G2670" s="112"/>
      <c r="H2670" s="111"/>
      <c r="I2670" s="111"/>
      <c r="J2670" s="112"/>
      <c r="K2670" s="113"/>
      <c r="L2670" s="114"/>
      <c r="M2670" s="115"/>
      <c r="N2670" s="116"/>
      <c r="O2670" s="117" t="s">
        <v>121</v>
      </c>
      <c r="P2670" s="111"/>
      <c r="Q2670" s="111"/>
      <c r="R2670" s="111"/>
      <c r="S2670" s="111"/>
      <c r="T2670" s="111"/>
      <c r="U2670" s="112"/>
      <c r="V2670" s="111"/>
      <c r="W2670" s="111"/>
      <c r="X2670" s="112"/>
      <c r="Y2670" s="113"/>
      <c r="Z2670" s="114"/>
      <c r="AA2670" s="115"/>
      <c r="AB2670" s="116"/>
      <c r="AD2670" s="64" t="s">
        <v>122</v>
      </c>
    </row>
    <row r="2671" spans="1:37">
      <c r="A2671" s="110" t="s">
        <v>123</v>
      </c>
      <c r="B2671" s="111"/>
      <c r="C2671" s="111"/>
      <c r="D2671" s="111"/>
      <c r="E2671" s="111"/>
      <c r="F2671" s="111"/>
      <c r="G2671" s="112"/>
      <c r="H2671" s="111"/>
      <c r="I2671" s="111"/>
      <c r="J2671" s="112"/>
      <c r="K2671" s="118"/>
      <c r="L2671" s="119"/>
      <c r="M2671" s="112"/>
      <c r="N2671" s="116"/>
      <c r="O2671" s="117" t="s">
        <v>123</v>
      </c>
      <c r="P2671" s="111"/>
      <c r="Q2671" s="111"/>
      <c r="R2671" s="111"/>
      <c r="S2671" s="111"/>
      <c r="T2671" s="111"/>
      <c r="U2671" s="112"/>
      <c r="V2671" s="111"/>
      <c r="W2671" s="111"/>
      <c r="X2671" s="112"/>
      <c r="Y2671" s="118"/>
      <c r="Z2671" s="119"/>
      <c r="AA2671" s="112"/>
      <c r="AB2671" s="116"/>
      <c r="AD2671" s="120"/>
      <c r="AE2671" s="58"/>
      <c r="AF2671" s="58"/>
      <c r="AG2671" s="58"/>
      <c r="AH2671" s="58"/>
      <c r="AI2671" s="58"/>
      <c r="AJ2671" s="58"/>
      <c r="AK2671" s="58"/>
    </row>
    <row r="2672" spans="1:37">
      <c r="A2672" s="110" t="s">
        <v>124</v>
      </c>
      <c r="B2672" s="111"/>
      <c r="C2672" s="111"/>
      <c r="D2672" s="111"/>
      <c r="E2672" s="111"/>
      <c r="F2672" s="111"/>
      <c r="G2672" s="112"/>
      <c r="H2672" s="111"/>
      <c r="I2672" s="111"/>
      <c r="J2672" s="112"/>
      <c r="K2672" s="118"/>
      <c r="L2672" s="119"/>
      <c r="M2672" s="112"/>
      <c r="N2672" s="116"/>
      <c r="O2672" s="117" t="s">
        <v>124</v>
      </c>
      <c r="P2672" s="111"/>
      <c r="Q2672" s="111"/>
      <c r="R2672" s="111"/>
      <c r="S2672" s="111"/>
      <c r="T2672" s="111"/>
      <c r="U2672" s="112"/>
      <c r="V2672" s="111"/>
      <c r="W2672" s="111"/>
      <c r="X2672" s="112"/>
      <c r="Y2672" s="118"/>
      <c r="Z2672" s="119"/>
      <c r="AA2672" s="112"/>
      <c r="AB2672" s="116"/>
      <c r="AD2672" s="64" t="s">
        <v>96</v>
      </c>
    </row>
    <row r="2673" spans="1:37">
      <c r="A2673" s="110" t="s">
        <v>125</v>
      </c>
      <c r="B2673" s="111"/>
      <c r="C2673" s="111"/>
      <c r="D2673" s="111"/>
      <c r="E2673" s="111"/>
      <c r="F2673" s="111"/>
      <c r="G2673" s="112"/>
      <c r="H2673" s="111"/>
      <c r="I2673" s="111"/>
      <c r="J2673" s="112"/>
      <c r="K2673" s="118"/>
      <c r="L2673" s="119"/>
      <c r="M2673" s="112"/>
      <c r="N2673" s="116"/>
      <c r="O2673" s="117" t="s">
        <v>125</v>
      </c>
      <c r="P2673" s="111"/>
      <c r="Q2673" s="111"/>
      <c r="R2673" s="111"/>
      <c r="S2673" s="111"/>
      <c r="T2673" s="111"/>
      <c r="U2673" s="112"/>
      <c r="V2673" s="111"/>
      <c r="W2673" s="111"/>
      <c r="X2673" s="112"/>
      <c r="Y2673" s="118"/>
      <c r="Z2673" s="119"/>
      <c r="AA2673" s="112"/>
      <c r="AB2673" s="116"/>
      <c r="AD2673" s="120"/>
      <c r="AE2673" s="58"/>
      <c r="AF2673" s="58"/>
      <c r="AG2673" s="58"/>
      <c r="AH2673" s="58"/>
      <c r="AI2673" s="58"/>
      <c r="AJ2673" s="58"/>
      <c r="AK2673" s="58"/>
    </row>
    <row r="2674" spans="1:37">
      <c r="A2674" s="110" t="s">
        <v>126</v>
      </c>
      <c r="B2674" s="111"/>
      <c r="C2674" s="111"/>
      <c r="D2674" s="111"/>
      <c r="E2674" s="111"/>
      <c r="F2674" s="111"/>
      <c r="G2674" s="112"/>
      <c r="H2674" s="111"/>
      <c r="I2674" s="111"/>
      <c r="J2674" s="112"/>
      <c r="K2674" s="118"/>
      <c r="L2674" s="119"/>
      <c r="M2674" s="112"/>
      <c r="N2674" s="116"/>
      <c r="O2674" s="117" t="s">
        <v>126</v>
      </c>
      <c r="P2674" s="111"/>
      <c r="Q2674" s="111"/>
      <c r="R2674" s="111"/>
      <c r="S2674" s="111"/>
      <c r="T2674" s="111"/>
      <c r="U2674" s="112"/>
      <c r="V2674" s="111"/>
      <c r="W2674" s="111"/>
      <c r="X2674" s="112"/>
      <c r="Y2674" s="118"/>
      <c r="Z2674" s="119"/>
      <c r="AA2674" s="112"/>
      <c r="AB2674" s="116"/>
      <c r="AD2674" s="64" t="s">
        <v>127</v>
      </c>
    </row>
    <row r="2675" spans="1:37">
      <c r="A2675" s="121" t="s">
        <v>128</v>
      </c>
      <c r="B2675" s="58"/>
      <c r="C2675" s="58"/>
      <c r="D2675" s="58"/>
      <c r="E2675" s="58"/>
      <c r="F2675" s="58"/>
      <c r="G2675" s="72"/>
      <c r="H2675" s="58"/>
      <c r="I2675" s="58"/>
      <c r="J2675" s="72"/>
      <c r="K2675" s="122"/>
      <c r="L2675" s="123"/>
      <c r="M2675" s="72"/>
      <c r="N2675" s="59"/>
      <c r="O2675" s="124" t="s">
        <v>128</v>
      </c>
      <c r="P2675" s="58"/>
      <c r="Q2675" s="58"/>
      <c r="R2675" s="58"/>
      <c r="S2675" s="58"/>
      <c r="T2675" s="58"/>
      <c r="U2675" s="72"/>
      <c r="V2675" s="58"/>
      <c r="W2675" s="58"/>
      <c r="X2675" s="72"/>
      <c r="Y2675" s="122"/>
      <c r="Z2675" s="123"/>
      <c r="AA2675" s="72"/>
      <c r="AB2675" s="59"/>
      <c r="AD2675" s="125"/>
      <c r="AE2675" s="125" t="str">
        <f>Daten!$A$35</f>
        <v>Fredenbeck</v>
      </c>
      <c r="AF2675" s="58"/>
      <c r="AG2675" s="58"/>
      <c r="AH2675" s="58"/>
      <c r="AI2675" s="58"/>
      <c r="AJ2675" s="58"/>
      <c r="AK2675" s="58"/>
    </row>
    <row r="2676" spans="1:37">
      <c r="A2676" s="65" t="s">
        <v>129</v>
      </c>
      <c r="N2676" s="61"/>
      <c r="O2676" s="64" t="s">
        <v>129</v>
      </c>
      <c r="AB2676" s="61"/>
      <c r="AD2676" s="64" t="s">
        <v>130</v>
      </c>
    </row>
    <row r="2677" spans="1:37">
      <c r="A2677" s="57"/>
      <c r="B2677" s="58"/>
      <c r="C2677" s="58"/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9"/>
      <c r="O2677" s="58"/>
      <c r="P2677" s="58"/>
      <c r="Q2677" s="58"/>
      <c r="R2677" s="58"/>
      <c r="S2677" s="58"/>
      <c r="T2677" s="58"/>
      <c r="U2677" s="58"/>
      <c r="V2677" s="58"/>
      <c r="W2677" s="58"/>
      <c r="X2677" s="58"/>
      <c r="Y2677" s="58"/>
      <c r="Z2677" s="58"/>
      <c r="AA2677" s="58"/>
      <c r="AB2677" s="59"/>
      <c r="AD2677" s="58"/>
      <c r="AE2677" s="126" t="str">
        <f>Daten!$A$33</f>
        <v>06.05.2017</v>
      </c>
      <c r="AF2677" s="58"/>
      <c r="AG2677" s="58"/>
      <c r="AH2677" s="58"/>
      <c r="AI2677" s="58"/>
      <c r="AJ2677" s="58"/>
      <c r="AK2677" s="58"/>
    </row>
    <row r="2678" spans="1:37" ht="12" customHeight="1">
      <c r="A2678" s="127"/>
    </row>
    <row r="2679" spans="1:37">
      <c r="A2679" s="51" t="s">
        <v>95</v>
      </c>
      <c r="B2679" s="52"/>
      <c r="C2679" s="52"/>
      <c r="D2679" s="52"/>
      <c r="E2679" s="53"/>
      <c r="F2679" s="54" t="s">
        <v>96</v>
      </c>
      <c r="G2679" s="52"/>
      <c r="H2679" s="52"/>
      <c r="I2679" s="52"/>
      <c r="J2679" s="52"/>
      <c r="K2679" s="52"/>
      <c r="L2679" s="52"/>
      <c r="M2679" s="52"/>
      <c r="N2679" s="52"/>
      <c r="O2679" s="52"/>
      <c r="P2679" s="53"/>
      <c r="Q2679" s="54" t="s">
        <v>97</v>
      </c>
      <c r="R2679" s="52"/>
      <c r="S2679" s="52"/>
      <c r="T2679" s="52"/>
      <c r="U2679" s="52"/>
      <c r="V2679" s="52"/>
      <c r="W2679" s="52"/>
      <c r="X2679" s="52"/>
      <c r="Y2679" s="52"/>
      <c r="Z2679" s="52"/>
      <c r="AA2679" s="52"/>
      <c r="AB2679" s="53"/>
      <c r="AC2679" s="55" t="s">
        <v>98</v>
      </c>
    </row>
    <row r="2680" spans="1:37">
      <c r="A2680" s="57"/>
      <c r="B2680" s="58"/>
      <c r="C2680" s="58"/>
      <c r="D2680" s="58"/>
      <c r="E2680" s="59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9"/>
      <c r="Q2680" s="58"/>
      <c r="R2680" s="58">
        <f>Sonntag!P107</f>
        <v>0</v>
      </c>
      <c r="S2680" s="58"/>
      <c r="T2680" s="58"/>
      <c r="U2680" s="58"/>
      <c r="V2680" s="58"/>
      <c r="W2680" s="58"/>
      <c r="X2680" s="58"/>
      <c r="Y2680" s="58"/>
      <c r="Z2680" s="58"/>
      <c r="AA2680" s="58"/>
      <c r="AB2680" s="59"/>
      <c r="AC2680" s="55" t="s">
        <v>99</v>
      </c>
    </row>
    <row r="2681" spans="1:37" ht="15.95" customHeight="1">
      <c r="A2681" s="60" t="s">
        <v>100</v>
      </c>
      <c r="C2681" s="56">
        <f>Sonntag!I107</f>
        <v>0</v>
      </c>
      <c r="M2681" s="61"/>
      <c r="N2681" s="62" t="s">
        <v>101</v>
      </c>
      <c r="O2681" s="63"/>
      <c r="P2681" s="56">
        <f>Sonntag!M107</f>
        <v>0</v>
      </c>
      <c r="AB2681" s="61"/>
    </row>
    <row r="2682" spans="1:37">
      <c r="A2682" s="57"/>
      <c r="B2682" s="58"/>
      <c r="C2682" s="58"/>
      <c r="M2682" s="61"/>
      <c r="N2682" s="62"/>
      <c r="AB2682" s="61"/>
      <c r="AD2682" s="64" t="s">
        <v>37</v>
      </c>
      <c r="AG2682" s="64" t="s">
        <v>102</v>
      </c>
      <c r="AJ2682" s="64" t="s">
        <v>39</v>
      </c>
    </row>
    <row r="2683" spans="1:37">
      <c r="A2683" s="65" t="s">
        <v>100</v>
      </c>
      <c r="C2683" s="66"/>
      <c r="D2683" s="67"/>
      <c r="E2683" s="67"/>
      <c r="F2683" s="67"/>
      <c r="G2683" s="67"/>
      <c r="H2683" s="68"/>
      <c r="I2683" s="67"/>
      <c r="J2683" s="67"/>
      <c r="K2683" s="67"/>
      <c r="L2683" s="67"/>
      <c r="M2683" s="68"/>
      <c r="N2683" s="67"/>
      <c r="O2683" s="67"/>
      <c r="P2683" s="67"/>
      <c r="Q2683" s="67"/>
      <c r="R2683" s="68"/>
      <c r="S2683" s="67"/>
      <c r="T2683" s="67"/>
      <c r="U2683" s="67"/>
      <c r="V2683" s="67"/>
      <c r="W2683" s="68"/>
      <c r="X2683" s="67"/>
      <c r="Y2683" s="67"/>
      <c r="Z2683" s="67"/>
      <c r="AA2683" s="67"/>
      <c r="AB2683" s="68"/>
      <c r="AC2683" s="62"/>
      <c r="AD2683" s="69"/>
      <c r="AE2683" s="53"/>
      <c r="AF2683" s="62"/>
      <c r="AG2683" s="69"/>
      <c r="AH2683" s="53"/>
      <c r="AJ2683" s="69"/>
      <c r="AK2683" s="53"/>
    </row>
    <row r="2684" spans="1:37">
      <c r="A2684" s="70" t="s">
        <v>101</v>
      </c>
      <c r="B2684" s="58"/>
      <c r="C2684" s="71"/>
      <c r="D2684" s="72"/>
      <c r="E2684" s="72"/>
      <c r="F2684" s="72"/>
      <c r="G2684" s="72"/>
      <c r="H2684" s="59"/>
      <c r="I2684" s="72"/>
      <c r="J2684" s="72"/>
      <c r="K2684" s="72"/>
      <c r="L2684" s="72"/>
      <c r="M2684" s="59"/>
      <c r="N2684" s="72"/>
      <c r="O2684" s="72"/>
      <c r="P2684" s="72"/>
      <c r="Q2684" s="72"/>
      <c r="R2684" s="59"/>
      <c r="S2684" s="72"/>
      <c r="T2684" s="72"/>
      <c r="U2684" s="72"/>
      <c r="V2684" s="72"/>
      <c r="W2684" s="59"/>
      <c r="X2684" s="72"/>
      <c r="Y2684" s="72"/>
      <c r="Z2684" s="72"/>
      <c r="AA2684" s="72"/>
      <c r="AB2684" s="59"/>
      <c r="AC2684" s="62"/>
      <c r="AD2684" s="462">
        <f>Sonntag!C106</f>
        <v>0</v>
      </c>
      <c r="AE2684" s="463"/>
      <c r="AF2684" s="62"/>
      <c r="AG2684" s="462">
        <f>Sonntag!E107</f>
        <v>0</v>
      </c>
      <c r="AH2684" s="463"/>
      <c r="AJ2684" s="462">
        <f>Sonntag!F107</f>
        <v>0</v>
      </c>
      <c r="AK2684" s="463"/>
    </row>
    <row r="2685" spans="1:37">
      <c r="A2685" s="65" t="s">
        <v>100</v>
      </c>
      <c r="C2685" s="66"/>
      <c r="D2685" s="67"/>
      <c r="E2685" s="67"/>
      <c r="F2685" s="67"/>
      <c r="G2685" s="67"/>
      <c r="H2685" s="68"/>
      <c r="I2685" s="67"/>
      <c r="J2685" s="67"/>
      <c r="K2685" s="67"/>
      <c r="L2685" s="67"/>
      <c r="M2685" s="68"/>
      <c r="N2685" s="67"/>
      <c r="O2685" s="67"/>
      <c r="P2685" s="67"/>
      <c r="Q2685" s="67"/>
      <c r="R2685" s="68"/>
      <c r="S2685" s="67"/>
      <c r="T2685" s="67"/>
      <c r="U2685" s="67"/>
      <c r="V2685" s="67"/>
      <c r="W2685" s="68"/>
      <c r="X2685" s="67"/>
      <c r="Y2685" s="67"/>
      <c r="Z2685" s="67"/>
      <c r="AA2685" s="67"/>
      <c r="AB2685" s="68"/>
      <c r="AC2685" s="62"/>
      <c r="AD2685" s="57"/>
      <c r="AE2685" s="59"/>
      <c r="AF2685" s="62"/>
      <c r="AG2685" s="57"/>
      <c r="AH2685" s="59"/>
      <c r="AJ2685" s="57"/>
      <c r="AK2685" s="59"/>
    </row>
    <row r="2686" spans="1:37">
      <c r="A2686" s="70" t="s">
        <v>101</v>
      </c>
      <c r="B2686" s="58"/>
      <c r="C2686" s="71"/>
      <c r="D2686" s="72"/>
      <c r="E2686" s="72"/>
      <c r="F2686" s="72"/>
      <c r="G2686" s="72"/>
      <c r="H2686" s="59"/>
      <c r="I2686" s="72"/>
      <c r="J2686" s="72"/>
      <c r="K2686" s="72"/>
      <c r="L2686" s="72"/>
      <c r="M2686" s="59"/>
      <c r="N2686" s="72"/>
      <c r="O2686" s="72"/>
      <c r="P2686" s="72"/>
      <c r="Q2686" s="72"/>
      <c r="R2686" s="59"/>
      <c r="S2686" s="72"/>
      <c r="T2686" s="72"/>
      <c r="U2686" s="72"/>
      <c r="V2686" s="72"/>
      <c r="W2686" s="59"/>
      <c r="X2686" s="72"/>
      <c r="Y2686" s="72"/>
      <c r="Z2686" s="72"/>
      <c r="AA2686" s="72"/>
      <c r="AB2686" s="59"/>
      <c r="AC2686" s="62"/>
      <c r="AD2686" s="62"/>
      <c r="AE2686" s="62"/>
      <c r="AF2686" s="62"/>
      <c r="AG2686" s="62"/>
    </row>
    <row r="2687" spans="1:37">
      <c r="A2687" s="65" t="s">
        <v>100</v>
      </c>
      <c r="C2687" s="66"/>
      <c r="D2687" s="67"/>
      <c r="E2687" s="67"/>
      <c r="F2687" s="67"/>
      <c r="G2687" s="67"/>
      <c r="H2687" s="68"/>
      <c r="I2687" s="67"/>
      <c r="J2687" s="67"/>
      <c r="K2687" s="67"/>
      <c r="L2687" s="67"/>
      <c r="M2687" s="68"/>
      <c r="N2687" s="67"/>
      <c r="O2687" s="67"/>
      <c r="P2687" s="67"/>
      <c r="Q2687" s="67"/>
      <c r="R2687" s="68"/>
      <c r="S2687" s="67"/>
      <c r="T2687" s="67"/>
      <c r="U2687" s="67"/>
      <c r="V2687" s="67"/>
      <c r="W2687" s="68"/>
      <c r="X2687" s="67"/>
      <c r="Y2687" s="67"/>
      <c r="Z2687" s="67"/>
      <c r="AA2687" s="67"/>
      <c r="AB2687" s="68"/>
      <c r="AC2687" s="62"/>
      <c r="AD2687" s="73" t="s">
        <v>103</v>
      </c>
      <c r="AE2687" s="62"/>
      <c r="AF2687" s="62"/>
      <c r="AG2687" s="62"/>
    </row>
    <row r="2688" spans="1:37">
      <c r="A2688" s="70" t="s">
        <v>101</v>
      </c>
      <c r="B2688" s="58"/>
      <c r="C2688" s="71"/>
      <c r="D2688" s="72"/>
      <c r="E2688" s="72"/>
      <c r="F2688" s="72"/>
      <c r="G2688" s="72"/>
      <c r="H2688" s="59"/>
      <c r="I2688" s="72"/>
      <c r="J2688" s="72"/>
      <c r="K2688" s="72"/>
      <c r="L2688" s="72"/>
      <c r="M2688" s="59"/>
      <c r="N2688" s="72"/>
      <c r="O2688" s="72"/>
      <c r="P2688" s="72"/>
      <c r="Q2688" s="72"/>
      <c r="R2688" s="59"/>
      <c r="S2688" s="72"/>
      <c r="T2688" s="72"/>
      <c r="U2688" s="72"/>
      <c r="V2688" s="72"/>
      <c r="W2688" s="59"/>
      <c r="X2688" s="72"/>
      <c r="Y2688" s="72"/>
      <c r="Z2688" s="72"/>
      <c r="AA2688" s="72"/>
      <c r="AB2688" s="59"/>
      <c r="AC2688" s="62"/>
      <c r="AD2688" s="62"/>
      <c r="AE2688" s="62"/>
      <c r="AF2688" s="62"/>
      <c r="AG2688" s="62"/>
    </row>
    <row r="2689" spans="1:37">
      <c r="A2689" s="65" t="s">
        <v>100</v>
      </c>
      <c r="C2689" s="66"/>
      <c r="D2689" s="67"/>
      <c r="E2689" s="67"/>
      <c r="F2689" s="67"/>
      <c r="G2689" s="67"/>
      <c r="H2689" s="68"/>
      <c r="I2689" s="67"/>
      <c r="J2689" s="67"/>
      <c r="K2689" s="67"/>
      <c r="L2689" s="67"/>
      <c r="M2689" s="68"/>
      <c r="N2689" s="67"/>
      <c r="O2689" s="67"/>
      <c r="P2689" s="67"/>
      <c r="Q2689" s="67"/>
      <c r="R2689" s="68"/>
      <c r="S2689" s="67"/>
      <c r="T2689" s="67"/>
      <c r="U2689" s="67"/>
      <c r="V2689" s="67"/>
      <c r="W2689" s="68"/>
      <c r="X2689" s="67"/>
      <c r="Y2689" s="67"/>
      <c r="Z2689" s="67"/>
      <c r="AA2689" s="67"/>
      <c r="AB2689" s="68"/>
      <c r="AC2689" s="62"/>
      <c r="AD2689" s="74" t="str">
        <f>Daten!$A$31</f>
        <v>DM Senioren 2017</v>
      </c>
      <c r="AE2689" s="58"/>
      <c r="AF2689" s="58"/>
      <c r="AG2689" s="58"/>
      <c r="AH2689" s="58"/>
      <c r="AI2689" s="58"/>
      <c r="AJ2689" s="58"/>
      <c r="AK2689" s="58"/>
    </row>
    <row r="2690" spans="1:37">
      <c r="A2690" s="70" t="s">
        <v>101</v>
      </c>
      <c r="B2690" s="58"/>
      <c r="C2690" s="71"/>
      <c r="D2690" s="72"/>
      <c r="E2690" s="72"/>
      <c r="F2690" s="72"/>
      <c r="G2690" s="72"/>
      <c r="H2690" s="59"/>
      <c r="I2690" s="72"/>
      <c r="J2690" s="72"/>
      <c r="K2690" s="72"/>
      <c r="L2690" s="72"/>
      <c r="M2690" s="59"/>
      <c r="N2690" s="72"/>
      <c r="O2690" s="72"/>
      <c r="P2690" s="72"/>
      <c r="Q2690" s="72"/>
      <c r="R2690" s="59"/>
      <c r="S2690" s="72"/>
      <c r="T2690" s="72"/>
      <c r="U2690" s="72"/>
      <c r="V2690" s="72"/>
      <c r="W2690" s="59"/>
      <c r="X2690" s="72"/>
      <c r="Y2690" s="72"/>
      <c r="Z2690" s="72"/>
      <c r="AA2690" s="72"/>
      <c r="AB2690" s="59"/>
      <c r="AC2690" s="62"/>
      <c r="AD2690" s="75">
        <f>Sonntag!G107</f>
        <v>0</v>
      </c>
      <c r="AE2690" s="76"/>
      <c r="AF2690" s="76"/>
      <c r="AG2690" s="75" t="s">
        <v>34</v>
      </c>
      <c r="AH2690" s="76"/>
      <c r="AI2690" s="76"/>
      <c r="AJ2690" s="76"/>
      <c r="AK2690" s="76"/>
    </row>
    <row r="2691" spans="1:37">
      <c r="A2691" s="65" t="s">
        <v>100</v>
      </c>
      <c r="C2691" s="66"/>
      <c r="D2691" s="67"/>
      <c r="E2691" s="67"/>
      <c r="F2691" s="67"/>
      <c r="G2691" s="67"/>
      <c r="H2691" s="68"/>
      <c r="I2691" s="67"/>
      <c r="J2691" s="67"/>
      <c r="K2691" s="67"/>
      <c r="L2691" s="67"/>
      <c r="M2691" s="68"/>
      <c r="N2691" s="67"/>
      <c r="O2691" s="67"/>
      <c r="P2691" s="67"/>
      <c r="Q2691" s="67"/>
      <c r="R2691" s="68"/>
      <c r="S2691" s="67"/>
      <c r="T2691" s="67"/>
      <c r="U2691" s="67"/>
      <c r="V2691" s="67"/>
      <c r="W2691" s="68"/>
      <c r="X2691" s="67"/>
      <c r="Y2691" s="67"/>
      <c r="Z2691" s="67"/>
      <c r="AA2691" s="67"/>
      <c r="AB2691" s="68"/>
      <c r="AC2691" s="62"/>
      <c r="AD2691" s="77"/>
      <c r="AE2691" s="62"/>
      <c r="AF2691" s="62"/>
      <c r="AG2691" s="62"/>
      <c r="AH2691" s="62"/>
      <c r="AI2691" s="62"/>
      <c r="AJ2691" s="62"/>
      <c r="AK2691" s="62"/>
    </row>
    <row r="2692" spans="1:37">
      <c r="A2692" s="70" t="s">
        <v>101</v>
      </c>
      <c r="B2692" s="58"/>
      <c r="C2692" s="71"/>
      <c r="D2692" s="72"/>
      <c r="E2692" s="72"/>
      <c r="F2692" s="72"/>
      <c r="G2692" s="72"/>
      <c r="H2692" s="59"/>
      <c r="I2692" s="72"/>
      <c r="J2692" s="72"/>
      <c r="K2692" s="72"/>
      <c r="L2692" s="72"/>
      <c r="M2692" s="59"/>
      <c r="N2692" s="72"/>
      <c r="O2692" s="72"/>
      <c r="P2692" s="72"/>
      <c r="Q2692" s="72"/>
      <c r="R2692" s="59"/>
      <c r="S2692" s="72"/>
      <c r="T2692" s="72"/>
      <c r="U2692" s="72"/>
      <c r="V2692" s="72"/>
      <c r="W2692" s="59"/>
      <c r="X2692" s="72"/>
      <c r="Y2692" s="72"/>
      <c r="Z2692" s="72"/>
      <c r="AA2692" s="72"/>
      <c r="AB2692" s="59"/>
      <c r="AC2692" s="62"/>
      <c r="AD2692" s="78" t="s">
        <v>104</v>
      </c>
      <c r="AE2692" s="76"/>
      <c r="AF2692" s="76"/>
      <c r="AG2692" s="76"/>
      <c r="AH2692" s="79"/>
      <c r="AI2692" s="76"/>
      <c r="AJ2692" s="76"/>
      <c r="AK2692" s="80"/>
    </row>
    <row r="2693" spans="1:37">
      <c r="D2693" s="64"/>
      <c r="AD2693" s="81"/>
      <c r="AE2693" s="52"/>
      <c r="AF2693" s="52"/>
      <c r="AG2693" s="52"/>
      <c r="AH2693" s="82"/>
      <c r="AI2693" s="52"/>
      <c r="AJ2693" s="52"/>
      <c r="AK2693" s="53"/>
    </row>
    <row r="2694" spans="1:37">
      <c r="A2694" s="83" t="s">
        <v>105</v>
      </c>
      <c r="B2694" s="76"/>
      <c r="C2694" s="80"/>
      <c r="D2694" s="84"/>
      <c r="E2694" s="84" t="s">
        <v>100</v>
      </c>
      <c r="F2694" s="85" t="s">
        <v>21</v>
      </c>
      <c r="G2694" s="84" t="s">
        <v>101</v>
      </c>
      <c r="H2694" s="86"/>
      <c r="I2694" s="84" t="s">
        <v>106</v>
      </c>
      <c r="J2694" s="84"/>
      <c r="K2694" s="84"/>
      <c r="L2694" s="84"/>
      <c r="M2694" s="86"/>
      <c r="N2694" s="84" t="s">
        <v>107</v>
      </c>
      <c r="O2694" s="84"/>
      <c r="P2694" s="84"/>
      <c r="Q2694" s="84"/>
      <c r="R2694" s="86"/>
      <c r="S2694" s="73"/>
      <c r="T2694" s="73"/>
      <c r="AD2694" s="87" t="s">
        <v>108</v>
      </c>
      <c r="AE2694" s="58"/>
      <c r="AF2694" s="58"/>
      <c r="AG2694" s="58"/>
      <c r="AH2694" s="72"/>
      <c r="AI2694" s="58"/>
      <c r="AJ2694" s="58"/>
      <c r="AK2694" s="59"/>
    </row>
    <row r="2695" spans="1:37">
      <c r="A2695" s="60"/>
      <c r="C2695" s="61"/>
      <c r="H2695" s="61"/>
      <c r="M2695" s="61"/>
      <c r="N2695" s="88"/>
      <c r="O2695" s="89"/>
      <c r="P2695" s="89"/>
      <c r="Q2695" s="89"/>
      <c r="R2695" s="90"/>
      <c r="S2695" s="62"/>
      <c r="T2695" s="56" t="s">
        <v>109</v>
      </c>
      <c r="AD2695" s="91"/>
      <c r="AE2695" s="62"/>
      <c r="AF2695" s="62"/>
      <c r="AG2695" s="62"/>
      <c r="AH2695" s="92"/>
      <c r="AI2695" s="62"/>
      <c r="AJ2695" s="62"/>
      <c r="AK2695" s="61"/>
    </row>
    <row r="2696" spans="1:37">
      <c r="A2696" s="93" t="s">
        <v>110</v>
      </c>
      <c r="B2696" s="58"/>
      <c r="C2696" s="59"/>
      <c r="D2696" s="58"/>
      <c r="E2696" s="58"/>
      <c r="F2696" s="94" t="s">
        <v>21</v>
      </c>
      <c r="G2696" s="58"/>
      <c r="H2696" s="59"/>
      <c r="I2696" s="58"/>
      <c r="J2696" s="58"/>
      <c r="K2696" s="94" t="s">
        <v>21</v>
      </c>
      <c r="L2696" s="58"/>
      <c r="M2696" s="59"/>
      <c r="N2696" s="95"/>
      <c r="O2696" s="95"/>
      <c r="P2696" s="96"/>
      <c r="Q2696" s="97"/>
      <c r="R2696" s="98"/>
      <c r="S2696" s="62"/>
      <c r="T2696" s="62"/>
      <c r="AD2696" s="87" t="s">
        <v>111</v>
      </c>
      <c r="AE2696" s="58"/>
      <c r="AF2696" s="58"/>
      <c r="AG2696" s="58"/>
      <c r="AH2696" s="72"/>
      <c r="AI2696" s="58"/>
      <c r="AJ2696" s="58"/>
      <c r="AK2696" s="59"/>
    </row>
    <row r="2697" spans="1:37">
      <c r="A2697" s="60"/>
      <c r="C2697" s="61"/>
      <c r="H2697" s="61"/>
      <c r="K2697" s="99"/>
      <c r="M2697" s="61"/>
      <c r="N2697" s="62"/>
      <c r="Q2697" s="100"/>
      <c r="R2697" s="61"/>
      <c r="S2697" s="62"/>
      <c r="T2697" s="58"/>
      <c r="U2697" s="58"/>
      <c r="V2697" s="58"/>
      <c r="W2697" s="58"/>
      <c r="X2697" s="58"/>
      <c r="Y2697" s="58"/>
      <c r="Z2697" s="58"/>
      <c r="AA2697" s="58"/>
      <c r="AB2697" s="58"/>
      <c r="AC2697" s="62"/>
      <c r="AD2697" s="91"/>
      <c r="AE2697" s="62"/>
      <c r="AF2697" s="62"/>
      <c r="AG2697" s="62"/>
      <c r="AH2697" s="92"/>
      <c r="AI2697" s="62"/>
      <c r="AJ2697" s="62"/>
      <c r="AK2697" s="61"/>
    </row>
    <row r="2698" spans="1:37">
      <c r="A2698" s="93" t="s">
        <v>112</v>
      </c>
      <c r="B2698" s="58"/>
      <c r="C2698" s="59"/>
      <c r="D2698" s="58"/>
      <c r="E2698" s="58"/>
      <c r="F2698" s="94" t="s">
        <v>21</v>
      </c>
      <c r="G2698" s="58"/>
      <c r="H2698" s="59"/>
      <c r="I2698" s="58"/>
      <c r="J2698" s="58"/>
      <c r="K2698" s="94" t="s">
        <v>21</v>
      </c>
      <c r="L2698" s="58"/>
      <c r="M2698" s="59"/>
      <c r="N2698" s="58"/>
      <c r="O2698" s="58"/>
      <c r="P2698" s="94" t="s">
        <v>21</v>
      </c>
      <c r="Q2698" s="101"/>
      <c r="R2698" s="59"/>
      <c r="S2698" s="62"/>
      <c r="T2698" s="62"/>
      <c r="AD2698" s="87" t="s">
        <v>113</v>
      </c>
      <c r="AE2698" s="58"/>
      <c r="AF2698" s="58"/>
      <c r="AG2698" s="58"/>
      <c r="AH2698" s="72"/>
      <c r="AI2698" s="58"/>
      <c r="AJ2698" s="58"/>
      <c r="AK2698" s="59"/>
    </row>
    <row r="2699" spans="1:37">
      <c r="AD2699" s="91" t="s">
        <v>114</v>
      </c>
      <c r="AE2699" s="62"/>
      <c r="AF2699" s="62"/>
      <c r="AG2699" s="62"/>
      <c r="AH2699" s="92"/>
      <c r="AI2699" s="62"/>
      <c r="AJ2699" s="62"/>
      <c r="AK2699" s="61"/>
    </row>
    <row r="2700" spans="1:37">
      <c r="A2700" s="102"/>
      <c r="B2700" s="76"/>
      <c r="C2700" s="76"/>
      <c r="D2700" s="76"/>
      <c r="E2700" s="76" t="s">
        <v>100</v>
      </c>
      <c r="F2700" s="76"/>
      <c r="G2700" s="76"/>
      <c r="H2700" s="76"/>
      <c r="I2700" s="76"/>
      <c r="J2700" s="76"/>
      <c r="K2700" s="76"/>
      <c r="L2700" s="76"/>
      <c r="M2700" s="76"/>
      <c r="N2700" s="85" t="s">
        <v>40</v>
      </c>
      <c r="O2700" s="76"/>
      <c r="P2700" s="76"/>
      <c r="Q2700" s="76"/>
      <c r="R2700" s="76"/>
      <c r="S2700" s="76"/>
      <c r="T2700" s="76" t="s">
        <v>101</v>
      </c>
      <c r="U2700" s="76"/>
      <c r="V2700" s="76"/>
      <c r="W2700" s="76"/>
      <c r="X2700" s="76"/>
      <c r="Y2700" s="76"/>
      <c r="Z2700" s="76"/>
      <c r="AA2700" s="76"/>
      <c r="AB2700" s="80"/>
      <c r="AD2700" s="87" t="s">
        <v>115</v>
      </c>
      <c r="AE2700" s="58"/>
      <c r="AF2700" s="58"/>
      <c r="AG2700" s="58"/>
      <c r="AH2700" s="72"/>
      <c r="AI2700" s="58"/>
      <c r="AJ2700" s="58"/>
      <c r="AK2700" s="59"/>
    </row>
    <row r="2701" spans="1:37">
      <c r="A2701" s="103" t="s">
        <v>116</v>
      </c>
      <c r="B2701" s="104" t="s">
        <v>117</v>
      </c>
      <c r="C2701" s="104"/>
      <c r="D2701" s="104"/>
      <c r="E2701" s="104"/>
      <c r="F2701" s="104"/>
      <c r="G2701" s="105"/>
      <c r="H2701" s="104" t="s">
        <v>118</v>
      </c>
      <c r="I2701" s="104"/>
      <c r="J2701" s="105"/>
      <c r="K2701" s="106" t="s">
        <v>119</v>
      </c>
      <c r="L2701" s="107" t="s">
        <v>120</v>
      </c>
      <c r="M2701" s="108"/>
      <c r="N2701" s="109" t="s">
        <v>94</v>
      </c>
      <c r="O2701" s="105" t="s">
        <v>116</v>
      </c>
      <c r="P2701" s="104" t="s">
        <v>117</v>
      </c>
      <c r="Q2701" s="104"/>
      <c r="R2701" s="104"/>
      <c r="S2701" s="104"/>
      <c r="T2701" s="104"/>
      <c r="U2701" s="105"/>
      <c r="V2701" s="104" t="s">
        <v>118</v>
      </c>
      <c r="W2701" s="104"/>
      <c r="X2701" s="105"/>
      <c r="Y2701" s="106" t="s">
        <v>119</v>
      </c>
      <c r="Z2701" s="107" t="s">
        <v>120</v>
      </c>
      <c r="AA2701" s="108"/>
      <c r="AB2701" s="109" t="s">
        <v>94</v>
      </c>
    </row>
    <row r="2702" spans="1:37">
      <c r="A2702" s="110" t="s">
        <v>121</v>
      </c>
      <c r="B2702" s="111"/>
      <c r="C2702" s="111"/>
      <c r="D2702" s="111"/>
      <c r="E2702" s="111"/>
      <c r="F2702" s="111"/>
      <c r="G2702" s="112"/>
      <c r="H2702" s="111"/>
      <c r="I2702" s="111"/>
      <c r="J2702" s="112"/>
      <c r="K2702" s="113"/>
      <c r="L2702" s="114"/>
      <c r="M2702" s="115"/>
      <c r="N2702" s="116"/>
      <c r="O2702" s="117" t="s">
        <v>121</v>
      </c>
      <c r="P2702" s="111"/>
      <c r="Q2702" s="111"/>
      <c r="R2702" s="111"/>
      <c r="S2702" s="111"/>
      <c r="T2702" s="111"/>
      <c r="U2702" s="112"/>
      <c r="V2702" s="111"/>
      <c r="W2702" s="111"/>
      <c r="X2702" s="112"/>
      <c r="Y2702" s="113"/>
      <c r="Z2702" s="114"/>
      <c r="AA2702" s="115"/>
      <c r="AB2702" s="116"/>
      <c r="AD2702" s="64" t="s">
        <v>122</v>
      </c>
    </row>
    <row r="2703" spans="1:37">
      <c r="A2703" s="110" t="s">
        <v>123</v>
      </c>
      <c r="B2703" s="111"/>
      <c r="C2703" s="111"/>
      <c r="D2703" s="111"/>
      <c r="E2703" s="111"/>
      <c r="F2703" s="111"/>
      <c r="G2703" s="112"/>
      <c r="H2703" s="111"/>
      <c r="I2703" s="111"/>
      <c r="J2703" s="112"/>
      <c r="K2703" s="118"/>
      <c r="L2703" s="119"/>
      <c r="M2703" s="112"/>
      <c r="N2703" s="116"/>
      <c r="O2703" s="117" t="s">
        <v>123</v>
      </c>
      <c r="P2703" s="111"/>
      <c r="Q2703" s="111"/>
      <c r="R2703" s="111"/>
      <c r="S2703" s="111"/>
      <c r="T2703" s="111"/>
      <c r="U2703" s="112"/>
      <c r="V2703" s="111"/>
      <c r="W2703" s="111"/>
      <c r="X2703" s="112"/>
      <c r="Y2703" s="118"/>
      <c r="Z2703" s="119"/>
      <c r="AA2703" s="112"/>
      <c r="AB2703" s="116"/>
      <c r="AD2703" s="120"/>
      <c r="AE2703" s="58"/>
      <c r="AF2703" s="58"/>
      <c r="AG2703" s="58"/>
      <c r="AH2703" s="58"/>
      <c r="AI2703" s="58"/>
      <c r="AJ2703" s="58"/>
      <c r="AK2703" s="58"/>
    </row>
    <row r="2704" spans="1:37">
      <c r="A2704" s="110" t="s">
        <v>124</v>
      </c>
      <c r="B2704" s="111"/>
      <c r="C2704" s="111"/>
      <c r="D2704" s="111"/>
      <c r="E2704" s="111"/>
      <c r="F2704" s="111"/>
      <c r="G2704" s="112"/>
      <c r="H2704" s="111"/>
      <c r="I2704" s="111"/>
      <c r="J2704" s="112"/>
      <c r="K2704" s="118"/>
      <c r="L2704" s="119"/>
      <c r="M2704" s="112"/>
      <c r="N2704" s="116"/>
      <c r="O2704" s="117" t="s">
        <v>124</v>
      </c>
      <c r="P2704" s="111"/>
      <c r="Q2704" s="111"/>
      <c r="R2704" s="111"/>
      <c r="S2704" s="111"/>
      <c r="T2704" s="111"/>
      <c r="U2704" s="112"/>
      <c r="V2704" s="111"/>
      <c r="W2704" s="111"/>
      <c r="X2704" s="112"/>
      <c r="Y2704" s="118"/>
      <c r="Z2704" s="119"/>
      <c r="AA2704" s="112"/>
      <c r="AB2704" s="116"/>
      <c r="AD2704" s="64" t="s">
        <v>96</v>
      </c>
    </row>
    <row r="2705" spans="1:37">
      <c r="A2705" s="110" t="s">
        <v>125</v>
      </c>
      <c r="B2705" s="111"/>
      <c r="C2705" s="111"/>
      <c r="D2705" s="111"/>
      <c r="E2705" s="111"/>
      <c r="F2705" s="111"/>
      <c r="G2705" s="112"/>
      <c r="H2705" s="111"/>
      <c r="I2705" s="111"/>
      <c r="J2705" s="112"/>
      <c r="K2705" s="118"/>
      <c r="L2705" s="119"/>
      <c r="M2705" s="112"/>
      <c r="N2705" s="116"/>
      <c r="O2705" s="117" t="s">
        <v>125</v>
      </c>
      <c r="P2705" s="111"/>
      <c r="Q2705" s="111"/>
      <c r="R2705" s="111"/>
      <c r="S2705" s="111"/>
      <c r="T2705" s="111"/>
      <c r="U2705" s="112"/>
      <c r="V2705" s="111"/>
      <c r="W2705" s="111"/>
      <c r="X2705" s="112"/>
      <c r="Y2705" s="118"/>
      <c r="Z2705" s="119"/>
      <c r="AA2705" s="112"/>
      <c r="AB2705" s="116"/>
      <c r="AD2705" s="120"/>
      <c r="AE2705" s="58"/>
      <c r="AF2705" s="58"/>
      <c r="AG2705" s="58"/>
      <c r="AH2705" s="58"/>
      <c r="AI2705" s="58"/>
      <c r="AJ2705" s="58"/>
      <c r="AK2705" s="58"/>
    </row>
    <row r="2706" spans="1:37">
      <c r="A2706" s="110" t="s">
        <v>126</v>
      </c>
      <c r="B2706" s="111"/>
      <c r="C2706" s="111"/>
      <c r="D2706" s="111"/>
      <c r="E2706" s="111"/>
      <c r="F2706" s="111"/>
      <c r="G2706" s="112"/>
      <c r="H2706" s="111"/>
      <c r="I2706" s="111"/>
      <c r="J2706" s="112"/>
      <c r="K2706" s="118"/>
      <c r="L2706" s="119"/>
      <c r="M2706" s="112"/>
      <c r="N2706" s="116"/>
      <c r="O2706" s="117" t="s">
        <v>126</v>
      </c>
      <c r="P2706" s="111"/>
      <c r="Q2706" s="111"/>
      <c r="R2706" s="111"/>
      <c r="S2706" s="111"/>
      <c r="T2706" s="111"/>
      <c r="U2706" s="112"/>
      <c r="V2706" s="111"/>
      <c r="W2706" s="111"/>
      <c r="X2706" s="112"/>
      <c r="Y2706" s="118"/>
      <c r="Z2706" s="119"/>
      <c r="AA2706" s="112"/>
      <c r="AB2706" s="116"/>
      <c r="AD2706" s="64" t="s">
        <v>127</v>
      </c>
    </row>
    <row r="2707" spans="1:37">
      <c r="A2707" s="121" t="s">
        <v>128</v>
      </c>
      <c r="B2707" s="58"/>
      <c r="C2707" s="58"/>
      <c r="D2707" s="58"/>
      <c r="E2707" s="58"/>
      <c r="F2707" s="58"/>
      <c r="G2707" s="72"/>
      <c r="H2707" s="58"/>
      <c r="I2707" s="58"/>
      <c r="J2707" s="72"/>
      <c r="K2707" s="122"/>
      <c r="L2707" s="123"/>
      <c r="M2707" s="72"/>
      <c r="N2707" s="59"/>
      <c r="O2707" s="124" t="s">
        <v>128</v>
      </c>
      <c r="P2707" s="58"/>
      <c r="Q2707" s="58"/>
      <c r="R2707" s="58"/>
      <c r="S2707" s="58"/>
      <c r="T2707" s="58"/>
      <c r="U2707" s="72"/>
      <c r="V2707" s="58"/>
      <c r="W2707" s="58"/>
      <c r="X2707" s="72"/>
      <c r="Y2707" s="122"/>
      <c r="Z2707" s="123"/>
      <c r="AA2707" s="72"/>
      <c r="AB2707" s="59"/>
      <c r="AD2707" s="120"/>
      <c r="AE2707" s="125" t="str">
        <f>Daten!$A$35</f>
        <v>Fredenbeck</v>
      </c>
      <c r="AF2707" s="58"/>
      <c r="AG2707" s="58"/>
      <c r="AH2707" s="58"/>
      <c r="AI2707" s="58"/>
      <c r="AJ2707" s="58"/>
      <c r="AK2707" s="58"/>
    </row>
    <row r="2708" spans="1:37">
      <c r="A2708" s="65" t="s">
        <v>129</v>
      </c>
      <c r="N2708" s="61"/>
      <c r="O2708" s="64" t="s">
        <v>129</v>
      </c>
      <c r="AB2708" s="61"/>
      <c r="AD2708" s="64" t="s">
        <v>130</v>
      </c>
    </row>
    <row r="2709" spans="1:37">
      <c r="A2709" s="57"/>
      <c r="B2709" s="58"/>
      <c r="C2709" s="58"/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9"/>
      <c r="O2709" s="58"/>
      <c r="P2709" s="58"/>
      <c r="Q2709" s="58"/>
      <c r="R2709" s="58"/>
      <c r="S2709" s="58"/>
      <c r="T2709" s="58"/>
      <c r="U2709" s="58"/>
      <c r="V2709" s="58"/>
      <c r="W2709" s="58"/>
      <c r="X2709" s="58"/>
      <c r="Y2709" s="58"/>
      <c r="Z2709" s="58"/>
      <c r="AA2709" s="58"/>
      <c r="AB2709" s="59"/>
      <c r="AD2709" s="58"/>
      <c r="AE2709" s="126" t="str">
        <f>Daten!$A$33</f>
        <v>06.05.2017</v>
      </c>
      <c r="AF2709" s="58"/>
      <c r="AG2709" s="58"/>
      <c r="AH2709" s="58"/>
      <c r="AI2709" s="58"/>
      <c r="AJ2709" s="58"/>
      <c r="AK2709" s="58"/>
    </row>
    <row r="2710" spans="1:37">
      <c r="A2710" s="51" t="s">
        <v>95</v>
      </c>
      <c r="B2710" s="52"/>
      <c r="C2710" s="52"/>
      <c r="D2710" s="52"/>
      <c r="E2710" s="53"/>
      <c r="F2710" s="54" t="s">
        <v>96</v>
      </c>
      <c r="G2710" s="52"/>
      <c r="H2710" s="52"/>
      <c r="I2710" s="52"/>
      <c r="J2710" s="52"/>
      <c r="K2710" s="52"/>
      <c r="L2710" s="52"/>
      <c r="M2710" s="52"/>
      <c r="N2710" s="52"/>
      <c r="O2710" s="52"/>
      <c r="P2710" s="53"/>
      <c r="Q2710" s="54" t="s">
        <v>97</v>
      </c>
      <c r="R2710" s="52"/>
      <c r="S2710" s="52"/>
      <c r="T2710" s="52"/>
      <c r="U2710" s="52"/>
      <c r="V2710" s="52"/>
      <c r="W2710" s="52"/>
      <c r="X2710" s="52"/>
      <c r="Y2710" s="52"/>
      <c r="Z2710" s="52"/>
      <c r="AA2710" s="52"/>
      <c r="AB2710" s="53"/>
      <c r="AC2710" s="55" t="s">
        <v>98</v>
      </c>
    </row>
    <row r="2711" spans="1:37">
      <c r="A2711" s="57"/>
      <c r="B2711" s="58"/>
      <c r="C2711" s="58"/>
      <c r="D2711" s="58"/>
      <c r="E2711" s="59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9"/>
      <c r="Q2711" s="58"/>
      <c r="R2711" s="58">
        <f>Sonntag!P108</f>
        <v>0</v>
      </c>
      <c r="S2711" s="58"/>
      <c r="T2711" s="58"/>
      <c r="U2711" s="58"/>
      <c r="V2711" s="58"/>
      <c r="W2711" s="58"/>
      <c r="X2711" s="58"/>
      <c r="Y2711" s="58"/>
      <c r="Z2711" s="58"/>
      <c r="AA2711" s="58"/>
      <c r="AB2711" s="59"/>
      <c r="AC2711" s="55" t="s">
        <v>99</v>
      </c>
    </row>
    <row r="2712" spans="1:37" ht="15.95" customHeight="1">
      <c r="A2712" s="60" t="s">
        <v>100</v>
      </c>
      <c r="C2712" s="56">
        <f>Sonntag!I108</f>
        <v>0</v>
      </c>
      <c r="M2712" s="61"/>
      <c r="N2712" s="62" t="s">
        <v>101</v>
      </c>
      <c r="O2712" s="63"/>
      <c r="P2712" s="56">
        <f>Sonntag!M108</f>
        <v>0</v>
      </c>
      <c r="AB2712" s="61"/>
    </row>
    <row r="2713" spans="1:37">
      <c r="A2713" s="57"/>
      <c r="B2713" s="58"/>
      <c r="C2713" s="58"/>
      <c r="M2713" s="61"/>
      <c r="N2713" s="62"/>
      <c r="AB2713" s="61"/>
      <c r="AD2713" s="64" t="s">
        <v>37</v>
      </c>
      <c r="AG2713" s="64" t="s">
        <v>102</v>
      </c>
      <c r="AJ2713" s="64" t="s">
        <v>39</v>
      </c>
    </row>
    <row r="2714" spans="1:37">
      <c r="A2714" s="65" t="s">
        <v>100</v>
      </c>
      <c r="C2714" s="66"/>
      <c r="D2714" s="67"/>
      <c r="E2714" s="67"/>
      <c r="F2714" s="67"/>
      <c r="G2714" s="67"/>
      <c r="H2714" s="68"/>
      <c r="I2714" s="67"/>
      <c r="J2714" s="67"/>
      <c r="K2714" s="67"/>
      <c r="L2714" s="67"/>
      <c r="M2714" s="68"/>
      <c r="N2714" s="67"/>
      <c r="O2714" s="67"/>
      <c r="P2714" s="67"/>
      <c r="Q2714" s="67"/>
      <c r="R2714" s="68"/>
      <c r="S2714" s="67"/>
      <c r="T2714" s="67"/>
      <c r="U2714" s="67"/>
      <c r="V2714" s="67"/>
      <c r="W2714" s="68"/>
      <c r="X2714" s="67"/>
      <c r="Y2714" s="67"/>
      <c r="Z2714" s="67"/>
      <c r="AA2714" s="67"/>
      <c r="AB2714" s="68"/>
      <c r="AC2714" s="62"/>
      <c r="AD2714" s="69"/>
      <c r="AE2714" s="53"/>
      <c r="AF2714" s="62"/>
      <c r="AG2714" s="69"/>
      <c r="AH2714" s="53"/>
      <c r="AJ2714" s="69"/>
      <c r="AK2714" s="53"/>
    </row>
    <row r="2715" spans="1:37">
      <c r="A2715" s="70" t="s">
        <v>101</v>
      </c>
      <c r="B2715" s="58"/>
      <c r="C2715" s="71"/>
      <c r="D2715" s="72"/>
      <c r="E2715" s="72"/>
      <c r="F2715" s="72"/>
      <c r="G2715" s="72"/>
      <c r="H2715" s="59"/>
      <c r="I2715" s="72"/>
      <c r="J2715" s="72"/>
      <c r="K2715" s="72"/>
      <c r="L2715" s="72"/>
      <c r="M2715" s="59"/>
      <c r="N2715" s="72"/>
      <c r="O2715" s="72"/>
      <c r="P2715" s="72"/>
      <c r="Q2715" s="72"/>
      <c r="R2715" s="59"/>
      <c r="S2715" s="72"/>
      <c r="T2715" s="72"/>
      <c r="U2715" s="72"/>
      <c r="V2715" s="72"/>
      <c r="W2715" s="59"/>
      <c r="X2715" s="72"/>
      <c r="Y2715" s="72"/>
      <c r="Z2715" s="72"/>
      <c r="AA2715" s="72"/>
      <c r="AB2715" s="59"/>
      <c r="AC2715" s="62"/>
      <c r="AD2715" s="462">
        <f>Sonntag!C106</f>
        <v>0</v>
      </c>
      <c r="AE2715" s="463"/>
      <c r="AF2715" s="62"/>
      <c r="AG2715" s="462">
        <f>Sonntag!E108</f>
        <v>0</v>
      </c>
      <c r="AH2715" s="463"/>
      <c r="AJ2715" s="462">
        <f>Sonntag!F108</f>
        <v>0</v>
      </c>
      <c r="AK2715" s="463"/>
    </row>
    <row r="2716" spans="1:37">
      <c r="A2716" s="65" t="s">
        <v>100</v>
      </c>
      <c r="C2716" s="66"/>
      <c r="D2716" s="67"/>
      <c r="E2716" s="67"/>
      <c r="F2716" s="67"/>
      <c r="G2716" s="67"/>
      <c r="H2716" s="68"/>
      <c r="I2716" s="67"/>
      <c r="J2716" s="67"/>
      <c r="K2716" s="67"/>
      <c r="L2716" s="67"/>
      <c r="M2716" s="68"/>
      <c r="N2716" s="67"/>
      <c r="O2716" s="67"/>
      <c r="P2716" s="67"/>
      <c r="Q2716" s="67"/>
      <c r="R2716" s="68"/>
      <c r="S2716" s="67"/>
      <c r="T2716" s="67"/>
      <c r="U2716" s="67"/>
      <c r="V2716" s="67"/>
      <c r="W2716" s="68"/>
      <c r="X2716" s="67"/>
      <c r="Y2716" s="67"/>
      <c r="Z2716" s="67"/>
      <c r="AA2716" s="67"/>
      <c r="AB2716" s="68"/>
      <c r="AC2716" s="62"/>
      <c r="AD2716" s="57"/>
      <c r="AE2716" s="59"/>
      <c r="AF2716" s="62"/>
      <c r="AG2716" s="57"/>
      <c r="AH2716" s="59"/>
      <c r="AJ2716" s="57"/>
      <c r="AK2716" s="59"/>
    </row>
    <row r="2717" spans="1:37">
      <c r="A2717" s="70" t="s">
        <v>101</v>
      </c>
      <c r="B2717" s="58"/>
      <c r="C2717" s="71"/>
      <c r="D2717" s="72"/>
      <c r="E2717" s="72"/>
      <c r="F2717" s="72"/>
      <c r="G2717" s="72"/>
      <c r="H2717" s="59"/>
      <c r="I2717" s="72"/>
      <c r="J2717" s="72"/>
      <c r="K2717" s="72"/>
      <c r="L2717" s="72"/>
      <c r="M2717" s="59"/>
      <c r="N2717" s="72"/>
      <c r="O2717" s="72"/>
      <c r="P2717" s="72"/>
      <c r="Q2717" s="72"/>
      <c r="R2717" s="59"/>
      <c r="S2717" s="72"/>
      <c r="T2717" s="72"/>
      <c r="U2717" s="72"/>
      <c r="V2717" s="72"/>
      <c r="W2717" s="59"/>
      <c r="X2717" s="72"/>
      <c r="Y2717" s="72"/>
      <c r="Z2717" s="72"/>
      <c r="AA2717" s="72"/>
      <c r="AB2717" s="59"/>
      <c r="AC2717" s="62"/>
      <c r="AD2717" s="62"/>
      <c r="AE2717" s="62"/>
      <c r="AF2717" s="62"/>
      <c r="AG2717" s="62"/>
    </row>
    <row r="2718" spans="1:37">
      <c r="A2718" s="65" t="s">
        <v>100</v>
      </c>
      <c r="C2718" s="66"/>
      <c r="D2718" s="67"/>
      <c r="E2718" s="67"/>
      <c r="F2718" s="67"/>
      <c r="G2718" s="67"/>
      <c r="H2718" s="68"/>
      <c r="I2718" s="67"/>
      <c r="J2718" s="67"/>
      <c r="K2718" s="67"/>
      <c r="L2718" s="67"/>
      <c r="M2718" s="68"/>
      <c r="N2718" s="67"/>
      <c r="O2718" s="67"/>
      <c r="P2718" s="67"/>
      <c r="Q2718" s="67"/>
      <c r="R2718" s="68"/>
      <c r="S2718" s="67"/>
      <c r="T2718" s="67"/>
      <c r="U2718" s="67"/>
      <c r="V2718" s="67"/>
      <c r="W2718" s="68"/>
      <c r="X2718" s="67"/>
      <c r="Y2718" s="67"/>
      <c r="Z2718" s="67"/>
      <c r="AA2718" s="67"/>
      <c r="AB2718" s="68"/>
      <c r="AC2718" s="62"/>
      <c r="AD2718" s="73" t="s">
        <v>103</v>
      </c>
      <c r="AE2718" s="62"/>
      <c r="AF2718" s="62"/>
      <c r="AG2718" s="62"/>
    </row>
    <row r="2719" spans="1:37">
      <c r="A2719" s="70" t="s">
        <v>101</v>
      </c>
      <c r="B2719" s="58"/>
      <c r="C2719" s="71"/>
      <c r="D2719" s="72"/>
      <c r="E2719" s="72"/>
      <c r="F2719" s="72"/>
      <c r="G2719" s="72"/>
      <c r="H2719" s="59"/>
      <c r="I2719" s="72"/>
      <c r="J2719" s="72"/>
      <c r="K2719" s="72"/>
      <c r="L2719" s="72"/>
      <c r="M2719" s="59"/>
      <c r="N2719" s="72"/>
      <c r="O2719" s="72"/>
      <c r="P2719" s="72"/>
      <c r="Q2719" s="72"/>
      <c r="R2719" s="59"/>
      <c r="S2719" s="72"/>
      <c r="T2719" s="72"/>
      <c r="U2719" s="72"/>
      <c r="V2719" s="72"/>
      <c r="W2719" s="59"/>
      <c r="X2719" s="72"/>
      <c r="Y2719" s="72"/>
      <c r="Z2719" s="72"/>
      <c r="AA2719" s="72"/>
      <c r="AB2719" s="59"/>
      <c r="AC2719" s="62"/>
      <c r="AD2719" s="62"/>
      <c r="AE2719" s="62"/>
      <c r="AF2719" s="62"/>
      <c r="AG2719" s="62"/>
    </row>
    <row r="2720" spans="1:37">
      <c r="A2720" s="65" t="s">
        <v>100</v>
      </c>
      <c r="C2720" s="66"/>
      <c r="D2720" s="67"/>
      <c r="E2720" s="67"/>
      <c r="F2720" s="67"/>
      <c r="G2720" s="67"/>
      <c r="H2720" s="68"/>
      <c r="I2720" s="67"/>
      <c r="J2720" s="67"/>
      <c r="K2720" s="67"/>
      <c r="L2720" s="67"/>
      <c r="M2720" s="68"/>
      <c r="N2720" s="67"/>
      <c r="O2720" s="67"/>
      <c r="P2720" s="67"/>
      <c r="Q2720" s="67"/>
      <c r="R2720" s="68"/>
      <c r="S2720" s="67"/>
      <c r="T2720" s="67"/>
      <c r="U2720" s="67"/>
      <c r="V2720" s="67"/>
      <c r="W2720" s="68"/>
      <c r="X2720" s="67"/>
      <c r="Y2720" s="67"/>
      <c r="Z2720" s="67"/>
      <c r="AA2720" s="67"/>
      <c r="AB2720" s="68"/>
      <c r="AC2720" s="62"/>
      <c r="AD2720" s="74" t="str">
        <f>Daten!$A$31</f>
        <v>DM Senioren 2017</v>
      </c>
      <c r="AE2720" s="58"/>
      <c r="AF2720" s="58"/>
      <c r="AG2720" s="58"/>
      <c r="AH2720" s="58"/>
      <c r="AI2720" s="58"/>
      <c r="AJ2720" s="58"/>
      <c r="AK2720" s="58"/>
    </row>
    <row r="2721" spans="1:37">
      <c r="A2721" s="70" t="s">
        <v>101</v>
      </c>
      <c r="B2721" s="58"/>
      <c r="C2721" s="71"/>
      <c r="D2721" s="72"/>
      <c r="E2721" s="72"/>
      <c r="F2721" s="72"/>
      <c r="G2721" s="72"/>
      <c r="H2721" s="59"/>
      <c r="I2721" s="72"/>
      <c r="J2721" s="72"/>
      <c r="K2721" s="72"/>
      <c r="L2721" s="72"/>
      <c r="M2721" s="59"/>
      <c r="N2721" s="72"/>
      <c r="O2721" s="72"/>
      <c r="P2721" s="72"/>
      <c r="Q2721" s="72"/>
      <c r="R2721" s="59"/>
      <c r="S2721" s="72"/>
      <c r="T2721" s="72"/>
      <c r="U2721" s="72"/>
      <c r="V2721" s="72"/>
      <c r="W2721" s="59"/>
      <c r="X2721" s="72"/>
      <c r="Y2721" s="72"/>
      <c r="Z2721" s="72"/>
      <c r="AA2721" s="72"/>
      <c r="AB2721" s="59"/>
      <c r="AC2721" s="62"/>
      <c r="AD2721" s="75">
        <f>Sonntag!G108</f>
        <v>0</v>
      </c>
      <c r="AE2721" s="76"/>
      <c r="AF2721" s="76"/>
      <c r="AG2721" s="75" t="s">
        <v>34</v>
      </c>
      <c r="AH2721" s="76"/>
      <c r="AI2721" s="76"/>
      <c r="AJ2721" s="76"/>
      <c r="AK2721" s="76"/>
    </row>
    <row r="2722" spans="1:37">
      <c r="A2722" s="65" t="s">
        <v>100</v>
      </c>
      <c r="C2722" s="66"/>
      <c r="D2722" s="67"/>
      <c r="E2722" s="67"/>
      <c r="F2722" s="67"/>
      <c r="G2722" s="67"/>
      <c r="H2722" s="68"/>
      <c r="I2722" s="67"/>
      <c r="J2722" s="67"/>
      <c r="K2722" s="67"/>
      <c r="L2722" s="67"/>
      <c r="M2722" s="68"/>
      <c r="N2722" s="67"/>
      <c r="O2722" s="67"/>
      <c r="P2722" s="67"/>
      <c r="Q2722" s="67"/>
      <c r="R2722" s="68"/>
      <c r="S2722" s="67"/>
      <c r="T2722" s="67"/>
      <c r="U2722" s="67"/>
      <c r="V2722" s="67"/>
      <c r="W2722" s="68"/>
      <c r="X2722" s="67"/>
      <c r="Y2722" s="67"/>
      <c r="Z2722" s="67"/>
      <c r="AA2722" s="67"/>
      <c r="AB2722" s="68"/>
      <c r="AC2722" s="62"/>
      <c r="AD2722" s="77"/>
      <c r="AE2722" s="62"/>
      <c r="AF2722" s="62"/>
      <c r="AG2722" s="62"/>
      <c r="AH2722" s="62"/>
      <c r="AI2722" s="62"/>
      <c r="AJ2722" s="62"/>
      <c r="AK2722" s="62"/>
    </row>
    <row r="2723" spans="1:37">
      <c r="A2723" s="70" t="s">
        <v>101</v>
      </c>
      <c r="B2723" s="58"/>
      <c r="C2723" s="71"/>
      <c r="D2723" s="72"/>
      <c r="E2723" s="72"/>
      <c r="F2723" s="72"/>
      <c r="G2723" s="72"/>
      <c r="H2723" s="59"/>
      <c r="I2723" s="72"/>
      <c r="J2723" s="72"/>
      <c r="K2723" s="72"/>
      <c r="L2723" s="72"/>
      <c r="M2723" s="59"/>
      <c r="N2723" s="72"/>
      <c r="O2723" s="72"/>
      <c r="P2723" s="72"/>
      <c r="Q2723" s="72"/>
      <c r="R2723" s="59"/>
      <c r="S2723" s="72"/>
      <c r="T2723" s="72"/>
      <c r="U2723" s="72"/>
      <c r="V2723" s="72"/>
      <c r="W2723" s="59"/>
      <c r="X2723" s="72"/>
      <c r="Y2723" s="72"/>
      <c r="Z2723" s="72"/>
      <c r="AA2723" s="72"/>
      <c r="AB2723" s="59"/>
      <c r="AC2723" s="62"/>
      <c r="AD2723" s="78" t="s">
        <v>104</v>
      </c>
      <c r="AE2723" s="76"/>
      <c r="AF2723" s="76"/>
      <c r="AG2723" s="76"/>
      <c r="AH2723" s="79"/>
      <c r="AI2723" s="76"/>
      <c r="AJ2723" s="76"/>
      <c r="AK2723" s="80"/>
    </row>
    <row r="2724" spans="1:37">
      <c r="D2724" s="64"/>
      <c r="AD2724" s="81"/>
      <c r="AE2724" s="52"/>
      <c r="AF2724" s="52"/>
      <c r="AG2724" s="52"/>
      <c r="AH2724" s="82"/>
      <c r="AI2724" s="52"/>
      <c r="AJ2724" s="52"/>
      <c r="AK2724" s="53"/>
    </row>
    <row r="2725" spans="1:37">
      <c r="A2725" s="83" t="s">
        <v>105</v>
      </c>
      <c r="B2725" s="76"/>
      <c r="C2725" s="80"/>
      <c r="D2725" s="84"/>
      <c r="E2725" s="84" t="s">
        <v>100</v>
      </c>
      <c r="F2725" s="85" t="s">
        <v>21</v>
      </c>
      <c r="G2725" s="84" t="s">
        <v>101</v>
      </c>
      <c r="H2725" s="86"/>
      <c r="I2725" s="84" t="s">
        <v>106</v>
      </c>
      <c r="J2725" s="84"/>
      <c r="K2725" s="84"/>
      <c r="L2725" s="84"/>
      <c r="M2725" s="86"/>
      <c r="N2725" s="84" t="s">
        <v>107</v>
      </c>
      <c r="O2725" s="84"/>
      <c r="P2725" s="84"/>
      <c r="Q2725" s="84"/>
      <c r="R2725" s="86"/>
      <c r="S2725" s="73"/>
      <c r="T2725" s="73"/>
      <c r="AD2725" s="87" t="s">
        <v>108</v>
      </c>
      <c r="AE2725" s="58"/>
      <c r="AF2725" s="58"/>
      <c r="AG2725" s="58"/>
      <c r="AH2725" s="72"/>
      <c r="AI2725" s="58"/>
      <c r="AJ2725" s="58"/>
      <c r="AK2725" s="59"/>
    </row>
    <row r="2726" spans="1:37">
      <c r="A2726" s="60"/>
      <c r="C2726" s="61"/>
      <c r="H2726" s="61"/>
      <c r="M2726" s="61"/>
      <c r="N2726" s="88"/>
      <c r="O2726" s="89"/>
      <c r="P2726" s="89"/>
      <c r="Q2726" s="89"/>
      <c r="R2726" s="90"/>
      <c r="S2726" s="62"/>
      <c r="T2726" s="56" t="s">
        <v>109</v>
      </c>
      <c r="AD2726" s="91"/>
      <c r="AE2726" s="62"/>
      <c r="AF2726" s="62"/>
      <c r="AG2726" s="62"/>
      <c r="AH2726" s="92"/>
      <c r="AI2726" s="62"/>
      <c r="AJ2726" s="62"/>
      <c r="AK2726" s="61"/>
    </row>
    <row r="2727" spans="1:37">
      <c r="A2727" s="93" t="s">
        <v>110</v>
      </c>
      <c r="B2727" s="58"/>
      <c r="C2727" s="59"/>
      <c r="D2727" s="58"/>
      <c r="E2727" s="58"/>
      <c r="F2727" s="94" t="s">
        <v>21</v>
      </c>
      <c r="G2727" s="58"/>
      <c r="H2727" s="59"/>
      <c r="I2727" s="58"/>
      <c r="J2727" s="58"/>
      <c r="K2727" s="94" t="s">
        <v>21</v>
      </c>
      <c r="L2727" s="58"/>
      <c r="M2727" s="59"/>
      <c r="N2727" s="95"/>
      <c r="O2727" s="95"/>
      <c r="P2727" s="96"/>
      <c r="Q2727" s="97"/>
      <c r="R2727" s="98"/>
      <c r="S2727" s="62"/>
      <c r="T2727" s="62"/>
      <c r="AD2727" s="87" t="s">
        <v>111</v>
      </c>
      <c r="AE2727" s="58"/>
      <c r="AF2727" s="58"/>
      <c r="AG2727" s="58"/>
      <c r="AH2727" s="72"/>
      <c r="AI2727" s="58"/>
      <c r="AJ2727" s="58"/>
      <c r="AK2727" s="59"/>
    </row>
    <row r="2728" spans="1:37">
      <c r="A2728" s="60"/>
      <c r="C2728" s="61"/>
      <c r="H2728" s="61"/>
      <c r="K2728" s="99"/>
      <c r="M2728" s="61"/>
      <c r="N2728" s="62"/>
      <c r="Q2728" s="100"/>
      <c r="R2728" s="61"/>
      <c r="S2728" s="62"/>
      <c r="T2728" s="58"/>
      <c r="U2728" s="58"/>
      <c r="V2728" s="58"/>
      <c r="W2728" s="58"/>
      <c r="X2728" s="58"/>
      <c r="Y2728" s="58"/>
      <c r="Z2728" s="58"/>
      <c r="AA2728" s="58"/>
      <c r="AB2728" s="58"/>
      <c r="AC2728" s="62"/>
      <c r="AD2728" s="91"/>
      <c r="AE2728" s="62"/>
      <c r="AF2728" s="62"/>
      <c r="AG2728" s="62"/>
      <c r="AH2728" s="92"/>
      <c r="AI2728" s="62"/>
      <c r="AJ2728" s="62"/>
      <c r="AK2728" s="61"/>
    </row>
    <row r="2729" spans="1:37">
      <c r="A2729" s="93" t="s">
        <v>112</v>
      </c>
      <c r="B2729" s="58"/>
      <c r="C2729" s="59"/>
      <c r="D2729" s="58"/>
      <c r="E2729" s="58"/>
      <c r="F2729" s="94" t="s">
        <v>21</v>
      </c>
      <c r="G2729" s="58"/>
      <c r="H2729" s="59"/>
      <c r="I2729" s="58"/>
      <c r="J2729" s="58"/>
      <c r="K2729" s="94" t="s">
        <v>21</v>
      </c>
      <c r="L2729" s="58"/>
      <c r="M2729" s="59"/>
      <c r="N2729" s="58"/>
      <c r="O2729" s="58"/>
      <c r="P2729" s="94" t="s">
        <v>21</v>
      </c>
      <c r="Q2729" s="101"/>
      <c r="R2729" s="59"/>
      <c r="S2729" s="62"/>
      <c r="T2729" s="62"/>
      <c r="AD2729" s="87" t="s">
        <v>113</v>
      </c>
      <c r="AE2729" s="58"/>
      <c r="AF2729" s="58"/>
      <c r="AG2729" s="58"/>
      <c r="AH2729" s="72"/>
      <c r="AI2729" s="58"/>
      <c r="AJ2729" s="58"/>
      <c r="AK2729" s="59"/>
    </row>
    <row r="2730" spans="1:37">
      <c r="AD2730" s="91" t="s">
        <v>114</v>
      </c>
      <c r="AE2730" s="62"/>
      <c r="AF2730" s="62"/>
      <c r="AG2730" s="62"/>
      <c r="AH2730" s="92"/>
      <c r="AI2730" s="62"/>
      <c r="AJ2730" s="62"/>
      <c r="AK2730" s="61"/>
    </row>
    <row r="2731" spans="1:37">
      <c r="A2731" s="102"/>
      <c r="B2731" s="76"/>
      <c r="C2731" s="76"/>
      <c r="D2731" s="76"/>
      <c r="E2731" s="76" t="s">
        <v>100</v>
      </c>
      <c r="F2731" s="76"/>
      <c r="G2731" s="76"/>
      <c r="H2731" s="76"/>
      <c r="I2731" s="76"/>
      <c r="J2731" s="76"/>
      <c r="K2731" s="76"/>
      <c r="L2731" s="76"/>
      <c r="M2731" s="76"/>
      <c r="N2731" s="85" t="s">
        <v>40</v>
      </c>
      <c r="O2731" s="76"/>
      <c r="P2731" s="76"/>
      <c r="Q2731" s="76"/>
      <c r="R2731" s="76"/>
      <c r="S2731" s="76"/>
      <c r="T2731" s="76" t="s">
        <v>101</v>
      </c>
      <c r="U2731" s="76"/>
      <c r="V2731" s="76"/>
      <c r="W2731" s="76"/>
      <c r="X2731" s="76"/>
      <c r="Y2731" s="76"/>
      <c r="Z2731" s="76"/>
      <c r="AA2731" s="76"/>
      <c r="AB2731" s="80"/>
      <c r="AD2731" s="87" t="s">
        <v>115</v>
      </c>
      <c r="AE2731" s="58"/>
      <c r="AF2731" s="58"/>
      <c r="AG2731" s="58"/>
      <c r="AH2731" s="72"/>
      <c r="AI2731" s="58"/>
      <c r="AJ2731" s="58"/>
      <c r="AK2731" s="59"/>
    </row>
    <row r="2732" spans="1:37">
      <c r="A2732" s="103" t="s">
        <v>116</v>
      </c>
      <c r="B2732" s="104" t="s">
        <v>117</v>
      </c>
      <c r="C2732" s="104"/>
      <c r="D2732" s="104"/>
      <c r="E2732" s="104"/>
      <c r="F2732" s="104"/>
      <c r="G2732" s="105"/>
      <c r="H2732" s="104" t="s">
        <v>118</v>
      </c>
      <c r="I2732" s="104"/>
      <c r="J2732" s="105"/>
      <c r="K2732" s="106" t="s">
        <v>119</v>
      </c>
      <c r="L2732" s="107" t="s">
        <v>120</v>
      </c>
      <c r="M2732" s="108"/>
      <c r="N2732" s="109" t="s">
        <v>94</v>
      </c>
      <c r="O2732" s="105" t="s">
        <v>116</v>
      </c>
      <c r="P2732" s="104" t="s">
        <v>117</v>
      </c>
      <c r="Q2732" s="104"/>
      <c r="R2732" s="104"/>
      <c r="S2732" s="104"/>
      <c r="T2732" s="104"/>
      <c r="U2732" s="105"/>
      <c r="V2732" s="104" t="s">
        <v>118</v>
      </c>
      <c r="W2732" s="104"/>
      <c r="X2732" s="105"/>
      <c r="Y2732" s="106" t="s">
        <v>119</v>
      </c>
      <c r="Z2732" s="107" t="s">
        <v>120</v>
      </c>
      <c r="AA2732" s="108"/>
      <c r="AB2732" s="109" t="s">
        <v>94</v>
      </c>
    </row>
    <row r="2733" spans="1:37">
      <c r="A2733" s="110" t="s">
        <v>121</v>
      </c>
      <c r="B2733" s="111"/>
      <c r="C2733" s="111"/>
      <c r="D2733" s="111"/>
      <c r="E2733" s="111"/>
      <c r="F2733" s="111"/>
      <c r="G2733" s="112"/>
      <c r="H2733" s="111"/>
      <c r="I2733" s="111"/>
      <c r="J2733" s="112"/>
      <c r="K2733" s="113"/>
      <c r="L2733" s="114"/>
      <c r="M2733" s="115"/>
      <c r="N2733" s="116"/>
      <c r="O2733" s="117" t="s">
        <v>121</v>
      </c>
      <c r="P2733" s="111"/>
      <c r="Q2733" s="111"/>
      <c r="R2733" s="111"/>
      <c r="S2733" s="111"/>
      <c r="T2733" s="111"/>
      <c r="U2733" s="112"/>
      <c r="V2733" s="111"/>
      <c r="W2733" s="111"/>
      <c r="X2733" s="112"/>
      <c r="Y2733" s="113"/>
      <c r="Z2733" s="114"/>
      <c r="AA2733" s="115"/>
      <c r="AB2733" s="116"/>
      <c r="AD2733" s="64" t="s">
        <v>122</v>
      </c>
    </row>
    <row r="2734" spans="1:37">
      <c r="A2734" s="110" t="s">
        <v>123</v>
      </c>
      <c r="B2734" s="111"/>
      <c r="C2734" s="111"/>
      <c r="D2734" s="111"/>
      <c r="E2734" s="111"/>
      <c r="F2734" s="111"/>
      <c r="G2734" s="112"/>
      <c r="H2734" s="111"/>
      <c r="I2734" s="111"/>
      <c r="J2734" s="112"/>
      <c r="K2734" s="118"/>
      <c r="L2734" s="119"/>
      <c r="M2734" s="112"/>
      <c r="N2734" s="116"/>
      <c r="O2734" s="117" t="s">
        <v>123</v>
      </c>
      <c r="P2734" s="111"/>
      <c r="Q2734" s="111"/>
      <c r="R2734" s="111"/>
      <c r="S2734" s="111"/>
      <c r="T2734" s="111"/>
      <c r="U2734" s="112"/>
      <c r="V2734" s="111"/>
      <c r="W2734" s="111"/>
      <c r="X2734" s="112"/>
      <c r="Y2734" s="118"/>
      <c r="Z2734" s="119"/>
      <c r="AA2734" s="112"/>
      <c r="AB2734" s="116"/>
      <c r="AD2734" s="120"/>
      <c r="AE2734" s="58"/>
      <c r="AF2734" s="58"/>
      <c r="AG2734" s="58"/>
      <c r="AH2734" s="58"/>
      <c r="AI2734" s="58"/>
      <c r="AJ2734" s="58"/>
      <c r="AK2734" s="58"/>
    </row>
    <row r="2735" spans="1:37">
      <c r="A2735" s="110" t="s">
        <v>124</v>
      </c>
      <c r="B2735" s="111"/>
      <c r="C2735" s="111"/>
      <c r="D2735" s="111"/>
      <c r="E2735" s="111"/>
      <c r="F2735" s="111"/>
      <c r="G2735" s="112"/>
      <c r="H2735" s="111"/>
      <c r="I2735" s="111"/>
      <c r="J2735" s="112"/>
      <c r="K2735" s="118"/>
      <c r="L2735" s="119"/>
      <c r="M2735" s="112"/>
      <c r="N2735" s="116"/>
      <c r="O2735" s="117" t="s">
        <v>124</v>
      </c>
      <c r="P2735" s="111"/>
      <c r="Q2735" s="111"/>
      <c r="R2735" s="111"/>
      <c r="S2735" s="111"/>
      <c r="T2735" s="111"/>
      <c r="U2735" s="112"/>
      <c r="V2735" s="111"/>
      <c r="W2735" s="111"/>
      <c r="X2735" s="112"/>
      <c r="Y2735" s="118"/>
      <c r="Z2735" s="119"/>
      <c r="AA2735" s="112"/>
      <c r="AB2735" s="116"/>
      <c r="AD2735" s="64" t="s">
        <v>96</v>
      </c>
    </row>
    <row r="2736" spans="1:37">
      <c r="A2736" s="110" t="s">
        <v>125</v>
      </c>
      <c r="B2736" s="111"/>
      <c r="C2736" s="111"/>
      <c r="D2736" s="111"/>
      <c r="E2736" s="111"/>
      <c r="F2736" s="111"/>
      <c r="G2736" s="112"/>
      <c r="H2736" s="111"/>
      <c r="I2736" s="111"/>
      <c r="J2736" s="112"/>
      <c r="K2736" s="118"/>
      <c r="L2736" s="119"/>
      <c r="M2736" s="112"/>
      <c r="N2736" s="116"/>
      <c r="O2736" s="117" t="s">
        <v>125</v>
      </c>
      <c r="P2736" s="111"/>
      <c r="Q2736" s="111"/>
      <c r="R2736" s="111"/>
      <c r="S2736" s="111"/>
      <c r="T2736" s="111"/>
      <c r="U2736" s="112"/>
      <c r="V2736" s="111"/>
      <c r="W2736" s="111"/>
      <c r="X2736" s="112"/>
      <c r="Y2736" s="118"/>
      <c r="Z2736" s="119"/>
      <c r="AA2736" s="112"/>
      <c r="AB2736" s="116"/>
      <c r="AD2736" s="120"/>
      <c r="AE2736" s="58"/>
      <c r="AF2736" s="58"/>
      <c r="AG2736" s="58"/>
      <c r="AH2736" s="58"/>
      <c r="AI2736" s="58"/>
      <c r="AJ2736" s="58"/>
      <c r="AK2736" s="58"/>
    </row>
    <row r="2737" spans="1:37">
      <c r="A2737" s="110" t="s">
        <v>126</v>
      </c>
      <c r="B2737" s="111"/>
      <c r="C2737" s="111"/>
      <c r="D2737" s="111"/>
      <c r="E2737" s="111"/>
      <c r="F2737" s="111"/>
      <c r="G2737" s="112"/>
      <c r="H2737" s="111"/>
      <c r="I2737" s="111"/>
      <c r="J2737" s="112"/>
      <c r="K2737" s="118"/>
      <c r="L2737" s="119"/>
      <c r="M2737" s="112"/>
      <c r="N2737" s="116"/>
      <c r="O2737" s="117" t="s">
        <v>126</v>
      </c>
      <c r="P2737" s="111"/>
      <c r="Q2737" s="111"/>
      <c r="R2737" s="111"/>
      <c r="S2737" s="111"/>
      <c r="T2737" s="111"/>
      <c r="U2737" s="112"/>
      <c r="V2737" s="111"/>
      <c r="W2737" s="111"/>
      <c r="X2737" s="112"/>
      <c r="Y2737" s="118"/>
      <c r="Z2737" s="119"/>
      <c r="AA2737" s="112"/>
      <c r="AB2737" s="116"/>
      <c r="AD2737" s="64" t="s">
        <v>127</v>
      </c>
    </row>
    <row r="2738" spans="1:37">
      <c r="A2738" s="121" t="s">
        <v>128</v>
      </c>
      <c r="B2738" s="58"/>
      <c r="C2738" s="58"/>
      <c r="D2738" s="58"/>
      <c r="E2738" s="58"/>
      <c r="F2738" s="58"/>
      <c r="G2738" s="72"/>
      <c r="H2738" s="58"/>
      <c r="I2738" s="58"/>
      <c r="J2738" s="72"/>
      <c r="K2738" s="122"/>
      <c r="L2738" s="123"/>
      <c r="M2738" s="72"/>
      <c r="N2738" s="59"/>
      <c r="O2738" s="124" t="s">
        <v>128</v>
      </c>
      <c r="P2738" s="58"/>
      <c r="Q2738" s="58"/>
      <c r="R2738" s="58"/>
      <c r="S2738" s="58"/>
      <c r="T2738" s="58"/>
      <c r="U2738" s="72"/>
      <c r="V2738" s="58"/>
      <c r="W2738" s="58"/>
      <c r="X2738" s="72"/>
      <c r="Y2738" s="122"/>
      <c r="Z2738" s="123"/>
      <c r="AA2738" s="72"/>
      <c r="AB2738" s="59"/>
      <c r="AD2738" s="120"/>
      <c r="AE2738" s="125" t="str">
        <f>Daten!$A$35</f>
        <v>Fredenbeck</v>
      </c>
      <c r="AF2738" s="58"/>
      <c r="AG2738" s="58"/>
      <c r="AH2738" s="58"/>
      <c r="AI2738" s="58"/>
      <c r="AJ2738" s="58"/>
      <c r="AK2738" s="58"/>
    </row>
    <row r="2739" spans="1:37">
      <c r="A2739" s="65" t="s">
        <v>129</v>
      </c>
      <c r="N2739" s="61"/>
      <c r="O2739" s="64" t="s">
        <v>129</v>
      </c>
      <c r="AB2739" s="61"/>
      <c r="AD2739" s="64" t="s">
        <v>130</v>
      </c>
    </row>
    <row r="2740" spans="1:37">
      <c r="A2740" s="57"/>
      <c r="B2740" s="58"/>
      <c r="C2740" s="58"/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9"/>
      <c r="O2740" s="58"/>
      <c r="P2740" s="58"/>
      <c r="Q2740" s="58"/>
      <c r="R2740" s="58"/>
      <c r="S2740" s="58"/>
      <c r="T2740" s="58"/>
      <c r="U2740" s="58"/>
      <c r="V2740" s="58"/>
      <c r="W2740" s="58"/>
      <c r="X2740" s="58"/>
      <c r="Y2740" s="58"/>
      <c r="Z2740" s="58"/>
      <c r="AA2740" s="58"/>
      <c r="AB2740" s="59"/>
      <c r="AD2740" s="58"/>
      <c r="AE2740" s="126" t="str">
        <f>Daten!$A$33</f>
        <v>06.05.2017</v>
      </c>
      <c r="AF2740" s="58"/>
      <c r="AG2740" s="58"/>
      <c r="AH2740" s="58"/>
      <c r="AI2740" s="58"/>
      <c r="AJ2740" s="58"/>
      <c r="AK2740" s="58"/>
    </row>
    <row r="2741" spans="1:37" ht="12" customHeight="1"/>
    <row r="2742" spans="1:37">
      <c r="A2742" s="51" t="s">
        <v>95</v>
      </c>
      <c r="B2742" s="52"/>
      <c r="C2742" s="52"/>
      <c r="D2742" s="52"/>
      <c r="E2742" s="53"/>
      <c r="F2742" s="54" t="s">
        <v>96</v>
      </c>
      <c r="G2742" s="52"/>
      <c r="H2742" s="52"/>
      <c r="I2742" s="52"/>
      <c r="J2742" s="52"/>
      <c r="K2742" s="52"/>
      <c r="L2742" s="52"/>
      <c r="M2742" s="52"/>
      <c r="N2742" s="52"/>
      <c r="O2742" s="52"/>
      <c r="P2742" s="53"/>
      <c r="Q2742" s="54" t="s">
        <v>97</v>
      </c>
      <c r="R2742" s="52"/>
      <c r="S2742" s="52"/>
      <c r="T2742" s="52"/>
      <c r="U2742" s="52"/>
      <c r="V2742" s="52"/>
      <c r="W2742" s="52"/>
      <c r="X2742" s="52"/>
      <c r="Y2742" s="52"/>
      <c r="Z2742" s="52"/>
      <c r="AA2742" s="52"/>
      <c r="AB2742" s="53"/>
      <c r="AC2742" s="55" t="s">
        <v>98</v>
      </c>
    </row>
    <row r="2743" spans="1:37">
      <c r="A2743" s="57"/>
      <c r="B2743" s="58"/>
      <c r="C2743" s="58"/>
      <c r="D2743" s="58"/>
      <c r="E2743" s="59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9"/>
      <c r="Q2743" s="58"/>
      <c r="R2743" s="58">
        <f>Sonntag!P109</f>
        <v>0</v>
      </c>
      <c r="S2743" s="58"/>
      <c r="T2743" s="58"/>
      <c r="U2743" s="58"/>
      <c r="V2743" s="58"/>
      <c r="W2743" s="58"/>
      <c r="X2743" s="58"/>
      <c r="Y2743" s="58"/>
      <c r="Z2743" s="58"/>
      <c r="AA2743" s="58"/>
      <c r="AB2743" s="59"/>
      <c r="AC2743" s="55" t="s">
        <v>99</v>
      </c>
    </row>
    <row r="2744" spans="1:37" ht="15.95" customHeight="1">
      <c r="A2744" s="60" t="s">
        <v>100</v>
      </c>
      <c r="C2744" s="56">
        <f>Sonntag!I109</f>
        <v>0</v>
      </c>
      <c r="M2744" s="61"/>
      <c r="N2744" s="62" t="s">
        <v>101</v>
      </c>
      <c r="O2744" s="63"/>
      <c r="P2744" s="56">
        <f>Sonntag!M109</f>
        <v>0</v>
      </c>
      <c r="AB2744" s="61"/>
    </row>
    <row r="2745" spans="1:37">
      <c r="A2745" s="57"/>
      <c r="B2745" s="58"/>
      <c r="C2745" s="58"/>
      <c r="M2745" s="61"/>
      <c r="N2745" s="62"/>
      <c r="AB2745" s="61"/>
      <c r="AD2745" s="64" t="s">
        <v>37</v>
      </c>
      <c r="AG2745" s="64" t="s">
        <v>102</v>
      </c>
      <c r="AJ2745" s="64" t="s">
        <v>39</v>
      </c>
    </row>
    <row r="2746" spans="1:37">
      <c r="A2746" s="65" t="s">
        <v>100</v>
      </c>
      <c r="C2746" s="66"/>
      <c r="D2746" s="67"/>
      <c r="E2746" s="67"/>
      <c r="F2746" s="67"/>
      <c r="G2746" s="67"/>
      <c r="H2746" s="68"/>
      <c r="I2746" s="67"/>
      <c r="J2746" s="67"/>
      <c r="K2746" s="67"/>
      <c r="L2746" s="67"/>
      <c r="M2746" s="68"/>
      <c r="N2746" s="67"/>
      <c r="O2746" s="67"/>
      <c r="P2746" s="67"/>
      <c r="Q2746" s="67"/>
      <c r="R2746" s="68"/>
      <c r="S2746" s="67"/>
      <c r="T2746" s="67"/>
      <c r="U2746" s="67"/>
      <c r="V2746" s="67"/>
      <c r="W2746" s="68"/>
      <c r="X2746" s="67"/>
      <c r="Y2746" s="67"/>
      <c r="Z2746" s="67"/>
      <c r="AA2746" s="67"/>
      <c r="AB2746" s="68"/>
      <c r="AC2746" s="62"/>
      <c r="AD2746" s="69"/>
      <c r="AE2746" s="53"/>
      <c r="AF2746" s="62"/>
      <c r="AG2746" s="69"/>
      <c r="AH2746" s="53"/>
      <c r="AJ2746" s="69"/>
      <c r="AK2746" s="53"/>
    </row>
    <row r="2747" spans="1:37">
      <c r="A2747" s="70" t="s">
        <v>101</v>
      </c>
      <c r="B2747" s="58"/>
      <c r="C2747" s="71"/>
      <c r="D2747" s="72"/>
      <c r="E2747" s="72"/>
      <c r="F2747" s="72"/>
      <c r="G2747" s="72"/>
      <c r="H2747" s="59"/>
      <c r="I2747" s="72"/>
      <c r="J2747" s="72"/>
      <c r="K2747" s="72"/>
      <c r="L2747" s="72"/>
      <c r="M2747" s="59"/>
      <c r="N2747" s="72"/>
      <c r="O2747" s="72"/>
      <c r="P2747" s="72"/>
      <c r="Q2747" s="72"/>
      <c r="R2747" s="59"/>
      <c r="S2747" s="72"/>
      <c r="T2747" s="72"/>
      <c r="U2747" s="72"/>
      <c r="V2747" s="72"/>
      <c r="W2747" s="59"/>
      <c r="X2747" s="72"/>
      <c r="Y2747" s="72"/>
      <c r="Z2747" s="72"/>
      <c r="AA2747" s="72"/>
      <c r="AB2747" s="59"/>
      <c r="AC2747" s="62"/>
      <c r="AD2747" s="462">
        <f>Sonntag!C106</f>
        <v>0</v>
      </c>
      <c r="AE2747" s="463"/>
      <c r="AF2747" s="62"/>
      <c r="AG2747" s="462">
        <f>Sonntag!E109</f>
        <v>0</v>
      </c>
      <c r="AH2747" s="463"/>
      <c r="AJ2747" s="462">
        <f>Sonntag!F109</f>
        <v>0</v>
      </c>
      <c r="AK2747" s="463"/>
    </row>
    <row r="2748" spans="1:37">
      <c r="A2748" s="65" t="s">
        <v>100</v>
      </c>
      <c r="C2748" s="66"/>
      <c r="D2748" s="67"/>
      <c r="E2748" s="67"/>
      <c r="F2748" s="67"/>
      <c r="G2748" s="67"/>
      <c r="H2748" s="68"/>
      <c r="I2748" s="67"/>
      <c r="J2748" s="67"/>
      <c r="K2748" s="67"/>
      <c r="L2748" s="67"/>
      <c r="M2748" s="68"/>
      <c r="N2748" s="67"/>
      <c r="O2748" s="67"/>
      <c r="P2748" s="67"/>
      <c r="Q2748" s="67"/>
      <c r="R2748" s="68"/>
      <c r="S2748" s="67"/>
      <c r="T2748" s="67"/>
      <c r="U2748" s="67"/>
      <c r="V2748" s="67"/>
      <c r="W2748" s="68"/>
      <c r="X2748" s="67"/>
      <c r="Y2748" s="67"/>
      <c r="Z2748" s="67"/>
      <c r="AA2748" s="67"/>
      <c r="AB2748" s="68"/>
      <c r="AC2748" s="62"/>
      <c r="AD2748" s="57"/>
      <c r="AE2748" s="59"/>
      <c r="AF2748" s="62"/>
      <c r="AG2748" s="57"/>
      <c r="AH2748" s="59"/>
      <c r="AJ2748" s="57"/>
      <c r="AK2748" s="59"/>
    </row>
    <row r="2749" spans="1:37">
      <c r="A2749" s="70" t="s">
        <v>101</v>
      </c>
      <c r="B2749" s="58"/>
      <c r="C2749" s="71"/>
      <c r="D2749" s="72"/>
      <c r="E2749" s="72"/>
      <c r="F2749" s="72"/>
      <c r="G2749" s="72"/>
      <c r="H2749" s="59"/>
      <c r="I2749" s="72"/>
      <c r="J2749" s="72"/>
      <c r="K2749" s="72"/>
      <c r="L2749" s="72"/>
      <c r="M2749" s="59"/>
      <c r="N2749" s="72"/>
      <c r="O2749" s="72"/>
      <c r="P2749" s="72"/>
      <c r="Q2749" s="72"/>
      <c r="R2749" s="59"/>
      <c r="S2749" s="72"/>
      <c r="T2749" s="72"/>
      <c r="U2749" s="72"/>
      <c r="V2749" s="72"/>
      <c r="W2749" s="59"/>
      <c r="X2749" s="72"/>
      <c r="Y2749" s="72"/>
      <c r="Z2749" s="72"/>
      <c r="AA2749" s="72"/>
      <c r="AB2749" s="59"/>
      <c r="AC2749" s="62"/>
      <c r="AD2749" s="62"/>
      <c r="AE2749" s="62"/>
      <c r="AF2749" s="62"/>
      <c r="AG2749" s="62"/>
    </row>
    <row r="2750" spans="1:37">
      <c r="A2750" s="65" t="s">
        <v>100</v>
      </c>
      <c r="C2750" s="66"/>
      <c r="D2750" s="67"/>
      <c r="E2750" s="67"/>
      <c r="F2750" s="67"/>
      <c r="G2750" s="67"/>
      <c r="H2750" s="68"/>
      <c r="I2750" s="67"/>
      <c r="J2750" s="67"/>
      <c r="K2750" s="67"/>
      <c r="L2750" s="67"/>
      <c r="M2750" s="68"/>
      <c r="N2750" s="67"/>
      <c r="O2750" s="67"/>
      <c r="P2750" s="67"/>
      <c r="Q2750" s="67"/>
      <c r="R2750" s="68"/>
      <c r="S2750" s="67"/>
      <c r="T2750" s="67"/>
      <c r="U2750" s="67"/>
      <c r="V2750" s="67"/>
      <c r="W2750" s="68"/>
      <c r="X2750" s="67"/>
      <c r="Y2750" s="67"/>
      <c r="Z2750" s="67"/>
      <c r="AA2750" s="67"/>
      <c r="AB2750" s="68"/>
      <c r="AC2750" s="62"/>
      <c r="AD2750" s="73" t="s">
        <v>103</v>
      </c>
      <c r="AE2750" s="62"/>
      <c r="AF2750" s="62"/>
      <c r="AG2750" s="62"/>
    </row>
    <row r="2751" spans="1:37">
      <c r="A2751" s="70" t="s">
        <v>101</v>
      </c>
      <c r="B2751" s="58"/>
      <c r="C2751" s="71"/>
      <c r="D2751" s="72"/>
      <c r="E2751" s="72"/>
      <c r="F2751" s="72"/>
      <c r="G2751" s="72"/>
      <c r="H2751" s="59"/>
      <c r="I2751" s="72"/>
      <c r="J2751" s="72"/>
      <c r="K2751" s="72"/>
      <c r="L2751" s="72"/>
      <c r="M2751" s="59"/>
      <c r="N2751" s="72"/>
      <c r="O2751" s="72"/>
      <c r="P2751" s="72"/>
      <c r="Q2751" s="72"/>
      <c r="R2751" s="59"/>
      <c r="S2751" s="72"/>
      <c r="T2751" s="72"/>
      <c r="U2751" s="72"/>
      <c r="V2751" s="72"/>
      <c r="W2751" s="59"/>
      <c r="X2751" s="72"/>
      <c r="Y2751" s="72"/>
      <c r="Z2751" s="72"/>
      <c r="AA2751" s="72"/>
      <c r="AB2751" s="59"/>
      <c r="AC2751" s="62"/>
      <c r="AD2751" s="62"/>
      <c r="AE2751" s="62"/>
      <c r="AF2751" s="62"/>
      <c r="AG2751" s="62"/>
    </row>
    <row r="2752" spans="1:37">
      <c r="A2752" s="65" t="s">
        <v>100</v>
      </c>
      <c r="C2752" s="66"/>
      <c r="D2752" s="67"/>
      <c r="E2752" s="67"/>
      <c r="F2752" s="67"/>
      <c r="G2752" s="67"/>
      <c r="H2752" s="68"/>
      <c r="I2752" s="67"/>
      <c r="J2752" s="67"/>
      <c r="K2752" s="67"/>
      <c r="L2752" s="67"/>
      <c r="M2752" s="68"/>
      <c r="N2752" s="67"/>
      <c r="O2752" s="67"/>
      <c r="P2752" s="67"/>
      <c r="Q2752" s="67"/>
      <c r="R2752" s="68"/>
      <c r="S2752" s="67"/>
      <c r="T2752" s="67"/>
      <c r="U2752" s="67"/>
      <c r="V2752" s="67"/>
      <c r="W2752" s="68"/>
      <c r="X2752" s="67"/>
      <c r="Y2752" s="67"/>
      <c r="Z2752" s="67"/>
      <c r="AA2752" s="67"/>
      <c r="AB2752" s="68"/>
      <c r="AC2752" s="62"/>
      <c r="AD2752" s="74" t="str">
        <f>Daten!$A$31</f>
        <v>DM Senioren 2017</v>
      </c>
      <c r="AE2752" s="58"/>
      <c r="AF2752" s="58"/>
      <c r="AG2752" s="58"/>
      <c r="AH2752" s="58"/>
      <c r="AI2752" s="58"/>
      <c r="AJ2752" s="58"/>
      <c r="AK2752" s="58"/>
    </row>
    <row r="2753" spans="1:37">
      <c r="A2753" s="70" t="s">
        <v>101</v>
      </c>
      <c r="B2753" s="58"/>
      <c r="C2753" s="71"/>
      <c r="D2753" s="72"/>
      <c r="E2753" s="72"/>
      <c r="F2753" s="72"/>
      <c r="G2753" s="72"/>
      <c r="H2753" s="59"/>
      <c r="I2753" s="72"/>
      <c r="J2753" s="72"/>
      <c r="K2753" s="72"/>
      <c r="L2753" s="72"/>
      <c r="M2753" s="59"/>
      <c r="N2753" s="72"/>
      <c r="O2753" s="72"/>
      <c r="P2753" s="72"/>
      <c r="Q2753" s="72"/>
      <c r="R2753" s="59"/>
      <c r="S2753" s="72"/>
      <c r="T2753" s="72"/>
      <c r="U2753" s="72"/>
      <c r="V2753" s="72"/>
      <c r="W2753" s="59"/>
      <c r="X2753" s="72"/>
      <c r="Y2753" s="72"/>
      <c r="Z2753" s="72"/>
      <c r="AA2753" s="72"/>
      <c r="AB2753" s="59"/>
      <c r="AC2753" s="62"/>
      <c r="AD2753" s="75">
        <f>Sonntag!G109</f>
        <v>0</v>
      </c>
      <c r="AE2753" s="76"/>
      <c r="AF2753" s="76"/>
      <c r="AG2753" s="75" t="s">
        <v>34</v>
      </c>
      <c r="AH2753" s="76"/>
      <c r="AI2753" s="76"/>
      <c r="AJ2753" s="76"/>
      <c r="AK2753" s="76"/>
    </row>
    <row r="2754" spans="1:37">
      <c r="A2754" s="65" t="s">
        <v>100</v>
      </c>
      <c r="C2754" s="66"/>
      <c r="D2754" s="67"/>
      <c r="E2754" s="67"/>
      <c r="F2754" s="67"/>
      <c r="G2754" s="67"/>
      <c r="H2754" s="68"/>
      <c r="I2754" s="67"/>
      <c r="J2754" s="67"/>
      <c r="K2754" s="67"/>
      <c r="L2754" s="67"/>
      <c r="M2754" s="68"/>
      <c r="N2754" s="67"/>
      <c r="O2754" s="67"/>
      <c r="P2754" s="67"/>
      <c r="Q2754" s="67"/>
      <c r="R2754" s="68"/>
      <c r="S2754" s="67"/>
      <c r="T2754" s="67"/>
      <c r="U2754" s="67"/>
      <c r="V2754" s="67"/>
      <c r="W2754" s="68"/>
      <c r="X2754" s="67"/>
      <c r="Y2754" s="67"/>
      <c r="Z2754" s="67"/>
      <c r="AA2754" s="67"/>
      <c r="AB2754" s="68"/>
      <c r="AC2754" s="62"/>
      <c r="AD2754" s="77"/>
      <c r="AE2754" s="62"/>
      <c r="AF2754" s="62"/>
      <c r="AG2754" s="62"/>
      <c r="AH2754" s="62"/>
      <c r="AI2754" s="62"/>
      <c r="AJ2754" s="62"/>
      <c r="AK2754" s="62"/>
    </row>
    <row r="2755" spans="1:37">
      <c r="A2755" s="70" t="s">
        <v>101</v>
      </c>
      <c r="B2755" s="58"/>
      <c r="C2755" s="71"/>
      <c r="D2755" s="72"/>
      <c r="E2755" s="72"/>
      <c r="F2755" s="72"/>
      <c r="G2755" s="72"/>
      <c r="H2755" s="59"/>
      <c r="I2755" s="72"/>
      <c r="J2755" s="72"/>
      <c r="K2755" s="72"/>
      <c r="L2755" s="72"/>
      <c r="M2755" s="59"/>
      <c r="N2755" s="72"/>
      <c r="O2755" s="72"/>
      <c r="P2755" s="72"/>
      <c r="Q2755" s="72"/>
      <c r="R2755" s="59"/>
      <c r="S2755" s="72"/>
      <c r="T2755" s="72"/>
      <c r="U2755" s="72"/>
      <c r="V2755" s="72"/>
      <c r="W2755" s="59"/>
      <c r="X2755" s="72"/>
      <c r="Y2755" s="72"/>
      <c r="Z2755" s="72"/>
      <c r="AA2755" s="72"/>
      <c r="AB2755" s="59"/>
      <c r="AC2755" s="62"/>
      <c r="AD2755" s="78" t="s">
        <v>104</v>
      </c>
      <c r="AE2755" s="76"/>
      <c r="AF2755" s="76"/>
      <c r="AG2755" s="76"/>
      <c r="AH2755" s="79"/>
      <c r="AI2755" s="76"/>
      <c r="AJ2755" s="76"/>
      <c r="AK2755" s="80"/>
    </row>
    <row r="2756" spans="1:37">
      <c r="D2756" s="64"/>
      <c r="AD2756" s="81"/>
      <c r="AE2756" s="52"/>
      <c r="AF2756" s="52"/>
      <c r="AG2756" s="52"/>
      <c r="AH2756" s="82"/>
      <c r="AI2756" s="52"/>
      <c r="AJ2756" s="52"/>
      <c r="AK2756" s="53"/>
    </row>
    <row r="2757" spans="1:37">
      <c r="A2757" s="83" t="s">
        <v>105</v>
      </c>
      <c r="B2757" s="76"/>
      <c r="C2757" s="80"/>
      <c r="D2757" s="84"/>
      <c r="E2757" s="84" t="s">
        <v>100</v>
      </c>
      <c r="F2757" s="85" t="s">
        <v>21</v>
      </c>
      <c r="G2757" s="84" t="s">
        <v>101</v>
      </c>
      <c r="H2757" s="86"/>
      <c r="I2757" s="84" t="s">
        <v>106</v>
      </c>
      <c r="J2757" s="84"/>
      <c r="K2757" s="84"/>
      <c r="L2757" s="84"/>
      <c r="M2757" s="86"/>
      <c r="N2757" s="84" t="s">
        <v>107</v>
      </c>
      <c r="O2757" s="84"/>
      <c r="P2757" s="84"/>
      <c r="Q2757" s="84"/>
      <c r="R2757" s="86"/>
      <c r="S2757" s="73"/>
      <c r="T2757" s="73"/>
      <c r="AD2757" s="87" t="s">
        <v>108</v>
      </c>
      <c r="AE2757" s="58"/>
      <c r="AF2757" s="58"/>
      <c r="AG2757" s="58"/>
      <c r="AH2757" s="72"/>
      <c r="AI2757" s="58"/>
      <c r="AJ2757" s="58"/>
      <c r="AK2757" s="59"/>
    </row>
    <row r="2758" spans="1:37">
      <c r="A2758" s="60"/>
      <c r="C2758" s="61"/>
      <c r="H2758" s="61"/>
      <c r="M2758" s="61"/>
      <c r="N2758" s="88"/>
      <c r="O2758" s="89"/>
      <c r="P2758" s="89"/>
      <c r="Q2758" s="89"/>
      <c r="R2758" s="90"/>
      <c r="S2758" s="62"/>
      <c r="T2758" s="56" t="s">
        <v>109</v>
      </c>
      <c r="AD2758" s="91"/>
      <c r="AE2758" s="62"/>
      <c r="AF2758" s="62"/>
      <c r="AG2758" s="62"/>
      <c r="AH2758" s="92"/>
      <c r="AI2758" s="62"/>
      <c r="AJ2758" s="62"/>
      <c r="AK2758" s="61"/>
    </row>
    <row r="2759" spans="1:37">
      <c r="A2759" s="93" t="s">
        <v>110</v>
      </c>
      <c r="B2759" s="58"/>
      <c r="C2759" s="59"/>
      <c r="D2759" s="58"/>
      <c r="E2759" s="58"/>
      <c r="F2759" s="94" t="s">
        <v>21</v>
      </c>
      <c r="G2759" s="58"/>
      <c r="H2759" s="59"/>
      <c r="I2759" s="58"/>
      <c r="J2759" s="58"/>
      <c r="K2759" s="94" t="s">
        <v>21</v>
      </c>
      <c r="L2759" s="58"/>
      <c r="M2759" s="59"/>
      <c r="N2759" s="95"/>
      <c r="O2759" s="95"/>
      <c r="P2759" s="96"/>
      <c r="Q2759" s="97"/>
      <c r="R2759" s="98"/>
      <c r="S2759" s="62"/>
      <c r="T2759" s="62"/>
      <c r="AD2759" s="87" t="s">
        <v>111</v>
      </c>
      <c r="AE2759" s="58"/>
      <c r="AF2759" s="58"/>
      <c r="AG2759" s="58"/>
      <c r="AH2759" s="72"/>
      <c r="AI2759" s="58"/>
      <c r="AJ2759" s="58"/>
      <c r="AK2759" s="59"/>
    </row>
    <row r="2760" spans="1:37">
      <c r="A2760" s="60"/>
      <c r="C2760" s="61"/>
      <c r="H2760" s="61"/>
      <c r="K2760" s="99"/>
      <c r="M2760" s="61"/>
      <c r="N2760" s="62"/>
      <c r="Q2760" s="100"/>
      <c r="R2760" s="61"/>
      <c r="S2760" s="62"/>
      <c r="T2760" s="58"/>
      <c r="U2760" s="58"/>
      <c r="V2760" s="58"/>
      <c r="W2760" s="58"/>
      <c r="X2760" s="58"/>
      <c r="Y2760" s="58"/>
      <c r="Z2760" s="58"/>
      <c r="AA2760" s="58"/>
      <c r="AB2760" s="58"/>
      <c r="AC2760" s="62"/>
      <c r="AD2760" s="91"/>
      <c r="AE2760" s="62"/>
      <c r="AF2760" s="62"/>
      <c r="AG2760" s="62"/>
      <c r="AH2760" s="92"/>
      <c r="AI2760" s="62"/>
      <c r="AJ2760" s="62"/>
      <c r="AK2760" s="61"/>
    </row>
    <row r="2761" spans="1:37">
      <c r="A2761" s="93" t="s">
        <v>112</v>
      </c>
      <c r="B2761" s="58"/>
      <c r="C2761" s="59"/>
      <c r="D2761" s="58"/>
      <c r="E2761" s="58"/>
      <c r="F2761" s="94" t="s">
        <v>21</v>
      </c>
      <c r="G2761" s="58"/>
      <c r="H2761" s="59"/>
      <c r="I2761" s="58"/>
      <c r="J2761" s="58"/>
      <c r="K2761" s="94" t="s">
        <v>21</v>
      </c>
      <c r="L2761" s="58"/>
      <c r="M2761" s="59"/>
      <c r="N2761" s="58"/>
      <c r="O2761" s="58"/>
      <c r="P2761" s="94" t="s">
        <v>21</v>
      </c>
      <c r="Q2761" s="101"/>
      <c r="R2761" s="59"/>
      <c r="S2761" s="62"/>
      <c r="T2761" s="62"/>
      <c r="AD2761" s="87" t="s">
        <v>113</v>
      </c>
      <c r="AE2761" s="58"/>
      <c r="AF2761" s="58"/>
      <c r="AG2761" s="58"/>
      <c r="AH2761" s="72"/>
      <c r="AI2761" s="58"/>
      <c r="AJ2761" s="58"/>
      <c r="AK2761" s="59"/>
    </row>
    <row r="2762" spans="1:37">
      <c r="AD2762" s="91" t="s">
        <v>114</v>
      </c>
      <c r="AE2762" s="62"/>
      <c r="AF2762" s="62"/>
      <c r="AG2762" s="62"/>
      <c r="AH2762" s="92"/>
      <c r="AI2762" s="62"/>
      <c r="AJ2762" s="62"/>
      <c r="AK2762" s="61"/>
    </row>
    <row r="2763" spans="1:37">
      <c r="A2763" s="102"/>
      <c r="B2763" s="76"/>
      <c r="C2763" s="76"/>
      <c r="D2763" s="76"/>
      <c r="E2763" s="76" t="s">
        <v>100</v>
      </c>
      <c r="F2763" s="76"/>
      <c r="G2763" s="76"/>
      <c r="H2763" s="76"/>
      <c r="I2763" s="76"/>
      <c r="J2763" s="76"/>
      <c r="K2763" s="76"/>
      <c r="L2763" s="76"/>
      <c r="M2763" s="76"/>
      <c r="N2763" s="85" t="s">
        <v>40</v>
      </c>
      <c r="O2763" s="76"/>
      <c r="P2763" s="76"/>
      <c r="Q2763" s="76"/>
      <c r="R2763" s="76"/>
      <c r="S2763" s="76"/>
      <c r="T2763" s="76" t="s">
        <v>101</v>
      </c>
      <c r="U2763" s="76"/>
      <c r="V2763" s="76"/>
      <c r="W2763" s="76"/>
      <c r="X2763" s="76"/>
      <c r="Y2763" s="76"/>
      <c r="Z2763" s="76"/>
      <c r="AA2763" s="76"/>
      <c r="AB2763" s="80"/>
      <c r="AD2763" s="87" t="s">
        <v>115</v>
      </c>
      <c r="AE2763" s="58"/>
      <c r="AF2763" s="58"/>
      <c r="AG2763" s="58"/>
      <c r="AH2763" s="72"/>
      <c r="AI2763" s="58"/>
      <c r="AJ2763" s="58"/>
      <c r="AK2763" s="59"/>
    </row>
    <row r="2764" spans="1:37">
      <c r="A2764" s="103" t="s">
        <v>116</v>
      </c>
      <c r="B2764" s="104" t="s">
        <v>117</v>
      </c>
      <c r="C2764" s="104"/>
      <c r="D2764" s="104"/>
      <c r="E2764" s="104"/>
      <c r="F2764" s="104"/>
      <c r="G2764" s="105"/>
      <c r="H2764" s="104" t="s">
        <v>118</v>
      </c>
      <c r="I2764" s="104"/>
      <c r="J2764" s="105"/>
      <c r="K2764" s="106" t="s">
        <v>119</v>
      </c>
      <c r="L2764" s="107" t="s">
        <v>120</v>
      </c>
      <c r="M2764" s="108"/>
      <c r="N2764" s="109" t="s">
        <v>94</v>
      </c>
      <c r="O2764" s="105" t="s">
        <v>116</v>
      </c>
      <c r="P2764" s="104" t="s">
        <v>117</v>
      </c>
      <c r="Q2764" s="104"/>
      <c r="R2764" s="104"/>
      <c r="S2764" s="104"/>
      <c r="T2764" s="104"/>
      <c r="U2764" s="105"/>
      <c r="V2764" s="104" t="s">
        <v>118</v>
      </c>
      <c r="W2764" s="104"/>
      <c r="X2764" s="105"/>
      <c r="Y2764" s="106" t="s">
        <v>119</v>
      </c>
      <c r="Z2764" s="107" t="s">
        <v>120</v>
      </c>
      <c r="AA2764" s="108"/>
      <c r="AB2764" s="109" t="s">
        <v>94</v>
      </c>
    </row>
    <row r="2765" spans="1:37">
      <c r="A2765" s="110" t="s">
        <v>121</v>
      </c>
      <c r="B2765" s="111"/>
      <c r="C2765" s="111"/>
      <c r="D2765" s="111"/>
      <c r="E2765" s="111"/>
      <c r="F2765" s="111"/>
      <c r="G2765" s="112"/>
      <c r="H2765" s="111"/>
      <c r="I2765" s="111"/>
      <c r="J2765" s="112"/>
      <c r="K2765" s="113"/>
      <c r="L2765" s="114"/>
      <c r="M2765" s="115"/>
      <c r="N2765" s="116"/>
      <c r="O2765" s="117" t="s">
        <v>121</v>
      </c>
      <c r="P2765" s="111"/>
      <c r="Q2765" s="111"/>
      <c r="R2765" s="111"/>
      <c r="S2765" s="111"/>
      <c r="T2765" s="111"/>
      <c r="U2765" s="112"/>
      <c r="V2765" s="111"/>
      <c r="W2765" s="111"/>
      <c r="X2765" s="112"/>
      <c r="Y2765" s="113"/>
      <c r="Z2765" s="114"/>
      <c r="AA2765" s="115"/>
      <c r="AB2765" s="116"/>
      <c r="AD2765" s="64" t="s">
        <v>122</v>
      </c>
    </row>
    <row r="2766" spans="1:37">
      <c r="A2766" s="110" t="s">
        <v>123</v>
      </c>
      <c r="B2766" s="111"/>
      <c r="C2766" s="111"/>
      <c r="D2766" s="111"/>
      <c r="E2766" s="111"/>
      <c r="F2766" s="111"/>
      <c r="G2766" s="112"/>
      <c r="H2766" s="111"/>
      <c r="I2766" s="111"/>
      <c r="J2766" s="112"/>
      <c r="K2766" s="118"/>
      <c r="L2766" s="119"/>
      <c r="M2766" s="112"/>
      <c r="N2766" s="116"/>
      <c r="O2766" s="117" t="s">
        <v>123</v>
      </c>
      <c r="P2766" s="111"/>
      <c r="Q2766" s="111"/>
      <c r="R2766" s="111"/>
      <c r="S2766" s="111"/>
      <c r="T2766" s="111"/>
      <c r="U2766" s="112"/>
      <c r="V2766" s="111"/>
      <c r="W2766" s="111"/>
      <c r="X2766" s="112"/>
      <c r="Y2766" s="118"/>
      <c r="Z2766" s="119"/>
      <c r="AA2766" s="112"/>
      <c r="AB2766" s="116"/>
      <c r="AD2766" s="120"/>
      <c r="AE2766" s="58"/>
      <c r="AF2766" s="58"/>
      <c r="AG2766" s="58"/>
      <c r="AH2766" s="58"/>
      <c r="AI2766" s="58"/>
      <c r="AJ2766" s="58"/>
      <c r="AK2766" s="58"/>
    </row>
    <row r="2767" spans="1:37">
      <c r="A2767" s="110" t="s">
        <v>124</v>
      </c>
      <c r="B2767" s="111"/>
      <c r="C2767" s="111"/>
      <c r="D2767" s="111"/>
      <c r="E2767" s="111"/>
      <c r="F2767" s="111"/>
      <c r="G2767" s="112"/>
      <c r="H2767" s="111"/>
      <c r="I2767" s="111"/>
      <c r="J2767" s="112"/>
      <c r="K2767" s="118"/>
      <c r="L2767" s="119"/>
      <c r="M2767" s="112"/>
      <c r="N2767" s="116"/>
      <c r="O2767" s="117" t="s">
        <v>124</v>
      </c>
      <c r="P2767" s="111"/>
      <c r="Q2767" s="111"/>
      <c r="R2767" s="111"/>
      <c r="S2767" s="111"/>
      <c r="T2767" s="111"/>
      <c r="U2767" s="112"/>
      <c r="V2767" s="111"/>
      <c r="W2767" s="111"/>
      <c r="X2767" s="112"/>
      <c r="Y2767" s="118"/>
      <c r="Z2767" s="119"/>
      <c r="AA2767" s="112"/>
      <c r="AB2767" s="116"/>
      <c r="AD2767" s="64" t="s">
        <v>96</v>
      </c>
    </row>
    <row r="2768" spans="1:37">
      <c r="A2768" s="110" t="s">
        <v>125</v>
      </c>
      <c r="B2768" s="111"/>
      <c r="C2768" s="111"/>
      <c r="D2768" s="111"/>
      <c r="E2768" s="111"/>
      <c r="F2768" s="111"/>
      <c r="G2768" s="112"/>
      <c r="H2768" s="111"/>
      <c r="I2768" s="111"/>
      <c r="J2768" s="112"/>
      <c r="K2768" s="118"/>
      <c r="L2768" s="119"/>
      <c r="M2768" s="112"/>
      <c r="N2768" s="116"/>
      <c r="O2768" s="117" t="s">
        <v>125</v>
      </c>
      <c r="P2768" s="111"/>
      <c r="Q2768" s="111"/>
      <c r="R2768" s="111"/>
      <c r="S2768" s="111"/>
      <c r="T2768" s="111"/>
      <c r="U2768" s="112"/>
      <c r="V2768" s="111"/>
      <c r="W2768" s="111"/>
      <c r="X2768" s="112"/>
      <c r="Y2768" s="118"/>
      <c r="Z2768" s="119"/>
      <c r="AA2768" s="112"/>
      <c r="AB2768" s="116"/>
      <c r="AD2768" s="120"/>
      <c r="AE2768" s="58"/>
      <c r="AF2768" s="58"/>
      <c r="AG2768" s="58"/>
      <c r="AH2768" s="58"/>
      <c r="AI2768" s="58"/>
      <c r="AJ2768" s="58"/>
      <c r="AK2768" s="58"/>
    </row>
    <row r="2769" spans="1:37">
      <c r="A2769" s="110" t="s">
        <v>126</v>
      </c>
      <c r="B2769" s="111"/>
      <c r="C2769" s="111"/>
      <c r="D2769" s="111"/>
      <c r="E2769" s="111"/>
      <c r="F2769" s="111"/>
      <c r="G2769" s="112"/>
      <c r="H2769" s="111"/>
      <c r="I2769" s="111"/>
      <c r="J2769" s="112"/>
      <c r="K2769" s="118"/>
      <c r="L2769" s="119"/>
      <c r="M2769" s="112"/>
      <c r="N2769" s="116"/>
      <c r="O2769" s="117" t="s">
        <v>126</v>
      </c>
      <c r="P2769" s="111"/>
      <c r="Q2769" s="111"/>
      <c r="R2769" s="111"/>
      <c r="S2769" s="111"/>
      <c r="T2769" s="111"/>
      <c r="U2769" s="112"/>
      <c r="V2769" s="111"/>
      <c r="W2769" s="111"/>
      <c r="X2769" s="112"/>
      <c r="Y2769" s="118"/>
      <c r="Z2769" s="119"/>
      <c r="AA2769" s="112"/>
      <c r="AB2769" s="116"/>
      <c r="AD2769" s="64" t="s">
        <v>127</v>
      </c>
    </row>
    <row r="2770" spans="1:37">
      <c r="A2770" s="121" t="s">
        <v>128</v>
      </c>
      <c r="B2770" s="58"/>
      <c r="C2770" s="58"/>
      <c r="D2770" s="58"/>
      <c r="E2770" s="58"/>
      <c r="F2770" s="58"/>
      <c r="G2770" s="72"/>
      <c r="H2770" s="58"/>
      <c r="I2770" s="58"/>
      <c r="J2770" s="72"/>
      <c r="K2770" s="122"/>
      <c r="L2770" s="123"/>
      <c r="M2770" s="72"/>
      <c r="N2770" s="59"/>
      <c r="O2770" s="124" t="s">
        <v>128</v>
      </c>
      <c r="P2770" s="58"/>
      <c r="Q2770" s="58"/>
      <c r="R2770" s="58"/>
      <c r="S2770" s="58"/>
      <c r="T2770" s="58"/>
      <c r="U2770" s="72"/>
      <c r="V2770" s="58"/>
      <c r="W2770" s="58"/>
      <c r="X2770" s="72"/>
      <c r="Y2770" s="122"/>
      <c r="Z2770" s="123"/>
      <c r="AA2770" s="72"/>
      <c r="AB2770" s="59"/>
      <c r="AD2770" s="120"/>
      <c r="AE2770" s="125" t="str">
        <f>Daten!$A$35</f>
        <v>Fredenbeck</v>
      </c>
      <c r="AF2770" s="58"/>
      <c r="AG2770" s="58"/>
      <c r="AH2770" s="58"/>
      <c r="AI2770" s="58"/>
      <c r="AJ2770" s="58"/>
      <c r="AK2770" s="58"/>
    </row>
    <row r="2771" spans="1:37">
      <c r="A2771" s="65" t="s">
        <v>129</v>
      </c>
      <c r="N2771" s="61"/>
      <c r="O2771" s="64" t="s">
        <v>129</v>
      </c>
      <c r="AB2771" s="61"/>
      <c r="AD2771" s="64" t="s">
        <v>130</v>
      </c>
    </row>
    <row r="2772" spans="1:37">
      <c r="A2772" s="57"/>
      <c r="B2772" s="58"/>
      <c r="C2772" s="58"/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9"/>
      <c r="O2772" s="58"/>
      <c r="P2772" s="58"/>
      <c r="Q2772" s="58"/>
      <c r="R2772" s="58"/>
      <c r="S2772" s="58"/>
      <c r="T2772" s="58"/>
      <c r="U2772" s="58"/>
      <c r="V2772" s="58"/>
      <c r="W2772" s="58"/>
      <c r="X2772" s="58"/>
      <c r="Y2772" s="58"/>
      <c r="Z2772" s="58"/>
      <c r="AA2772" s="58"/>
      <c r="AB2772" s="59"/>
      <c r="AD2772" s="58"/>
      <c r="AE2772" s="126" t="str">
        <f>Daten!$A$33</f>
        <v>06.05.2017</v>
      </c>
      <c r="AF2772" s="58"/>
      <c r="AG2772" s="58"/>
      <c r="AH2772" s="58"/>
      <c r="AI2772" s="58"/>
      <c r="AJ2772" s="58"/>
      <c r="AK2772" s="58"/>
    </row>
  </sheetData>
  <mergeCells count="264">
    <mergeCell ref="AD69:AE69"/>
    <mergeCell ref="AG69:AH69"/>
    <mergeCell ref="AJ69:AK69"/>
    <mergeCell ref="AD101:AE101"/>
    <mergeCell ref="AG101:AH101"/>
    <mergeCell ref="AJ101:AK101"/>
    <mergeCell ref="AD6:AE6"/>
    <mergeCell ref="AG6:AH6"/>
    <mergeCell ref="AJ6:AK6"/>
    <mergeCell ref="AD38:AE38"/>
    <mergeCell ref="AG38:AH38"/>
    <mergeCell ref="AJ38:AK38"/>
    <mergeCell ref="AD195:AE195"/>
    <mergeCell ref="AG195:AH195"/>
    <mergeCell ref="AJ195:AK195"/>
    <mergeCell ref="AD227:AE227"/>
    <mergeCell ref="AG227:AH227"/>
    <mergeCell ref="AJ227:AK227"/>
    <mergeCell ref="AD132:AE132"/>
    <mergeCell ref="AG132:AH132"/>
    <mergeCell ref="AJ132:AK132"/>
    <mergeCell ref="AD164:AE164"/>
    <mergeCell ref="AG164:AH164"/>
    <mergeCell ref="AJ164:AK164"/>
    <mergeCell ref="AD321:AE321"/>
    <mergeCell ref="AG321:AH321"/>
    <mergeCell ref="AJ321:AK321"/>
    <mergeCell ref="AD353:AE353"/>
    <mergeCell ref="AG353:AH353"/>
    <mergeCell ref="AJ353:AK353"/>
    <mergeCell ref="AD258:AE258"/>
    <mergeCell ref="AG258:AH258"/>
    <mergeCell ref="AJ258:AK258"/>
    <mergeCell ref="AD290:AE290"/>
    <mergeCell ref="AG290:AH290"/>
    <mergeCell ref="AJ290:AK290"/>
    <mergeCell ref="AD447:AE447"/>
    <mergeCell ref="AG447:AH447"/>
    <mergeCell ref="AJ447:AK447"/>
    <mergeCell ref="AD479:AE479"/>
    <mergeCell ref="AG479:AH479"/>
    <mergeCell ref="AJ479:AK479"/>
    <mergeCell ref="AD384:AE384"/>
    <mergeCell ref="AG384:AH384"/>
    <mergeCell ref="AJ384:AK384"/>
    <mergeCell ref="AD416:AE416"/>
    <mergeCell ref="AG416:AH416"/>
    <mergeCell ref="AJ416:AK416"/>
    <mergeCell ref="AD573:AE573"/>
    <mergeCell ref="AG573:AH573"/>
    <mergeCell ref="AJ573:AK573"/>
    <mergeCell ref="AD605:AE605"/>
    <mergeCell ref="AG605:AH605"/>
    <mergeCell ref="AJ605:AK605"/>
    <mergeCell ref="AD510:AE510"/>
    <mergeCell ref="AG510:AH510"/>
    <mergeCell ref="AJ510:AK510"/>
    <mergeCell ref="AD542:AE542"/>
    <mergeCell ref="AG542:AH542"/>
    <mergeCell ref="AJ542:AK542"/>
    <mergeCell ref="AD699:AE699"/>
    <mergeCell ref="AG699:AH699"/>
    <mergeCell ref="AJ699:AK699"/>
    <mergeCell ref="AD731:AE731"/>
    <mergeCell ref="AG731:AH731"/>
    <mergeCell ref="AJ731:AK731"/>
    <mergeCell ref="AD636:AE636"/>
    <mergeCell ref="AG636:AH636"/>
    <mergeCell ref="AJ636:AK636"/>
    <mergeCell ref="AD668:AE668"/>
    <mergeCell ref="AG668:AH668"/>
    <mergeCell ref="AJ668:AK668"/>
    <mergeCell ref="AD825:AE825"/>
    <mergeCell ref="AG825:AH825"/>
    <mergeCell ref="AJ825:AK825"/>
    <mergeCell ref="AD857:AE857"/>
    <mergeCell ref="AG857:AH857"/>
    <mergeCell ref="AJ857:AK857"/>
    <mergeCell ref="AD762:AE762"/>
    <mergeCell ref="AG762:AH762"/>
    <mergeCell ref="AJ762:AK762"/>
    <mergeCell ref="AD794:AE794"/>
    <mergeCell ref="AG794:AH794"/>
    <mergeCell ref="AJ794:AK794"/>
    <mergeCell ref="AD951:AE951"/>
    <mergeCell ref="AG951:AH951"/>
    <mergeCell ref="AJ951:AK951"/>
    <mergeCell ref="AD983:AE983"/>
    <mergeCell ref="AG983:AH983"/>
    <mergeCell ref="AJ983:AK983"/>
    <mergeCell ref="AD888:AE888"/>
    <mergeCell ref="AG888:AH888"/>
    <mergeCell ref="AJ888:AK888"/>
    <mergeCell ref="AD920:AE920"/>
    <mergeCell ref="AG920:AH920"/>
    <mergeCell ref="AJ920:AK920"/>
    <mergeCell ref="AD1077:AE1077"/>
    <mergeCell ref="AG1077:AH1077"/>
    <mergeCell ref="AJ1077:AK1077"/>
    <mergeCell ref="AD1109:AE1109"/>
    <mergeCell ref="AG1109:AH1109"/>
    <mergeCell ref="AJ1109:AK1109"/>
    <mergeCell ref="AD1014:AE1014"/>
    <mergeCell ref="AG1014:AH1014"/>
    <mergeCell ref="AJ1014:AK1014"/>
    <mergeCell ref="AD1046:AE1046"/>
    <mergeCell ref="AG1046:AH1046"/>
    <mergeCell ref="AJ1046:AK1046"/>
    <mergeCell ref="AD1203:AE1203"/>
    <mergeCell ref="AG1203:AH1203"/>
    <mergeCell ref="AJ1203:AK1203"/>
    <mergeCell ref="AD1235:AE1235"/>
    <mergeCell ref="AG1235:AH1235"/>
    <mergeCell ref="AJ1235:AK1235"/>
    <mergeCell ref="AD1140:AE1140"/>
    <mergeCell ref="AG1140:AH1140"/>
    <mergeCell ref="AJ1140:AK1140"/>
    <mergeCell ref="AD1172:AE1172"/>
    <mergeCell ref="AG1172:AH1172"/>
    <mergeCell ref="AJ1172:AK1172"/>
    <mergeCell ref="AD1329:AE1329"/>
    <mergeCell ref="AG1329:AH1329"/>
    <mergeCell ref="AJ1329:AK1329"/>
    <mergeCell ref="AD1361:AE1361"/>
    <mergeCell ref="AG1361:AH1361"/>
    <mergeCell ref="AJ1361:AK1361"/>
    <mergeCell ref="AD1266:AE1266"/>
    <mergeCell ref="AG1266:AH1266"/>
    <mergeCell ref="AJ1266:AK1266"/>
    <mergeCell ref="AD1298:AE1298"/>
    <mergeCell ref="AG1298:AH1298"/>
    <mergeCell ref="AJ1298:AK1298"/>
    <mergeCell ref="AD1455:AE1455"/>
    <mergeCell ref="AG1455:AH1455"/>
    <mergeCell ref="AJ1455:AK1455"/>
    <mergeCell ref="AD1487:AE1487"/>
    <mergeCell ref="AG1487:AH1487"/>
    <mergeCell ref="AJ1487:AK1487"/>
    <mergeCell ref="AD1392:AE1392"/>
    <mergeCell ref="AG1392:AH1392"/>
    <mergeCell ref="AJ1392:AK1392"/>
    <mergeCell ref="AD1424:AE1424"/>
    <mergeCell ref="AG1424:AH1424"/>
    <mergeCell ref="AJ1424:AK1424"/>
    <mergeCell ref="AD1581:AE1581"/>
    <mergeCell ref="AG1581:AH1581"/>
    <mergeCell ref="AJ1581:AK1581"/>
    <mergeCell ref="AD1613:AE1613"/>
    <mergeCell ref="AG1613:AH1613"/>
    <mergeCell ref="AJ1613:AK1613"/>
    <mergeCell ref="AD1518:AE1518"/>
    <mergeCell ref="AG1518:AH1518"/>
    <mergeCell ref="AJ1518:AK1518"/>
    <mergeCell ref="AD1550:AE1550"/>
    <mergeCell ref="AG1550:AH1550"/>
    <mergeCell ref="AJ1550:AK1550"/>
    <mergeCell ref="AD1707:AE1707"/>
    <mergeCell ref="AG1707:AH1707"/>
    <mergeCell ref="AJ1707:AK1707"/>
    <mergeCell ref="AD1739:AE1739"/>
    <mergeCell ref="AG1739:AH1739"/>
    <mergeCell ref="AJ1739:AK1739"/>
    <mergeCell ref="AD1644:AE1644"/>
    <mergeCell ref="AG1644:AH1644"/>
    <mergeCell ref="AJ1644:AK1644"/>
    <mergeCell ref="AD1676:AE1676"/>
    <mergeCell ref="AG1676:AH1676"/>
    <mergeCell ref="AJ1676:AK1676"/>
    <mergeCell ref="AD1833:AE1833"/>
    <mergeCell ref="AG1833:AH1833"/>
    <mergeCell ref="AJ1833:AK1833"/>
    <mergeCell ref="AD1865:AE1865"/>
    <mergeCell ref="AG1865:AH1865"/>
    <mergeCell ref="AJ1865:AK1865"/>
    <mergeCell ref="AD1770:AE1770"/>
    <mergeCell ref="AG1770:AH1770"/>
    <mergeCell ref="AJ1770:AK1770"/>
    <mergeCell ref="AD1802:AE1802"/>
    <mergeCell ref="AG1802:AH1802"/>
    <mergeCell ref="AJ1802:AK1802"/>
    <mergeCell ref="AD1959:AE1959"/>
    <mergeCell ref="AG1959:AH1959"/>
    <mergeCell ref="AJ1959:AK1959"/>
    <mergeCell ref="AD1991:AE1991"/>
    <mergeCell ref="AG1991:AH1991"/>
    <mergeCell ref="AJ1991:AK1991"/>
    <mergeCell ref="AD1896:AE1896"/>
    <mergeCell ref="AG1896:AH1896"/>
    <mergeCell ref="AJ1896:AK1896"/>
    <mergeCell ref="AD1928:AE1928"/>
    <mergeCell ref="AG1928:AH1928"/>
    <mergeCell ref="AJ1928:AK1928"/>
    <mergeCell ref="AD2085:AE2085"/>
    <mergeCell ref="AG2085:AH2085"/>
    <mergeCell ref="AJ2085:AK2085"/>
    <mergeCell ref="AD2117:AE2117"/>
    <mergeCell ref="AG2117:AH2117"/>
    <mergeCell ref="AJ2117:AK2117"/>
    <mergeCell ref="AD2022:AE2022"/>
    <mergeCell ref="AG2022:AH2022"/>
    <mergeCell ref="AJ2022:AK2022"/>
    <mergeCell ref="AD2054:AE2054"/>
    <mergeCell ref="AG2054:AH2054"/>
    <mergeCell ref="AJ2054:AK2054"/>
    <mergeCell ref="AD2211:AE2211"/>
    <mergeCell ref="AG2211:AH2211"/>
    <mergeCell ref="AJ2211:AK2211"/>
    <mergeCell ref="AD2243:AE2243"/>
    <mergeCell ref="AG2243:AH2243"/>
    <mergeCell ref="AJ2243:AK2243"/>
    <mergeCell ref="AD2148:AE2148"/>
    <mergeCell ref="AG2148:AH2148"/>
    <mergeCell ref="AJ2148:AK2148"/>
    <mergeCell ref="AD2180:AE2180"/>
    <mergeCell ref="AG2180:AH2180"/>
    <mergeCell ref="AJ2180:AK2180"/>
    <mergeCell ref="AD2337:AE2337"/>
    <mergeCell ref="AG2337:AH2337"/>
    <mergeCell ref="AJ2337:AK2337"/>
    <mergeCell ref="AD2369:AE2369"/>
    <mergeCell ref="AG2369:AH2369"/>
    <mergeCell ref="AJ2369:AK2369"/>
    <mergeCell ref="AD2274:AE2274"/>
    <mergeCell ref="AG2274:AH2274"/>
    <mergeCell ref="AJ2274:AK2274"/>
    <mergeCell ref="AD2306:AE2306"/>
    <mergeCell ref="AG2306:AH2306"/>
    <mergeCell ref="AJ2306:AK2306"/>
    <mergeCell ref="AD2463:AE2463"/>
    <mergeCell ref="AG2463:AH2463"/>
    <mergeCell ref="AJ2463:AK2463"/>
    <mergeCell ref="AD2495:AE2495"/>
    <mergeCell ref="AG2495:AH2495"/>
    <mergeCell ref="AJ2495:AK2495"/>
    <mergeCell ref="AD2400:AE2400"/>
    <mergeCell ref="AG2400:AH2400"/>
    <mergeCell ref="AJ2400:AK2400"/>
    <mergeCell ref="AD2432:AE2432"/>
    <mergeCell ref="AG2432:AH2432"/>
    <mergeCell ref="AJ2432:AK2432"/>
    <mergeCell ref="AD2589:AE2589"/>
    <mergeCell ref="AG2589:AH2589"/>
    <mergeCell ref="AJ2589:AK2589"/>
    <mergeCell ref="AD2621:AE2621"/>
    <mergeCell ref="AG2621:AH2621"/>
    <mergeCell ref="AJ2621:AK2621"/>
    <mergeCell ref="AD2526:AE2526"/>
    <mergeCell ref="AG2526:AH2526"/>
    <mergeCell ref="AJ2526:AK2526"/>
    <mergeCell ref="AD2558:AE2558"/>
    <mergeCell ref="AG2558:AH2558"/>
    <mergeCell ref="AJ2558:AK2558"/>
    <mergeCell ref="AD2715:AE2715"/>
    <mergeCell ref="AG2715:AH2715"/>
    <mergeCell ref="AJ2715:AK2715"/>
    <mergeCell ref="AD2747:AE2747"/>
    <mergeCell ref="AG2747:AH2747"/>
    <mergeCell ref="AJ2747:AK2747"/>
    <mergeCell ref="AD2652:AE2652"/>
    <mergeCell ref="AG2652:AH2652"/>
    <mergeCell ref="AJ2652:AK2652"/>
    <mergeCell ref="AD2684:AE2684"/>
    <mergeCell ref="AG2684:AH2684"/>
    <mergeCell ref="AJ2684:AK2684"/>
  </mergeCells>
  <phoneticPr fontId="0" type="noConversion"/>
  <printOptions horizontalCentered="1" verticalCentered="1"/>
  <pageMargins left="0.35433070866141736" right="0.35433070866141736" top="0.39370078740157483" bottom="0.39370078740157483" header="0.51181102362204722" footer="0.51181102362204722"/>
  <pageSetup paperSize="9" orientation="portrait" r:id="rId1"/>
  <headerFooter alignWithMargins="0"/>
  <rowBreaks count="43" manualBreakCount="43">
    <brk id="63" max="16383" man="1"/>
    <brk id="126" max="16383" man="1"/>
    <brk id="189" max="16383" man="1"/>
    <brk id="252" max="16383" man="1"/>
    <brk id="315" max="16383" man="1"/>
    <brk id="378" max="16383" man="1"/>
    <brk id="441" max="16383" man="1"/>
    <brk id="504" max="16383" man="1"/>
    <brk id="567" max="16383" man="1"/>
    <brk id="630" max="16383" man="1"/>
    <brk id="693" max="16383" man="1"/>
    <brk id="756" max="16383" man="1"/>
    <brk id="819" max="16383" man="1"/>
    <brk id="882" max="16383" man="1"/>
    <brk id="945" max="16383" man="1"/>
    <brk id="1008" max="16383" man="1"/>
    <brk id="1071" max="16383" man="1"/>
    <brk id="1134" max="16383" man="1"/>
    <brk id="1197" max="16383" man="1"/>
    <brk id="1260" max="16383" man="1"/>
    <brk id="1323" max="16383" man="1"/>
    <brk id="1386" max="16383" man="1"/>
    <brk id="1449" max="16383" man="1"/>
    <brk id="1512" max="16383" man="1"/>
    <brk id="1575" max="16383" man="1"/>
    <brk id="1638" max="16383" man="1"/>
    <brk id="1701" max="16383" man="1"/>
    <brk id="1764" max="16383" man="1"/>
    <brk id="1827" max="16383" man="1"/>
    <brk id="1890" max="16383" man="1"/>
    <brk id="1953" max="16383" man="1"/>
    <brk id="2016" max="16383" man="1"/>
    <brk id="2079" max="16383" man="1"/>
    <brk id="2142" max="16383" man="1"/>
    <brk id="2205" max="16383" man="1"/>
    <brk id="2268" max="16383" man="1"/>
    <brk id="2331" max="16383" man="1"/>
    <brk id="2394" max="16383" man="1"/>
    <brk id="2457" max="16383" man="1"/>
    <brk id="2520" max="16383" man="1"/>
    <brk id="2583" max="16383" man="1"/>
    <brk id="2646" max="16383" man="1"/>
    <brk id="270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2:X59"/>
  <sheetViews>
    <sheetView zoomScale="75" workbookViewId="0">
      <selection activeCell="W17" sqref="W17"/>
    </sheetView>
  </sheetViews>
  <sheetFormatPr baseColWidth="10" defaultRowHeight="12.75"/>
  <cols>
    <col min="1" max="1" width="15.7109375" style="334" customWidth="1"/>
    <col min="2" max="2" width="3" style="334" customWidth="1"/>
    <col min="3" max="3" width="15.7109375" style="334" customWidth="1"/>
    <col min="4" max="4" width="3" style="334" customWidth="1"/>
    <col min="5" max="5" width="15.7109375" style="334" customWidth="1"/>
    <col min="6" max="6" width="3" style="334" customWidth="1"/>
    <col min="7" max="7" width="15.7109375" style="334" customWidth="1"/>
    <col min="8" max="8" width="3" style="334" customWidth="1"/>
    <col min="9" max="9" width="15.7109375" style="334" customWidth="1"/>
    <col min="10" max="10" width="3" style="334" customWidth="1"/>
    <col min="11" max="11" width="15.7109375" style="334" customWidth="1"/>
    <col min="12" max="12" width="3" style="334" customWidth="1"/>
    <col min="13" max="13" width="15.7109375" style="334" customWidth="1"/>
    <col min="14" max="14" width="3" style="334" customWidth="1"/>
    <col min="15" max="15" width="15.7109375" style="334" customWidth="1"/>
    <col min="16" max="16" width="3" style="334" customWidth="1"/>
    <col min="17" max="17" width="15.7109375" style="334" customWidth="1"/>
    <col min="18" max="18" width="3" style="334" customWidth="1"/>
    <col min="19" max="19" width="15.7109375" style="334" customWidth="1"/>
    <col min="20" max="20" width="3" style="334" customWidth="1"/>
    <col min="21" max="21" width="15.7109375" style="334" customWidth="1"/>
    <col min="22" max="22" width="3" style="334" customWidth="1"/>
    <col min="23" max="23" width="15.7109375" style="334" customWidth="1"/>
    <col min="24" max="24" width="3" style="334" customWidth="1"/>
    <col min="25" max="16384" width="11.42578125" style="334"/>
  </cols>
  <sheetData>
    <row r="2" spans="1:24" s="418" customFormat="1" ht="20.25">
      <c r="C2" s="455" t="str">
        <f>+Daten!A1&amp;" "&amp;Daten!B1&amp;" "&amp;Daten!L1&amp;",      Ausrichter: "&amp;Daten!C35</f>
        <v>54. Deutsche Prellball Meisterschaften der Seniorinnen und Senioren 2017,      Ausrichter: VfL Kutenholz</v>
      </c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455"/>
      <c r="Q2" s="455"/>
      <c r="R2" s="455"/>
      <c r="S2" s="455"/>
      <c r="T2" s="455"/>
      <c r="U2" s="455"/>
      <c r="V2" s="455"/>
    </row>
    <row r="5" spans="1:24" ht="13.5" thickBot="1">
      <c r="A5" s="452" t="s">
        <v>69</v>
      </c>
      <c r="B5" s="453"/>
      <c r="C5" s="453"/>
      <c r="D5" s="453"/>
      <c r="E5" s="453"/>
      <c r="F5" s="453"/>
      <c r="G5" s="453"/>
      <c r="H5" s="454"/>
      <c r="I5" s="452" t="s">
        <v>70</v>
      </c>
      <c r="J5" s="453"/>
      <c r="K5" s="453"/>
      <c r="L5" s="453"/>
      <c r="M5" s="453"/>
      <c r="N5" s="453"/>
      <c r="O5" s="453"/>
      <c r="P5" s="454"/>
      <c r="Q5" s="452" t="s">
        <v>71</v>
      </c>
      <c r="R5" s="453"/>
      <c r="S5" s="453"/>
      <c r="T5" s="453"/>
      <c r="U5" s="453"/>
      <c r="V5" s="453"/>
      <c r="W5" s="453"/>
      <c r="X5" s="454"/>
    </row>
    <row r="6" spans="1:24">
      <c r="A6" s="419" t="s">
        <v>6</v>
      </c>
      <c r="G6" s="372"/>
      <c r="H6" s="391"/>
      <c r="I6" s="419" t="s">
        <v>6</v>
      </c>
      <c r="O6" s="372"/>
      <c r="P6" s="391"/>
      <c r="Q6" s="419" t="s">
        <v>6</v>
      </c>
      <c r="W6" s="372"/>
      <c r="X6" s="420"/>
    </row>
    <row r="7" spans="1:24">
      <c r="A7" s="419" t="s">
        <v>49</v>
      </c>
      <c r="B7" s="1" t="s">
        <v>75</v>
      </c>
      <c r="C7" s="419" t="s">
        <v>53</v>
      </c>
      <c r="D7" s="1" t="s">
        <v>76</v>
      </c>
      <c r="E7" s="419" t="s">
        <v>50</v>
      </c>
      <c r="F7" s="1" t="s">
        <v>77</v>
      </c>
      <c r="G7" s="421" t="s">
        <v>72</v>
      </c>
      <c r="H7" s="422" t="s">
        <v>78</v>
      </c>
      <c r="I7" s="419" t="s">
        <v>47</v>
      </c>
      <c r="J7" s="1" t="s">
        <v>79</v>
      </c>
      <c r="K7" s="419" t="s">
        <v>52</v>
      </c>
      <c r="L7" s="1" t="s">
        <v>80</v>
      </c>
      <c r="M7" s="419" t="s">
        <v>48</v>
      </c>
      <c r="N7" s="1" t="s">
        <v>81</v>
      </c>
      <c r="O7" s="421" t="s">
        <v>73</v>
      </c>
      <c r="P7" s="422" t="s">
        <v>82</v>
      </c>
      <c r="Q7" s="419" t="s">
        <v>58</v>
      </c>
      <c r="R7" s="423" t="s">
        <v>83</v>
      </c>
      <c r="S7" s="419" t="s">
        <v>51</v>
      </c>
      <c r="T7" s="1" t="s">
        <v>84</v>
      </c>
      <c r="U7" s="419" t="s">
        <v>59</v>
      </c>
      <c r="V7" s="1" t="s">
        <v>85</v>
      </c>
      <c r="W7" s="421" t="s">
        <v>60</v>
      </c>
      <c r="X7" s="424" t="s">
        <v>86</v>
      </c>
    </row>
    <row r="8" spans="1:24">
      <c r="A8" s="2" t="s">
        <v>262</v>
      </c>
      <c r="B8" s="2" t="s">
        <v>263</v>
      </c>
      <c r="C8" s="2" t="s">
        <v>198</v>
      </c>
      <c r="D8" s="2" t="s">
        <v>252</v>
      </c>
      <c r="E8" s="2" t="s">
        <v>239</v>
      </c>
      <c r="F8" s="2" t="s">
        <v>252</v>
      </c>
      <c r="G8" s="2" t="s">
        <v>363</v>
      </c>
      <c r="H8" s="2" t="s">
        <v>252</v>
      </c>
      <c r="I8" s="425" t="s">
        <v>378</v>
      </c>
      <c r="J8" s="2"/>
      <c r="K8" s="2" t="s">
        <v>379</v>
      </c>
      <c r="L8" s="2"/>
      <c r="M8" s="2" t="s">
        <v>380</v>
      </c>
      <c r="N8" s="2"/>
      <c r="O8" s="2" t="s">
        <v>381</v>
      </c>
      <c r="P8" s="417"/>
      <c r="Q8" s="2" t="s">
        <v>200</v>
      </c>
      <c r="R8" s="2" t="s">
        <v>266</v>
      </c>
      <c r="S8" s="2" t="s">
        <v>382</v>
      </c>
      <c r="T8" s="2" t="s">
        <v>171</v>
      </c>
      <c r="V8" s="2"/>
      <c r="X8" s="417" t="s">
        <v>88</v>
      </c>
    </row>
    <row r="9" spans="1:24">
      <c r="G9" s="372"/>
      <c r="H9" s="391"/>
      <c r="I9" s="2"/>
      <c r="J9" s="2"/>
      <c r="O9" s="372"/>
      <c r="P9" s="391"/>
      <c r="W9" s="372"/>
      <c r="X9" s="391"/>
    </row>
    <row r="10" spans="1:24">
      <c r="A10" s="419" t="s">
        <v>1</v>
      </c>
      <c r="G10" s="372"/>
      <c r="H10" s="391"/>
      <c r="I10" s="419" t="s">
        <v>1</v>
      </c>
      <c r="O10" s="372"/>
      <c r="P10" s="391"/>
      <c r="Q10" s="419" t="s">
        <v>1</v>
      </c>
      <c r="W10" s="372"/>
      <c r="X10" s="391"/>
    </row>
    <row r="11" spans="1:24">
      <c r="A11" s="419" t="s">
        <v>49</v>
      </c>
      <c r="B11" s="1" t="s">
        <v>75</v>
      </c>
      <c r="C11" s="419" t="s">
        <v>53</v>
      </c>
      <c r="D11" s="1" t="s">
        <v>76</v>
      </c>
      <c r="E11" s="419" t="s">
        <v>50</v>
      </c>
      <c r="F11" s="1" t="s">
        <v>77</v>
      </c>
      <c r="G11" s="421" t="s">
        <v>72</v>
      </c>
      <c r="H11" s="422" t="s">
        <v>78</v>
      </c>
      <c r="I11" s="419" t="s">
        <v>47</v>
      </c>
      <c r="J11" s="1" t="s">
        <v>79</v>
      </c>
      <c r="K11" s="419" t="s">
        <v>52</v>
      </c>
      <c r="L11" s="1" t="s">
        <v>80</v>
      </c>
      <c r="M11" s="419" t="s">
        <v>48</v>
      </c>
      <c r="N11" s="1" t="s">
        <v>81</v>
      </c>
      <c r="O11" s="421" t="s">
        <v>73</v>
      </c>
      <c r="P11" s="422" t="s">
        <v>82</v>
      </c>
      <c r="Q11" s="419" t="s">
        <v>58</v>
      </c>
      <c r="R11" s="423" t="s">
        <v>83</v>
      </c>
      <c r="S11" s="419" t="s">
        <v>51</v>
      </c>
      <c r="T11" s="1" t="s">
        <v>84</v>
      </c>
      <c r="U11" s="419" t="s">
        <v>59</v>
      </c>
      <c r="V11" s="1" t="s">
        <v>85</v>
      </c>
      <c r="W11" s="421" t="s">
        <v>60</v>
      </c>
      <c r="X11" s="424" t="s">
        <v>86</v>
      </c>
    </row>
    <row r="12" spans="1:24">
      <c r="A12" s="2" t="s">
        <v>364</v>
      </c>
      <c r="B12" s="2" t="s">
        <v>254</v>
      </c>
      <c r="C12" s="2" t="s">
        <v>330</v>
      </c>
      <c r="D12" s="2" t="s">
        <v>252</v>
      </c>
      <c r="E12" s="2" t="s">
        <v>240</v>
      </c>
      <c r="F12" s="2" t="s">
        <v>254</v>
      </c>
      <c r="G12" s="2" t="s">
        <v>365</v>
      </c>
      <c r="H12" s="2"/>
      <c r="I12" s="425" t="s">
        <v>378</v>
      </c>
      <c r="J12" s="2"/>
      <c r="K12" s="2" t="s">
        <v>379</v>
      </c>
      <c r="L12" s="2"/>
      <c r="M12" s="2" t="s">
        <v>380</v>
      </c>
      <c r="N12" s="2"/>
      <c r="O12" s="2" t="s">
        <v>381</v>
      </c>
      <c r="P12" s="417"/>
      <c r="Q12" s="2" t="s">
        <v>172</v>
      </c>
      <c r="R12" s="2" t="s">
        <v>266</v>
      </c>
      <c r="S12" s="2" t="s">
        <v>199</v>
      </c>
      <c r="T12" s="2" t="s">
        <v>171</v>
      </c>
      <c r="U12" s="2" t="s">
        <v>200</v>
      </c>
      <c r="V12" s="2" t="s">
        <v>266</v>
      </c>
      <c r="W12" s="2" t="s">
        <v>384</v>
      </c>
      <c r="X12" s="417" t="s">
        <v>88</v>
      </c>
    </row>
    <row r="13" spans="1:24">
      <c r="G13" s="372"/>
      <c r="H13" s="391"/>
      <c r="P13" s="391"/>
      <c r="X13" s="391"/>
    </row>
    <row r="14" spans="1:24">
      <c r="A14" s="419" t="s">
        <v>0</v>
      </c>
      <c r="H14" s="391"/>
      <c r="I14" s="419" t="s">
        <v>0</v>
      </c>
      <c r="P14" s="391"/>
      <c r="Q14" s="419" t="s">
        <v>0</v>
      </c>
      <c r="U14" s="339"/>
      <c r="X14" s="391"/>
    </row>
    <row r="15" spans="1:24">
      <c r="A15" s="419" t="s">
        <v>49</v>
      </c>
      <c r="B15" s="1" t="s">
        <v>75</v>
      </c>
      <c r="C15" s="419" t="s">
        <v>53</v>
      </c>
      <c r="D15" s="1" t="s">
        <v>76</v>
      </c>
      <c r="E15" s="419" t="s">
        <v>50</v>
      </c>
      <c r="F15" s="1" t="s">
        <v>77</v>
      </c>
      <c r="G15" s="421" t="s">
        <v>72</v>
      </c>
      <c r="H15" s="422" t="s">
        <v>78</v>
      </c>
      <c r="I15" s="419" t="s">
        <v>47</v>
      </c>
      <c r="J15" s="1" t="s">
        <v>79</v>
      </c>
      <c r="K15" s="419" t="s">
        <v>52</v>
      </c>
      <c r="L15" s="1" t="s">
        <v>80</v>
      </c>
      <c r="M15" s="419" t="s">
        <v>48</v>
      </c>
      <c r="N15" s="1" t="s">
        <v>81</v>
      </c>
      <c r="O15" s="421" t="s">
        <v>73</v>
      </c>
      <c r="P15" s="422" t="s">
        <v>82</v>
      </c>
      <c r="Q15" s="419" t="s">
        <v>58</v>
      </c>
      <c r="R15" s="423" t="s">
        <v>83</v>
      </c>
      <c r="S15" s="419" t="s">
        <v>51</v>
      </c>
      <c r="T15" s="1" t="s">
        <v>84</v>
      </c>
      <c r="U15" s="419" t="s">
        <v>59</v>
      </c>
      <c r="V15" s="1" t="s">
        <v>85</v>
      </c>
      <c r="W15" s="421" t="s">
        <v>60</v>
      </c>
      <c r="X15" s="424" t="s">
        <v>86</v>
      </c>
    </row>
    <row r="16" spans="1:24">
      <c r="A16" s="2" t="s">
        <v>314</v>
      </c>
      <c r="B16" s="2" t="s">
        <v>252</v>
      </c>
      <c r="C16" s="2" t="s">
        <v>315</v>
      </c>
      <c r="D16" s="2" t="s">
        <v>252</v>
      </c>
      <c r="E16" s="2" t="s">
        <v>366</v>
      </c>
      <c r="F16" s="2" t="s">
        <v>252</v>
      </c>
      <c r="G16" s="2" t="s">
        <v>331</v>
      </c>
      <c r="H16" s="2" t="s">
        <v>253</v>
      </c>
      <c r="I16" s="2" t="s">
        <v>241</v>
      </c>
      <c r="J16" s="2" t="s">
        <v>259</v>
      </c>
      <c r="K16" s="2" t="s">
        <v>375</v>
      </c>
      <c r="L16" s="2"/>
      <c r="M16" s="2" t="s">
        <v>376</v>
      </c>
      <c r="N16" s="2"/>
      <c r="O16" s="2" t="s">
        <v>377</v>
      </c>
      <c r="P16" s="417" t="s">
        <v>87</v>
      </c>
      <c r="Q16" s="2" t="s">
        <v>200</v>
      </c>
      <c r="R16" s="2" t="s">
        <v>266</v>
      </c>
      <c r="S16" s="2" t="s">
        <v>267</v>
      </c>
      <c r="T16" s="2" t="s">
        <v>266</v>
      </c>
      <c r="U16" s="426" t="s">
        <v>367</v>
      </c>
      <c r="V16" s="426" t="s">
        <v>256</v>
      </c>
      <c r="W16" s="352" t="s">
        <v>387</v>
      </c>
      <c r="X16" s="352" t="s">
        <v>256</v>
      </c>
    </row>
    <row r="17" spans="1:24">
      <c r="H17" s="391"/>
      <c r="P17" s="391"/>
      <c r="X17" s="391"/>
    </row>
    <row r="18" spans="1:24">
      <c r="A18" s="419" t="s">
        <v>5</v>
      </c>
      <c r="H18" s="391"/>
      <c r="I18" s="419" t="s">
        <v>5</v>
      </c>
      <c r="P18" s="391"/>
      <c r="Q18" s="419" t="s">
        <v>5</v>
      </c>
      <c r="X18" s="391"/>
    </row>
    <row r="19" spans="1:24">
      <c r="A19" s="419" t="s">
        <v>49</v>
      </c>
      <c r="B19" s="1" t="s">
        <v>75</v>
      </c>
      <c r="C19" s="419" t="s">
        <v>53</v>
      </c>
      <c r="D19" s="1" t="s">
        <v>76</v>
      </c>
      <c r="E19" s="419" t="s">
        <v>50</v>
      </c>
      <c r="F19" s="1" t="s">
        <v>77</v>
      </c>
      <c r="G19" s="421" t="s">
        <v>72</v>
      </c>
      <c r="H19" s="422" t="s">
        <v>78</v>
      </c>
      <c r="I19" s="419" t="s">
        <v>47</v>
      </c>
      <c r="J19" s="1" t="s">
        <v>79</v>
      </c>
      <c r="K19" s="419" t="s">
        <v>52</v>
      </c>
      <c r="L19" s="1" t="s">
        <v>80</v>
      </c>
      <c r="M19" s="419" t="s">
        <v>48</v>
      </c>
      <c r="N19" s="1" t="s">
        <v>81</v>
      </c>
      <c r="O19" s="421" t="s">
        <v>73</v>
      </c>
      <c r="P19" s="422" t="s">
        <v>82</v>
      </c>
      <c r="Q19" s="419" t="s">
        <v>58</v>
      </c>
      <c r="R19" s="423" t="s">
        <v>83</v>
      </c>
      <c r="S19" s="419" t="s">
        <v>51</v>
      </c>
      <c r="T19" s="1" t="s">
        <v>84</v>
      </c>
      <c r="U19" s="419" t="s">
        <v>59</v>
      </c>
      <c r="V19" s="1" t="s">
        <v>85</v>
      </c>
      <c r="W19" s="421" t="s">
        <v>60</v>
      </c>
      <c r="X19" s="424" t="s">
        <v>86</v>
      </c>
    </row>
    <row r="20" spans="1:24">
      <c r="A20" s="2" t="s">
        <v>364</v>
      </c>
      <c r="B20" s="2" t="s">
        <v>254</v>
      </c>
      <c r="C20" s="2" t="s">
        <v>91</v>
      </c>
      <c r="D20" s="2" t="s">
        <v>252</v>
      </c>
      <c r="E20" s="2" t="s">
        <v>196</v>
      </c>
      <c r="F20" s="2" t="s">
        <v>254</v>
      </c>
      <c r="G20" s="2" t="s">
        <v>383</v>
      </c>
      <c r="H20" s="2" t="s">
        <v>254</v>
      </c>
      <c r="I20" s="2" t="s">
        <v>173</v>
      </c>
      <c r="J20" s="2" t="s">
        <v>258</v>
      </c>
      <c r="K20" s="2" t="s">
        <v>373</v>
      </c>
      <c r="L20" s="2" t="s">
        <v>259</v>
      </c>
      <c r="M20" s="2" t="s">
        <v>261</v>
      </c>
      <c r="N20" s="2" t="s">
        <v>259</v>
      </c>
      <c r="O20" s="2" t="s">
        <v>374</v>
      </c>
      <c r="P20" s="417" t="s">
        <v>87</v>
      </c>
      <c r="Q20" s="2" t="s">
        <v>332</v>
      </c>
      <c r="R20" s="2" t="s">
        <v>269</v>
      </c>
      <c r="S20" s="2" t="s">
        <v>336</v>
      </c>
      <c r="T20" s="2" t="s">
        <v>171</v>
      </c>
      <c r="U20" s="2" t="s">
        <v>385</v>
      </c>
      <c r="V20" s="2" t="s">
        <v>266</v>
      </c>
      <c r="W20" s="352" t="s">
        <v>245</v>
      </c>
      <c r="X20" s="352" t="s">
        <v>269</v>
      </c>
    </row>
    <row r="21" spans="1:24">
      <c r="H21" s="391"/>
      <c r="P21" s="391"/>
      <c r="X21" s="391"/>
    </row>
    <row r="22" spans="1:24">
      <c r="A22" s="419" t="s">
        <v>9</v>
      </c>
      <c r="H22" s="391"/>
      <c r="I22" s="419" t="s">
        <v>9</v>
      </c>
      <c r="P22" s="391"/>
      <c r="Q22" s="419" t="s">
        <v>9</v>
      </c>
      <c r="X22" s="391"/>
    </row>
    <row r="23" spans="1:24">
      <c r="A23" s="419" t="s">
        <v>49</v>
      </c>
      <c r="B23" s="1" t="s">
        <v>75</v>
      </c>
      <c r="C23" s="419" t="s">
        <v>53</v>
      </c>
      <c r="D23" s="1" t="s">
        <v>76</v>
      </c>
      <c r="E23" s="419" t="s">
        <v>50</v>
      </c>
      <c r="F23" s="1" t="s">
        <v>77</v>
      </c>
      <c r="G23" s="421" t="s">
        <v>72</v>
      </c>
      <c r="H23" s="422" t="s">
        <v>78</v>
      </c>
      <c r="I23" s="419" t="s">
        <v>47</v>
      </c>
      <c r="J23" s="1" t="s">
        <v>79</v>
      </c>
      <c r="K23" s="419" t="s">
        <v>52</v>
      </c>
      <c r="L23" s="1" t="s">
        <v>80</v>
      </c>
      <c r="M23" s="419" t="s">
        <v>48</v>
      </c>
      <c r="N23" s="1" t="s">
        <v>81</v>
      </c>
      <c r="O23" s="421" t="s">
        <v>73</v>
      </c>
      <c r="P23" s="422" t="s">
        <v>82</v>
      </c>
      <c r="Q23" s="419" t="s">
        <v>58</v>
      </c>
      <c r="R23" s="423" t="s">
        <v>83</v>
      </c>
      <c r="S23" s="419" t="s">
        <v>51</v>
      </c>
      <c r="T23" s="1" t="s">
        <v>84</v>
      </c>
      <c r="U23" s="419" t="s">
        <v>59</v>
      </c>
      <c r="V23" s="1" t="s">
        <v>85</v>
      </c>
      <c r="W23" s="421" t="s">
        <v>60</v>
      </c>
      <c r="X23" s="424" t="s">
        <v>86</v>
      </c>
    </row>
    <row r="24" spans="1:24">
      <c r="A24" s="2" t="s">
        <v>196</v>
      </c>
      <c r="B24" s="2" t="s">
        <v>254</v>
      </c>
      <c r="C24" s="2" t="s">
        <v>367</v>
      </c>
      <c r="D24" s="2" t="s">
        <v>256</v>
      </c>
      <c r="E24" s="2" t="s">
        <v>265</v>
      </c>
      <c r="F24" s="2" t="s">
        <v>252</v>
      </c>
      <c r="G24" s="427" t="s">
        <v>198</v>
      </c>
      <c r="H24" s="428" t="s">
        <v>252</v>
      </c>
      <c r="I24" s="2" t="s">
        <v>243</v>
      </c>
      <c r="J24" s="2" t="s">
        <v>259</v>
      </c>
      <c r="K24" s="2" t="s">
        <v>203</v>
      </c>
      <c r="L24" s="2" t="s">
        <v>258</v>
      </c>
      <c r="M24" s="2" t="s">
        <v>205</v>
      </c>
      <c r="N24" s="2" t="s">
        <v>257</v>
      </c>
      <c r="O24" s="2" t="s">
        <v>372</v>
      </c>
      <c r="P24" s="417" t="s">
        <v>87</v>
      </c>
      <c r="Q24" s="2" t="s">
        <v>200</v>
      </c>
      <c r="R24" s="2" t="s">
        <v>266</v>
      </c>
      <c r="S24" s="2" t="s">
        <v>201</v>
      </c>
      <c r="T24" s="2" t="s">
        <v>171</v>
      </c>
      <c r="U24" s="2" t="s">
        <v>320</v>
      </c>
      <c r="V24" s="2" t="s">
        <v>266</v>
      </c>
      <c r="W24" s="2" t="s">
        <v>386</v>
      </c>
      <c r="X24" s="2"/>
    </row>
    <row r="25" spans="1:24">
      <c r="H25" s="391"/>
      <c r="P25" s="391"/>
      <c r="X25" s="391"/>
    </row>
    <row r="26" spans="1:24">
      <c r="A26" s="419" t="s">
        <v>54</v>
      </c>
      <c r="H26" s="391"/>
      <c r="I26" s="419" t="s">
        <v>54</v>
      </c>
      <c r="P26" s="391"/>
      <c r="Q26" s="419" t="s">
        <v>54</v>
      </c>
      <c r="X26" s="391"/>
    </row>
    <row r="27" spans="1:24">
      <c r="A27" s="419" t="s">
        <v>49</v>
      </c>
      <c r="B27" s="1" t="s">
        <v>75</v>
      </c>
      <c r="C27" s="419" t="s">
        <v>53</v>
      </c>
      <c r="D27" s="1" t="s">
        <v>76</v>
      </c>
      <c r="E27" s="419" t="s">
        <v>50</v>
      </c>
      <c r="F27" s="1" t="s">
        <v>77</v>
      </c>
      <c r="G27" s="421" t="s">
        <v>72</v>
      </c>
      <c r="H27" s="422" t="s">
        <v>78</v>
      </c>
      <c r="I27" s="419" t="s">
        <v>47</v>
      </c>
      <c r="J27" s="1" t="s">
        <v>79</v>
      </c>
      <c r="K27" s="419" t="s">
        <v>52</v>
      </c>
      <c r="L27" s="1" t="s">
        <v>80</v>
      </c>
      <c r="M27" s="419" t="s">
        <v>48</v>
      </c>
      <c r="N27" s="1" t="s">
        <v>81</v>
      </c>
      <c r="O27" s="421" t="s">
        <v>73</v>
      </c>
      <c r="P27" s="422" t="s">
        <v>82</v>
      </c>
      <c r="Q27" s="419" t="s">
        <v>58</v>
      </c>
      <c r="R27" s="423" t="s">
        <v>83</v>
      </c>
      <c r="S27" s="419" t="s">
        <v>51</v>
      </c>
      <c r="T27" s="1" t="s">
        <v>84</v>
      </c>
      <c r="U27" s="419" t="s">
        <v>59</v>
      </c>
      <c r="V27" s="1" t="s">
        <v>85</v>
      </c>
      <c r="W27" s="421" t="s">
        <v>60</v>
      </c>
      <c r="X27" s="424" t="s">
        <v>86</v>
      </c>
    </row>
    <row r="28" spans="1:24">
      <c r="A28" s="2" t="s">
        <v>197</v>
      </c>
      <c r="B28" s="2" t="s">
        <v>252</v>
      </c>
      <c r="C28" s="2" t="s">
        <v>316</v>
      </c>
      <c r="D28" s="352" t="s">
        <v>254</v>
      </c>
      <c r="E28" s="2" t="s">
        <v>246</v>
      </c>
      <c r="F28" s="2" t="s">
        <v>253</v>
      </c>
      <c r="G28" s="2" t="s">
        <v>196</v>
      </c>
      <c r="H28" s="2" t="s">
        <v>254</v>
      </c>
      <c r="I28" s="2" t="s">
        <v>368</v>
      </c>
      <c r="J28" s="2"/>
      <c r="K28" s="2" t="s">
        <v>369</v>
      </c>
      <c r="L28" s="2"/>
      <c r="M28" s="2" t="s">
        <v>370</v>
      </c>
      <c r="N28" s="2"/>
      <c r="O28" s="2" t="s">
        <v>371</v>
      </c>
      <c r="P28" s="417" t="s">
        <v>87</v>
      </c>
      <c r="Q28" s="2" t="s">
        <v>202</v>
      </c>
      <c r="R28" s="2" t="s">
        <v>171</v>
      </c>
      <c r="S28" s="2" t="s">
        <v>201</v>
      </c>
      <c r="T28" s="2" t="s">
        <v>171</v>
      </c>
      <c r="U28" s="2" t="s">
        <v>333</v>
      </c>
      <c r="V28" s="2" t="s">
        <v>334</v>
      </c>
      <c r="W28" s="426" t="s">
        <v>319</v>
      </c>
      <c r="X28" s="426" t="s">
        <v>266</v>
      </c>
    </row>
    <row r="29" spans="1:24">
      <c r="H29" s="391"/>
      <c r="P29" s="391"/>
      <c r="X29" s="391"/>
    </row>
    <row r="31" spans="1:24">
      <c r="A31" s="134" t="s">
        <v>247</v>
      </c>
      <c r="C31" s="429"/>
    </row>
    <row r="32" spans="1:24">
      <c r="C32" s="429"/>
    </row>
    <row r="33" spans="1:23">
      <c r="C33" s="429"/>
    </row>
    <row r="35" spans="1:23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>
      <c r="A36" s="2" t="s">
        <v>197</v>
      </c>
      <c r="B36" s="2" t="s">
        <v>252</v>
      </c>
      <c r="C36" s="2"/>
      <c r="D36" s="2"/>
      <c r="E36" s="2"/>
      <c r="F36" s="2"/>
      <c r="G36" s="2"/>
      <c r="H36" s="2"/>
      <c r="I36" s="2" t="s">
        <v>173</v>
      </c>
      <c r="J36" s="2" t="s">
        <v>258</v>
      </c>
      <c r="K36" s="2"/>
      <c r="L36" s="2"/>
      <c r="M36" s="2"/>
      <c r="N36" s="2"/>
      <c r="O36" s="2"/>
      <c r="P36" s="2"/>
      <c r="Q36" s="2" t="s">
        <v>202</v>
      </c>
      <c r="R36" s="2" t="s">
        <v>171</v>
      </c>
      <c r="S36" s="2"/>
      <c r="T36" s="2"/>
      <c r="U36" s="2"/>
      <c r="V36" s="2"/>
      <c r="W36" s="2"/>
    </row>
    <row r="37" spans="1:23">
      <c r="A37" s="2" t="s">
        <v>246</v>
      </c>
      <c r="B37" s="2" t="s">
        <v>253</v>
      </c>
      <c r="C37" s="2"/>
      <c r="D37" s="2"/>
      <c r="E37" s="2"/>
      <c r="F37" s="2"/>
      <c r="G37" s="2"/>
      <c r="H37" s="2"/>
      <c r="I37" s="2" t="s">
        <v>169</v>
      </c>
      <c r="J37" s="2" t="s">
        <v>257</v>
      </c>
      <c r="K37" s="2"/>
      <c r="L37" s="2"/>
      <c r="M37" s="2"/>
      <c r="N37" s="2"/>
      <c r="O37" s="2"/>
      <c r="P37" s="2"/>
      <c r="Q37" s="2" t="s">
        <v>206</v>
      </c>
      <c r="R37" s="2" t="s">
        <v>171</v>
      </c>
      <c r="S37" s="2"/>
      <c r="T37" s="2"/>
      <c r="U37" s="2"/>
      <c r="V37" s="2"/>
      <c r="W37" s="2"/>
    </row>
    <row r="38" spans="1:23">
      <c r="A38" s="2" t="s">
        <v>194</v>
      </c>
      <c r="B38" s="2" t="s">
        <v>254</v>
      </c>
      <c r="C38" s="2"/>
      <c r="D38" s="2"/>
      <c r="E38" s="2"/>
      <c r="F38" s="2"/>
      <c r="G38" s="2"/>
      <c r="H38" s="2"/>
      <c r="I38" s="2" t="s">
        <v>205</v>
      </c>
      <c r="J38" s="2" t="s">
        <v>257</v>
      </c>
      <c r="K38" s="2"/>
      <c r="L38" s="2"/>
      <c r="M38" s="2"/>
      <c r="N38" s="2"/>
      <c r="O38" s="2"/>
      <c r="P38" s="2"/>
      <c r="Q38" s="2" t="s">
        <v>201</v>
      </c>
      <c r="R38" s="2" t="s">
        <v>171</v>
      </c>
      <c r="S38" s="2"/>
      <c r="T38" s="2"/>
      <c r="U38" s="2"/>
      <c r="V38" s="2"/>
      <c r="W38" s="2"/>
    </row>
    <row r="39" spans="1:23">
      <c r="A39" s="2" t="s">
        <v>255</v>
      </c>
      <c r="B39" s="2" t="s">
        <v>256</v>
      </c>
      <c r="C39" s="2"/>
      <c r="D39" s="2"/>
      <c r="E39" s="2"/>
      <c r="F39" s="2"/>
      <c r="G39" s="2"/>
      <c r="H39" s="2"/>
      <c r="I39" s="2" t="s">
        <v>204</v>
      </c>
      <c r="J39" s="2" t="s">
        <v>270</v>
      </c>
      <c r="K39" s="2"/>
      <c r="L39" s="2"/>
      <c r="M39" s="2"/>
      <c r="N39" s="2"/>
      <c r="O39" s="2"/>
      <c r="P39" s="2"/>
      <c r="Q39" s="2" t="s">
        <v>172</v>
      </c>
      <c r="R39" s="2" t="s">
        <v>266</v>
      </c>
      <c r="S39" s="2"/>
      <c r="T39" s="2"/>
      <c r="U39" s="2"/>
      <c r="V39" s="2"/>
      <c r="W39" s="2"/>
    </row>
    <row r="40" spans="1:23">
      <c r="A40" s="2" t="s">
        <v>196</v>
      </c>
      <c r="B40" s="2" t="s">
        <v>254</v>
      </c>
      <c r="C40" s="2"/>
      <c r="D40" s="2"/>
      <c r="E40" s="2"/>
      <c r="F40" s="2"/>
      <c r="G40" s="2"/>
      <c r="H40" s="2"/>
      <c r="I40" s="2" t="s">
        <v>203</v>
      </c>
      <c r="J40" s="2" t="s">
        <v>258</v>
      </c>
      <c r="K40" s="2"/>
      <c r="L40" s="2"/>
      <c r="M40" s="2"/>
      <c r="N40" s="2"/>
      <c r="O40" s="2"/>
      <c r="P40" s="2"/>
      <c r="Q40" s="2" t="s">
        <v>199</v>
      </c>
      <c r="R40" s="2" t="s">
        <v>171</v>
      </c>
      <c r="S40" s="2"/>
      <c r="T40" s="2"/>
      <c r="U40" s="2"/>
      <c r="V40" s="2"/>
      <c r="W40" s="2"/>
    </row>
    <row r="41" spans="1:23">
      <c r="A41" s="2" t="s">
        <v>240</v>
      </c>
      <c r="B41" s="2" t="s">
        <v>254</v>
      </c>
      <c r="C41" s="2"/>
      <c r="D41" s="2"/>
      <c r="E41" s="2"/>
      <c r="F41" s="2"/>
      <c r="G41" s="2"/>
      <c r="H41" s="2"/>
      <c r="I41" s="2" t="s">
        <v>243</v>
      </c>
      <c r="J41" s="2" t="s">
        <v>259</v>
      </c>
      <c r="K41" s="2"/>
      <c r="L41" s="2"/>
      <c r="M41" s="2"/>
      <c r="N41" s="2"/>
      <c r="O41" s="2"/>
      <c r="P41" s="2"/>
      <c r="Q41" s="2" t="s">
        <v>200</v>
      </c>
      <c r="R41" s="2" t="s">
        <v>266</v>
      </c>
      <c r="S41" s="2"/>
      <c r="T41" s="2"/>
      <c r="U41" s="2"/>
      <c r="V41" s="2"/>
      <c r="W41" s="2"/>
    </row>
    <row r="42" spans="1:23">
      <c r="A42" s="2" t="s">
        <v>364</v>
      </c>
      <c r="B42" s="2" t="s">
        <v>254</v>
      </c>
      <c r="C42" s="2"/>
      <c r="D42" s="2"/>
      <c r="E42" s="2"/>
      <c r="F42" s="2"/>
      <c r="G42" s="2"/>
      <c r="H42" s="2"/>
      <c r="I42" s="2" t="s">
        <v>260</v>
      </c>
      <c r="J42" s="2" t="s">
        <v>270</v>
      </c>
      <c r="K42" s="2"/>
      <c r="L42" s="2"/>
      <c r="M42" s="2"/>
      <c r="N42" s="2"/>
      <c r="O42" s="2"/>
      <c r="P42" s="2"/>
      <c r="Q42" s="2" t="s">
        <v>313</v>
      </c>
      <c r="R42" s="2" t="s">
        <v>171</v>
      </c>
      <c r="S42" s="2"/>
      <c r="T42" s="2"/>
      <c r="U42" s="2"/>
      <c r="V42" s="2"/>
      <c r="W42" s="2"/>
    </row>
    <row r="43" spans="1:23">
      <c r="A43" s="2" t="s">
        <v>262</v>
      </c>
      <c r="B43" s="2" t="s">
        <v>263</v>
      </c>
      <c r="C43" s="2"/>
      <c r="D43" s="2"/>
      <c r="E43" s="2"/>
      <c r="F43" s="2"/>
      <c r="G43" s="2"/>
      <c r="H43" s="2"/>
      <c r="I43" s="2" t="s">
        <v>170</v>
      </c>
      <c r="J43" s="2" t="s">
        <v>259</v>
      </c>
      <c r="K43" s="2"/>
      <c r="L43" s="2"/>
      <c r="M43" s="2"/>
      <c r="N43" s="2"/>
      <c r="O43" s="2"/>
      <c r="P43" s="2"/>
      <c r="Q43" s="2" t="s">
        <v>267</v>
      </c>
      <c r="R43" s="2" t="s">
        <v>266</v>
      </c>
      <c r="S43" s="2"/>
      <c r="T43" s="2"/>
      <c r="U43" s="2"/>
      <c r="V43" s="2"/>
      <c r="W43" s="2"/>
    </row>
    <row r="44" spans="1:23">
      <c r="A44" s="2" t="s">
        <v>264</v>
      </c>
      <c r="B44" s="2" t="s">
        <v>252</v>
      </c>
      <c r="C44" s="2"/>
      <c r="D44" s="2"/>
      <c r="E44" s="2"/>
      <c r="F44" s="2"/>
      <c r="G44" s="2"/>
      <c r="H44" s="2"/>
      <c r="I44" s="2" t="s">
        <v>242</v>
      </c>
      <c r="J44" s="2" t="s">
        <v>259</v>
      </c>
      <c r="K44" s="2"/>
      <c r="L44" s="2"/>
      <c r="M44" s="2"/>
      <c r="N44" s="2"/>
      <c r="O44" s="2"/>
      <c r="P44" s="2"/>
      <c r="Q44" s="2" t="s">
        <v>200</v>
      </c>
      <c r="R44" s="2" t="s">
        <v>266</v>
      </c>
      <c r="S44" s="2"/>
      <c r="T44" s="2"/>
      <c r="U44" s="2"/>
      <c r="V44" s="2"/>
      <c r="W44" s="2"/>
    </row>
    <row r="45" spans="1:23">
      <c r="A45" s="2" t="s">
        <v>239</v>
      </c>
      <c r="B45" s="2" t="s">
        <v>252</v>
      </c>
      <c r="D45" s="2"/>
      <c r="E45" s="2"/>
      <c r="F45" s="2"/>
      <c r="G45" s="2"/>
      <c r="H45" s="2"/>
      <c r="I45" s="2" t="s">
        <v>261</v>
      </c>
      <c r="J45" s="2" t="s">
        <v>259</v>
      </c>
      <c r="K45" s="2"/>
      <c r="L45" s="2"/>
      <c r="M45" s="2"/>
      <c r="N45" s="2"/>
      <c r="O45" s="2"/>
      <c r="P45" s="2"/>
      <c r="Q45" s="2" t="s">
        <v>244</v>
      </c>
      <c r="R45" s="2" t="s">
        <v>266</v>
      </c>
      <c r="S45" s="2"/>
      <c r="T45" s="2"/>
      <c r="U45" s="2"/>
      <c r="V45" s="2"/>
      <c r="W45" s="2"/>
    </row>
    <row r="46" spans="1:23">
      <c r="A46" s="2" t="s">
        <v>195</v>
      </c>
      <c r="B46" s="2" t="s">
        <v>256</v>
      </c>
      <c r="D46" s="2"/>
      <c r="E46" s="2"/>
      <c r="F46" s="2"/>
      <c r="G46" s="2"/>
      <c r="H46" s="2"/>
      <c r="I46" s="2" t="s">
        <v>241</v>
      </c>
      <c r="J46" s="2" t="s">
        <v>259</v>
      </c>
      <c r="K46" s="2"/>
      <c r="L46" s="2"/>
      <c r="M46" s="2"/>
      <c r="N46" s="2"/>
      <c r="O46" s="2"/>
      <c r="P46" s="2"/>
      <c r="Q46" s="2" t="s">
        <v>168</v>
      </c>
      <c r="R46" s="2" t="s">
        <v>171</v>
      </c>
      <c r="S46" s="2"/>
      <c r="T46" s="2"/>
      <c r="U46" s="2"/>
      <c r="V46" s="2"/>
      <c r="W46" s="2"/>
    </row>
    <row r="47" spans="1:23">
      <c r="A47" s="2" t="s">
        <v>330</v>
      </c>
      <c r="B47" s="2" t="s">
        <v>252</v>
      </c>
      <c r="C47" s="2"/>
      <c r="D47" s="2"/>
      <c r="E47" s="2"/>
      <c r="F47" s="2"/>
      <c r="G47" s="2"/>
      <c r="H47" s="2"/>
      <c r="I47" s="2" t="s">
        <v>317</v>
      </c>
      <c r="J47" s="2" t="s">
        <v>257</v>
      </c>
      <c r="K47" s="2"/>
      <c r="L47" s="2"/>
      <c r="M47" s="2"/>
      <c r="N47" s="2"/>
      <c r="O47" s="2"/>
      <c r="P47" s="2"/>
      <c r="Q47" s="2" t="s">
        <v>202</v>
      </c>
      <c r="R47" s="2" t="s">
        <v>171</v>
      </c>
      <c r="S47" s="2"/>
      <c r="T47" s="2"/>
      <c r="U47" s="2"/>
      <c r="V47" s="2"/>
      <c r="W47" s="2"/>
    </row>
    <row r="48" spans="1:23">
      <c r="A48" s="2" t="s">
        <v>265</v>
      </c>
      <c r="B48" s="2" t="s">
        <v>252</v>
      </c>
      <c r="C48" s="2"/>
      <c r="D48" s="2"/>
      <c r="E48" s="2"/>
      <c r="F48" s="2"/>
      <c r="G48" s="2"/>
      <c r="H48" s="2"/>
      <c r="I48" s="2" t="s">
        <v>318</v>
      </c>
      <c r="J48" s="2" t="s">
        <v>258</v>
      </c>
      <c r="K48" s="2"/>
      <c r="L48" s="2"/>
      <c r="M48" s="2"/>
      <c r="N48" s="2"/>
      <c r="O48" s="2"/>
      <c r="P48" s="2"/>
      <c r="Q48" s="2" t="s">
        <v>268</v>
      </c>
      <c r="R48" s="2" t="s">
        <v>269</v>
      </c>
      <c r="S48" s="2"/>
      <c r="T48" s="2"/>
      <c r="U48" s="2"/>
      <c r="V48" s="2"/>
      <c r="W48" s="2"/>
    </row>
    <row r="49" spans="1:23">
      <c r="A49" s="2" t="s">
        <v>91</v>
      </c>
      <c r="B49" s="2" t="s">
        <v>252</v>
      </c>
      <c r="C49" s="2"/>
      <c r="D49" s="2"/>
      <c r="E49" s="2"/>
      <c r="F49" s="2"/>
      <c r="G49" s="2"/>
      <c r="H49" s="2"/>
      <c r="I49" s="2" t="s">
        <v>321</v>
      </c>
      <c r="J49" s="2" t="s">
        <v>257</v>
      </c>
      <c r="K49" s="2"/>
      <c r="L49" s="2"/>
      <c r="M49" s="2"/>
      <c r="N49" s="2"/>
      <c r="O49" s="2"/>
      <c r="P49" s="2"/>
      <c r="Q49" s="2" t="s">
        <v>245</v>
      </c>
      <c r="R49" s="2" t="s">
        <v>269</v>
      </c>
      <c r="S49" s="2"/>
      <c r="T49" s="2"/>
      <c r="U49" s="2"/>
      <c r="V49" s="2"/>
      <c r="W49" s="2"/>
    </row>
    <row r="50" spans="1:23">
      <c r="A50" s="2" t="s">
        <v>198</v>
      </c>
      <c r="B50" s="2" t="s">
        <v>252</v>
      </c>
      <c r="C50" s="2"/>
      <c r="D50" s="2"/>
      <c r="E50" s="2"/>
      <c r="F50" s="2"/>
      <c r="G50" s="2"/>
      <c r="H50" s="2"/>
      <c r="I50" s="2" t="s">
        <v>373</v>
      </c>
      <c r="J50" s="2" t="s">
        <v>259</v>
      </c>
      <c r="K50" s="2"/>
      <c r="L50" s="2"/>
      <c r="M50" s="2"/>
      <c r="N50" s="2"/>
      <c r="O50" s="2"/>
      <c r="P50" s="2"/>
      <c r="Q50" s="2" t="s">
        <v>332</v>
      </c>
      <c r="R50" s="2" t="s">
        <v>269</v>
      </c>
      <c r="S50" s="2"/>
      <c r="T50" s="2"/>
      <c r="U50" s="2"/>
      <c r="V50" s="2"/>
      <c r="W50" s="2"/>
    </row>
    <row r="51" spans="1:23">
      <c r="A51" s="2" t="s">
        <v>367</v>
      </c>
      <c r="B51" s="2" t="s">
        <v>256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 t="s">
        <v>319</v>
      </c>
      <c r="R51" s="2" t="s">
        <v>266</v>
      </c>
      <c r="S51" s="2"/>
      <c r="T51" s="2"/>
      <c r="U51" s="2"/>
      <c r="V51" s="2"/>
      <c r="W51" s="2"/>
    </row>
    <row r="52" spans="1:23">
      <c r="A52" s="2" t="s">
        <v>331</v>
      </c>
      <c r="B52" s="2" t="s">
        <v>253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 t="s">
        <v>333</v>
      </c>
      <c r="R52" s="2" t="s">
        <v>334</v>
      </c>
      <c r="S52" s="2"/>
      <c r="T52" s="2"/>
      <c r="U52" s="2"/>
      <c r="V52" s="2"/>
      <c r="W52" s="2"/>
    </row>
    <row r="53" spans="1:23">
      <c r="A53" s="2" t="s">
        <v>363</v>
      </c>
      <c r="B53" s="2" t="s">
        <v>252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 t="s">
        <v>335</v>
      </c>
      <c r="R53" s="2" t="s">
        <v>171</v>
      </c>
      <c r="S53" s="2"/>
      <c r="T53" s="2"/>
      <c r="U53" s="2"/>
      <c r="V53" s="2"/>
      <c r="W53" s="2"/>
    </row>
    <row r="54" spans="1:23">
      <c r="A54" s="2" t="s">
        <v>383</v>
      </c>
      <c r="B54" s="2" t="s">
        <v>254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 t="s">
        <v>336</v>
      </c>
      <c r="R54" s="2" t="s">
        <v>171</v>
      </c>
      <c r="S54" s="2"/>
      <c r="T54" s="2"/>
      <c r="U54" s="2"/>
      <c r="V54" s="2"/>
      <c r="W54" s="2"/>
    </row>
    <row r="55" spans="1:2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 t="s">
        <v>382</v>
      </c>
      <c r="R55" s="2" t="s">
        <v>171</v>
      </c>
      <c r="S55" s="2"/>
      <c r="T55" s="2"/>
      <c r="U55" s="2"/>
      <c r="V55" s="2"/>
      <c r="W55" s="2"/>
    </row>
    <row r="56" spans="1:23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</sheetData>
  <mergeCells count="4">
    <mergeCell ref="A5:H5"/>
    <mergeCell ref="I5:P5"/>
    <mergeCell ref="Q5:X5"/>
    <mergeCell ref="C2:V2"/>
  </mergeCells>
  <phoneticPr fontId="0" type="noConversion"/>
  <pageMargins left="0.59055118110236227" right="0.59055118110236227" top="0.78740157480314965" bottom="0.78740157480314965" header="0.51181102362204722" footer="0.51181102362204722"/>
  <pageSetup paperSize="9" scale="60" orientation="landscape" r:id="rId1"/>
  <headerFooter alignWithMargins="0">
    <oddFooter>&amp;C&amp;8&amp;F;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J62"/>
  <sheetViews>
    <sheetView zoomScale="120" zoomScaleNormal="120" workbookViewId="0">
      <selection activeCell="D15" sqref="D15"/>
    </sheetView>
  </sheetViews>
  <sheetFormatPr baseColWidth="10" defaultRowHeight="12.75" outlineLevelRow="1"/>
  <cols>
    <col min="8" max="8" width="12" customWidth="1"/>
  </cols>
  <sheetData>
    <row r="1" spans="1:10" s="42" customFormat="1" ht="18">
      <c r="A1" s="459" t="s">
        <v>61</v>
      </c>
      <c r="B1" s="459"/>
      <c r="C1" s="459"/>
      <c r="D1" s="459"/>
      <c r="E1" s="459"/>
      <c r="F1" s="459"/>
      <c r="G1" s="459"/>
      <c r="H1" s="459"/>
    </row>
    <row r="2" spans="1:10" s="42" customFormat="1" ht="18">
      <c r="A2" s="459" t="s">
        <v>62</v>
      </c>
      <c r="B2" s="459"/>
      <c r="C2" s="459"/>
      <c r="D2" s="459"/>
      <c r="E2" s="459"/>
      <c r="F2" s="459"/>
      <c r="G2" s="459"/>
      <c r="H2" s="459"/>
    </row>
    <row r="3" spans="1:10" s="42" customFormat="1" ht="18">
      <c r="A3" s="459" t="str">
        <f>Daten!A1&amp;" DEUTSCHE PRELLBALL MEISTERSCHAFTEN DER SENIOREN "&amp;Daten!L1</f>
        <v>54. DEUTSCHE PRELLBALL MEISTERSCHAFTEN DER SENIOREN 2017</v>
      </c>
      <c r="B3" s="459"/>
      <c r="C3" s="459"/>
      <c r="D3" s="459"/>
      <c r="E3" s="459"/>
      <c r="F3" s="459"/>
      <c r="G3" s="459"/>
      <c r="H3" s="459"/>
    </row>
    <row r="5" spans="1:10" ht="15">
      <c r="B5" s="460" t="s">
        <v>63</v>
      </c>
      <c r="C5" s="460"/>
      <c r="F5" s="460" t="s">
        <v>64</v>
      </c>
      <c r="G5" s="460"/>
    </row>
    <row r="6" spans="1:10" ht="8.1" customHeight="1"/>
    <row r="7" spans="1:10" s="43" customFormat="1" ht="15" hidden="1" customHeight="1" outlineLevel="1">
      <c r="B7" s="457" t="str">
        <f>+Daten!I30</f>
        <v>3. Nord</v>
      </c>
      <c r="C7" s="457"/>
      <c r="F7" s="457" t="str">
        <f>+Daten!L30</f>
        <v>2. Nord</v>
      </c>
      <c r="G7" s="457"/>
      <c r="I7" s="38"/>
      <c r="J7" s="38"/>
    </row>
    <row r="8" spans="1:10" s="43" customFormat="1" ht="15" hidden="1" customHeight="1" outlineLevel="1">
      <c r="B8" s="457" t="str">
        <f>+Daten!I31</f>
        <v>1. Nord</v>
      </c>
      <c r="C8" s="457"/>
      <c r="F8" s="457" t="str">
        <f>+Daten!L31</f>
        <v>4. Nord</v>
      </c>
      <c r="G8" s="457"/>
      <c r="I8" s="38"/>
      <c r="J8" s="38"/>
    </row>
    <row r="9" spans="1:10" s="43" customFormat="1" ht="15" hidden="1" customHeight="1" outlineLevel="1">
      <c r="B9" s="457" t="str">
        <f>+Daten!I32</f>
        <v>3. Süd</v>
      </c>
      <c r="C9" s="457"/>
      <c r="F9" s="457" t="str">
        <f>+Daten!L32</f>
        <v>3. West</v>
      </c>
      <c r="G9" s="457"/>
      <c r="I9" s="38"/>
      <c r="J9" s="38"/>
    </row>
    <row r="10" spans="1:10" s="43" customFormat="1" ht="15" hidden="1" customHeight="1" outlineLevel="1">
      <c r="B10" s="457" t="str">
        <f>+Daten!I33</f>
        <v>1. Süd</v>
      </c>
      <c r="C10" s="457"/>
      <c r="F10" s="457" t="str">
        <f>+Daten!L33</f>
        <v>1. West</v>
      </c>
      <c r="G10" s="457"/>
      <c r="I10" s="38"/>
      <c r="J10" s="38"/>
    </row>
    <row r="11" spans="1:10" s="43" customFormat="1" ht="15" hidden="1" customHeight="1" outlineLevel="1">
      <c r="B11" s="457" t="str">
        <f>+Daten!I34</f>
        <v>2. West</v>
      </c>
      <c r="C11" s="457"/>
      <c r="F11" s="457" t="str">
        <f>+Daten!L34</f>
        <v>2. Süd</v>
      </c>
      <c r="G11" s="457"/>
      <c r="I11" s="38"/>
      <c r="J11" s="38"/>
    </row>
    <row r="12" spans="1:10" s="3" customFormat="1" collapsed="1"/>
    <row r="13" spans="1:10" s="3" customFormat="1"/>
    <row r="14" spans="1:10" s="3" customFormat="1" outlineLevel="1">
      <c r="B14" s="458" t="str">
        <f>+Daten!I11</f>
        <v>Frauen 30</v>
      </c>
      <c r="C14" s="458"/>
      <c r="F14" s="458" t="str">
        <f>+Daten!I3</f>
        <v>Frauen 40</v>
      </c>
      <c r="G14" s="458"/>
    </row>
    <row r="15" spans="1:10" s="3" customFormat="1" outlineLevel="1">
      <c r="B15" s="458" t="str">
        <f>+Daten!I12</f>
        <v>Gruppe A</v>
      </c>
      <c r="C15" s="458"/>
      <c r="F15" s="458" t="str">
        <f>+Daten!I4</f>
        <v>Gruppe C</v>
      </c>
      <c r="G15" s="458"/>
    </row>
    <row r="16" spans="1:10" s="3" customFormat="1" outlineLevel="1">
      <c r="B16" s="456" t="str">
        <f>+Daten!I13</f>
        <v>TV Baden</v>
      </c>
      <c r="C16" s="456"/>
      <c r="F16" s="456" t="str">
        <f>+Daten!I5</f>
        <v>TV Grohn</v>
      </c>
      <c r="G16" s="456"/>
    </row>
    <row r="17" spans="2:7" s="3" customFormat="1" outlineLevel="1">
      <c r="B17" s="456" t="str">
        <f>+Daten!I14</f>
        <v>SC Itzehoe</v>
      </c>
      <c r="C17" s="456"/>
      <c r="F17" s="456" t="str">
        <f>+Daten!I6</f>
        <v>SG Arbergen-Mahndorf</v>
      </c>
      <c r="G17" s="456"/>
    </row>
    <row r="18" spans="2:7" s="3" customFormat="1" outlineLevel="1">
      <c r="B18" s="456" t="str">
        <f>+Daten!L16</f>
        <v>TV Berkenbaum</v>
      </c>
      <c r="C18" s="456"/>
      <c r="F18" s="456" t="str">
        <f>+Daten!L7</f>
        <v>TV Berkenbaum</v>
      </c>
      <c r="G18" s="456"/>
    </row>
    <row r="19" spans="2:7" s="3" customFormat="1" outlineLevel="1">
      <c r="B19" s="456" t="str">
        <f>+Daten!I17</f>
        <v>TV Richterich</v>
      </c>
      <c r="C19" s="456"/>
      <c r="F19" s="456" t="str">
        <f>+Daten!L8</f>
        <v>Gadderbaumer TV</v>
      </c>
      <c r="G19" s="456"/>
    </row>
    <row r="20" spans="2:7" s="3" customFormat="1" outlineLevel="1">
      <c r="B20" s="456" t="str">
        <f>+Daten!L13</f>
        <v>TSV Burgdorf</v>
      </c>
      <c r="C20" s="456"/>
      <c r="F20" s="456" t="str">
        <f>+Daten!L5</f>
        <v>VfL Eintracht Hannover</v>
      </c>
      <c r="G20" s="456"/>
    </row>
    <row r="21" spans="2:7" s="3" customFormat="1" outlineLevel="1">
      <c r="B21" s="456" t="str">
        <f>+Daten!L14</f>
        <v>TV Sottrum</v>
      </c>
      <c r="C21" s="456"/>
      <c r="F21" s="456" t="str">
        <f>+Daten!I9</f>
        <v>Barmer TG</v>
      </c>
      <c r="G21" s="456"/>
    </row>
    <row r="22" spans="2:7" s="3" customFormat="1" outlineLevel="1">
      <c r="B22" s="456"/>
      <c r="C22" s="456"/>
      <c r="F22" s="456"/>
      <c r="G22" s="456"/>
    </row>
    <row r="23" spans="2:7" s="3" customFormat="1" ht="8.1" customHeight="1"/>
    <row r="24" spans="2:7" s="3" customFormat="1" hidden="1" outlineLevel="1">
      <c r="B24" s="458" t="str">
        <f>+Daten!I3</f>
        <v>Frauen 40</v>
      </c>
      <c r="C24" s="458"/>
      <c r="F24" s="458" t="str">
        <f>+Daten!L3</f>
        <v>Frauen 40</v>
      </c>
      <c r="G24" s="458"/>
    </row>
    <row r="25" spans="2:7" s="3" customFormat="1" hidden="1" outlineLevel="1">
      <c r="B25" s="458" t="str">
        <f>+Daten!I4</f>
        <v>Gruppe C</v>
      </c>
      <c r="C25" s="458"/>
      <c r="F25" s="458" t="str">
        <f>+Daten!L4</f>
        <v>Gruppe D</v>
      </c>
      <c r="G25" s="458"/>
    </row>
    <row r="26" spans="2:7" s="3" customFormat="1" hidden="1" outlineLevel="1">
      <c r="B26" s="456"/>
      <c r="C26" s="456"/>
      <c r="F26" s="456"/>
      <c r="G26" s="456"/>
    </row>
    <row r="27" spans="2:7" s="3" customFormat="1" hidden="1" outlineLevel="1">
      <c r="B27" s="456"/>
      <c r="C27" s="456"/>
      <c r="F27" s="456"/>
      <c r="G27" s="456"/>
    </row>
    <row r="28" spans="2:7" s="3" customFormat="1" hidden="1" outlineLevel="1">
      <c r="B28" s="456"/>
      <c r="C28" s="456"/>
      <c r="F28" s="456"/>
      <c r="G28" s="456"/>
    </row>
    <row r="29" spans="2:7" s="3" customFormat="1" hidden="1" outlineLevel="1">
      <c r="B29" s="456"/>
      <c r="C29" s="456"/>
      <c r="F29" s="456"/>
      <c r="G29" s="456"/>
    </row>
    <row r="30" spans="2:7" s="3" customFormat="1" hidden="1" outlineLevel="1">
      <c r="B30" s="456"/>
      <c r="C30" s="456"/>
      <c r="F30" s="456"/>
      <c r="G30" s="456"/>
    </row>
    <row r="31" spans="2:7" s="3" customFormat="1" ht="3.95" hidden="1" customHeight="1" outlineLevel="1"/>
    <row r="32" spans="2:7" s="3" customFormat="1" collapsed="1">
      <c r="B32" s="458" t="str">
        <f>+Daten!C3</f>
        <v>Männer 30</v>
      </c>
      <c r="C32" s="458"/>
      <c r="F32" s="458" t="str">
        <f>+Daten!F3</f>
        <v>Männer 30</v>
      </c>
      <c r="G32" s="458"/>
    </row>
    <row r="33" spans="2:7" s="3" customFormat="1">
      <c r="B33" s="458" t="str">
        <f>+Daten!C4</f>
        <v>Gruppe E</v>
      </c>
      <c r="C33" s="458"/>
      <c r="F33" s="458" t="str">
        <f>+Daten!F4</f>
        <v>Gruppe F</v>
      </c>
      <c r="G33" s="458"/>
    </row>
    <row r="34" spans="2:7" s="3" customFormat="1">
      <c r="B34" s="456" t="str">
        <f>+Daten!C5</f>
        <v>TV Kleefeld</v>
      </c>
      <c r="C34" s="456"/>
      <c r="F34" s="456" t="str">
        <f>+Daten!F5</f>
        <v>SSC Dodesheide</v>
      </c>
      <c r="G34" s="456"/>
    </row>
    <row r="35" spans="2:7" s="3" customFormat="1">
      <c r="B35" s="456" t="str">
        <f>+Daten!C6</f>
        <v>TuS Aschen-Strang</v>
      </c>
      <c r="C35" s="456"/>
      <c r="F35" s="456" t="str">
        <f>+Daten!F6</f>
        <v>Niendorfer TSV</v>
      </c>
      <c r="G35" s="456"/>
    </row>
    <row r="36" spans="2:7" s="3" customFormat="1">
      <c r="B36" s="456" t="str">
        <f>+Daten!C8</f>
        <v>SV Weiler</v>
      </c>
      <c r="C36" s="456"/>
      <c r="F36" s="456" t="str">
        <f>+Daten!F7</f>
        <v>Charlottenburger TSV</v>
      </c>
      <c r="G36" s="456"/>
    </row>
    <row r="37" spans="2:7" s="3" customFormat="1">
      <c r="B37" s="456" t="str">
        <f>+Daten!C9</f>
        <v>Eiserfelder TV</v>
      </c>
      <c r="C37" s="456"/>
      <c r="F37" s="456" t="str">
        <f>+Daten!F8</f>
        <v>TV Berkenbaum</v>
      </c>
      <c r="G37" s="456"/>
    </row>
    <row r="38" spans="2:7" s="3" customFormat="1">
      <c r="B38" s="461" t="str">
        <f>+Daten!C9</f>
        <v>Eiserfelder TV</v>
      </c>
      <c r="C38" s="461"/>
      <c r="F38" s="461" t="str">
        <f>+Daten!F9</f>
        <v>2. Süd M30</v>
      </c>
      <c r="G38" s="461"/>
    </row>
    <row r="39" spans="2:7" s="3" customFormat="1" ht="8.1" customHeight="1"/>
    <row r="40" spans="2:7" s="3" customFormat="1">
      <c r="B40" s="458" t="str">
        <f>+Daten!C11</f>
        <v>Männer 40</v>
      </c>
      <c r="C40" s="458"/>
      <c r="F40" s="458" t="str">
        <f>+Daten!F11</f>
        <v>Männer 40</v>
      </c>
      <c r="G40" s="458"/>
    </row>
    <row r="41" spans="2:7" s="3" customFormat="1">
      <c r="B41" s="458" t="str">
        <f>+Daten!C12</f>
        <v>Gruppe G</v>
      </c>
      <c r="C41" s="458"/>
      <c r="F41" s="458" t="s">
        <v>8</v>
      </c>
      <c r="G41" s="458"/>
    </row>
    <row r="42" spans="2:7" s="3" customFormat="1">
      <c r="B42" s="456" t="str">
        <f>+Daten!C13</f>
        <v>SV Werder Bremen</v>
      </c>
      <c r="C42" s="456"/>
      <c r="F42" s="456" t="str">
        <f>+Daten!F13</f>
        <v>MTV Jahn Schladen</v>
      </c>
      <c r="G42" s="456"/>
    </row>
    <row r="43" spans="2:7" s="3" customFormat="1">
      <c r="B43" s="456" t="str">
        <f>+Daten!C14</f>
        <v>SG Arbergen-Mahndorf</v>
      </c>
      <c r="C43" s="456"/>
      <c r="F43" s="456" t="str">
        <f>+Daten!F14</f>
        <v>MTV Eiche Schönebeck</v>
      </c>
      <c r="G43" s="456"/>
    </row>
    <row r="44" spans="2:7">
      <c r="B44" s="456" t="str">
        <f>+Daten!C15</f>
        <v>VfL Waiblingen</v>
      </c>
      <c r="C44" s="456"/>
      <c r="F44" s="456" t="str">
        <f>+Daten!F15</f>
        <v>Linden-Dahlhauser TV</v>
      </c>
      <c r="G44" s="456"/>
    </row>
    <row r="45" spans="2:7">
      <c r="B45" s="456" t="str">
        <f>+Daten!C16</f>
        <v>TSG Eisenberg</v>
      </c>
      <c r="C45" s="456"/>
      <c r="F45" s="456" t="str">
        <f>+Daten!F16</f>
        <v>TV Zeilhard</v>
      </c>
      <c r="G45" s="456"/>
    </row>
    <row r="46" spans="2:7">
      <c r="B46" s="456" t="str">
        <f>+Daten!C17</f>
        <v>TV Winterhagen</v>
      </c>
      <c r="C46" s="456"/>
      <c r="F46" s="456" t="str">
        <f>+Daten!F17</f>
        <v>SV Kehlen</v>
      </c>
      <c r="G46" s="456"/>
    </row>
    <row r="47" spans="2:7" ht="8.1" customHeight="1"/>
    <row r="48" spans="2:7">
      <c r="B48" s="458" t="str">
        <f>+Daten!C19</f>
        <v>Männer 50</v>
      </c>
      <c r="C48" s="458"/>
      <c r="F48" s="458" t="str">
        <f>+Daten!F19</f>
        <v>Männer 50</v>
      </c>
      <c r="G48" s="458"/>
    </row>
    <row r="49" spans="2:7">
      <c r="B49" s="458" t="str">
        <f>+Daten!C20</f>
        <v>Gruppe I</v>
      </c>
      <c r="C49" s="458"/>
      <c r="F49" s="458" t="str">
        <f>+Daten!F20</f>
        <v>Gruppe J</v>
      </c>
      <c r="G49" s="458"/>
    </row>
    <row r="50" spans="2:7">
      <c r="B50" s="456" t="str">
        <f>+Daten!C21</f>
        <v>MTV Markoldendorf</v>
      </c>
      <c r="C50" s="456"/>
      <c r="F50" s="456" t="str">
        <f>+Daten!F21</f>
        <v>Charlottenburger TSV</v>
      </c>
      <c r="G50" s="456"/>
    </row>
    <row r="51" spans="2:7">
      <c r="B51" s="456" t="str">
        <f>+Daten!C22</f>
        <v>SV Werder Bremen</v>
      </c>
      <c r="C51" s="456"/>
      <c r="F51" s="456" t="str">
        <f>+Daten!F22</f>
        <v>TSV Burgdorf</v>
      </c>
      <c r="G51" s="456"/>
    </row>
    <row r="52" spans="2:7">
      <c r="B52" s="456" t="str">
        <f>+Daten!C23</f>
        <v>MTV München</v>
      </c>
      <c r="C52" s="456"/>
      <c r="F52" s="456" t="str">
        <f>+Daten!F23</f>
        <v>TV Frisch Auf Altenbochum</v>
      </c>
      <c r="G52" s="456"/>
    </row>
    <row r="53" spans="2:7">
      <c r="B53" s="456" t="str">
        <f>+Daten!C24</f>
        <v>SV Prag Stuttgart</v>
      </c>
      <c r="C53" s="456"/>
      <c r="F53" s="456" t="str">
        <f>+Daten!F24</f>
        <v>TV Berkenbaum</v>
      </c>
      <c r="G53" s="456"/>
    </row>
    <row r="54" spans="2:7">
      <c r="B54" s="456" t="str">
        <f>+Daten!C25</f>
        <v>TB Essen-Haarzopf</v>
      </c>
      <c r="C54" s="456"/>
      <c r="F54" s="456" t="str">
        <f>+Daten!F25</f>
        <v>TSV Ludwigshafen</v>
      </c>
      <c r="G54" s="456"/>
    </row>
    <row r="55" spans="2:7" ht="8.1" customHeight="1"/>
    <row r="56" spans="2:7">
      <c r="B56" s="458" t="str">
        <f>+Daten!I19</f>
        <v>Männer 60</v>
      </c>
      <c r="C56" s="458"/>
      <c r="F56" s="458" t="str">
        <f>+Daten!L19</f>
        <v>Männer 60</v>
      </c>
      <c r="G56" s="458"/>
    </row>
    <row r="57" spans="2:7">
      <c r="B57" s="458" t="str">
        <f>+Daten!I20</f>
        <v>Gruppe K</v>
      </c>
      <c r="C57" s="458"/>
      <c r="F57" s="458" t="str">
        <f>+Daten!L20</f>
        <v>Gruppe L</v>
      </c>
      <c r="G57" s="458"/>
    </row>
    <row r="58" spans="2:7">
      <c r="B58" s="456" t="str">
        <f>+Daten!I21</f>
        <v>SC Wentorf</v>
      </c>
      <c r="C58" s="456"/>
      <c r="F58" s="456" t="str">
        <f>+Daten!L21</f>
        <v>TV Bremen Walle 1875</v>
      </c>
      <c r="G58" s="456"/>
    </row>
    <row r="59" spans="2:7">
      <c r="B59" s="456" t="str">
        <f>+Daten!I22</f>
        <v>SF Ricklingen</v>
      </c>
      <c r="C59" s="456"/>
      <c r="F59" s="456" t="str">
        <f>+Daten!L22</f>
        <v>SV Werder Bremen</v>
      </c>
      <c r="G59" s="456"/>
    </row>
    <row r="60" spans="2:7">
      <c r="B60" s="456" t="str">
        <f>+Daten!I25</f>
        <v>TB Essen-Haarzopf</v>
      </c>
      <c r="C60" s="456"/>
      <c r="F60" s="456" t="str">
        <f>+Daten!L23</f>
        <v>Idarer TV</v>
      </c>
      <c r="G60" s="456"/>
    </row>
    <row r="61" spans="2:7">
      <c r="B61" s="456" t="s">
        <v>319</v>
      </c>
      <c r="C61" s="456"/>
      <c r="F61" s="456" t="str">
        <f>+Daten!L24</f>
        <v>Viersener TV</v>
      </c>
      <c r="G61" s="456"/>
    </row>
    <row r="62" spans="2:7">
      <c r="B62" s="456"/>
      <c r="C62" s="456"/>
      <c r="F62" s="456"/>
      <c r="G62" s="456"/>
    </row>
  </sheetData>
  <mergeCells count="103">
    <mergeCell ref="B62:C62"/>
    <mergeCell ref="F48:G48"/>
    <mergeCell ref="F49:G49"/>
    <mergeCell ref="F50:G50"/>
    <mergeCell ref="F51:G51"/>
    <mergeCell ref="F52:G52"/>
    <mergeCell ref="F53:G53"/>
    <mergeCell ref="F54:G54"/>
    <mergeCell ref="F56:G56"/>
    <mergeCell ref="F61:G61"/>
    <mergeCell ref="F62:G62"/>
    <mergeCell ref="F57:G57"/>
    <mergeCell ref="F58:G58"/>
    <mergeCell ref="F59:G59"/>
    <mergeCell ref="F60:G60"/>
    <mergeCell ref="B57:C57"/>
    <mergeCell ref="B58:C58"/>
    <mergeCell ref="B59:C59"/>
    <mergeCell ref="B60:C60"/>
    <mergeCell ref="B52:C52"/>
    <mergeCell ref="B53:C53"/>
    <mergeCell ref="B54:C54"/>
    <mergeCell ref="B56:C56"/>
    <mergeCell ref="B61:C61"/>
    <mergeCell ref="F44:G44"/>
    <mergeCell ref="F45:G45"/>
    <mergeCell ref="B48:C48"/>
    <mergeCell ref="F46:G46"/>
    <mergeCell ref="B49:C49"/>
    <mergeCell ref="B50:C50"/>
    <mergeCell ref="B51:C51"/>
    <mergeCell ref="B44:C44"/>
    <mergeCell ref="B45:C45"/>
    <mergeCell ref="B46:C46"/>
    <mergeCell ref="B41:C41"/>
    <mergeCell ref="B42:C42"/>
    <mergeCell ref="B43:C43"/>
    <mergeCell ref="B36:C36"/>
    <mergeCell ref="B37:C37"/>
    <mergeCell ref="B38:C38"/>
    <mergeCell ref="F41:G41"/>
    <mergeCell ref="F42:G42"/>
    <mergeCell ref="F43:G43"/>
    <mergeCell ref="B32:C32"/>
    <mergeCell ref="B33:C33"/>
    <mergeCell ref="B34:C34"/>
    <mergeCell ref="B35:C35"/>
    <mergeCell ref="B28:C28"/>
    <mergeCell ref="B29:C29"/>
    <mergeCell ref="B30:C30"/>
    <mergeCell ref="F38:G38"/>
    <mergeCell ref="F40:G40"/>
    <mergeCell ref="F32:G32"/>
    <mergeCell ref="F33:G33"/>
    <mergeCell ref="F34:G34"/>
    <mergeCell ref="F35:G35"/>
    <mergeCell ref="F36:G36"/>
    <mergeCell ref="F37:G37"/>
    <mergeCell ref="B40:C40"/>
    <mergeCell ref="F30:G30"/>
    <mergeCell ref="F28:G28"/>
    <mergeCell ref="F29:G29"/>
    <mergeCell ref="B24:C24"/>
    <mergeCell ref="B25:C25"/>
    <mergeCell ref="B26:C26"/>
    <mergeCell ref="B27:C27"/>
    <mergeCell ref="B18:C18"/>
    <mergeCell ref="B19:C19"/>
    <mergeCell ref="B20:C20"/>
    <mergeCell ref="F20:G20"/>
    <mergeCell ref="B21:C21"/>
    <mergeCell ref="F24:G24"/>
    <mergeCell ref="F25:G25"/>
    <mergeCell ref="F26:G26"/>
    <mergeCell ref="F27:G27"/>
    <mergeCell ref="B22:C22"/>
    <mergeCell ref="F21:G21"/>
    <mergeCell ref="F22:G22"/>
    <mergeCell ref="A1:H1"/>
    <mergeCell ref="A2:H2"/>
    <mergeCell ref="A3:H3"/>
    <mergeCell ref="B5:C5"/>
    <mergeCell ref="F5:G5"/>
    <mergeCell ref="F7:G7"/>
    <mergeCell ref="F8:G8"/>
    <mergeCell ref="F14:G14"/>
    <mergeCell ref="F15:G15"/>
    <mergeCell ref="F16:G16"/>
    <mergeCell ref="F17:G17"/>
    <mergeCell ref="F9:G9"/>
    <mergeCell ref="F10:G10"/>
    <mergeCell ref="F11:G11"/>
    <mergeCell ref="F18:G18"/>
    <mergeCell ref="F19:G19"/>
    <mergeCell ref="B7:C7"/>
    <mergeCell ref="B8:C8"/>
    <mergeCell ref="B15:C15"/>
    <mergeCell ref="B14:C14"/>
    <mergeCell ref="B11:C11"/>
    <mergeCell ref="B9:C9"/>
    <mergeCell ref="B10:C10"/>
    <mergeCell ref="B16:C16"/>
    <mergeCell ref="B17:C17"/>
  </mergeCells>
  <phoneticPr fontId="0" type="noConversion"/>
  <printOptions verticalCentered="1"/>
  <pageMargins left="0.59055118110236227" right="0.59055118110236227" top="0.39370078740157483" bottom="0.59055118110236227" header="0.51181102362204722" footer="0.5118110236220472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T101"/>
  <sheetViews>
    <sheetView workbookViewId="0">
      <selection activeCell="R18" sqref="R18"/>
    </sheetView>
  </sheetViews>
  <sheetFormatPr baseColWidth="10" defaultRowHeight="12.75"/>
  <cols>
    <col min="1" max="1" width="3.28515625" style="334" customWidth="1"/>
    <col min="2" max="2" width="4.28515625" style="334" customWidth="1"/>
    <col min="3" max="3" width="18.28515625" style="334" customWidth="1"/>
    <col min="4" max="4" width="2.7109375" style="334" customWidth="1"/>
    <col min="5" max="5" width="4.28515625" style="334" customWidth="1"/>
    <col min="6" max="6" width="18.28515625" style="334" customWidth="1"/>
    <col min="7" max="7" width="2.7109375" style="334" customWidth="1"/>
    <col min="8" max="8" width="4.28515625" style="334" customWidth="1"/>
    <col min="9" max="9" width="18.28515625" style="334" customWidth="1"/>
    <col min="10" max="10" width="2.7109375" style="334" customWidth="1"/>
    <col min="11" max="11" width="4.28515625" style="334" customWidth="1"/>
    <col min="12" max="12" width="18.28515625" style="334" customWidth="1"/>
    <col min="13" max="13" width="4.140625" style="334" customWidth="1"/>
    <col min="14" max="16" width="8.7109375" style="334" customWidth="1"/>
    <col min="17" max="16384" width="11.42578125" style="334"/>
  </cols>
  <sheetData>
    <row r="1" spans="1:20" ht="15.75">
      <c r="A1" s="329" t="s">
        <v>353</v>
      </c>
      <c r="B1" s="330" t="s">
        <v>167</v>
      </c>
      <c r="C1" s="331"/>
      <c r="D1" s="331"/>
      <c r="E1" s="331"/>
      <c r="F1" s="331"/>
      <c r="G1" s="331"/>
      <c r="H1" s="331"/>
      <c r="I1" s="331"/>
      <c r="J1" s="332"/>
      <c r="K1" s="331"/>
      <c r="L1" s="333">
        <v>2017</v>
      </c>
      <c r="M1" s="331"/>
      <c r="N1" s="331"/>
      <c r="O1" s="331"/>
      <c r="P1" s="331"/>
      <c r="Q1" s="331"/>
      <c r="R1" s="331"/>
      <c r="S1" s="331"/>
      <c r="T1" s="331"/>
    </row>
    <row r="2" spans="1:20">
      <c r="A2" s="335"/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1"/>
      <c r="N2" s="331" t="s">
        <v>89</v>
      </c>
      <c r="O2" s="331"/>
      <c r="P2" s="331" t="s">
        <v>90</v>
      </c>
      <c r="Q2" s="331"/>
      <c r="R2" s="331" t="s">
        <v>89</v>
      </c>
      <c r="S2" s="331" t="s">
        <v>251</v>
      </c>
      <c r="T2" s="331"/>
    </row>
    <row r="3" spans="1:20">
      <c r="A3" s="335"/>
      <c r="B3" s="335"/>
      <c r="C3" s="335" t="s">
        <v>0</v>
      </c>
      <c r="D3" s="335"/>
      <c r="E3" s="335"/>
      <c r="F3" s="335" t="s">
        <v>0</v>
      </c>
      <c r="G3" s="335"/>
      <c r="H3" s="335"/>
      <c r="I3" s="335" t="s">
        <v>1</v>
      </c>
      <c r="J3" s="335"/>
      <c r="K3" s="335"/>
      <c r="L3" s="335" t="s">
        <v>1</v>
      </c>
      <c r="M3" s="331"/>
      <c r="N3" s="331" t="s">
        <v>2</v>
      </c>
      <c r="O3" s="331"/>
      <c r="P3" s="331"/>
      <c r="Q3" s="331"/>
      <c r="R3" s="336" t="s">
        <v>74</v>
      </c>
      <c r="S3" s="331"/>
      <c r="T3" s="331"/>
    </row>
    <row r="4" spans="1:20">
      <c r="A4" s="335"/>
      <c r="B4" s="335"/>
      <c r="C4" s="335" t="s">
        <v>7</v>
      </c>
      <c r="D4" s="335"/>
      <c r="E4" s="335"/>
      <c r="F4" s="335" t="s">
        <v>8</v>
      </c>
      <c r="G4" s="335"/>
      <c r="H4" s="335"/>
      <c r="I4" s="335" t="s">
        <v>3</v>
      </c>
      <c r="J4" s="335"/>
      <c r="K4" s="335"/>
      <c r="L4" s="335" t="s">
        <v>4</v>
      </c>
      <c r="M4" s="331"/>
      <c r="N4" s="337">
        <v>0.41666666666666669</v>
      </c>
      <c r="O4" s="331"/>
      <c r="P4" s="337">
        <v>0.375</v>
      </c>
      <c r="Q4" s="331"/>
      <c r="R4" s="440">
        <v>0.4375</v>
      </c>
      <c r="S4" s="337">
        <v>0.6875</v>
      </c>
      <c r="T4" s="331"/>
    </row>
    <row r="5" spans="1:20">
      <c r="A5" s="335"/>
      <c r="B5" s="339" t="str">
        <f>IF(Meldeliste!$A$16="",H30,HLOOKUP(H30,Meldeliste!$A$15:$X$16,2,))</f>
        <v>NI</v>
      </c>
      <c r="C5" s="339" t="str">
        <f>IF(Meldeliste!$A$16="",I30,HLOOKUP(I30,Meldeliste!$A$15:$X$16,2,))</f>
        <v>TV Kleefeld</v>
      </c>
      <c r="D5" s="340"/>
      <c r="E5" s="339" t="str">
        <f>IF(Meldeliste!$A$16="",K30,HLOOKUP(K30,Meldeliste!$A$15:$X$16,2,))</f>
        <v>NI</v>
      </c>
      <c r="F5" s="339" t="str">
        <f>IF(Meldeliste!$A$16="",L30,HLOOKUP(L30,Meldeliste!$A$15:$X$16,2,))</f>
        <v>SSC Dodesheide</v>
      </c>
      <c r="G5" s="340"/>
      <c r="H5" s="339" t="str">
        <f>IF(Meldeliste!$A$12="",H30,HLOOKUP(H30,Meldeliste!$A$11:$X$12,2,))</f>
        <v>BR</v>
      </c>
      <c r="I5" s="339" t="str">
        <f>IF(Meldeliste!$A$12="",I30,HLOOKUP(I30,Meldeliste!$A$11:$X$12,2,))</f>
        <v>TV Grohn</v>
      </c>
      <c r="J5" s="340"/>
      <c r="K5" s="339" t="str">
        <f>IF(Meldeliste!$A$12="",K30,HLOOKUP(K30,Meldeliste!$A$11:$X$12,2,))</f>
        <v>NI</v>
      </c>
      <c r="L5" s="339" t="str">
        <f>IF(Meldeliste!$A$12="",L30,HLOOKUP(L30,Meldeliste!$A$11:$X$12,2,))</f>
        <v>VfL Eintracht Hannover</v>
      </c>
      <c r="M5" s="331"/>
      <c r="N5" s="338">
        <f t="shared" ref="N5:N29" si="0">+N4+O5</f>
        <v>0.43402777777777779</v>
      </c>
      <c r="O5" s="337">
        <v>1.7361111111111112E-2</v>
      </c>
      <c r="P5" s="338">
        <f t="shared" ref="P5:P29" si="1">+P4+Q5</f>
        <v>0.3923611111111111</v>
      </c>
      <c r="Q5" s="337">
        <v>1.7361111111111112E-2</v>
      </c>
      <c r="R5" s="338">
        <f>+R4+$O$5</f>
        <v>0.4548611111111111</v>
      </c>
      <c r="S5" s="338">
        <f t="shared" ref="S5:S29" si="2">+S4+T5</f>
        <v>0.70486111111111116</v>
      </c>
      <c r="T5" s="337">
        <v>1.7361111111111112E-2</v>
      </c>
    </row>
    <row r="6" spans="1:20">
      <c r="A6" s="335"/>
      <c r="B6" s="339" t="str">
        <f>IF(Meldeliste!$A$16="",H31,HLOOKUP(H31,Meldeliste!$A$15:$X$16,2,))</f>
        <v>NI</v>
      </c>
      <c r="C6" s="339" t="str">
        <f>IF(Meldeliste!$A$16="",I31,HLOOKUP(I31,Meldeliste!$A$15:$X$16,2,))</f>
        <v>TuS Aschen-Strang</v>
      </c>
      <c r="D6" s="340"/>
      <c r="E6" s="339" t="str">
        <f>IF(Meldeliste!$A$16="",K31,HLOOKUP(K31,Meldeliste!$A$15:$X$16,2,))</f>
        <v>HA</v>
      </c>
      <c r="F6" s="339" t="str">
        <f>IF(Meldeliste!$A$16="",L31,HLOOKUP(L31,Meldeliste!$A$15:$X$16,2,))</f>
        <v>Niendorfer TSV</v>
      </c>
      <c r="G6" s="340"/>
      <c r="H6" s="339" t="str">
        <f>IF(Meldeliste!$A$12="",H31,HLOOKUP(H31,Meldeliste!$A$11:$X$12,2,))</f>
        <v>BR</v>
      </c>
      <c r="I6" s="339" t="str">
        <f>IF(Meldeliste!$A$12="",I31,HLOOKUP(I31,Meldeliste!$A$11:$X$12,2,))</f>
        <v>SG Arbergen-Mahndorf</v>
      </c>
      <c r="J6" s="340"/>
      <c r="K6" s="339">
        <f>IF(Meldeliste!$A$12="",K31,HLOOKUP(K31,Meldeliste!$A$11:$X$12,2,))</f>
        <v>0</v>
      </c>
      <c r="L6" s="339" t="str">
        <f>IF(Meldeliste!$A$12="",L31,HLOOKUP(L31,Meldeliste!$A$11:$X$12,2,))</f>
        <v>4. Nord F40</v>
      </c>
      <c r="M6" s="331"/>
      <c r="N6" s="338">
        <f t="shared" si="0"/>
        <v>0.4513888888888889</v>
      </c>
      <c r="O6" s="338">
        <f t="shared" ref="O6:Q29" si="3">+O5</f>
        <v>1.7361111111111112E-2</v>
      </c>
      <c r="P6" s="338">
        <f t="shared" si="1"/>
        <v>0.40972222222222221</v>
      </c>
      <c r="Q6" s="338">
        <f t="shared" si="3"/>
        <v>1.7361111111111112E-2</v>
      </c>
      <c r="R6" s="338">
        <f t="shared" ref="R6:R27" si="4">+R5+$O$5</f>
        <v>0.47222222222222221</v>
      </c>
      <c r="S6" s="338">
        <f t="shared" si="2"/>
        <v>0.72222222222222232</v>
      </c>
      <c r="T6" s="338">
        <f t="shared" ref="T6:T29" si="5">+T5</f>
        <v>1.7361111111111112E-2</v>
      </c>
    </row>
    <row r="7" spans="1:20">
      <c r="A7" s="335"/>
      <c r="B7" s="339">
        <f>IF(Meldeliste!$A$16="",H32,HLOOKUP(H32,Meldeliste!$A$15:$X$16,2,))</f>
        <v>0</v>
      </c>
      <c r="C7" s="339" t="str">
        <f>IF(Meldeliste!$A$16="",I32,HLOOKUP(I32,Meldeliste!$A$15:$X$16,2,))</f>
        <v>3. Süd M30</v>
      </c>
      <c r="D7" s="340"/>
      <c r="E7" s="339" t="str">
        <f>IF(Meldeliste!$A$16="",K32,HLOOKUP(K32,Meldeliste!$A$15:$X$16,2,))</f>
        <v>BE</v>
      </c>
      <c r="F7" s="339" t="str">
        <f>IF(Meldeliste!$A$16="",L32,HLOOKUP(L32,Meldeliste!$A$15:$X$16,2,))</f>
        <v>Charlottenburger TSV</v>
      </c>
      <c r="G7" s="340"/>
      <c r="H7" s="339">
        <f>IF(Meldeliste!$A$12="",H32,HLOOKUP(H32,Meldeliste!$A$11:$X$12,2,))</f>
        <v>0</v>
      </c>
      <c r="I7" s="339" t="str">
        <f>IF(Meldeliste!$A$12="",I32,HLOOKUP(I32,Meldeliste!$A$11:$X$12,2,))</f>
        <v>3. Süd F30</v>
      </c>
      <c r="J7" s="340"/>
      <c r="K7" s="339" t="str">
        <f>IF(Meldeliste!$A$12="",K32,HLOOKUP(K32,Meldeliste!$A$11:$X$12,2,))</f>
        <v>WE</v>
      </c>
      <c r="L7" s="339" t="str">
        <f>IF(Meldeliste!$A$12="",L32,HLOOKUP(L32,Meldeliste!$A$11:$X$12,2,))</f>
        <v>TV Berkenbaum</v>
      </c>
      <c r="M7" s="331"/>
      <c r="N7" s="338">
        <f t="shared" si="0"/>
        <v>0.46875</v>
      </c>
      <c r="O7" s="338">
        <f t="shared" si="3"/>
        <v>1.7361111111111112E-2</v>
      </c>
      <c r="P7" s="338">
        <f t="shared" si="1"/>
        <v>0.42708333333333331</v>
      </c>
      <c r="Q7" s="338">
        <f t="shared" si="3"/>
        <v>1.7361111111111112E-2</v>
      </c>
      <c r="R7" s="338">
        <f t="shared" si="4"/>
        <v>0.48958333333333331</v>
      </c>
      <c r="S7" s="338">
        <f t="shared" si="2"/>
        <v>0.73958333333333348</v>
      </c>
      <c r="T7" s="338">
        <f t="shared" si="5"/>
        <v>1.7361111111111112E-2</v>
      </c>
    </row>
    <row r="8" spans="1:20">
      <c r="A8" s="335"/>
      <c r="B8" s="339" t="str">
        <f>IF(Meldeliste!$A$16="",H33,HLOOKUP(H33,Meldeliste!$A$15:$X$16,2,))</f>
        <v>SW</v>
      </c>
      <c r="C8" s="339" t="str">
        <f>IF(Meldeliste!$A$16="",I33,HLOOKUP(I33,Meldeliste!$A$15:$X$16,2,))</f>
        <v>SV Weiler</v>
      </c>
      <c r="D8" s="340"/>
      <c r="E8" s="339" t="str">
        <f>IF(Meldeliste!$A$16="",K33,HLOOKUP(K33,Meldeliste!$A$15:$X$16,2,))</f>
        <v>WE</v>
      </c>
      <c r="F8" s="339" t="str">
        <f>IF(Meldeliste!$A$16="",L33,HLOOKUP(L33,Meldeliste!$A$15:$X$16,2,))</f>
        <v>TV Berkenbaum</v>
      </c>
      <c r="G8" s="340"/>
      <c r="H8" s="339">
        <f>IF(Meldeliste!$A$12="",H33,HLOOKUP(H33,Meldeliste!$A$11:$X$12,2,))</f>
        <v>0</v>
      </c>
      <c r="I8" s="339" t="str">
        <f>IF(Meldeliste!$A$12="",I33,HLOOKUP(I33,Meldeliste!$A$11:$X$12,2,))</f>
        <v>1. Süd F30</v>
      </c>
      <c r="J8" s="340"/>
      <c r="K8" s="339" t="str">
        <f>IF(Meldeliste!$A$12="",K33,HLOOKUP(K33,Meldeliste!$A$11:$X$12,2,))</f>
        <v>WE</v>
      </c>
      <c r="L8" s="339" t="str">
        <f>IF(Meldeliste!$A$12="",L33,HLOOKUP(L33,Meldeliste!$A$11:$X$12,2,))</f>
        <v>Gadderbaumer TV</v>
      </c>
      <c r="M8" s="331"/>
      <c r="N8" s="338">
        <f t="shared" si="0"/>
        <v>0.4861111111111111</v>
      </c>
      <c r="O8" s="338">
        <f t="shared" si="3"/>
        <v>1.7361111111111112E-2</v>
      </c>
      <c r="P8" s="338">
        <f t="shared" si="1"/>
        <v>0.44444444444444442</v>
      </c>
      <c r="Q8" s="338">
        <f t="shared" si="3"/>
        <v>1.7361111111111112E-2</v>
      </c>
      <c r="R8" s="338">
        <f t="shared" si="4"/>
        <v>0.50694444444444442</v>
      </c>
      <c r="S8" s="338">
        <f t="shared" si="2"/>
        <v>0.75694444444444464</v>
      </c>
      <c r="T8" s="338">
        <f t="shared" si="5"/>
        <v>1.7361111111111112E-2</v>
      </c>
    </row>
    <row r="9" spans="1:20">
      <c r="A9" s="335"/>
      <c r="B9" s="339" t="str">
        <f>IF(Meldeliste!$A$16="",H34,HLOOKUP(H34,Meldeliste!$A$15:$X$16,2,))</f>
        <v>WE</v>
      </c>
      <c r="C9" s="339" t="str">
        <f>IF(Meldeliste!$A$16="",I34,HLOOKUP(I34,Meldeliste!$A$15:$X$16,2,))</f>
        <v>Eiserfelder TV</v>
      </c>
      <c r="D9" s="340"/>
      <c r="E9" s="339">
        <f>IF(Meldeliste!$A$16="",K34,HLOOKUP(K34,Meldeliste!$A$15:$X$16,2,))</f>
        <v>0</v>
      </c>
      <c r="F9" s="339" t="str">
        <f>IF(Meldeliste!$A$16="",L34,HLOOKUP(L34,Meldeliste!$A$15:$X$16,2,))</f>
        <v>2. Süd M30</v>
      </c>
      <c r="G9" s="340"/>
      <c r="H9" s="339" t="str">
        <f>IF(Meldeliste!$A$12="",H34,HLOOKUP(H34,Meldeliste!$A$11:$X$12,2,))</f>
        <v>RL</v>
      </c>
      <c r="I9" s="339" t="str">
        <f>IF(Meldeliste!$A$12="",I34,HLOOKUP(I34,Meldeliste!$A$11:$X$12,2,))</f>
        <v>Barmer TG</v>
      </c>
      <c r="J9" s="340"/>
      <c r="K9" s="339">
        <f>IF(Meldeliste!$A$12="",K34,HLOOKUP(K34,Meldeliste!$A$11:$X$12,2,))</f>
        <v>0</v>
      </c>
      <c r="L9" s="339" t="str">
        <f>IF(Meldeliste!$A$12="",L34,HLOOKUP(L34,Meldeliste!$A$11:$X$12,2,))</f>
        <v>2. Süd F30</v>
      </c>
      <c r="M9" s="331"/>
      <c r="N9" s="338">
        <f t="shared" si="0"/>
        <v>0.50347222222222221</v>
      </c>
      <c r="O9" s="338">
        <f t="shared" si="3"/>
        <v>1.7361111111111112E-2</v>
      </c>
      <c r="P9" s="338">
        <f t="shared" si="1"/>
        <v>0.46180555555555552</v>
      </c>
      <c r="Q9" s="338">
        <f t="shared" si="3"/>
        <v>1.7361111111111112E-2</v>
      </c>
      <c r="R9" s="338">
        <f t="shared" si="4"/>
        <v>0.52430555555555558</v>
      </c>
      <c r="S9" s="338">
        <f t="shared" si="2"/>
        <v>0.7743055555555558</v>
      </c>
      <c r="T9" s="338">
        <f t="shared" si="5"/>
        <v>1.7361111111111112E-2</v>
      </c>
    </row>
    <row r="10" spans="1:20">
      <c r="A10" s="335"/>
      <c r="B10" s="335"/>
      <c r="C10" s="335"/>
      <c r="D10" s="335"/>
      <c r="E10" s="335"/>
      <c r="F10" s="341"/>
      <c r="G10" s="335"/>
      <c r="H10" s="342"/>
      <c r="I10" s="342"/>
      <c r="J10" s="335"/>
      <c r="K10" s="335"/>
      <c r="L10" s="335"/>
      <c r="M10" s="331"/>
      <c r="N10" s="338">
        <f t="shared" si="0"/>
        <v>0.52083333333333337</v>
      </c>
      <c r="O10" s="338">
        <f t="shared" si="3"/>
        <v>1.7361111111111112E-2</v>
      </c>
      <c r="P10" s="338">
        <f t="shared" si="1"/>
        <v>0.47916666666666663</v>
      </c>
      <c r="Q10" s="338">
        <f t="shared" si="3"/>
        <v>1.7361111111111112E-2</v>
      </c>
      <c r="R10" s="338">
        <f t="shared" si="4"/>
        <v>0.54166666666666674</v>
      </c>
      <c r="S10" s="338">
        <f t="shared" si="2"/>
        <v>0.79166666666666696</v>
      </c>
      <c r="T10" s="338">
        <f t="shared" si="5"/>
        <v>1.7361111111111112E-2</v>
      </c>
    </row>
    <row r="11" spans="1:20">
      <c r="A11" s="335"/>
      <c r="B11" s="335"/>
      <c r="C11" s="335" t="s">
        <v>5</v>
      </c>
      <c r="D11" s="335"/>
      <c r="E11" s="335"/>
      <c r="F11" s="335" t="s">
        <v>5</v>
      </c>
      <c r="G11" s="335"/>
      <c r="H11" s="335"/>
      <c r="I11" s="341" t="s">
        <v>6</v>
      </c>
      <c r="J11" s="335"/>
      <c r="K11" s="335"/>
      <c r="L11" s="341" t="s">
        <v>6</v>
      </c>
      <c r="M11" s="331"/>
      <c r="N11" s="338">
        <f t="shared" si="0"/>
        <v>0.53819444444444453</v>
      </c>
      <c r="O11" s="338">
        <f t="shared" si="3"/>
        <v>1.7361111111111112E-2</v>
      </c>
      <c r="P11" s="338">
        <f t="shared" si="1"/>
        <v>0.49652777777777773</v>
      </c>
      <c r="Q11" s="338">
        <f t="shared" si="3"/>
        <v>1.7361111111111112E-2</v>
      </c>
      <c r="R11" s="338">
        <f t="shared" si="4"/>
        <v>0.5590277777777779</v>
      </c>
      <c r="S11" s="338">
        <f t="shared" si="2"/>
        <v>0.80902777777777812</v>
      </c>
      <c r="T11" s="338">
        <f t="shared" si="5"/>
        <v>1.7361111111111112E-2</v>
      </c>
    </row>
    <row r="12" spans="1:20">
      <c r="A12" s="335"/>
      <c r="B12" s="335"/>
      <c r="C12" s="335" t="s">
        <v>389</v>
      </c>
      <c r="D12" s="335"/>
      <c r="E12" s="335"/>
      <c r="F12" s="335" t="s">
        <v>390</v>
      </c>
      <c r="G12" s="335"/>
      <c r="H12" s="335"/>
      <c r="I12" s="341" t="s">
        <v>10</v>
      </c>
      <c r="J12" s="335"/>
      <c r="K12" s="335"/>
      <c r="L12" s="335" t="s">
        <v>11</v>
      </c>
      <c r="M12" s="331"/>
      <c r="N12" s="338">
        <f t="shared" si="0"/>
        <v>0.55555555555555569</v>
      </c>
      <c r="O12" s="338">
        <f t="shared" si="3"/>
        <v>1.7361111111111112E-2</v>
      </c>
      <c r="P12" s="338">
        <f t="shared" si="1"/>
        <v>0.51388888888888884</v>
      </c>
      <c r="Q12" s="338">
        <f t="shared" si="3"/>
        <v>1.7361111111111112E-2</v>
      </c>
      <c r="R12" s="338">
        <f t="shared" si="4"/>
        <v>0.57638888888888906</v>
      </c>
      <c r="S12" s="338">
        <f t="shared" si="2"/>
        <v>0.82638888888888928</v>
      </c>
      <c r="T12" s="338">
        <f t="shared" si="5"/>
        <v>1.7361111111111112E-2</v>
      </c>
    </row>
    <row r="13" spans="1:20">
      <c r="A13" s="335"/>
      <c r="B13" s="339" t="str">
        <f>IF(Meldeliste!$A$20="",H30,HLOOKUP(H30,Meldeliste!$A$19:$X$20,2,))</f>
        <v>BR</v>
      </c>
      <c r="C13" s="339" t="str">
        <f>IF(Meldeliste!$A$20="",I30,HLOOKUP(I30,Meldeliste!$A$19:$X$20,2,))</f>
        <v>SV Werder Bremen</v>
      </c>
      <c r="D13" s="340"/>
      <c r="E13" s="339" t="str">
        <f>IF(Meldeliste!$A$20="",K30,HLOOKUP(K30,Meldeliste!$A$19:$X$20,2,))</f>
        <v>NI</v>
      </c>
      <c r="F13" s="339" t="str">
        <f>IF(Meldeliste!$A$20="",L30,HLOOKUP(L30,Meldeliste!$A$19:$X$20,2,))</f>
        <v>MTV Jahn Schladen</v>
      </c>
      <c r="G13" s="340"/>
      <c r="H13" s="339" t="str">
        <f>IF(Meldeliste!$A$8="",H30,HLOOKUP(H30,Meldeliste!$A$7:$X$8,2,))</f>
        <v>NI</v>
      </c>
      <c r="I13" s="339" t="str">
        <f>IF(Meldeliste!$A$7="",I30,HLOOKUP(I30,Meldeliste!$A$7:$X$8,2,))</f>
        <v>TV Baden</v>
      </c>
      <c r="J13" s="340"/>
      <c r="K13" s="339" t="str">
        <f>IF(Meldeliste!$A$8="",K30,HLOOKUP(K30,Meldeliste!$A$7:$X$8,2,))</f>
        <v>NI</v>
      </c>
      <c r="L13" s="339" t="str">
        <f>IF(Meldeliste!$A$8="",L30,HLOOKUP(L30,Meldeliste!$A$7:$X$8,2,))</f>
        <v>TSV Burgdorf</v>
      </c>
      <c r="M13" s="331"/>
      <c r="N13" s="338">
        <f t="shared" si="0"/>
        <v>0.57291666666666685</v>
      </c>
      <c r="O13" s="338">
        <f t="shared" si="3"/>
        <v>1.7361111111111112E-2</v>
      </c>
      <c r="P13" s="338">
        <f t="shared" si="1"/>
        <v>0.53125</v>
      </c>
      <c r="Q13" s="338">
        <f t="shared" si="3"/>
        <v>1.7361111111111112E-2</v>
      </c>
      <c r="R13" s="338">
        <f t="shared" si="4"/>
        <v>0.59375000000000022</v>
      </c>
      <c r="S13" s="338">
        <f t="shared" si="2"/>
        <v>0.84375000000000044</v>
      </c>
      <c r="T13" s="338">
        <f t="shared" si="5"/>
        <v>1.7361111111111112E-2</v>
      </c>
    </row>
    <row r="14" spans="1:20">
      <c r="A14" s="335"/>
      <c r="B14" s="339" t="str">
        <f>IF(Meldeliste!$A$20="",H31,HLOOKUP(H31,Meldeliste!$A$19:$X$20,2,))</f>
        <v>BR</v>
      </c>
      <c r="C14" s="339" t="str">
        <f>IF(Meldeliste!$A$20="",I31,HLOOKUP(I31,Meldeliste!$A$19:$X$20,2,))</f>
        <v>SG Arbergen-Mahndorf</v>
      </c>
      <c r="D14" s="340"/>
      <c r="E14" s="339" t="str">
        <f>IF(Meldeliste!$A$20="",K31,HLOOKUP(K31,Meldeliste!$A$19:$X$20,2,))</f>
        <v>BR</v>
      </c>
      <c r="F14" s="339" t="str">
        <f>IF(Meldeliste!$A$20="",L31,HLOOKUP(L31,Meldeliste!$A$19:$X$20,2,))</f>
        <v>MTV Eiche Schönebeck</v>
      </c>
      <c r="G14" s="340"/>
      <c r="H14" s="339" t="str">
        <f>IF(Meldeliste!$A$8="",H31,HLOOKUP(H31,Meldeliste!$A$7:$X$8,2,))</f>
        <v>SH</v>
      </c>
      <c r="I14" s="339" t="str">
        <f>IF(Meldeliste!$A$7="",I31,HLOOKUP(I31,Meldeliste!$A$7:$X$8,2,))</f>
        <v>SC Itzehoe</v>
      </c>
      <c r="J14" s="340"/>
      <c r="K14" s="339" t="str">
        <f>IF(Meldeliste!$A$8="",K31,HLOOKUP(K31,Meldeliste!$A$7:$X$8,2,))</f>
        <v>NI</v>
      </c>
      <c r="L14" s="339" t="str">
        <f>IF(Meldeliste!$A$8="",L31,HLOOKUP(L31,Meldeliste!$A$7:$X$8,2,))</f>
        <v>TV Sottrum</v>
      </c>
      <c r="M14" s="331"/>
      <c r="N14" s="338">
        <f t="shared" si="0"/>
        <v>0.59027777777777801</v>
      </c>
      <c r="O14" s="338">
        <f t="shared" si="3"/>
        <v>1.7361111111111112E-2</v>
      </c>
      <c r="P14" s="338">
        <f t="shared" si="1"/>
        <v>0.54861111111111116</v>
      </c>
      <c r="Q14" s="338">
        <f t="shared" si="3"/>
        <v>1.7361111111111112E-2</v>
      </c>
      <c r="R14" s="338">
        <f t="shared" si="4"/>
        <v>0.61111111111111138</v>
      </c>
      <c r="S14" s="338">
        <f t="shared" si="2"/>
        <v>0.8611111111111116</v>
      </c>
      <c r="T14" s="338">
        <f t="shared" si="5"/>
        <v>1.7361111111111112E-2</v>
      </c>
    </row>
    <row r="15" spans="1:20">
      <c r="A15" s="335"/>
      <c r="B15" s="339" t="str">
        <f>IF(Meldeliste!$A$20="",H32,HLOOKUP(H32,Meldeliste!$A$19:$X$20,2,))</f>
        <v>SW</v>
      </c>
      <c r="C15" s="339" t="str">
        <f>IF(Meldeliste!$A$20="",I32,HLOOKUP(I32,Meldeliste!$A$19:$X$20,2,))</f>
        <v>VfL Waiblingen</v>
      </c>
      <c r="D15" s="340"/>
      <c r="E15" s="339" t="str">
        <f>IF(Meldeliste!$A$20="",K32,HLOOKUP(K32,Meldeliste!$A$19:$X$20,2,))</f>
        <v>WE</v>
      </c>
      <c r="F15" s="339" t="str">
        <f>IF(Meldeliste!$A$20="",L32,HLOOKUP(L32,Meldeliste!$A$19:$X$20,2,))</f>
        <v>Linden-Dahlhauser TV</v>
      </c>
      <c r="G15" s="340"/>
      <c r="H15" s="339">
        <f>IF(Meldeliste!$A$8="",H32,HLOOKUP(H32,Meldeliste!$A$7:$X$8,2,))</f>
        <v>0</v>
      </c>
      <c r="I15" s="339" t="str">
        <f>IF(Meldeliste!$A$7="",I32,HLOOKUP(I32,Meldeliste!$A$7:$X$8,2,))</f>
        <v>3. Süd F30</v>
      </c>
      <c r="J15" s="340"/>
      <c r="K15" s="339">
        <f>IF(Meldeliste!$A$8="",K32,HLOOKUP(K32,Meldeliste!$A$7:$X$8,2,))</f>
        <v>0</v>
      </c>
      <c r="L15" s="339">
        <f>IF(Meldeliste!$A$8="",L32,HLOOKUP(L32,Meldeliste!$A$7:$X$8,2,))</f>
        <v>0</v>
      </c>
      <c r="M15" s="331"/>
      <c r="N15" s="337">
        <f>+N14+O15</f>
        <v>0.60763888888888917</v>
      </c>
      <c r="O15" s="338">
        <f t="shared" si="3"/>
        <v>1.7361111111111112E-2</v>
      </c>
      <c r="P15" s="338">
        <f t="shared" si="1"/>
        <v>0.56597222222222232</v>
      </c>
      <c r="Q15" s="338">
        <f t="shared" si="3"/>
        <v>1.7361111111111112E-2</v>
      </c>
      <c r="R15" s="338">
        <f t="shared" si="4"/>
        <v>0.62847222222222254</v>
      </c>
      <c r="S15" s="338">
        <f t="shared" si="2"/>
        <v>0.87847222222222276</v>
      </c>
      <c r="T15" s="338">
        <f t="shared" si="5"/>
        <v>1.7361111111111112E-2</v>
      </c>
    </row>
    <row r="16" spans="1:20">
      <c r="A16" s="335"/>
      <c r="B16" s="339" t="str">
        <f>IF(Meldeliste!$A$20="",H33,HLOOKUP(H33,Meldeliste!$A$19:$X$20,2,))</f>
        <v>PF</v>
      </c>
      <c r="C16" s="339" t="str">
        <f>IF(Meldeliste!$A$20="",I33,HLOOKUP(I33,Meldeliste!$A$19:$X$20,2,))</f>
        <v>TSG Eisenberg</v>
      </c>
      <c r="D16" s="340"/>
      <c r="E16" s="339" t="str">
        <f>IF(Meldeliste!$A$20="",K33,HLOOKUP(K33,Meldeliste!$A$19:$X$20,2,))</f>
        <v>HE</v>
      </c>
      <c r="F16" s="339" t="str">
        <f>IF(Meldeliste!$A$20="",L33,HLOOKUP(L33,Meldeliste!$A$19:$X$20,2,))</f>
        <v>TV Zeilhard</v>
      </c>
      <c r="G16" s="340"/>
      <c r="H16" s="339">
        <f>IF(Meldeliste!$A$8="",H33,HLOOKUP(H33,Meldeliste!$A$7:$X$8,2,))</f>
        <v>0</v>
      </c>
      <c r="I16" s="339" t="str">
        <f>IF(Meldeliste!$A$7="",I33,HLOOKUP(I33,Meldeliste!$A$7:$X$8,2,))</f>
        <v>1. Süd F30</v>
      </c>
      <c r="J16" s="340"/>
      <c r="K16" s="339" t="str">
        <f>IF(Meldeliste!$A$8="",K33,HLOOKUP(K33,Meldeliste!$A$7:$X$8,2,))</f>
        <v>WE</v>
      </c>
      <c r="L16" s="339" t="str">
        <f>IF(Meldeliste!$A$8="",L33,HLOOKUP(L33,Meldeliste!$A$7:$X$8,2,))</f>
        <v>TV Berkenbaum</v>
      </c>
      <c r="M16" s="331"/>
      <c r="N16" s="338">
        <f t="shared" si="0"/>
        <v>0.62500000000000033</v>
      </c>
      <c r="O16" s="338">
        <f t="shared" si="3"/>
        <v>1.7361111111111112E-2</v>
      </c>
      <c r="P16" s="338">
        <f t="shared" si="1"/>
        <v>0.58333333333333348</v>
      </c>
      <c r="Q16" s="338">
        <f t="shared" si="3"/>
        <v>1.7361111111111112E-2</v>
      </c>
      <c r="R16" s="338">
        <f t="shared" si="4"/>
        <v>0.6458333333333337</v>
      </c>
      <c r="S16" s="338">
        <f t="shared" si="2"/>
        <v>0.89583333333333393</v>
      </c>
      <c r="T16" s="338">
        <f t="shared" si="5"/>
        <v>1.7361111111111112E-2</v>
      </c>
    </row>
    <row r="17" spans="1:20">
      <c r="A17" s="335"/>
      <c r="B17" s="339" t="str">
        <f>IF(Meldeliste!$A$20="",H34,HLOOKUP(H34,Meldeliste!$A$19:$X$20,2,))</f>
        <v>RL</v>
      </c>
      <c r="C17" s="339" t="str">
        <f>IF(Meldeliste!$A$20="",I34,HLOOKUP(I34,Meldeliste!$A$19:$X$20,2,))</f>
        <v>TV Winterhagen</v>
      </c>
      <c r="D17" s="340"/>
      <c r="E17" s="339" t="str">
        <f>IF(Meldeliste!$A$20="",K34,HLOOKUP(K34,Meldeliste!$A$19:$X$20,2,))</f>
        <v>SW</v>
      </c>
      <c r="F17" s="339" t="str">
        <f>IF(Meldeliste!$A$20="",L34,HLOOKUP(L34,Meldeliste!$A$19:$X$20,2,))</f>
        <v>SV Kehlen</v>
      </c>
      <c r="G17" s="340"/>
      <c r="H17" s="339" t="str">
        <f>IF(Meldeliste!$A$8="",H34,HLOOKUP(H34,Meldeliste!$A$7:$X$8,2,))</f>
        <v>RL</v>
      </c>
      <c r="I17" s="339" t="str">
        <f>IF(Meldeliste!$A$7="",I34,HLOOKUP(I34,Meldeliste!$A$7:$X$8,2,))</f>
        <v>TV Richterich</v>
      </c>
      <c r="J17" s="340"/>
      <c r="K17" s="339">
        <f>IF(Meldeliste!$A$8="",K34,HLOOKUP(K34,Meldeliste!$A$7:$X$8,2,))</f>
        <v>0</v>
      </c>
      <c r="L17" s="339" t="str">
        <f>IF(Meldeliste!$A$8="",L34,HLOOKUP(L34,Meldeliste!$A$7:$X$8,2,))</f>
        <v>2. Süd F30</v>
      </c>
      <c r="M17" s="331"/>
      <c r="N17" s="338">
        <f t="shared" si="0"/>
        <v>0.64236111111111149</v>
      </c>
      <c r="O17" s="338">
        <f>O15</f>
        <v>1.7361111111111112E-2</v>
      </c>
      <c r="P17" s="338">
        <f t="shared" si="1"/>
        <v>0.60069444444444464</v>
      </c>
      <c r="Q17" s="338">
        <f t="shared" si="3"/>
        <v>1.7361111111111112E-2</v>
      </c>
      <c r="R17" s="338">
        <f t="shared" si="4"/>
        <v>0.66319444444444486</v>
      </c>
      <c r="S17" s="338">
        <f t="shared" si="2"/>
        <v>0.91319444444444509</v>
      </c>
      <c r="T17" s="338">
        <f t="shared" si="5"/>
        <v>1.7361111111111112E-2</v>
      </c>
    </row>
    <row r="18" spans="1:20">
      <c r="A18" s="335"/>
      <c r="B18" s="335"/>
      <c r="C18" s="335"/>
      <c r="D18" s="335"/>
      <c r="E18" s="335"/>
      <c r="F18" s="335"/>
      <c r="G18" s="335"/>
      <c r="H18" s="342"/>
      <c r="I18" s="342"/>
      <c r="J18" s="335"/>
      <c r="K18" s="335"/>
      <c r="L18" s="335"/>
      <c r="M18" s="331"/>
      <c r="N18" s="338">
        <f t="shared" si="0"/>
        <v>0.65972222222222265</v>
      </c>
      <c r="O18" s="338">
        <f t="shared" si="3"/>
        <v>1.7361111111111112E-2</v>
      </c>
      <c r="P18" s="338">
        <f t="shared" si="1"/>
        <v>0.6180555555555558</v>
      </c>
      <c r="Q18" s="338">
        <f t="shared" si="3"/>
        <v>1.7361111111111112E-2</v>
      </c>
      <c r="R18" s="338">
        <f t="shared" si="4"/>
        <v>0.68055555555555602</v>
      </c>
      <c r="S18" s="338">
        <f t="shared" si="2"/>
        <v>0.93055555555555625</v>
      </c>
      <c r="T18" s="338">
        <f t="shared" si="5"/>
        <v>1.7361111111111112E-2</v>
      </c>
    </row>
    <row r="19" spans="1:20">
      <c r="A19" s="335"/>
      <c r="B19" s="335"/>
      <c r="C19" s="335" t="s">
        <v>9</v>
      </c>
      <c r="D19" s="335"/>
      <c r="E19" s="335"/>
      <c r="F19" s="335" t="s">
        <v>9</v>
      </c>
      <c r="G19" s="335"/>
      <c r="H19" s="335"/>
      <c r="I19" s="335" t="s">
        <v>54</v>
      </c>
      <c r="J19" s="335"/>
      <c r="K19" s="335"/>
      <c r="L19" s="335" t="s">
        <v>54</v>
      </c>
      <c r="M19" s="331"/>
      <c r="N19" s="338">
        <f t="shared" si="0"/>
        <v>0.67708333333333381</v>
      </c>
      <c r="O19" s="338">
        <f t="shared" si="3"/>
        <v>1.7361111111111112E-2</v>
      </c>
      <c r="P19" s="338">
        <f t="shared" si="1"/>
        <v>0.63541666666666696</v>
      </c>
      <c r="Q19" s="338">
        <f t="shared" si="3"/>
        <v>1.7361111111111112E-2</v>
      </c>
      <c r="R19" s="338">
        <f t="shared" si="4"/>
        <v>0.69791666666666718</v>
      </c>
      <c r="S19" s="338">
        <f t="shared" si="2"/>
        <v>0.94791666666666741</v>
      </c>
      <c r="T19" s="338">
        <f t="shared" si="5"/>
        <v>1.7361111111111112E-2</v>
      </c>
    </row>
    <row r="20" spans="1:20">
      <c r="A20" s="335"/>
      <c r="B20" s="335"/>
      <c r="C20" s="335" t="s">
        <v>391</v>
      </c>
      <c r="D20" s="335"/>
      <c r="E20" s="335"/>
      <c r="F20" s="335" t="s">
        <v>392</v>
      </c>
      <c r="G20" s="335"/>
      <c r="H20" s="343"/>
      <c r="I20" s="343" t="s">
        <v>393</v>
      </c>
      <c r="J20" s="343"/>
      <c r="K20" s="343"/>
      <c r="L20" s="343" t="s">
        <v>55</v>
      </c>
      <c r="M20" s="344"/>
      <c r="N20" s="338">
        <f t="shared" si="0"/>
        <v>0.69444444444444497</v>
      </c>
      <c r="O20" s="338">
        <v>1.7361111111111112E-2</v>
      </c>
      <c r="P20" s="338">
        <f t="shared" si="1"/>
        <v>0.65277777777777812</v>
      </c>
      <c r="Q20" s="338">
        <f t="shared" si="3"/>
        <v>1.7361111111111112E-2</v>
      </c>
      <c r="R20" s="338">
        <f t="shared" si="4"/>
        <v>0.71527777777777835</v>
      </c>
      <c r="S20" s="338">
        <f t="shared" si="2"/>
        <v>0.96527777777777857</v>
      </c>
      <c r="T20" s="338">
        <f t="shared" si="5"/>
        <v>1.7361111111111112E-2</v>
      </c>
    </row>
    <row r="21" spans="1:20">
      <c r="A21" s="335"/>
      <c r="B21" s="339" t="str">
        <f>IF(Meldeliste!$A$24="",H30,HLOOKUP(H30,Meldeliste!$A$23:$X$24,2,))</f>
        <v>NI</v>
      </c>
      <c r="C21" s="339" t="str">
        <f>IF(Meldeliste!$A$24="",I30,HLOOKUP(I30,Meldeliste!$A$23:$X$24,2,))</f>
        <v>MTV Markoldendorf</v>
      </c>
      <c r="D21" s="340"/>
      <c r="E21" s="339" t="str">
        <f>IF(Meldeliste!$A$24="",K30,HLOOKUP(K30,Meldeliste!$A$23:$X$24,2,))</f>
        <v>BE</v>
      </c>
      <c r="F21" s="339" t="str">
        <f>IF(Meldeliste!$A$24="",L30,HLOOKUP(L30,Meldeliste!$A$23:$X$24,2,))</f>
        <v>Charlottenburger TSV</v>
      </c>
      <c r="G21" s="340"/>
      <c r="H21" s="339" t="str">
        <f>IF(Meldeliste!$A$28="",H30,HLOOKUP(H30,Meldeliste!$A$27:$X$28,2,))</f>
        <v>HA</v>
      </c>
      <c r="I21" s="339" t="str">
        <f>IF(Meldeliste!$A$28="",I30,HLOOKUP(I30,Meldeliste!$A$27:$X$28,2,))</f>
        <v>SC Wentorf</v>
      </c>
      <c r="J21" s="340"/>
      <c r="K21" s="339" t="str">
        <f>IF(Meldeliste!$A$28="",K30,HLOOKUP(K30,Meldeliste!$A$27:$X$28,2,))</f>
        <v>BR</v>
      </c>
      <c r="L21" s="339" t="str">
        <f>IF(Meldeliste!$A$28="",L30,HLOOKUP(L30,Meldeliste!$A$27:$X$28,2,))</f>
        <v>TV Bremen Walle 1875</v>
      </c>
      <c r="M21" s="331"/>
      <c r="N21" s="338">
        <f t="shared" si="0"/>
        <v>0.71180555555555614</v>
      </c>
      <c r="O21" s="338">
        <f t="shared" si="3"/>
        <v>1.7361111111111112E-2</v>
      </c>
      <c r="P21" s="338">
        <f t="shared" si="1"/>
        <v>0.67013888888888928</v>
      </c>
      <c r="Q21" s="338">
        <f t="shared" si="3"/>
        <v>1.7361111111111112E-2</v>
      </c>
      <c r="R21" s="338">
        <f t="shared" si="4"/>
        <v>0.73263888888888951</v>
      </c>
      <c r="S21" s="338">
        <f t="shared" si="2"/>
        <v>0.98263888888888973</v>
      </c>
      <c r="T21" s="338">
        <f t="shared" si="5"/>
        <v>1.7361111111111112E-2</v>
      </c>
    </row>
    <row r="22" spans="1:20">
      <c r="A22" s="335"/>
      <c r="B22" s="339" t="str">
        <f>IF(Meldeliste!$A$24="",H31,HLOOKUP(H31,Meldeliste!$A$23:$X$24,2,))</f>
        <v>BR</v>
      </c>
      <c r="C22" s="339" t="str">
        <f>IF(Meldeliste!$A$24="",I31,HLOOKUP(I31,Meldeliste!$A$23:$X$24,2,))</f>
        <v>SV Werder Bremen</v>
      </c>
      <c r="D22" s="340"/>
      <c r="E22" s="339" t="str">
        <f>IF(Meldeliste!$A$24="",K31,HLOOKUP(K31,Meldeliste!$A$23:$X$24,2,))</f>
        <v>NI</v>
      </c>
      <c r="F22" s="339" t="str">
        <f>IF(Meldeliste!$A$24="",L31,HLOOKUP(L31,Meldeliste!$A$23:$X$24,2,))</f>
        <v>TSV Burgdorf</v>
      </c>
      <c r="G22" s="340"/>
      <c r="H22" s="339" t="str">
        <f>IF(Meldeliste!$A$28="",H31,HLOOKUP(H31,Meldeliste!$A$27:$X$28,2,))</f>
        <v>NI</v>
      </c>
      <c r="I22" s="339" t="str">
        <f>IF(Meldeliste!$A$28="",I31,HLOOKUP(I31,Meldeliste!$A$27:$X$28,2,))</f>
        <v>SF Ricklingen</v>
      </c>
      <c r="J22" s="340"/>
      <c r="K22" s="339" t="str">
        <f>IF(Meldeliste!$A$28="",K31,HLOOKUP(K31,Meldeliste!$A$27:$X$28,2,))</f>
        <v>BR</v>
      </c>
      <c r="L22" s="339" t="str">
        <f>IF(Meldeliste!$A$28="",L31,HLOOKUP(L31,Meldeliste!$A$27:$X$28,2,))</f>
        <v>SV Werder Bremen</v>
      </c>
      <c r="M22" s="331"/>
      <c r="N22" s="338">
        <f t="shared" si="0"/>
        <v>0.7291666666666673</v>
      </c>
      <c r="O22" s="338">
        <v>1.7361111111111112E-2</v>
      </c>
      <c r="P22" s="338">
        <f t="shared" si="1"/>
        <v>0.68750000000000044</v>
      </c>
      <c r="Q22" s="338">
        <f t="shared" si="3"/>
        <v>1.7361111111111112E-2</v>
      </c>
      <c r="R22" s="338">
        <f t="shared" si="4"/>
        <v>0.75000000000000067</v>
      </c>
      <c r="S22" s="338">
        <f t="shared" si="2"/>
        <v>1.0000000000000009</v>
      </c>
      <c r="T22" s="338">
        <f t="shared" si="5"/>
        <v>1.7361111111111112E-2</v>
      </c>
    </row>
    <row r="23" spans="1:20">
      <c r="A23" s="335"/>
      <c r="B23" s="339" t="str">
        <f>IF(Meldeliste!$A$24="",H32,HLOOKUP(H32,Meldeliste!$A$23:$X$24,2,))</f>
        <v>BY</v>
      </c>
      <c r="C23" s="339" t="str">
        <f>IF(Meldeliste!$A$24="",I32,HLOOKUP(I32,Meldeliste!$A$23:$X$24,2,))</f>
        <v>MTV München</v>
      </c>
      <c r="D23" s="340"/>
      <c r="E23" s="339" t="str">
        <f>IF(Meldeliste!$A$24="",K32,HLOOKUP(K32,Meldeliste!$A$23:$X$24,2,))</f>
        <v>WE</v>
      </c>
      <c r="F23" s="339" t="str">
        <f>IF(Meldeliste!$A$24="",L32,HLOOKUP(L32,Meldeliste!$A$23:$X$24,2,))</f>
        <v>TV Frisch Auf Altenbochum</v>
      </c>
      <c r="G23" s="340"/>
      <c r="H23" s="339">
        <f>IF(Meldeliste!$A$28="",H32,HLOOKUP(H32,Meldeliste!$A$27:$X$28,2,))</f>
        <v>0</v>
      </c>
      <c r="I23" s="339" t="str">
        <f>IF(Meldeliste!$A$28="",I32,HLOOKUP(I32,Meldeliste!$A$27:$X$28,2,))</f>
        <v>3. Süd M60</v>
      </c>
      <c r="J23" s="340"/>
      <c r="K23" s="339" t="str">
        <f>IF(Meldeliste!$A$28="",K32,HLOOKUP(K32,Meldeliste!$A$27:$X$28,2,))</f>
        <v>MR</v>
      </c>
      <c r="L23" s="339" t="str">
        <f>IF(Meldeliste!$A$28="",L32,HLOOKUP(L32,Meldeliste!$A$27:$X$28,2,))</f>
        <v>Idarer TV</v>
      </c>
      <c r="M23" s="331"/>
      <c r="N23" s="338">
        <f t="shared" si="0"/>
        <v>0.74652777777777846</v>
      </c>
      <c r="O23" s="338">
        <f t="shared" si="3"/>
        <v>1.7361111111111112E-2</v>
      </c>
      <c r="P23" s="338">
        <f t="shared" si="1"/>
        <v>0.7048611111111116</v>
      </c>
      <c r="Q23" s="338">
        <f t="shared" si="3"/>
        <v>1.7361111111111112E-2</v>
      </c>
      <c r="R23" s="338">
        <f t="shared" si="4"/>
        <v>0.76736111111111183</v>
      </c>
      <c r="S23" s="338">
        <f t="shared" si="2"/>
        <v>1.017361111111112</v>
      </c>
      <c r="T23" s="338">
        <f t="shared" si="5"/>
        <v>1.7361111111111112E-2</v>
      </c>
    </row>
    <row r="24" spans="1:20">
      <c r="A24" s="335"/>
      <c r="B24" s="339" t="str">
        <f>IF(Meldeliste!$A$24="",H33,HLOOKUP(H33,Meldeliste!$A$23:$X$24,2,))</f>
        <v>SW</v>
      </c>
      <c r="C24" s="339" t="str">
        <f>IF(Meldeliste!$A$24="",I33,HLOOKUP(I33,Meldeliste!$A$23:$X$24,2,))</f>
        <v>SV Prag Stuttgart</v>
      </c>
      <c r="D24" s="340"/>
      <c r="E24" s="339" t="str">
        <f>IF(Meldeliste!$A$24="",K33,HLOOKUP(K33,Meldeliste!$A$23:$X$24,2,))</f>
        <v>WE</v>
      </c>
      <c r="F24" s="339" t="str">
        <f>IF(Meldeliste!$A$24="",L33,HLOOKUP(L33,Meldeliste!$A$23:$X$24,2,))</f>
        <v>TV Berkenbaum</v>
      </c>
      <c r="G24" s="340"/>
      <c r="H24" s="339">
        <f>IF(Meldeliste!$A$28="",H33,HLOOKUP(H33,Meldeliste!$A$27:$X$28,2,))</f>
        <v>0</v>
      </c>
      <c r="I24" s="339" t="str">
        <f>IF(Meldeliste!$A$28="",I33,HLOOKUP(I33,Meldeliste!$A$27:$X$28,2,))</f>
        <v>1. Süd M60</v>
      </c>
      <c r="J24" s="340"/>
      <c r="K24" s="339" t="str">
        <f>IF(Meldeliste!$A$28="",K33,HLOOKUP(K33,Meldeliste!$A$27:$X$28,2,))</f>
        <v>RL</v>
      </c>
      <c r="L24" s="339" t="str">
        <f>IF(Meldeliste!$A$28="",L33,HLOOKUP(L33,Meldeliste!$A$27:$X$28,2,))</f>
        <v>Viersener TV</v>
      </c>
      <c r="M24" s="331"/>
      <c r="N24" s="338">
        <f t="shared" si="0"/>
        <v>0.76388888888888962</v>
      </c>
      <c r="O24" s="338">
        <f t="shared" si="3"/>
        <v>1.7361111111111112E-2</v>
      </c>
      <c r="P24" s="338">
        <f t="shared" si="1"/>
        <v>0.72222222222222276</v>
      </c>
      <c r="Q24" s="338">
        <f t="shared" si="3"/>
        <v>1.7361111111111112E-2</v>
      </c>
      <c r="R24" s="338">
        <f t="shared" si="4"/>
        <v>0.78472222222222299</v>
      </c>
      <c r="S24" s="338">
        <f t="shared" si="2"/>
        <v>1.0347222222222232</v>
      </c>
      <c r="T24" s="338">
        <f t="shared" si="5"/>
        <v>1.7361111111111112E-2</v>
      </c>
    </row>
    <row r="25" spans="1:20">
      <c r="A25" s="335"/>
      <c r="B25" s="339" t="str">
        <f>IF(Meldeliste!$A$24="",H34,HLOOKUP(H34,Meldeliste!$A$23:$X$24,2,))</f>
        <v>RL</v>
      </c>
      <c r="C25" s="339" t="str">
        <f>IF(Meldeliste!$A$24="",I34,HLOOKUP(I34,Meldeliste!$A$23:$X$24,2,))</f>
        <v>TB Essen-Haarzopf</v>
      </c>
      <c r="D25" s="340"/>
      <c r="E25" s="339" t="str">
        <f>IF(Meldeliste!$A$24="",K34,HLOOKUP(K34,Meldeliste!$A$23:$X$24,2,))</f>
        <v>PF</v>
      </c>
      <c r="F25" s="339" t="str">
        <f>IF(Meldeliste!$A$24="",L34,HLOOKUP(L34,Meldeliste!$A$23:$X$24,2,))</f>
        <v>TSV Ludwigshafen</v>
      </c>
      <c r="G25" s="340"/>
      <c r="H25" s="339" t="str">
        <f>IF(Meldeliste!$A$28="",H34,HLOOKUP(H34,Meldeliste!$A$27:$X$28,2,))</f>
        <v>RL</v>
      </c>
      <c r="I25" s="339" t="str">
        <f>IF(Meldeliste!$A$28="",I34,HLOOKUP(I34,Meldeliste!$A$27:$X$28,2,))</f>
        <v>TB Essen-Haarzopf</v>
      </c>
      <c r="J25" s="340"/>
      <c r="K25" s="339">
        <f>IF(Meldeliste!$A$28="",K34,HLOOKUP(K34,Meldeliste!$A$27:$X$28,2,))</f>
        <v>0</v>
      </c>
      <c r="L25" s="339" t="str">
        <f>IF(Meldeliste!$A$28="",L34,HLOOKUP(L34,Meldeliste!$A$27:$X$28,2,))</f>
        <v>2. Süd M60</v>
      </c>
      <c r="M25" s="331"/>
      <c r="N25" s="338">
        <f t="shared" si="0"/>
        <v>0.78125000000000078</v>
      </c>
      <c r="O25" s="338">
        <f t="shared" si="3"/>
        <v>1.7361111111111112E-2</v>
      </c>
      <c r="P25" s="338">
        <f t="shared" si="1"/>
        <v>0.73958333333333393</v>
      </c>
      <c r="Q25" s="338">
        <f t="shared" si="3"/>
        <v>1.7361111111111112E-2</v>
      </c>
      <c r="R25" s="338">
        <f t="shared" si="4"/>
        <v>0.80208333333333415</v>
      </c>
      <c r="S25" s="338">
        <f t="shared" si="2"/>
        <v>1.0520833333333344</v>
      </c>
      <c r="T25" s="338">
        <f t="shared" si="5"/>
        <v>1.7361111111111112E-2</v>
      </c>
    </row>
    <row r="26" spans="1:20">
      <c r="A26" s="335"/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1"/>
      <c r="N26" s="338">
        <f t="shared" si="0"/>
        <v>0.79861111111111194</v>
      </c>
      <c r="O26" s="338">
        <f t="shared" si="3"/>
        <v>1.7361111111111112E-2</v>
      </c>
      <c r="P26" s="338">
        <f t="shared" si="1"/>
        <v>0.75694444444444509</v>
      </c>
      <c r="Q26" s="338">
        <f t="shared" si="3"/>
        <v>1.7361111111111112E-2</v>
      </c>
      <c r="R26" s="338">
        <f t="shared" si="4"/>
        <v>0.81944444444444531</v>
      </c>
      <c r="S26" s="338">
        <f t="shared" si="2"/>
        <v>1.0694444444444455</v>
      </c>
      <c r="T26" s="338">
        <f t="shared" si="5"/>
        <v>1.7361111111111112E-2</v>
      </c>
    </row>
    <row r="27" spans="1:20">
      <c r="A27" s="335"/>
      <c r="B27" s="335"/>
      <c r="C27" s="331" t="s">
        <v>12</v>
      </c>
      <c r="D27" s="335"/>
      <c r="E27" s="335"/>
      <c r="F27" s="335"/>
      <c r="G27" s="335"/>
      <c r="H27" s="335"/>
      <c r="I27" s="335"/>
      <c r="J27" s="335"/>
      <c r="K27" s="335"/>
      <c r="L27" s="335"/>
      <c r="M27" s="331"/>
      <c r="N27" s="338">
        <f t="shared" si="0"/>
        <v>0.8159722222222231</v>
      </c>
      <c r="O27" s="338">
        <f t="shared" si="3"/>
        <v>1.7361111111111112E-2</v>
      </c>
      <c r="P27" s="338">
        <f t="shared" si="1"/>
        <v>0.77430555555555625</v>
      </c>
      <c r="Q27" s="338">
        <f t="shared" si="3"/>
        <v>1.7361111111111112E-2</v>
      </c>
      <c r="R27" s="338">
        <f t="shared" si="4"/>
        <v>0.83680555555555647</v>
      </c>
      <c r="S27" s="338">
        <f t="shared" si="2"/>
        <v>1.0868055555555567</v>
      </c>
      <c r="T27" s="338">
        <f t="shared" si="5"/>
        <v>1.7361111111111112E-2</v>
      </c>
    </row>
    <row r="28" spans="1:20">
      <c r="A28" s="335"/>
      <c r="B28" s="335"/>
      <c r="C28" s="331"/>
      <c r="D28" s="335"/>
      <c r="E28" s="335"/>
      <c r="F28" s="335"/>
      <c r="G28" s="335"/>
      <c r="H28" s="335"/>
      <c r="I28" s="335"/>
      <c r="J28" s="335"/>
      <c r="K28" s="335"/>
      <c r="L28" s="335"/>
      <c r="M28" s="331"/>
      <c r="N28" s="338">
        <f t="shared" si="0"/>
        <v>0.83333333333333426</v>
      </c>
      <c r="O28" s="338">
        <f t="shared" si="3"/>
        <v>1.7361111111111112E-2</v>
      </c>
      <c r="P28" s="338">
        <f t="shared" si="1"/>
        <v>0.79166666666666741</v>
      </c>
      <c r="Q28" s="338">
        <f t="shared" si="3"/>
        <v>1.7361111111111112E-2</v>
      </c>
      <c r="R28" s="338"/>
      <c r="S28" s="338">
        <f t="shared" si="2"/>
        <v>1.1041666666666679</v>
      </c>
      <c r="T28" s="338">
        <f t="shared" si="5"/>
        <v>1.7361111111111112E-2</v>
      </c>
    </row>
    <row r="29" spans="1:20">
      <c r="A29" s="331"/>
      <c r="B29" s="331"/>
      <c r="C29" s="331"/>
      <c r="D29" s="331"/>
      <c r="E29" s="331"/>
      <c r="F29" s="331"/>
      <c r="G29" s="331"/>
      <c r="H29" s="331"/>
      <c r="I29" s="345" t="s">
        <v>174</v>
      </c>
      <c r="J29" s="345"/>
      <c r="K29" s="345"/>
      <c r="L29" s="345"/>
      <c r="M29" s="331"/>
      <c r="N29" s="338">
        <f t="shared" si="0"/>
        <v>0.85069444444444542</v>
      </c>
      <c r="O29" s="338">
        <f t="shared" si="3"/>
        <v>1.7361111111111112E-2</v>
      </c>
      <c r="P29" s="338">
        <f t="shared" si="1"/>
        <v>0.80902777777777857</v>
      </c>
      <c r="Q29" s="338">
        <f t="shared" si="3"/>
        <v>1.7361111111111112E-2</v>
      </c>
      <c r="R29" s="338"/>
      <c r="S29" s="338">
        <f t="shared" si="2"/>
        <v>1.121527777777779</v>
      </c>
      <c r="T29" s="338">
        <f t="shared" si="5"/>
        <v>1.7361111111111112E-2</v>
      </c>
    </row>
    <row r="30" spans="1:20">
      <c r="A30" s="331"/>
      <c r="B30" s="331"/>
      <c r="C30" s="331"/>
      <c r="D30" s="331"/>
      <c r="E30" s="331"/>
      <c r="F30" s="331"/>
      <c r="G30" s="331"/>
      <c r="H30" s="346" t="str">
        <f>MID(I30,1,4)</f>
        <v>3. N</v>
      </c>
      <c r="I30" s="347" t="s">
        <v>50</v>
      </c>
      <c r="J30" s="335"/>
      <c r="K30" s="346" t="str">
        <f>MID(L30,1,4)</f>
        <v>2. N</v>
      </c>
      <c r="L30" s="348" t="s">
        <v>53</v>
      </c>
      <c r="M30" s="348"/>
      <c r="N30" s="331"/>
      <c r="O30" s="331"/>
      <c r="P30" s="331"/>
      <c r="Q30" s="331"/>
      <c r="R30" s="331"/>
      <c r="S30" s="331"/>
      <c r="T30" s="331"/>
    </row>
    <row r="31" spans="1:20">
      <c r="A31" s="349" t="s">
        <v>354</v>
      </c>
      <c r="B31" s="339"/>
      <c r="C31" s="339"/>
      <c r="D31" s="331"/>
      <c r="E31" s="331"/>
      <c r="F31" s="331"/>
      <c r="G31" s="331"/>
      <c r="H31" s="346" t="str">
        <f>MID(I31,1,4)</f>
        <v>1. N</v>
      </c>
      <c r="I31" s="347" t="s">
        <v>49</v>
      </c>
      <c r="J31" s="335"/>
      <c r="K31" s="346" t="str">
        <f>MID(L31,1,4)</f>
        <v>4. N</v>
      </c>
      <c r="L31" s="348" t="s">
        <v>72</v>
      </c>
      <c r="M31" s="348"/>
      <c r="N31" s="331"/>
      <c r="O31" s="331"/>
      <c r="P31" s="331"/>
      <c r="Q31" s="331"/>
      <c r="R31" s="331"/>
      <c r="S31" s="331"/>
      <c r="T31" s="331"/>
    </row>
    <row r="32" spans="1:20">
      <c r="A32" s="350" t="s">
        <v>357</v>
      </c>
      <c r="B32" s="339"/>
      <c r="C32" s="339"/>
      <c r="D32" s="331"/>
      <c r="E32" s="331"/>
      <c r="F32" s="331"/>
      <c r="G32" s="331"/>
      <c r="H32" s="346" t="str">
        <f>MID(I32,1,4)</f>
        <v>3. S</v>
      </c>
      <c r="I32" s="347" t="s">
        <v>48</v>
      </c>
      <c r="J32" s="335"/>
      <c r="K32" s="346" t="str">
        <f>MID(L32,1,4)</f>
        <v>3. W</v>
      </c>
      <c r="L32" s="348" t="s">
        <v>59</v>
      </c>
      <c r="M32" s="348"/>
      <c r="N32" s="331"/>
      <c r="O32" s="331"/>
      <c r="P32" s="331"/>
      <c r="Q32" s="331"/>
      <c r="R32" s="331"/>
      <c r="S32" s="331"/>
      <c r="T32" s="331"/>
    </row>
    <row r="33" spans="1:20">
      <c r="A33" s="350" t="s">
        <v>356</v>
      </c>
      <c r="B33" s="339"/>
      <c r="C33" s="339"/>
      <c r="D33" s="331"/>
      <c r="E33" s="331"/>
      <c r="F33" s="331"/>
      <c r="G33" s="331"/>
      <c r="H33" s="346" t="str">
        <f>MID(I33,1,4)</f>
        <v>1. S</v>
      </c>
      <c r="I33" s="347" t="s">
        <v>47</v>
      </c>
      <c r="J33" s="335"/>
      <c r="K33" s="346" t="str">
        <f>MID(L33,1,4)</f>
        <v>1. W</v>
      </c>
      <c r="L33" s="348" t="s">
        <v>58</v>
      </c>
      <c r="M33" s="348"/>
      <c r="N33" s="331"/>
      <c r="O33" s="331"/>
      <c r="P33" s="331"/>
      <c r="Q33" s="331"/>
      <c r="R33" s="331"/>
      <c r="S33" s="331"/>
      <c r="T33" s="331"/>
    </row>
    <row r="34" spans="1:20">
      <c r="A34" s="351" t="s">
        <v>355</v>
      </c>
      <c r="B34" s="339"/>
      <c r="C34" s="339"/>
      <c r="D34" s="331"/>
      <c r="E34" s="331"/>
      <c r="F34" s="331"/>
      <c r="G34" s="331"/>
      <c r="H34" s="346" t="str">
        <f>MID(I34,1,4)</f>
        <v>2. W</v>
      </c>
      <c r="I34" s="347" t="s">
        <v>51</v>
      </c>
      <c r="J34" s="335"/>
      <c r="K34" s="346" t="str">
        <f>MID(L34,1,4)</f>
        <v>2. S</v>
      </c>
      <c r="L34" s="348" t="s">
        <v>52</v>
      </c>
      <c r="M34" s="348"/>
      <c r="N34" s="331" t="s">
        <v>207</v>
      </c>
      <c r="O34" s="339" t="s">
        <v>394</v>
      </c>
      <c r="P34" s="339"/>
      <c r="Q34" s="339"/>
      <c r="R34" s="339"/>
      <c r="S34" s="331"/>
      <c r="T34" s="331"/>
    </row>
    <row r="35" spans="1:20">
      <c r="A35" s="334" t="s">
        <v>361</v>
      </c>
      <c r="B35" s="339"/>
      <c r="C35" s="339" t="s">
        <v>362</v>
      </c>
      <c r="D35" s="342"/>
      <c r="E35" s="342"/>
      <c r="F35" s="342"/>
      <c r="G35" s="342"/>
      <c r="H35" s="342"/>
      <c r="I35" s="342"/>
      <c r="J35" s="331"/>
      <c r="K35" s="331"/>
      <c r="L35" s="331"/>
      <c r="M35" s="331"/>
      <c r="N35" s="331" t="s">
        <v>74</v>
      </c>
      <c r="O35" s="339" t="s">
        <v>395</v>
      </c>
      <c r="P35" s="339"/>
      <c r="Q35" s="339"/>
      <c r="R35" s="339"/>
      <c r="S35" s="331"/>
      <c r="T35" s="331"/>
    </row>
    <row r="36" spans="1:20">
      <c r="A36" s="331"/>
      <c r="B36" s="331"/>
      <c r="C36" s="331"/>
      <c r="D36" s="331"/>
      <c r="E36" s="331"/>
      <c r="F36" s="331"/>
      <c r="G36" s="331"/>
      <c r="H36" s="331"/>
      <c r="I36" s="331"/>
      <c r="J36" s="331"/>
      <c r="K36" s="331"/>
      <c r="L36" s="331"/>
      <c r="M36" s="331"/>
      <c r="N36" s="331"/>
      <c r="O36" s="331"/>
      <c r="P36" s="331"/>
      <c r="Q36" s="331"/>
      <c r="R36" s="331"/>
      <c r="S36" s="331"/>
      <c r="T36" s="331"/>
    </row>
    <row r="37" spans="1:20">
      <c r="A37" s="339"/>
      <c r="B37" s="339"/>
      <c r="C37" s="339"/>
      <c r="D37" s="339"/>
      <c r="E37" s="339"/>
      <c r="F37" s="339"/>
      <c r="G37" s="339"/>
      <c r="H37" s="339"/>
      <c r="I37" s="339"/>
      <c r="J37" s="339"/>
      <c r="K37" s="339"/>
      <c r="L37" s="339"/>
      <c r="M37" s="339"/>
      <c r="N37" s="339"/>
      <c r="O37" s="339"/>
      <c r="P37" s="339"/>
      <c r="Q37" s="339"/>
    </row>
    <row r="38" spans="1:20">
      <c r="A38" s="352"/>
      <c r="B38" s="352"/>
      <c r="C38" s="353"/>
      <c r="D38" s="352"/>
      <c r="E38" s="352"/>
      <c r="F38" s="354"/>
      <c r="G38" s="352"/>
      <c r="H38" s="352"/>
      <c r="I38" s="354"/>
      <c r="J38" s="352"/>
      <c r="K38" s="339"/>
      <c r="L38" s="339"/>
      <c r="M38" s="339"/>
      <c r="N38" s="339"/>
      <c r="O38" s="339"/>
      <c r="P38" s="339"/>
      <c r="Q38" s="339"/>
    </row>
    <row r="39" spans="1:20">
      <c r="A39" s="352"/>
      <c r="B39" s="352"/>
      <c r="C39" s="353"/>
      <c r="D39" s="352"/>
      <c r="E39" s="352"/>
      <c r="F39" s="354"/>
      <c r="G39" s="352"/>
      <c r="H39" s="352"/>
      <c r="I39" s="354"/>
      <c r="J39" s="352"/>
      <c r="K39" s="339"/>
      <c r="L39" s="339"/>
      <c r="M39" s="339"/>
      <c r="N39" s="339"/>
      <c r="O39" s="339"/>
      <c r="P39" s="339"/>
      <c r="Q39" s="339"/>
    </row>
    <row r="40" spans="1:20">
      <c r="A40" s="352"/>
      <c r="B40" s="352"/>
      <c r="C40" s="353"/>
      <c r="D40" s="352"/>
      <c r="E40" s="352"/>
      <c r="F40" s="354"/>
      <c r="G40" s="352"/>
      <c r="H40" s="352"/>
      <c r="I40" s="354"/>
      <c r="J40" s="352"/>
      <c r="K40" s="339"/>
      <c r="L40" s="339"/>
      <c r="M40" s="339"/>
      <c r="N40" s="339"/>
      <c r="O40" s="339"/>
      <c r="P40" s="339"/>
      <c r="Q40" s="339"/>
    </row>
    <row r="41" spans="1:20">
      <c r="A41" s="352"/>
      <c r="B41" s="352"/>
      <c r="C41" s="353"/>
      <c r="D41" s="352"/>
      <c r="E41" s="352"/>
      <c r="F41" s="354"/>
      <c r="G41" s="352"/>
      <c r="H41" s="352"/>
      <c r="I41" s="354"/>
      <c r="J41" s="352"/>
      <c r="K41" s="339"/>
      <c r="L41" s="339"/>
      <c r="M41" s="339"/>
      <c r="N41" s="339"/>
      <c r="O41" s="339"/>
      <c r="P41" s="339"/>
      <c r="Q41" s="339"/>
    </row>
    <row r="42" spans="1:20">
      <c r="A42" s="352"/>
      <c r="B42" s="352"/>
      <c r="C42" s="339"/>
      <c r="D42" s="339"/>
      <c r="E42" s="339"/>
      <c r="F42" s="339"/>
      <c r="G42" s="339"/>
      <c r="H42" s="339"/>
      <c r="I42" s="339"/>
      <c r="J42" s="339"/>
      <c r="K42" s="339"/>
      <c r="L42" s="339"/>
      <c r="M42" s="339"/>
      <c r="N42" s="339"/>
      <c r="O42" s="339"/>
      <c r="P42" s="339"/>
      <c r="Q42" s="339"/>
    </row>
    <row r="43" spans="1:20">
      <c r="A43" s="352"/>
      <c r="B43" s="352"/>
      <c r="C43" s="353"/>
      <c r="D43" s="352"/>
      <c r="E43" s="352"/>
      <c r="F43" s="354"/>
      <c r="G43" s="352"/>
      <c r="H43" s="352"/>
      <c r="I43" s="354"/>
      <c r="J43" s="352"/>
      <c r="K43" s="339"/>
      <c r="L43" s="339"/>
      <c r="M43" s="339"/>
      <c r="N43" s="339"/>
      <c r="O43" s="339"/>
      <c r="P43" s="339"/>
      <c r="Q43" s="339"/>
    </row>
    <row r="44" spans="1:20">
      <c r="A44" s="352"/>
      <c r="B44" s="352"/>
      <c r="C44" s="353"/>
      <c r="D44" s="352"/>
      <c r="E44" s="352"/>
      <c r="F44" s="354"/>
      <c r="G44" s="352"/>
      <c r="H44" s="352"/>
      <c r="I44" s="354"/>
      <c r="J44" s="352"/>
      <c r="K44" s="339"/>
      <c r="L44" s="339"/>
      <c r="M44" s="339"/>
      <c r="N44" s="339"/>
      <c r="O44" s="339"/>
      <c r="P44" s="339"/>
      <c r="Q44" s="339"/>
    </row>
    <row r="45" spans="1:20">
      <c r="A45" s="352"/>
      <c r="B45" s="352"/>
      <c r="C45" s="353"/>
      <c r="D45" s="352"/>
      <c r="E45" s="352"/>
      <c r="F45" s="354"/>
      <c r="G45" s="352"/>
      <c r="H45" s="352"/>
      <c r="I45" s="354"/>
      <c r="J45" s="352"/>
      <c r="K45" s="339"/>
      <c r="L45" s="339"/>
      <c r="M45" s="339"/>
      <c r="N45" s="339"/>
      <c r="O45" s="339"/>
      <c r="P45" s="339"/>
      <c r="Q45" s="339"/>
    </row>
    <row r="46" spans="1:20">
      <c r="A46" s="352"/>
      <c r="B46" s="352"/>
      <c r="C46" s="353"/>
      <c r="D46" s="352"/>
      <c r="E46" s="352"/>
      <c r="F46" s="354"/>
      <c r="G46" s="352"/>
      <c r="H46" s="352"/>
      <c r="I46" s="354"/>
      <c r="J46" s="352"/>
      <c r="K46" s="339"/>
      <c r="L46" s="339"/>
      <c r="M46" s="339"/>
      <c r="N46" s="339"/>
      <c r="O46" s="339"/>
      <c r="P46" s="339"/>
      <c r="Q46" s="339"/>
    </row>
    <row r="47" spans="1:20">
      <c r="A47" s="352"/>
      <c r="B47" s="352"/>
      <c r="C47" s="339"/>
      <c r="D47" s="339"/>
      <c r="E47" s="339"/>
      <c r="F47" s="339"/>
      <c r="G47" s="339"/>
      <c r="H47" s="339"/>
      <c r="I47" s="339"/>
      <c r="J47" s="339"/>
      <c r="K47" s="339"/>
      <c r="L47" s="339"/>
      <c r="M47" s="339"/>
      <c r="N47" s="339"/>
      <c r="O47" s="339"/>
      <c r="P47" s="339"/>
      <c r="Q47" s="339"/>
    </row>
    <row r="48" spans="1:20">
      <c r="A48" s="352"/>
      <c r="B48" s="352"/>
      <c r="C48" s="353"/>
      <c r="D48" s="352"/>
      <c r="E48" s="352"/>
      <c r="F48" s="354"/>
      <c r="G48" s="352"/>
      <c r="H48" s="352"/>
      <c r="I48" s="354"/>
      <c r="J48" s="352"/>
      <c r="K48" s="339"/>
      <c r="L48" s="339"/>
      <c r="M48" s="339"/>
      <c r="N48" s="339"/>
      <c r="O48" s="339"/>
      <c r="P48" s="339"/>
      <c r="Q48" s="339"/>
    </row>
    <row r="49" spans="1:17">
      <c r="A49" s="352"/>
      <c r="B49" s="352"/>
      <c r="C49" s="353"/>
      <c r="D49" s="352"/>
      <c r="E49" s="352"/>
      <c r="F49" s="354"/>
      <c r="G49" s="352"/>
      <c r="H49" s="352"/>
      <c r="I49" s="354"/>
      <c r="J49" s="352"/>
      <c r="K49" s="339"/>
      <c r="L49" s="339"/>
      <c r="M49" s="339"/>
      <c r="N49" s="339"/>
      <c r="O49" s="339"/>
      <c r="P49" s="339"/>
      <c r="Q49" s="339"/>
    </row>
    <row r="50" spans="1:17">
      <c r="A50" s="352"/>
      <c r="B50" s="352"/>
      <c r="C50" s="353"/>
      <c r="D50" s="352"/>
      <c r="E50" s="352"/>
      <c r="F50" s="354"/>
      <c r="G50" s="352"/>
      <c r="H50" s="352"/>
      <c r="I50" s="354"/>
      <c r="J50" s="352"/>
      <c r="K50" s="339"/>
      <c r="L50" s="339"/>
      <c r="M50" s="339"/>
      <c r="N50" s="339"/>
      <c r="O50" s="339"/>
      <c r="P50" s="339"/>
      <c r="Q50" s="339"/>
    </row>
    <row r="51" spans="1:17">
      <c r="A51" s="352"/>
      <c r="B51" s="352"/>
      <c r="C51" s="353"/>
      <c r="D51" s="352"/>
      <c r="E51" s="352"/>
      <c r="F51" s="354"/>
      <c r="G51" s="352"/>
      <c r="H51" s="352"/>
      <c r="I51" s="354"/>
      <c r="J51" s="352"/>
      <c r="K51" s="339"/>
      <c r="L51" s="339"/>
      <c r="M51" s="339"/>
      <c r="N51" s="339"/>
      <c r="O51" s="339"/>
      <c r="P51" s="339"/>
      <c r="Q51" s="339"/>
    </row>
    <row r="52" spans="1:17">
      <c r="A52" s="352"/>
      <c r="B52" s="352"/>
      <c r="C52" s="339"/>
      <c r="D52" s="339"/>
      <c r="E52" s="339"/>
      <c r="F52" s="339"/>
      <c r="G52" s="339"/>
      <c r="H52" s="339"/>
      <c r="I52" s="339"/>
      <c r="J52" s="339"/>
      <c r="K52" s="339"/>
      <c r="L52" s="339"/>
      <c r="M52" s="339"/>
      <c r="N52" s="339"/>
      <c r="O52" s="339"/>
      <c r="P52" s="339"/>
      <c r="Q52" s="339"/>
    </row>
    <row r="53" spans="1:17">
      <c r="A53" s="352"/>
      <c r="B53" s="352"/>
      <c r="C53" s="353"/>
      <c r="D53" s="352"/>
      <c r="E53" s="352"/>
      <c r="F53" s="354"/>
      <c r="G53" s="352"/>
      <c r="H53" s="352"/>
      <c r="I53" s="354"/>
      <c r="J53" s="352"/>
      <c r="K53" s="339"/>
      <c r="L53" s="339"/>
      <c r="M53" s="339"/>
      <c r="N53" s="339"/>
      <c r="O53" s="339"/>
      <c r="P53" s="339"/>
      <c r="Q53" s="339"/>
    </row>
    <row r="54" spans="1:17">
      <c r="A54" s="352"/>
      <c r="B54" s="352"/>
      <c r="C54" s="353"/>
      <c r="D54" s="352"/>
      <c r="E54" s="352"/>
      <c r="F54" s="354"/>
      <c r="G54" s="352"/>
      <c r="H54" s="352"/>
      <c r="I54" s="354"/>
      <c r="J54" s="352"/>
      <c r="K54" s="339"/>
      <c r="L54" s="339"/>
      <c r="M54" s="339"/>
      <c r="N54" s="339"/>
      <c r="O54" s="339"/>
      <c r="P54" s="339"/>
      <c r="Q54" s="339"/>
    </row>
    <row r="55" spans="1:17">
      <c r="A55" s="352"/>
      <c r="B55" s="352"/>
      <c r="C55" s="354"/>
      <c r="D55" s="352"/>
      <c r="E55" s="352"/>
      <c r="F55" s="354"/>
      <c r="G55" s="352"/>
      <c r="H55" s="352"/>
      <c r="I55" s="354"/>
      <c r="J55" s="352"/>
      <c r="K55" s="339"/>
      <c r="L55" s="339"/>
      <c r="M55" s="339"/>
      <c r="N55" s="339"/>
      <c r="O55" s="339"/>
      <c r="P55" s="339"/>
      <c r="Q55" s="339"/>
    </row>
    <row r="56" spans="1:17">
      <c r="A56" s="352"/>
      <c r="B56" s="352"/>
      <c r="C56" s="353"/>
      <c r="D56" s="352"/>
      <c r="E56" s="352"/>
      <c r="F56" s="354"/>
      <c r="G56" s="352"/>
      <c r="H56" s="352"/>
      <c r="I56" s="354"/>
      <c r="J56" s="352"/>
      <c r="K56" s="339"/>
      <c r="L56" s="339"/>
      <c r="M56" s="339"/>
      <c r="N56" s="339"/>
      <c r="O56" s="339"/>
      <c r="P56" s="339"/>
      <c r="Q56" s="339"/>
    </row>
    <row r="57" spans="1:17">
      <c r="A57" s="352"/>
      <c r="B57" s="352"/>
      <c r="C57" s="339"/>
      <c r="D57" s="339"/>
      <c r="E57" s="339"/>
      <c r="F57" s="339"/>
      <c r="G57" s="339"/>
      <c r="H57" s="339"/>
      <c r="I57" s="339"/>
      <c r="J57" s="339"/>
      <c r="K57" s="339"/>
      <c r="L57" s="339"/>
      <c r="M57" s="339"/>
      <c r="N57" s="339"/>
      <c r="O57" s="339"/>
      <c r="P57" s="339"/>
      <c r="Q57" s="339"/>
    </row>
    <row r="58" spans="1:17">
      <c r="A58" s="352"/>
      <c r="B58" s="352"/>
      <c r="C58" s="352"/>
      <c r="D58" s="352"/>
      <c r="E58" s="352"/>
      <c r="F58" s="354"/>
      <c r="G58" s="352"/>
      <c r="H58" s="352"/>
      <c r="I58" s="354"/>
      <c r="J58" s="352"/>
      <c r="K58" s="339"/>
      <c r="L58" s="339"/>
      <c r="M58" s="339"/>
      <c r="N58" s="339"/>
      <c r="O58" s="339"/>
      <c r="P58" s="339"/>
      <c r="Q58" s="339"/>
    </row>
    <row r="59" spans="1:17">
      <c r="A59" s="352"/>
      <c r="B59" s="352"/>
      <c r="C59" s="353"/>
      <c r="D59" s="352"/>
      <c r="E59" s="352"/>
      <c r="F59" s="354"/>
      <c r="G59" s="352"/>
      <c r="H59" s="352"/>
      <c r="I59" s="354"/>
      <c r="J59" s="352"/>
      <c r="K59" s="339"/>
      <c r="L59" s="339"/>
      <c r="M59" s="339"/>
      <c r="N59" s="339"/>
      <c r="O59" s="339"/>
      <c r="P59" s="339"/>
      <c r="Q59" s="339"/>
    </row>
    <row r="60" spans="1:17">
      <c r="A60" s="352"/>
      <c r="B60" s="352"/>
      <c r="C60" s="353"/>
      <c r="D60" s="352"/>
      <c r="E60" s="352"/>
      <c r="F60" s="354"/>
      <c r="G60" s="352"/>
      <c r="H60" s="352"/>
      <c r="I60" s="354"/>
      <c r="J60" s="352"/>
      <c r="K60" s="339"/>
      <c r="L60" s="339"/>
      <c r="M60" s="339"/>
      <c r="N60" s="339"/>
      <c r="O60" s="339"/>
      <c r="P60" s="339"/>
      <c r="Q60" s="339"/>
    </row>
    <row r="61" spans="1:17">
      <c r="A61" s="352"/>
      <c r="B61" s="352"/>
      <c r="C61" s="353"/>
      <c r="D61" s="352"/>
      <c r="E61" s="352"/>
      <c r="F61" s="354"/>
      <c r="G61" s="352"/>
      <c r="H61" s="352"/>
      <c r="I61" s="354"/>
      <c r="J61" s="352"/>
      <c r="K61" s="339"/>
      <c r="L61" s="339"/>
      <c r="M61" s="339"/>
      <c r="N61" s="339"/>
      <c r="O61" s="339"/>
      <c r="P61" s="339"/>
      <c r="Q61" s="339"/>
    </row>
    <row r="62" spans="1:17">
      <c r="A62" s="352"/>
      <c r="B62" s="352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</row>
    <row r="63" spans="1:17">
      <c r="A63" s="352"/>
      <c r="B63" s="352"/>
      <c r="C63" s="352"/>
      <c r="D63" s="352"/>
      <c r="E63" s="352"/>
      <c r="F63" s="352"/>
      <c r="G63" s="352"/>
      <c r="H63" s="352"/>
      <c r="I63" s="352"/>
      <c r="J63" s="352"/>
      <c r="K63" s="339"/>
      <c r="L63" s="339"/>
      <c r="M63" s="339"/>
      <c r="N63" s="339"/>
      <c r="O63" s="339"/>
      <c r="P63" s="339"/>
      <c r="Q63" s="339"/>
    </row>
    <row r="64" spans="1:17">
      <c r="A64" s="352"/>
      <c r="B64" s="352"/>
      <c r="C64" s="352"/>
      <c r="D64" s="352"/>
      <c r="E64" s="352"/>
      <c r="F64" s="352"/>
      <c r="G64" s="352"/>
      <c r="H64" s="352"/>
      <c r="I64" s="352"/>
      <c r="J64" s="352"/>
      <c r="K64" s="339"/>
      <c r="L64" s="339"/>
      <c r="M64" s="339"/>
      <c r="N64" s="339"/>
      <c r="O64" s="339"/>
      <c r="P64" s="339"/>
      <c r="Q64" s="339"/>
    </row>
    <row r="65" spans="1:17">
      <c r="A65" s="352"/>
      <c r="B65" s="352"/>
      <c r="C65" s="352"/>
      <c r="D65" s="352"/>
      <c r="E65" s="352"/>
      <c r="F65" s="354"/>
      <c r="G65" s="352"/>
      <c r="H65" s="352"/>
      <c r="I65" s="352"/>
      <c r="J65" s="352"/>
      <c r="K65" s="339"/>
      <c r="L65" s="339"/>
      <c r="M65" s="339"/>
      <c r="N65" s="339"/>
      <c r="O65" s="339"/>
      <c r="P65" s="339"/>
      <c r="Q65" s="339"/>
    </row>
    <row r="66" spans="1:17">
      <c r="A66" s="352"/>
      <c r="B66" s="352"/>
      <c r="C66" s="352"/>
      <c r="D66" s="352"/>
      <c r="E66" s="352"/>
      <c r="F66" s="352"/>
      <c r="G66" s="352"/>
      <c r="H66" s="352"/>
      <c r="I66" s="352"/>
      <c r="J66" s="352"/>
      <c r="K66" s="339"/>
      <c r="L66" s="339"/>
      <c r="M66" s="339"/>
      <c r="N66" s="339"/>
      <c r="O66" s="339"/>
      <c r="P66" s="339"/>
      <c r="Q66" s="339"/>
    </row>
    <row r="67" spans="1:17">
      <c r="A67" s="352"/>
      <c r="B67" s="352"/>
      <c r="C67" s="352"/>
      <c r="D67" s="352"/>
      <c r="E67" s="352"/>
      <c r="F67" s="352"/>
      <c r="G67" s="352"/>
      <c r="H67" s="352"/>
      <c r="I67" s="352"/>
      <c r="J67" s="339"/>
      <c r="K67" s="339"/>
      <c r="L67" s="339"/>
      <c r="M67" s="339"/>
      <c r="N67" s="339"/>
      <c r="O67" s="339"/>
      <c r="P67" s="339"/>
      <c r="Q67" s="339"/>
    </row>
    <row r="68" spans="1:17">
      <c r="A68" s="2"/>
      <c r="B68" s="2"/>
      <c r="C68" s="2"/>
      <c r="D68" s="2"/>
      <c r="E68" s="2"/>
      <c r="F68" s="352"/>
      <c r="G68" s="352"/>
      <c r="H68" s="2"/>
      <c r="I68" s="2"/>
    </row>
    <row r="69" spans="1:17">
      <c r="A69" s="2"/>
      <c r="B69" s="2"/>
      <c r="C69" s="2"/>
      <c r="D69" s="2"/>
      <c r="E69" s="2"/>
      <c r="F69" s="2"/>
      <c r="G69" s="2"/>
      <c r="H69" s="2"/>
      <c r="I69" s="2"/>
    </row>
    <row r="70" spans="1:17">
      <c r="A70" s="2"/>
      <c r="B70" s="2"/>
      <c r="C70" s="2"/>
      <c r="D70" s="2"/>
      <c r="E70" s="2"/>
      <c r="F70" s="2"/>
      <c r="G70" s="2"/>
      <c r="H70" s="2"/>
      <c r="I70" s="2"/>
    </row>
    <row r="71" spans="1:17">
      <c r="A71" s="2"/>
      <c r="B71" s="2"/>
      <c r="C71" s="2"/>
      <c r="D71" s="2"/>
      <c r="E71" s="2"/>
      <c r="F71" s="2"/>
      <c r="G71" s="2"/>
      <c r="H71" s="2"/>
      <c r="I71" s="2"/>
    </row>
    <row r="72" spans="1:17">
      <c r="A72" s="2"/>
      <c r="B72" s="2"/>
      <c r="C72" s="2"/>
      <c r="D72" s="2"/>
      <c r="E72" s="2"/>
      <c r="F72" s="2"/>
      <c r="G72" s="2"/>
      <c r="H72" s="2"/>
      <c r="I72" s="2"/>
    </row>
    <row r="73" spans="1:17">
      <c r="A73" s="2"/>
      <c r="B73" s="2"/>
      <c r="C73" s="2"/>
      <c r="D73" s="2"/>
      <c r="E73" s="2"/>
      <c r="F73" s="2"/>
      <c r="G73" s="2"/>
      <c r="H73" s="2"/>
      <c r="I73" s="2"/>
    </row>
    <row r="74" spans="1:17">
      <c r="A74" s="2"/>
      <c r="B74" s="2"/>
      <c r="C74" s="2"/>
      <c r="D74" s="2"/>
      <c r="E74" s="2"/>
      <c r="F74" s="2"/>
      <c r="G74" s="2"/>
      <c r="H74" s="2"/>
      <c r="I74" s="2"/>
    </row>
    <row r="75" spans="1:17">
      <c r="A75" s="2"/>
      <c r="B75" s="2"/>
      <c r="C75" s="2"/>
      <c r="D75" s="2"/>
      <c r="E75" s="2"/>
      <c r="F75" s="2"/>
      <c r="G75" s="2"/>
      <c r="H75" s="2"/>
      <c r="I75" s="2"/>
    </row>
    <row r="76" spans="1:17">
      <c r="A76" s="2"/>
      <c r="B76" s="2"/>
      <c r="C76" s="2"/>
      <c r="D76" s="2"/>
      <c r="E76" s="2"/>
      <c r="F76" s="2"/>
      <c r="G76" s="2"/>
      <c r="H76" s="2"/>
      <c r="I76" s="2"/>
    </row>
    <row r="77" spans="1:17">
      <c r="A77" s="2"/>
      <c r="B77" s="2"/>
      <c r="C77" s="2"/>
      <c r="D77" s="2"/>
      <c r="E77" s="2"/>
      <c r="F77" s="2"/>
      <c r="G77" s="2"/>
      <c r="H77" s="2"/>
      <c r="I77" s="2"/>
    </row>
    <row r="78" spans="1:17">
      <c r="A78" s="2"/>
      <c r="B78" s="2"/>
      <c r="C78" s="2"/>
      <c r="D78" s="2"/>
      <c r="E78" s="2"/>
      <c r="F78" s="2"/>
      <c r="G78" s="2"/>
      <c r="H78" s="2"/>
      <c r="I78" s="2"/>
    </row>
    <row r="79" spans="1:17">
      <c r="A79" s="2"/>
      <c r="B79" s="2"/>
      <c r="C79" s="2"/>
      <c r="D79" s="2"/>
      <c r="E79" s="2"/>
      <c r="F79" s="2"/>
      <c r="G79" s="2"/>
      <c r="H79" s="2"/>
      <c r="I79" s="2"/>
    </row>
    <row r="80" spans="1:17">
      <c r="A80" s="2"/>
      <c r="B80" s="2"/>
      <c r="C80" s="2"/>
      <c r="D80" s="2"/>
      <c r="E80" s="2"/>
      <c r="F80" s="2"/>
      <c r="G80" s="2"/>
      <c r="H80" s="2"/>
      <c r="I80" s="2"/>
    </row>
    <row r="81" spans="1:9">
      <c r="A81" s="2"/>
      <c r="B81" s="2"/>
      <c r="C81" s="2"/>
      <c r="D81" s="2"/>
      <c r="E81" s="2"/>
      <c r="F81" s="2"/>
      <c r="G81" s="2"/>
      <c r="H81" s="2"/>
      <c r="I81" s="2"/>
    </row>
    <row r="82" spans="1:9">
      <c r="A82" s="2"/>
      <c r="B82" s="2"/>
      <c r="C82" s="2"/>
      <c r="D82" s="2"/>
      <c r="E82" s="2"/>
      <c r="F82" s="2"/>
      <c r="G82" s="2"/>
      <c r="H82" s="2"/>
      <c r="I82" s="2"/>
    </row>
    <row r="83" spans="1:9">
      <c r="A83" s="2"/>
      <c r="B83" s="2"/>
      <c r="C83" s="2"/>
      <c r="D83" s="2"/>
      <c r="E83" s="2"/>
      <c r="F83" s="2"/>
      <c r="G83" s="2"/>
      <c r="H83" s="2"/>
      <c r="I83" s="2"/>
    </row>
    <row r="84" spans="1:9">
      <c r="A84" s="2"/>
      <c r="B84" s="2"/>
      <c r="C84" s="2"/>
      <c r="D84" s="2"/>
      <c r="E84" s="2"/>
      <c r="F84" s="2"/>
      <c r="G84" s="2"/>
      <c r="H84" s="2"/>
      <c r="I84" s="2"/>
    </row>
    <row r="85" spans="1:9">
      <c r="A85" s="2"/>
      <c r="B85" s="2"/>
      <c r="C85" s="2"/>
      <c r="D85" s="2"/>
      <c r="E85" s="2"/>
      <c r="F85" s="2"/>
      <c r="G85" s="2"/>
      <c r="H85" s="2"/>
      <c r="I85" s="2"/>
    </row>
    <row r="86" spans="1:9">
      <c r="A86" s="2"/>
      <c r="B86" s="2"/>
      <c r="C86" s="2"/>
      <c r="D86" s="2"/>
      <c r="E86" s="2"/>
      <c r="F86" s="2"/>
      <c r="G86" s="2"/>
      <c r="H86" s="2"/>
      <c r="I86" s="2"/>
    </row>
    <row r="87" spans="1:9">
      <c r="A87" s="2"/>
      <c r="B87" s="2"/>
      <c r="C87" s="2"/>
      <c r="D87" s="2"/>
      <c r="E87" s="2"/>
      <c r="F87" s="2"/>
      <c r="G87" s="2"/>
      <c r="H87" s="2"/>
      <c r="I87" s="2"/>
    </row>
    <row r="88" spans="1:9">
      <c r="A88" s="2"/>
      <c r="B88" s="2"/>
      <c r="C88" s="2"/>
      <c r="D88" s="2"/>
      <c r="E88" s="2"/>
      <c r="F88" s="2"/>
      <c r="G88" s="2"/>
      <c r="H88" s="2"/>
      <c r="I88" s="2"/>
    </row>
    <row r="89" spans="1:9">
      <c r="A89" s="2"/>
      <c r="B89" s="2"/>
      <c r="C89" s="2"/>
      <c r="D89" s="2"/>
      <c r="E89" s="2"/>
      <c r="F89" s="2"/>
      <c r="G89" s="2"/>
      <c r="H89" s="2"/>
      <c r="I89" s="2"/>
    </row>
    <row r="90" spans="1:9">
      <c r="A90" s="2"/>
      <c r="B90" s="2"/>
      <c r="C90" s="2"/>
      <c r="D90" s="2"/>
      <c r="E90" s="2"/>
      <c r="F90" s="2"/>
      <c r="G90" s="2"/>
      <c r="H90" s="2"/>
      <c r="I90" s="2"/>
    </row>
    <row r="91" spans="1:9">
      <c r="A91" s="2"/>
      <c r="B91" s="2"/>
      <c r="C91" s="2"/>
      <c r="D91" s="2"/>
      <c r="E91" s="2"/>
      <c r="F91" s="2"/>
      <c r="G91" s="2"/>
      <c r="H91" s="2"/>
      <c r="I91" s="2"/>
    </row>
    <row r="92" spans="1:9">
      <c r="A92" s="2"/>
      <c r="B92" s="2"/>
      <c r="C92" s="2"/>
      <c r="D92" s="2"/>
      <c r="E92" s="2"/>
      <c r="F92" s="2"/>
      <c r="G92" s="2"/>
      <c r="H92" s="2"/>
      <c r="I92" s="2"/>
    </row>
    <row r="93" spans="1:9">
      <c r="A93" s="2"/>
      <c r="B93" s="2"/>
      <c r="C93" s="2"/>
      <c r="D93" s="2"/>
      <c r="E93" s="2"/>
      <c r="F93" s="2"/>
      <c r="G93" s="2"/>
      <c r="H93" s="2"/>
      <c r="I93" s="2"/>
    </row>
    <row r="94" spans="1:9">
      <c r="A94" s="2"/>
      <c r="B94" s="2"/>
      <c r="C94" s="2"/>
      <c r="D94" s="2"/>
      <c r="E94" s="2"/>
      <c r="F94" s="2"/>
      <c r="G94" s="2"/>
      <c r="H94" s="2"/>
      <c r="I94" s="2"/>
    </row>
    <row r="95" spans="1:9">
      <c r="A95" s="2"/>
      <c r="B95" s="2"/>
      <c r="C95" s="2"/>
      <c r="D95" s="2"/>
      <c r="E95" s="2"/>
      <c r="F95" s="2"/>
      <c r="G95" s="2"/>
      <c r="H95" s="2"/>
      <c r="I95" s="2"/>
    </row>
    <row r="96" spans="1:9">
      <c r="A96" s="2"/>
      <c r="B96" s="2"/>
      <c r="C96" s="2"/>
      <c r="D96" s="2"/>
      <c r="E96" s="2"/>
      <c r="F96" s="2"/>
      <c r="G96" s="2"/>
      <c r="H96" s="2"/>
      <c r="I96" s="2"/>
    </row>
    <row r="97" spans="1:9">
      <c r="A97" s="2"/>
      <c r="B97" s="2"/>
      <c r="C97" s="2"/>
      <c r="D97" s="2"/>
      <c r="E97" s="2"/>
      <c r="F97" s="2"/>
      <c r="G97" s="2"/>
      <c r="H97" s="2"/>
      <c r="I97" s="2"/>
    </row>
    <row r="98" spans="1:9">
      <c r="A98" s="2"/>
      <c r="B98" s="2"/>
      <c r="C98" s="2"/>
      <c r="D98" s="2"/>
      <c r="E98" s="2"/>
      <c r="F98" s="2"/>
      <c r="G98" s="2"/>
      <c r="H98" s="2"/>
      <c r="I98" s="2"/>
    </row>
    <row r="99" spans="1:9">
      <c r="A99" s="2"/>
      <c r="B99" s="2"/>
      <c r="C99" s="2"/>
      <c r="D99" s="2"/>
      <c r="E99" s="2"/>
      <c r="F99" s="2"/>
      <c r="G99" s="2"/>
      <c r="H99" s="2"/>
      <c r="I99" s="2"/>
    </row>
    <row r="100" spans="1:9">
      <c r="A100" s="2"/>
      <c r="B100" s="2"/>
      <c r="C100" s="2"/>
      <c r="D100" s="2"/>
      <c r="E100" s="2"/>
      <c r="F100" s="2"/>
      <c r="G100" s="2"/>
      <c r="H100" s="2"/>
      <c r="I100" s="2"/>
    </row>
    <row r="101" spans="1:9">
      <c r="A101" s="2"/>
      <c r="B101" s="2"/>
      <c r="C101" s="2"/>
      <c r="D101" s="2"/>
      <c r="E101" s="2"/>
      <c r="F101" s="2"/>
      <c r="G101" s="2"/>
      <c r="H101" s="2"/>
      <c r="I101" s="2"/>
    </row>
  </sheetData>
  <phoneticPr fontId="0" type="noConversion"/>
  <pageMargins left="0.39370078740157483" right="0.39370078740157483" top="0.78740157480314965" bottom="0.78740157480314965" header="0.51181102362204722" footer="0.51181102362204722"/>
  <pageSetup paperSize="9" orientation="landscape" horizontalDpi="300" verticalDpi="300" r:id="rId1"/>
  <headerFooter alignWithMargins="0">
    <oddHeader>&amp;A</oddHeader>
    <oddFooter>Seite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rgb="FF92D050"/>
    <pageSetUpPr fitToPage="1"/>
  </sheetPr>
  <dimension ref="A1:AM188"/>
  <sheetViews>
    <sheetView topLeftCell="C49" zoomScaleNormal="100" zoomScaleSheetLayoutView="100" workbookViewId="0">
      <selection activeCell="I74" sqref="I74:M78"/>
    </sheetView>
  </sheetViews>
  <sheetFormatPr baseColWidth="10" defaultRowHeight="12.75" outlineLevelRow="1" outlineLevelCol="1"/>
  <cols>
    <col min="1" max="1" width="3" style="4" hidden="1" customWidth="1" outlineLevel="1"/>
    <col min="2" max="2" width="6.42578125" style="4" hidden="1" customWidth="1" outlineLevel="1"/>
    <col min="3" max="3" width="3.7109375" style="3" customWidth="1" collapsed="1"/>
    <col min="4" max="4" width="4.85546875" style="137" customWidth="1"/>
    <col min="5" max="5" width="3.28515625" style="3" customWidth="1"/>
    <col min="6" max="6" width="4.140625" style="3" customWidth="1"/>
    <col min="7" max="7" width="3.140625" style="3" customWidth="1"/>
    <col min="8" max="8" width="2.7109375" style="3" hidden="1" customWidth="1" outlineLevel="1"/>
    <col min="9" max="9" width="19.7109375" style="3" customWidth="1" collapsed="1"/>
    <col min="10" max="10" width="1.42578125" style="3" customWidth="1"/>
    <col min="11" max="11" width="3.140625" style="3" hidden="1" customWidth="1" outlineLevel="1"/>
    <col min="12" max="12" width="2.7109375" style="3" hidden="1" customWidth="1" outlineLevel="1"/>
    <col min="13" max="13" width="19.7109375" style="3" customWidth="1" collapsed="1"/>
    <col min="14" max="14" width="3.140625" style="3" customWidth="1"/>
    <col min="15" max="15" width="2.7109375" style="3" hidden="1" customWidth="1" outlineLevel="1"/>
    <col min="16" max="16" width="19.7109375" style="3" customWidth="1" collapsed="1"/>
    <col min="17" max="17" width="4.85546875" style="5" customWidth="1" outlineLevel="1"/>
    <col min="18" max="18" width="2.7109375" style="3" customWidth="1" outlineLevel="1"/>
    <col min="19" max="19" width="1.42578125" style="3" customWidth="1" outlineLevel="1"/>
    <col min="20" max="21" width="2.7109375" style="3" customWidth="1" outlineLevel="1"/>
    <col min="22" max="22" width="1.42578125" style="3" customWidth="1" outlineLevel="1"/>
    <col min="23" max="23" width="2.7109375" style="3" customWidth="1" outlineLevel="1"/>
    <col min="24" max="24" width="0.5703125" style="3" customWidth="1"/>
    <col min="25" max="26" width="8.28515625" style="3" hidden="1" customWidth="1" outlineLevel="1"/>
    <col min="27" max="27" width="3.5703125" style="16" customWidth="1" collapsed="1"/>
    <col min="28" max="28" width="4" style="4" customWidth="1"/>
    <col min="29" max="29" width="11.42578125" style="3"/>
    <col min="30" max="30" width="11.7109375" style="3" customWidth="1"/>
    <col min="31" max="31" width="11.42578125" style="3"/>
    <col min="32" max="32" width="3" style="3" customWidth="1"/>
    <col min="33" max="33" width="4.140625" style="3" customWidth="1"/>
    <col min="34" max="16384" width="11.42578125" style="3"/>
  </cols>
  <sheetData>
    <row r="1" spans="1:39" s="30" customFormat="1" ht="18.95" customHeight="1">
      <c r="A1" s="33"/>
      <c r="B1" s="33"/>
      <c r="C1" s="283" t="str">
        <f>Daten!A1&amp;" "&amp;Daten!B1&amp;" "&amp;Daten!L1</f>
        <v>54. Deutsche Prellball Meisterschaften der Seniorinnen und Senioren 2017</v>
      </c>
      <c r="D1" s="135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2"/>
      <c r="R1" s="31"/>
      <c r="S1" s="31"/>
      <c r="T1" s="31"/>
      <c r="U1" s="31"/>
      <c r="V1" s="31"/>
      <c r="W1" s="31"/>
      <c r="X1" s="31"/>
      <c r="Y1" s="31"/>
      <c r="Z1" s="31"/>
      <c r="AA1" s="328"/>
      <c r="AB1" s="33"/>
    </row>
    <row r="2" spans="1:39" s="30" customFormat="1" ht="19.5" customHeight="1">
      <c r="A2" s="33"/>
      <c r="B2" s="33"/>
      <c r="D2" s="284" t="s">
        <v>93</v>
      </c>
      <c r="I2" s="285" t="str">
        <f>+Daten!A33</f>
        <v>06.05.2017</v>
      </c>
      <c r="M2" s="44" t="str">
        <f>+Daten!O34</f>
        <v>Geestlandhalle, Am Mühlenbeck 6, 21717 Fredenbeck</v>
      </c>
      <c r="Q2" s="37"/>
      <c r="AA2" s="328"/>
      <c r="AB2" s="33"/>
    </row>
    <row r="3" spans="1:39" hidden="1" outlineLevel="1">
      <c r="C3" s="4" t="s">
        <v>13</v>
      </c>
      <c r="D3" s="136"/>
      <c r="E3" s="4"/>
      <c r="F3" s="4"/>
      <c r="G3" s="4"/>
      <c r="H3" s="4"/>
      <c r="I3" s="4" t="s">
        <v>15</v>
      </c>
      <c r="J3" s="4"/>
      <c r="K3" s="4"/>
      <c r="L3" s="4"/>
      <c r="M3" s="4" t="s">
        <v>16</v>
      </c>
      <c r="N3" s="4"/>
      <c r="O3" s="4"/>
      <c r="P3" s="4" t="s">
        <v>14</v>
      </c>
      <c r="Q3" s="373" t="s">
        <v>56</v>
      </c>
      <c r="R3" s="4"/>
      <c r="S3" s="4"/>
      <c r="T3" s="4"/>
      <c r="U3" s="4"/>
      <c r="V3" s="4"/>
      <c r="W3" s="4"/>
      <c r="X3" s="4"/>
      <c r="Y3" s="4" t="s">
        <v>17</v>
      </c>
      <c r="Z3" s="4"/>
      <c r="AB3" s="4" t="s">
        <v>327</v>
      </c>
      <c r="AC3" s="4" t="s">
        <v>325</v>
      </c>
      <c r="AD3" s="4" t="s">
        <v>322</v>
      </c>
      <c r="AE3" s="4" t="s">
        <v>324</v>
      </c>
      <c r="AF3" s="4" t="s">
        <v>326</v>
      </c>
    </row>
    <row r="4" spans="1:39" hidden="1" outlineLevel="1">
      <c r="A4" s="4">
        <v>1</v>
      </c>
      <c r="C4" s="4" t="str">
        <f>IF(Daten!C5="","",Daten!C5)</f>
        <v>TV Kleefeld</v>
      </c>
      <c r="D4" s="136"/>
      <c r="E4" s="4"/>
      <c r="F4" s="4"/>
      <c r="G4" s="4"/>
      <c r="H4" s="4"/>
      <c r="I4" s="4" t="str">
        <f>IF(Daten!C13="","",Daten!C13)</f>
        <v>SV Werder Bremen</v>
      </c>
      <c r="J4" s="4"/>
      <c r="K4" s="4"/>
      <c r="L4" s="4"/>
      <c r="M4" s="46" t="str">
        <f>IF(Daten!L6="","",Daten!L6)</f>
        <v>4. Nord F40</v>
      </c>
      <c r="N4" s="4"/>
      <c r="O4" s="4"/>
      <c r="P4" s="46" t="str">
        <f>Daten!I17</f>
        <v>TV Richterich</v>
      </c>
      <c r="Q4" s="373" t="str">
        <f>IF(Daten!I21="","",Daten!I21)</f>
        <v>SC Wentorf</v>
      </c>
      <c r="R4" s="4"/>
      <c r="S4" s="4"/>
      <c r="T4" s="4"/>
      <c r="U4" s="4"/>
      <c r="V4" s="4"/>
      <c r="W4" s="4"/>
      <c r="X4" s="4"/>
      <c r="Y4" s="4" t="str">
        <f>IF(Daten!C21="","",Daten!C21)</f>
        <v>MTV Markoldendorf</v>
      </c>
      <c r="Z4" s="4"/>
      <c r="AB4" s="14" t="str">
        <f>IF('Männer 60'!AC6="","1."&amp;'Männer 60'!$D$5&amp;" "&amp;'Männer 60'!$S$2,'Männer 60'!AC6)</f>
        <v>SF Ricklingen</v>
      </c>
      <c r="AC4" s="4" t="str">
        <f>IF('Männer 50'!AC6="","1."&amp;'Männer 50'!$D$5&amp;" "&amp;'Männer 50'!$S$2,'Männer 50'!AC6)</f>
        <v>SV Werder Bremen</v>
      </c>
      <c r="AD4" s="4" t="str">
        <f>IF('Männer 30'!AC6="","1."&amp;'Männer 30'!$D$5&amp;" "&amp;'Männer 30'!$S$2,'Männer 30'!AC6)</f>
        <v>SV Weiler</v>
      </c>
      <c r="AE4" s="4" t="str">
        <f>IF('Männer 40'!AC6="","1."&amp;'Männer 40'!$D$5&amp;" "&amp;'Männer 40'!$S$2,'Männer 40'!AC6)</f>
        <v>SG Arbergen-Mahndorf</v>
      </c>
      <c r="AF4" s="4" t="e">
        <f>IF(#REF!="","1."&amp;#REF!&amp;" "&amp;#REF!,#REF!)</f>
        <v>#REF!</v>
      </c>
      <c r="AI4" s="4"/>
      <c r="AJ4" s="4"/>
      <c r="AK4" s="4"/>
      <c r="AL4" s="4"/>
      <c r="AM4" s="4"/>
    </row>
    <row r="5" spans="1:39" hidden="1" outlineLevel="1">
      <c r="A5" s="4">
        <v>2</v>
      </c>
      <c r="C5" s="4" t="str">
        <f>IF(Daten!C6="","",Daten!C6)</f>
        <v>TuS Aschen-Strang</v>
      </c>
      <c r="D5" s="136"/>
      <c r="E5" s="4"/>
      <c r="F5" s="4"/>
      <c r="G5" s="4"/>
      <c r="H5" s="4"/>
      <c r="I5" s="4" t="str">
        <f>IF(Daten!C14="","",Daten!C14)</f>
        <v>SG Arbergen-Mahndorf</v>
      </c>
      <c r="J5" s="4"/>
      <c r="K5" s="4"/>
      <c r="L5" s="4"/>
      <c r="M5" s="46" t="s">
        <v>240</v>
      </c>
      <c r="N5" s="4"/>
      <c r="O5" s="4"/>
      <c r="P5" s="46" t="str">
        <f>Daten!L13</f>
        <v>TSV Burgdorf</v>
      </c>
      <c r="Q5" s="373" t="str">
        <f>IF(Daten!I22="","",Daten!I22)</f>
        <v>SF Ricklingen</v>
      </c>
      <c r="R5" s="4"/>
      <c r="S5" s="4"/>
      <c r="T5" s="4"/>
      <c r="U5" s="4"/>
      <c r="V5" s="4"/>
      <c r="W5" s="4"/>
      <c r="X5" s="4"/>
      <c r="Y5" s="4" t="str">
        <f>IF(Daten!C22="","",Daten!C22)</f>
        <v>SV Werder Bremen</v>
      </c>
      <c r="Z5" s="4"/>
      <c r="AB5" s="14" t="str">
        <f>IF('Männer 60'!AC8="","2."&amp;'Männer 60'!$D$5&amp;" "&amp;'Männer 60'!$S$2,'Männer 60'!AC8)</f>
        <v>TB Essen-Haarzopf</v>
      </c>
      <c r="AC5" s="4" t="str">
        <f>IF('Männer 50'!AC8="","2."&amp;'Männer 50'!$D$5&amp;" "&amp;'Männer 50'!$S$2,'Männer 50'!AC8)</f>
        <v>TB Essen-Haarzopf</v>
      </c>
      <c r="AD5" s="4" t="str">
        <f>IF('Männer 30'!AC8="","2."&amp;'Männer 30'!$D$5&amp;" "&amp;'Männer 30'!$S$2,'Männer 30'!AC8)</f>
        <v>TuS Aschen-Strang</v>
      </c>
      <c r="AE5" s="4" t="str">
        <f>IF('Männer 40'!AC8="","2."&amp;'Männer 40'!$D$5&amp;" "&amp;'Männer 40'!$S$2,'Männer 40'!AC8)</f>
        <v>SV Werder Bremen</v>
      </c>
      <c r="AF5" s="4" t="e">
        <f>IF(#REF!="","2."&amp;#REF!&amp;" "&amp;#REF!,#REF!)</f>
        <v>#REF!</v>
      </c>
      <c r="AI5" s="4"/>
      <c r="AJ5" s="4"/>
      <c r="AK5" s="4"/>
      <c r="AL5" s="4"/>
      <c r="AM5" s="4"/>
    </row>
    <row r="6" spans="1:39" hidden="1" outlineLevel="1">
      <c r="A6" s="4">
        <v>3</v>
      </c>
      <c r="C6" s="4" t="str">
        <f>IF(Daten!C8="","",Daten!C8)</f>
        <v>SV Weiler</v>
      </c>
      <c r="D6" s="136"/>
      <c r="E6" s="4"/>
      <c r="F6" s="4"/>
      <c r="G6" s="4"/>
      <c r="H6" s="4"/>
      <c r="I6" s="4" t="str">
        <f>IF(Daten!C15="","",Daten!C15)</f>
        <v>VfL Waiblingen</v>
      </c>
      <c r="J6" s="4"/>
      <c r="K6" s="4"/>
      <c r="L6" s="4"/>
      <c r="M6" s="46" t="str">
        <f>IF(Daten!I6="","",Daten!I6)</f>
        <v>SG Arbergen-Mahndorf</v>
      </c>
      <c r="N6" s="4"/>
      <c r="O6" s="4"/>
      <c r="P6" s="46" t="str">
        <f>Daten!I16</f>
        <v>1. Süd F30</v>
      </c>
      <c r="Q6" s="373" t="str">
        <f>IF(Daten!I23="","",Daten!I23)</f>
        <v>3. Süd M60</v>
      </c>
      <c r="R6" s="4"/>
      <c r="S6" s="4"/>
      <c r="T6" s="4"/>
      <c r="U6" s="4"/>
      <c r="V6" s="4"/>
      <c r="W6" s="4"/>
      <c r="X6" s="4"/>
      <c r="Y6" s="4" t="str">
        <f>IF(Daten!C23="","",Daten!C23)</f>
        <v>MTV München</v>
      </c>
      <c r="Z6" s="4"/>
      <c r="AB6" s="14" t="str">
        <f>IF('Männer 60'!AC10="","3."&amp;'Männer 60'!$D$5&amp;" "&amp;'Männer 60'!$S$2,'Männer 60'!AC10)</f>
        <v>SC Wentorf</v>
      </c>
      <c r="AC6" s="4" t="str">
        <f>IF('Männer 50'!AC10="","3."&amp;'Männer 50'!$D$5&amp;" "&amp;'Männer 50'!$S$2,'Männer 50'!AC10)</f>
        <v>MTV Markoldendorf</v>
      </c>
      <c r="AD6" s="4" t="str">
        <f>IF('Männer 30'!AC10="","3."&amp;'Männer 30'!$D$5&amp;" "&amp;'Männer 30'!$S$2,'Männer 30'!AC10)</f>
        <v>Eiserfelder TV</v>
      </c>
      <c r="AE6" s="4" t="str">
        <f>IF('Männer 40'!AC10="","3."&amp;'Männer 40'!$D$5&amp;" "&amp;'Männer 40'!$S$2,'Männer 40'!AC10)</f>
        <v>TV Winterhagen</v>
      </c>
      <c r="AF6" s="4" t="e">
        <f>IF(#REF!="","3."&amp;#REF!&amp;" "&amp;#REF!,#REF!)</f>
        <v>#REF!</v>
      </c>
      <c r="AI6" s="4"/>
      <c r="AJ6" s="4"/>
      <c r="AK6" s="4"/>
      <c r="AL6" s="4"/>
      <c r="AM6" s="4"/>
    </row>
    <row r="7" spans="1:39" hidden="1" outlineLevel="1">
      <c r="A7" s="4">
        <v>4</v>
      </c>
      <c r="C7" s="4" t="str">
        <f>IF(Daten!C9="","",Daten!C9)</f>
        <v>Eiserfelder TV</v>
      </c>
      <c r="D7" s="136"/>
      <c r="E7" s="4"/>
      <c r="F7" s="4"/>
      <c r="G7" s="4"/>
      <c r="H7" s="4"/>
      <c r="I7" s="4" t="str">
        <f>IF(Daten!C16="","",Daten!C16)</f>
        <v>TSG Eisenberg</v>
      </c>
      <c r="J7" s="4"/>
      <c r="K7" s="4"/>
      <c r="L7" s="4"/>
      <c r="M7" s="46" t="str">
        <f>IF(Daten!I5="","",Daten!I5)</f>
        <v>TV Grohn</v>
      </c>
      <c r="N7" s="4"/>
      <c r="O7" s="4"/>
      <c r="P7" s="46" t="str">
        <f>Daten!I14</f>
        <v>SC Itzehoe</v>
      </c>
      <c r="Q7" s="373" t="str">
        <f>IF(Daten!I24="","",Daten!I24)</f>
        <v>1. Süd M60</v>
      </c>
      <c r="R7" s="4"/>
      <c r="S7" s="4"/>
      <c r="T7" s="4"/>
      <c r="U7" s="4"/>
      <c r="V7" s="4"/>
      <c r="W7" s="4"/>
      <c r="X7" s="4"/>
      <c r="Y7" s="4" t="str">
        <f>IF(Daten!C24="","",Daten!C24)</f>
        <v>SV Prag Stuttgart</v>
      </c>
      <c r="Z7" s="4"/>
      <c r="AB7" s="14" t="str">
        <f>IF('Männer 60'!AC12="","Platz 7, 4."&amp;'Männer 60'!$D$5&amp;" "&amp;'Männer 60'!$A$4,'Männer 60'!AC12)</f>
        <v>TuS Meinerzhagen</v>
      </c>
      <c r="AC7" s="4" t="str">
        <f>IF('Männer 50'!AC12="","Platz 7, 4."&amp;'Männer 50'!$D$5&amp;" "&amp;'Männer 50'!$A$4,'Männer 50'!AC12)</f>
        <v>SV Prag Stuttgart</v>
      </c>
      <c r="AD7" s="4" t="str">
        <f>IF('Männer 30'!AC12="","Platz 7, 4."&amp;'Männer 30'!$D$5&amp;" "&amp;'Männer 30'!$A$4,'Männer 30'!AC12)</f>
        <v>TV Kleefeld</v>
      </c>
      <c r="AE7" s="4" t="str">
        <f>IF('Männer 40'!AC12="","Platz 7, 4."&amp;'Männer 40'!$D$5&amp;" "&amp;'Männer 40'!$A$4,'Männer 40'!AC12)</f>
        <v>VfL Waiblingen</v>
      </c>
      <c r="AF7" s="4" t="e">
        <f>IF(#REF!="","4."&amp;#REF!&amp;" "&amp;#REF!,#REF!)</f>
        <v>#REF!</v>
      </c>
      <c r="AI7" s="4"/>
      <c r="AJ7" s="4"/>
      <c r="AK7" s="4"/>
      <c r="AL7" s="4"/>
      <c r="AM7" s="4"/>
    </row>
    <row r="8" spans="1:39" hidden="1" outlineLevel="1">
      <c r="A8" s="4">
        <v>5</v>
      </c>
      <c r="C8" s="4" t="str">
        <f>IF(Daten!C9="","",Daten!C9)</f>
        <v>Eiserfelder TV</v>
      </c>
      <c r="D8" s="136"/>
      <c r="E8" s="4"/>
      <c r="F8" s="4"/>
      <c r="G8" s="4"/>
      <c r="H8" s="4"/>
      <c r="I8" s="4" t="str">
        <f>IF(Daten!C17="","",Daten!C17)</f>
        <v>TV Winterhagen</v>
      </c>
      <c r="J8" s="4"/>
      <c r="K8" s="4"/>
      <c r="L8" s="4"/>
      <c r="M8" s="46" t="str">
        <f>IF(Daten!I9="","",Daten!I9)</f>
        <v>Barmer TG</v>
      </c>
      <c r="N8" s="4"/>
      <c r="O8" s="4"/>
      <c r="P8" s="46" t="str">
        <f>Daten!L14</f>
        <v>TV Sottrum</v>
      </c>
      <c r="Q8" s="373" t="str">
        <f>IF(Daten!I25="","",Daten!I25)</f>
        <v>TB Essen-Haarzopf</v>
      </c>
      <c r="R8" s="4"/>
      <c r="S8" s="4"/>
      <c r="T8" s="4"/>
      <c r="U8" s="4"/>
      <c r="V8" s="4"/>
      <c r="W8" s="4"/>
      <c r="X8" s="4"/>
      <c r="Y8" s="4" t="str">
        <f>IF(Daten!C25="","",Daten!C25)</f>
        <v>TB Essen-Haarzopf</v>
      </c>
      <c r="Z8" s="4"/>
      <c r="AB8" s="14" t="str">
        <f>IF('Männer 60'!AC14="","Platz 9, 5."&amp;'Männer 60'!$D$5&amp;" "&amp;'Männer 60'!$A$4,'Männer 60'!AC14)</f>
        <v>Platz 9, 5.Gruppe K M60</v>
      </c>
      <c r="AC8" s="4" t="str">
        <f>IF('Männer 50'!AC14="","Platz 9, 5."&amp;'Männer 50'!$D$5&amp;" "&amp;'Männer 50'!$A$4,'Männer 50'!AC14)</f>
        <v>MTV München</v>
      </c>
      <c r="AD8" s="4" t="str">
        <f>IF('Männer 30'!AC14="","Platz 9, 5."&amp;'Männer 30'!$D$5&amp;" "&amp;'Männer 30'!$A$4,'Männer 30'!AC14)</f>
        <v>Platz 9, 5.Gruppe E M30</v>
      </c>
      <c r="AE8" s="4" t="str">
        <f>IF('Männer 40'!AC14="","Platz 9, 5."&amp;'Männer 40'!$D$5&amp;" "&amp;'Männer 40'!$A$4,'Männer 40'!AC14)</f>
        <v>TSG Eisenberg</v>
      </c>
      <c r="AF8" s="4" t="e">
        <f>IF(#REF!="","5."&amp;#REF!&amp;" "&amp;#REF!,#REF!)</f>
        <v>#REF!</v>
      </c>
      <c r="AI8" s="4"/>
      <c r="AJ8" s="4"/>
      <c r="AK8" s="4"/>
      <c r="AL8" s="4"/>
      <c r="AM8" s="4"/>
    </row>
    <row r="9" spans="1:39" hidden="1" outlineLevel="1">
      <c r="A9" s="4">
        <v>6</v>
      </c>
      <c r="C9" s="4"/>
      <c r="D9" s="136"/>
      <c r="E9" s="4"/>
      <c r="F9" s="4"/>
      <c r="G9" s="4"/>
      <c r="H9" s="4"/>
      <c r="I9" s="4"/>
      <c r="J9" s="4"/>
      <c r="K9" s="4"/>
      <c r="L9" s="4"/>
      <c r="M9" s="46" t="str">
        <f>IF(Daten!L8="","",Daten!L8)</f>
        <v>Gadderbaumer TV</v>
      </c>
      <c r="N9" s="4"/>
      <c r="O9" s="4"/>
      <c r="P9" s="46"/>
      <c r="Q9" s="373"/>
      <c r="R9" s="4"/>
      <c r="S9" s="4"/>
      <c r="T9" s="4"/>
      <c r="U9" s="4"/>
      <c r="V9" s="4"/>
      <c r="W9" s="4"/>
      <c r="X9" s="4"/>
      <c r="Y9" s="4"/>
      <c r="Z9" s="4"/>
      <c r="AB9" s="14"/>
      <c r="AC9" s="4"/>
      <c r="AD9" s="4"/>
      <c r="AE9" s="4"/>
      <c r="AF9" s="4"/>
      <c r="AI9" s="4"/>
      <c r="AJ9" s="4"/>
      <c r="AK9" s="4"/>
      <c r="AL9" s="4"/>
      <c r="AM9" s="4"/>
    </row>
    <row r="10" spans="1:39" hidden="1" outlineLevel="1">
      <c r="A10" s="4">
        <v>7</v>
      </c>
      <c r="C10" s="4"/>
      <c r="D10" s="136"/>
      <c r="E10" s="4"/>
      <c r="F10" s="4"/>
      <c r="G10" s="4"/>
      <c r="H10" s="4"/>
      <c r="I10" s="4"/>
      <c r="J10" s="4"/>
      <c r="K10" s="4"/>
      <c r="L10" s="4"/>
      <c r="M10" s="46"/>
      <c r="N10" s="4"/>
      <c r="O10" s="4"/>
      <c r="P10" s="46"/>
      <c r="Q10" s="373"/>
      <c r="R10" s="4"/>
      <c r="S10" s="4"/>
      <c r="T10" s="4"/>
      <c r="U10" s="4"/>
      <c r="V10" s="4"/>
      <c r="W10" s="4"/>
      <c r="X10" s="4"/>
      <c r="Y10" s="4"/>
      <c r="Z10" s="4"/>
      <c r="AB10" s="14"/>
      <c r="AC10" s="4"/>
      <c r="AD10" s="4"/>
      <c r="AE10" s="4"/>
      <c r="AF10" s="4"/>
      <c r="AI10" s="4"/>
      <c r="AJ10" s="4"/>
      <c r="AK10" s="4"/>
      <c r="AL10" s="4"/>
      <c r="AM10" s="4"/>
    </row>
    <row r="11" spans="1:39" hidden="1" outlineLevel="1">
      <c r="A11" s="4">
        <v>11</v>
      </c>
      <c r="C11" s="4" t="str">
        <f>IF(Daten!F5="","",Daten!F5)</f>
        <v>SSC Dodesheide</v>
      </c>
      <c r="D11" s="136"/>
      <c r="E11" s="4"/>
      <c r="F11" s="4"/>
      <c r="G11" s="4"/>
      <c r="H11" s="4"/>
      <c r="I11" s="4" t="str">
        <f>IF(Daten!F13="","",Daten!F13)</f>
        <v>MTV Jahn Schladen</v>
      </c>
      <c r="J11" s="4"/>
      <c r="K11" s="4"/>
      <c r="L11" s="4"/>
      <c r="M11" s="46"/>
      <c r="N11" s="4"/>
      <c r="O11" s="4"/>
      <c r="P11" s="46"/>
      <c r="Q11" s="373" t="str">
        <f>IF(Daten!L21="","",Daten!L21)</f>
        <v>TV Bremen Walle 1875</v>
      </c>
      <c r="R11" s="4"/>
      <c r="S11" s="4"/>
      <c r="T11" s="4"/>
      <c r="U11" s="4"/>
      <c r="V11" s="4"/>
      <c r="W11" s="4"/>
      <c r="X11" s="4"/>
      <c r="Y11" s="4" t="str">
        <f>IF(Daten!F21="","",Daten!F21)</f>
        <v>Charlottenburger TSV</v>
      </c>
      <c r="Z11" s="4"/>
      <c r="AB11" s="14" t="str">
        <f>IF('Männer 60'!AC25="","1."&amp;'Männer 60'!$D$24&amp;" "&amp;'Männer 60'!$S$2,'Männer 60'!AC25)</f>
        <v>Viersener TV</v>
      </c>
      <c r="AC11" s="4" t="str">
        <f>IF('Männer 50'!AC25="","1."&amp;'Männer 50'!$D$24&amp;" "&amp;'Männer 50'!$S$2,'Männer 50'!AC25)</f>
        <v>TSV Burgdorf</v>
      </c>
      <c r="AD11" s="4" t="str">
        <f>IF('Männer 30'!AC25="","1."&amp;'Männer 30'!$D$24&amp;" "&amp;'Männer 30'!$S$2,'Männer 30'!AC25)</f>
        <v>SSC Dodesheide</v>
      </c>
      <c r="AE11" s="4" t="str">
        <f>IF('Männer 40'!AC25="","1."&amp;'Männer 40'!$D$24&amp;" "&amp;'Männer 40'!$S$2,'Männer 40'!AC25)</f>
        <v>Linden-Dahlhauser TV</v>
      </c>
      <c r="AF11" s="4" t="e">
        <f>IF(#REF!="","1."&amp;#REF!&amp;" "&amp;#REF!,#REF!)</f>
        <v>#REF!</v>
      </c>
      <c r="AI11" s="4"/>
      <c r="AJ11" s="4"/>
      <c r="AK11" s="4"/>
      <c r="AL11" s="4"/>
      <c r="AM11" s="4"/>
    </row>
    <row r="12" spans="1:39" hidden="1" outlineLevel="1">
      <c r="A12" s="4">
        <v>12</v>
      </c>
      <c r="C12" s="4" t="str">
        <f>IF(Daten!F6="","",Daten!F6)</f>
        <v>Niendorfer TSV</v>
      </c>
      <c r="D12" s="136"/>
      <c r="E12" s="4"/>
      <c r="F12" s="4"/>
      <c r="G12" s="4"/>
      <c r="H12" s="4"/>
      <c r="I12" s="4" t="str">
        <f>IF(Daten!F14="","",Daten!F14)</f>
        <v>MTV Eiche Schönebeck</v>
      </c>
      <c r="J12" s="4"/>
      <c r="K12" s="4"/>
      <c r="L12" s="4"/>
      <c r="M12" s="46"/>
      <c r="N12" s="4"/>
      <c r="O12" s="4"/>
      <c r="P12" s="46"/>
      <c r="Q12" s="373" t="str">
        <f>IF(Daten!L22="","",Daten!L22)</f>
        <v>SV Werder Bremen</v>
      </c>
      <c r="R12" s="4"/>
      <c r="S12" s="4"/>
      <c r="T12" s="4"/>
      <c r="U12" s="4"/>
      <c r="V12" s="4"/>
      <c r="W12" s="4"/>
      <c r="X12" s="4"/>
      <c r="Y12" s="4" t="str">
        <f>IF(Daten!F22="","",Daten!F22)</f>
        <v>TSV Burgdorf</v>
      </c>
      <c r="Z12" s="4"/>
      <c r="AB12" s="14" t="str">
        <f>IF('Männer 60'!AC27="","2."&amp;'Männer 60'!$D$24&amp;" "&amp;'Männer 60'!$S$2,'Männer 60'!AC27)</f>
        <v>Idarer TV</v>
      </c>
      <c r="AC12" s="4" t="str">
        <f>IF('Männer 50'!AC27="","2."&amp;'Männer 50'!$D$24&amp;" "&amp;'Männer 50'!$S$2,'Männer 50'!AC27)</f>
        <v>TV Berkenbaum</v>
      </c>
      <c r="AD12" s="4" t="str">
        <f>IF('Männer 30'!AC27="","2."&amp;'Männer 30'!$D$24&amp;" "&amp;'Männer 30'!$S$2,'Männer 30'!AC27)</f>
        <v>TV Berkenbaum</v>
      </c>
      <c r="AE12" s="4" t="str">
        <f>IF('Männer 40'!AC27="","2."&amp;'Männer 40'!$D$24&amp;" "&amp;'Männer 40'!$S$2,'Männer 40'!AC27)</f>
        <v>MTV Jahn Schladen</v>
      </c>
      <c r="AF12" s="4" t="e">
        <f>IF(#REF!="","2."&amp;#REF!&amp;" "&amp;#REF!,#REF!)</f>
        <v>#REF!</v>
      </c>
      <c r="AI12" s="4"/>
      <c r="AJ12" s="4"/>
      <c r="AK12" s="4"/>
      <c r="AL12" s="4"/>
      <c r="AM12" s="4"/>
    </row>
    <row r="13" spans="1:39" hidden="1" outlineLevel="1">
      <c r="A13" s="4">
        <v>13</v>
      </c>
      <c r="C13" s="4" t="str">
        <f>IF(Daten!F7="","",Daten!F7)</f>
        <v>Charlottenburger TSV</v>
      </c>
      <c r="D13" s="136"/>
      <c r="E13" s="4"/>
      <c r="F13" s="4"/>
      <c r="G13" s="4"/>
      <c r="H13" s="4"/>
      <c r="I13" s="4" t="str">
        <f>IF(Daten!F15="","",Daten!F15)</f>
        <v>Linden-Dahlhauser TV</v>
      </c>
      <c r="J13" s="4"/>
      <c r="K13" s="4"/>
      <c r="L13" s="4"/>
      <c r="M13" s="46"/>
      <c r="N13" s="4"/>
      <c r="O13" s="4"/>
      <c r="P13" s="46"/>
      <c r="Q13" s="373" t="str">
        <f>IF(Daten!L23="","",Daten!L23)</f>
        <v>Idarer TV</v>
      </c>
      <c r="R13" s="4"/>
      <c r="S13" s="4"/>
      <c r="T13" s="4"/>
      <c r="U13" s="4"/>
      <c r="V13" s="4"/>
      <c r="W13" s="4"/>
      <c r="X13" s="4"/>
      <c r="Y13" s="4" t="str">
        <f>IF(Daten!F23="","",Daten!F23)</f>
        <v>TV Frisch Auf Altenbochum</v>
      </c>
      <c r="Z13" s="4"/>
      <c r="AB13" s="14" t="str">
        <f>IF('Männer 60'!AC29="","3."&amp;'Männer 60'!$D$24&amp;" "&amp;'Männer 60'!$S$2,'Männer 60'!AC29)</f>
        <v>SV Werder Bremen</v>
      </c>
      <c r="AC13" s="4" t="str">
        <f>IF('Männer 50'!AC29="","3."&amp;'Männer 50'!$D$24&amp;" "&amp;'Männer 50'!$S$2,'Männer 50'!AC29)</f>
        <v>TV Frisch Auf Altenbochum</v>
      </c>
      <c r="AD13" s="4" t="str">
        <f>IF('Männer 30'!AC29="","3."&amp;'Männer 30'!$D$24&amp;" "&amp;'Männer 30'!$S$2,'Männer 30'!AC29)</f>
        <v>Charlottenburger TSV</v>
      </c>
      <c r="AE13" s="4" t="str">
        <f>IF('Männer 40'!AC29="","3."&amp;'Männer 40'!$D$24&amp;" "&amp;'Männer 40'!$S$2,'Männer 40'!AC29)</f>
        <v>TV Zeilhard</v>
      </c>
      <c r="AF13" s="4" t="e">
        <f>IF(#REF!="","3."&amp;#REF!&amp;" "&amp;#REF!,#REF!)</f>
        <v>#REF!</v>
      </c>
      <c r="AI13" s="4"/>
      <c r="AJ13" s="4"/>
      <c r="AK13" s="4"/>
      <c r="AL13" s="4"/>
      <c r="AM13" s="4"/>
    </row>
    <row r="14" spans="1:39" hidden="1" outlineLevel="1">
      <c r="A14" s="4">
        <v>14</v>
      </c>
      <c r="C14" s="4" t="str">
        <f>IF(Daten!F8="","",Daten!F8)</f>
        <v>TV Berkenbaum</v>
      </c>
      <c r="D14" s="136"/>
      <c r="E14" s="4"/>
      <c r="F14" s="4"/>
      <c r="G14" s="4"/>
      <c r="H14" s="4"/>
      <c r="I14" s="4" t="str">
        <f>IF(Daten!F16="","",Daten!F16)</f>
        <v>TV Zeilhard</v>
      </c>
      <c r="J14" s="4"/>
      <c r="K14" s="4"/>
      <c r="L14" s="4"/>
      <c r="M14" s="46"/>
      <c r="N14" s="4"/>
      <c r="O14" s="4"/>
      <c r="P14" s="46"/>
      <c r="Q14" s="373" t="str">
        <f>IF(Daten!L24="","",Daten!L24)</f>
        <v>Viersener TV</v>
      </c>
      <c r="R14" s="4"/>
      <c r="S14" s="4"/>
      <c r="T14" s="4"/>
      <c r="U14" s="4"/>
      <c r="V14" s="4"/>
      <c r="W14" s="4"/>
      <c r="X14" s="4"/>
      <c r="Y14" s="4" t="str">
        <f>IF(Daten!F24="","",Daten!F24)</f>
        <v>TV Berkenbaum</v>
      </c>
      <c r="Z14" s="4"/>
      <c r="AB14" s="14" t="str">
        <f>IF('Männer 60'!AC31="","Platz 7, 4."&amp;'Männer 60'!$D$24&amp;" "&amp;'Männer 60'!$A$4,'Männer 60'!AC31)</f>
        <v>TV Bremen Walle 1875</v>
      </c>
      <c r="AC14" s="4" t="str">
        <f>IF('Männer 50'!AC31="","Platz 7, 4."&amp;'Männer 50'!$D$24&amp;" "&amp;'Männer 50'!$A$4,'Männer 50'!AC31)</f>
        <v>Charlottenburger TSV</v>
      </c>
      <c r="AD14" s="4" t="str">
        <f>IF('Männer 30'!AC31="","Platz 7, 4."&amp;'Männer 30'!$D$24&amp;" "&amp;'Männer 30'!$A$4,'Männer 30'!AC31)</f>
        <v>Niendorfer TSV</v>
      </c>
      <c r="AE14" s="4" t="str">
        <f>IF('Männer 40'!AC31="","Platz 7, 4."&amp;'Männer 40'!$D$24&amp;" "&amp;'Männer 40'!$A$4,'Männer 40'!AC31)</f>
        <v>MTV Eiche Schönebeck</v>
      </c>
      <c r="AF14" s="4" t="e">
        <f>IF(#REF!="","4."&amp;#REF!&amp;" "&amp;#REF!,#REF!)</f>
        <v>#REF!</v>
      </c>
      <c r="AI14" s="4"/>
      <c r="AJ14" s="4"/>
      <c r="AK14" s="4"/>
      <c r="AL14" s="4"/>
      <c r="AM14" s="4"/>
    </row>
    <row r="15" spans="1:39" hidden="1" outlineLevel="1">
      <c r="A15" s="4">
        <v>15</v>
      </c>
      <c r="C15" s="4" t="str">
        <f>IF(Daten!F9="","",Daten!F9)</f>
        <v>2. Süd M30</v>
      </c>
      <c r="D15" s="136"/>
      <c r="E15" s="4"/>
      <c r="F15" s="4"/>
      <c r="G15" s="4"/>
      <c r="H15" s="4"/>
      <c r="I15" s="4" t="str">
        <f>IF(Daten!F17="","",Daten!F17)</f>
        <v>SV Kehlen</v>
      </c>
      <c r="J15" s="4"/>
      <c r="K15" s="4"/>
      <c r="L15" s="4"/>
      <c r="M15" s="46" t="str">
        <f>IF(Daten!L9="","",Daten!L9)</f>
        <v>2. Süd F30</v>
      </c>
      <c r="N15" s="4"/>
      <c r="O15" s="4"/>
      <c r="P15" s="46"/>
      <c r="Q15" s="373" t="str">
        <f>IF(Daten!L25="","",Daten!L25)</f>
        <v>2. Süd M60</v>
      </c>
      <c r="R15" s="4"/>
      <c r="S15" s="4"/>
      <c r="T15" s="4"/>
      <c r="U15" s="4"/>
      <c r="V15" s="4"/>
      <c r="W15" s="4"/>
      <c r="X15" s="4"/>
      <c r="Y15" s="4" t="str">
        <f>IF(Daten!F25="","",Daten!F25)</f>
        <v>TSV Ludwigshafen</v>
      </c>
      <c r="Z15" s="4"/>
      <c r="AB15" s="14" t="str">
        <f>IF('Männer 60'!AC33="","Platz 9, 5."&amp;'Männer 60'!$D$24&amp;" "&amp;'Männer 60'!$A$4,'Männer 60'!AC33)</f>
        <v>Platz 9, 5.Gruppe L M60</v>
      </c>
      <c r="AC15" s="4" t="str">
        <f>IF('Männer 50'!AC33="","Platz 9, 5."&amp;'Männer 50'!$D$24&amp;" "&amp;'Männer 50'!$A$4,'Männer 50'!AC33)</f>
        <v>TSV Ludwigshafen</v>
      </c>
      <c r="AD15" s="4" t="str">
        <f>IF('Männer 30'!AC33="","Platz 9, 5."&amp;'Männer 30'!$D$24&amp;" "&amp;'Männer 30'!$A$4,'Männer 30'!AC33)</f>
        <v>Platz 9, 5.Gruppe F M30</v>
      </c>
      <c r="AE15" s="4" t="str">
        <f>IF('Männer 40'!AC33="","Platz 9, 5."&amp;'Männer 40'!$D$24&amp;" "&amp;'Männer 40'!$A$4,'Männer 40'!AC33)</f>
        <v>SV Kehlen</v>
      </c>
      <c r="AF15" s="4" t="e">
        <f>IF(#REF!="","5."&amp;#REF!&amp;" "&amp;#REF!,#REF!)</f>
        <v>#REF!</v>
      </c>
      <c r="AI15" s="4"/>
      <c r="AJ15" s="4"/>
      <c r="AK15" s="4"/>
      <c r="AL15" s="4"/>
      <c r="AM15" s="4"/>
    </row>
    <row r="16" spans="1:39" s="4" customFormat="1" hidden="1" outlineLevel="1">
      <c r="A16" s="4">
        <v>16</v>
      </c>
      <c r="D16" s="136"/>
      <c r="Q16" s="6"/>
      <c r="AA16" s="16"/>
      <c r="AC16" s="3"/>
    </row>
    <row r="17" spans="1:33" hidden="1" outlineLevel="1">
      <c r="A17" s="4">
        <v>17</v>
      </c>
      <c r="C17" s="4"/>
      <c r="D17" s="136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6"/>
      <c r="R17" s="4"/>
      <c r="S17" s="4"/>
      <c r="T17" s="4"/>
      <c r="U17" s="4"/>
      <c r="V17" s="4"/>
      <c r="W17" s="4"/>
      <c r="X17" s="4"/>
      <c r="Y17" s="4"/>
      <c r="Z17" s="4"/>
    </row>
    <row r="18" spans="1:33" hidden="1" outlineLevel="1">
      <c r="C18" s="4"/>
      <c r="D18" s="136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6"/>
      <c r="R18" s="4"/>
      <c r="S18" s="4"/>
      <c r="T18" s="4"/>
      <c r="U18" s="4"/>
      <c r="V18" s="4"/>
      <c r="W18" s="4"/>
      <c r="X18" s="4"/>
      <c r="Y18" s="4"/>
      <c r="Z18" s="4"/>
    </row>
    <row r="19" spans="1:33" hidden="1" outlineLevel="1">
      <c r="C19" s="4"/>
      <c r="I19" s="4"/>
      <c r="J19" s="4"/>
      <c r="K19" s="4"/>
      <c r="L19" s="4"/>
      <c r="M19" s="4"/>
      <c r="N19" s="4"/>
      <c r="O19" s="4"/>
      <c r="P19" s="4"/>
    </row>
    <row r="20" spans="1:33" ht="5.0999999999999996" hidden="1" customHeight="1" outlineLevel="1"/>
    <row r="21" spans="1:33" ht="12.75" customHeight="1" collapsed="1" thickBot="1">
      <c r="C21" s="7" t="s">
        <v>37</v>
      </c>
      <c r="D21" s="138" t="s">
        <v>2</v>
      </c>
      <c r="E21" s="7" t="s">
        <v>38</v>
      </c>
      <c r="F21" s="7" t="s">
        <v>39</v>
      </c>
      <c r="G21" s="7"/>
      <c r="H21" s="7"/>
      <c r="I21" s="7" t="s">
        <v>40</v>
      </c>
      <c r="J21" s="7"/>
      <c r="K21" s="7"/>
      <c r="L21" s="7"/>
      <c r="M21" s="7" t="s">
        <v>40</v>
      </c>
      <c r="N21" s="7"/>
      <c r="O21" s="7"/>
      <c r="P21" s="7" t="s">
        <v>41</v>
      </c>
      <c r="Q21" s="8" t="s">
        <v>42</v>
      </c>
      <c r="R21" s="7"/>
      <c r="S21" s="7" t="s">
        <v>43</v>
      </c>
      <c r="T21" s="7"/>
      <c r="U21" s="7"/>
      <c r="V21" s="7" t="s">
        <v>20</v>
      </c>
      <c r="W21" s="7"/>
      <c r="X21" s="4"/>
      <c r="Y21" s="7" t="s">
        <v>43</v>
      </c>
      <c r="Z21" s="7" t="s">
        <v>20</v>
      </c>
    </row>
    <row r="22" spans="1:33" ht="12.75" customHeight="1" thickTop="1">
      <c r="A22" s="16"/>
      <c r="B22" s="16" t="str">
        <f t="shared" ref="B22:B85" si="0">G22&amp;TEXT(H22,"00")&amp;TEXT(L22,"00")</f>
        <v>M400102</v>
      </c>
      <c r="C22" s="4">
        <v>1</v>
      </c>
      <c r="D22" s="136">
        <f>+Daten!N4</f>
        <v>0.41666666666666669</v>
      </c>
      <c r="E22" s="4">
        <v>1</v>
      </c>
      <c r="F22" s="4">
        <v>1</v>
      </c>
      <c r="G22" s="367" t="s">
        <v>15</v>
      </c>
      <c r="H22" s="4">
        <v>1</v>
      </c>
      <c r="I22" s="12" t="str">
        <f t="shared" ref="I22:I53" ca="1" si="1">INDIRECT(ADDRESS(MATCH(H22,$A$1:$A$19,0),MATCH(G22,$A$3:$AF$3,0)))</f>
        <v>SV Werder Bremen</v>
      </c>
      <c r="J22" s="13" t="s">
        <v>22</v>
      </c>
      <c r="K22" s="367" t="s">
        <v>15</v>
      </c>
      <c r="L22" s="46">
        <v>2</v>
      </c>
      <c r="M22" s="34" t="str">
        <f t="shared" ref="M22:M53" ca="1" si="2">INDIRECT(ADDRESS(MATCH(L22,$A$1:$A$19,0),MATCH(K22,$A$3:$AF$3,0)))</f>
        <v>SG Arbergen-Mahndorf</v>
      </c>
      <c r="N22" s="367" t="s">
        <v>15</v>
      </c>
      <c r="O22" s="46">
        <v>13</v>
      </c>
      <c r="P22" s="34" t="str">
        <f t="shared" ref="P22:P53" ca="1" si="3">INDIRECT(ADDRESS(MATCH(O22,$A$1:$A$19,0),MATCH(N22,$A$3:$AF$3,0)))</f>
        <v>Linden-Dahlhauser TV</v>
      </c>
      <c r="Q22" s="6" t="s">
        <v>397</v>
      </c>
      <c r="R22" s="149">
        <v>34</v>
      </c>
      <c r="S22" s="150" t="s">
        <v>21</v>
      </c>
      <c r="T22" s="151">
        <v>29</v>
      </c>
      <c r="U22" s="27">
        <f t="shared" ref="U22:U40" si="4">IF(R22="","",IF(R22&gt;T22,2,IF(R22&lt;T22,0,1)))</f>
        <v>2</v>
      </c>
      <c r="V22" s="15" t="s">
        <v>21</v>
      </c>
      <c r="W22" s="28">
        <f t="shared" ref="W22:W40" si="5">IF(T22="","",IF(T22&gt;R22,2,IF(T22&lt;R22,0,1)))</f>
        <v>0</v>
      </c>
      <c r="X22" s="4"/>
      <c r="Y22" s="13" t="s">
        <v>44</v>
      </c>
      <c r="Z22" s="13" t="s">
        <v>44</v>
      </c>
      <c r="AA22" s="4" t="s">
        <v>133</v>
      </c>
      <c r="AB22" s="16" t="s">
        <v>34</v>
      </c>
      <c r="AD22" s="16" t="s">
        <v>15</v>
      </c>
      <c r="AE22" s="16" t="s">
        <v>15</v>
      </c>
      <c r="AF22" s="16" t="s">
        <v>15</v>
      </c>
    </row>
    <row r="23" spans="1:33">
      <c r="A23" s="16"/>
      <c r="B23" s="16" t="str">
        <f t="shared" si="0"/>
        <v>M401112</v>
      </c>
      <c r="C23" s="264">
        <v>1</v>
      </c>
      <c r="D23" s="136"/>
      <c r="E23" s="4">
        <f t="shared" ref="E23:E54" si="6">+E22+1</f>
        <v>2</v>
      </c>
      <c r="F23" s="4">
        <v>2</v>
      </c>
      <c r="G23" s="367" t="s">
        <v>15</v>
      </c>
      <c r="H23" s="4">
        <v>11</v>
      </c>
      <c r="I23" s="12" t="str">
        <f t="shared" ca="1" si="1"/>
        <v>MTV Jahn Schladen</v>
      </c>
      <c r="J23" s="13" t="s">
        <v>22</v>
      </c>
      <c r="K23" s="367" t="s">
        <v>15</v>
      </c>
      <c r="L23" s="46">
        <v>12</v>
      </c>
      <c r="M23" s="34" t="str">
        <f t="shared" ca="1" si="2"/>
        <v>MTV Eiche Schönebeck</v>
      </c>
      <c r="N23" s="367" t="s">
        <v>15</v>
      </c>
      <c r="O23" s="442">
        <v>3</v>
      </c>
      <c r="P23" s="34" t="str">
        <f t="shared" ca="1" si="3"/>
        <v>VfL Waiblingen</v>
      </c>
      <c r="Q23" s="6" t="s">
        <v>398</v>
      </c>
      <c r="R23" s="149">
        <v>34</v>
      </c>
      <c r="S23" s="150" t="s">
        <v>21</v>
      </c>
      <c r="T23" s="151">
        <v>30</v>
      </c>
      <c r="U23" s="27">
        <f t="shared" si="4"/>
        <v>2</v>
      </c>
      <c r="V23" s="15" t="s">
        <v>21</v>
      </c>
      <c r="W23" s="28">
        <f t="shared" si="5"/>
        <v>0</v>
      </c>
      <c r="X23" s="4"/>
      <c r="Y23" s="13" t="s">
        <v>44</v>
      </c>
      <c r="Z23" s="13" t="s">
        <v>44</v>
      </c>
      <c r="AA23" s="4" t="s">
        <v>133</v>
      </c>
      <c r="AB23" s="16" t="s">
        <v>34</v>
      </c>
      <c r="AD23" s="16" t="s">
        <v>15</v>
      </c>
      <c r="AE23" s="16" t="s">
        <v>15</v>
      </c>
      <c r="AF23" s="16" t="s">
        <v>15</v>
      </c>
      <c r="AG23" s="3">
        <v>3</v>
      </c>
    </row>
    <row r="24" spans="1:33">
      <c r="A24" s="16"/>
      <c r="B24" s="16" t="str">
        <f t="shared" si="0"/>
        <v>M500102</v>
      </c>
      <c r="C24" s="264">
        <v>1</v>
      </c>
      <c r="D24" s="136"/>
      <c r="E24" s="4">
        <f t="shared" si="6"/>
        <v>3</v>
      </c>
      <c r="F24" s="4">
        <v>3</v>
      </c>
      <c r="G24" s="367" t="s">
        <v>17</v>
      </c>
      <c r="H24" s="4">
        <v>1</v>
      </c>
      <c r="I24" s="12" t="str">
        <f t="shared" ca="1" si="1"/>
        <v>MTV Markoldendorf</v>
      </c>
      <c r="J24" s="13" t="s">
        <v>22</v>
      </c>
      <c r="K24" s="367" t="s">
        <v>17</v>
      </c>
      <c r="L24" s="46">
        <v>2</v>
      </c>
      <c r="M24" s="34" t="str">
        <f t="shared" ca="1" si="2"/>
        <v>SV Werder Bremen</v>
      </c>
      <c r="N24" s="367" t="s">
        <v>17</v>
      </c>
      <c r="O24" s="46">
        <v>13</v>
      </c>
      <c r="P24" s="34" t="str">
        <f t="shared" ca="1" si="3"/>
        <v>TV Frisch Auf Altenbochum</v>
      </c>
      <c r="Q24" s="6" t="s">
        <v>399</v>
      </c>
      <c r="R24" s="149">
        <v>26</v>
      </c>
      <c r="S24" s="150" t="s">
        <v>21</v>
      </c>
      <c r="T24" s="151">
        <v>35</v>
      </c>
      <c r="U24" s="27">
        <f t="shared" si="4"/>
        <v>0</v>
      </c>
      <c r="V24" s="15" t="s">
        <v>21</v>
      </c>
      <c r="W24" s="28">
        <f t="shared" si="5"/>
        <v>2</v>
      </c>
      <c r="X24" s="4"/>
      <c r="Y24" s="13" t="s">
        <v>44</v>
      </c>
      <c r="Z24" s="13" t="s">
        <v>44</v>
      </c>
      <c r="AA24" s="4" t="s">
        <v>134</v>
      </c>
      <c r="AB24" s="16" t="s">
        <v>34</v>
      </c>
      <c r="AD24" s="16" t="s">
        <v>17</v>
      </c>
      <c r="AE24" s="16" t="s">
        <v>17</v>
      </c>
      <c r="AF24" s="16" t="s">
        <v>17</v>
      </c>
    </row>
    <row r="25" spans="1:33">
      <c r="A25" s="16"/>
      <c r="B25" s="16" t="str">
        <f t="shared" si="0"/>
        <v>M501112</v>
      </c>
      <c r="C25" s="369">
        <v>1</v>
      </c>
      <c r="D25" s="139"/>
      <c r="E25" s="17">
        <f t="shared" si="6"/>
        <v>4</v>
      </c>
      <c r="F25" s="17">
        <v>4</v>
      </c>
      <c r="G25" s="365" t="s">
        <v>17</v>
      </c>
      <c r="H25" s="17">
        <v>11</v>
      </c>
      <c r="I25" s="19" t="str">
        <f t="shared" ca="1" si="1"/>
        <v>Charlottenburger TSV</v>
      </c>
      <c r="J25" s="20" t="s">
        <v>22</v>
      </c>
      <c r="K25" s="365" t="s">
        <v>17</v>
      </c>
      <c r="L25" s="437">
        <v>12</v>
      </c>
      <c r="M25" s="29" t="str">
        <f t="shared" ca="1" si="2"/>
        <v>TSV Burgdorf</v>
      </c>
      <c r="N25" s="365" t="s">
        <v>17</v>
      </c>
      <c r="O25" s="437">
        <v>3</v>
      </c>
      <c r="P25" s="29" t="str">
        <f t="shared" ca="1" si="3"/>
        <v>MTV München</v>
      </c>
      <c r="Q25" s="21" t="s">
        <v>400</v>
      </c>
      <c r="R25" s="152">
        <v>28</v>
      </c>
      <c r="S25" s="153" t="s">
        <v>21</v>
      </c>
      <c r="T25" s="154">
        <v>35</v>
      </c>
      <c r="U25" s="22">
        <f t="shared" si="4"/>
        <v>0</v>
      </c>
      <c r="V25" s="20" t="s">
        <v>21</v>
      </c>
      <c r="W25" s="23">
        <f t="shared" si="5"/>
        <v>2</v>
      </c>
      <c r="X25" s="11"/>
      <c r="Y25" s="20" t="s">
        <v>44</v>
      </c>
      <c r="Z25" s="20" t="s">
        <v>44</v>
      </c>
      <c r="AA25" s="4" t="s">
        <v>134</v>
      </c>
      <c r="AB25" s="16" t="s">
        <v>34</v>
      </c>
      <c r="AD25" s="18" t="s">
        <v>17</v>
      </c>
      <c r="AE25" s="18" t="s">
        <v>17</v>
      </c>
      <c r="AF25" s="18" t="s">
        <v>17</v>
      </c>
    </row>
    <row r="26" spans="1:33">
      <c r="A26" s="16"/>
      <c r="B26" s="16" t="str">
        <f t="shared" si="0"/>
        <v>M400304</v>
      </c>
      <c r="C26" s="11">
        <v>2</v>
      </c>
      <c r="D26" s="136">
        <f>+Daten!N5</f>
        <v>0.43402777777777779</v>
      </c>
      <c r="E26" s="11">
        <f t="shared" si="6"/>
        <v>5</v>
      </c>
      <c r="F26" s="4">
        <v>1</v>
      </c>
      <c r="G26" s="367" t="s">
        <v>15</v>
      </c>
      <c r="H26" s="11">
        <v>3</v>
      </c>
      <c r="I26" s="12" t="str">
        <f t="shared" ca="1" si="1"/>
        <v>VfL Waiblingen</v>
      </c>
      <c r="J26" s="15" t="s">
        <v>22</v>
      </c>
      <c r="K26" s="367" t="s">
        <v>15</v>
      </c>
      <c r="L26" s="142">
        <v>4</v>
      </c>
      <c r="M26" s="443" t="str">
        <f t="shared" ca="1" si="2"/>
        <v>TSG Eisenberg</v>
      </c>
      <c r="N26" s="367" t="s">
        <v>15</v>
      </c>
      <c r="O26" s="142">
        <v>15</v>
      </c>
      <c r="P26" s="34" t="str">
        <f t="shared" ca="1" si="3"/>
        <v>SV Kehlen</v>
      </c>
      <c r="Q26" s="26"/>
      <c r="R26" s="149">
        <v>30</v>
      </c>
      <c r="S26" s="150" t="s">
        <v>21</v>
      </c>
      <c r="T26" s="151">
        <v>15</v>
      </c>
      <c r="U26" s="27">
        <f t="shared" si="4"/>
        <v>2</v>
      </c>
      <c r="V26" s="15" t="s">
        <v>21</v>
      </c>
      <c r="W26" s="28">
        <f t="shared" si="5"/>
        <v>0</v>
      </c>
      <c r="X26" s="4"/>
      <c r="Y26" s="15" t="s">
        <v>44</v>
      </c>
      <c r="Z26" s="15" t="s">
        <v>44</v>
      </c>
      <c r="AA26" s="4" t="s">
        <v>135</v>
      </c>
      <c r="AB26" s="16" t="s">
        <v>34</v>
      </c>
      <c r="AD26" s="16" t="s">
        <v>15</v>
      </c>
      <c r="AE26" s="16" t="s">
        <v>15</v>
      </c>
      <c r="AF26" s="16" t="s">
        <v>15</v>
      </c>
    </row>
    <row r="27" spans="1:33">
      <c r="A27" s="16"/>
      <c r="B27" s="16" t="str">
        <f t="shared" si="0"/>
        <v>M401314</v>
      </c>
      <c r="C27" s="370">
        <v>2</v>
      </c>
      <c r="D27" s="140"/>
      <c r="E27" s="11">
        <f t="shared" si="6"/>
        <v>6</v>
      </c>
      <c r="F27" s="4">
        <v>2</v>
      </c>
      <c r="G27" s="367" t="s">
        <v>15</v>
      </c>
      <c r="H27" s="11">
        <v>13</v>
      </c>
      <c r="I27" s="12" t="str">
        <f t="shared" ca="1" si="1"/>
        <v>Linden-Dahlhauser TV</v>
      </c>
      <c r="J27" s="15" t="s">
        <v>22</v>
      </c>
      <c r="K27" s="367" t="s">
        <v>15</v>
      </c>
      <c r="L27" s="142">
        <v>14</v>
      </c>
      <c r="M27" s="34" t="str">
        <f t="shared" ca="1" si="2"/>
        <v>TV Zeilhard</v>
      </c>
      <c r="N27" s="367" t="s">
        <v>15</v>
      </c>
      <c r="O27" s="441">
        <v>5</v>
      </c>
      <c r="P27" s="34" t="str">
        <f t="shared" ca="1" si="3"/>
        <v>TV Winterhagen</v>
      </c>
      <c r="Q27" s="26" t="s">
        <v>403</v>
      </c>
      <c r="R27" s="149">
        <v>37</v>
      </c>
      <c r="S27" s="150" t="s">
        <v>21</v>
      </c>
      <c r="T27" s="151">
        <v>37</v>
      </c>
      <c r="U27" s="27">
        <f t="shared" si="4"/>
        <v>1</v>
      </c>
      <c r="V27" s="15" t="s">
        <v>21</v>
      </c>
      <c r="W27" s="28">
        <f t="shared" si="5"/>
        <v>1</v>
      </c>
      <c r="X27" s="11"/>
      <c r="Y27" s="15" t="s">
        <v>44</v>
      </c>
      <c r="Z27" s="15" t="s">
        <v>44</v>
      </c>
      <c r="AA27" s="4" t="s">
        <v>135</v>
      </c>
      <c r="AB27" s="16" t="s">
        <v>34</v>
      </c>
      <c r="AD27" s="16" t="s">
        <v>15</v>
      </c>
      <c r="AE27" s="16" t="s">
        <v>15</v>
      </c>
      <c r="AF27" s="16" t="s">
        <v>15</v>
      </c>
      <c r="AG27" s="3">
        <v>5</v>
      </c>
    </row>
    <row r="28" spans="1:33">
      <c r="A28" s="16"/>
      <c r="B28" s="16" t="str">
        <f t="shared" si="0"/>
        <v>M500304</v>
      </c>
      <c r="C28" s="264">
        <v>2</v>
      </c>
      <c r="D28" s="136"/>
      <c r="E28" s="4">
        <f t="shared" si="6"/>
        <v>7</v>
      </c>
      <c r="F28" s="4">
        <v>3</v>
      </c>
      <c r="G28" s="367" t="s">
        <v>17</v>
      </c>
      <c r="H28" s="4">
        <v>3</v>
      </c>
      <c r="I28" s="12" t="str">
        <f t="shared" ca="1" si="1"/>
        <v>MTV München</v>
      </c>
      <c r="J28" s="13" t="s">
        <v>22</v>
      </c>
      <c r="K28" s="367" t="s">
        <v>17</v>
      </c>
      <c r="L28" s="46">
        <v>4</v>
      </c>
      <c r="M28" s="34" t="str">
        <f t="shared" ca="1" si="2"/>
        <v>SV Prag Stuttgart</v>
      </c>
      <c r="N28" s="367" t="s">
        <v>17</v>
      </c>
      <c r="O28" s="46">
        <v>15</v>
      </c>
      <c r="P28" s="34" t="str">
        <f t="shared" ca="1" si="3"/>
        <v>TSV Ludwigshafen</v>
      </c>
      <c r="Q28" s="6" t="s">
        <v>402</v>
      </c>
      <c r="R28" s="149">
        <v>23</v>
      </c>
      <c r="S28" s="150" t="s">
        <v>21</v>
      </c>
      <c r="T28" s="151">
        <v>32</v>
      </c>
      <c r="U28" s="27">
        <f t="shared" si="4"/>
        <v>0</v>
      </c>
      <c r="V28" s="15" t="s">
        <v>21</v>
      </c>
      <c r="W28" s="28">
        <f t="shared" si="5"/>
        <v>2</v>
      </c>
      <c r="Y28" s="13" t="s">
        <v>44</v>
      </c>
      <c r="Z28" s="13" t="s">
        <v>44</v>
      </c>
      <c r="AA28" s="4" t="s">
        <v>136</v>
      </c>
      <c r="AB28" s="16" t="s">
        <v>34</v>
      </c>
      <c r="AD28" s="16" t="s">
        <v>17</v>
      </c>
      <c r="AE28" s="16" t="s">
        <v>17</v>
      </c>
      <c r="AF28" s="16" t="s">
        <v>17</v>
      </c>
    </row>
    <row r="29" spans="1:33">
      <c r="A29" s="16"/>
      <c r="B29" s="16" t="str">
        <f t="shared" si="0"/>
        <v>M501314</v>
      </c>
      <c r="C29" s="369">
        <v>2</v>
      </c>
      <c r="D29" s="139"/>
      <c r="E29" s="17">
        <f t="shared" si="6"/>
        <v>8</v>
      </c>
      <c r="F29" s="17">
        <v>4</v>
      </c>
      <c r="G29" s="365" t="s">
        <v>17</v>
      </c>
      <c r="H29" s="17">
        <v>13</v>
      </c>
      <c r="I29" s="19" t="str">
        <f t="shared" ca="1" si="1"/>
        <v>TV Frisch Auf Altenbochum</v>
      </c>
      <c r="J29" s="20" t="s">
        <v>22</v>
      </c>
      <c r="K29" s="365" t="s">
        <v>17</v>
      </c>
      <c r="L29" s="437">
        <v>14</v>
      </c>
      <c r="M29" s="29" t="str">
        <f t="shared" ca="1" si="2"/>
        <v>TV Berkenbaum</v>
      </c>
      <c r="N29" s="365" t="s">
        <v>17</v>
      </c>
      <c r="O29" s="437">
        <v>5</v>
      </c>
      <c r="P29" s="29" t="str">
        <f t="shared" ca="1" si="3"/>
        <v>TB Essen-Haarzopf</v>
      </c>
      <c r="Q29" s="21" t="s">
        <v>401</v>
      </c>
      <c r="R29" s="152">
        <v>31</v>
      </c>
      <c r="S29" s="153" t="s">
        <v>21</v>
      </c>
      <c r="T29" s="154">
        <v>35</v>
      </c>
      <c r="U29" s="22">
        <f t="shared" si="4"/>
        <v>0</v>
      </c>
      <c r="V29" s="20" t="s">
        <v>21</v>
      </c>
      <c r="W29" s="23">
        <f t="shared" si="5"/>
        <v>2</v>
      </c>
      <c r="X29" s="24"/>
      <c r="Y29" s="20" t="s">
        <v>44</v>
      </c>
      <c r="Z29" s="20" t="s">
        <v>44</v>
      </c>
      <c r="AA29" s="4" t="s">
        <v>136</v>
      </c>
      <c r="AB29" s="16" t="s">
        <v>34</v>
      </c>
      <c r="AD29" s="18" t="s">
        <v>17</v>
      </c>
      <c r="AE29" s="18" t="s">
        <v>17</v>
      </c>
      <c r="AF29" s="18" t="s">
        <v>17</v>
      </c>
    </row>
    <row r="30" spans="1:33">
      <c r="A30" s="16"/>
      <c r="B30" s="16" t="str">
        <f t="shared" si="0"/>
        <v>M400105</v>
      </c>
      <c r="C30" s="11">
        <f>+C26+1</f>
        <v>3</v>
      </c>
      <c r="D30" s="136">
        <f>+Daten!N6</f>
        <v>0.4513888888888889</v>
      </c>
      <c r="E30" s="11">
        <f t="shared" si="6"/>
        <v>9</v>
      </c>
      <c r="F30" s="4">
        <v>1</v>
      </c>
      <c r="G30" s="367" t="s">
        <v>15</v>
      </c>
      <c r="H30" s="11">
        <v>1</v>
      </c>
      <c r="I30" s="12" t="str">
        <f t="shared" ca="1" si="1"/>
        <v>SV Werder Bremen</v>
      </c>
      <c r="J30" s="15" t="s">
        <v>22</v>
      </c>
      <c r="K30" s="367" t="s">
        <v>15</v>
      </c>
      <c r="L30" s="142">
        <v>5</v>
      </c>
      <c r="M30" s="34" t="str">
        <f t="shared" ca="1" si="2"/>
        <v>TV Winterhagen</v>
      </c>
      <c r="N30" s="367" t="s">
        <v>15</v>
      </c>
      <c r="O30" s="142">
        <v>12</v>
      </c>
      <c r="P30" s="34" t="str">
        <f t="shared" ca="1" si="3"/>
        <v>MTV Eiche Schönebeck</v>
      </c>
      <c r="Q30" s="26" t="s">
        <v>404</v>
      </c>
      <c r="R30" s="149">
        <v>33</v>
      </c>
      <c r="S30" s="150" t="s">
        <v>21</v>
      </c>
      <c r="T30" s="151">
        <v>36</v>
      </c>
      <c r="U30" s="27">
        <f t="shared" si="4"/>
        <v>0</v>
      </c>
      <c r="V30" s="15" t="s">
        <v>21</v>
      </c>
      <c r="W30" s="28">
        <f t="shared" si="5"/>
        <v>2</v>
      </c>
      <c r="X30" s="24"/>
      <c r="Y30" s="15" t="s">
        <v>44</v>
      </c>
      <c r="Z30" s="15" t="s">
        <v>44</v>
      </c>
      <c r="AA30" s="4" t="s">
        <v>137</v>
      </c>
      <c r="AB30" s="16" t="s">
        <v>34</v>
      </c>
      <c r="AD30" s="16" t="s">
        <v>15</v>
      </c>
      <c r="AE30" s="16" t="s">
        <v>15</v>
      </c>
      <c r="AF30" s="16" t="s">
        <v>15</v>
      </c>
    </row>
    <row r="31" spans="1:33">
      <c r="A31" s="16"/>
      <c r="B31" s="16" t="str">
        <f t="shared" si="0"/>
        <v>M401115</v>
      </c>
      <c r="C31" s="370">
        <v>3</v>
      </c>
      <c r="D31" s="140"/>
      <c r="E31" s="11">
        <f t="shared" si="6"/>
        <v>10</v>
      </c>
      <c r="F31" s="4">
        <v>2</v>
      </c>
      <c r="G31" s="367" t="s">
        <v>15</v>
      </c>
      <c r="H31" s="11">
        <v>11</v>
      </c>
      <c r="I31" s="12" t="str">
        <f t="shared" ca="1" si="1"/>
        <v>MTV Jahn Schladen</v>
      </c>
      <c r="J31" s="15" t="s">
        <v>22</v>
      </c>
      <c r="K31" s="367" t="s">
        <v>15</v>
      </c>
      <c r="L31" s="142">
        <v>15</v>
      </c>
      <c r="M31" s="34" t="str">
        <f t="shared" ca="1" si="2"/>
        <v>SV Kehlen</v>
      </c>
      <c r="N31" s="367" t="s">
        <v>15</v>
      </c>
      <c r="O31" s="441">
        <v>2</v>
      </c>
      <c r="P31" s="34" t="str">
        <f t="shared" ca="1" si="3"/>
        <v>SG Arbergen-Mahndorf</v>
      </c>
      <c r="Q31" s="26" t="s">
        <v>405</v>
      </c>
      <c r="R31" s="149">
        <v>41</v>
      </c>
      <c r="S31" s="150" t="s">
        <v>21</v>
      </c>
      <c r="T31" s="151">
        <v>29</v>
      </c>
      <c r="U31" s="27">
        <f t="shared" si="4"/>
        <v>2</v>
      </c>
      <c r="V31" s="15" t="s">
        <v>21</v>
      </c>
      <c r="W31" s="28">
        <f t="shared" si="5"/>
        <v>0</v>
      </c>
      <c r="X31" s="24"/>
      <c r="Y31" s="15" t="s">
        <v>44</v>
      </c>
      <c r="Z31" s="15" t="s">
        <v>44</v>
      </c>
      <c r="AA31" s="4" t="s">
        <v>137</v>
      </c>
      <c r="AB31" s="16" t="s">
        <v>34</v>
      </c>
      <c r="AD31" s="16" t="s">
        <v>15</v>
      </c>
      <c r="AE31" s="16" t="s">
        <v>15</v>
      </c>
      <c r="AF31" s="16" t="s">
        <v>15</v>
      </c>
      <c r="AG31" s="3">
        <v>2</v>
      </c>
    </row>
    <row r="32" spans="1:33">
      <c r="A32" s="16"/>
      <c r="B32" s="16" t="str">
        <f t="shared" si="0"/>
        <v>M300102</v>
      </c>
      <c r="C32" s="370">
        <v>3</v>
      </c>
      <c r="D32" s="140"/>
      <c r="E32" s="11">
        <f t="shared" si="6"/>
        <v>11</v>
      </c>
      <c r="F32" s="4">
        <v>3</v>
      </c>
      <c r="G32" s="367" t="s">
        <v>13</v>
      </c>
      <c r="H32" s="11">
        <v>1</v>
      </c>
      <c r="I32" s="12" t="str">
        <f t="shared" ca="1" si="1"/>
        <v>TV Kleefeld</v>
      </c>
      <c r="J32" s="15" t="s">
        <v>22</v>
      </c>
      <c r="K32" s="367" t="s">
        <v>13</v>
      </c>
      <c r="L32" s="142">
        <v>2</v>
      </c>
      <c r="M32" s="34" t="str">
        <f t="shared" ca="1" si="2"/>
        <v>TuS Aschen-Strang</v>
      </c>
      <c r="N32" s="367" t="s">
        <v>13</v>
      </c>
      <c r="O32" s="142">
        <v>13</v>
      </c>
      <c r="P32" s="34" t="str">
        <f t="shared" ca="1" si="3"/>
        <v>Charlottenburger TSV</v>
      </c>
      <c r="Q32" s="26" t="s">
        <v>406</v>
      </c>
      <c r="R32" s="149">
        <v>27</v>
      </c>
      <c r="S32" s="150" t="s">
        <v>21</v>
      </c>
      <c r="T32" s="151">
        <v>32</v>
      </c>
      <c r="U32" s="27">
        <f t="shared" si="4"/>
        <v>0</v>
      </c>
      <c r="V32" s="15" t="s">
        <v>21</v>
      </c>
      <c r="W32" s="28">
        <f t="shared" si="5"/>
        <v>2</v>
      </c>
      <c r="X32" s="4"/>
      <c r="Y32" s="15" t="s">
        <v>44</v>
      </c>
      <c r="Z32" s="15" t="s">
        <v>44</v>
      </c>
      <c r="AA32" s="4" t="s">
        <v>138</v>
      </c>
      <c r="AB32" s="16" t="s">
        <v>34</v>
      </c>
      <c r="AD32" s="16" t="s">
        <v>13</v>
      </c>
      <c r="AE32" s="16" t="s">
        <v>13</v>
      </c>
      <c r="AF32" s="16" t="s">
        <v>13</v>
      </c>
    </row>
    <row r="33" spans="1:33">
      <c r="A33" s="16"/>
      <c r="B33" s="16" t="str">
        <f>G33&amp;TEXT(H33,"00")&amp;TEXT(L33,"00")</f>
        <v>M301112</v>
      </c>
      <c r="C33" s="369">
        <v>3</v>
      </c>
      <c r="D33" s="139"/>
      <c r="E33" s="17">
        <f t="shared" si="6"/>
        <v>12</v>
      </c>
      <c r="F33" s="17">
        <v>4</v>
      </c>
      <c r="G33" s="365" t="s">
        <v>13</v>
      </c>
      <c r="H33" s="17">
        <v>11</v>
      </c>
      <c r="I33" s="19" t="str">
        <f t="shared" ca="1" si="1"/>
        <v>SSC Dodesheide</v>
      </c>
      <c r="J33" s="20" t="s">
        <v>22</v>
      </c>
      <c r="K33" s="365" t="s">
        <v>13</v>
      </c>
      <c r="L33" s="437">
        <v>12</v>
      </c>
      <c r="M33" s="29" t="str">
        <f t="shared" ca="1" si="2"/>
        <v>Niendorfer TSV</v>
      </c>
      <c r="N33" s="365" t="s">
        <v>13</v>
      </c>
      <c r="O33" s="437">
        <v>3</v>
      </c>
      <c r="P33" s="29" t="str">
        <f t="shared" ca="1" si="3"/>
        <v>SV Weiler</v>
      </c>
      <c r="Q33" s="21" t="s">
        <v>407</v>
      </c>
      <c r="R33" s="152">
        <v>46</v>
      </c>
      <c r="S33" s="153" t="s">
        <v>21</v>
      </c>
      <c r="T33" s="154">
        <v>34</v>
      </c>
      <c r="U33" s="22">
        <f>IF(R33="","",IF(R33&gt;T33,2,IF(R33&lt;T33,0,1)))</f>
        <v>2</v>
      </c>
      <c r="V33" s="20" t="s">
        <v>21</v>
      </c>
      <c r="W33" s="23">
        <f>IF(T33="","",IF(T33&gt;R33,2,IF(T33&lt;R33,0,1)))</f>
        <v>0</v>
      </c>
      <c r="X33" s="4"/>
      <c r="Y33" s="20" t="s">
        <v>44</v>
      </c>
      <c r="Z33" s="20" t="s">
        <v>44</v>
      </c>
      <c r="AA33" s="4" t="s">
        <v>138</v>
      </c>
      <c r="AB33" s="16" t="s">
        <v>34</v>
      </c>
      <c r="AD33" s="18" t="s">
        <v>13</v>
      </c>
      <c r="AE33" s="18" t="s">
        <v>13</v>
      </c>
      <c r="AF33" s="18" t="s">
        <v>13</v>
      </c>
    </row>
    <row r="34" spans="1:33">
      <c r="A34" s="16"/>
      <c r="B34" s="16" t="str">
        <f t="shared" si="0"/>
        <v>M300304</v>
      </c>
      <c r="C34" s="11">
        <f>+C30+1</f>
        <v>4</v>
      </c>
      <c r="D34" s="136">
        <f>+Daten!N7</f>
        <v>0.46875</v>
      </c>
      <c r="E34" s="4">
        <f t="shared" si="6"/>
        <v>13</v>
      </c>
      <c r="F34" s="4">
        <v>1</v>
      </c>
      <c r="G34" s="367" t="s">
        <v>13</v>
      </c>
      <c r="H34" s="4">
        <v>3</v>
      </c>
      <c r="I34" s="12" t="str">
        <f t="shared" ca="1" si="1"/>
        <v>SV Weiler</v>
      </c>
      <c r="J34" s="15" t="s">
        <v>22</v>
      </c>
      <c r="K34" s="367" t="s">
        <v>13</v>
      </c>
      <c r="L34" s="142">
        <v>4</v>
      </c>
      <c r="M34" s="34" t="str">
        <f t="shared" ca="1" si="2"/>
        <v>Eiserfelder TV</v>
      </c>
      <c r="N34" s="367" t="s">
        <v>13</v>
      </c>
      <c r="O34" s="142">
        <v>11</v>
      </c>
      <c r="P34" s="34" t="str">
        <f t="shared" ca="1" si="3"/>
        <v>SSC Dodesheide</v>
      </c>
      <c r="Q34" s="6" t="s">
        <v>408</v>
      </c>
      <c r="R34" s="149">
        <v>35</v>
      </c>
      <c r="S34" s="150" t="s">
        <v>21</v>
      </c>
      <c r="T34" s="151">
        <v>29</v>
      </c>
      <c r="U34" s="27">
        <f t="shared" si="4"/>
        <v>2</v>
      </c>
      <c r="V34" s="15" t="s">
        <v>21</v>
      </c>
      <c r="W34" s="28">
        <f t="shared" si="5"/>
        <v>0</v>
      </c>
      <c r="Y34" s="13" t="s">
        <v>44</v>
      </c>
      <c r="Z34" s="13" t="s">
        <v>44</v>
      </c>
      <c r="AA34" s="4" t="s">
        <v>139</v>
      </c>
      <c r="AB34" s="16" t="s">
        <v>34</v>
      </c>
      <c r="AD34" s="16" t="s">
        <v>13</v>
      </c>
      <c r="AE34" s="16" t="s">
        <v>13</v>
      </c>
      <c r="AF34" s="16" t="s">
        <v>13</v>
      </c>
    </row>
    <row r="35" spans="1:33">
      <c r="A35" s="16"/>
      <c r="B35" s="16" t="str">
        <f t="shared" si="0"/>
        <v>M301314</v>
      </c>
      <c r="C35" s="264">
        <v>4</v>
      </c>
      <c r="D35" s="136"/>
      <c r="E35" s="4">
        <f t="shared" si="6"/>
        <v>14</v>
      </c>
      <c r="F35" s="4">
        <v>2</v>
      </c>
      <c r="G35" s="367" t="s">
        <v>13</v>
      </c>
      <c r="H35" s="4">
        <v>13</v>
      </c>
      <c r="I35" s="12" t="str">
        <f t="shared" ca="1" si="1"/>
        <v>Charlottenburger TSV</v>
      </c>
      <c r="J35" s="15" t="s">
        <v>22</v>
      </c>
      <c r="K35" s="367" t="s">
        <v>13</v>
      </c>
      <c r="L35" s="142">
        <v>14</v>
      </c>
      <c r="M35" s="34" t="str">
        <f t="shared" ca="1" si="2"/>
        <v>TV Berkenbaum</v>
      </c>
      <c r="N35" s="367" t="s">
        <v>13</v>
      </c>
      <c r="O35" s="142">
        <v>1</v>
      </c>
      <c r="P35" s="34" t="str">
        <f t="shared" ca="1" si="3"/>
        <v>TV Kleefeld</v>
      </c>
      <c r="Q35" s="6" t="s">
        <v>409</v>
      </c>
      <c r="R35" s="149">
        <v>23</v>
      </c>
      <c r="S35" s="150" t="s">
        <v>21</v>
      </c>
      <c r="T35" s="151">
        <v>39</v>
      </c>
      <c r="U35" s="27">
        <f t="shared" si="4"/>
        <v>0</v>
      </c>
      <c r="V35" s="15" t="s">
        <v>21</v>
      </c>
      <c r="W35" s="28">
        <f t="shared" si="5"/>
        <v>2</v>
      </c>
      <c r="Y35" s="13" t="s">
        <v>44</v>
      </c>
      <c r="Z35" s="13" t="s">
        <v>44</v>
      </c>
      <c r="AA35" s="4" t="s">
        <v>139</v>
      </c>
      <c r="AB35" s="16" t="s">
        <v>34</v>
      </c>
      <c r="AC35" s="48"/>
      <c r="AD35" s="16" t="s">
        <v>13</v>
      </c>
      <c r="AE35" s="16" t="s">
        <v>13</v>
      </c>
      <c r="AF35" s="16" t="s">
        <v>13</v>
      </c>
    </row>
    <row r="36" spans="1:33">
      <c r="A36" s="16"/>
      <c r="B36" s="16" t="str">
        <f t="shared" si="0"/>
        <v>M500105</v>
      </c>
      <c r="C36" s="264">
        <v>4</v>
      </c>
      <c r="D36" s="136"/>
      <c r="E36" s="4">
        <f t="shared" si="6"/>
        <v>15</v>
      </c>
      <c r="F36" s="4">
        <v>3</v>
      </c>
      <c r="G36" s="367" t="s">
        <v>17</v>
      </c>
      <c r="H36" s="11">
        <v>1</v>
      </c>
      <c r="I36" s="12" t="str">
        <f t="shared" ca="1" si="1"/>
        <v>MTV Markoldendorf</v>
      </c>
      <c r="J36" s="15" t="s">
        <v>22</v>
      </c>
      <c r="K36" s="367" t="s">
        <v>17</v>
      </c>
      <c r="L36" s="142">
        <v>5</v>
      </c>
      <c r="M36" s="34" t="str">
        <f t="shared" ca="1" si="2"/>
        <v>TB Essen-Haarzopf</v>
      </c>
      <c r="N36" s="367" t="s">
        <v>17</v>
      </c>
      <c r="O36" s="142">
        <v>12</v>
      </c>
      <c r="P36" s="34" t="str">
        <f t="shared" ca="1" si="3"/>
        <v>TSV Burgdorf</v>
      </c>
      <c r="Q36" s="6" t="s">
        <v>410</v>
      </c>
      <c r="R36" s="149">
        <v>27</v>
      </c>
      <c r="S36" s="150" t="s">
        <v>21</v>
      </c>
      <c r="T36" s="151">
        <v>38</v>
      </c>
      <c r="U36" s="27">
        <f t="shared" si="4"/>
        <v>0</v>
      </c>
      <c r="V36" s="15" t="s">
        <v>21</v>
      </c>
      <c r="W36" s="28">
        <f t="shared" si="5"/>
        <v>2</v>
      </c>
      <c r="Y36" s="13" t="s">
        <v>44</v>
      </c>
      <c r="Z36" s="13" t="s">
        <v>44</v>
      </c>
      <c r="AA36" s="4" t="s">
        <v>140</v>
      </c>
      <c r="AB36" s="16" t="s">
        <v>34</v>
      </c>
      <c r="AD36" s="16" t="s">
        <v>17</v>
      </c>
      <c r="AE36" s="16" t="s">
        <v>17</v>
      </c>
      <c r="AF36" s="16" t="s">
        <v>17</v>
      </c>
    </row>
    <row r="37" spans="1:33">
      <c r="A37" s="16"/>
      <c r="B37" s="16" t="str">
        <f>G37&amp;TEXT(H37,"00")&amp;TEXT(L37,"00")</f>
        <v>M501115</v>
      </c>
      <c r="C37" s="369">
        <v>4</v>
      </c>
      <c r="D37" s="139"/>
      <c r="E37" s="17">
        <f t="shared" si="6"/>
        <v>16</v>
      </c>
      <c r="F37" s="17">
        <v>4</v>
      </c>
      <c r="G37" s="365" t="s">
        <v>17</v>
      </c>
      <c r="H37" s="17">
        <v>11</v>
      </c>
      <c r="I37" s="19" t="str">
        <f t="shared" ca="1" si="1"/>
        <v>Charlottenburger TSV</v>
      </c>
      <c r="J37" s="20" t="s">
        <v>22</v>
      </c>
      <c r="K37" s="365" t="s">
        <v>17</v>
      </c>
      <c r="L37" s="437">
        <v>15</v>
      </c>
      <c r="M37" s="29" t="str">
        <f t="shared" ca="1" si="2"/>
        <v>TSV Ludwigshafen</v>
      </c>
      <c r="N37" s="365" t="s">
        <v>17</v>
      </c>
      <c r="O37" s="437">
        <v>2</v>
      </c>
      <c r="P37" s="29" t="str">
        <f t="shared" ca="1" si="3"/>
        <v>SV Werder Bremen</v>
      </c>
      <c r="Q37" s="21" t="s">
        <v>411</v>
      </c>
      <c r="R37" s="152">
        <v>38</v>
      </c>
      <c r="S37" s="153" t="s">
        <v>21</v>
      </c>
      <c r="T37" s="154">
        <v>38</v>
      </c>
      <c r="U37" s="22">
        <f>IF(R37="","",IF(R37&gt;T37,2,IF(R37&lt;T37,0,1)))</f>
        <v>1</v>
      </c>
      <c r="V37" s="20" t="s">
        <v>21</v>
      </c>
      <c r="W37" s="23">
        <f>IF(T37="","",IF(T37&gt;R37,2,IF(T37&lt;R37,0,1)))</f>
        <v>1</v>
      </c>
      <c r="X37" s="24"/>
      <c r="Y37" s="20" t="s">
        <v>44</v>
      </c>
      <c r="Z37" s="20" t="s">
        <v>44</v>
      </c>
      <c r="AA37" s="4" t="s">
        <v>140</v>
      </c>
      <c r="AB37" s="16" t="s">
        <v>34</v>
      </c>
      <c r="AD37" s="18" t="s">
        <v>17</v>
      </c>
      <c r="AE37" s="18" t="s">
        <v>17</v>
      </c>
      <c r="AF37" s="18" t="s">
        <v>17</v>
      </c>
    </row>
    <row r="38" spans="1:33">
      <c r="A38" s="16"/>
      <c r="B38" s="16" t="str">
        <f t="shared" si="0"/>
        <v>M400203</v>
      </c>
      <c r="C38" s="11">
        <f>+C34+1</f>
        <v>5</v>
      </c>
      <c r="D38" s="136">
        <f>+Daten!N8</f>
        <v>0.4861111111111111</v>
      </c>
      <c r="E38" s="11">
        <f t="shared" si="6"/>
        <v>17</v>
      </c>
      <c r="F38" s="4">
        <v>1</v>
      </c>
      <c r="G38" s="367" t="s">
        <v>15</v>
      </c>
      <c r="H38" s="11">
        <v>2</v>
      </c>
      <c r="I38" s="12" t="str">
        <f t="shared" ca="1" si="1"/>
        <v>SG Arbergen-Mahndorf</v>
      </c>
      <c r="J38" s="15" t="s">
        <v>22</v>
      </c>
      <c r="K38" s="367" t="s">
        <v>15</v>
      </c>
      <c r="L38" s="142">
        <v>3</v>
      </c>
      <c r="M38" s="34" t="str">
        <f t="shared" ca="1" si="2"/>
        <v>VfL Waiblingen</v>
      </c>
      <c r="N38" s="367" t="s">
        <v>15</v>
      </c>
      <c r="O38" s="142">
        <v>14</v>
      </c>
      <c r="P38" s="34" t="str">
        <f t="shared" ca="1" si="3"/>
        <v>TV Zeilhard</v>
      </c>
      <c r="Q38" s="26" t="s">
        <v>412</v>
      </c>
      <c r="R38" s="149">
        <v>40</v>
      </c>
      <c r="S38" s="150" t="s">
        <v>21</v>
      </c>
      <c r="T38" s="151">
        <v>29</v>
      </c>
      <c r="U38" s="27">
        <f t="shared" si="4"/>
        <v>2</v>
      </c>
      <c r="V38" s="15" t="s">
        <v>21</v>
      </c>
      <c r="W38" s="28">
        <f t="shared" si="5"/>
        <v>0</v>
      </c>
      <c r="X38" s="4"/>
      <c r="Y38" s="15" t="s">
        <v>44</v>
      </c>
      <c r="Z38" s="15" t="s">
        <v>44</v>
      </c>
      <c r="AA38" s="4" t="s">
        <v>141</v>
      </c>
      <c r="AB38" s="16" t="s">
        <v>34</v>
      </c>
      <c r="AD38" s="16" t="s">
        <v>15</v>
      </c>
      <c r="AE38" s="16" t="s">
        <v>15</v>
      </c>
      <c r="AF38" s="16" t="s">
        <v>15</v>
      </c>
    </row>
    <row r="39" spans="1:33">
      <c r="A39" s="16"/>
      <c r="B39" s="16" t="str">
        <f t="shared" si="0"/>
        <v>M401213</v>
      </c>
      <c r="C39" s="370">
        <v>5</v>
      </c>
      <c r="D39" s="140"/>
      <c r="E39" s="11">
        <f t="shared" si="6"/>
        <v>18</v>
      </c>
      <c r="F39" s="4">
        <v>2</v>
      </c>
      <c r="G39" s="367" t="s">
        <v>15</v>
      </c>
      <c r="H39" s="11">
        <v>12</v>
      </c>
      <c r="I39" s="12" t="str">
        <f t="shared" ca="1" si="1"/>
        <v>MTV Eiche Schönebeck</v>
      </c>
      <c r="J39" s="15" t="s">
        <v>22</v>
      </c>
      <c r="K39" s="367" t="s">
        <v>15</v>
      </c>
      <c r="L39" s="142">
        <v>13</v>
      </c>
      <c r="M39" s="34" t="str">
        <f t="shared" ca="1" si="2"/>
        <v>Linden-Dahlhauser TV</v>
      </c>
      <c r="N39" s="367" t="s">
        <v>15</v>
      </c>
      <c r="O39" s="441">
        <v>1</v>
      </c>
      <c r="P39" s="34" t="str">
        <f t="shared" ca="1" si="3"/>
        <v>SV Werder Bremen</v>
      </c>
      <c r="Q39" s="26" t="s">
        <v>413</v>
      </c>
      <c r="R39" s="149">
        <v>32</v>
      </c>
      <c r="S39" s="150" t="s">
        <v>21</v>
      </c>
      <c r="T39" s="151">
        <v>34</v>
      </c>
      <c r="U39" s="27">
        <f t="shared" si="4"/>
        <v>0</v>
      </c>
      <c r="V39" s="15" t="s">
        <v>21</v>
      </c>
      <c r="W39" s="28">
        <f t="shared" si="5"/>
        <v>2</v>
      </c>
      <c r="X39" s="11"/>
      <c r="Y39" s="15" t="s">
        <v>44</v>
      </c>
      <c r="Z39" s="15" t="s">
        <v>44</v>
      </c>
      <c r="AA39" s="4" t="s">
        <v>141</v>
      </c>
      <c r="AB39" s="16" t="s">
        <v>34</v>
      </c>
      <c r="AD39" s="16" t="s">
        <v>15</v>
      </c>
      <c r="AE39" s="16" t="s">
        <v>15</v>
      </c>
      <c r="AF39" s="16" t="s">
        <v>15</v>
      </c>
      <c r="AG39" s="3">
        <v>4</v>
      </c>
    </row>
    <row r="40" spans="1:33">
      <c r="A40" s="16"/>
      <c r="B40" s="16" t="str">
        <f t="shared" si="0"/>
        <v>M500203</v>
      </c>
      <c r="C40" s="370">
        <v>5</v>
      </c>
      <c r="D40" s="140"/>
      <c r="E40" s="11">
        <f t="shared" si="6"/>
        <v>19</v>
      </c>
      <c r="F40" s="4">
        <v>3</v>
      </c>
      <c r="G40" s="367" t="s">
        <v>17</v>
      </c>
      <c r="H40" s="11">
        <v>2</v>
      </c>
      <c r="I40" s="12" t="str">
        <f t="shared" ca="1" si="1"/>
        <v>SV Werder Bremen</v>
      </c>
      <c r="J40" s="15" t="s">
        <v>22</v>
      </c>
      <c r="K40" s="367" t="s">
        <v>17</v>
      </c>
      <c r="L40" s="142">
        <v>3</v>
      </c>
      <c r="M40" s="34" t="str">
        <f t="shared" ca="1" si="2"/>
        <v>MTV München</v>
      </c>
      <c r="N40" s="367" t="s">
        <v>17</v>
      </c>
      <c r="O40" s="142">
        <v>14</v>
      </c>
      <c r="P40" s="34" t="str">
        <f t="shared" ca="1" si="3"/>
        <v>TV Berkenbaum</v>
      </c>
      <c r="Q40" s="26" t="s">
        <v>414</v>
      </c>
      <c r="R40" s="149">
        <v>43</v>
      </c>
      <c r="S40" s="150" t="s">
        <v>21</v>
      </c>
      <c r="T40" s="151">
        <v>21</v>
      </c>
      <c r="U40" s="27">
        <f t="shared" si="4"/>
        <v>2</v>
      </c>
      <c r="V40" s="15" t="s">
        <v>21</v>
      </c>
      <c r="W40" s="28">
        <f t="shared" si="5"/>
        <v>0</v>
      </c>
      <c r="X40" s="24"/>
      <c r="Y40" s="15" t="s">
        <v>44</v>
      </c>
      <c r="Z40" s="15" t="s">
        <v>44</v>
      </c>
      <c r="AA40" s="4" t="s">
        <v>142</v>
      </c>
      <c r="AB40" s="16" t="s">
        <v>34</v>
      </c>
      <c r="AD40" s="16" t="s">
        <v>17</v>
      </c>
      <c r="AE40" s="16" t="s">
        <v>17</v>
      </c>
      <c r="AF40" s="16" t="s">
        <v>17</v>
      </c>
    </row>
    <row r="41" spans="1:33">
      <c r="A41" s="16"/>
      <c r="B41" s="16" t="str">
        <f>G41&amp;TEXT(H41,"00")&amp;TEXT(L41,"00")</f>
        <v>M501213</v>
      </c>
      <c r="C41" s="369">
        <v>5</v>
      </c>
      <c r="D41" s="139"/>
      <c r="E41" s="17">
        <f t="shared" si="6"/>
        <v>20</v>
      </c>
      <c r="F41" s="17">
        <v>4</v>
      </c>
      <c r="G41" s="365" t="s">
        <v>17</v>
      </c>
      <c r="H41" s="17">
        <v>12</v>
      </c>
      <c r="I41" s="19" t="str">
        <f t="shared" ca="1" si="1"/>
        <v>TSV Burgdorf</v>
      </c>
      <c r="J41" s="20" t="s">
        <v>22</v>
      </c>
      <c r="K41" s="365" t="s">
        <v>17</v>
      </c>
      <c r="L41" s="437">
        <v>13</v>
      </c>
      <c r="M41" s="29" t="str">
        <f t="shared" ca="1" si="2"/>
        <v>TV Frisch Auf Altenbochum</v>
      </c>
      <c r="N41" s="365" t="s">
        <v>17</v>
      </c>
      <c r="O41" s="437">
        <v>4</v>
      </c>
      <c r="P41" s="29" t="str">
        <f t="shared" ca="1" si="3"/>
        <v>SV Prag Stuttgart</v>
      </c>
      <c r="Q41" s="21" t="s">
        <v>415</v>
      </c>
      <c r="R41" s="152">
        <v>33</v>
      </c>
      <c r="S41" s="153" t="s">
        <v>21</v>
      </c>
      <c r="T41" s="154">
        <v>24</v>
      </c>
      <c r="U41" s="22">
        <f>IF(R41="","",IF(R41&gt;T41,2,IF(R41&lt;T41,0,1)))</f>
        <v>2</v>
      </c>
      <c r="V41" s="20" t="s">
        <v>21</v>
      </c>
      <c r="W41" s="23">
        <f>IF(T41="","",IF(T41&gt;R41,2,IF(T41&lt;R41,0,1)))</f>
        <v>0</v>
      </c>
      <c r="X41" s="24"/>
      <c r="Y41" s="20" t="s">
        <v>44</v>
      </c>
      <c r="Z41" s="20" t="s">
        <v>44</v>
      </c>
      <c r="AA41" s="11" t="s">
        <v>142</v>
      </c>
      <c r="AB41" s="16" t="s">
        <v>34</v>
      </c>
      <c r="AD41" s="18" t="s">
        <v>17</v>
      </c>
      <c r="AE41" s="18" t="s">
        <v>17</v>
      </c>
      <c r="AF41" s="18" t="s">
        <v>17</v>
      </c>
    </row>
    <row r="42" spans="1:33">
      <c r="A42" s="16"/>
      <c r="B42" s="16" t="str">
        <f t="shared" si="0"/>
        <v>M400405</v>
      </c>
      <c r="C42" s="11">
        <f>+C38+1</f>
        <v>6</v>
      </c>
      <c r="D42" s="136">
        <f>+Daten!N9</f>
        <v>0.50347222222222221</v>
      </c>
      <c r="E42" s="11">
        <f t="shared" si="6"/>
        <v>21</v>
      </c>
      <c r="F42" s="4">
        <v>1</v>
      </c>
      <c r="G42" s="367" t="s">
        <v>15</v>
      </c>
      <c r="H42" s="11">
        <v>4</v>
      </c>
      <c r="I42" s="444" t="str">
        <f t="shared" ca="1" si="1"/>
        <v>TSG Eisenberg</v>
      </c>
      <c r="J42" s="15" t="s">
        <v>22</v>
      </c>
      <c r="K42" s="367" t="s">
        <v>15</v>
      </c>
      <c r="L42" s="142">
        <v>5</v>
      </c>
      <c r="M42" s="34" t="str">
        <f t="shared" ca="1" si="2"/>
        <v>TV Winterhagen</v>
      </c>
      <c r="N42" s="367" t="s">
        <v>15</v>
      </c>
      <c r="O42" s="142">
        <v>11</v>
      </c>
      <c r="P42" s="34" t="str">
        <f t="shared" ca="1" si="3"/>
        <v>MTV Jahn Schladen</v>
      </c>
      <c r="Q42" s="26"/>
      <c r="R42" s="149">
        <v>15</v>
      </c>
      <c r="S42" s="150" t="s">
        <v>21</v>
      </c>
      <c r="T42" s="151">
        <v>30</v>
      </c>
      <c r="U42" s="27">
        <f t="shared" ref="U42:U105" si="7">IF(R42="","",IF(R42&gt;T42,2,IF(R42&lt;T42,0,1)))</f>
        <v>0</v>
      </c>
      <c r="V42" s="15" t="s">
        <v>21</v>
      </c>
      <c r="W42" s="28">
        <f t="shared" ref="W42:W105" si="8">IF(T42="","",IF(T42&gt;R42,2,IF(T42&lt;R42,0,1)))</f>
        <v>2</v>
      </c>
      <c r="X42" s="24"/>
      <c r="Y42" s="15" t="s">
        <v>44</v>
      </c>
      <c r="Z42" s="15" t="s">
        <v>44</v>
      </c>
      <c r="AA42" s="4" t="s">
        <v>143</v>
      </c>
      <c r="AB42" s="16" t="s">
        <v>34</v>
      </c>
      <c r="AD42" s="16" t="s">
        <v>15</v>
      </c>
      <c r="AE42" s="16" t="s">
        <v>15</v>
      </c>
      <c r="AF42" s="16" t="s">
        <v>15</v>
      </c>
    </row>
    <row r="43" spans="1:33">
      <c r="A43" s="16"/>
      <c r="B43" s="16" t="str">
        <f t="shared" si="0"/>
        <v>M401415</v>
      </c>
      <c r="C43" s="370">
        <v>6</v>
      </c>
      <c r="D43" s="140"/>
      <c r="E43" s="11">
        <f t="shared" si="6"/>
        <v>22</v>
      </c>
      <c r="F43" s="4">
        <v>2</v>
      </c>
      <c r="G43" s="367" t="s">
        <v>15</v>
      </c>
      <c r="H43" s="11">
        <v>14</v>
      </c>
      <c r="I43" s="12" t="str">
        <f t="shared" ca="1" si="1"/>
        <v>TV Zeilhard</v>
      </c>
      <c r="J43" s="15" t="s">
        <v>22</v>
      </c>
      <c r="K43" s="367" t="s">
        <v>15</v>
      </c>
      <c r="L43" s="142">
        <v>15</v>
      </c>
      <c r="M43" s="34" t="str">
        <f t="shared" ca="1" si="2"/>
        <v>SV Kehlen</v>
      </c>
      <c r="N43" s="367" t="s">
        <v>15</v>
      </c>
      <c r="O43" s="442">
        <v>2</v>
      </c>
      <c r="P43" s="34" t="str">
        <f t="shared" ca="1" si="3"/>
        <v>SG Arbergen-Mahndorf</v>
      </c>
      <c r="Q43" s="26" t="s">
        <v>416</v>
      </c>
      <c r="R43" s="149">
        <v>43</v>
      </c>
      <c r="S43" s="150" t="s">
        <v>21</v>
      </c>
      <c r="T43" s="151">
        <v>25</v>
      </c>
      <c r="U43" s="27">
        <f t="shared" si="7"/>
        <v>2</v>
      </c>
      <c r="V43" s="15" t="s">
        <v>21</v>
      </c>
      <c r="W43" s="28">
        <f t="shared" si="8"/>
        <v>0</v>
      </c>
      <c r="X43" s="24"/>
      <c r="Y43" s="15" t="s">
        <v>44</v>
      </c>
      <c r="Z43" s="15" t="s">
        <v>44</v>
      </c>
      <c r="AA43" s="4" t="s">
        <v>143</v>
      </c>
      <c r="AB43" s="16" t="s">
        <v>34</v>
      </c>
      <c r="AD43" s="16" t="s">
        <v>15</v>
      </c>
      <c r="AE43" s="16" t="s">
        <v>15</v>
      </c>
      <c r="AF43" s="16" t="s">
        <v>15</v>
      </c>
      <c r="AG43" s="3">
        <v>1</v>
      </c>
    </row>
    <row r="44" spans="1:33">
      <c r="A44" s="16"/>
      <c r="B44" s="16" t="str">
        <f t="shared" si="0"/>
        <v>M500405</v>
      </c>
      <c r="C44" s="370">
        <v>6</v>
      </c>
      <c r="D44" s="140"/>
      <c r="E44" s="11">
        <f t="shared" si="6"/>
        <v>23</v>
      </c>
      <c r="F44" s="4">
        <v>3</v>
      </c>
      <c r="G44" s="367" t="s">
        <v>17</v>
      </c>
      <c r="H44" s="11">
        <v>4</v>
      </c>
      <c r="I44" s="12" t="str">
        <f t="shared" ca="1" si="1"/>
        <v>SV Prag Stuttgart</v>
      </c>
      <c r="J44" s="15" t="s">
        <v>22</v>
      </c>
      <c r="K44" s="367" t="s">
        <v>17</v>
      </c>
      <c r="L44" s="142">
        <v>5</v>
      </c>
      <c r="M44" s="34" t="str">
        <f t="shared" ca="1" si="2"/>
        <v>TB Essen-Haarzopf</v>
      </c>
      <c r="N44" s="367" t="s">
        <v>17</v>
      </c>
      <c r="O44" s="142">
        <v>11</v>
      </c>
      <c r="P44" s="34" t="str">
        <f t="shared" ca="1" si="3"/>
        <v>Charlottenburger TSV</v>
      </c>
      <c r="Q44" s="26" t="s">
        <v>417</v>
      </c>
      <c r="R44" s="149">
        <v>26</v>
      </c>
      <c r="S44" s="150" t="s">
        <v>21</v>
      </c>
      <c r="T44" s="151">
        <v>33</v>
      </c>
      <c r="U44" s="27">
        <f t="shared" si="7"/>
        <v>0</v>
      </c>
      <c r="V44" s="15" t="s">
        <v>21</v>
      </c>
      <c r="W44" s="28">
        <f t="shared" si="8"/>
        <v>2</v>
      </c>
      <c r="X44" s="11"/>
      <c r="Y44" s="15" t="s">
        <v>44</v>
      </c>
      <c r="Z44" s="15" t="s">
        <v>44</v>
      </c>
      <c r="AA44" s="4" t="s">
        <v>144</v>
      </c>
      <c r="AB44" s="16" t="s">
        <v>34</v>
      </c>
      <c r="AD44" s="16" t="s">
        <v>17</v>
      </c>
      <c r="AE44" s="16" t="s">
        <v>17</v>
      </c>
      <c r="AF44" s="16" t="s">
        <v>17</v>
      </c>
    </row>
    <row r="45" spans="1:33">
      <c r="A45" s="16"/>
      <c r="B45" s="16" t="str">
        <f t="shared" si="0"/>
        <v>M501415</v>
      </c>
      <c r="C45" s="369">
        <v>6</v>
      </c>
      <c r="D45" s="139"/>
      <c r="E45" s="17">
        <f t="shared" si="6"/>
        <v>24</v>
      </c>
      <c r="F45" s="17">
        <v>4</v>
      </c>
      <c r="G45" s="365" t="s">
        <v>17</v>
      </c>
      <c r="H45" s="17">
        <v>14</v>
      </c>
      <c r="I45" s="19" t="str">
        <f t="shared" ca="1" si="1"/>
        <v>TV Berkenbaum</v>
      </c>
      <c r="J45" s="20" t="s">
        <v>22</v>
      </c>
      <c r="K45" s="365" t="s">
        <v>17</v>
      </c>
      <c r="L45" s="437">
        <v>15</v>
      </c>
      <c r="M45" s="29" t="str">
        <f t="shared" ca="1" si="2"/>
        <v>TSV Ludwigshafen</v>
      </c>
      <c r="N45" s="365" t="s">
        <v>17</v>
      </c>
      <c r="O45" s="437">
        <v>1</v>
      </c>
      <c r="P45" s="29" t="str">
        <f t="shared" ca="1" si="3"/>
        <v>MTV Markoldendorf</v>
      </c>
      <c r="Q45" s="21" t="s">
        <v>418</v>
      </c>
      <c r="R45" s="152">
        <v>30</v>
      </c>
      <c r="S45" s="153" t="s">
        <v>21</v>
      </c>
      <c r="T45" s="154">
        <v>28</v>
      </c>
      <c r="U45" s="22">
        <f t="shared" si="7"/>
        <v>2</v>
      </c>
      <c r="V45" s="20" t="s">
        <v>21</v>
      </c>
      <c r="W45" s="23">
        <f t="shared" si="8"/>
        <v>0</v>
      </c>
      <c r="X45" s="11"/>
      <c r="Y45" s="20" t="s">
        <v>44</v>
      </c>
      <c r="Z45" s="20" t="s">
        <v>44</v>
      </c>
      <c r="AA45" s="4" t="s">
        <v>144</v>
      </c>
      <c r="AB45" s="16" t="s">
        <v>34</v>
      </c>
      <c r="AD45" s="18" t="s">
        <v>17</v>
      </c>
      <c r="AE45" s="18" t="s">
        <v>17</v>
      </c>
      <c r="AF45" s="18" t="s">
        <v>17</v>
      </c>
    </row>
    <row r="46" spans="1:33">
      <c r="A46" s="16"/>
      <c r="B46" s="16" t="str">
        <f t="shared" si="0"/>
        <v>M400103</v>
      </c>
      <c r="C46" s="11">
        <f>+C42+1</f>
        <v>7</v>
      </c>
      <c r="D46" s="136">
        <f>+Daten!N10</f>
        <v>0.52083333333333337</v>
      </c>
      <c r="E46" s="11">
        <f t="shared" si="6"/>
        <v>25</v>
      </c>
      <c r="F46" s="4">
        <v>1</v>
      </c>
      <c r="G46" s="367" t="s">
        <v>15</v>
      </c>
      <c r="H46" s="11">
        <v>1</v>
      </c>
      <c r="I46" s="12" t="str">
        <f t="shared" ca="1" si="1"/>
        <v>SV Werder Bremen</v>
      </c>
      <c r="J46" s="15" t="s">
        <v>22</v>
      </c>
      <c r="K46" s="367" t="s">
        <v>15</v>
      </c>
      <c r="L46" s="142">
        <v>3</v>
      </c>
      <c r="M46" s="34" t="str">
        <f t="shared" ca="1" si="2"/>
        <v>VfL Waiblingen</v>
      </c>
      <c r="N46" s="367" t="s">
        <v>15</v>
      </c>
      <c r="O46" s="142">
        <v>12</v>
      </c>
      <c r="P46" s="34" t="str">
        <f t="shared" ca="1" si="3"/>
        <v>MTV Eiche Schönebeck</v>
      </c>
      <c r="Q46" s="26" t="s">
        <v>419</v>
      </c>
      <c r="R46" s="149">
        <v>41</v>
      </c>
      <c r="S46" s="150" t="s">
        <v>21</v>
      </c>
      <c r="T46" s="151">
        <v>26</v>
      </c>
      <c r="U46" s="27">
        <f t="shared" si="7"/>
        <v>2</v>
      </c>
      <c r="V46" s="15" t="s">
        <v>21</v>
      </c>
      <c r="W46" s="28">
        <f t="shared" si="8"/>
        <v>0</v>
      </c>
      <c r="X46" s="24"/>
      <c r="Y46" s="15" t="s">
        <v>44</v>
      </c>
      <c r="Z46" s="15" t="s">
        <v>44</v>
      </c>
      <c r="AA46" s="4" t="s">
        <v>145</v>
      </c>
      <c r="AB46" s="16" t="s">
        <v>34</v>
      </c>
      <c r="AD46" s="16" t="s">
        <v>15</v>
      </c>
      <c r="AE46" s="16" t="s">
        <v>15</v>
      </c>
      <c r="AF46" s="16" t="s">
        <v>15</v>
      </c>
    </row>
    <row r="47" spans="1:33">
      <c r="A47" s="16"/>
      <c r="B47" s="16" t="str">
        <f t="shared" si="0"/>
        <v>M401113</v>
      </c>
      <c r="C47" s="370">
        <v>7</v>
      </c>
      <c r="D47" s="140"/>
      <c r="E47" s="11">
        <f t="shared" si="6"/>
        <v>26</v>
      </c>
      <c r="F47" s="4">
        <v>2</v>
      </c>
      <c r="G47" s="367" t="s">
        <v>15</v>
      </c>
      <c r="H47" s="11">
        <v>11</v>
      </c>
      <c r="I47" s="12" t="str">
        <f t="shared" ca="1" si="1"/>
        <v>MTV Jahn Schladen</v>
      </c>
      <c r="J47" s="15" t="s">
        <v>22</v>
      </c>
      <c r="K47" s="367" t="s">
        <v>15</v>
      </c>
      <c r="L47" s="142">
        <v>13</v>
      </c>
      <c r="M47" s="34" t="str">
        <f t="shared" ca="1" si="2"/>
        <v>Linden-Dahlhauser TV</v>
      </c>
      <c r="N47" s="367" t="s">
        <v>15</v>
      </c>
      <c r="O47" s="442">
        <v>5</v>
      </c>
      <c r="P47" s="34" t="str">
        <f t="shared" ca="1" si="3"/>
        <v>TV Winterhagen</v>
      </c>
      <c r="Q47" s="26" t="s">
        <v>417</v>
      </c>
      <c r="R47" s="149">
        <v>30</v>
      </c>
      <c r="S47" s="150" t="s">
        <v>21</v>
      </c>
      <c r="T47" s="151">
        <v>31</v>
      </c>
      <c r="U47" s="27">
        <f t="shared" si="7"/>
        <v>0</v>
      </c>
      <c r="V47" s="15" t="s">
        <v>21</v>
      </c>
      <c r="W47" s="28">
        <f t="shared" si="8"/>
        <v>2</v>
      </c>
      <c r="X47" s="24"/>
      <c r="Y47" s="15" t="s">
        <v>44</v>
      </c>
      <c r="Z47" s="15" t="s">
        <v>44</v>
      </c>
      <c r="AA47" s="11" t="s">
        <v>145</v>
      </c>
      <c r="AB47" s="16" t="s">
        <v>34</v>
      </c>
      <c r="AD47" s="16" t="s">
        <v>15</v>
      </c>
      <c r="AE47" s="16" t="s">
        <v>15</v>
      </c>
      <c r="AF47" s="16" t="s">
        <v>15</v>
      </c>
      <c r="AG47" s="3">
        <v>2</v>
      </c>
    </row>
    <row r="48" spans="1:33">
      <c r="A48" s="16"/>
      <c r="B48" s="16" t="str">
        <f t="shared" si="0"/>
        <v>M300103</v>
      </c>
      <c r="C48" s="370">
        <v>7</v>
      </c>
      <c r="D48" s="140"/>
      <c r="E48" s="11">
        <f t="shared" si="6"/>
        <v>27</v>
      </c>
      <c r="F48" s="4">
        <v>3</v>
      </c>
      <c r="G48" s="367" t="s">
        <v>13</v>
      </c>
      <c r="H48" s="11">
        <v>1</v>
      </c>
      <c r="I48" s="12" t="str">
        <f t="shared" ca="1" si="1"/>
        <v>TV Kleefeld</v>
      </c>
      <c r="J48" s="15" t="s">
        <v>22</v>
      </c>
      <c r="K48" s="367" t="s">
        <v>13</v>
      </c>
      <c r="L48" s="46">
        <v>3</v>
      </c>
      <c r="M48" s="34" t="str">
        <f t="shared" ca="1" si="2"/>
        <v>SV Weiler</v>
      </c>
      <c r="N48" s="367" t="s">
        <v>13</v>
      </c>
      <c r="O48" s="142">
        <v>12</v>
      </c>
      <c r="P48" s="34" t="str">
        <f t="shared" ca="1" si="3"/>
        <v>Niendorfer TSV</v>
      </c>
      <c r="Q48" s="26" t="s">
        <v>420</v>
      </c>
      <c r="R48" s="149">
        <v>28</v>
      </c>
      <c r="S48" s="150" t="s">
        <v>21</v>
      </c>
      <c r="T48" s="151">
        <v>32</v>
      </c>
      <c r="U48" s="27">
        <f t="shared" si="7"/>
        <v>0</v>
      </c>
      <c r="V48" s="15" t="s">
        <v>21</v>
      </c>
      <c r="W48" s="28">
        <f t="shared" si="8"/>
        <v>2</v>
      </c>
      <c r="X48" s="24"/>
      <c r="Y48" s="15" t="s">
        <v>44</v>
      </c>
      <c r="Z48" s="15" t="s">
        <v>44</v>
      </c>
      <c r="AA48" s="4" t="s">
        <v>146</v>
      </c>
      <c r="AB48" s="16" t="s">
        <v>34</v>
      </c>
      <c r="AD48" s="16" t="s">
        <v>13</v>
      </c>
      <c r="AE48" s="16" t="s">
        <v>13</v>
      </c>
      <c r="AF48" s="16" t="s">
        <v>13</v>
      </c>
    </row>
    <row r="49" spans="1:34">
      <c r="A49" s="16"/>
      <c r="B49" s="16" t="str">
        <f t="shared" si="0"/>
        <v>M301113</v>
      </c>
      <c r="C49" s="369">
        <v>7</v>
      </c>
      <c r="D49" s="139"/>
      <c r="E49" s="17">
        <f t="shared" si="6"/>
        <v>28</v>
      </c>
      <c r="F49" s="17">
        <v>4</v>
      </c>
      <c r="G49" s="365" t="s">
        <v>13</v>
      </c>
      <c r="H49" s="17">
        <v>11</v>
      </c>
      <c r="I49" s="19" t="str">
        <f t="shared" ca="1" si="1"/>
        <v>SSC Dodesheide</v>
      </c>
      <c r="J49" s="20" t="s">
        <v>22</v>
      </c>
      <c r="K49" s="365" t="s">
        <v>13</v>
      </c>
      <c r="L49" s="437">
        <v>13</v>
      </c>
      <c r="M49" s="29" t="str">
        <f t="shared" ca="1" si="2"/>
        <v>Charlottenburger TSV</v>
      </c>
      <c r="N49" s="365" t="s">
        <v>13</v>
      </c>
      <c r="O49" s="437">
        <v>2</v>
      </c>
      <c r="P49" s="29" t="str">
        <f t="shared" ca="1" si="3"/>
        <v>TuS Aschen-Strang</v>
      </c>
      <c r="Q49" s="21" t="s">
        <v>421</v>
      </c>
      <c r="R49" s="152">
        <v>39</v>
      </c>
      <c r="S49" s="153" t="s">
        <v>21</v>
      </c>
      <c r="T49" s="154">
        <v>21</v>
      </c>
      <c r="U49" s="22">
        <f t="shared" si="7"/>
        <v>2</v>
      </c>
      <c r="V49" s="20" t="s">
        <v>21</v>
      </c>
      <c r="W49" s="23">
        <f t="shared" si="8"/>
        <v>0</v>
      </c>
      <c r="X49" s="24"/>
      <c r="Y49" s="20" t="s">
        <v>44</v>
      </c>
      <c r="Z49" s="20" t="s">
        <v>44</v>
      </c>
      <c r="AA49" s="4" t="s">
        <v>146</v>
      </c>
      <c r="AB49" s="16" t="s">
        <v>34</v>
      </c>
      <c r="AD49" s="18" t="s">
        <v>13</v>
      </c>
      <c r="AE49" s="18" t="s">
        <v>13</v>
      </c>
      <c r="AF49" s="18" t="s">
        <v>13</v>
      </c>
    </row>
    <row r="50" spans="1:34">
      <c r="A50" s="16"/>
      <c r="B50" s="16" t="str">
        <f t="shared" si="0"/>
        <v>M300204</v>
      </c>
      <c r="C50" s="11">
        <f>+C46+1</f>
        <v>8</v>
      </c>
      <c r="D50" s="136">
        <f>+Daten!N11</f>
        <v>0.53819444444444453</v>
      </c>
      <c r="E50" s="11">
        <f t="shared" si="6"/>
        <v>29</v>
      </c>
      <c r="F50" s="4">
        <v>1</v>
      </c>
      <c r="G50" s="367" t="s">
        <v>13</v>
      </c>
      <c r="H50" s="11">
        <v>2</v>
      </c>
      <c r="I50" s="12" t="str">
        <f t="shared" ca="1" si="1"/>
        <v>TuS Aschen-Strang</v>
      </c>
      <c r="J50" s="15" t="s">
        <v>22</v>
      </c>
      <c r="K50" s="367" t="s">
        <v>13</v>
      </c>
      <c r="L50" s="142">
        <v>4</v>
      </c>
      <c r="M50" s="34" t="str">
        <f t="shared" ca="1" si="2"/>
        <v>Eiserfelder TV</v>
      </c>
      <c r="N50" s="367" t="s">
        <v>13</v>
      </c>
      <c r="O50" s="142">
        <v>13</v>
      </c>
      <c r="P50" s="34" t="str">
        <f t="shared" ca="1" si="3"/>
        <v>Charlottenburger TSV</v>
      </c>
      <c r="Q50" s="26" t="s">
        <v>422</v>
      </c>
      <c r="R50" s="149">
        <v>33</v>
      </c>
      <c r="S50" s="150" t="s">
        <v>21</v>
      </c>
      <c r="T50" s="151">
        <v>21</v>
      </c>
      <c r="U50" s="27">
        <f t="shared" si="7"/>
        <v>2</v>
      </c>
      <c r="V50" s="15" t="s">
        <v>21</v>
      </c>
      <c r="W50" s="28">
        <f t="shared" si="8"/>
        <v>0</v>
      </c>
      <c r="X50" s="11"/>
      <c r="Y50" s="15" t="s">
        <v>44</v>
      </c>
      <c r="Z50" s="15" t="s">
        <v>44</v>
      </c>
      <c r="AA50" s="4" t="s">
        <v>147</v>
      </c>
      <c r="AB50" s="16" t="s">
        <v>34</v>
      </c>
      <c r="AD50" s="16" t="s">
        <v>13</v>
      </c>
      <c r="AE50" s="16" t="s">
        <v>13</v>
      </c>
      <c r="AF50" s="16" t="s">
        <v>13</v>
      </c>
      <c r="AH50" s="50"/>
    </row>
    <row r="51" spans="1:34">
      <c r="A51" s="16"/>
      <c r="B51" s="16" t="str">
        <f t="shared" si="0"/>
        <v>M301214</v>
      </c>
      <c r="C51" s="370">
        <v>8</v>
      </c>
      <c r="D51" s="140"/>
      <c r="E51" s="11">
        <f t="shared" si="6"/>
        <v>30</v>
      </c>
      <c r="F51" s="4">
        <v>2</v>
      </c>
      <c r="G51" s="367" t="s">
        <v>13</v>
      </c>
      <c r="H51" s="11">
        <v>12</v>
      </c>
      <c r="I51" s="12" t="str">
        <f t="shared" ca="1" si="1"/>
        <v>Niendorfer TSV</v>
      </c>
      <c r="J51" s="15" t="s">
        <v>22</v>
      </c>
      <c r="K51" s="367" t="s">
        <v>13</v>
      </c>
      <c r="L51" s="142">
        <v>14</v>
      </c>
      <c r="M51" s="34" t="str">
        <f t="shared" ca="1" si="2"/>
        <v>TV Berkenbaum</v>
      </c>
      <c r="N51" s="367" t="s">
        <v>13</v>
      </c>
      <c r="O51" s="142">
        <v>3</v>
      </c>
      <c r="P51" s="34" t="str">
        <f t="shared" ca="1" si="3"/>
        <v>SV Weiler</v>
      </c>
      <c r="Q51" s="26" t="s">
        <v>423</v>
      </c>
      <c r="R51" s="149">
        <v>32</v>
      </c>
      <c r="S51" s="150" t="s">
        <v>21</v>
      </c>
      <c r="T51" s="151">
        <v>45</v>
      </c>
      <c r="U51" s="27">
        <f t="shared" si="7"/>
        <v>0</v>
      </c>
      <c r="V51" s="15" t="s">
        <v>21</v>
      </c>
      <c r="W51" s="28">
        <f t="shared" si="8"/>
        <v>2</v>
      </c>
      <c r="X51" s="11"/>
      <c r="Y51" s="15" t="s">
        <v>44</v>
      </c>
      <c r="Z51" s="15" t="s">
        <v>44</v>
      </c>
      <c r="AA51" s="4" t="s">
        <v>147</v>
      </c>
      <c r="AB51" s="16" t="s">
        <v>34</v>
      </c>
      <c r="AD51" s="16" t="s">
        <v>13</v>
      </c>
      <c r="AE51" s="16" t="s">
        <v>13</v>
      </c>
      <c r="AF51" s="16" t="s">
        <v>13</v>
      </c>
      <c r="AH51" s="50"/>
    </row>
    <row r="52" spans="1:34">
      <c r="A52" s="16"/>
      <c r="B52" s="16" t="str">
        <f t="shared" si="0"/>
        <v>M500103</v>
      </c>
      <c r="C52" s="370">
        <v>8</v>
      </c>
      <c r="D52" s="140"/>
      <c r="E52" s="11">
        <f t="shared" si="6"/>
        <v>31</v>
      </c>
      <c r="F52" s="4">
        <v>3</v>
      </c>
      <c r="G52" s="367" t="s">
        <v>17</v>
      </c>
      <c r="H52" s="11">
        <v>1</v>
      </c>
      <c r="I52" s="12" t="str">
        <f t="shared" ca="1" si="1"/>
        <v>MTV Markoldendorf</v>
      </c>
      <c r="J52" s="15" t="s">
        <v>22</v>
      </c>
      <c r="K52" s="367" t="s">
        <v>17</v>
      </c>
      <c r="L52" s="142">
        <v>3</v>
      </c>
      <c r="M52" s="34" t="str">
        <f t="shared" ca="1" si="2"/>
        <v>MTV München</v>
      </c>
      <c r="N52" s="367" t="s">
        <v>17</v>
      </c>
      <c r="O52" s="142">
        <v>12</v>
      </c>
      <c r="P52" s="34" t="str">
        <f t="shared" ca="1" si="3"/>
        <v>TSV Burgdorf</v>
      </c>
      <c r="Q52" s="26" t="s">
        <v>424</v>
      </c>
      <c r="R52" s="149">
        <v>34</v>
      </c>
      <c r="S52" s="150" t="s">
        <v>21</v>
      </c>
      <c r="T52" s="151">
        <v>28</v>
      </c>
      <c r="U52" s="27">
        <f t="shared" si="7"/>
        <v>2</v>
      </c>
      <c r="V52" s="15" t="s">
        <v>21</v>
      </c>
      <c r="W52" s="28">
        <f t="shared" si="8"/>
        <v>0</v>
      </c>
      <c r="X52" s="24"/>
      <c r="Y52" s="15" t="s">
        <v>44</v>
      </c>
      <c r="Z52" s="15" t="s">
        <v>44</v>
      </c>
      <c r="AA52" s="4" t="s">
        <v>148</v>
      </c>
      <c r="AB52" s="16" t="s">
        <v>34</v>
      </c>
      <c r="AD52" s="16" t="s">
        <v>17</v>
      </c>
      <c r="AE52" s="16" t="s">
        <v>17</v>
      </c>
      <c r="AF52" s="16" t="s">
        <v>17</v>
      </c>
      <c r="AH52" s="50"/>
    </row>
    <row r="53" spans="1:34">
      <c r="A53" s="16"/>
      <c r="B53" s="16" t="str">
        <f t="shared" si="0"/>
        <v>M501113</v>
      </c>
      <c r="C53" s="369">
        <v>8</v>
      </c>
      <c r="D53" s="139"/>
      <c r="E53" s="17">
        <f t="shared" si="6"/>
        <v>32</v>
      </c>
      <c r="F53" s="17">
        <v>4</v>
      </c>
      <c r="G53" s="365" t="s">
        <v>17</v>
      </c>
      <c r="H53" s="17">
        <v>11</v>
      </c>
      <c r="I53" s="19" t="str">
        <f t="shared" ca="1" si="1"/>
        <v>Charlottenburger TSV</v>
      </c>
      <c r="J53" s="20" t="s">
        <v>22</v>
      </c>
      <c r="K53" s="365" t="s">
        <v>17</v>
      </c>
      <c r="L53" s="437">
        <v>13</v>
      </c>
      <c r="M53" s="29" t="str">
        <f t="shared" ca="1" si="2"/>
        <v>TV Frisch Auf Altenbochum</v>
      </c>
      <c r="N53" s="365" t="s">
        <v>17</v>
      </c>
      <c r="O53" s="437">
        <v>2</v>
      </c>
      <c r="P53" s="29" t="str">
        <f t="shared" ca="1" si="3"/>
        <v>SV Werder Bremen</v>
      </c>
      <c r="Q53" s="21" t="s">
        <v>425</v>
      </c>
      <c r="R53" s="152">
        <v>25</v>
      </c>
      <c r="S53" s="153" t="s">
        <v>21</v>
      </c>
      <c r="T53" s="154">
        <v>35</v>
      </c>
      <c r="U53" s="22">
        <f t="shared" si="7"/>
        <v>0</v>
      </c>
      <c r="V53" s="20" t="s">
        <v>21</v>
      </c>
      <c r="W53" s="23">
        <f t="shared" si="8"/>
        <v>2</v>
      </c>
      <c r="X53" s="24"/>
      <c r="Y53" s="20" t="s">
        <v>44</v>
      </c>
      <c r="Z53" s="20" t="s">
        <v>44</v>
      </c>
      <c r="AA53" s="4" t="s">
        <v>148</v>
      </c>
      <c r="AB53" s="16" t="s">
        <v>34</v>
      </c>
      <c r="AD53" s="18" t="s">
        <v>17</v>
      </c>
      <c r="AE53" s="18" t="s">
        <v>17</v>
      </c>
      <c r="AF53" s="18" t="s">
        <v>17</v>
      </c>
    </row>
    <row r="54" spans="1:34">
      <c r="A54" s="16"/>
      <c r="B54" s="16" t="str">
        <f t="shared" si="0"/>
        <v>M400204</v>
      </c>
      <c r="C54" s="11">
        <f>+C50+1</f>
        <v>9</v>
      </c>
      <c r="D54" s="136">
        <f>+Daten!N12</f>
        <v>0.55555555555555569</v>
      </c>
      <c r="E54" s="11">
        <f t="shared" si="6"/>
        <v>33</v>
      </c>
      <c r="F54" s="4">
        <v>1</v>
      </c>
      <c r="G54" s="367" t="s">
        <v>15</v>
      </c>
      <c r="H54" s="11">
        <v>2</v>
      </c>
      <c r="I54" s="12" t="str">
        <f t="shared" ref="I54:I69" ca="1" si="9">INDIRECT(ADDRESS(MATCH(H54,$A$1:$A$19,0),MATCH(G54,$A$3:$AF$3,0)))</f>
        <v>SG Arbergen-Mahndorf</v>
      </c>
      <c r="J54" s="15" t="s">
        <v>22</v>
      </c>
      <c r="K54" s="367" t="s">
        <v>15</v>
      </c>
      <c r="L54" s="142">
        <v>4</v>
      </c>
      <c r="M54" s="443" t="str">
        <f t="shared" ref="M54:M69" ca="1" si="10">INDIRECT(ADDRESS(MATCH(L54,$A$1:$A$19,0),MATCH(K54,$A$3:$AF$3,0)))</f>
        <v>TSG Eisenberg</v>
      </c>
      <c r="N54" s="367" t="s">
        <v>15</v>
      </c>
      <c r="O54" s="142">
        <v>15</v>
      </c>
      <c r="P54" s="34" t="str">
        <f t="shared" ref="P54:P69" ca="1" si="11">INDIRECT(ADDRESS(MATCH(O54,$A$1:$A$19,0),MATCH(N54,$A$3:$AF$3,0)))</f>
        <v>SV Kehlen</v>
      </c>
      <c r="Q54" s="26"/>
      <c r="R54" s="149">
        <v>30</v>
      </c>
      <c r="S54" s="150" t="s">
        <v>21</v>
      </c>
      <c r="T54" s="151">
        <v>15</v>
      </c>
      <c r="U54" s="27">
        <f t="shared" si="7"/>
        <v>2</v>
      </c>
      <c r="V54" s="15" t="s">
        <v>21</v>
      </c>
      <c r="W54" s="28">
        <f t="shared" si="8"/>
        <v>0</v>
      </c>
      <c r="X54" s="12"/>
      <c r="Y54" s="15" t="s">
        <v>44</v>
      </c>
      <c r="Z54" s="15" t="s">
        <v>44</v>
      </c>
      <c r="AA54" s="4" t="s">
        <v>149</v>
      </c>
      <c r="AB54" s="16" t="s">
        <v>34</v>
      </c>
      <c r="AD54" s="16" t="s">
        <v>15</v>
      </c>
      <c r="AE54" s="16" t="s">
        <v>15</v>
      </c>
      <c r="AF54" s="16" t="s">
        <v>15</v>
      </c>
      <c r="AH54" s="50"/>
    </row>
    <row r="55" spans="1:34">
      <c r="A55" s="16"/>
      <c r="B55" s="16" t="str">
        <f t="shared" si="0"/>
        <v>M401214</v>
      </c>
      <c r="C55" s="370">
        <v>9</v>
      </c>
      <c r="D55" s="140"/>
      <c r="E55" s="11">
        <f t="shared" ref="E55:E86" si="12">+E54+1</f>
        <v>34</v>
      </c>
      <c r="F55" s="4">
        <v>2</v>
      </c>
      <c r="G55" s="367" t="s">
        <v>15</v>
      </c>
      <c r="H55" s="11">
        <v>12</v>
      </c>
      <c r="I55" s="12" t="str">
        <f t="shared" ca="1" si="9"/>
        <v>MTV Eiche Schönebeck</v>
      </c>
      <c r="J55" s="15" t="s">
        <v>22</v>
      </c>
      <c r="K55" s="367" t="s">
        <v>15</v>
      </c>
      <c r="L55" s="142">
        <v>14</v>
      </c>
      <c r="M55" s="34" t="str">
        <f t="shared" ca="1" si="10"/>
        <v>TV Zeilhard</v>
      </c>
      <c r="N55" s="367" t="s">
        <v>15</v>
      </c>
      <c r="O55" s="441">
        <v>3</v>
      </c>
      <c r="P55" s="34" t="str">
        <f t="shared" ca="1" si="11"/>
        <v>VfL Waiblingen</v>
      </c>
      <c r="Q55" s="26" t="s">
        <v>406</v>
      </c>
      <c r="R55" s="149">
        <v>25</v>
      </c>
      <c r="S55" s="150" t="s">
        <v>21</v>
      </c>
      <c r="T55" s="151">
        <v>37</v>
      </c>
      <c r="U55" s="27">
        <f t="shared" si="7"/>
        <v>0</v>
      </c>
      <c r="V55" s="15" t="s">
        <v>21</v>
      </c>
      <c r="W55" s="28">
        <f t="shared" si="8"/>
        <v>2</v>
      </c>
      <c r="X55" s="24"/>
      <c r="Y55" s="15" t="s">
        <v>44</v>
      </c>
      <c r="Z55" s="15" t="s">
        <v>44</v>
      </c>
      <c r="AA55" s="4" t="s">
        <v>149</v>
      </c>
      <c r="AB55" s="16" t="s">
        <v>34</v>
      </c>
      <c r="AD55" s="16" t="s">
        <v>15</v>
      </c>
      <c r="AE55" s="16" t="s">
        <v>15</v>
      </c>
      <c r="AF55" s="16" t="s">
        <v>15</v>
      </c>
      <c r="AG55" s="3">
        <v>5</v>
      </c>
      <c r="AH55" s="50"/>
    </row>
    <row r="56" spans="1:34">
      <c r="A56" s="16"/>
      <c r="B56" s="16" t="str">
        <f t="shared" si="0"/>
        <v>M500204</v>
      </c>
      <c r="C56" s="370">
        <v>9</v>
      </c>
      <c r="D56" s="140"/>
      <c r="E56" s="11">
        <f t="shared" si="12"/>
        <v>35</v>
      </c>
      <c r="F56" s="4">
        <v>3</v>
      </c>
      <c r="G56" s="367" t="s">
        <v>17</v>
      </c>
      <c r="H56" s="11">
        <v>2</v>
      </c>
      <c r="I56" s="12" t="str">
        <f t="shared" ca="1" si="9"/>
        <v>SV Werder Bremen</v>
      </c>
      <c r="J56" s="15" t="s">
        <v>22</v>
      </c>
      <c r="K56" s="367" t="s">
        <v>17</v>
      </c>
      <c r="L56" s="142">
        <v>4</v>
      </c>
      <c r="M56" s="34" t="str">
        <f t="shared" ca="1" si="10"/>
        <v>SV Prag Stuttgart</v>
      </c>
      <c r="N56" s="367" t="s">
        <v>17</v>
      </c>
      <c r="O56" s="142">
        <v>15</v>
      </c>
      <c r="P56" s="34" t="str">
        <f t="shared" ca="1" si="11"/>
        <v>TSV Ludwigshafen</v>
      </c>
      <c r="Q56" s="26" t="s">
        <v>426</v>
      </c>
      <c r="R56" s="149">
        <v>39</v>
      </c>
      <c r="S56" s="150" t="s">
        <v>21</v>
      </c>
      <c r="T56" s="151">
        <v>23</v>
      </c>
      <c r="U56" s="27">
        <f t="shared" si="7"/>
        <v>2</v>
      </c>
      <c r="V56" s="15" t="s">
        <v>21</v>
      </c>
      <c r="W56" s="28">
        <f t="shared" si="8"/>
        <v>0</v>
      </c>
      <c r="X56" s="11"/>
      <c r="Y56" s="15" t="s">
        <v>44</v>
      </c>
      <c r="Z56" s="15" t="s">
        <v>44</v>
      </c>
      <c r="AA56" s="4" t="s">
        <v>150</v>
      </c>
      <c r="AB56" s="16" t="s">
        <v>34</v>
      </c>
      <c r="AD56" s="16" t="s">
        <v>17</v>
      </c>
      <c r="AE56" s="16" t="s">
        <v>17</v>
      </c>
      <c r="AF56" s="16" t="s">
        <v>17</v>
      </c>
      <c r="AH56" s="50"/>
    </row>
    <row r="57" spans="1:34">
      <c r="A57" s="16"/>
      <c r="B57" s="16" t="str">
        <f t="shared" si="0"/>
        <v>M501214</v>
      </c>
      <c r="C57" s="369">
        <v>9</v>
      </c>
      <c r="D57" s="139"/>
      <c r="E57" s="17">
        <f t="shared" si="12"/>
        <v>36</v>
      </c>
      <c r="F57" s="17">
        <v>4</v>
      </c>
      <c r="G57" s="365" t="s">
        <v>17</v>
      </c>
      <c r="H57" s="17">
        <v>12</v>
      </c>
      <c r="I57" s="19" t="str">
        <f t="shared" ca="1" si="9"/>
        <v>TSV Burgdorf</v>
      </c>
      <c r="J57" s="20" t="s">
        <v>22</v>
      </c>
      <c r="K57" s="365" t="s">
        <v>17</v>
      </c>
      <c r="L57" s="437">
        <v>14</v>
      </c>
      <c r="M57" s="29" t="str">
        <f t="shared" ca="1" si="10"/>
        <v>TV Berkenbaum</v>
      </c>
      <c r="N57" s="365" t="s">
        <v>17</v>
      </c>
      <c r="O57" s="437">
        <v>5</v>
      </c>
      <c r="P57" s="29" t="str">
        <f t="shared" ca="1" si="11"/>
        <v>TB Essen-Haarzopf</v>
      </c>
      <c r="Q57" s="21" t="s">
        <v>427</v>
      </c>
      <c r="R57" s="152">
        <v>28</v>
      </c>
      <c r="S57" s="153" t="s">
        <v>21</v>
      </c>
      <c r="T57" s="154">
        <v>28</v>
      </c>
      <c r="U57" s="22">
        <f t="shared" si="7"/>
        <v>1</v>
      </c>
      <c r="V57" s="20" t="s">
        <v>21</v>
      </c>
      <c r="W57" s="23">
        <f t="shared" si="8"/>
        <v>1</v>
      </c>
      <c r="X57" s="11"/>
      <c r="Y57" s="20" t="s">
        <v>44</v>
      </c>
      <c r="Z57" s="20" t="s">
        <v>44</v>
      </c>
      <c r="AA57" s="4" t="s">
        <v>150</v>
      </c>
      <c r="AB57" s="16" t="s">
        <v>34</v>
      </c>
      <c r="AD57" s="18" t="s">
        <v>17</v>
      </c>
      <c r="AE57" s="18" t="s">
        <v>17</v>
      </c>
      <c r="AF57" s="18" t="s">
        <v>17</v>
      </c>
    </row>
    <row r="58" spans="1:34">
      <c r="A58" s="16"/>
      <c r="B58" s="16" t="str">
        <f t="shared" si="0"/>
        <v>M400305</v>
      </c>
      <c r="C58" s="11">
        <f>+C54+1</f>
        <v>10</v>
      </c>
      <c r="D58" s="136">
        <f>+Daten!N13</f>
        <v>0.57291666666666685</v>
      </c>
      <c r="E58" s="11">
        <f t="shared" si="12"/>
        <v>37</v>
      </c>
      <c r="F58" s="4">
        <v>1</v>
      </c>
      <c r="G58" s="367" t="s">
        <v>15</v>
      </c>
      <c r="H58" s="11">
        <v>3</v>
      </c>
      <c r="I58" s="12" t="str">
        <f t="shared" ca="1" si="9"/>
        <v>VfL Waiblingen</v>
      </c>
      <c r="J58" s="15" t="s">
        <v>22</v>
      </c>
      <c r="K58" s="367" t="s">
        <v>15</v>
      </c>
      <c r="L58" s="142">
        <v>5</v>
      </c>
      <c r="M58" s="34" t="str">
        <f t="shared" ca="1" si="10"/>
        <v>TV Winterhagen</v>
      </c>
      <c r="N58" s="367" t="s">
        <v>15</v>
      </c>
      <c r="O58" s="142">
        <v>11</v>
      </c>
      <c r="P58" s="34" t="str">
        <f t="shared" ca="1" si="11"/>
        <v>MTV Jahn Schladen</v>
      </c>
      <c r="Q58" s="26" t="s">
        <v>428</v>
      </c>
      <c r="R58" s="149">
        <v>33</v>
      </c>
      <c r="S58" s="150" t="s">
        <v>21</v>
      </c>
      <c r="T58" s="151">
        <v>34</v>
      </c>
      <c r="U58" s="27">
        <f t="shared" si="7"/>
        <v>0</v>
      </c>
      <c r="V58" s="15" t="s">
        <v>21</v>
      </c>
      <c r="W58" s="28">
        <f t="shared" si="8"/>
        <v>2</v>
      </c>
      <c r="X58" s="24"/>
      <c r="Y58" s="15" t="s">
        <v>44</v>
      </c>
      <c r="Z58" s="15" t="s">
        <v>44</v>
      </c>
      <c r="AA58" s="4" t="s">
        <v>151</v>
      </c>
      <c r="AB58" s="16" t="s">
        <v>34</v>
      </c>
      <c r="AD58" s="16" t="s">
        <v>15</v>
      </c>
      <c r="AE58" s="16" t="s">
        <v>15</v>
      </c>
      <c r="AF58" s="16" t="s">
        <v>15</v>
      </c>
      <c r="AH58" s="50"/>
    </row>
    <row r="59" spans="1:34">
      <c r="A59" s="16"/>
      <c r="B59" s="16" t="str">
        <f t="shared" si="0"/>
        <v>M401315</v>
      </c>
      <c r="C59" s="370">
        <v>10</v>
      </c>
      <c r="D59" s="140"/>
      <c r="E59" s="11">
        <f t="shared" si="12"/>
        <v>38</v>
      </c>
      <c r="F59" s="4">
        <v>2</v>
      </c>
      <c r="G59" s="367" t="s">
        <v>15</v>
      </c>
      <c r="H59" s="11">
        <v>13</v>
      </c>
      <c r="I59" s="12" t="str">
        <f t="shared" ca="1" si="9"/>
        <v>Linden-Dahlhauser TV</v>
      </c>
      <c r="J59" s="15" t="s">
        <v>22</v>
      </c>
      <c r="K59" s="367" t="s">
        <v>15</v>
      </c>
      <c r="L59" s="142">
        <v>15</v>
      </c>
      <c r="M59" s="34" t="str">
        <f t="shared" ca="1" si="10"/>
        <v>SV Kehlen</v>
      </c>
      <c r="N59" s="367" t="s">
        <v>15</v>
      </c>
      <c r="O59" s="441">
        <v>1</v>
      </c>
      <c r="P59" s="34" t="str">
        <f t="shared" ca="1" si="11"/>
        <v>SV Werder Bremen</v>
      </c>
      <c r="Q59" s="26" t="s">
        <v>429</v>
      </c>
      <c r="R59" s="149">
        <v>36</v>
      </c>
      <c r="S59" s="150" t="s">
        <v>21</v>
      </c>
      <c r="T59" s="151">
        <v>28</v>
      </c>
      <c r="U59" s="27">
        <f t="shared" si="7"/>
        <v>2</v>
      </c>
      <c r="V59" s="15" t="s">
        <v>21</v>
      </c>
      <c r="W59" s="28">
        <f t="shared" si="8"/>
        <v>0</v>
      </c>
      <c r="X59" s="24"/>
      <c r="Y59" s="15" t="s">
        <v>44</v>
      </c>
      <c r="Z59" s="15" t="s">
        <v>44</v>
      </c>
      <c r="AA59" s="4" t="s">
        <v>151</v>
      </c>
      <c r="AB59" s="16" t="s">
        <v>34</v>
      </c>
      <c r="AD59" s="16" t="s">
        <v>15</v>
      </c>
      <c r="AE59" s="16" t="s">
        <v>15</v>
      </c>
      <c r="AF59" s="16" t="s">
        <v>15</v>
      </c>
      <c r="AG59" s="3">
        <v>1</v>
      </c>
      <c r="AH59" s="50"/>
    </row>
    <row r="60" spans="1:34">
      <c r="A60" s="16"/>
      <c r="B60" s="16" t="str">
        <f t="shared" si="0"/>
        <v>M500305</v>
      </c>
      <c r="C60" s="370">
        <v>10</v>
      </c>
      <c r="D60" s="140"/>
      <c r="E60" s="11">
        <f t="shared" si="12"/>
        <v>39</v>
      </c>
      <c r="F60" s="4">
        <v>3</v>
      </c>
      <c r="G60" s="367" t="s">
        <v>17</v>
      </c>
      <c r="H60" s="11">
        <v>3</v>
      </c>
      <c r="I60" s="12" t="str">
        <f t="shared" ca="1" si="9"/>
        <v>MTV München</v>
      </c>
      <c r="J60" s="15" t="s">
        <v>22</v>
      </c>
      <c r="K60" s="367" t="s">
        <v>17</v>
      </c>
      <c r="L60" s="142">
        <v>5</v>
      </c>
      <c r="M60" s="34" t="str">
        <f t="shared" ca="1" si="10"/>
        <v>TB Essen-Haarzopf</v>
      </c>
      <c r="N60" s="367" t="s">
        <v>17</v>
      </c>
      <c r="O60" s="142">
        <v>11</v>
      </c>
      <c r="P60" s="34" t="str">
        <f t="shared" ca="1" si="11"/>
        <v>Charlottenburger TSV</v>
      </c>
      <c r="Q60" s="26" t="s">
        <v>430</v>
      </c>
      <c r="R60" s="149">
        <v>25</v>
      </c>
      <c r="S60" s="150" t="s">
        <v>21</v>
      </c>
      <c r="T60" s="151">
        <v>37</v>
      </c>
      <c r="U60" s="27">
        <f t="shared" si="7"/>
        <v>0</v>
      </c>
      <c r="V60" s="15" t="s">
        <v>21</v>
      </c>
      <c r="W60" s="28">
        <f t="shared" si="8"/>
        <v>2</v>
      </c>
      <c r="X60" s="24"/>
      <c r="Y60" s="15" t="s">
        <v>44</v>
      </c>
      <c r="Z60" s="15" t="s">
        <v>44</v>
      </c>
      <c r="AA60" s="4" t="s">
        <v>152</v>
      </c>
      <c r="AB60" s="16" t="s">
        <v>34</v>
      </c>
      <c r="AD60" s="16" t="s">
        <v>17</v>
      </c>
      <c r="AE60" s="16" t="s">
        <v>17</v>
      </c>
      <c r="AF60" s="16" t="s">
        <v>17</v>
      </c>
      <c r="AH60" s="50"/>
    </row>
    <row r="61" spans="1:34">
      <c r="A61" s="16"/>
      <c r="B61" s="16" t="str">
        <f t="shared" si="0"/>
        <v>M501315</v>
      </c>
      <c r="C61" s="369">
        <v>10</v>
      </c>
      <c r="D61" s="139"/>
      <c r="E61" s="17">
        <f t="shared" si="12"/>
        <v>40</v>
      </c>
      <c r="F61" s="17">
        <v>4</v>
      </c>
      <c r="G61" s="365" t="s">
        <v>17</v>
      </c>
      <c r="H61" s="17">
        <v>13</v>
      </c>
      <c r="I61" s="19" t="str">
        <f t="shared" ca="1" si="9"/>
        <v>TV Frisch Auf Altenbochum</v>
      </c>
      <c r="J61" s="20" t="s">
        <v>22</v>
      </c>
      <c r="K61" s="365" t="s">
        <v>17</v>
      </c>
      <c r="L61" s="437">
        <v>15</v>
      </c>
      <c r="M61" s="29" t="str">
        <f t="shared" ca="1" si="10"/>
        <v>TSV Ludwigshafen</v>
      </c>
      <c r="N61" s="365" t="s">
        <v>17</v>
      </c>
      <c r="O61" s="437">
        <v>1</v>
      </c>
      <c r="P61" s="29" t="str">
        <f t="shared" ca="1" si="11"/>
        <v>MTV Markoldendorf</v>
      </c>
      <c r="Q61" s="21" t="s">
        <v>431</v>
      </c>
      <c r="R61" s="152">
        <v>35</v>
      </c>
      <c r="S61" s="153" t="s">
        <v>21</v>
      </c>
      <c r="T61" s="154">
        <v>25</v>
      </c>
      <c r="U61" s="22">
        <f t="shared" si="7"/>
        <v>2</v>
      </c>
      <c r="V61" s="20" t="s">
        <v>21</v>
      </c>
      <c r="W61" s="23">
        <f t="shared" si="8"/>
        <v>0</v>
      </c>
      <c r="X61" s="24"/>
      <c r="Y61" s="20" t="s">
        <v>44</v>
      </c>
      <c r="Z61" s="20" t="s">
        <v>44</v>
      </c>
      <c r="AA61" s="4" t="s">
        <v>152</v>
      </c>
      <c r="AB61" s="16" t="s">
        <v>34</v>
      </c>
      <c r="AD61" s="18" t="s">
        <v>17</v>
      </c>
      <c r="AE61" s="18" t="s">
        <v>17</v>
      </c>
      <c r="AF61" s="18" t="s">
        <v>17</v>
      </c>
    </row>
    <row r="62" spans="1:34">
      <c r="A62" s="16"/>
      <c r="B62" s="16" t="str">
        <f t="shared" si="0"/>
        <v>M400104</v>
      </c>
      <c r="C62" s="4">
        <f>+C58+1</f>
        <v>11</v>
      </c>
      <c r="D62" s="136">
        <f>+Daten!N14</f>
        <v>0.59027777777777801</v>
      </c>
      <c r="E62" s="4">
        <f t="shared" si="12"/>
        <v>41</v>
      </c>
      <c r="F62" s="4">
        <v>1</v>
      </c>
      <c r="G62" s="367" t="s">
        <v>15</v>
      </c>
      <c r="H62" s="4">
        <v>1</v>
      </c>
      <c r="I62" s="12" t="str">
        <f ca="1">INDIRECT(ADDRESS(MATCH(H62,$A$1:$A$19,0),MATCH(G62,$A$3:$AF$3,0)))</f>
        <v>SV Werder Bremen</v>
      </c>
      <c r="J62" s="13" t="s">
        <v>22</v>
      </c>
      <c r="K62" s="367" t="s">
        <v>15</v>
      </c>
      <c r="L62" s="46">
        <v>4</v>
      </c>
      <c r="M62" s="443" t="str">
        <f ca="1">INDIRECT(ADDRESS(MATCH(L62,$A$1:$A$19,0),MATCH(K62,$A$3:$AF$3,0)))</f>
        <v>TSG Eisenberg</v>
      </c>
      <c r="N62" s="367" t="s">
        <v>15</v>
      </c>
      <c r="O62" s="46">
        <v>13</v>
      </c>
      <c r="P62" s="34" t="str">
        <f ca="1">INDIRECT(ADDRESS(MATCH(O62,$A$1:$A$19,0),MATCH(N62,$A$3:$AF$3,0)))</f>
        <v>Linden-Dahlhauser TV</v>
      </c>
      <c r="Q62" s="6"/>
      <c r="R62" s="149">
        <v>30</v>
      </c>
      <c r="S62" s="150" t="s">
        <v>21</v>
      </c>
      <c r="T62" s="151">
        <v>15</v>
      </c>
      <c r="U62" s="27">
        <f t="shared" si="7"/>
        <v>2</v>
      </c>
      <c r="V62" s="15" t="s">
        <v>21</v>
      </c>
      <c r="W62" s="28">
        <f t="shared" si="8"/>
        <v>0</v>
      </c>
      <c r="X62" s="4"/>
      <c r="Y62" s="13" t="s">
        <v>44</v>
      </c>
      <c r="Z62" s="13" t="s">
        <v>44</v>
      </c>
      <c r="AA62" s="4" t="s">
        <v>153</v>
      </c>
      <c r="AB62" s="16" t="s">
        <v>34</v>
      </c>
      <c r="AD62" s="16" t="s">
        <v>15</v>
      </c>
      <c r="AE62" s="16" t="s">
        <v>15</v>
      </c>
      <c r="AF62" s="16" t="s">
        <v>15</v>
      </c>
      <c r="AH62" s="50"/>
    </row>
    <row r="63" spans="1:34">
      <c r="A63" s="396" t="s">
        <v>67</v>
      </c>
      <c r="B63" s="16" t="str">
        <f t="shared" si="0"/>
        <v>M401114</v>
      </c>
      <c r="C63" s="264">
        <v>11</v>
      </c>
      <c r="D63" s="136"/>
      <c r="E63" s="4">
        <f t="shared" si="12"/>
        <v>42</v>
      </c>
      <c r="F63" s="4">
        <v>2</v>
      </c>
      <c r="G63" s="367" t="s">
        <v>15</v>
      </c>
      <c r="H63" s="4">
        <v>11</v>
      </c>
      <c r="I63" s="12" t="str">
        <f ca="1">INDIRECT(ADDRESS(MATCH(H63,$A$1:$A$19,0),MATCH(G63,$A$3:$AF$3,0)))</f>
        <v>MTV Jahn Schladen</v>
      </c>
      <c r="J63" s="13" t="s">
        <v>22</v>
      </c>
      <c r="K63" s="367" t="s">
        <v>15</v>
      </c>
      <c r="L63" s="46">
        <v>14</v>
      </c>
      <c r="M63" s="34" t="str">
        <f ca="1">INDIRECT(ADDRESS(MATCH(L63,$A$1:$A$19,0),MATCH(K63,$A$3:$AF$3,0)))</f>
        <v>TV Zeilhard</v>
      </c>
      <c r="N63" s="367" t="s">
        <v>15</v>
      </c>
      <c r="O63" s="442">
        <v>2</v>
      </c>
      <c r="P63" s="34" t="str">
        <f ca="1">INDIRECT(ADDRESS(MATCH(O63,$A$1:$A$19,0),MATCH(N63,$A$3:$AF$3,0)))</f>
        <v>SG Arbergen-Mahndorf</v>
      </c>
      <c r="Q63" s="6" t="s">
        <v>430</v>
      </c>
      <c r="R63" s="149">
        <v>34</v>
      </c>
      <c r="S63" s="150" t="s">
        <v>21</v>
      </c>
      <c r="T63" s="151">
        <v>33</v>
      </c>
      <c r="U63" s="27">
        <f t="shared" si="7"/>
        <v>2</v>
      </c>
      <c r="V63" s="15" t="s">
        <v>21</v>
      </c>
      <c r="W63" s="28">
        <f t="shared" si="8"/>
        <v>0</v>
      </c>
      <c r="X63" s="4"/>
      <c r="Y63" s="13" t="s">
        <v>44</v>
      </c>
      <c r="Z63" s="13" t="s">
        <v>44</v>
      </c>
      <c r="AA63" s="4" t="s">
        <v>153</v>
      </c>
      <c r="AB63" s="16" t="s">
        <v>34</v>
      </c>
      <c r="AD63" s="16" t="s">
        <v>15</v>
      </c>
      <c r="AE63" s="16" t="s">
        <v>15</v>
      </c>
      <c r="AF63" s="16" t="s">
        <v>15</v>
      </c>
      <c r="AG63" s="3">
        <v>3</v>
      </c>
      <c r="AH63" s="50"/>
    </row>
    <row r="64" spans="1:34">
      <c r="A64" s="396" t="s">
        <v>66</v>
      </c>
      <c r="B64" s="16" t="str">
        <f t="shared" si="0"/>
        <v>M300104</v>
      </c>
      <c r="C64" s="264">
        <v>11</v>
      </c>
      <c r="D64" s="136"/>
      <c r="E64" s="4">
        <f t="shared" si="12"/>
        <v>43</v>
      </c>
      <c r="F64" s="4">
        <v>3</v>
      </c>
      <c r="G64" s="367" t="s">
        <v>13</v>
      </c>
      <c r="H64" s="4">
        <v>1</v>
      </c>
      <c r="I64" s="12" t="str">
        <f ca="1">INDIRECT(ADDRESS(MATCH(H64,$A$1:$A$19,0),MATCH(G64,$A$3:$AF$3,0)))</f>
        <v>TV Kleefeld</v>
      </c>
      <c r="J64" s="13" t="s">
        <v>22</v>
      </c>
      <c r="K64" s="367" t="s">
        <v>13</v>
      </c>
      <c r="L64" s="46">
        <v>4</v>
      </c>
      <c r="M64" s="34" t="str">
        <f ca="1">INDIRECT(ADDRESS(MATCH(L64,$A$1:$A$19,0),MATCH(K64,$A$3:$AF$3,0)))</f>
        <v>Eiserfelder TV</v>
      </c>
      <c r="N64" s="367" t="s">
        <v>13</v>
      </c>
      <c r="O64" s="46">
        <v>12</v>
      </c>
      <c r="P64" s="34" t="str">
        <f ca="1">INDIRECT(ADDRESS(MATCH(O64,$A$1:$A$19,0),MATCH(N64,$A$3:$AF$3,0)))</f>
        <v>Niendorfer TSV</v>
      </c>
      <c r="Q64" s="6" t="s">
        <v>432</v>
      </c>
      <c r="R64" s="149">
        <v>29</v>
      </c>
      <c r="S64" s="150" t="s">
        <v>21</v>
      </c>
      <c r="T64" s="151">
        <v>30</v>
      </c>
      <c r="U64" s="27">
        <f t="shared" si="7"/>
        <v>0</v>
      </c>
      <c r="V64" s="15" t="s">
        <v>21</v>
      </c>
      <c r="W64" s="28">
        <f t="shared" si="8"/>
        <v>2</v>
      </c>
      <c r="X64" s="4"/>
      <c r="Y64" s="13" t="s">
        <v>44</v>
      </c>
      <c r="Z64" s="13" t="s">
        <v>44</v>
      </c>
      <c r="AA64" s="4" t="s">
        <v>154</v>
      </c>
      <c r="AB64" s="16" t="s">
        <v>34</v>
      </c>
      <c r="AD64" s="16" t="s">
        <v>13</v>
      </c>
      <c r="AE64" s="16" t="s">
        <v>13</v>
      </c>
      <c r="AF64" s="16" t="s">
        <v>13</v>
      </c>
      <c r="AH64" s="50"/>
    </row>
    <row r="65" spans="1:34">
      <c r="A65" s="396" t="s">
        <v>66</v>
      </c>
      <c r="B65" s="16" t="str">
        <f t="shared" si="0"/>
        <v>M301114</v>
      </c>
      <c r="C65" s="371">
        <v>11</v>
      </c>
      <c r="D65" s="139"/>
      <c r="E65" s="17">
        <f t="shared" si="12"/>
        <v>44</v>
      </c>
      <c r="F65" s="17">
        <v>4</v>
      </c>
      <c r="G65" s="365" t="s">
        <v>13</v>
      </c>
      <c r="H65" s="17">
        <v>11</v>
      </c>
      <c r="I65" s="19" t="str">
        <f ca="1">INDIRECT(ADDRESS(MATCH(H65,$A$1:$A$19,0),MATCH(G65,$A$3:$AF$3,0)))</f>
        <v>SSC Dodesheide</v>
      </c>
      <c r="J65" s="20" t="s">
        <v>22</v>
      </c>
      <c r="K65" s="365" t="s">
        <v>13</v>
      </c>
      <c r="L65" s="437">
        <v>14</v>
      </c>
      <c r="M65" s="29" t="str">
        <f ca="1">INDIRECT(ADDRESS(MATCH(L65,$A$1:$A$19,0),MATCH(K65,$A$3:$AF$3,0)))</f>
        <v>TV Berkenbaum</v>
      </c>
      <c r="N65" s="365" t="s">
        <v>13</v>
      </c>
      <c r="O65" s="437">
        <v>2</v>
      </c>
      <c r="P65" s="29" t="str">
        <f ca="1">INDIRECT(ADDRESS(MATCH(O65,$A$1:$A$19,0),MATCH(N65,$A$3:$AF$3,0)))</f>
        <v>TuS Aschen-Strang</v>
      </c>
      <c r="Q65" s="21" t="s">
        <v>433</v>
      </c>
      <c r="R65" s="152">
        <v>31</v>
      </c>
      <c r="S65" s="153" t="s">
        <v>21</v>
      </c>
      <c r="T65" s="154">
        <v>31</v>
      </c>
      <c r="U65" s="22">
        <f t="shared" si="7"/>
        <v>1</v>
      </c>
      <c r="V65" s="20" t="s">
        <v>21</v>
      </c>
      <c r="W65" s="23">
        <f t="shared" si="8"/>
        <v>1</v>
      </c>
      <c r="X65" s="11"/>
      <c r="Y65" s="20" t="s">
        <v>44</v>
      </c>
      <c r="Z65" s="20" t="s">
        <v>44</v>
      </c>
      <c r="AA65" s="4" t="s">
        <v>154</v>
      </c>
      <c r="AB65" s="16" t="s">
        <v>34</v>
      </c>
      <c r="AD65" s="18" t="s">
        <v>13</v>
      </c>
      <c r="AE65" s="18" t="s">
        <v>13</v>
      </c>
      <c r="AF65" s="18" t="s">
        <v>13</v>
      </c>
    </row>
    <row r="66" spans="1:34">
      <c r="A66" s="16"/>
      <c r="B66" s="16" t="str">
        <f t="shared" si="0"/>
        <v>M300203</v>
      </c>
      <c r="C66" s="11">
        <f>+C62+1</f>
        <v>12</v>
      </c>
      <c r="D66" s="136">
        <f>+Daten!N15</f>
        <v>0.60763888888888917</v>
      </c>
      <c r="E66" s="11">
        <f>+E65+1</f>
        <v>45</v>
      </c>
      <c r="F66" s="4">
        <v>1</v>
      </c>
      <c r="G66" s="367" t="s">
        <v>13</v>
      </c>
      <c r="H66" s="11">
        <v>2</v>
      </c>
      <c r="I66" s="12" t="str">
        <f t="shared" ca="1" si="9"/>
        <v>TuS Aschen-Strang</v>
      </c>
      <c r="J66" s="15" t="s">
        <v>22</v>
      </c>
      <c r="K66" s="367" t="s">
        <v>13</v>
      </c>
      <c r="L66" s="142">
        <v>3</v>
      </c>
      <c r="M66" s="34" t="str">
        <f t="shared" ca="1" si="10"/>
        <v>SV Weiler</v>
      </c>
      <c r="N66" s="367" t="s">
        <v>13</v>
      </c>
      <c r="O66" s="142">
        <v>14</v>
      </c>
      <c r="P66" s="34" t="str">
        <f t="shared" ca="1" si="11"/>
        <v>TV Berkenbaum</v>
      </c>
      <c r="Q66" s="26" t="s">
        <v>434</v>
      </c>
      <c r="R66" s="377">
        <v>31</v>
      </c>
      <c r="S66" s="150" t="s">
        <v>21</v>
      </c>
      <c r="T66" s="151">
        <v>34</v>
      </c>
      <c r="U66" s="27">
        <f t="shared" si="7"/>
        <v>0</v>
      </c>
      <c r="V66" s="15" t="s">
        <v>21</v>
      </c>
      <c r="W66" s="28">
        <f t="shared" si="8"/>
        <v>2</v>
      </c>
      <c r="X66" s="4"/>
      <c r="Y66" s="15" t="s">
        <v>44</v>
      </c>
      <c r="Z66" s="15" t="s">
        <v>44</v>
      </c>
      <c r="AA66" s="4" t="s">
        <v>155</v>
      </c>
      <c r="AB66" s="16" t="s">
        <v>34</v>
      </c>
      <c r="AD66" s="16" t="s">
        <v>13</v>
      </c>
      <c r="AE66" s="16" t="s">
        <v>13</v>
      </c>
      <c r="AF66" s="16" t="s">
        <v>13</v>
      </c>
      <c r="AH66" s="50"/>
    </row>
    <row r="67" spans="1:34">
      <c r="A67" s="16"/>
      <c r="B67" s="16" t="str">
        <f t="shared" si="0"/>
        <v>M301213</v>
      </c>
      <c r="C67" s="370">
        <v>12</v>
      </c>
      <c r="D67" s="136"/>
      <c r="E67" s="11">
        <f t="shared" si="12"/>
        <v>46</v>
      </c>
      <c r="F67" s="4">
        <v>2</v>
      </c>
      <c r="G67" s="367" t="s">
        <v>13</v>
      </c>
      <c r="H67" s="11">
        <v>12</v>
      </c>
      <c r="I67" s="12" t="str">
        <f t="shared" ca="1" si="9"/>
        <v>Niendorfer TSV</v>
      </c>
      <c r="J67" s="15" t="s">
        <v>22</v>
      </c>
      <c r="K67" s="367" t="s">
        <v>13</v>
      </c>
      <c r="L67" s="142">
        <v>13</v>
      </c>
      <c r="M67" s="34" t="str">
        <f t="shared" ca="1" si="10"/>
        <v>Charlottenburger TSV</v>
      </c>
      <c r="N67" s="367" t="s">
        <v>13</v>
      </c>
      <c r="O67" s="142">
        <v>4</v>
      </c>
      <c r="P67" s="34" t="str">
        <f t="shared" ca="1" si="11"/>
        <v>Eiserfelder TV</v>
      </c>
      <c r="Q67" s="26" t="s">
        <v>435</v>
      </c>
      <c r="R67" s="149">
        <v>31</v>
      </c>
      <c r="S67" s="150" t="s">
        <v>21</v>
      </c>
      <c r="T67" s="151">
        <v>34</v>
      </c>
      <c r="U67" s="27">
        <f t="shared" si="7"/>
        <v>0</v>
      </c>
      <c r="V67" s="15" t="s">
        <v>21</v>
      </c>
      <c r="W67" s="28">
        <f t="shared" si="8"/>
        <v>2</v>
      </c>
      <c r="X67" s="11"/>
      <c r="Y67" s="15" t="s">
        <v>44</v>
      </c>
      <c r="Z67" s="15" t="s">
        <v>44</v>
      </c>
      <c r="AA67" s="4" t="s">
        <v>155</v>
      </c>
      <c r="AB67" s="16" t="s">
        <v>34</v>
      </c>
      <c r="AD67" s="16" t="s">
        <v>13</v>
      </c>
      <c r="AE67" s="16" t="s">
        <v>13</v>
      </c>
      <c r="AF67" s="16" t="s">
        <v>13</v>
      </c>
      <c r="AH67" s="50"/>
    </row>
    <row r="68" spans="1:34">
      <c r="A68" s="16"/>
      <c r="B68" s="16" t="str">
        <f t="shared" si="0"/>
        <v>M500104</v>
      </c>
      <c r="C68" s="264">
        <v>12</v>
      </c>
      <c r="D68" s="136"/>
      <c r="E68" s="4">
        <f t="shared" si="12"/>
        <v>47</v>
      </c>
      <c r="F68" s="4">
        <v>3</v>
      </c>
      <c r="G68" s="367" t="s">
        <v>17</v>
      </c>
      <c r="H68" s="4">
        <v>1</v>
      </c>
      <c r="I68" s="12" t="str">
        <f t="shared" ca="1" si="9"/>
        <v>MTV Markoldendorf</v>
      </c>
      <c r="J68" s="13" t="s">
        <v>22</v>
      </c>
      <c r="K68" s="367" t="s">
        <v>17</v>
      </c>
      <c r="L68" s="46">
        <v>4</v>
      </c>
      <c r="M68" s="34" t="str">
        <f t="shared" ca="1" si="10"/>
        <v>SV Prag Stuttgart</v>
      </c>
      <c r="N68" s="367" t="s">
        <v>17</v>
      </c>
      <c r="O68" s="46">
        <v>13</v>
      </c>
      <c r="P68" s="34" t="str">
        <f t="shared" ca="1" si="11"/>
        <v>TV Frisch Auf Altenbochum</v>
      </c>
      <c r="Q68" s="6" t="s">
        <v>436</v>
      </c>
      <c r="R68" s="149">
        <v>35</v>
      </c>
      <c r="S68" s="150" t="s">
        <v>21</v>
      </c>
      <c r="T68" s="151">
        <v>30</v>
      </c>
      <c r="U68" s="27">
        <f t="shared" si="7"/>
        <v>2</v>
      </c>
      <c r="V68" s="15" t="s">
        <v>21</v>
      </c>
      <c r="W68" s="28">
        <f t="shared" si="8"/>
        <v>0</v>
      </c>
      <c r="Y68" s="13" t="s">
        <v>44</v>
      </c>
      <c r="Z68" s="13" t="s">
        <v>44</v>
      </c>
      <c r="AA68" s="4" t="s">
        <v>156</v>
      </c>
      <c r="AB68" s="16" t="s">
        <v>34</v>
      </c>
      <c r="AC68" s="3" t="s">
        <v>396</v>
      </c>
      <c r="AD68" s="16" t="s">
        <v>17</v>
      </c>
      <c r="AE68" s="16" t="s">
        <v>17</v>
      </c>
      <c r="AF68" s="16" t="s">
        <v>17</v>
      </c>
      <c r="AH68" s="50"/>
    </row>
    <row r="69" spans="1:34">
      <c r="A69" s="16"/>
      <c r="B69" s="16" t="str">
        <f t="shared" si="0"/>
        <v>M501114</v>
      </c>
      <c r="C69" s="369">
        <v>12</v>
      </c>
      <c r="D69" s="139"/>
      <c r="E69" s="17">
        <f t="shared" si="12"/>
        <v>48</v>
      </c>
      <c r="F69" s="17">
        <v>4</v>
      </c>
      <c r="G69" s="365" t="s">
        <v>17</v>
      </c>
      <c r="H69" s="17">
        <v>11</v>
      </c>
      <c r="I69" s="19" t="str">
        <f t="shared" ca="1" si="9"/>
        <v>Charlottenburger TSV</v>
      </c>
      <c r="J69" s="20" t="s">
        <v>22</v>
      </c>
      <c r="K69" s="365" t="s">
        <v>17</v>
      </c>
      <c r="L69" s="437">
        <v>14</v>
      </c>
      <c r="M69" s="29" t="str">
        <f t="shared" ca="1" si="10"/>
        <v>TV Berkenbaum</v>
      </c>
      <c r="N69" s="365" t="s">
        <v>17</v>
      </c>
      <c r="O69" s="437">
        <v>3</v>
      </c>
      <c r="P69" s="29" t="str">
        <f t="shared" ca="1" si="11"/>
        <v>MTV München</v>
      </c>
      <c r="Q69" s="21" t="s">
        <v>437</v>
      </c>
      <c r="R69" s="152">
        <v>33</v>
      </c>
      <c r="S69" s="153" t="s">
        <v>21</v>
      </c>
      <c r="T69" s="154">
        <v>41</v>
      </c>
      <c r="U69" s="22">
        <f t="shared" si="7"/>
        <v>0</v>
      </c>
      <c r="V69" s="20" t="s">
        <v>21</v>
      </c>
      <c r="W69" s="23">
        <f t="shared" si="8"/>
        <v>2</v>
      </c>
      <c r="X69" s="24"/>
      <c r="Y69" s="20" t="s">
        <v>44</v>
      </c>
      <c r="Z69" s="20" t="s">
        <v>44</v>
      </c>
      <c r="AA69" s="4" t="s">
        <v>156</v>
      </c>
      <c r="AB69" s="16" t="s">
        <v>34</v>
      </c>
      <c r="AD69" s="18" t="s">
        <v>17</v>
      </c>
      <c r="AE69" s="18" t="s">
        <v>17</v>
      </c>
      <c r="AF69" s="18" t="s">
        <v>17</v>
      </c>
    </row>
    <row r="70" spans="1:34">
      <c r="A70" s="16"/>
      <c r="B70" s="16" t="str">
        <f t="shared" si="0"/>
        <v>M400205</v>
      </c>
      <c r="C70" s="11">
        <f>+C66+1</f>
        <v>13</v>
      </c>
      <c r="D70" s="140">
        <f>+Daten!N16</f>
        <v>0.62500000000000033</v>
      </c>
      <c r="E70" s="11">
        <f t="shared" si="12"/>
        <v>49</v>
      </c>
      <c r="F70" s="4">
        <v>1</v>
      </c>
      <c r="G70" s="367" t="s">
        <v>15</v>
      </c>
      <c r="H70" s="11">
        <v>2</v>
      </c>
      <c r="I70" s="12" t="str">
        <f t="shared" ref="I70:I93" ca="1" si="13">INDIRECT(ADDRESS(MATCH(H70,$A$1:$A$19,0),MATCH(G70,$A$3:$AF$3,0)))</f>
        <v>SG Arbergen-Mahndorf</v>
      </c>
      <c r="J70" s="15" t="s">
        <v>22</v>
      </c>
      <c r="K70" s="367" t="s">
        <v>15</v>
      </c>
      <c r="L70" s="142">
        <v>5</v>
      </c>
      <c r="M70" s="34" t="str">
        <f t="shared" ref="M70:M93" ca="1" si="14">INDIRECT(ADDRESS(MATCH(L70,$A$1:$A$19,0),MATCH(K70,$A$3:$AF$3,0)))</f>
        <v>TV Winterhagen</v>
      </c>
      <c r="N70" s="367" t="s">
        <v>15</v>
      </c>
      <c r="O70" s="142">
        <v>14</v>
      </c>
      <c r="P70" s="34" t="str">
        <f t="shared" ref="P70:P93" ca="1" si="15">INDIRECT(ADDRESS(MATCH(O70,$A$1:$A$19,0),MATCH(N70,$A$3:$AF$3,0)))</f>
        <v>TV Zeilhard</v>
      </c>
      <c r="Q70" s="26" t="s">
        <v>438</v>
      </c>
      <c r="R70" s="149">
        <v>46</v>
      </c>
      <c r="S70" s="150" t="s">
        <v>21</v>
      </c>
      <c r="T70" s="151">
        <v>26</v>
      </c>
      <c r="U70" s="27">
        <f t="shared" si="7"/>
        <v>2</v>
      </c>
      <c r="V70" s="15" t="s">
        <v>21</v>
      </c>
      <c r="W70" s="28">
        <f>IF(T70="","",IF(T70&gt;R70,2,IF(T70&lt;R70,0,1)))</f>
        <v>0</v>
      </c>
      <c r="X70" s="24"/>
      <c r="Y70" s="15" t="s">
        <v>44</v>
      </c>
      <c r="Z70" s="15" t="s">
        <v>44</v>
      </c>
      <c r="AA70" s="4" t="s">
        <v>157</v>
      </c>
      <c r="AB70" s="16" t="s">
        <v>34</v>
      </c>
      <c r="AD70" s="16" t="s">
        <v>15</v>
      </c>
      <c r="AE70" s="16" t="s">
        <v>15</v>
      </c>
      <c r="AF70" s="16" t="s">
        <v>15</v>
      </c>
      <c r="AH70" s="50"/>
    </row>
    <row r="71" spans="1:34">
      <c r="A71" s="16"/>
      <c r="B71" s="16" t="str">
        <f t="shared" si="0"/>
        <v>M401215</v>
      </c>
      <c r="C71" s="370">
        <v>13</v>
      </c>
      <c r="D71" s="140"/>
      <c r="E71" s="11">
        <f t="shared" si="12"/>
        <v>50</v>
      </c>
      <c r="F71" s="4">
        <v>2</v>
      </c>
      <c r="G71" s="367" t="s">
        <v>15</v>
      </c>
      <c r="H71" s="11">
        <v>12</v>
      </c>
      <c r="I71" s="12" t="str">
        <f t="shared" ca="1" si="13"/>
        <v>MTV Eiche Schönebeck</v>
      </c>
      <c r="J71" s="15" t="s">
        <v>22</v>
      </c>
      <c r="K71" s="367" t="s">
        <v>15</v>
      </c>
      <c r="L71" s="142">
        <v>15</v>
      </c>
      <c r="M71" s="34" t="str">
        <f t="shared" ca="1" si="14"/>
        <v>SV Kehlen</v>
      </c>
      <c r="N71" s="367" t="s">
        <v>15</v>
      </c>
      <c r="O71" s="441">
        <v>3</v>
      </c>
      <c r="P71" s="34" t="str">
        <f t="shared" ca="1" si="15"/>
        <v>VfL Waiblingen</v>
      </c>
      <c r="Q71" s="26" t="s">
        <v>439</v>
      </c>
      <c r="R71" s="149">
        <v>34</v>
      </c>
      <c r="S71" s="150" t="s">
        <v>21</v>
      </c>
      <c r="T71" s="151">
        <v>34</v>
      </c>
      <c r="U71" s="27">
        <f t="shared" si="7"/>
        <v>1</v>
      </c>
      <c r="V71" s="15" t="s">
        <v>21</v>
      </c>
      <c r="W71" s="28">
        <f t="shared" si="8"/>
        <v>1</v>
      </c>
      <c r="X71" s="24"/>
      <c r="Y71" s="15" t="s">
        <v>44</v>
      </c>
      <c r="Z71" s="15" t="s">
        <v>44</v>
      </c>
      <c r="AA71" s="4" t="s">
        <v>157</v>
      </c>
      <c r="AB71" s="16" t="s">
        <v>34</v>
      </c>
      <c r="AD71" s="16" t="s">
        <v>15</v>
      </c>
      <c r="AE71" s="16" t="s">
        <v>15</v>
      </c>
      <c r="AF71" s="16" t="s">
        <v>15</v>
      </c>
      <c r="AG71" s="3">
        <v>4</v>
      </c>
      <c r="AH71" s="50"/>
    </row>
    <row r="72" spans="1:34">
      <c r="A72" s="16"/>
      <c r="B72" s="16" t="str">
        <f t="shared" si="0"/>
        <v>M500205</v>
      </c>
      <c r="C72" s="358">
        <v>13</v>
      </c>
      <c r="E72" s="11">
        <f t="shared" si="12"/>
        <v>51</v>
      </c>
      <c r="F72" s="4">
        <v>3</v>
      </c>
      <c r="G72" s="367" t="s">
        <v>17</v>
      </c>
      <c r="H72" s="4">
        <v>2</v>
      </c>
      <c r="I72" s="12" t="str">
        <f t="shared" ca="1" si="13"/>
        <v>SV Werder Bremen</v>
      </c>
      <c r="J72" s="13" t="s">
        <v>22</v>
      </c>
      <c r="K72" s="367" t="s">
        <v>17</v>
      </c>
      <c r="L72" s="46">
        <v>5</v>
      </c>
      <c r="M72" s="34" t="str">
        <f t="shared" ca="1" si="14"/>
        <v>TB Essen-Haarzopf</v>
      </c>
      <c r="N72" s="367" t="s">
        <v>17</v>
      </c>
      <c r="O72" s="46">
        <v>14</v>
      </c>
      <c r="P72" s="34" t="str">
        <f t="shared" ca="1" si="15"/>
        <v>TV Berkenbaum</v>
      </c>
      <c r="Q72" s="26" t="s">
        <v>440</v>
      </c>
      <c r="R72" s="149">
        <v>35</v>
      </c>
      <c r="S72" s="150" t="s">
        <v>21</v>
      </c>
      <c r="T72" s="151">
        <v>30</v>
      </c>
      <c r="U72" s="27">
        <f t="shared" si="7"/>
        <v>2</v>
      </c>
      <c r="V72" s="15" t="s">
        <v>21</v>
      </c>
      <c r="W72" s="28">
        <f t="shared" si="8"/>
        <v>0</v>
      </c>
      <c r="X72" s="4"/>
      <c r="Y72" s="15" t="s">
        <v>44</v>
      </c>
      <c r="Z72" s="15" t="s">
        <v>44</v>
      </c>
      <c r="AA72" s="4" t="s">
        <v>158</v>
      </c>
      <c r="AB72" s="16" t="s">
        <v>34</v>
      </c>
      <c r="AD72" s="16" t="s">
        <v>17</v>
      </c>
      <c r="AE72" s="16" t="s">
        <v>17</v>
      </c>
      <c r="AF72" s="16" t="s">
        <v>17</v>
      </c>
      <c r="AH72" s="50"/>
    </row>
    <row r="73" spans="1:34">
      <c r="A73" s="16"/>
      <c r="B73" s="16" t="str">
        <f t="shared" si="0"/>
        <v>M501215</v>
      </c>
      <c r="C73" s="369">
        <v>13</v>
      </c>
      <c r="D73" s="139"/>
      <c r="E73" s="17">
        <f t="shared" si="12"/>
        <v>52</v>
      </c>
      <c r="F73" s="17">
        <v>4</v>
      </c>
      <c r="G73" s="365" t="s">
        <v>17</v>
      </c>
      <c r="H73" s="17">
        <v>12</v>
      </c>
      <c r="I73" s="19" t="str">
        <f t="shared" ca="1" si="13"/>
        <v>TSV Burgdorf</v>
      </c>
      <c r="J73" s="20" t="s">
        <v>22</v>
      </c>
      <c r="K73" s="365" t="s">
        <v>17</v>
      </c>
      <c r="L73" s="437">
        <v>15</v>
      </c>
      <c r="M73" s="29" t="str">
        <f t="shared" ca="1" si="14"/>
        <v>TSV Ludwigshafen</v>
      </c>
      <c r="N73" s="365" t="s">
        <v>17</v>
      </c>
      <c r="O73" s="437">
        <v>4</v>
      </c>
      <c r="P73" s="29" t="str">
        <f t="shared" ca="1" si="15"/>
        <v>SV Prag Stuttgart</v>
      </c>
      <c r="Q73" s="21" t="s">
        <v>441</v>
      </c>
      <c r="R73" s="152">
        <v>40</v>
      </c>
      <c r="S73" s="153" t="s">
        <v>21</v>
      </c>
      <c r="T73" s="154">
        <v>23</v>
      </c>
      <c r="U73" s="22">
        <f t="shared" si="7"/>
        <v>2</v>
      </c>
      <c r="V73" s="20" t="s">
        <v>21</v>
      </c>
      <c r="W73" s="23">
        <f t="shared" si="8"/>
        <v>0</v>
      </c>
      <c r="X73" s="4"/>
      <c r="Y73" s="20" t="s">
        <v>44</v>
      </c>
      <c r="Z73" s="20" t="s">
        <v>44</v>
      </c>
      <c r="AA73" s="4" t="s">
        <v>158</v>
      </c>
      <c r="AB73" s="16" t="s">
        <v>34</v>
      </c>
      <c r="AD73" s="18" t="s">
        <v>17</v>
      </c>
      <c r="AE73" s="18" t="s">
        <v>17</v>
      </c>
      <c r="AF73" s="18" t="s">
        <v>17</v>
      </c>
    </row>
    <row r="74" spans="1:34">
      <c r="A74" s="16" t="s">
        <v>68</v>
      </c>
      <c r="B74" s="16" t="s">
        <v>323</v>
      </c>
      <c r="C74" s="397">
        <f>+C70+1</f>
        <v>14</v>
      </c>
      <c r="D74" s="398">
        <f>+Daten!N17</f>
        <v>0.64236111111111149</v>
      </c>
      <c r="E74" s="397">
        <f t="shared" si="12"/>
        <v>53</v>
      </c>
      <c r="F74" s="397">
        <v>1</v>
      </c>
      <c r="G74" s="436" t="s">
        <v>322</v>
      </c>
      <c r="H74" s="397">
        <v>4</v>
      </c>
      <c r="I74" s="399" t="str">
        <f ca="1">INDIRECT(ADDRESS(MATCH(H74,$A$1:$A$19,0),MATCH(G74,$A$3:$AF$3,0)))</f>
        <v>TV Kleefeld</v>
      </c>
      <c r="J74" s="180" t="s">
        <v>22</v>
      </c>
      <c r="K74" s="436" t="s">
        <v>322</v>
      </c>
      <c r="L74" s="438">
        <v>14</v>
      </c>
      <c r="M74" s="29" t="str">
        <f t="shared" ca="1" si="14"/>
        <v>Niendorfer TSV</v>
      </c>
      <c r="N74" s="436" t="s">
        <v>322</v>
      </c>
      <c r="O74" s="438">
        <v>3</v>
      </c>
      <c r="P74" s="29" t="str">
        <f t="shared" ca="1" si="15"/>
        <v>Eiserfelder TV</v>
      </c>
      <c r="Q74" s="400" t="s">
        <v>442</v>
      </c>
      <c r="R74" s="401">
        <v>38</v>
      </c>
      <c r="S74" s="402" t="s">
        <v>21</v>
      </c>
      <c r="T74" s="403">
        <v>27</v>
      </c>
      <c r="U74" s="404">
        <f t="shared" si="7"/>
        <v>2</v>
      </c>
      <c r="V74" s="180" t="s">
        <v>21</v>
      </c>
      <c r="W74" s="405">
        <f t="shared" si="8"/>
        <v>0</v>
      </c>
      <c r="Y74" s="180" t="s">
        <v>44</v>
      </c>
      <c r="Z74" s="180" t="s">
        <v>44</v>
      </c>
      <c r="AA74" s="4" t="s">
        <v>159</v>
      </c>
      <c r="AB74" s="16" t="s">
        <v>271</v>
      </c>
      <c r="AD74" s="18" t="s">
        <v>345</v>
      </c>
      <c r="AE74" s="319"/>
      <c r="AF74" s="319"/>
      <c r="AH74" s="50"/>
    </row>
    <row r="75" spans="1:34">
      <c r="A75" s="16" t="s">
        <v>66</v>
      </c>
      <c r="B75" s="16" t="s">
        <v>349</v>
      </c>
      <c r="C75" s="4">
        <v>15</v>
      </c>
      <c r="D75" s="140">
        <f>+Daten!N18</f>
        <v>0.65972222222222265</v>
      </c>
      <c r="E75" s="4">
        <f t="shared" si="12"/>
        <v>54</v>
      </c>
      <c r="F75" s="4">
        <v>1</v>
      </c>
      <c r="G75" s="367" t="s">
        <v>324</v>
      </c>
      <c r="H75" s="11">
        <v>4</v>
      </c>
      <c r="I75" s="12" t="str">
        <f t="shared" ca="1" si="13"/>
        <v>VfL Waiblingen</v>
      </c>
      <c r="J75" s="15" t="s">
        <v>22</v>
      </c>
      <c r="K75" s="367" t="s">
        <v>324</v>
      </c>
      <c r="L75" s="142">
        <v>14</v>
      </c>
      <c r="M75" s="34" t="str">
        <f t="shared" ca="1" si="14"/>
        <v>MTV Eiche Schönebeck</v>
      </c>
      <c r="N75" s="367" t="s">
        <v>324</v>
      </c>
      <c r="O75" s="142">
        <v>3</v>
      </c>
      <c r="P75" s="34" t="str">
        <f t="shared" ca="1" si="15"/>
        <v>TV Winterhagen</v>
      </c>
      <c r="Q75" s="6" t="s">
        <v>446</v>
      </c>
      <c r="R75" s="149">
        <v>49</v>
      </c>
      <c r="S75" s="150" t="s">
        <v>21</v>
      </c>
      <c r="T75" s="151">
        <v>51</v>
      </c>
      <c r="U75" s="27">
        <f t="shared" si="7"/>
        <v>0</v>
      </c>
      <c r="V75" s="15" t="s">
        <v>21</v>
      </c>
      <c r="W75" s="28">
        <f t="shared" si="8"/>
        <v>2</v>
      </c>
      <c r="Y75" s="13" t="s">
        <v>44</v>
      </c>
      <c r="Z75" s="13" t="s">
        <v>44</v>
      </c>
      <c r="AA75" s="4" t="s">
        <v>159</v>
      </c>
      <c r="AB75" s="16" t="s">
        <v>271</v>
      </c>
      <c r="AD75" s="16" t="s">
        <v>341</v>
      </c>
      <c r="AH75" s="50"/>
    </row>
    <row r="76" spans="1:34">
      <c r="A76" s="16" t="s">
        <v>66</v>
      </c>
      <c r="B76" s="16" t="s">
        <v>350</v>
      </c>
      <c r="C76" s="264">
        <v>15</v>
      </c>
      <c r="D76" s="136"/>
      <c r="E76" s="4">
        <f t="shared" si="12"/>
        <v>55</v>
      </c>
      <c r="F76" s="4">
        <v>2</v>
      </c>
      <c r="G76" s="367" t="s">
        <v>324</v>
      </c>
      <c r="H76" s="11">
        <v>5</v>
      </c>
      <c r="I76" s="12" t="str">
        <f t="shared" ca="1" si="13"/>
        <v>TSG Eisenberg</v>
      </c>
      <c r="J76" s="15" t="s">
        <v>22</v>
      </c>
      <c r="K76" s="367" t="s">
        <v>324</v>
      </c>
      <c r="L76" s="142">
        <v>15</v>
      </c>
      <c r="M76" s="34" t="str">
        <f t="shared" ca="1" si="14"/>
        <v>SV Kehlen</v>
      </c>
      <c r="N76" s="367" t="s">
        <v>324</v>
      </c>
      <c r="O76" s="142">
        <v>13</v>
      </c>
      <c r="P76" s="34" t="str">
        <f t="shared" ca="1" si="15"/>
        <v>TV Zeilhard</v>
      </c>
      <c r="Q76" s="6"/>
      <c r="R76" s="149">
        <v>15</v>
      </c>
      <c r="S76" s="150" t="s">
        <v>21</v>
      </c>
      <c r="T76" s="151">
        <v>30</v>
      </c>
      <c r="U76" s="27">
        <f t="shared" si="7"/>
        <v>0</v>
      </c>
      <c r="V76" s="15" t="s">
        <v>21</v>
      </c>
      <c r="W76" s="28">
        <f t="shared" si="8"/>
        <v>2</v>
      </c>
      <c r="Y76" s="13" t="s">
        <v>44</v>
      </c>
      <c r="Z76" s="13" t="s">
        <v>44</v>
      </c>
      <c r="AA76" s="4" t="s">
        <v>160</v>
      </c>
      <c r="AB76" s="16" t="s">
        <v>272</v>
      </c>
      <c r="AD76" s="16" t="s">
        <v>342</v>
      </c>
      <c r="AH76" s="50"/>
    </row>
    <row r="77" spans="1:34">
      <c r="A77" s="16" t="s">
        <v>67</v>
      </c>
      <c r="B77" s="16" t="s">
        <v>351</v>
      </c>
      <c r="C77" s="370">
        <v>15</v>
      </c>
      <c r="D77" s="140"/>
      <c r="E77" s="11">
        <f t="shared" si="12"/>
        <v>56</v>
      </c>
      <c r="F77" s="11">
        <v>3</v>
      </c>
      <c r="G77" s="367" t="s">
        <v>325</v>
      </c>
      <c r="H77" s="11">
        <v>4</v>
      </c>
      <c r="I77" s="12" t="str">
        <f t="shared" ca="1" si="13"/>
        <v>SV Prag Stuttgart</v>
      </c>
      <c r="J77" s="15" t="s">
        <v>22</v>
      </c>
      <c r="K77" s="367" t="s">
        <v>325</v>
      </c>
      <c r="L77" s="142">
        <v>14</v>
      </c>
      <c r="M77" s="34" t="str">
        <f t="shared" ca="1" si="14"/>
        <v>Charlottenburger TSV</v>
      </c>
      <c r="N77" s="367" t="s">
        <v>325</v>
      </c>
      <c r="O77" s="142">
        <v>3</v>
      </c>
      <c r="P77" s="34" t="str">
        <f t="shared" ca="1" si="15"/>
        <v>MTV Markoldendorf</v>
      </c>
      <c r="Q77" s="26" t="s">
        <v>444</v>
      </c>
      <c r="R77" s="149">
        <v>28</v>
      </c>
      <c r="S77" s="150" t="s">
        <v>21</v>
      </c>
      <c r="T77" s="151">
        <v>38</v>
      </c>
      <c r="U77" s="27">
        <f t="shared" si="7"/>
        <v>0</v>
      </c>
      <c r="V77" s="15" t="s">
        <v>21</v>
      </c>
      <c r="W77" s="28">
        <f t="shared" si="8"/>
        <v>2</v>
      </c>
      <c r="X77" s="24"/>
      <c r="Y77" s="15" t="s">
        <v>44</v>
      </c>
      <c r="Z77" s="15" t="s">
        <v>44</v>
      </c>
      <c r="AA77" s="4" t="s">
        <v>160</v>
      </c>
      <c r="AB77" s="16" t="s">
        <v>271</v>
      </c>
      <c r="AD77" s="16" t="s">
        <v>343</v>
      </c>
    </row>
    <row r="78" spans="1:34">
      <c r="A78" s="16" t="s">
        <v>67</v>
      </c>
      <c r="B78" s="16" t="s">
        <v>352</v>
      </c>
      <c r="C78" s="369">
        <v>15</v>
      </c>
      <c r="D78" s="139"/>
      <c r="E78" s="17">
        <f t="shared" si="12"/>
        <v>57</v>
      </c>
      <c r="F78" s="17">
        <v>4</v>
      </c>
      <c r="G78" s="365" t="s">
        <v>325</v>
      </c>
      <c r="H78" s="17">
        <v>5</v>
      </c>
      <c r="I78" s="19" t="str">
        <f t="shared" ca="1" si="13"/>
        <v>MTV München</v>
      </c>
      <c r="J78" s="20" t="s">
        <v>22</v>
      </c>
      <c r="K78" s="365" t="s">
        <v>325</v>
      </c>
      <c r="L78" s="437">
        <v>15</v>
      </c>
      <c r="M78" s="29" t="str">
        <f t="shared" ca="1" si="14"/>
        <v>TSV Ludwigshafen</v>
      </c>
      <c r="N78" s="365" t="s">
        <v>325</v>
      </c>
      <c r="O78" s="437">
        <v>13</v>
      </c>
      <c r="P78" s="29" t="str">
        <f t="shared" ca="1" si="15"/>
        <v>TV Frisch Auf Altenbochum</v>
      </c>
      <c r="Q78" s="21" t="s">
        <v>443</v>
      </c>
      <c r="R78" s="152">
        <v>30</v>
      </c>
      <c r="S78" s="153" t="s">
        <v>21</v>
      </c>
      <c r="T78" s="154">
        <v>38</v>
      </c>
      <c r="U78" s="22">
        <f t="shared" si="7"/>
        <v>0</v>
      </c>
      <c r="V78" s="20" t="s">
        <v>21</v>
      </c>
      <c r="W78" s="23">
        <f t="shared" si="8"/>
        <v>2</v>
      </c>
      <c r="X78" s="11"/>
      <c r="Y78" s="20" t="s">
        <v>44</v>
      </c>
      <c r="Z78" s="20" t="s">
        <v>44</v>
      </c>
      <c r="AA78" s="4" t="s">
        <v>161</v>
      </c>
      <c r="AB78" s="16" t="s">
        <v>272</v>
      </c>
      <c r="AD78" s="18" t="s">
        <v>344</v>
      </c>
      <c r="AE78" s="319"/>
      <c r="AF78" s="319"/>
      <c r="AH78" s="50"/>
    </row>
    <row r="79" spans="1:34" hidden="1" outlineLevel="1">
      <c r="A79" s="16"/>
      <c r="B79" s="16" t="str">
        <f t="shared" si="0"/>
        <v>M500000</v>
      </c>
      <c r="C79" s="370">
        <v>15</v>
      </c>
      <c r="D79" s="140"/>
      <c r="E79" s="11">
        <f t="shared" si="12"/>
        <v>58</v>
      </c>
      <c r="F79" s="4">
        <v>2</v>
      </c>
      <c r="G79" s="367" t="s">
        <v>17</v>
      </c>
      <c r="H79" s="4"/>
      <c r="I79" s="12" t="e">
        <f t="shared" ca="1" si="13"/>
        <v>#N/A</v>
      </c>
      <c r="J79" s="15" t="s">
        <v>22</v>
      </c>
      <c r="K79" s="367" t="s">
        <v>17</v>
      </c>
      <c r="L79" s="142"/>
      <c r="M79" s="34" t="e">
        <f t="shared" ca="1" si="14"/>
        <v>#N/A</v>
      </c>
      <c r="N79" s="367" t="s">
        <v>17</v>
      </c>
      <c r="O79" s="142"/>
      <c r="P79" s="34" t="e">
        <f t="shared" ca="1" si="15"/>
        <v>#N/A</v>
      </c>
      <c r="Q79" s="26"/>
      <c r="R79" s="149"/>
      <c r="S79" s="150" t="s">
        <v>21</v>
      </c>
      <c r="T79" s="151"/>
      <c r="U79" s="27" t="str">
        <f t="shared" si="7"/>
        <v/>
      </c>
      <c r="V79" s="15" t="s">
        <v>21</v>
      </c>
      <c r="W79" s="28" t="str">
        <f t="shared" si="8"/>
        <v/>
      </c>
      <c r="X79" s="11"/>
      <c r="Y79" s="15" t="s">
        <v>44</v>
      </c>
      <c r="Z79" s="15" t="s">
        <v>44</v>
      </c>
      <c r="AA79" s="4" t="s">
        <v>161</v>
      </c>
      <c r="AB79" s="16" t="s">
        <v>34</v>
      </c>
      <c r="AD79" s="16"/>
      <c r="AH79" s="50"/>
    </row>
    <row r="80" spans="1:34" hidden="1" outlineLevel="1">
      <c r="A80" s="16"/>
      <c r="B80" s="16" t="str">
        <f t="shared" si="0"/>
        <v>F300000</v>
      </c>
      <c r="C80" s="370">
        <v>15</v>
      </c>
      <c r="D80" s="140"/>
      <c r="E80" s="11">
        <f t="shared" si="12"/>
        <v>59</v>
      </c>
      <c r="F80" s="4">
        <v>3</v>
      </c>
      <c r="G80" s="367" t="s">
        <v>14</v>
      </c>
      <c r="H80" s="11"/>
      <c r="I80" s="12" t="e">
        <f t="shared" ca="1" si="13"/>
        <v>#N/A</v>
      </c>
      <c r="J80" s="15" t="s">
        <v>22</v>
      </c>
      <c r="K80" s="367" t="s">
        <v>14</v>
      </c>
      <c r="L80" s="142"/>
      <c r="M80" s="34" t="e">
        <f t="shared" ca="1" si="14"/>
        <v>#N/A</v>
      </c>
      <c r="N80" s="367" t="s">
        <v>14</v>
      </c>
      <c r="O80" s="142"/>
      <c r="P80" s="34" t="e">
        <f t="shared" ca="1" si="15"/>
        <v>#N/A</v>
      </c>
      <c r="Q80" s="26"/>
      <c r="R80" s="149"/>
      <c r="S80" s="150" t="s">
        <v>21</v>
      </c>
      <c r="T80" s="151"/>
      <c r="U80" s="27" t="str">
        <f t="shared" si="7"/>
        <v/>
      </c>
      <c r="V80" s="15" t="s">
        <v>21</v>
      </c>
      <c r="W80" s="28" t="str">
        <f t="shared" si="8"/>
        <v/>
      </c>
      <c r="X80" s="24"/>
      <c r="Y80" s="15" t="s">
        <v>44</v>
      </c>
      <c r="Z80" s="15" t="s">
        <v>44</v>
      </c>
      <c r="AA80" s="4" t="s">
        <v>162</v>
      </c>
      <c r="AB80" s="16" t="s">
        <v>34</v>
      </c>
      <c r="AD80" s="16"/>
      <c r="AH80" s="50"/>
    </row>
    <row r="81" spans="1:34" hidden="1" outlineLevel="1">
      <c r="A81" s="16"/>
      <c r="B81" s="16" t="str">
        <f t="shared" si="0"/>
        <v>F400000</v>
      </c>
      <c r="C81" s="369">
        <v>15</v>
      </c>
      <c r="D81" s="139"/>
      <c r="E81" s="17">
        <f t="shared" si="12"/>
        <v>60</v>
      </c>
      <c r="F81" s="17">
        <v>4</v>
      </c>
      <c r="G81" s="365" t="s">
        <v>16</v>
      </c>
      <c r="H81" s="17"/>
      <c r="I81" s="19" t="e">
        <f t="shared" ca="1" si="13"/>
        <v>#N/A</v>
      </c>
      <c r="J81" s="20" t="s">
        <v>22</v>
      </c>
      <c r="K81" s="365" t="s">
        <v>16</v>
      </c>
      <c r="L81" s="437"/>
      <c r="M81" s="29" t="e">
        <f t="shared" ca="1" si="14"/>
        <v>#N/A</v>
      </c>
      <c r="N81" s="365" t="s">
        <v>16</v>
      </c>
      <c r="O81" s="437"/>
      <c r="P81" s="29" t="e">
        <f t="shared" ca="1" si="15"/>
        <v>#N/A</v>
      </c>
      <c r="Q81" s="21"/>
      <c r="R81" s="152"/>
      <c r="S81" s="153" t="s">
        <v>21</v>
      </c>
      <c r="T81" s="154"/>
      <c r="U81" s="22" t="str">
        <f t="shared" si="7"/>
        <v/>
      </c>
      <c r="V81" s="20" t="s">
        <v>21</v>
      </c>
      <c r="W81" s="23" t="str">
        <f t="shared" si="8"/>
        <v/>
      </c>
      <c r="X81" s="24"/>
      <c r="Y81" s="20" t="s">
        <v>44</v>
      </c>
      <c r="Z81" s="20" t="s">
        <v>44</v>
      </c>
      <c r="AA81" s="4" t="s">
        <v>162</v>
      </c>
      <c r="AB81" s="16" t="s">
        <v>34</v>
      </c>
      <c r="AD81" s="16"/>
    </row>
    <row r="82" spans="1:34" hidden="1" outlineLevel="1">
      <c r="A82" s="16"/>
      <c r="B82" s="16" t="str">
        <f t="shared" si="0"/>
        <v>M500000</v>
      </c>
      <c r="C82" s="11">
        <f>+C78+1</f>
        <v>16</v>
      </c>
      <c r="D82" s="136">
        <f>+Daten!N19</f>
        <v>0.67708333333333381</v>
      </c>
      <c r="E82" s="11">
        <f t="shared" si="12"/>
        <v>61</v>
      </c>
      <c r="F82" s="11">
        <v>1</v>
      </c>
      <c r="G82" s="366" t="s">
        <v>17</v>
      </c>
      <c r="H82" s="11"/>
      <c r="I82" s="12" t="e">
        <f t="shared" ca="1" si="13"/>
        <v>#N/A</v>
      </c>
      <c r="J82" s="15" t="s">
        <v>22</v>
      </c>
      <c r="K82" s="366" t="s">
        <v>17</v>
      </c>
      <c r="L82" s="142"/>
      <c r="M82" s="34" t="e">
        <f t="shared" ca="1" si="14"/>
        <v>#N/A</v>
      </c>
      <c r="N82" s="366" t="s">
        <v>17</v>
      </c>
      <c r="O82" s="142"/>
      <c r="P82" s="34" t="e">
        <f t="shared" ca="1" si="15"/>
        <v>#N/A</v>
      </c>
      <c r="Q82" s="26"/>
      <c r="R82" s="149"/>
      <c r="S82" s="150" t="s">
        <v>21</v>
      </c>
      <c r="T82" s="151"/>
      <c r="U82" s="27" t="str">
        <f t="shared" si="7"/>
        <v/>
      </c>
      <c r="V82" s="15" t="s">
        <v>21</v>
      </c>
      <c r="W82" s="28" t="str">
        <f t="shared" si="8"/>
        <v/>
      </c>
      <c r="X82" s="24"/>
      <c r="Y82" s="15" t="s">
        <v>44</v>
      </c>
      <c r="Z82" s="15" t="s">
        <v>44</v>
      </c>
      <c r="AA82" s="4" t="s">
        <v>163</v>
      </c>
      <c r="AB82" s="16" t="s">
        <v>34</v>
      </c>
      <c r="AD82" s="16"/>
      <c r="AH82" s="50"/>
    </row>
    <row r="83" spans="1:34" hidden="1" outlineLevel="1">
      <c r="A83" s="16"/>
      <c r="B83" s="16" t="str">
        <f t="shared" si="0"/>
        <v>M500000</v>
      </c>
      <c r="C83" s="370">
        <v>16</v>
      </c>
      <c r="D83" s="140"/>
      <c r="E83" s="11">
        <f t="shared" si="12"/>
        <v>62</v>
      </c>
      <c r="F83" s="11">
        <v>2</v>
      </c>
      <c r="G83" s="366" t="s">
        <v>17</v>
      </c>
      <c r="H83" s="11"/>
      <c r="I83" s="12" t="e">
        <f t="shared" ca="1" si="13"/>
        <v>#N/A</v>
      </c>
      <c r="J83" s="15" t="s">
        <v>22</v>
      </c>
      <c r="K83" s="366" t="s">
        <v>17</v>
      </c>
      <c r="L83" s="142"/>
      <c r="M83" s="34" t="e">
        <f t="shared" ca="1" si="14"/>
        <v>#N/A</v>
      </c>
      <c r="N83" s="366" t="s">
        <v>17</v>
      </c>
      <c r="O83" s="142"/>
      <c r="P83" s="34" t="e">
        <f t="shared" ca="1" si="15"/>
        <v>#N/A</v>
      </c>
      <c r="Q83" s="26"/>
      <c r="R83" s="149"/>
      <c r="S83" s="150" t="s">
        <v>21</v>
      </c>
      <c r="T83" s="151"/>
      <c r="U83" s="27" t="str">
        <f t="shared" si="7"/>
        <v/>
      </c>
      <c r="V83" s="15" t="s">
        <v>21</v>
      </c>
      <c r="W83" s="28" t="str">
        <f t="shared" si="8"/>
        <v/>
      </c>
      <c r="X83" s="24"/>
      <c r="Y83" s="15" t="s">
        <v>44</v>
      </c>
      <c r="Z83" s="15" t="s">
        <v>44</v>
      </c>
      <c r="AA83" s="4" t="s">
        <v>163</v>
      </c>
      <c r="AB83" s="16" t="s">
        <v>34</v>
      </c>
      <c r="AD83" s="16"/>
      <c r="AH83" s="50"/>
    </row>
    <row r="84" spans="1:34" hidden="1" outlineLevel="1">
      <c r="A84" s="16"/>
      <c r="B84" s="16" t="str">
        <f t="shared" si="0"/>
        <v>F300000</v>
      </c>
      <c r="C84" s="370">
        <v>16</v>
      </c>
      <c r="D84" s="140"/>
      <c r="E84" s="11">
        <f t="shared" si="12"/>
        <v>63</v>
      </c>
      <c r="F84" s="11">
        <v>3</v>
      </c>
      <c r="G84" s="366" t="s">
        <v>14</v>
      </c>
      <c r="H84" s="11"/>
      <c r="I84" s="12" t="e">
        <f t="shared" ca="1" si="13"/>
        <v>#N/A</v>
      </c>
      <c r="J84" s="15" t="s">
        <v>22</v>
      </c>
      <c r="K84" s="366" t="s">
        <v>14</v>
      </c>
      <c r="L84" s="142"/>
      <c r="M84" s="34" t="e">
        <f t="shared" ca="1" si="14"/>
        <v>#N/A</v>
      </c>
      <c r="N84" s="366" t="s">
        <v>14</v>
      </c>
      <c r="O84" s="142"/>
      <c r="P84" s="34" t="e">
        <f t="shared" ca="1" si="15"/>
        <v>#N/A</v>
      </c>
      <c r="Q84" s="26"/>
      <c r="R84" s="149"/>
      <c r="S84" s="150" t="s">
        <v>21</v>
      </c>
      <c r="T84" s="151"/>
      <c r="U84" s="27" t="str">
        <f t="shared" si="7"/>
        <v/>
      </c>
      <c r="V84" s="15" t="s">
        <v>21</v>
      </c>
      <c r="W84" s="28" t="str">
        <f t="shared" si="8"/>
        <v/>
      </c>
      <c r="X84" s="11"/>
      <c r="Y84" s="15" t="s">
        <v>44</v>
      </c>
      <c r="Z84" s="15" t="s">
        <v>44</v>
      </c>
      <c r="AA84" s="4" t="s">
        <v>164</v>
      </c>
      <c r="AB84" s="16" t="s">
        <v>34</v>
      </c>
      <c r="AD84" s="16"/>
      <c r="AH84" s="50"/>
    </row>
    <row r="85" spans="1:34" hidden="1" outlineLevel="1">
      <c r="A85" s="16"/>
      <c r="B85" s="16" t="str">
        <f t="shared" si="0"/>
        <v>F400000</v>
      </c>
      <c r="C85" s="369">
        <v>16</v>
      </c>
      <c r="D85" s="139"/>
      <c r="E85" s="17">
        <f t="shared" si="12"/>
        <v>64</v>
      </c>
      <c r="F85" s="17">
        <v>4</v>
      </c>
      <c r="G85" s="365" t="s">
        <v>16</v>
      </c>
      <c r="H85" s="17"/>
      <c r="I85" s="19" t="e">
        <f t="shared" ca="1" si="13"/>
        <v>#N/A</v>
      </c>
      <c r="J85" s="20" t="s">
        <v>22</v>
      </c>
      <c r="K85" s="365" t="s">
        <v>16</v>
      </c>
      <c r="L85" s="437"/>
      <c r="M85" s="29" t="e">
        <f t="shared" ca="1" si="14"/>
        <v>#N/A</v>
      </c>
      <c r="N85" s="365" t="s">
        <v>16</v>
      </c>
      <c r="O85" s="437"/>
      <c r="P85" s="29" t="e">
        <f t="shared" ca="1" si="15"/>
        <v>#N/A</v>
      </c>
      <c r="Q85" s="21"/>
      <c r="R85" s="152"/>
      <c r="S85" s="153" t="s">
        <v>21</v>
      </c>
      <c r="T85" s="154"/>
      <c r="U85" s="22" t="str">
        <f t="shared" si="7"/>
        <v/>
      </c>
      <c r="V85" s="20" t="s">
        <v>21</v>
      </c>
      <c r="W85" s="23" t="str">
        <f t="shared" si="8"/>
        <v/>
      </c>
      <c r="X85" s="11"/>
      <c r="Y85" s="20" t="s">
        <v>44</v>
      </c>
      <c r="Z85" s="20" t="s">
        <v>44</v>
      </c>
      <c r="AA85" s="4" t="s">
        <v>164</v>
      </c>
      <c r="AB85" s="16" t="s">
        <v>34</v>
      </c>
      <c r="AD85" s="16"/>
    </row>
    <row r="86" spans="1:34" hidden="1" outlineLevel="1">
      <c r="A86" s="16"/>
      <c r="B86" s="16" t="str">
        <f t="shared" ref="B86:B145" si="16">G86&amp;TEXT(H86,"00")&amp;TEXT(L86,"00")</f>
        <v>M500000</v>
      </c>
      <c r="C86" s="11">
        <f>+C82+1</f>
        <v>17</v>
      </c>
      <c r="D86" s="136">
        <f>+Daten!N20</f>
        <v>0.69444444444444497</v>
      </c>
      <c r="E86" s="11">
        <f t="shared" si="12"/>
        <v>65</v>
      </c>
      <c r="F86" s="4">
        <v>1</v>
      </c>
      <c r="G86" s="367" t="s">
        <v>17</v>
      </c>
      <c r="H86" s="11"/>
      <c r="I86" s="12" t="e">
        <f t="shared" ca="1" si="13"/>
        <v>#N/A</v>
      </c>
      <c r="J86" s="15" t="s">
        <v>22</v>
      </c>
      <c r="K86" s="367" t="s">
        <v>17</v>
      </c>
      <c r="L86" s="142"/>
      <c r="M86" s="34" t="e">
        <f t="shared" ca="1" si="14"/>
        <v>#N/A</v>
      </c>
      <c r="N86" s="367" t="s">
        <v>17</v>
      </c>
      <c r="O86" s="142"/>
      <c r="P86" s="34" t="e">
        <f t="shared" ca="1" si="15"/>
        <v>#N/A</v>
      </c>
      <c r="Q86" s="26"/>
      <c r="R86" s="149"/>
      <c r="S86" s="150" t="s">
        <v>21</v>
      </c>
      <c r="T86" s="151"/>
      <c r="U86" s="27" t="str">
        <f t="shared" si="7"/>
        <v/>
      </c>
      <c r="V86" s="15" t="s">
        <v>21</v>
      </c>
      <c r="W86" s="28" t="str">
        <f t="shared" si="8"/>
        <v/>
      </c>
      <c r="X86" s="24"/>
      <c r="Y86" s="15" t="s">
        <v>44</v>
      </c>
      <c r="Z86" s="15" t="s">
        <v>44</v>
      </c>
      <c r="AA86" s="4" t="s">
        <v>165</v>
      </c>
      <c r="AB86" s="16" t="s">
        <v>34</v>
      </c>
      <c r="AD86" s="16"/>
      <c r="AE86" s="49"/>
      <c r="AH86" s="50"/>
    </row>
    <row r="87" spans="1:34" hidden="1" outlineLevel="1">
      <c r="A87" s="16"/>
      <c r="B87" s="16" t="str">
        <f t="shared" si="16"/>
        <v>M500000</v>
      </c>
      <c r="C87" s="370">
        <v>17</v>
      </c>
      <c r="D87" s="140"/>
      <c r="E87" s="11">
        <f t="shared" ref="E87:E117" si="17">+E86+1</f>
        <v>66</v>
      </c>
      <c r="F87" s="4">
        <v>2</v>
      </c>
      <c r="G87" s="367" t="s">
        <v>17</v>
      </c>
      <c r="H87" s="11"/>
      <c r="I87" s="12" t="e">
        <f t="shared" ca="1" si="13"/>
        <v>#N/A</v>
      </c>
      <c r="J87" s="15" t="s">
        <v>22</v>
      </c>
      <c r="K87" s="367" t="s">
        <v>17</v>
      </c>
      <c r="L87" s="142"/>
      <c r="M87" s="34" t="e">
        <f t="shared" ca="1" si="14"/>
        <v>#N/A</v>
      </c>
      <c r="N87" s="367" t="s">
        <v>17</v>
      </c>
      <c r="O87" s="46"/>
      <c r="P87" s="34" t="e">
        <f t="shared" ca="1" si="15"/>
        <v>#N/A</v>
      </c>
      <c r="Q87" s="26"/>
      <c r="R87" s="149"/>
      <c r="S87" s="150" t="s">
        <v>21</v>
      </c>
      <c r="T87" s="151"/>
      <c r="U87" s="27" t="str">
        <f t="shared" si="7"/>
        <v/>
      </c>
      <c r="V87" s="15" t="s">
        <v>21</v>
      </c>
      <c r="W87" s="28" t="str">
        <f t="shared" si="8"/>
        <v/>
      </c>
      <c r="X87" s="24"/>
      <c r="Y87" s="15" t="s">
        <v>44</v>
      </c>
      <c r="Z87" s="15" t="s">
        <v>44</v>
      </c>
      <c r="AA87" s="4" t="s">
        <v>165</v>
      </c>
      <c r="AB87" s="16" t="s">
        <v>34</v>
      </c>
      <c r="AD87" s="16"/>
      <c r="AH87" s="50"/>
    </row>
    <row r="88" spans="1:34" hidden="1" outlineLevel="1">
      <c r="A88" s="16"/>
      <c r="B88" s="16" t="str">
        <f t="shared" si="16"/>
        <v>F300000</v>
      </c>
      <c r="C88" s="370">
        <v>17</v>
      </c>
      <c r="D88" s="140"/>
      <c r="E88" s="11">
        <f t="shared" si="17"/>
        <v>67</v>
      </c>
      <c r="F88" s="4">
        <v>3</v>
      </c>
      <c r="G88" s="367" t="s">
        <v>14</v>
      </c>
      <c r="H88" s="11"/>
      <c r="I88" s="12" t="e">
        <f t="shared" ca="1" si="13"/>
        <v>#N/A</v>
      </c>
      <c r="J88" s="15" t="s">
        <v>22</v>
      </c>
      <c r="K88" s="367" t="s">
        <v>14</v>
      </c>
      <c r="L88" s="142"/>
      <c r="M88" s="34" t="e">
        <f t="shared" ca="1" si="14"/>
        <v>#N/A</v>
      </c>
      <c r="N88" s="367" t="s">
        <v>14</v>
      </c>
      <c r="O88" s="142"/>
      <c r="P88" s="34" t="e">
        <f t="shared" ca="1" si="15"/>
        <v>#N/A</v>
      </c>
      <c r="Q88" s="26"/>
      <c r="R88" s="149"/>
      <c r="S88" s="150" t="s">
        <v>21</v>
      </c>
      <c r="T88" s="151"/>
      <c r="U88" s="27" t="str">
        <f t="shared" si="7"/>
        <v/>
      </c>
      <c r="V88" s="15" t="s">
        <v>21</v>
      </c>
      <c r="W88" s="28" t="str">
        <f t="shared" si="8"/>
        <v/>
      </c>
      <c r="X88" s="24"/>
      <c r="Y88" s="15" t="s">
        <v>44</v>
      </c>
      <c r="Z88" s="15" t="s">
        <v>44</v>
      </c>
      <c r="AA88" s="4" t="s">
        <v>166</v>
      </c>
      <c r="AB88" s="16" t="s">
        <v>34</v>
      </c>
      <c r="AD88" s="16"/>
      <c r="AH88" s="50"/>
    </row>
    <row r="89" spans="1:34" hidden="1" outlineLevel="1">
      <c r="A89" s="16"/>
      <c r="B89" s="16" t="str">
        <f t="shared" si="16"/>
        <v>F400000</v>
      </c>
      <c r="C89" s="369">
        <v>17</v>
      </c>
      <c r="D89" s="139"/>
      <c r="E89" s="17">
        <f t="shared" si="17"/>
        <v>68</v>
      </c>
      <c r="F89" s="17">
        <v>4</v>
      </c>
      <c r="G89" s="365" t="s">
        <v>16</v>
      </c>
      <c r="H89" s="17"/>
      <c r="I89" s="19" t="e">
        <f t="shared" ca="1" si="13"/>
        <v>#N/A</v>
      </c>
      <c r="J89" s="20" t="s">
        <v>22</v>
      </c>
      <c r="K89" s="365" t="s">
        <v>16</v>
      </c>
      <c r="L89" s="437"/>
      <c r="M89" s="29" t="e">
        <f t="shared" ca="1" si="14"/>
        <v>#N/A</v>
      </c>
      <c r="N89" s="365" t="s">
        <v>16</v>
      </c>
      <c r="O89" s="437"/>
      <c r="P89" s="29" t="e">
        <f t="shared" ca="1" si="15"/>
        <v>#N/A</v>
      </c>
      <c r="Q89" s="21"/>
      <c r="R89" s="152"/>
      <c r="S89" s="153" t="s">
        <v>21</v>
      </c>
      <c r="T89" s="154"/>
      <c r="U89" s="22" t="str">
        <f t="shared" si="7"/>
        <v/>
      </c>
      <c r="V89" s="20" t="s">
        <v>21</v>
      </c>
      <c r="W89" s="23" t="str">
        <f t="shared" si="8"/>
        <v/>
      </c>
      <c r="X89" s="24"/>
      <c r="Y89" s="20" t="s">
        <v>44</v>
      </c>
      <c r="Z89" s="20" t="s">
        <v>44</v>
      </c>
      <c r="AA89" s="4" t="s">
        <v>166</v>
      </c>
      <c r="AB89" s="16" t="s">
        <v>34</v>
      </c>
      <c r="AD89" s="16"/>
    </row>
    <row r="90" spans="1:34" hidden="1" outlineLevel="1">
      <c r="A90" s="16"/>
      <c r="B90" s="16" t="str">
        <f t="shared" si="16"/>
        <v>M500000</v>
      </c>
      <c r="C90" s="11">
        <f>+C86+1</f>
        <v>18</v>
      </c>
      <c r="D90" s="136">
        <f>+Daten!N21</f>
        <v>0.71180555555555614</v>
      </c>
      <c r="E90" s="11">
        <f t="shared" si="17"/>
        <v>69</v>
      </c>
      <c r="F90" s="4">
        <v>1</v>
      </c>
      <c r="G90" s="366" t="s">
        <v>17</v>
      </c>
      <c r="H90" s="11"/>
      <c r="I90" s="12" t="e">
        <f t="shared" ca="1" si="13"/>
        <v>#N/A</v>
      </c>
      <c r="J90" s="15" t="s">
        <v>22</v>
      </c>
      <c r="K90" s="366" t="s">
        <v>17</v>
      </c>
      <c r="L90" s="142"/>
      <c r="M90" s="34" t="e">
        <f t="shared" ca="1" si="14"/>
        <v>#N/A</v>
      </c>
      <c r="N90" s="366" t="s">
        <v>17</v>
      </c>
      <c r="O90" s="142"/>
      <c r="P90" s="34" t="e">
        <f t="shared" ca="1" si="15"/>
        <v>#N/A</v>
      </c>
      <c r="Q90" s="26"/>
      <c r="R90" s="149"/>
      <c r="S90" s="150" t="s">
        <v>21</v>
      </c>
      <c r="T90" s="151"/>
      <c r="U90" s="27" t="str">
        <f t="shared" si="7"/>
        <v/>
      </c>
      <c r="V90" s="15" t="s">
        <v>21</v>
      </c>
      <c r="W90" s="28" t="str">
        <f t="shared" si="8"/>
        <v/>
      </c>
      <c r="X90" s="11"/>
      <c r="Y90" s="15" t="s">
        <v>44</v>
      </c>
      <c r="Z90" s="15" t="s">
        <v>44</v>
      </c>
      <c r="AA90" s="4" t="s">
        <v>179</v>
      </c>
      <c r="AB90" s="16" t="s">
        <v>34</v>
      </c>
      <c r="AD90" s="16"/>
      <c r="AH90" s="50"/>
    </row>
    <row r="91" spans="1:34" hidden="1" outlineLevel="1">
      <c r="A91" s="16"/>
      <c r="B91" s="16" t="str">
        <f t="shared" si="16"/>
        <v>M500000</v>
      </c>
      <c r="C91" s="370">
        <v>18</v>
      </c>
      <c r="D91" s="140"/>
      <c r="E91" s="11">
        <f t="shared" si="17"/>
        <v>70</v>
      </c>
      <c r="F91" s="4">
        <v>2</v>
      </c>
      <c r="G91" s="366" t="s">
        <v>17</v>
      </c>
      <c r="H91" s="11"/>
      <c r="I91" s="12" t="e">
        <f t="shared" ca="1" si="13"/>
        <v>#N/A</v>
      </c>
      <c r="J91" s="15" t="s">
        <v>22</v>
      </c>
      <c r="K91" s="366" t="s">
        <v>17</v>
      </c>
      <c r="L91" s="142"/>
      <c r="M91" s="34" t="e">
        <f t="shared" ca="1" si="14"/>
        <v>#N/A</v>
      </c>
      <c r="N91" s="366" t="s">
        <v>17</v>
      </c>
      <c r="O91" s="46"/>
      <c r="P91" s="34" t="e">
        <f t="shared" ca="1" si="15"/>
        <v>#N/A</v>
      </c>
      <c r="Q91" s="26"/>
      <c r="R91" s="149"/>
      <c r="S91" s="150" t="s">
        <v>21</v>
      </c>
      <c r="T91" s="151"/>
      <c r="U91" s="27" t="str">
        <f t="shared" si="7"/>
        <v/>
      </c>
      <c r="V91" s="15" t="s">
        <v>21</v>
      </c>
      <c r="W91" s="28" t="str">
        <f t="shared" si="8"/>
        <v/>
      </c>
      <c r="X91" s="11"/>
      <c r="Y91" s="15" t="s">
        <v>44</v>
      </c>
      <c r="Z91" s="15" t="s">
        <v>44</v>
      </c>
      <c r="AA91" s="4" t="s">
        <v>179</v>
      </c>
      <c r="AB91" s="16" t="s">
        <v>34</v>
      </c>
      <c r="AD91" s="16"/>
      <c r="AH91" s="50"/>
    </row>
    <row r="92" spans="1:34" hidden="1" outlineLevel="1">
      <c r="A92" s="16"/>
      <c r="B92" s="16" t="str">
        <f t="shared" si="16"/>
        <v>F300000</v>
      </c>
      <c r="C92" s="370">
        <v>18</v>
      </c>
      <c r="D92" s="140"/>
      <c r="E92" s="11">
        <f t="shared" si="17"/>
        <v>71</v>
      </c>
      <c r="F92" s="4">
        <v>3</v>
      </c>
      <c r="G92" s="367" t="s">
        <v>14</v>
      </c>
      <c r="H92" s="11"/>
      <c r="I92" s="12" t="e">
        <f t="shared" ca="1" si="13"/>
        <v>#N/A</v>
      </c>
      <c r="J92" s="15" t="s">
        <v>22</v>
      </c>
      <c r="K92" s="367" t="s">
        <v>14</v>
      </c>
      <c r="L92" s="46"/>
      <c r="M92" s="34" t="e">
        <f t="shared" ca="1" si="14"/>
        <v>#N/A</v>
      </c>
      <c r="N92" s="367" t="s">
        <v>14</v>
      </c>
      <c r="O92" s="142"/>
      <c r="P92" s="34" t="e">
        <f t="shared" ca="1" si="15"/>
        <v>#N/A</v>
      </c>
      <c r="Q92" s="26"/>
      <c r="R92" s="149"/>
      <c r="S92" s="150" t="s">
        <v>21</v>
      </c>
      <c r="T92" s="151"/>
      <c r="U92" s="27" t="str">
        <f t="shared" si="7"/>
        <v/>
      </c>
      <c r="V92" s="15" t="s">
        <v>21</v>
      </c>
      <c r="W92" s="28" t="str">
        <f t="shared" si="8"/>
        <v/>
      </c>
      <c r="X92" s="24"/>
      <c r="Y92" s="15" t="s">
        <v>44</v>
      </c>
      <c r="Z92" s="15" t="s">
        <v>44</v>
      </c>
      <c r="AA92" s="4" t="s">
        <v>180</v>
      </c>
      <c r="AB92" s="16" t="s">
        <v>34</v>
      </c>
      <c r="AD92" s="16"/>
      <c r="AH92" s="50"/>
    </row>
    <row r="93" spans="1:34" hidden="1" outlineLevel="1">
      <c r="A93" s="16"/>
      <c r="B93" s="16" t="str">
        <f t="shared" si="16"/>
        <v>F400000</v>
      </c>
      <c r="C93" s="369">
        <v>18</v>
      </c>
      <c r="D93" s="139"/>
      <c r="E93" s="17">
        <f t="shared" si="17"/>
        <v>72</v>
      </c>
      <c r="F93" s="17">
        <v>4</v>
      </c>
      <c r="G93" s="365" t="s">
        <v>16</v>
      </c>
      <c r="H93" s="17"/>
      <c r="I93" s="19" t="e">
        <f t="shared" ca="1" si="13"/>
        <v>#N/A</v>
      </c>
      <c r="J93" s="20" t="s">
        <v>22</v>
      </c>
      <c r="K93" s="365" t="s">
        <v>16</v>
      </c>
      <c r="L93" s="437"/>
      <c r="M93" s="29" t="e">
        <f t="shared" ca="1" si="14"/>
        <v>#N/A</v>
      </c>
      <c r="N93" s="365" t="s">
        <v>16</v>
      </c>
      <c r="O93" s="437"/>
      <c r="P93" s="29" t="e">
        <f t="shared" ca="1" si="15"/>
        <v>#N/A</v>
      </c>
      <c r="Q93" s="21"/>
      <c r="R93" s="152"/>
      <c r="S93" s="153" t="s">
        <v>21</v>
      </c>
      <c r="T93" s="154"/>
      <c r="U93" s="22" t="str">
        <f t="shared" si="7"/>
        <v/>
      </c>
      <c r="V93" s="20" t="s">
        <v>21</v>
      </c>
      <c r="W93" s="23" t="str">
        <f t="shared" si="8"/>
        <v/>
      </c>
      <c r="X93" s="24"/>
      <c r="Y93" s="20" t="s">
        <v>44</v>
      </c>
      <c r="Z93" s="20" t="s">
        <v>44</v>
      </c>
      <c r="AA93" s="4" t="s">
        <v>180</v>
      </c>
      <c r="AB93" s="16" t="s">
        <v>34</v>
      </c>
      <c r="AD93" s="16"/>
    </row>
    <row r="94" spans="1:34" hidden="1" outlineLevel="1">
      <c r="A94" s="16"/>
      <c r="B94" s="16" t="str">
        <f t="shared" si="16"/>
        <v>M500000</v>
      </c>
      <c r="C94" s="11">
        <f>+C90+1</f>
        <v>19</v>
      </c>
      <c r="D94" s="136">
        <f>+Daten!N22</f>
        <v>0.7291666666666673</v>
      </c>
      <c r="E94" s="11">
        <f t="shared" si="17"/>
        <v>73</v>
      </c>
      <c r="F94" s="4">
        <v>1</v>
      </c>
      <c r="G94" s="366" t="s">
        <v>17</v>
      </c>
      <c r="H94" s="11"/>
      <c r="I94" s="12" t="e">
        <f ca="1">INDIRECT(ADDRESS(MATCH(H94,$A$1:$A$19,0),MATCH(G94,$A$3:$AF$3,0)))</f>
        <v>#N/A</v>
      </c>
      <c r="J94" s="15" t="s">
        <v>22</v>
      </c>
      <c r="K94" s="366" t="s">
        <v>17</v>
      </c>
      <c r="L94" s="142"/>
      <c r="M94" s="34" t="e">
        <f ca="1">INDIRECT(ADDRESS(MATCH(L94,$A$1:$A$19,0),MATCH(K94,$A$3:$AF$3,0)))</f>
        <v>#N/A</v>
      </c>
      <c r="N94" s="366" t="s">
        <v>17</v>
      </c>
      <c r="O94" s="142"/>
      <c r="P94" s="34" t="e">
        <f ca="1">INDIRECT(ADDRESS(MATCH(O94,$A$1:$A$19,0),MATCH(N94,$A$3:$AF$3,0)))</f>
        <v>#N/A</v>
      </c>
      <c r="Q94" s="26"/>
      <c r="R94" s="149"/>
      <c r="S94" s="150" t="s">
        <v>21</v>
      </c>
      <c r="T94" s="151"/>
      <c r="U94" s="27" t="str">
        <f t="shared" si="7"/>
        <v/>
      </c>
      <c r="V94" s="15" t="s">
        <v>21</v>
      </c>
      <c r="W94" s="28" t="str">
        <f t="shared" si="8"/>
        <v/>
      </c>
      <c r="X94" s="12"/>
      <c r="Y94" s="15" t="s">
        <v>44</v>
      </c>
      <c r="Z94" s="15" t="s">
        <v>44</v>
      </c>
      <c r="AA94" s="4" t="s">
        <v>181</v>
      </c>
      <c r="AB94" s="16" t="s">
        <v>34</v>
      </c>
      <c r="AD94" s="16"/>
      <c r="AH94" s="50"/>
    </row>
    <row r="95" spans="1:34" hidden="1" outlineLevel="1">
      <c r="A95" s="16"/>
      <c r="B95" s="16" t="str">
        <f t="shared" si="16"/>
        <v>M500000</v>
      </c>
      <c r="C95" s="370">
        <v>19</v>
      </c>
      <c r="D95" s="140"/>
      <c r="E95" s="11">
        <f t="shared" si="17"/>
        <v>74</v>
      </c>
      <c r="F95" s="4">
        <v>2</v>
      </c>
      <c r="G95" s="366" t="s">
        <v>17</v>
      </c>
      <c r="H95" s="11"/>
      <c r="I95" s="12" t="e">
        <f ca="1">INDIRECT(ADDRESS(MATCH(H95,$A$1:$A$19,0),MATCH(G95,$A$3:$AF$3,0)))</f>
        <v>#N/A</v>
      </c>
      <c r="J95" s="15" t="s">
        <v>22</v>
      </c>
      <c r="K95" s="366" t="s">
        <v>17</v>
      </c>
      <c r="L95" s="142"/>
      <c r="M95" s="34" t="e">
        <f ca="1">INDIRECT(ADDRESS(MATCH(L95,$A$1:$A$19,0),MATCH(K95,$A$3:$AF$3,0)))</f>
        <v>#N/A</v>
      </c>
      <c r="N95" s="366" t="s">
        <v>17</v>
      </c>
      <c r="O95" s="142"/>
      <c r="P95" s="34" t="e">
        <f ca="1">INDIRECT(ADDRESS(MATCH(O95,$A$1:$A$19,0),MATCH(N95,$A$3:$AF$3,0)))</f>
        <v>#N/A</v>
      </c>
      <c r="Q95" s="26"/>
      <c r="R95" s="149"/>
      <c r="S95" s="150" t="s">
        <v>21</v>
      </c>
      <c r="T95" s="151"/>
      <c r="U95" s="27" t="str">
        <f t="shared" si="7"/>
        <v/>
      </c>
      <c r="V95" s="15" t="s">
        <v>21</v>
      </c>
      <c r="W95" s="28" t="str">
        <f t="shared" si="8"/>
        <v/>
      </c>
      <c r="X95" s="24"/>
      <c r="Y95" s="15" t="s">
        <v>44</v>
      </c>
      <c r="Z95" s="15" t="s">
        <v>44</v>
      </c>
      <c r="AA95" s="4" t="s">
        <v>181</v>
      </c>
      <c r="AB95" s="16" t="s">
        <v>34</v>
      </c>
      <c r="AD95" s="16"/>
      <c r="AH95" s="50"/>
    </row>
    <row r="96" spans="1:34" hidden="1" outlineLevel="1">
      <c r="A96" s="16"/>
      <c r="B96" s="16" t="str">
        <f t="shared" si="16"/>
        <v>F300000</v>
      </c>
      <c r="C96" s="370">
        <v>19</v>
      </c>
      <c r="D96" s="140"/>
      <c r="E96" s="11">
        <f t="shared" si="17"/>
        <v>75</v>
      </c>
      <c r="F96" s="4">
        <v>3</v>
      </c>
      <c r="G96" s="367" t="s">
        <v>14</v>
      </c>
      <c r="H96" s="11"/>
      <c r="I96" s="12" t="e">
        <f t="shared" ref="I96:I109" ca="1" si="18">INDIRECT(ADDRESS(MATCH(H96,$A$1:$A$19,0),MATCH(G96,$A$3:$AF$3,0)))</f>
        <v>#N/A</v>
      </c>
      <c r="J96" s="15" t="s">
        <v>22</v>
      </c>
      <c r="K96" s="367" t="s">
        <v>14</v>
      </c>
      <c r="L96" s="142"/>
      <c r="M96" s="34" t="e">
        <f t="shared" ref="M96:M109" ca="1" si="19">INDIRECT(ADDRESS(MATCH(L96,$A$1:$A$19,0),MATCH(K96,$A$3:$AF$3,0)))</f>
        <v>#N/A</v>
      </c>
      <c r="N96" s="366" t="s">
        <v>14</v>
      </c>
      <c r="O96" s="142"/>
      <c r="P96" s="34" t="e">
        <f t="shared" ref="P96:P109" ca="1" si="20">INDIRECT(ADDRESS(MATCH(O96,$A$1:$A$19,0),MATCH(N96,$A$3:$AF$3,0)))</f>
        <v>#N/A</v>
      </c>
      <c r="Q96" s="26"/>
      <c r="R96" s="149"/>
      <c r="S96" s="150" t="s">
        <v>21</v>
      </c>
      <c r="T96" s="151"/>
      <c r="U96" s="27" t="str">
        <f t="shared" si="7"/>
        <v/>
      </c>
      <c r="V96" s="15" t="s">
        <v>21</v>
      </c>
      <c r="W96" s="28" t="str">
        <f t="shared" si="8"/>
        <v/>
      </c>
      <c r="X96" s="11"/>
      <c r="Y96" s="15" t="s">
        <v>44</v>
      </c>
      <c r="Z96" s="15" t="s">
        <v>44</v>
      </c>
      <c r="AA96" s="4" t="s">
        <v>182</v>
      </c>
      <c r="AB96" s="16" t="s">
        <v>34</v>
      </c>
      <c r="AD96" s="16"/>
      <c r="AH96" s="50"/>
    </row>
    <row r="97" spans="1:34" hidden="1" outlineLevel="1">
      <c r="A97" s="16"/>
      <c r="B97" s="16" t="str">
        <f t="shared" si="16"/>
        <v>F400000</v>
      </c>
      <c r="C97" s="369">
        <v>19</v>
      </c>
      <c r="D97" s="139"/>
      <c r="E97" s="17">
        <f t="shared" si="17"/>
        <v>76</v>
      </c>
      <c r="F97" s="17">
        <v>4</v>
      </c>
      <c r="G97" s="365" t="s">
        <v>16</v>
      </c>
      <c r="H97" s="17"/>
      <c r="I97" s="19" t="e">
        <f t="shared" ca="1" si="18"/>
        <v>#N/A</v>
      </c>
      <c r="J97" s="20" t="s">
        <v>22</v>
      </c>
      <c r="K97" s="365" t="s">
        <v>16</v>
      </c>
      <c r="L97" s="437"/>
      <c r="M97" s="29" t="e">
        <f t="shared" ca="1" si="19"/>
        <v>#N/A</v>
      </c>
      <c r="N97" s="365" t="s">
        <v>16</v>
      </c>
      <c r="O97" s="437"/>
      <c r="P97" s="29" t="e">
        <f t="shared" ca="1" si="20"/>
        <v>#N/A</v>
      </c>
      <c r="Q97" s="21"/>
      <c r="R97" s="152"/>
      <c r="S97" s="153" t="s">
        <v>21</v>
      </c>
      <c r="T97" s="154"/>
      <c r="U97" s="22" t="str">
        <f t="shared" si="7"/>
        <v/>
      </c>
      <c r="V97" s="20" t="s">
        <v>21</v>
      </c>
      <c r="W97" s="23" t="str">
        <f t="shared" si="8"/>
        <v/>
      </c>
      <c r="X97" s="11"/>
      <c r="Y97" s="20" t="s">
        <v>44</v>
      </c>
      <c r="Z97" s="20" t="s">
        <v>44</v>
      </c>
      <c r="AA97" s="4" t="s">
        <v>182</v>
      </c>
      <c r="AB97" s="16" t="s">
        <v>34</v>
      </c>
      <c r="AD97" s="16"/>
    </row>
    <row r="98" spans="1:34" hidden="1" outlineLevel="1">
      <c r="A98" s="16"/>
      <c r="B98" s="16" t="str">
        <f t="shared" si="16"/>
        <v>M500000</v>
      </c>
      <c r="C98" s="11">
        <f>+C94+1</f>
        <v>20</v>
      </c>
      <c r="D98" s="136">
        <f>+Daten!N23</f>
        <v>0.74652777777777846</v>
      </c>
      <c r="E98" s="11">
        <f t="shared" si="17"/>
        <v>77</v>
      </c>
      <c r="F98" s="4">
        <v>1</v>
      </c>
      <c r="G98" s="367" t="s">
        <v>17</v>
      </c>
      <c r="H98" s="11"/>
      <c r="I98" s="12" t="e">
        <f t="shared" ca="1" si="18"/>
        <v>#N/A</v>
      </c>
      <c r="J98" s="15" t="s">
        <v>22</v>
      </c>
      <c r="K98" s="367" t="s">
        <v>17</v>
      </c>
      <c r="L98" s="142"/>
      <c r="M98" s="34" t="e">
        <f t="shared" ca="1" si="19"/>
        <v>#N/A</v>
      </c>
      <c r="N98" s="367" t="s">
        <v>17</v>
      </c>
      <c r="O98" s="142"/>
      <c r="P98" s="34" t="e">
        <f t="shared" ca="1" si="20"/>
        <v>#N/A</v>
      </c>
      <c r="Q98" s="26"/>
      <c r="R98" s="149"/>
      <c r="S98" s="150" t="s">
        <v>21</v>
      </c>
      <c r="T98" s="151"/>
      <c r="U98" s="27" t="str">
        <f t="shared" si="7"/>
        <v/>
      </c>
      <c r="V98" s="15" t="s">
        <v>21</v>
      </c>
      <c r="W98" s="28" t="str">
        <f>IF(T98="","",IF(T98&gt;R98,2,IF(T98&lt;R98,0,1)))</f>
        <v/>
      </c>
      <c r="X98" s="24"/>
      <c r="Y98" s="15" t="s">
        <v>44</v>
      </c>
      <c r="Z98" s="15" t="s">
        <v>44</v>
      </c>
      <c r="AA98" s="4" t="s">
        <v>183</v>
      </c>
      <c r="AB98" s="16" t="s">
        <v>34</v>
      </c>
      <c r="AD98" s="16"/>
      <c r="AH98" s="50"/>
    </row>
    <row r="99" spans="1:34" hidden="1" outlineLevel="1">
      <c r="A99" s="16"/>
      <c r="B99" s="16" t="str">
        <f t="shared" si="16"/>
        <v>M500000</v>
      </c>
      <c r="C99" s="370">
        <v>20</v>
      </c>
      <c r="D99" s="140"/>
      <c r="E99" s="11">
        <f t="shared" si="17"/>
        <v>78</v>
      </c>
      <c r="F99" s="4">
        <v>2</v>
      </c>
      <c r="G99" s="367" t="s">
        <v>17</v>
      </c>
      <c r="H99" s="11"/>
      <c r="I99" s="12" t="e">
        <f t="shared" ca="1" si="18"/>
        <v>#N/A</v>
      </c>
      <c r="J99" s="15" t="s">
        <v>22</v>
      </c>
      <c r="K99" s="367" t="s">
        <v>17</v>
      </c>
      <c r="L99" s="142"/>
      <c r="M99" s="34" t="e">
        <f t="shared" ca="1" si="19"/>
        <v>#N/A</v>
      </c>
      <c r="N99" s="367" t="s">
        <v>17</v>
      </c>
      <c r="O99" s="142"/>
      <c r="P99" s="34" t="e">
        <f t="shared" ca="1" si="20"/>
        <v>#N/A</v>
      </c>
      <c r="Q99" s="26"/>
      <c r="R99" s="149"/>
      <c r="S99" s="150" t="s">
        <v>21</v>
      </c>
      <c r="T99" s="151"/>
      <c r="U99" s="27" t="str">
        <f t="shared" si="7"/>
        <v/>
      </c>
      <c r="V99" s="15" t="s">
        <v>21</v>
      </c>
      <c r="W99" s="28" t="str">
        <f>IF(T99="","",IF(T99&gt;R99,2,IF(T99&lt;R99,0,1)))</f>
        <v/>
      </c>
      <c r="X99" s="24"/>
      <c r="Y99" s="15" t="s">
        <v>44</v>
      </c>
      <c r="Z99" s="15" t="s">
        <v>44</v>
      </c>
      <c r="AA99" s="4" t="s">
        <v>183</v>
      </c>
      <c r="AB99" s="16" t="s">
        <v>34</v>
      </c>
      <c r="AD99" s="16"/>
      <c r="AH99" s="50"/>
    </row>
    <row r="100" spans="1:34" hidden="1" outlineLevel="1">
      <c r="A100" s="16"/>
      <c r="B100" s="16" t="str">
        <f t="shared" si="16"/>
        <v>F300000</v>
      </c>
      <c r="C100" s="370">
        <v>20</v>
      </c>
      <c r="D100" s="140"/>
      <c r="E100" s="11">
        <f t="shared" si="17"/>
        <v>79</v>
      </c>
      <c r="F100" s="4">
        <v>3</v>
      </c>
      <c r="G100" s="367" t="s">
        <v>14</v>
      </c>
      <c r="H100" s="11"/>
      <c r="I100" s="12" t="e">
        <f t="shared" ca="1" si="18"/>
        <v>#N/A</v>
      </c>
      <c r="J100" s="15" t="s">
        <v>22</v>
      </c>
      <c r="K100" s="367" t="s">
        <v>14</v>
      </c>
      <c r="L100" s="142"/>
      <c r="M100" s="34" t="e">
        <f t="shared" ca="1" si="19"/>
        <v>#N/A</v>
      </c>
      <c r="N100" s="367" t="s">
        <v>14</v>
      </c>
      <c r="O100" s="142"/>
      <c r="P100" s="34" t="e">
        <f t="shared" ca="1" si="20"/>
        <v>#N/A</v>
      </c>
      <c r="Q100" s="26"/>
      <c r="R100" s="149"/>
      <c r="S100" s="150" t="s">
        <v>21</v>
      </c>
      <c r="T100" s="151"/>
      <c r="U100" s="27" t="str">
        <f t="shared" si="7"/>
        <v/>
      </c>
      <c r="V100" s="15" t="s">
        <v>21</v>
      </c>
      <c r="W100" s="28" t="str">
        <f>IF(T100="","",IF(T100&gt;R100,2,IF(T100&lt;R100,0,1)))</f>
        <v/>
      </c>
      <c r="X100" s="24"/>
      <c r="Y100" s="15" t="s">
        <v>44</v>
      </c>
      <c r="Z100" s="15" t="s">
        <v>44</v>
      </c>
      <c r="AA100" s="4" t="s">
        <v>184</v>
      </c>
      <c r="AB100" s="16" t="s">
        <v>34</v>
      </c>
      <c r="AD100" s="16"/>
      <c r="AH100" s="50"/>
    </row>
    <row r="101" spans="1:34" hidden="1" outlineLevel="1">
      <c r="A101" s="16"/>
      <c r="B101" s="16" t="str">
        <f t="shared" si="16"/>
        <v>F400000</v>
      </c>
      <c r="C101" s="369">
        <v>20</v>
      </c>
      <c r="D101" s="139"/>
      <c r="E101" s="17">
        <f t="shared" si="17"/>
        <v>80</v>
      </c>
      <c r="F101" s="17">
        <v>4</v>
      </c>
      <c r="G101" s="365" t="s">
        <v>16</v>
      </c>
      <c r="H101" s="17"/>
      <c r="I101" s="19" t="e">
        <f t="shared" ca="1" si="18"/>
        <v>#N/A</v>
      </c>
      <c r="J101" s="20" t="s">
        <v>22</v>
      </c>
      <c r="K101" s="365" t="s">
        <v>16</v>
      </c>
      <c r="L101" s="437"/>
      <c r="M101" s="29" t="e">
        <f t="shared" ca="1" si="19"/>
        <v>#N/A</v>
      </c>
      <c r="N101" s="365" t="s">
        <v>16</v>
      </c>
      <c r="O101" s="437"/>
      <c r="P101" s="29" t="e">
        <f t="shared" ca="1" si="20"/>
        <v>#N/A</v>
      </c>
      <c r="Q101" s="21"/>
      <c r="R101" s="152"/>
      <c r="S101" s="153" t="s">
        <v>21</v>
      </c>
      <c r="T101" s="154"/>
      <c r="U101" s="22" t="str">
        <f t="shared" si="7"/>
        <v/>
      </c>
      <c r="V101" s="20" t="s">
        <v>21</v>
      </c>
      <c r="W101" s="23" t="str">
        <f>IF(T101="","",IF(T101&gt;R101,2,IF(T101&lt;R101,0,1)))</f>
        <v/>
      </c>
      <c r="X101" s="24"/>
      <c r="Y101" s="20" t="s">
        <v>44</v>
      </c>
      <c r="Z101" s="20" t="s">
        <v>44</v>
      </c>
      <c r="AA101" s="4" t="s">
        <v>184</v>
      </c>
      <c r="AB101" s="16" t="s">
        <v>34</v>
      </c>
      <c r="AD101" s="16"/>
    </row>
    <row r="102" spans="1:34" hidden="1" outlineLevel="1">
      <c r="A102" s="16"/>
      <c r="B102" s="16" t="str">
        <f t="shared" si="16"/>
        <v>M500000</v>
      </c>
      <c r="C102" s="4">
        <f>+C98+1</f>
        <v>21</v>
      </c>
      <c r="D102" s="136">
        <f>+Daten!N24</f>
        <v>0.76388888888888962</v>
      </c>
      <c r="E102" s="4">
        <f t="shared" si="17"/>
        <v>81</v>
      </c>
      <c r="F102" s="4">
        <v>1</v>
      </c>
      <c r="G102" s="366" t="s">
        <v>17</v>
      </c>
      <c r="H102" s="11"/>
      <c r="I102" s="12" t="e">
        <f t="shared" ca="1" si="18"/>
        <v>#N/A</v>
      </c>
      <c r="J102" s="15" t="s">
        <v>22</v>
      </c>
      <c r="K102" s="366" t="s">
        <v>17</v>
      </c>
      <c r="L102" s="142"/>
      <c r="M102" s="34" t="e">
        <f t="shared" ca="1" si="19"/>
        <v>#N/A</v>
      </c>
      <c r="N102" s="366" t="s">
        <v>17</v>
      </c>
      <c r="O102" s="142"/>
      <c r="P102" s="34" t="e">
        <f t="shared" ca="1" si="20"/>
        <v>#N/A</v>
      </c>
      <c r="Q102" s="6"/>
      <c r="R102" s="149"/>
      <c r="S102" s="150" t="s">
        <v>21</v>
      </c>
      <c r="T102" s="151"/>
      <c r="U102" s="27" t="str">
        <f t="shared" si="7"/>
        <v/>
      </c>
      <c r="V102" s="15" t="s">
        <v>21</v>
      </c>
      <c r="W102" s="28" t="str">
        <f t="shared" si="8"/>
        <v/>
      </c>
      <c r="X102" s="4"/>
      <c r="Y102" s="13" t="s">
        <v>44</v>
      </c>
      <c r="Z102" s="13" t="s">
        <v>44</v>
      </c>
      <c r="AA102" s="4" t="s">
        <v>185</v>
      </c>
      <c r="AB102" s="16" t="s">
        <v>34</v>
      </c>
      <c r="AD102" s="16"/>
      <c r="AH102" s="50"/>
    </row>
    <row r="103" spans="1:34" hidden="1" outlineLevel="1">
      <c r="A103" s="16"/>
      <c r="B103" s="16" t="str">
        <f t="shared" si="16"/>
        <v>M500000</v>
      </c>
      <c r="C103" s="264">
        <v>21</v>
      </c>
      <c r="D103" s="136"/>
      <c r="E103" s="4">
        <f t="shared" si="17"/>
        <v>82</v>
      </c>
      <c r="F103" s="4">
        <v>2</v>
      </c>
      <c r="G103" s="366" t="s">
        <v>17</v>
      </c>
      <c r="H103" s="11"/>
      <c r="I103" s="12" t="e">
        <f t="shared" ca="1" si="18"/>
        <v>#N/A</v>
      </c>
      <c r="J103" s="15" t="s">
        <v>22</v>
      </c>
      <c r="K103" s="366" t="s">
        <v>17</v>
      </c>
      <c r="L103" s="142"/>
      <c r="M103" s="34" t="e">
        <f t="shared" ca="1" si="19"/>
        <v>#N/A</v>
      </c>
      <c r="N103" s="366" t="s">
        <v>17</v>
      </c>
      <c r="O103" s="142"/>
      <c r="P103" s="34" t="e">
        <f t="shared" ca="1" si="20"/>
        <v>#N/A</v>
      </c>
      <c r="Q103" s="6"/>
      <c r="R103" s="149"/>
      <c r="S103" s="150" t="s">
        <v>21</v>
      </c>
      <c r="T103" s="151"/>
      <c r="U103" s="27" t="str">
        <f t="shared" si="7"/>
        <v/>
      </c>
      <c r="V103" s="15" t="s">
        <v>21</v>
      </c>
      <c r="W103" s="28" t="str">
        <f t="shared" si="8"/>
        <v/>
      </c>
      <c r="X103" s="4"/>
      <c r="Y103" s="13" t="s">
        <v>44</v>
      </c>
      <c r="Z103" s="13" t="s">
        <v>44</v>
      </c>
      <c r="AA103" s="4" t="s">
        <v>185</v>
      </c>
      <c r="AB103" s="16" t="s">
        <v>34</v>
      </c>
      <c r="AD103" s="16"/>
      <c r="AH103" s="50"/>
    </row>
    <row r="104" spans="1:34" hidden="1" outlineLevel="1">
      <c r="A104" s="16"/>
      <c r="B104" s="16" t="str">
        <f t="shared" si="16"/>
        <v>F300000</v>
      </c>
      <c r="C104" s="264">
        <v>21</v>
      </c>
      <c r="D104" s="136"/>
      <c r="E104" s="4">
        <f t="shared" si="17"/>
        <v>83</v>
      </c>
      <c r="F104" s="4">
        <v>3</v>
      </c>
      <c r="G104" s="367" t="s">
        <v>14</v>
      </c>
      <c r="H104" s="11"/>
      <c r="I104" s="12" t="e">
        <f t="shared" ca="1" si="18"/>
        <v>#N/A</v>
      </c>
      <c r="J104" s="15" t="s">
        <v>22</v>
      </c>
      <c r="K104" s="367" t="s">
        <v>14</v>
      </c>
      <c r="L104" s="142"/>
      <c r="M104" s="34" t="e">
        <f t="shared" ca="1" si="19"/>
        <v>#N/A</v>
      </c>
      <c r="N104" s="366" t="s">
        <v>14</v>
      </c>
      <c r="O104" s="142"/>
      <c r="P104" s="34" t="e">
        <f t="shared" ca="1" si="20"/>
        <v>#N/A</v>
      </c>
      <c r="Q104" s="6"/>
      <c r="R104" s="149"/>
      <c r="S104" s="150" t="s">
        <v>21</v>
      </c>
      <c r="T104" s="151"/>
      <c r="U104" s="27" t="str">
        <f t="shared" si="7"/>
        <v/>
      </c>
      <c r="V104" s="15" t="s">
        <v>21</v>
      </c>
      <c r="W104" s="28" t="str">
        <f t="shared" si="8"/>
        <v/>
      </c>
      <c r="X104" s="4"/>
      <c r="Y104" s="13" t="s">
        <v>44</v>
      </c>
      <c r="Z104" s="13" t="s">
        <v>44</v>
      </c>
      <c r="AA104" s="4" t="s">
        <v>208</v>
      </c>
      <c r="AB104" s="16" t="s">
        <v>34</v>
      </c>
      <c r="AD104" s="16"/>
      <c r="AH104" s="50"/>
    </row>
    <row r="105" spans="1:34" hidden="1" outlineLevel="1">
      <c r="A105" s="16"/>
      <c r="B105" s="16" t="str">
        <f t="shared" si="16"/>
        <v>F400000</v>
      </c>
      <c r="C105" s="369">
        <v>21</v>
      </c>
      <c r="D105" s="139"/>
      <c r="E105" s="17">
        <f t="shared" si="17"/>
        <v>84</v>
      </c>
      <c r="F105" s="17">
        <v>4</v>
      </c>
      <c r="G105" s="365" t="s">
        <v>16</v>
      </c>
      <c r="H105" s="17"/>
      <c r="I105" s="19" t="e">
        <f t="shared" ca="1" si="18"/>
        <v>#N/A</v>
      </c>
      <c r="J105" s="20" t="s">
        <v>22</v>
      </c>
      <c r="K105" s="365" t="s">
        <v>16</v>
      </c>
      <c r="L105" s="437"/>
      <c r="M105" s="29" t="e">
        <f t="shared" ca="1" si="19"/>
        <v>#N/A</v>
      </c>
      <c r="N105" s="365" t="s">
        <v>16</v>
      </c>
      <c r="O105" s="437"/>
      <c r="P105" s="29" t="e">
        <f t="shared" ca="1" si="20"/>
        <v>#N/A</v>
      </c>
      <c r="Q105" s="21"/>
      <c r="R105" s="152"/>
      <c r="S105" s="153" t="s">
        <v>21</v>
      </c>
      <c r="T105" s="154"/>
      <c r="U105" s="22" t="str">
        <f t="shared" si="7"/>
        <v/>
      </c>
      <c r="V105" s="20" t="s">
        <v>21</v>
      </c>
      <c r="W105" s="23" t="str">
        <f t="shared" si="8"/>
        <v/>
      </c>
      <c r="X105" s="11"/>
      <c r="Y105" s="20" t="s">
        <v>44</v>
      </c>
      <c r="Z105" s="20" t="s">
        <v>44</v>
      </c>
      <c r="AA105" s="4" t="s">
        <v>208</v>
      </c>
      <c r="AB105" s="16" t="s">
        <v>34</v>
      </c>
      <c r="AD105" s="16"/>
    </row>
    <row r="106" spans="1:34" hidden="1" outlineLevel="1">
      <c r="A106" s="16"/>
      <c r="B106" s="16" t="str">
        <f t="shared" si="16"/>
        <v>M500000</v>
      </c>
      <c r="C106" s="4">
        <f>+C102+1</f>
        <v>22</v>
      </c>
      <c r="D106" s="136">
        <f>+Daten!N25</f>
        <v>0.78125000000000078</v>
      </c>
      <c r="E106" s="11">
        <f t="shared" si="17"/>
        <v>85</v>
      </c>
      <c r="F106" s="4">
        <v>1</v>
      </c>
      <c r="G106" s="367" t="s">
        <v>17</v>
      </c>
      <c r="H106" s="4"/>
      <c r="I106" s="12" t="e">
        <f t="shared" ca="1" si="18"/>
        <v>#N/A</v>
      </c>
      <c r="J106" s="13" t="s">
        <v>22</v>
      </c>
      <c r="K106" s="367" t="s">
        <v>17</v>
      </c>
      <c r="L106" s="46"/>
      <c r="M106" s="34" t="e">
        <f t="shared" ca="1" si="19"/>
        <v>#N/A</v>
      </c>
      <c r="N106" s="367" t="s">
        <v>17</v>
      </c>
      <c r="O106" s="46"/>
      <c r="P106" s="34" t="e">
        <f t="shared" ca="1" si="20"/>
        <v>#N/A</v>
      </c>
      <c r="Q106" s="26"/>
      <c r="R106" s="149"/>
      <c r="S106" s="150" t="s">
        <v>21</v>
      </c>
      <c r="T106" s="151"/>
      <c r="U106" s="27" t="str">
        <f t="shared" ref="U106:U136" si="21">IF(R106="","",IF(R106&gt;T106,2,IF(R106&lt;T106,0,1)))</f>
        <v/>
      </c>
      <c r="V106" s="15" t="s">
        <v>21</v>
      </c>
      <c r="W106" s="28" t="str">
        <f t="shared" ref="W106:W136" si="22">IF(T106="","",IF(T106&gt;R106,2,IF(T106&lt;R106,0,1)))</f>
        <v/>
      </c>
      <c r="X106" s="4"/>
      <c r="Y106" s="15" t="s">
        <v>44</v>
      </c>
      <c r="Z106" s="15" t="s">
        <v>44</v>
      </c>
      <c r="AA106" s="4" t="s">
        <v>209</v>
      </c>
      <c r="AB106" s="16" t="s">
        <v>34</v>
      </c>
      <c r="AD106" s="16"/>
      <c r="AH106" s="50"/>
    </row>
    <row r="107" spans="1:34" hidden="1" outlineLevel="1">
      <c r="A107" s="16"/>
      <c r="B107" s="16" t="str">
        <f t="shared" si="16"/>
        <v>M500000</v>
      </c>
      <c r="C107" s="370">
        <v>22</v>
      </c>
      <c r="D107" s="140"/>
      <c r="E107" s="11">
        <f t="shared" si="17"/>
        <v>86</v>
      </c>
      <c r="F107" s="4">
        <v>2</v>
      </c>
      <c r="G107" s="367" t="s">
        <v>17</v>
      </c>
      <c r="H107" s="4"/>
      <c r="I107" s="12" t="e">
        <f t="shared" ca="1" si="18"/>
        <v>#N/A</v>
      </c>
      <c r="J107" s="13" t="s">
        <v>22</v>
      </c>
      <c r="K107" s="367" t="s">
        <v>17</v>
      </c>
      <c r="L107" s="46"/>
      <c r="M107" s="34" t="e">
        <f t="shared" ca="1" si="19"/>
        <v>#N/A</v>
      </c>
      <c r="N107" s="367" t="s">
        <v>17</v>
      </c>
      <c r="O107" s="46"/>
      <c r="P107" s="34" t="e">
        <f t="shared" ca="1" si="20"/>
        <v>#N/A</v>
      </c>
      <c r="Q107" s="26"/>
      <c r="R107" s="149"/>
      <c r="S107" s="150" t="s">
        <v>21</v>
      </c>
      <c r="T107" s="151"/>
      <c r="U107" s="27" t="str">
        <f t="shared" si="21"/>
        <v/>
      </c>
      <c r="V107" s="15" t="s">
        <v>21</v>
      </c>
      <c r="W107" s="28" t="str">
        <f t="shared" si="22"/>
        <v/>
      </c>
      <c r="X107" s="11"/>
      <c r="Y107" s="15" t="s">
        <v>44</v>
      </c>
      <c r="Z107" s="15" t="s">
        <v>44</v>
      </c>
      <c r="AA107" s="4" t="s">
        <v>209</v>
      </c>
      <c r="AB107" s="16" t="s">
        <v>34</v>
      </c>
      <c r="AD107" s="16"/>
      <c r="AH107" s="50"/>
    </row>
    <row r="108" spans="1:34" hidden="1" outlineLevel="1">
      <c r="A108" s="16"/>
      <c r="B108" s="16" t="str">
        <f t="shared" si="16"/>
        <v>F400000</v>
      </c>
      <c r="C108" s="264">
        <v>22</v>
      </c>
      <c r="D108" s="136"/>
      <c r="E108" s="4">
        <f t="shared" si="17"/>
        <v>87</v>
      </c>
      <c r="F108" s="4">
        <v>3</v>
      </c>
      <c r="G108" s="367" t="s">
        <v>16</v>
      </c>
      <c r="H108" s="4"/>
      <c r="I108" s="12" t="e">
        <f t="shared" ca="1" si="18"/>
        <v>#N/A</v>
      </c>
      <c r="J108" s="13" t="s">
        <v>22</v>
      </c>
      <c r="K108" s="367" t="s">
        <v>16</v>
      </c>
      <c r="L108" s="46"/>
      <c r="M108" s="34" t="e">
        <f t="shared" ca="1" si="19"/>
        <v>#N/A</v>
      </c>
      <c r="N108" s="367" t="s">
        <v>16</v>
      </c>
      <c r="O108" s="46"/>
      <c r="P108" s="34" t="e">
        <f t="shared" ca="1" si="20"/>
        <v>#N/A</v>
      </c>
      <c r="Q108" s="6"/>
      <c r="R108" s="149"/>
      <c r="S108" s="150" t="s">
        <v>21</v>
      </c>
      <c r="T108" s="151"/>
      <c r="U108" s="27" t="str">
        <f t="shared" si="21"/>
        <v/>
      </c>
      <c r="V108" s="15" t="s">
        <v>21</v>
      </c>
      <c r="W108" s="28" t="str">
        <f t="shared" si="22"/>
        <v/>
      </c>
      <c r="Y108" s="13" t="s">
        <v>44</v>
      </c>
      <c r="Z108" s="13" t="s">
        <v>44</v>
      </c>
      <c r="AA108" s="4" t="s">
        <v>210</v>
      </c>
      <c r="AB108" s="16" t="s">
        <v>34</v>
      </c>
      <c r="AD108" s="16"/>
      <c r="AH108" s="50"/>
    </row>
    <row r="109" spans="1:34" hidden="1" outlineLevel="1">
      <c r="A109" s="16"/>
      <c r="B109" s="16" t="str">
        <f t="shared" si="16"/>
        <v>F400000</v>
      </c>
      <c r="C109" s="369">
        <v>22</v>
      </c>
      <c r="D109" s="139"/>
      <c r="E109" s="17">
        <f t="shared" si="17"/>
        <v>88</v>
      </c>
      <c r="F109" s="17">
        <v>4</v>
      </c>
      <c r="G109" s="365" t="s">
        <v>16</v>
      </c>
      <c r="H109" s="17"/>
      <c r="I109" s="19" t="e">
        <f t="shared" ca="1" si="18"/>
        <v>#N/A</v>
      </c>
      <c r="J109" s="20" t="s">
        <v>22</v>
      </c>
      <c r="K109" s="365" t="s">
        <v>16</v>
      </c>
      <c r="L109" s="437"/>
      <c r="M109" s="29" t="e">
        <f t="shared" ca="1" si="19"/>
        <v>#N/A</v>
      </c>
      <c r="N109" s="365" t="s">
        <v>16</v>
      </c>
      <c r="O109" s="437"/>
      <c r="P109" s="29" t="e">
        <f t="shared" ca="1" si="20"/>
        <v>#N/A</v>
      </c>
      <c r="Q109" s="21"/>
      <c r="R109" s="152"/>
      <c r="S109" s="153" t="s">
        <v>21</v>
      </c>
      <c r="T109" s="154"/>
      <c r="U109" s="22" t="str">
        <f t="shared" si="21"/>
        <v/>
      </c>
      <c r="V109" s="20" t="s">
        <v>21</v>
      </c>
      <c r="W109" s="23" t="str">
        <f t="shared" si="22"/>
        <v/>
      </c>
      <c r="X109" s="24"/>
      <c r="Y109" s="20" t="s">
        <v>44</v>
      </c>
      <c r="Z109" s="20" t="s">
        <v>44</v>
      </c>
      <c r="AA109" s="4" t="s">
        <v>210</v>
      </c>
      <c r="AB109" s="16" t="s">
        <v>34</v>
      </c>
      <c r="AD109" s="16"/>
    </row>
    <row r="110" spans="1:34" hidden="1" outlineLevel="1">
      <c r="B110" s="16" t="str">
        <f t="shared" si="16"/>
        <v>0000</v>
      </c>
      <c r="C110" s="4">
        <f>+C106+1</f>
        <v>23</v>
      </c>
      <c r="D110" s="136">
        <f>+Daten!N26</f>
        <v>0.79861111111111194</v>
      </c>
      <c r="E110" s="11"/>
      <c r="F110" s="4">
        <v>1</v>
      </c>
      <c r="G110" s="366"/>
      <c r="H110" s="11"/>
      <c r="I110" s="156" t="e">
        <f ca="1">INDIRECT(ADDRESS(MATCH(H110,$A$1:$A$19,0),MATCH(G110,$A$3:$AF$3,0)))</f>
        <v>#N/A</v>
      </c>
      <c r="J110" s="15" t="s">
        <v>22</v>
      </c>
      <c r="K110" s="366"/>
      <c r="L110" s="142"/>
      <c r="M110" s="376" t="e">
        <f ca="1">INDIRECT(ADDRESS(MATCH(L110,$A$1:$A$19,0),MATCH(K110,$A$3:$AF$3,0)))</f>
        <v>#N/A</v>
      </c>
      <c r="N110" s="366"/>
      <c r="O110" s="142"/>
      <c r="P110" s="376" t="e">
        <f ca="1">INDIRECT(ADDRESS(MATCH(O110,$A$1:$A$19,0),MATCH(N110,$A$3:$AF$3,0)))</f>
        <v>#N/A</v>
      </c>
      <c r="Q110" s="26"/>
      <c r="R110" s="149"/>
      <c r="S110" s="150" t="s">
        <v>21</v>
      </c>
      <c r="T110" s="151"/>
      <c r="U110" s="27" t="str">
        <f t="shared" si="21"/>
        <v/>
      </c>
      <c r="V110" s="15" t="s">
        <v>21</v>
      </c>
      <c r="W110" s="28" t="str">
        <f t="shared" si="22"/>
        <v/>
      </c>
      <c r="X110" s="24"/>
      <c r="Y110" s="15" t="s">
        <v>44</v>
      </c>
      <c r="Z110" s="15" t="s">
        <v>44</v>
      </c>
      <c r="AA110" s="4" t="s">
        <v>211</v>
      </c>
      <c r="AB110" s="16" t="s">
        <v>34</v>
      </c>
      <c r="AD110" s="16"/>
    </row>
    <row r="111" spans="1:34" hidden="1" outlineLevel="1">
      <c r="B111" s="16" t="str">
        <f t="shared" si="16"/>
        <v>M50   s0000</v>
      </c>
      <c r="C111" s="370">
        <v>23</v>
      </c>
      <c r="D111" s="140"/>
      <c r="E111" s="11">
        <f>+E109+1</f>
        <v>89</v>
      </c>
      <c r="F111" s="4">
        <v>2</v>
      </c>
      <c r="G111" s="367" t="s">
        <v>325</v>
      </c>
      <c r="H111" s="11"/>
      <c r="I111" s="12" t="e">
        <f t="shared" ref="I111:I121" ca="1" si="23">INDIRECT(ADDRESS(MATCH(H111,$A$1:$A$19,0),MATCH(G111,$A$3:$AF$3,0)))</f>
        <v>#N/A</v>
      </c>
      <c r="J111" s="15" t="s">
        <v>22</v>
      </c>
      <c r="K111" s="367" t="s">
        <v>325</v>
      </c>
      <c r="L111" s="142"/>
      <c r="M111" s="34" t="e">
        <f t="shared" ref="M111:M121" ca="1" si="24">INDIRECT(ADDRESS(MATCH(L111,$A$1:$A$19,0),MATCH(K111,$A$3:$AF$3,0)))</f>
        <v>#N/A</v>
      </c>
      <c r="N111" s="367" t="s">
        <v>325</v>
      </c>
      <c r="O111" s="142"/>
      <c r="P111" s="34" t="e">
        <f t="shared" ref="P111:P121" ca="1" si="25">INDIRECT(ADDRESS(MATCH(O111,$A$1:$A$19,0),MATCH(N111,$A$3:$AF$3,0)))</f>
        <v>#N/A</v>
      </c>
      <c r="Q111" s="26"/>
      <c r="R111" s="149"/>
      <c r="S111" s="150" t="s">
        <v>21</v>
      </c>
      <c r="T111" s="151"/>
      <c r="U111" s="27" t="str">
        <f t="shared" si="21"/>
        <v/>
      </c>
      <c r="V111" s="15" t="s">
        <v>21</v>
      </c>
      <c r="W111" s="28" t="str">
        <f t="shared" si="22"/>
        <v/>
      </c>
      <c r="X111" s="24"/>
      <c r="Y111" s="15" t="s">
        <v>44</v>
      </c>
      <c r="Z111" s="15" t="s">
        <v>44</v>
      </c>
      <c r="AA111" s="4" t="s">
        <v>211</v>
      </c>
      <c r="AB111" s="16" t="s">
        <v>34</v>
      </c>
      <c r="AD111" s="16"/>
    </row>
    <row r="112" spans="1:34" hidden="1" outlineLevel="1">
      <c r="B112" s="16" t="str">
        <f t="shared" si="16"/>
        <v>M50   s0000</v>
      </c>
      <c r="C112" s="370">
        <v>23</v>
      </c>
      <c r="D112" s="140"/>
      <c r="E112" s="11">
        <f t="shared" si="17"/>
        <v>90</v>
      </c>
      <c r="F112" s="4">
        <v>3</v>
      </c>
      <c r="G112" s="367" t="s">
        <v>325</v>
      </c>
      <c r="H112" s="4"/>
      <c r="I112" s="12" t="e">
        <f t="shared" ca="1" si="23"/>
        <v>#N/A</v>
      </c>
      <c r="J112" s="13" t="s">
        <v>22</v>
      </c>
      <c r="K112" s="367" t="s">
        <v>325</v>
      </c>
      <c r="L112" s="46"/>
      <c r="M112" s="34" t="e">
        <f t="shared" ca="1" si="24"/>
        <v>#N/A</v>
      </c>
      <c r="N112" s="367" t="s">
        <v>325</v>
      </c>
      <c r="O112" s="46"/>
      <c r="P112" s="34" t="e">
        <f t="shared" ca="1" si="25"/>
        <v>#N/A</v>
      </c>
      <c r="Q112" s="26"/>
      <c r="R112" s="149"/>
      <c r="S112" s="150" t="s">
        <v>21</v>
      </c>
      <c r="T112" s="151"/>
      <c r="U112" s="27" t="str">
        <f t="shared" si="21"/>
        <v/>
      </c>
      <c r="V112" s="15" t="s">
        <v>21</v>
      </c>
      <c r="W112" s="28" t="str">
        <f t="shared" si="22"/>
        <v/>
      </c>
      <c r="X112" s="4"/>
      <c r="Y112" s="15" t="s">
        <v>44</v>
      </c>
      <c r="Z112" s="15" t="s">
        <v>44</v>
      </c>
      <c r="AA112" s="4" t="s">
        <v>212</v>
      </c>
      <c r="AB112" s="16" t="s">
        <v>34</v>
      </c>
      <c r="AD112" s="16"/>
    </row>
    <row r="113" spans="2:30" hidden="1" outlineLevel="1">
      <c r="B113" s="16" t="str">
        <f t="shared" si="16"/>
        <v>0000</v>
      </c>
      <c r="C113" s="369">
        <v>23</v>
      </c>
      <c r="D113" s="139"/>
      <c r="E113" s="17"/>
      <c r="F113" s="17">
        <v>4</v>
      </c>
      <c r="G113" s="365"/>
      <c r="H113" s="17"/>
      <c r="I113" s="141" t="e">
        <f t="shared" ca="1" si="23"/>
        <v>#N/A</v>
      </c>
      <c r="J113" s="20" t="s">
        <v>22</v>
      </c>
      <c r="K113" s="365"/>
      <c r="L113" s="437"/>
      <c r="M113" s="439" t="e">
        <f t="shared" ca="1" si="24"/>
        <v>#N/A</v>
      </c>
      <c r="N113" s="365"/>
      <c r="O113" s="437"/>
      <c r="P113" s="439" t="e">
        <f t="shared" ca="1" si="25"/>
        <v>#N/A</v>
      </c>
      <c r="Q113" s="21"/>
      <c r="R113" s="152"/>
      <c r="S113" s="153" t="s">
        <v>21</v>
      </c>
      <c r="T113" s="154"/>
      <c r="U113" s="22" t="str">
        <f t="shared" si="21"/>
        <v/>
      </c>
      <c r="V113" s="20" t="s">
        <v>21</v>
      </c>
      <c r="W113" s="23" t="str">
        <f t="shared" si="22"/>
        <v/>
      </c>
      <c r="X113" s="4"/>
      <c r="Y113" s="20" t="s">
        <v>44</v>
      </c>
      <c r="Z113" s="20" t="s">
        <v>44</v>
      </c>
      <c r="AA113" s="4" t="s">
        <v>212</v>
      </c>
      <c r="AB113" s="16" t="s">
        <v>34</v>
      </c>
      <c r="AD113" s="16"/>
    </row>
    <row r="114" spans="2:30" hidden="1" outlineLevel="1">
      <c r="B114" s="16" t="s">
        <v>248</v>
      </c>
      <c r="C114" s="11">
        <f>+C110+1</f>
        <v>24</v>
      </c>
      <c r="D114" s="136">
        <f>+Daten!N27</f>
        <v>0.8159722222222231</v>
      </c>
      <c r="E114" s="4">
        <f>+E112+1</f>
        <v>91</v>
      </c>
      <c r="F114" s="4">
        <v>1</v>
      </c>
      <c r="G114" s="367"/>
      <c r="H114" s="11"/>
      <c r="I114" s="156" t="e">
        <f t="shared" ca="1" si="23"/>
        <v>#N/A</v>
      </c>
      <c r="J114" s="15" t="s">
        <v>22</v>
      </c>
      <c r="K114" s="367"/>
      <c r="L114" s="142"/>
      <c r="M114" s="376" t="e">
        <f t="shared" ca="1" si="24"/>
        <v>#N/A</v>
      </c>
      <c r="N114" s="367"/>
      <c r="O114" s="142"/>
      <c r="P114" s="376" t="e">
        <f t="shared" ca="1" si="25"/>
        <v>#N/A</v>
      </c>
      <c r="Q114" s="6"/>
      <c r="R114" s="149"/>
      <c r="S114" s="150" t="s">
        <v>21</v>
      </c>
      <c r="T114" s="151"/>
      <c r="U114" s="27" t="str">
        <f t="shared" si="21"/>
        <v/>
      </c>
      <c r="V114" s="15" t="s">
        <v>21</v>
      </c>
      <c r="W114" s="28" t="str">
        <f t="shared" si="22"/>
        <v/>
      </c>
      <c r="Y114" s="13" t="s">
        <v>44</v>
      </c>
      <c r="Z114" s="13" t="s">
        <v>44</v>
      </c>
      <c r="AA114" s="4" t="s">
        <v>213</v>
      </c>
      <c r="AB114" s="16" t="s">
        <v>272</v>
      </c>
      <c r="AD114" s="16"/>
    </row>
    <row r="115" spans="2:30" hidden="1" outlineLevel="1">
      <c r="B115" s="16" t="s">
        <v>249</v>
      </c>
      <c r="C115" s="264">
        <v>24</v>
      </c>
      <c r="D115" s="136"/>
      <c r="E115" s="4">
        <f t="shared" si="17"/>
        <v>92</v>
      </c>
      <c r="F115" s="4">
        <v>2</v>
      </c>
      <c r="G115" s="367" t="s">
        <v>16</v>
      </c>
      <c r="H115" s="11"/>
      <c r="I115" s="12" t="e">
        <f ca="1">INDIRECT(ADDRESS(MATCH(H115,$A$1:$A$19,0),MATCH(G115,$A$3:$AF$3,0)))</f>
        <v>#N/A</v>
      </c>
      <c r="J115" s="15" t="s">
        <v>22</v>
      </c>
      <c r="K115" s="367" t="s">
        <v>16</v>
      </c>
      <c r="L115" s="142"/>
      <c r="M115" s="34" t="e">
        <f ca="1">INDIRECT(ADDRESS(MATCH(L115,$A$1:$A$19,0),MATCH(K115,$A$3:$AF$3,0)))</f>
        <v>#N/A</v>
      </c>
      <c r="N115" s="367" t="s">
        <v>16</v>
      </c>
      <c r="O115" s="142"/>
      <c r="P115" s="34" t="e">
        <f ca="1">INDIRECT(ADDRESS(MATCH(O115,$A$1:$A$19,0),MATCH(N115,$A$3:$AF$3,0)))</f>
        <v>#N/A</v>
      </c>
      <c r="Q115" s="6"/>
      <c r="R115" s="149"/>
      <c r="S115" s="150" t="s">
        <v>21</v>
      </c>
      <c r="T115" s="151"/>
      <c r="U115" s="27" t="str">
        <f t="shared" si="21"/>
        <v/>
      </c>
      <c r="V115" s="15" t="s">
        <v>21</v>
      </c>
      <c r="W115" s="28" t="str">
        <f t="shared" si="22"/>
        <v/>
      </c>
      <c r="Y115" s="13" t="s">
        <v>44</v>
      </c>
      <c r="Z115" s="13" t="s">
        <v>44</v>
      </c>
      <c r="AA115" s="4" t="s">
        <v>213</v>
      </c>
      <c r="AB115" s="16" t="s">
        <v>271</v>
      </c>
      <c r="AD115" s="16"/>
    </row>
    <row r="116" spans="2:30" hidden="1" outlineLevel="1">
      <c r="B116" s="16" t="str">
        <f t="shared" si="16"/>
        <v>F400000</v>
      </c>
      <c r="C116" s="264">
        <v>24</v>
      </c>
      <c r="D116" s="136"/>
      <c r="E116" s="4">
        <f t="shared" si="17"/>
        <v>93</v>
      </c>
      <c r="F116" s="4">
        <v>3</v>
      </c>
      <c r="G116" s="366" t="s">
        <v>16</v>
      </c>
      <c r="H116" s="11"/>
      <c r="I116" s="12" t="e">
        <f t="shared" ca="1" si="23"/>
        <v>#N/A</v>
      </c>
      <c r="J116" s="15" t="s">
        <v>22</v>
      </c>
      <c r="K116" s="366" t="s">
        <v>16</v>
      </c>
      <c r="L116" s="142"/>
      <c r="M116" s="34" t="e">
        <f t="shared" ca="1" si="24"/>
        <v>#N/A</v>
      </c>
      <c r="N116" s="366" t="s">
        <v>16</v>
      </c>
      <c r="O116" s="142"/>
      <c r="P116" s="34" t="e">
        <f t="shared" ca="1" si="25"/>
        <v>#N/A</v>
      </c>
      <c r="Q116" s="6"/>
      <c r="R116" s="149"/>
      <c r="S116" s="150" t="s">
        <v>21</v>
      </c>
      <c r="T116" s="151"/>
      <c r="U116" s="27" t="str">
        <f t="shared" si="21"/>
        <v/>
      </c>
      <c r="V116" s="15" t="s">
        <v>21</v>
      </c>
      <c r="W116" s="28" t="str">
        <f t="shared" si="22"/>
        <v/>
      </c>
      <c r="Y116" s="13" t="s">
        <v>44</v>
      </c>
      <c r="Z116" s="13" t="s">
        <v>44</v>
      </c>
      <c r="AA116" s="4" t="s">
        <v>214</v>
      </c>
      <c r="AB116" s="16" t="s">
        <v>34</v>
      </c>
      <c r="AD116" s="16"/>
    </row>
    <row r="117" spans="2:30" hidden="1" outlineLevel="1">
      <c r="B117" s="16" t="str">
        <f t="shared" si="16"/>
        <v>0000</v>
      </c>
      <c r="C117" s="369">
        <v>24</v>
      </c>
      <c r="D117" s="139"/>
      <c r="E117" s="17">
        <f t="shared" si="17"/>
        <v>94</v>
      </c>
      <c r="F117" s="17">
        <v>4</v>
      </c>
      <c r="G117" s="365"/>
      <c r="H117" s="17"/>
      <c r="I117" s="141" t="e">
        <f t="shared" ca="1" si="23"/>
        <v>#N/A</v>
      </c>
      <c r="J117" s="20" t="s">
        <v>22</v>
      </c>
      <c r="K117" s="365"/>
      <c r="L117" s="437"/>
      <c r="M117" s="439" t="e">
        <f t="shared" ca="1" si="24"/>
        <v>#N/A</v>
      </c>
      <c r="N117" s="365"/>
      <c r="O117" s="437"/>
      <c r="P117" s="439" t="e">
        <f t="shared" ca="1" si="25"/>
        <v>#N/A</v>
      </c>
      <c r="Q117" s="21"/>
      <c r="R117" s="152"/>
      <c r="S117" s="153" t="s">
        <v>21</v>
      </c>
      <c r="T117" s="154"/>
      <c r="U117" s="22" t="str">
        <f t="shared" si="21"/>
        <v/>
      </c>
      <c r="V117" s="20" t="s">
        <v>21</v>
      </c>
      <c r="W117" s="23" t="str">
        <f t="shared" si="22"/>
        <v/>
      </c>
      <c r="X117" s="24"/>
      <c r="Y117" s="20" t="s">
        <v>44</v>
      </c>
      <c r="Z117" s="20" t="s">
        <v>44</v>
      </c>
      <c r="AA117" s="4" t="s">
        <v>214</v>
      </c>
      <c r="AB117" s="16" t="s">
        <v>34</v>
      </c>
      <c r="AD117" s="16"/>
    </row>
    <row r="118" spans="2:30" hidden="1" outlineLevel="1">
      <c r="B118" s="16" t="str">
        <f t="shared" si="16"/>
        <v>0000</v>
      </c>
      <c r="C118" s="11">
        <f>+C114+1</f>
        <v>25</v>
      </c>
      <c r="D118" s="136">
        <f>+Daten!N28</f>
        <v>0.83333333333333426</v>
      </c>
      <c r="E118" s="11"/>
      <c r="F118" s="11">
        <v>1</v>
      </c>
      <c r="G118" s="367"/>
      <c r="H118" s="4"/>
      <c r="I118" s="12" t="e">
        <f t="shared" ca="1" si="23"/>
        <v>#N/A</v>
      </c>
      <c r="J118" s="15" t="s">
        <v>22</v>
      </c>
      <c r="K118" s="367"/>
      <c r="L118" s="142"/>
      <c r="M118" s="34" t="e">
        <f t="shared" ca="1" si="24"/>
        <v>#N/A</v>
      </c>
      <c r="N118" s="367"/>
      <c r="O118" s="142"/>
      <c r="P118" s="34" t="e">
        <f t="shared" ca="1" si="25"/>
        <v>#N/A</v>
      </c>
      <c r="Q118" s="26"/>
      <c r="R118" s="377"/>
      <c r="S118" s="378" t="s">
        <v>21</v>
      </c>
      <c r="T118" s="379"/>
      <c r="U118" s="27" t="str">
        <f t="shared" si="21"/>
        <v/>
      </c>
      <c r="V118" s="15" t="s">
        <v>21</v>
      </c>
      <c r="W118" s="28" t="str">
        <f t="shared" si="22"/>
        <v/>
      </c>
      <c r="X118" s="4"/>
      <c r="Y118" s="15" t="s">
        <v>44</v>
      </c>
      <c r="Z118" s="15" t="s">
        <v>44</v>
      </c>
      <c r="AA118" s="4" t="s">
        <v>215</v>
      </c>
      <c r="AB118" s="16" t="s">
        <v>34</v>
      </c>
    </row>
    <row r="119" spans="2:30" hidden="1" outlineLevel="1">
      <c r="B119" s="16" t="str">
        <f t="shared" si="16"/>
        <v>0000</v>
      </c>
      <c r="C119" s="370">
        <v>25</v>
      </c>
      <c r="D119" s="140"/>
      <c r="E119" s="11">
        <f>+E117+1</f>
        <v>95</v>
      </c>
      <c r="F119" s="11">
        <v>2</v>
      </c>
      <c r="G119" s="367"/>
      <c r="H119" s="4"/>
      <c r="I119" s="12" t="e">
        <f t="shared" ca="1" si="23"/>
        <v>#N/A</v>
      </c>
      <c r="J119" s="15" t="s">
        <v>22</v>
      </c>
      <c r="K119" s="367"/>
      <c r="L119" s="142"/>
      <c r="M119" s="34" t="e">
        <f t="shared" ca="1" si="24"/>
        <v>#N/A</v>
      </c>
      <c r="N119" s="367"/>
      <c r="O119" s="142"/>
      <c r="P119" s="34" t="e">
        <f t="shared" ca="1" si="25"/>
        <v>#N/A</v>
      </c>
      <c r="Q119" s="26"/>
      <c r="R119" s="377"/>
      <c r="S119" s="378" t="s">
        <v>21</v>
      </c>
      <c r="T119" s="379"/>
      <c r="U119" s="27" t="str">
        <f t="shared" si="21"/>
        <v/>
      </c>
      <c r="V119" s="15" t="s">
        <v>21</v>
      </c>
      <c r="W119" s="28" t="str">
        <f t="shared" si="22"/>
        <v/>
      </c>
      <c r="X119" s="11"/>
      <c r="Y119" s="15" t="s">
        <v>44</v>
      </c>
      <c r="Z119" s="15" t="s">
        <v>44</v>
      </c>
      <c r="AA119" s="4" t="s">
        <v>215</v>
      </c>
      <c r="AB119" s="16" t="s">
        <v>34</v>
      </c>
    </row>
    <row r="120" spans="2:30" hidden="1" outlineLevel="1">
      <c r="B120" s="16" t="str">
        <f t="shared" si="16"/>
        <v>0000</v>
      </c>
      <c r="C120" s="370">
        <v>25</v>
      </c>
      <c r="D120" s="140"/>
      <c r="E120" s="11">
        <f>+E119+1</f>
        <v>96</v>
      </c>
      <c r="F120" s="11">
        <v>3</v>
      </c>
      <c r="G120" s="367"/>
      <c r="H120" s="11"/>
      <c r="I120" s="12" t="e">
        <f t="shared" ca="1" si="23"/>
        <v>#N/A</v>
      </c>
      <c r="J120" s="15" t="s">
        <v>22</v>
      </c>
      <c r="K120" s="367"/>
      <c r="L120" s="142"/>
      <c r="M120" s="34" t="e">
        <f t="shared" ca="1" si="24"/>
        <v>#N/A</v>
      </c>
      <c r="N120" s="367"/>
      <c r="O120" s="142"/>
      <c r="P120" s="34" t="e">
        <f t="shared" ca="1" si="25"/>
        <v>#N/A</v>
      </c>
      <c r="Q120" s="26"/>
      <c r="R120" s="377"/>
      <c r="S120" s="378" t="s">
        <v>21</v>
      </c>
      <c r="T120" s="379"/>
      <c r="U120" s="27" t="str">
        <f t="shared" si="21"/>
        <v/>
      </c>
      <c r="V120" s="15" t="s">
        <v>21</v>
      </c>
      <c r="W120" s="28" t="str">
        <f t="shared" si="22"/>
        <v/>
      </c>
      <c r="X120" s="24"/>
      <c r="Y120" s="15" t="s">
        <v>44</v>
      </c>
      <c r="Z120" s="15" t="s">
        <v>44</v>
      </c>
      <c r="AA120" s="4" t="s">
        <v>216</v>
      </c>
      <c r="AB120" s="16" t="s">
        <v>34</v>
      </c>
    </row>
    <row r="121" spans="2:30" hidden="1" outlineLevel="1">
      <c r="B121" s="16" t="str">
        <f t="shared" si="16"/>
        <v>0000</v>
      </c>
      <c r="C121" s="369">
        <v>25</v>
      </c>
      <c r="D121" s="139"/>
      <c r="E121" s="17"/>
      <c r="F121" s="17">
        <v>4</v>
      </c>
      <c r="G121" s="365"/>
      <c r="H121" s="17"/>
      <c r="I121" s="19" t="e">
        <f t="shared" ca="1" si="23"/>
        <v>#N/A</v>
      </c>
      <c r="J121" s="20" t="s">
        <v>22</v>
      </c>
      <c r="K121" s="365"/>
      <c r="L121" s="437"/>
      <c r="M121" s="29" t="e">
        <f t="shared" ca="1" si="24"/>
        <v>#N/A</v>
      </c>
      <c r="N121" s="365"/>
      <c r="O121" s="437"/>
      <c r="P121" s="29" t="e">
        <f t="shared" ca="1" si="25"/>
        <v>#N/A</v>
      </c>
      <c r="Q121" s="21"/>
      <c r="R121" s="380"/>
      <c r="S121" s="381" t="s">
        <v>21</v>
      </c>
      <c r="T121" s="382"/>
      <c r="U121" s="22" t="str">
        <f t="shared" si="21"/>
        <v/>
      </c>
      <c r="V121" s="20" t="s">
        <v>21</v>
      </c>
      <c r="W121" s="23" t="str">
        <f t="shared" si="22"/>
        <v/>
      </c>
      <c r="X121" s="24"/>
      <c r="Y121" s="20" t="s">
        <v>44</v>
      </c>
      <c r="Z121" s="20" t="s">
        <v>44</v>
      </c>
      <c r="AA121" s="4" t="s">
        <v>216</v>
      </c>
      <c r="AB121" s="16" t="s">
        <v>34</v>
      </c>
    </row>
    <row r="122" spans="2:30" hidden="1" outlineLevel="1">
      <c r="B122" s="16"/>
      <c r="C122" s="11">
        <f>+C118+1</f>
        <v>26</v>
      </c>
      <c r="D122" s="136">
        <f>+Daten!N29</f>
        <v>0.85069444444444542</v>
      </c>
      <c r="E122" s="11"/>
      <c r="F122" s="11"/>
      <c r="G122" s="16"/>
      <c r="H122" s="11"/>
      <c r="I122" s="12" t="e">
        <f t="shared" ref="I122:I136" ca="1" si="26">INDIRECT(ADDRESS(MATCH(H122,$A$1:$A$19,0),MATCH(G122,$A$3:$AF$3,0)))</f>
        <v>#N/A</v>
      </c>
      <c r="J122" s="15" t="s">
        <v>22</v>
      </c>
      <c r="K122" s="367"/>
      <c r="L122" s="142"/>
      <c r="M122" s="34" t="e">
        <f t="shared" ref="M122:M136" ca="1" si="27">INDIRECT(ADDRESS(MATCH(L122,$A$1:$A$19,0),MATCH(K122,$A$3:$AF$3,0)))</f>
        <v>#N/A</v>
      </c>
      <c r="N122" s="367"/>
      <c r="O122" s="142"/>
      <c r="P122" s="34" t="e">
        <f t="shared" ref="P122:P136" ca="1" si="28">INDIRECT(ADDRESS(MATCH(O122,$A$1:$A$19,0),MATCH(N122,$A$3:$AF$3,0)))</f>
        <v>#N/A</v>
      </c>
      <c r="Q122" s="26"/>
      <c r="R122" s="149"/>
      <c r="S122" s="150" t="s">
        <v>21</v>
      </c>
      <c r="T122" s="151"/>
      <c r="U122" s="27" t="str">
        <f t="shared" si="21"/>
        <v/>
      </c>
      <c r="V122" s="15" t="s">
        <v>21</v>
      </c>
      <c r="W122" s="28" t="str">
        <f t="shared" si="22"/>
        <v/>
      </c>
      <c r="X122" s="24"/>
      <c r="Y122" s="15" t="s">
        <v>44</v>
      </c>
      <c r="Z122" s="15" t="s">
        <v>44</v>
      </c>
      <c r="AA122" s="4" t="s">
        <v>217</v>
      </c>
    </row>
    <row r="123" spans="2:30" hidden="1" outlineLevel="1">
      <c r="B123" s="16"/>
      <c r="C123" s="11">
        <v>26</v>
      </c>
      <c r="D123" s="140"/>
      <c r="E123" s="11"/>
      <c r="F123" s="11"/>
      <c r="G123" s="16"/>
      <c r="H123" s="11"/>
      <c r="I123" s="12" t="str">
        <f>IF(R119=""," Platz 7, 4. "&amp;'Männer 30'!$D$5,'Männer 30'!$AC$12)</f>
        <v xml:space="preserve"> Platz 7, 4. Gruppe E</v>
      </c>
      <c r="J123" s="15" t="s">
        <v>22</v>
      </c>
      <c r="K123" s="367"/>
      <c r="L123" s="142"/>
      <c r="M123" s="34" t="str">
        <f>IF(R119=""," Platz 7, 4. "&amp;'Männer 30'!$D$24,'Männer 30'!$AC$31)</f>
        <v xml:space="preserve"> Platz 7, 4. Gruppe F</v>
      </c>
      <c r="N123" s="367"/>
      <c r="O123" s="46"/>
      <c r="P123" s="34" t="str">
        <f>IF(R119=""," 3. "&amp;'Männer 30'!$D$24,'Männer 30'!$AC$29)</f>
        <v xml:space="preserve"> 3. Gruppe F</v>
      </c>
      <c r="Q123" s="26"/>
      <c r="R123" s="149"/>
      <c r="S123" s="150" t="s">
        <v>21</v>
      </c>
      <c r="T123" s="151"/>
      <c r="U123" s="27" t="str">
        <f t="shared" si="21"/>
        <v/>
      </c>
      <c r="V123" s="15" t="s">
        <v>21</v>
      </c>
      <c r="W123" s="28" t="str">
        <f t="shared" si="22"/>
        <v/>
      </c>
      <c r="X123" s="24"/>
      <c r="Y123" s="15" t="s">
        <v>44</v>
      </c>
      <c r="Z123" s="15" t="s">
        <v>44</v>
      </c>
      <c r="AA123" s="4" t="s">
        <v>217</v>
      </c>
    </row>
    <row r="124" spans="2:30" hidden="1" outlineLevel="1">
      <c r="B124" s="16" t="str">
        <f t="shared" si="16"/>
        <v>0000</v>
      </c>
      <c r="C124" s="11">
        <v>26</v>
      </c>
      <c r="D124" s="140"/>
      <c r="E124" s="11"/>
      <c r="F124" s="11"/>
      <c r="G124" s="367"/>
      <c r="H124" s="11"/>
      <c r="I124" s="12" t="e">
        <f t="shared" ca="1" si="26"/>
        <v>#N/A</v>
      </c>
      <c r="J124" s="15" t="s">
        <v>22</v>
      </c>
      <c r="K124" s="367"/>
      <c r="L124" s="142"/>
      <c r="M124" s="34" t="e">
        <f t="shared" ca="1" si="27"/>
        <v>#N/A</v>
      </c>
      <c r="N124" s="367"/>
      <c r="O124" s="142"/>
      <c r="P124" s="34" t="e">
        <f t="shared" ca="1" si="28"/>
        <v>#N/A</v>
      </c>
      <c r="Q124" s="26"/>
      <c r="R124" s="149"/>
      <c r="S124" s="150" t="s">
        <v>21</v>
      </c>
      <c r="T124" s="151"/>
      <c r="U124" s="27" t="str">
        <f t="shared" si="21"/>
        <v/>
      </c>
      <c r="V124" s="15" t="s">
        <v>21</v>
      </c>
      <c r="W124" s="28" t="str">
        <f t="shared" si="22"/>
        <v/>
      </c>
      <c r="X124" s="11"/>
      <c r="Y124" s="15" t="s">
        <v>44</v>
      </c>
      <c r="Z124" s="15" t="s">
        <v>44</v>
      </c>
      <c r="AA124" s="4" t="s">
        <v>218</v>
      </c>
    </row>
    <row r="125" spans="2:30" hidden="1" outlineLevel="1">
      <c r="B125" s="16" t="str">
        <f t="shared" si="16"/>
        <v>0000</v>
      </c>
      <c r="C125" s="17">
        <v>26</v>
      </c>
      <c r="D125" s="139"/>
      <c r="E125" s="17"/>
      <c r="F125" s="17"/>
      <c r="G125" s="365"/>
      <c r="H125" s="17"/>
      <c r="I125" s="19" t="e">
        <f t="shared" ca="1" si="26"/>
        <v>#N/A</v>
      </c>
      <c r="J125" s="20" t="s">
        <v>22</v>
      </c>
      <c r="K125" s="365"/>
      <c r="L125" s="437"/>
      <c r="M125" s="29" t="e">
        <f t="shared" ca="1" si="27"/>
        <v>#N/A</v>
      </c>
      <c r="N125" s="365"/>
      <c r="O125" s="437"/>
      <c r="P125" s="29" t="e">
        <f t="shared" ca="1" si="28"/>
        <v>#N/A</v>
      </c>
      <c r="Q125" s="21"/>
      <c r="R125" s="152"/>
      <c r="S125" s="153" t="s">
        <v>21</v>
      </c>
      <c r="T125" s="154"/>
      <c r="U125" s="22" t="str">
        <f t="shared" si="21"/>
        <v/>
      </c>
      <c r="V125" s="20" t="s">
        <v>21</v>
      </c>
      <c r="W125" s="23" t="str">
        <f t="shared" si="22"/>
        <v/>
      </c>
      <c r="X125" s="11"/>
      <c r="Y125" s="20" t="s">
        <v>44</v>
      </c>
      <c r="Z125" s="20" t="s">
        <v>44</v>
      </c>
      <c r="AA125" s="4" t="s">
        <v>218</v>
      </c>
    </row>
    <row r="126" spans="2:30" hidden="1" outlineLevel="1">
      <c r="B126" s="16" t="str">
        <f t="shared" si="16"/>
        <v>0000</v>
      </c>
      <c r="C126" s="11">
        <v>27</v>
      </c>
      <c r="D126" s="136"/>
      <c r="E126" s="11"/>
      <c r="F126" s="11">
        <v>5</v>
      </c>
      <c r="G126" s="10"/>
      <c r="H126" s="11"/>
      <c r="I126" s="12" t="e">
        <f t="shared" ca="1" si="26"/>
        <v>#N/A</v>
      </c>
      <c r="J126" s="15" t="s">
        <v>22</v>
      </c>
      <c r="K126" s="366"/>
      <c r="L126" s="142"/>
      <c r="M126" s="34" t="e">
        <f t="shared" ca="1" si="27"/>
        <v>#N/A</v>
      </c>
      <c r="N126" s="366"/>
      <c r="O126" s="142"/>
      <c r="P126" s="34" t="e">
        <f t="shared" ca="1" si="28"/>
        <v>#N/A</v>
      </c>
      <c r="Q126" s="26"/>
      <c r="R126" s="149"/>
      <c r="S126" s="150" t="s">
        <v>21</v>
      </c>
      <c r="T126" s="151"/>
      <c r="U126" s="27" t="str">
        <f t="shared" si="21"/>
        <v/>
      </c>
      <c r="V126" s="15" t="s">
        <v>21</v>
      </c>
      <c r="W126" s="28" t="str">
        <f t="shared" si="22"/>
        <v/>
      </c>
      <c r="X126" s="24"/>
      <c r="Y126" s="15" t="s">
        <v>44</v>
      </c>
      <c r="Z126" s="15" t="s">
        <v>44</v>
      </c>
      <c r="AA126" s="4" t="s">
        <v>219</v>
      </c>
    </row>
    <row r="127" spans="2:30" hidden="1" outlineLevel="1">
      <c r="B127" s="16" t="str">
        <f t="shared" si="16"/>
        <v>0000</v>
      </c>
      <c r="C127" s="11">
        <f>+C122+1</f>
        <v>27</v>
      </c>
      <c r="D127" s="140">
        <f>+Daten!N25</f>
        <v>0.78125000000000078</v>
      </c>
      <c r="E127" s="11"/>
      <c r="F127" s="11">
        <v>1</v>
      </c>
      <c r="G127" s="10"/>
      <c r="H127" s="11"/>
      <c r="I127" s="12" t="e">
        <f t="shared" ca="1" si="26"/>
        <v>#N/A</v>
      </c>
      <c r="J127" s="15" t="s">
        <v>22</v>
      </c>
      <c r="K127" s="366"/>
      <c r="L127" s="142"/>
      <c r="M127" s="34" t="e">
        <f t="shared" ca="1" si="27"/>
        <v>#N/A</v>
      </c>
      <c r="N127" s="366"/>
      <c r="O127" s="46"/>
      <c r="P127" s="34" t="e">
        <f t="shared" ca="1" si="28"/>
        <v>#N/A</v>
      </c>
      <c r="Q127" s="26"/>
      <c r="R127" s="149"/>
      <c r="S127" s="150" t="s">
        <v>21</v>
      </c>
      <c r="T127" s="151"/>
      <c r="U127" s="27" t="str">
        <f t="shared" si="21"/>
        <v/>
      </c>
      <c r="V127" s="15" t="s">
        <v>21</v>
      </c>
      <c r="W127" s="28" t="str">
        <f t="shared" si="22"/>
        <v/>
      </c>
      <c r="X127" s="24"/>
      <c r="Y127" s="15" t="s">
        <v>44</v>
      </c>
      <c r="Z127" s="15" t="s">
        <v>44</v>
      </c>
      <c r="AA127" s="4" t="s">
        <v>219</v>
      </c>
    </row>
    <row r="128" spans="2:30" hidden="1" outlineLevel="1">
      <c r="B128" s="16" t="str">
        <f t="shared" si="16"/>
        <v>0000</v>
      </c>
      <c r="C128" s="11">
        <v>27</v>
      </c>
      <c r="D128" s="140"/>
      <c r="E128" s="11"/>
      <c r="F128" s="11">
        <v>2</v>
      </c>
      <c r="G128" s="16"/>
      <c r="H128" s="11"/>
      <c r="I128" s="12" t="e">
        <f t="shared" ca="1" si="26"/>
        <v>#N/A</v>
      </c>
      <c r="J128" s="15" t="s">
        <v>22</v>
      </c>
      <c r="K128" s="367"/>
      <c r="L128" s="46"/>
      <c r="M128" s="34" t="e">
        <f t="shared" ca="1" si="27"/>
        <v>#N/A</v>
      </c>
      <c r="N128" s="367"/>
      <c r="O128" s="142"/>
      <c r="P128" s="34" t="e">
        <f t="shared" ca="1" si="28"/>
        <v>#N/A</v>
      </c>
      <c r="Q128" s="26"/>
      <c r="R128" s="149"/>
      <c r="S128" s="150" t="s">
        <v>21</v>
      </c>
      <c r="T128" s="151"/>
      <c r="U128" s="27" t="str">
        <f t="shared" si="21"/>
        <v/>
      </c>
      <c r="V128" s="15" t="s">
        <v>21</v>
      </c>
      <c r="W128" s="28" t="str">
        <f t="shared" si="22"/>
        <v/>
      </c>
      <c r="X128" s="24"/>
      <c r="Y128" s="15" t="s">
        <v>44</v>
      </c>
      <c r="Z128" s="15" t="s">
        <v>44</v>
      </c>
      <c r="AA128" s="4" t="s">
        <v>220</v>
      </c>
    </row>
    <row r="129" spans="1:27" hidden="1" outlineLevel="1">
      <c r="B129" s="16" t="str">
        <f t="shared" si="16"/>
        <v>0000</v>
      </c>
      <c r="C129" s="17">
        <v>27</v>
      </c>
      <c r="D129" s="139"/>
      <c r="E129" s="17"/>
      <c r="F129" s="17">
        <v>3</v>
      </c>
      <c r="G129" s="18"/>
      <c r="H129" s="17"/>
      <c r="I129" s="19" t="e">
        <f t="shared" ca="1" si="26"/>
        <v>#N/A</v>
      </c>
      <c r="J129" s="20" t="s">
        <v>22</v>
      </c>
      <c r="K129" s="365"/>
      <c r="L129" s="437"/>
      <c r="M129" s="29" t="e">
        <f t="shared" ca="1" si="27"/>
        <v>#N/A</v>
      </c>
      <c r="N129" s="365"/>
      <c r="O129" s="437"/>
      <c r="P129" s="29" t="e">
        <f t="shared" ca="1" si="28"/>
        <v>#N/A</v>
      </c>
      <c r="Q129" s="21"/>
      <c r="R129" s="149"/>
      <c r="S129" s="150" t="s">
        <v>21</v>
      </c>
      <c r="T129" s="151"/>
      <c r="U129" s="27" t="str">
        <f t="shared" si="21"/>
        <v/>
      </c>
      <c r="V129" s="15" t="s">
        <v>21</v>
      </c>
      <c r="W129" s="28" t="str">
        <f t="shared" si="22"/>
        <v/>
      </c>
      <c r="X129" s="24"/>
      <c r="Y129" s="20" t="s">
        <v>44</v>
      </c>
      <c r="Z129" s="20" t="s">
        <v>44</v>
      </c>
      <c r="AA129" s="4" t="s">
        <v>220</v>
      </c>
    </row>
    <row r="130" spans="1:27" hidden="1" outlineLevel="1">
      <c r="B130" s="16" t="str">
        <f t="shared" si="16"/>
        <v>0000</v>
      </c>
      <c r="C130" s="11">
        <v>28</v>
      </c>
      <c r="D130" s="136"/>
      <c r="E130" s="11"/>
      <c r="F130" s="11">
        <v>4</v>
      </c>
      <c r="G130" s="10"/>
      <c r="H130" s="11"/>
      <c r="I130" s="12" t="e">
        <f t="shared" ca="1" si="26"/>
        <v>#N/A</v>
      </c>
      <c r="J130" s="15" t="s">
        <v>22</v>
      </c>
      <c r="K130" s="366"/>
      <c r="L130" s="142"/>
      <c r="M130" s="34" t="e">
        <f t="shared" ca="1" si="27"/>
        <v>#N/A</v>
      </c>
      <c r="N130" s="366"/>
      <c r="O130" s="142"/>
      <c r="P130" s="34" t="e">
        <f t="shared" ca="1" si="28"/>
        <v>#N/A</v>
      </c>
      <c r="Q130" s="26"/>
      <c r="R130" s="149"/>
      <c r="S130" s="150" t="s">
        <v>21</v>
      </c>
      <c r="T130" s="151"/>
      <c r="U130" s="27" t="str">
        <f t="shared" si="21"/>
        <v/>
      </c>
      <c r="V130" s="15" t="s">
        <v>21</v>
      </c>
      <c r="W130" s="28" t="str">
        <f t="shared" si="22"/>
        <v/>
      </c>
      <c r="X130" s="11"/>
      <c r="Y130" s="15" t="s">
        <v>44</v>
      </c>
      <c r="Z130" s="15" t="s">
        <v>44</v>
      </c>
      <c r="AA130" s="4" t="s">
        <v>221</v>
      </c>
    </row>
    <row r="131" spans="1:27" hidden="1" outlineLevel="1">
      <c r="B131" s="16" t="str">
        <f t="shared" si="16"/>
        <v>0000</v>
      </c>
      <c r="C131" s="11">
        <v>28</v>
      </c>
      <c r="D131" s="140"/>
      <c r="E131" s="11"/>
      <c r="F131" s="11">
        <v>5</v>
      </c>
      <c r="G131" s="10"/>
      <c r="H131" s="11"/>
      <c r="I131" s="12" t="e">
        <f t="shared" ca="1" si="26"/>
        <v>#N/A</v>
      </c>
      <c r="J131" s="15" t="s">
        <v>22</v>
      </c>
      <c r="K131" s="366"/>
      <c r="L131" s="142"/>
      <c r="M131" s="34" t="e">
        <f t="shared" ca="1" si="27"/>
        <v>#N/A</v>
      </c>
      <c r="N131" s="366"/>
      <c r="O131" s="142"/>
      <c r="P131" s="34" t="e">
        <f t="shared" ca="1" si="28"/>
        <v>#N/A</v>
      </c>
      <c r="Q131" s="26"/>
      <c r="R131" s="149"/>
      <c r="S131" s="150" t="s">
        <v>21</v>
      </c>
      <c r="T131" s="151"/>
      <c r="U131" s="27" t="str">
        <f t="shared" si="21"/>
        <v/>
      </c>
      <c r="V131" s="15" t="s">
        <v>21</v>
      </c>
      <c r="W131" s="28" t="str">
        <f t="shared" si="22"/>
        <v/>
      </c>
      <c r="X131" s="11"/>
      <c r="Y131" s="15" t="s">
        <v>44</v>
      </c>
      <c r="Z131" s="15" t="s">
        <v>44</v>
      </c>
      <c r="AA131" s="4" t="s">
        <v>221</v>
      </c>
    </row>
    <row r="132" spans="1:27" hidden="1" outlineLevel="1">
      <c r="B132" s="16" t="str">
        <f t="shared" si="16"/>
        <v>0000</v>
      </c>
      <c r="C132" s="11">
        <f>+C127+1</f>
        <v>28</v>
      </c>
      <c r="D132" s="140">
        <f>+Daten!N26</f>
        <v>0.79861111111111194</v>
      </c>
      <c r="E132" s="11"/>
      <c r="F132" s="11">
        <v>1</v>
      </c>
      <c r="G132" s="10"/>
      <c r="H132" s="11"/>
      <c r="I132" s="12" t="e">
        <f t="shared" ca="1" si="26"/>
        <v>#N/A</v>
      </c>
      <c r="J132" s="15" t="s">
        <v>22</v>
      </c>
      <c r="K132" s="366"/>
      <c r="L132" s="142"/>
      <c r="M132" s="34" t="e">
        <f t="shared" ca="1" si="27"/>
        <v>#N/A</v>
      </c>
      <c r="N132" s="366"/>
      <c r="O132" s="142"/>
      <c r="P132" s="34" t="e">
        <f t="shared" ca="1" si="28"/>
        <v>#N/A</v>
      </c>
      <c r="Q132" s="26"/>
      <c r="R132" s="149"/>
      <c r="S132" s="150" t="s">
        <v>21</v>
      </c>
      <c r="T132" s="151"/>
      <c r="U132" s="27" t="str">
        <f t="shared" si="21"/>
        <v/>
      </c>
      <c r="V132" s="15" t="s">
        <v>21</v>
      </c>
      <c r="W132" s="28" t="str">
        <f t="shared" si="22"/>
        <v/>
      </c>
      <c r="X132" s="24"/>
      <c r="Y132" s="15" t="s">
        <v>44</v>
      </c>
      <c r="Z132" s="15" t="s">
        <v>44</v>
      </c>
      <c r="AA132" s="4" t="s">
        <v>222</v>
      </c>
    </row>
    <row r="133" spans="1:27" hidden="1" outlineLevel="1">
      <c r="B133" s="16" t="str">
        <f t="shared" si="16"/>
        <v>0000</v>
      </c>
      <c r="C133" s="17">
        <v>28</v>
      </c>
      <c r="D133" s="139"/>
      <c r="E133" s="17"/>
      <c r="F133" s="17">
        <v>2</v>
      </c>
      <c r="G133" s="18"/>
      <c r="H133" s="17"/>
      <c r="I133" s="19" t="e">
        <f t="shared" ca="1" si="26"/>
        <v>#N/A</v>
      </c>
      <c r="J133" s="20" t="s">
        <v>22</v>
      </c>
      <c r="K133" s="365"/>
      <c r="L133" s="437"/>
      <c r="M133" s="29" t="e">
        <f t="shared" ca="1" si="27"/>
        <v>#N/A</v>
      </c>
      <c r="N133" s="365"/>
      <c r="O133" s="437"/>
      <c r="P133" s="29" t="e">
        <f t="shared" ca="1" si="28"/>
        <v>#N/A</v>
      </c>
      <c r="Q133" s="21"/>
      <c r="R133" s="149"/>
      <c r="S133" s="150" t="s">
        <v>21</v>
      </c>
      <c r="T133" s="151"/>
      <c r="U133" s="27" t="str">
        <f t="shared" si="21"/>
        <v/>
      </c>
      <c r="V133" s="15" t="s">
        <v>21</v>
      </c>
      <c r="W133" s="28" t="str">
        <f t="shared" si="22"/>
        <v/>
      </c>
      <c r="X133" s="24"/>
      <c r="Y133" s="20" t="s">
        <v>44</v>
      </c>
      <c r="Z133" s="20" t="s">
        <v>44</v>
      </c>
      <c r="AA133" s="4" t="s">
        <v>222</v>
      </c>
    </row>
    <row r="134" spans="1:27" hidden="1" outlineLevel="1">
      <c r="B134" s="16" t="str">
        <f t="shared" si="16"/>
        <v>0000</v>
      </c>
      <c r="C134" s="11">
        <v>29</v>
      </c>
      <c r="D134" s="136"/>
      <c r="E134" s="11"/>
      <c r="F134" s="11">
        <v>3</v>
      </c>
      <c r="G134" s="16"/>
      <c r="H134" s="11"/>
      <c r="I134" s="12" t="e">
        <f t="shared" ca="1" si="26"/>
        <v>#N/A</v>
      </c>
      <c r="J134" s="15" t="s">
        <v>22</v>
      </c>
      <c r="K134" s="367"/>
      <c r="L134" s="142"/>
      <c r="M134" s="34" t="e">
        <f t="shared" ca="1" si="27"/>
        <v>#N/A</v>
      </c>
      <c r="N134" s="367"/>
      <c r="O134" s="142"/>
      <c r="P134" s="34" t="e">
        <f t="shared" ca="1" si="28"/>
        <v>#N/A</v>
      </c>
      <c r="Q134" s="26"/>
      <c r="R134" s="149"/>
      <c r="S134" s="150" t="s">
        <v>21</v>
      </c>
      <c r="T134" s="151"/>
      <c r="U134" s="27" t="str">
        <f t="shared" si="21"/>
        <v/>
      </c>
      <c r="V134" s="15" t="s">
        <v>21</v>
      </c>
      <c r="W134" s="28" t="str">
        <f t="shared" si="22"/>
        <v/>
      </c>
      <c r="X134" s="12"/>
      <c r="Y134" s="15" t="s">
        <v>44</v>
      </c>
      <c r="Z134" s="15" t="s">
        <v>44</v>
      </c>
      <c r="AA134" s="4" t="s">
        <v>223</v>
      </c>
    </row>
    <row r="135" spans="1:27" hidden="1" outlineLevel="1">
      <c r="B135" s="16" t="str">
        <f t="shared" si="16"/>
        <v>0000</v>
      </c>
      <c r="C135" s="11">
        <v>29</v>
      </c>
      <c r="D135" s="140"/>
      <c r="E135" s="11"/>
      <c r="F135" s="11">
        <v>4</v>
      </c>
      <c r="G135" s="16"/>
      <c r="H135" s="11"/>
      <c r="I135" s="12" t="e">
        <f t="shared" ca="1" si="26"/>
        <v>#N/A</v>
      </c>
      <c r="J135" s="15" t="s">
        <v>22</v>
      </c>
      <c r="K135" s="367"/>
      <c r="L135" s="142"/>
      <c r="M135" s="34" t="e">
        <f t="shared" ca="1" si="27"/>
        <v>#N/A</v>
      </c>
      <c r="N135" s="367"/>
      <c r="O135" s="142"/>
      <c r="P135" s="34" t="e">
        <f t="shared" ca="1" si="28"/>
        <v>#N/A</v>
      </c>
      <c r="Q135" s="26"/>
      <c r="R135" s="149"/>
      <c r="S135" s="150" t="s">
        <v>21</v>
      </c>
      <c r="T135" s="151"/>
      <c r="U135" s="27" t="str">
        <f t="shared" si="21"/>
        <v/>
      </c>
      <c r="V135" s="15" t="s">
        <v>21</v>
      </c>
      <c r="W135" s="28" t="str">
        <f t="shared" si="22"/>
        <v/>
      </c>
      <c r="X135" s="24"/>
      <c r="Y135" s="15" t="s">
        <v>44</v>
      </c>
      <c r="Z135" s="15" t="s">
        <v>44</v>
      </c>
      <c r="AA135" s="4" t="s">
        <v>223</v>
      </c>
    </row>
    <row r="136" spans="1:27" hidden="1" outlineLevel="1">
      <c r="B136" s="16" t="str">
        <f t="shared" si="16"/>
        <v>0000</v>
      </c>
      <c r="C136" s="11">
        <v>29</v>
      </c>
      <c r="D136" s="140"/>
      <c r="E136" s="11"/>
      <c r="F136" s="11">
        <v>5</v>
      </c>
      <c r="G136" s="16"/>
      <c r="H136" s="11"/>
      <c r="I136" s="12" t="e">
        <f t="shared" ca="1" si="26"/>
        <v>#N/A</v>
      </c>
      <c r="J136" s="15" t="s">
        <v>22</v>
      </c>
      <c r="K136" s="367"/>
      <c r="L136" s="142"/>
      <c r="M136" s="34" t="e">
        <f t="shared" ca="1" si="27"/>
        <v>#N/A</v>
      </c>
      <c r="N136" s="367"/>
      <c r="O136" s="142"/>
      <c r="P136" s="34" t="e">
        <f t="shared" ca="1" si="28"/>
        <v>#N/A</v>
      </c>
      <c r="Q136" s="26"/>
      <c r="R136" s="149"/>
      <c r="S136" s="150" t="s">
        <v>21</v>
      </c>
      <c r="T136" s="151"/>
      <c r="U136" s="27" t="str">
        <f t="shared" si="21"/>
        <v/>
      </c>
      <c r="V136" s="15" t="s">
        <v>21</v>
      </c>
      <c r="W136" s="28" t="str">
        <f t="shared" si="22"/>
        <v/>
      </c>
      <c r="X136" s="11"/>
      <c r="Y136" s="15" t="s">
        <v>44</v>
      </c>
      <c r="Z136" s="15" t="s">
        <v>44</v>
      </c>
      <c r="AA136" s="4" t="s">
        <v>224</v>
      </c>
    </row>
    <row r="137" spans="1:27" hidden="1" outlineLevel="1">
      <c r="B137" s="16" t="str">
        <f t="shared" si="16"/>
        <v>0000</v>
      </c>
      <c r="C137" s="17">
        <f>+C132+1</f>
        <v>29</v>
      </c>
      <c r="D137" s="139">
        <f>+Daten!N27</f>
        <v>0.8159722222222231</v>
      </c>
      <c r="E137" s="17"/>
      <c r="F137" s="17">
        <v>1</v>
      </c>
      <c r="G137" s="18"/>
      <c r="H137" s="17"/>
      <c r="I137" s="19" t="e">
        <f t="shared" ref="I137:I143" ca="1" si="29">INDIRECT(ADDRESS(MATCH(H137,$A$1:$A$19,0),MATCH(G137,$A$3:$AF$3,0)))</f>
        <v>#N/A</v>
      </c>
      <c r="J137" s="20" t="s">
        <v>22</v>
      </c>
      <c r="K137" s="365"/>
      <c r="L137" s="437"/>
      <c r="M137" s="29" t="e">
        <f t="shared" ref="M137:M143" ca="1" si="30">INDIRECT(ADDRESS(MATCH(L137,$A$1:$A$19,0),MATCH(K137,$A$3:$AF$3,0)))</f>
        <v>#N/A</v>
      </c>
      <c r="N137" s="365"/>
      <c r="O137" s="437"/>
      <c r="P137" s="29" t="e">
        <f t="shared" ref="P137:P143" ca="1" si="31">INDIRECT(ADDRESS(MATCH(O137,$A$1:$A$19,0),MATCH(N137,$A$3:$AF$3,0)))</f>
        <v>#N/A</v>
      </c>
      <c r="Q137" s="21"/>
      <c r="R137" s="149"/>
      <c r="S137" s="150" t="s">
        <v>21</v>
      </c>
      <c r="T137" s="151"/>
      <c r="U137" s="27" t="str">
        <f t="shared" ref="U137:U151" si="32">IF(R137="","",IF(R137&gt;T137,2,IF(R137&lt;T137,0,1)))</f>
        <v/>
      </c>
      <c r="V137" s="15" t="s">
        <v>21</v>
      </c>
      <c r="W137" s="28" t="str">
        <f t="shared" ref="W137:W151" si="33">IF(T137="","",IF(T137&gt;R137,2,IF(T137&lt;R137,0,1)))</f>
        <v/>
      </c>
      <c r="X137" s="11"/>
      <c r="Y137" s="20" t="s">
        <v>44</v>
      </c>
      <c r="Z137" s="20" t="s">
        <v>44</v>
      </c>
      <c r="AA137" s="4" t="s">
        <v>224</v>
      </c>
    </row>
    <row r="138" spans="1:27" hidden="1" outlineLevel="1">
      <c r="B138" s="16" t="str">
        <f t="shared" si="16"/>
        <v>0000</v>
      </c>
      <c r="C138" s="11">
        <v>30</v>
      </c>
      <c r="D138" s="136"/>
      <c r="E138" s="11"/>
      <c r="F138" s="11">
        <v>2</v>
      </c>
      <c r="G138" s="10"/>
      <c r="H138" s="11"/>
      <c r="I138" s="12" t="e">
        <f t="shared" ca="1" si="29"/>
        <v>#N/A</v>
      </c>
      <c r="J138" s="15" t="s">
        <v>22</v>
      </c>
      <c r="K138" s="366"/>
      <c r="L138" s="142"/>
      <c r="M138" s="34" t="e">
        <f t="shared" ca="1" si="30"/>
        <v>#N/A</v>
      </c>
      <c r="N138" s="366"/>
      <c r="O138" s="142"/>
      <c r="P138" s="34" t="e">
        <f t="shared" ca="1" si="31"/>
        <v>#N/A</v>
      </c>
      <c r="Q138" s="26"/>
      <c r="R138" s="149"/>
      <c r="S138" s="150" t="s">
        <v>21</v>
      </c>
      <c r="T138" s="151"/>
      <c r="U138" s="27" t="str">
        <f t="shared" si="32"/>
        <v/>
      </c>
      <c r="V138" s="15" t="s">
        <v>21</v>
      </c>
      <c r="W138" s="28" t="str">
        <f t="shared" si="33"/>
        <v/>
      </c>
      <c r="X138" s="24"/>
      <c r="Y138" s="15" t="s">
        <v>44</v>
      </c>
      <c r="Z138" s="15" t="s">
        <v>44</v>
      </c>
      <c r="AA138" s="4" t="s">
        <v>225</v>
      </c>
    </row>
    <row r="139" spans="1:27" hidden="1" outlineLevel="1">
      <c r="B139" s="16" t="str">
        <f t="shared" si="16"/>
        <v>0000</v>
      </c>
      <c r="C139" s="11">
        <v>30</v>
      </c>
      <c r="D139" s="140"/>
      <c r="E139" s="11"/>
      <c r="F139" s="11">
        <v>3</v>
      </c>
      <c r="G139" s="10"/>
      <c r="H139" s="11"/>
      <c r="I139" s="12" t="e">
        <f t="shared" ca="1" si="29"/>
        <v>#N/A</v>
      </c>
      <c r="J139" s="15" t="s">
        <v>22</v>
      </c>
      <c r="K139" s="366"/>
      <c r="L139" s="142"/>
      <c r="M139" s="34" t="e">
        <f t="shared" ca="1" si="30"/>
        <v>#N/A</v>
      </c>
      <c r="N139" s="366"/>
      <c r="O139" s="142"/>
      <c r="P139" s="34" t="e">
        <f t="shared" ca="1" si="31"/>
        <v>#N/A</v>
      </c>
      <c r="Q139" s="26"/>
      <c r="R139" s="149"/>
      <c r="S139" s="150" t="s">
        <v>21</v>
      </c>
      <c r="T139" s="151"/>
      <c r="U139" s="27" t="str">
        <f t="shared" si="32"/>
        <v/>
      </c>
      <c r="V139" s="15" t="s">
        <v>21</v>
      </c>
      <c r="W139" s="28" t="str">
        <f t="shared" si="33"/>
        <v/>
      </c>
      <c r="X139" s="24"/>
      <c r="Y139" s="15" t="s">
        <v>44</v>
      </c>
      <c r="Z139" s="15" t="s">
        <v>44</v>
      </c>
      <c r="AA139" s="4" t="s">
        <v>225</v>
      </c>
    </row>
    <row r="140" spans="1:27" hidden="1" outlineLevel="1">
      <c r="B140" s="16" t="str">
        <f t="shared" si="16"/>
        <v>0000</v>
      </c>
      <c r="C140" s="11">
        <v>30</v>
      </c>
      <c r="D140" s="140"/>
      <c r="E140" s="11"/>
      <c r="F140" s="11">
        <v>4</v>
      </c>
      <c r="G140" s="10"/>
      <c r="H140" s="11"/>
      <c r="I140" s="12" t="e">
        <f t="shared" ca="1" si="29"/>
        <v>#N/A</v>
      </c>
      <c r="J140" s="15" t="s">
        <v>22</v>
      </c>
      <c r="K140" s="366"/>
      <c r="L140" s="142"/>
      <c r="M140" s="34" t="e">
        <f t="shared" ca="1" si="30"/>
        <v>#N/A</v>
      </c>
      <c r="N140" s="366"/>
      <c r="O140" s="142"/>
      <c r="P140" s="34" t="e">
        <f t="shared" ca="1" si="31"/>
        <v>#N/A</v>
      </c>
      <c r="Q140" s="26"/>
      <c r="R140" s="149"/>
      <c r="S140" s="150" t="s">
        <v>21</v>
      </c>
      <c r="T140" s="151"/>
      <c r="U140" s="27" t="str">
        <f t="shared" si="32"/>
        <v/>
      </c>
      <c r="V140" s="15" t="s">
        <v>21</v>
      </c>
      <c r="W140" s="28" t="str">
        <f t="shared" si="33"/>
        <v/>
      </c>
      <c r="X140" s="24"/>
      <c r="Y140" s="15" t="s">
        <v>44</v>
      </c>
      <c r="Z140" s="15" t="s">
        <v>44</v>
      </c>
      <c r="AA140" s="4" t="s">
        <v>226</v>
      </c>
    </row>
    <row r="141" spans="1:27" hidden="1" outlineLevel="1">
      <c r="B141" s="16" t="str">
        <f t="shared" si="16"/>
        <v>0000</v>
      </c>
      <c r="C141" s="17">
        <v>30</v>
      </c>
      <c r="D141" s="139"/>
      <c r="E141" s="17"/>
      <c r="F141" s="17">
        <v>5</v>
      </c>
      <c r="G141" s="18"/>
      <c r="H141" s="17"/>
      <c r="I141" s="19" t="e">
        <f t="shared" ca="1" si="29"/>
        <v>#N/A</v>
      </c>
      <c r="J141" s="20" t="s">
        <v>22</v>
      </c>
      <c r="K141" s="365"/>
      <c r="L141" s="437"/>
      <c r="M141" s="29" t="e">
        <f t="shared" ca="1" si="30"/>
        <v>#N/A</v>
      </c>
      <c r="N141" s="365"/>
      <c r="O141" s="437"/>
      <c r="P141" s="29" t="e">
        <f t="shared" ca="1" si="31"/>
        <v>#N/A</v>
      </c>
      <c r="Q141" s="21"/>
      <c r="R141" s="149"/>
      <c r="S141" s="150" t="s">
        <v>21</v>
      </c>
      <c r="T141" s="151"/>
      <c r="U141" s="27" t="str">
        <f t="shared" si="32"/>
        <v/>
      </c>
      <c r="V141" s="15" t="s">
        <v>21</v>
      </c>
      <c r="W141" s="28" t="str">
        <f t="shared" si="33"/>
        <v/>
      </c>
      <c r="X141" s="24"/>
      <c r="Y141" s="20" t="s">
        <v>44</v>
      </c>
      <c r="Z141" s="20" t="s">
        <v>44</v>
      </c>
      <c r="AA141" s="4" t="s">
        <v>226</v>
      </c>
    </row>
    <row r="142" spans="1:27" hidden="1" outlineLevel="1">
      <c r="B142" s="16" t="str">
        <f t="shared" si="16"/>
        <v>0000</v>
      </c>
      <c r="C142" s="4">
        <v>31</v>
      </c>
      <c r="D142" s="136">
        <f>+Daten!N28</f>
        <v>0.83333333333333426</v>
      </c>
      <c r="E142" s="4"/>
      <c r="F142" s="4">
        <v>1</v>
      </c>
      <c r="G142" s="16"/>
      <c r="H142" s="4"/>
      <c r="I142" s="12" t="e">
        <f t="shared" ca="1" si="29"/>
        <v>#N/A</v>
      </c>
      <c r="J142" s="13" t="s">
        <v>22</v>
      </c>
      <c r="K142" s="367"/>
      <c r="L142" s="46"/>
      <c r="M142" s="34" t="e">
        <f t="shared" ca="1" si="30"/>
        <v>#N/A</v>
      </c>
      <c r="N142" s="367"/>
      <c r="O142" s="46"/>
      <c r="P142" s="34" t="e">
        <f t="shared" ca="1" si="31"/>
        <v>#N/A</v>
      </c>
      <c r="Q142" s="6"/>
      <c r="R142" s="149"/>
      <c r="S142" s="150" t="s">
        <v>21</v>
      </c>
      <c r="T142" s="151"/>
      <c r="U142" s="27" t="str">
        <f t="shared" si="32"/>
        <v/>
      </c>
      <c r="V142" s="15" t="s">
        <v>21</v>
      </c>
      <c r="W142" s="28" t="str">
        <f t="shared" si="33"/>
        <v/>
      </c>
      <c r="X142" s="4"/>
      <c r="Y142" s="13" t="s">
        <v>44</v>
      </c>
      <c r="Z142" s="13" t="s">
        <v>44</v>
      </c>
      <c r="AA142" s="4" t="s">
        <v>227</v>
      </c>
    </row>
    <row r="143" spans="1:27" hidden="1" outlineLevel="1">
      <c r="B143" s="16" t="str">
        <f t="shared" si="16"/>
        <v>0000</v>
      </c>
      <c r="C143" s="4">
        <v>31</v>
      </c>
      <c r="D143" s="136"/>
      <c r="E143" s="4"/>
      <c r="F143" s="4">
        <v>2</v>
      </c>
      <c r="G143" s="16"/>
      <c r="H143" s="4"/>
      <c r="I143" s="12" t="e">
        <f t="shared" ca="1" si="29"/>
        <v>#N/A</v>
      </c>
      <c r="J143" s="13" t="s">
        <v>22</v>
      </c>
      <c r="K143" s="367"/>
      <c r="L143" s="46"/>
      <c r="M143" s="34" t="e">
        <f t="shared" ca="1" si="30"/>
        <v>#N/A</v>
      </c>
      <c r="N143" s="367"/>
      <c r="O143" s="46"/>
      <c r="P143" s="34" t="e">
        <f t="shared" ca="1" si="31"/>
        <v>#N/A</v>
      </c>
      <c r="Q143" s="6"/>
      <c r="R143" s="149"/>
      <c r="S143" s="150" t="s">
        <v>21</v>
      </c>
      <c r="T143" s="151"/>
      <c r="U143" s="27" t="str">
        <f t="shared" si="32"/>
        <v/>
      </c>
      <c r="V143" s="15" t="s">
        <v>21</v>
      </c>
      <c r="W143" s="28" t="str">
        <f t="shared" si="33"/>
        <v/>
      </c>
      <c r="X143" s="4"/>
      <c r="Y143" s="13" t="s">
        <v>44</v>
      </c>
      <c r="Z143" s="13" t="s">
        <v>44</v>
      </c>
      <c r="AA143" s="4" t="s">
        <v>227</v>
      </c>
    </row>
    <row r="144" spans="1:27" hidden="1" outlineLevel="1">
      <c r="A144" s="4" t="s">
        <v>67</v>
      </c>
      <c r="B144" s="16" t="str">
        <f t="shared" si="16"/>
        <v>0000</v>
      </c>
      <c r="C144" s="4">
        <v>31</v>
      </c>
      <c r="D144" s="136"/>
      <c r="E144" s="4"/>
      <c r="F144" s="4">
        <v>3</v>
      </c>
      <c r="G144" s="16"/>
      <c r="H144" s="4"/>
      <c r="I144" s="12" t="e">
        <f ca="1">INDIRECT(ADDRESS(MATCH(H144,$A$1:$A$19,0),MATCH(A144,$A$3:$AF$3,0)))</f>
        <v>#N/A</v>
      </c>
      <c r="J144" s="13" t="s">
        <v>22</v>
      </c>
      <c r="K144" s="367"/>
      <c r="L144" s="46"/>
      <c r="M144" s="34" t="e">
        <f ca="1">INDIRECT(ADDRESS(MATCH(L144,$A$1:$A$19,0),MATCH(A144,$A$3:$AF$3,0)))</f>
        <v>#N/A</v>
      </c>
      <c r="N144" s="367"/>
      <c r="O144" s="46"/>
      <c r="P144" s="34" t="e">
        <f ca="1">INDIRECT(ADDRESS(MATCH(O144,$A$1:$A$19,0),MATCH(A144,$A$3:$AF$3,0)))</f>
        <v>#N/A</v>
      </c>
      <c r="Q144" s="6"/>
      <c r="R144" s="149"/>
      <c r="S144" s="150" t="s">
        <v>21</v>
      </c>
      <c r="T144" s="151"/>
      <c r="U144" s="27" t="str">
        <f t="shared" si="32"/>
        <v/>
      </c>
      <c r="V144" s="15" t="s">
        <v>21</v>
      </c>
      <c r="W144" s="28" t="str">
        <f t="shared" si="33"/>
        <v/>
      </c>
      <c r="X144" s="4"/>
      <c r="Y144" s="13" t="s">
        <v>44</v>
      </c>
      <c r="Z144" s="13" t="s">
        <v>44</v>
      </c>
      <c r="AA144" s="4" t="s">
        <v>228</v>
      </c>
    </row>
    <row r="145" spans="1:27" hidden="1" outlineLevel="1">
      <c r="A145" s="4" t="s">
        <v>67</v>
      </c>
      <c r="B145" s="16" t="str">
        <f t="shared" si="16"/>
        <v>0000</v>
      </c>
      <c r="C145" s="17">
        <v>31</v>
      </c>
      <c r="D145" s="139"/>
      <c r="E145" s="17"/>
      <c r="F145" s="17">
        <v>4</v>
      </c>
      <c r="G145" s="18"/>
      <c r="H145" s="17"/>
      <c r="I145" s="19" t="e">
        <f ca="1">INDIRECT(ADDRESS(MATCH(H145,$A$1:$A$19,0),MATCH(A145,$A$3:$AF$3,0)))</f>
        <v>#N/A</v>
      </c>
      <c r="J145" s="20" t="s">
        <v>22</v>
      </c>
      <c r="K145" s="365"/>
      <c r="L145" s="437"/>
      <c r="M145" s="29" t="e">
        <f ca="1">INDIRECT(ADDRESS(MATCH(L145,$A$1:$A$19,0),MATCH(A145,$A$3:$AF$3,0)))</f>
        <v>#N/A</v>
      </c>
      <c r="N145" s="365"/>
      <c r="O145" s="437"/>
      <c r="P145" s="29" t="e">
        <f ca="1">INDIRECT(ADDRESS(MATCH(O145,$A$1:$A$19,0),MATCH(A145,$A$3:$AF$3,0)))</f>
        <v>#N/A</v>
      </c>
      <c r="Q145" s="21"/>
      <c r="R145" s="149"/>
      <c r="S145" s="150" t="s">
        <v>21</v>
      </c>
      <c r="T145" s="151"/>
      <c r="U145" s="27" t="str">
        <f t="shared" si="32"/>
        <v/>
      </c>
      <c r="V145" s="15" t="s">
        <v>21</v>
      </c>
      <c r="W145" s="28" t="str">
        <f t="shared" si="33"/>
        <v/>
      </c>
      <c r="X145" s="11"/>
      <c r="Y145" s="20" t="s">
        <v>44</v>
      </c>
      <c r="Z145" s="20" t="s">
        <v>44</v>
      </c>
      <c r="AA145" s="4" t="s">
        <v>228</v>
      </c>
    </row>
    <row r="146" spans="1:27" hidden="1" outlineLevel="1">
      <c r="B146" s="16" t="str">
        <f>G146&amp;TEXT(H146,"00")&amp;TEXT(L146,"00")</f>
        <v>0000</v>
      </c>
      <c r="C146" s="11">
        <v>32</v>
      </c>
      <c r="D146" s="136"/>
      <c r="E146" s="11"/>
      <c r="F146" s="11">
        <v>5</v>
      </c>
      <c r="G146" s="10"/>
      <c r="H146" s="11"/>
      <c r="I146" s="12" t="e">
        <f ca="1">INDIRECT(ADDRESS(MATCH(H146,$A$1:$A$19,0),MATCH(G146,$A$3:$AF$3,0)))</f>
        <v>#N/A</v>
      </c>
      <c r="J146" s="15" t="s">
        <v>22</v>
      </c>
      <c r="K146" s="366"/>
      <c r="L146" s="142"/>
      <c r="M146" s="34" t="e">
        <f ca="1">INDIRECT(ADDRESS(MATCH(L146,$A$1:$A$19,0),MATCH(K146,$A$3:$AF$3,0)))</f>
        <v>#N/A</v>
      </c>
      <c r="N146" s="366"/>
      <c r="O146" s="142"/>
      <c r="P146" s="34" t="e">
        <f ca="1">INDIRECT(ADDRESS(MATCH(O146,$A$1:$A$19,0),MATCH(N146,$A$3:$AF$3,0)))</f>
        <v>#N/A</v>
      </c>
      <c r="Q146" s="26"/>
      <c r="R146" s="149"/>
      <c r="S146" s="150" t="s">
        <v>21</v>
      </c>
      <c r="T146" s="151"/>
      <c r="U146" s="27" t="str">
        <f t="shared" si="32"/>
        <v/>
      </c>
      <c r="V146" s="15" t="s">
        <v>21</v>
      </c>
      <c r="W146" s="28" t="str">
        <f t="shared" si="33"/>
        <v/>
      </c>
      <c r="X146" s="4"/>
      <c r="Y146" s="15" t="s">
        <v>44</v>
      </c>
      <c r="Z146" s="15" t="s">
        <v>44</v>
      </c>
      <c r="AA146" s="4" t="s">
        <v>229</v>
      </c>
    </row>
    <row r="147" spans="1:27" hidden="1" outlineLevel="1">
      <c r="B147" s="16" t="str">
        <f>G147&amp;TEXT(H147,"00")&amp;TEXT(L147,"00")</f>
        <v>0000</v>
      </c>
      <c r="C147" s="11">
        <f>+C142+1</f>
        <v>32</v>
      </c>
      <c r="D147" s="140">
        <f>+Daten!N29</f>
        <v>0.85069444444444542</v>
      </c>
      <c r="E147" s="11"/>
      <c r="F147" s="11">
        <v>1</v>
      </c>
      <c r="G147" s="10"/>
      <c r="H147" s="11"/>
      <c r="I147" s="12" t="e">
        <f ca="1">INDIRECT(ADDRESS(MATCH(H147,$A$1:$A$19,0),MATCH(G147,$A$3:$AF$3,0)))</f>
        <v>#N/A</v>
      </c>
      <c r="J147" s="15" t="s">
        <v>22</v>
      </c>
      <c r="K147" s="366"/>
      <c r="L147" s="142"/>
      <c r="M147" s="34" t="e">
        <f ca="1">INDIRECT(ADDRESS(MATCH(L147,$A$1:$A$19,0),MATCH(K147,$A$3:$AF$3,0)))</f>
        <v>#N/A</v>
      </c>
      <c r="N147" s="366"/>
      <c r="O147" s="142"/>
      <c r="P147" s="34" t="e">
        <f ca="1">INDIRECT(ADDRESS(MATCH(O147,$A$1:$A$19,0),MATCH(N147,$A$3:$AF$3,0)))</f>
        <v>#N/A</v>
      </c>
      <c r="Q147" s="26"/>
      <c r="R147" s="149"/>
      <c r="S147" s="150" t="s">
        <v>21</v>
      </c>
      <c r="T147" s="151"/>
      <c r="U147" s="27" t="str">
        <f t="shared" si="32"/>
        <v/>
      </c>
      <c r="V147" s="15" t="s">
        <v>21</v>
      </c>
      <c r="W147" s="28" t="str">
        <f t="shared" si="33"/>
        <v/>
      </c>
      <c r="X147" s="11"/>
      <c r="Y147" s="15" t="s">
        <v>44</v>
      </c>
      <c r="Z147" s="15" t="s">
        <v>44</v>
      </c>
      <c r="AA147" s="4" t="s">
        <v>229</v>
      </c>
    </row>
    <row r="148" spans="1:27" hidden="1" outlineLevel="1">
      <c r="B148" s="16" t="str">
        <f>G148&amp;TEXT(H148,"00")&amp;TEXT(L148,"00")</f>
        <v>0000</v>
      </c>
      <c r="C148" s="4">
        <v>32</v>
      </c>
      <c r="D148" s="136"/>
      <c r="E148" s="4"/>
      <c r="F148" s="4">
        <v>2</v>
      </c>
      <c r="G148" s="16"/>
      <c r="H148" s="4"/>
      <c r="I148" s="12" t="e">
        <f ca="1">INDIRECT(ADDRESS(MATCH(H148,$A$1:$A$19,0),MATCH(G148,$A$3:$AF$3,0)))</f>
        <v>#N/A</v>
      </c>
      <c r="J148" s="13" t="s">
        <v>22</v>
      </c>
      <c r="K148" s="367"/>
      <c r="L148" s="46"/>
      <c r="M148" s="34" t="e">
        <f ca="1">INDIRECT(ADDRESS(MATCH(L148,$A$1:$A$19,0),MATCH(K148,$A$3:$AF$3,0)))</f>
        <v>#N/A</v>
      </c>
      <c r="N148" s="367"/>
      <c r="O148" s="46"/>
      <c r="P148" s="34" t="e">
        <f ca="1">INDIRECT(ADDRESS(MATCH(O148,$A$1:$A$19,0),MATCH(N148,$A$3:$AF$3,0)))</f>
        <v>#N/A</v>
      </c>
      <c r="Q148" s="6"/>
      <c r="R148" s="149"/>
      <c r="S148" s="150" t="s">
        <v>21</v>
      </c>
      <c r="T148" s="151"/>
      <c r="U148" s="27" t="str">
        <f t="shared" si="32"/>
        <v/>
      </c>
      <c r="V148" s="15" t="s">
        <v>21</v>
      </c>
      <c r="W148" s="28" t="str">
        <f t="shared" si="33"/>
        <v/>
      </c>
      <c r="Y148" s="13" t="s">
        <v>44</v>
      </c>
      <c r="Z148" s="13" t="s">
        <v>44</v>
      </c>
      <c r="AA148" s="4" t="s">
        <v>230</v>
      </c>
    </row>
    <row r="149" spans="1:27" hidden="1" outlineLevel="1">
      <c r="A149" s="4" t="s">
        <v>68</v>
      </c>
      <c r="B149" s="16" t="s">
        <v>232</v>
      </c>
      <c r="C149" s="17">
        <v>32</v>
      </c>
      <c r="D149" s="139"/>
      <c r="E149" s="17"/>
      <c r="F149" s="17">
        <v>3</v>
      </c>
      <c r="G149" s="18"/>
      <c r="H149" s="17"/>
      <c r="I149" s="19" t="e">
        <f ca="1">INDIRECT(ADDRESS(MATCH(H149,$A$1:$A$19,0),MATCH(A149,$A$3:$AF$3,0)))</f>
        <v>#N/A</v>
      </c>
      <c r="J149" s="20" t="s">
        <v>22</v>
      </c>
      <c r="K149" s="365"/>
      <c r="L149" s="437"/>
      <c r="M149" s="29" t="e">
        <f ca="1">INDIRECT(ADDRESS(MATCH(L149,$A$1:$A$19,0),MATCH(A149,$A$3:$AF$3,0)))</f>
        <v>#N/A</v>
      </c>
      <c r="N149" s="365"/>
      <c r="O149" s="437"/>
      <c r="P149" s="29" t="e">
        <f ca="1">INDIRECT(ADDRESS(MATCH(O149,$A$1:$A$19,0),MATCH(A149,$A$3:$AF$3,0)))</f>
        <v>#N/A</v>
      </c>
      <c r="Q149" s="21"/>
      <c r="R149" s="149"/>
      <c r="S149" s="150" t="s">
        <v>21</v>
      </c>
      <c r="T149" s="151"/>
      <c r="U149" s="27" t="str">
        <f t="shared" si="32"/>
        <v/>
      </c>
      <c r="V149" s="15" t="s">
        <v>21</v>
      </c>
      <c r="W149" s="28" t="str">
        <f t="shared" si="33"/>
        <v/>
      </c>
      <c r="X149" s="24"/>
      <c r="Y149" s="20" t="s">
        <v>44</v>
      </c>
      <c r="Z149" s="20" t="s">
        <v>44</v>
      </c>
      <c r="AA149" s="4" t="s">
        <v>230</v>
      </c>
    </row>
    <row r="150" spans="1:27" hidden="1" outlineLevel="1">
      <c r="A150" s="4" t="s">
        <v>68</v>
      </c>
      <c r="B150" s="16" t="s">
        <v>233</v>
      </c>
      <c r="C150" s="11">
        <v>33</v>
      </c>
      <c r="D150" s="136"/>
      <c r="E150" s="11"/>
      <c r="F150" s="11">
        <v>4</v>
      </c>
      <c r="G150" s="10"/>
      <c r="H150" s="11"/>
      <c r="I150" s="12" t="e">
        <f ca="1">INDIRECT(ADDRESS(MATCH(H150,$A$1:$A$19,0),MATCH(A150,$A$3:$AF$3,0)))</f>
        <v>#N/A</v>
      </c>
      <c r="J150" s="15" t="s">
        <v>22</v>
      </c>
      <c r="K150" s="366"/>
      <c r="L150" s="142"/>
      <c r="M150" s="34" t="e">
        <f ca="1">INDIRECT(ADDRESS(MATCH(L150,$A$1:$A$19,0),MATCH(A150,$A$3:$AF$3,0)))</f>
        <v>#N/A</v>
      </c>
      <c r="N150" s="366"/>
      <c r="O150" s="142"/>
      <c r="P150" s="34" t="e">
        <f ca="1">INDIRECT(ADDRESS(MATCH(O150,$A$1:$A$19,0),MATCH(A150,$A$3:$AF$3,0)))</f>
        <v>#N/A</v>
      </c>
      <c r="Q150" s="26"/>
      <c r="R150" s="149"/>
      <c r="S150" s="150" t="s">
        <v>21</v>
      </c>
      <c r="T150" s="151"/>
      <c r="U150" s="27" t="str">
        <f t="shared" si="32"/>
        <v/>
      </c>
      <c r="V150" s="15" t="s">
        <v>21</v>
      </c>
      <c r="W150" s="28" t="str">
        <f t="shared" si="33"/>
        <v/>
      </c>
      <c r="X150" s="24"/>
      <c r="Y150" s="15" t="s">
        <v>44</v>
      </c>
      <c r="Z150" s="15" t="s">
        <v>44</v>
      </c>
      <c r="AA150" s="4" t="s">
        <v>231</v>
      </c>
    </row>
    <row r="151" spans="1:27" hidden="1" outlineLevel="1">
      <c r="B151" s="16" t="str">
        <f>G151&amp;TEXT(H151,"00")&amp;TEXT(L151,"00")</f>
        <v>0000</v>
      </c>
      <c r="C151" s="11">
        <v>33</v>
      </c>
      <c r="D151" s="140"/>
      <c r="E151" s="11"/>
      <c r="F151" s="11">
        <v>5</v>
      </c>
      <c r="G151" s="10"/>
      <c r="H151" s="11"/>
      <c r="I151" s="12" t="e">
        <f ca="1">INDIRECT(ADDRESS(MATCH(H151,$A$1:$A$19,0),MATCH(G151,$A$3:$AF$3,0)))</f>
        <v>#N/A</v>
      </c>
      <c r="J151" s="15" t="s">
        <v>22</v>
      </c>
      <c r="K151" s="366"/>
      <c r="L151" s="142"/>
      <c r="M151" s="34" t="e">
        <f ca="1">INDIRECT(ADDRESS(MATCH(L151,$A$1:$A$19,0),MATCH(K151,$A$3:$AF$3,0)))</f>
        <v>#N/A</v>
      </c>
      <c r="N151" s="366"/>
      <c r="O151" s="142"/>
      <c r="P151" s="34" t="e">
        <f ca="1">INDIRECT(ADDRESS(MATCH(O151,$A$1:$A$19,0),MATCH(N151,$A$3:$AF$3,0)))</f>
        <v>#N/A</v>
      </c>
      <c r="Q151" s="26"/>
      <c r="R151" s="149"/>
      <c r="S151" s="150" t="s">
        <v>21</v>
      </c>
      <c r="T151" s="151"/>
      <c r="U151" s="27" t="str">
        <f t="shared" si="32"/>
        <v/>
      </c>
      <c r="V151" s="15" t="s">
        <v>21</v>
      </c>
      <c r="W151" s="28" t="str">
        <f t="shared" si="33"/>
        <v/>
      </c>
      <c r="X151" s="24"/>
      <c r="Y151" s="15" t="s">
        <v>44</v>
      </c>
      <c r="Z151" s="15" t="s">
        <v>44</v>
      </c>
      <c r="AA151" s="4" t="s">
        <v>231</v>
      </c>
    </row>
    <row r="152" spans="1:27" hidden="1" outlineLevel="1">
      <c r="C152" s="11">
        <v>33</v>
      </c>
      <c r="D152" s="140"/>
      <c r="E152" s="11"/>
      <c r="F152" s="11"/>
      <c r="G152" s="10"/>
      <c r="H152" s="11"/>
      <c r="I152" s="12"/>
      <c r="J152" s="15"/>
      <c r="K152" s="366"/>
      <c r="L152" s="142"/>
      <c r="M152" s="34"/>
      <c r="N152" s="366"/>
      <c r="O152" s="142"/>
      <c r="P152" s="34"/>
      <c r="Q152" s="26"/>
      <c r="R152" s="149"/>
      <c r="S152" s="150"/>
      <c r="T152" s="151"/>
      <c r="U152" s="27"/>
      <c r="V152" s="15"/>
      <c r="W152" s="28"/>
      <c r="X152" s="4"/>
      <c r="Y152" s="15"/>
      <c r="Z152" s="15"/>
      <c r="AA152" s="4"/>
    </row>
    <row r="153" spans="1:27" hidden="1" outlineLevel="1">
      <c r="C153" s="17">
        <v>33</v>
      </c>
      <c r="D153" s="139"/>
      <c r="E153" s="17"/>
      <c r="F153" s="17"/>
      <c r="G153" s="18"/>
      <c r="H153" s="17"/>
      <c r="I153" s="19"/>
      <c r="J153" s="20"/>
      <c r="K153" s="365"/>
      <c r="L153" s="437"/>
      <c r="M153" s="29"/>
      <c r="N153" s="365"/>
      <c r="O153" s="437"/>
      <c r="P153" s="29"/>
      <c r="Q153" s="21"/>
      <c r="R153" s="149"/>
      <c r="S153" s="150"/>
      <c r="T153" s="151"/>
      <c r="U153" s="27"/>
      <c r="V153" s="15"/>
      <c r="W153" s="28"/>
      <c r="X153" s="4"/>
      <c r="Y153" s="20"/>
      <c r="Z153" s="20"/>
      <c r="AA153" s="4"/>
    </row>
    <row r="154" spans="1:27" hidden="1" outlineLevel="1">
      <c r="C154" s="11"/>
      <c r="D154" s="136"/>
      <c r="E154" s="4"/>
      <c r="F154" s="4"/>
      <c r="G154" s="16"/>
      <c r="H154" s="4"/>
      <c r="I154" s="12"/>
      <c r="J154" s="15"/>
      <c r="K154" s="367"/>
      <c r="L154" s="142"/>
      <c r="M154" s="34"/>
      <c r="N154" s="367"/>
      <c r="O154" s="142"/>
      <c r="P154" s="34"/>
      <c r="Q154" s="6"/>
      <c r="R154" s="149"/>
      <c r="S154" s="150"/>
      <c r="T154" s="151"/>
      <c r="U154" s="27"/>
      <c r="V154" s="15"/>
      <c r="W154" s="28"/>
      <c r="Y154" s="13"/>
      <c r="Z154" s="13"/>
      <c r="AA154" s="4"/>
    </row>
    <row r="155" spans="1:27" hidden="1" outlineLevel="1">
      <c r="C155" s="4"/>
      <c r="D155" s="136"/>
      <c r="E155" s="4"/>
      <c r="F155" s="4"/>
      <c r="G155" s="16"/>
      <c r="H155" s="4"/>
      <c r="I155" s="12"/>
      <c r="J155" s="15"/>
      <c r="K155" s="367"/>
      <c r="L155" s="142"/>
      <c r="M155" s="34"/>
      <c r="N155" s="367"/>
      <c r="O155" s="142"/>
      <c r="P155" s="34"/>
      <c r="Q155" s="6"/>
      <c r="R155" s="149"/>
      <c r="S155" s="150"/>
      <c r="T155" s="151"/>
      <c r="U155" s="27"/>
      <c r="V155" s="15"/>
      <c r="W155" s="28"/>
      <c r="Y155" s="13"/>
      <c r="Z155" s="13"/>
      <c r="AA155" s="4"/>
    </row>
    <row r="156" spans="1:27" hidden="1" outlineLevel="1">
      <c r="C156" s="4"/>
      <c r="D156" s="136"/>
      <c r="E156" s="4"/>
      <c r="F156" s="4"/>
      <c r="G156" s="16"/>
      <c r="H156" s="11"/>
      <c r="I156" s="12"/>
      <c r="J156" s="15"/>
      <c r="K156" s="16"/>
      <c r="L156" s="11"/>
      <c r="M156" s="12"/>
      <c r="N156" s="16"/>
      <c r="O156" s="11"/>
      <c r="P156" s="34"/>
      <c r="Q156" s="6"/>
      <c r="R156" s="149"/>
      <c r="S156" s="150"/>
      <c r="T156" s="151"/>
      <c r="U156" s="27"/>
      <c r="V156" s="15"/>
      <c r="W156" s="28"/>
      <c r="Y156" s="13"/>
      <c r="Z156" s="13"/>
      <c r="AA156" s="4"/>
    </row>
    <row r="157" spans="1:27" hidden="1" outlineLevel="1">
      <c r="C157" s="17"/>
      <c r="D157" s="139"/>
      <c r="E157" s="17"/>
      <c r="F157" s="17"/>
      <c r="G157" s="18"/>
      <c r="H157" s="17"/>
      <c r="I157" s="19"/>
      <c r="J157" s="20"/>
      <c r="K157" s="18"/>
      <c r="L157" s="17"/>
      <c r="M157" s="19"/>
      <c r="N157" s="18"/>
      <c r="O157" s="17"/>
      <c r="P157" s="29"/>
      <c r="Q157" s="21"/>
      <c r="R157" s="149"/>
      <c r="S157" s="150"/>
      <c r="T157" s="151"/>
      <c r="U157" s="27"/>
      <c r="V157" s="15"/>
      <c r="W157" s="28"/>
      <c r="X157" s="24"/>
      <c r="Y157" s="20"/>
      <c r="Z157" s="20"/>
      <c r="AA157" s="4"/>
    </row>
    <row r="158" spans="1:27" hidden="1" outlineLevel="1">
      <c r="C158" s="11"/>
      <c r="D158" s="136"/>
      <c r="E158" s="11"/>
      <c r="F158" s="11"/>
      <c r="G158" s="10"/>
      <c r="H158" s="11"/>
      <c r="I158" s="12"/>
      <c r="J158" s="15"/>
      <c r="K158" s="10"/>
      <c r="L158" s="11"/>
      <c r="M158" s="12"/>
      <c r="N158" s="10"/>
      <c r="O158" s="11"/>
      <c r="P158" s="12"/>
      <c r="Q158" s="26"/>
      <c r="R158" s="149"/>
      <c r="S158" s="150"/>
      <c r="T158" s="151"/>
      <c r="U158" s="27"/>
      <c r="V158" s="15"/>
      <c r="W158" s="28"/>
      <c r="X158" s="4"/>
      <c r="Y158" s="15"/>
      <c r="Z158" s="15"/>
      <c r="AA158" s="4"/>
    </row>
    <row r="159" spans="1:27" hidden="1" outlineLevel="1">
      <c r="C159" s="11"/>
      <c r="D159" s="140"/>
      <c r="E159" s="11"/>
      <c r="F159" s="11"/>
      <c r="G159" s="10"/>
      <c r="H159" s="11"/>
      <c r="I159" s="12"/>
      <c r="J159" s="15"/>
      <c r="K159" s="10"/>
      <c r="L159" s="11"/>
      <c r="M159" s="12"/>
      <c r="N159" s="10"/>
      <c r="O159" s="11"/>
      <c r="P159" s="12"/>
      <c r="Q159" s="26"/>
      <c r="R159" s="149"/>
      <c r="S159" s="150"/>
      <c r="T159" s="151"/>
      <c r="U159" s="27"/>
      <c r="V159" s="15"/>
      <c r="W159" s="28"/>
      <c r="X159" s="11"/>
      <c r="Y159" s="15"/>
      <c r="Z159" s="15"/>
      <c r="AA159" s="4"/>
    </row>
    <row r="160" spans="1:27" hidden="1" outlineLevel="1">
      <c r="C160" s="11"/>
      <c r="D160" s="140"/>
      <c r="E160" s="11"/>
      <c r="F160" s="11"/>
      <c r="G160" s="10"/>
      <c r="H160" s="11"/>
      <c r="I160" s="12"/>
      <c r="J160" s="15"/>
      <c r="K160" s="10"/>
      <c r="L160" s="11"/>
      <c r="M160" s="12"/>
      <c r="N160" s="10"/>
      <c r="O160" s="11"/>
      <c r="P160" s="12"/>
      <c r="Q160" s="26"/>
      <c r="R160" s="149"/>
      <c r="S160" s="150"/>
      <c r="T160" s="151"/>
      <c r="U160" s="27"/>
      <c r="V160" s="15"/>
      <c r="W160" s="28"/>
      <c r="X160" s="24"/>
      <c r="Y160" s="15"/>
      <c r="Z160" s="15"/>
      <c r="AA160" s="4"/>
    </row>
    <row r="161" spans="3:27" hidden="1" outlineLevel="1">
      <c r="C161" s="17"/>
      <c r="D161" s="139"/>
      <c r="E161" s="17"/>
      <c r="F161" s="17"/>
      <c r="G161" s="18"/>
      <c r="H161" s="17"/>
      <c r="I161" s="19"/>
      <c r="J161" s="20"/>
      <c r="K161" s="18"/>
      <c r="L161" s="17"/>
      <c r="M161" s="19"/>
      <c r="N161" s="18"/>
      <c r="O161" s="17"/>
      <c r="P161" s="19"/>
      <c r="Q161" s="21"/>
      <c r="R161" s="149"/>
      <c r="S161" s="150"/>
      <c r="T161" s="151"/>
      <c r="U161" s="27"/>
      <c r="V161" s="15"/>
      <c r="W161" s="28"/>
      <c r="X161" s="24"/>
      <c r="Y161" s="20"/>
      <c r="Z161" s="20"/>
      <c r="AA161" s="4"/>
    </row>
    <row r="162" spans="3:27" hidden="1" outlineLevel="1">
      <c r="C162" s="11"/>
      <c r="D162" s="136"/>
      <c r="E162" s="11"/>
      <c r="F162" s="11"/>
      <c r="G162" s="16"/>
      <c r="H162" s="11"/>
      <c r="I162" s="12"/>
      <c r="J162" s="15"/>
      <c r="K162" s="16"/>
      <c r="L162" s="11"/>
      <c r="M162" s="12"/>
      <c r="N162" s="16"/>
      <c r="O162" s="11"/>
      <c r="P162" s="34"/>
      <c r="Q162" s="26"/>
      <c r="R162" s="149"/>
      <c r="S162" s="150"/>
      <c r="T162" s="151"/>
      <c r="U162" s="27"/>
      <c r="V162" s="15"/>
      <c r="W162" s="28"/>
      <c r="X162" s="24"/>
      <c r="Y162" s="15"/>
      <c r="Z162" s="15"/>
      <c r="AA162" s="4"/>
    </row>
    <row r="163" spans="3:27" hidden="1" outlineLevel="1">
      <c r="C163" s="11"/>
      <c r="D163" s="140"/>
      <c r="E163" s="11"/>
      <c r="F163" s="11"/>
      <c r="G163" s="16"/>
      <c r="H163" s="11"/>
      <c r="I163" s="12"/>
      <c r="J163" s="15"/>
      <c r="K163" s="16"/>
      <c r="L163" s="11"/>
      <c r="M163" s="12"/>
      <c r="N163" s="16"/>
      <c r="O163" s="4"/>
      <c r="P163" s="34"/>
      <c r="Q163" s="26"/>
      <c r="R163" s="149"/>
      <c r="S163" s="150"/>
      <c r="T163" s="151"/>
      <c r="U163" s="27"/>
      <c r="V163" s="15"/>
      <c r="W163" s="28"/>
      <c r="X163" s="24"/>
      <c r="Y163" s="15"/>
      <c r="Z163" s="15"/>
      <c r="AA163" s="4"/>
    </row>
    <row r="164" spans="3:27" hidden="1" outlineLevel="1">
      <c r="C164" s="11"/>
      <c r="D164" s="140"/>
      <c r="E164" s="11"/>
      <c r="F164" s="11"/>
      <c r="G164" s="16"/>
      <c r="H164" s="11"/>
      <c r="I164" s="12"/>
      <c r="J164" s="15"/>
      <c r="K164" s="16"/>
      <c r="L164" s="11"/>
      <c r="M164" s="12"/>
      <c r="N164" s="16"/>
      <c r="O164" s="11"/>
      <c r="P164" s="34"/>
      <c r="Q164" s="26"/>
      <c r="R164" s="149"/>
      <c r="S164" s="150"/>
      <c r="T164" s="151"/>
      <c r="U164" s="27"/>
      <c r="V164" s="15"/>
      <c r="W164" s="28"/>
      <c r="X164" s="11"/>
      <c r="Y164" s="15"/>
      <c r="Z164" s="15"/>
      <c r="AA164" s="4"/>
    </row>
    <row r="165" spans="3:27" hidden="1" outlineLevel="1">
      <c r="C165" s="17"/>
      <c r="D165" s="139"/>
      <c r="E165" s="17"/>
      <c r="F165" s="17"/>
      <c r="G165" s="18"/>
      <c r="H165" s="17"/>
      <c r="I165" s="19"/>
      <c r="J165" s="20"/>
      <c r="K165" s="18"/>
      <c r="L165" s="17"/>
      <c r="M165" s="19"/>
      <c r="N165" s="18"/>
      <c r="O165" s="17"/>
      <c r="P165" s="29"/>
      <c r="Q165" s="21"/>
      <c r="R165" s="149"/>
      <c r="S165" s="150"/>
      <c r="T165" s="151"/>
      <c r="U165" s="27"/>
      <c r="V165" s="15"/>
      <c r="W165" s="28"/>
      <c r="X165" s="11"/>
      <c r="Y165" s="20"/>
      <c r="Z165" s="20"/>
      <c r="AA165" s="4"/>
    </row>
    <row r="166" spans="3:27" hidden="1" outlineLevel="1">
      <c r="C166" s="11"/>
      <c r="D166" s="136"/>
      <c r="E166" s="11"/>
      <c r="F166" s="11"/>
      <c r="G166" s="10"/>
      <c r="H166" s="11"/>
      <c r="I166" s="12"/>
      <c r="J166" s="15"/>
      <c r="K166" s="10"/>
      <c r="L166" s="11"/>
      <c r="M166" s="12"/>
      <c r="N166" s="10"/>
      <c r="O166" s="11"/>
      <c r="P166" s="34"/>
      <c r="Q166" s="26"/>
      <c r="R166" s="149"/>
      <c r="S166" s="150"/>
      <c r="T166" s="151"/>
      <c r="U166" s="27"/>
      <c r="V166" s="15"/>
      <c r="W166" s="28"/>
      <c r="X166" s="24"/>
      <c r="Y166" s="15"/>
      <c r="Z166" s="15"/>
      <c r="AA166" s="4"/>
    </row>
    <row r="167" spans="3:27" hidden="1" outlineLevel="1">
      <c r="C167" s="11"/>
      <c r="D167" s="140"/>
      <c r="E167" s="11"/>
      <c r="F167" s="11"/>
      <c r="G167" s="10"/>
      <c r="H167" s="11"/>
      <c r="I167" s="12"/>
      <c r="J167" s="15"/>
      <c r="K167" s="10"/>
      <c r="L167" s="11"/>
      <c r="M167" s="12"/>
      <c r="N167" s="10"/>
      <c r="O167" s="4"/>
      <c r="P167" s="34"/>
      <c r="Q167" s="26"/>
      <c r="R167" s="149"/>
      <c r="S167" s="150"/>
      <c r="T167" s="151"/>
      <c r="U167" s="27"/>
      <c r="V167" s="15"/>
      <c r="W167" s="28"/>
      <c r="X167" s="24"/>
      <c r="Y167" s="15"/>
      <c r="Z167" s="15"/>
      <c r="AA167" s="4"/>
    </row>
    <row r="168" spans="3:27" hidden="1" outlineLevel="1">
      <c r="C168" s="11"/>
      <c r="D168" s="140"/>
      <c r="E168" s="11"/>
      <c r="F168" s="11"/>
      <c r="G168" s="16"/>
      <c r="H168" s="11"/>
      <c r="I168" s="12"/>
      <c r="J168" s="15"/>
      <c r="K168" s="16"/>
      <c r="L168" s="4"/>
      <c r="M168" s="12"/>
      <c r="N168" s="16"/>
      <c r="O168" s="11"/>
      <c r="P168" s="34"/>
      <c r="Q168" s="26"/>
      <c r="R168" s="149"/>
      <c r="S168" s="150"/>
      <c r="T168" s="151"/>
      <c r="U168" s="27"/>
      <c r="V168" s="15"/>
      <c r="W168" s="28"/>
      <c r="X168" s="24"/>
      <c r="Y168" s="15"/>
      <c r="Z168" s="15"/>
      <c r="AA168" s="4"/>
    </row>
    <row r="169" spans="3:27" hidden="1" outlineLevel="1">
      <c r="C169" s="17"/>
      <c r="D169" s="139"/>
      <c r="E169" s="17"/>
      <c r="F169" s="17"/>
      <c r="G169" s="18"/>
      <c r="H169" s="17"/>
      <c r="I169" s="19"/>
      <c r="J169" s="20"/>
      <c r="K169" s="18"/>
      <c r="L169" s="17"/>
      <c r="M169" s="19"/>
      <c r="N169" s="18"/>
      <c r="O169" s="17"/>
      <c r="P169" s="29"/>
      <c r="Q169" s="21"/>
      <c r="R169" s="149"/>
      <c r="S169" s="150"/>
      <c r="T169" s="151"/>
      <c r="U169" s="27"/>
      <c r="V169" s="15"/>
      <c r="W169" s="28"/>
      <c r="X169" s="24"/>
      <c r="Y169" s="20"/>
      <c r="Z169" s="20"/>
      <c r="AA169" s="4"/>
    </row>
    <row r="170" spans="3:27" hidden="1" outlineLevel="1">
      <c r="C170" s="11"/>
      <c r="D170" s="136"/>
      <c r="E170" s="11"/>
      <c r="F170" s="11"/>
      <c r="G170" s="10"/>
      <c r="H170" s="11"/>
      <c r="I170" s="12"/>
      <c r="J170" s="15"/>
      <c r="K170" s="10"/>
      <c r="L170" s="11"/>
      <c r="M170" s="12"/>
      <c r="N170" s="10"/>
      <c r="O170" s="11"/>
      <c r="P170" s="12"/>
      <c r="Q170" s="26"/>
      <c r="R170" s="149"/>
      <c r="S170" s="150"/>
      <c r="T170" s="151"/>
      <c r="U170" s="27"/>
      <c r="V170" s="15"/>
      <c r="W170" s="28"/>
      <c r="X170" s="11"/>
      <c r="Y170" s="15"/>
      <c r="Z170" s="15"/>
      <c r="AA170" s="4"/>
    </row>
    <row r="171" spans="3:27" hidden="1" outlineLevel="1">
      <c r="C171" s="11"/>
      <c r="D171" s="140"/>
      <c r="E171" s="11"/>
      <c r="F171" s="11"/>
      <c r="G171" s="10"/>
      <c r="H171" s="11"/>
      <c r="I171" s="12"/>
      <c r="J171" s="15"/>
      <c r="K171" s="10"/>
      <c r="L171" s="11"/>
      <c r="M171" s="12"/>
      <c r="N171" s="10"/>
      <c r="O171" s="11"/>
      <c r="P171" s="12"/>
      <c r="Q171" s="26"/>
      <c r="R171" s="149"/>
      <c r="S171" s="150"/>
      <c r="T171" s="151"/>
      <c r="U171" s="27"/>
      <c r="V171" s="15"/>
      <c r="W171" s="28"/>
      <c r="X171" s="11"/>
      <c r="Y171" s="15"/>
      <c r="Z171" s="15"/>
      <c r="AA171" s="4"/>
    </row>
    <row r="172" spans="3:27" hidden="1" outlineLevel="1">
      <c r="C172" s="11"/>
      <c r="D172" s="140"/>
      <c r="E172" s="11"/>
      <c r="F172" s="11"/>
      <c r="G172" s="10"/>
      <c r="H172" s="11"/>
      <c r="I172" s="12"/>
      <c r="J172" s="15"/>
      <c r="K172" s="10"/>
      <c r="L172" s="11"/>
      <c r="M172" s="12"/>
      <c r="N172" s="10"/>
      <c r="O172" s="11"/>
      <c r="P172" s="34"/>
      <c r="Q172" s="26"/>
      <c r="R172" s="149"/>
      <c r="S172" s="150"/>
      <c r="T172" s="151"/>
      <c r="U172" s="27"/>
      <c r="V172" s="15"/>
      <c r="W172" s="28"/>
      <c r="X172" s="24"/>
      <c r="Y172" s="15"/>
      <c r="Z172" s="15"/>
      <c r="AA172" s="4"/>
    </row>
    <row r="173" spans="3:27" hidden="1" outlineLevel="1">
      <c r="C173" s="17"/>
      <c r="D173" s="139"/>
      <c r="E173" s="17"/>
      <c r="F173" s="17"/>
      <c r="G173" s="18"/>
      <c r="H173" s="17"/>
      <c r="I173" s="19"/>
      <c r="J173" s="20"/>
      <c r="K173" s="18"/>
      <c r="L173" s="17"/>
      <c r="M173" s="19"/>
      <c r="N173" s="18"/>
      <c r="O173" s="17"/>
      <c r="P173" s="29"/>
      <c r="Q173" s="21"/>
      <c r="R173" s="149"/>
      <c r="S173" s="150"/>
      <c r="T173" s="151"/>
      <c r="U173" s="27"/>
      <c r="V173" s="15"/>
      <c r="W173" s="28"/>
      <c r="X173" s="24"/>
      <c r="Y173" s="20"/>
      <c r="Z173" s="20"/>
      <c r="AA173" s="4"/>
    </row>
    <row r="174" spans="3:27" hidden="1" outlineLevel="1">
      <c r="C174" s="11"/>
      <c r="D174" s="136"/>
      <c r="E174" s="11"/>
      <c r="F174" s="11"/>
      <c r="G174" s="16"/>
      <c r="H174" s="11"/>
      <c r="I174" s="12"/>
      <c r="J174" s="15"/>
      <c r="K174" s="16"/>
      <c r="L174" s="11"/>
      <c r="M174" s="12"/>
      <c r="N174" s="16"/>
      <c r="O174" s="11"/>
      <c r="P174" s="34"/>
      <c r="Q174" s="26"/>
      <c r="R174" s="149"/>
      <c r="S174" s="150"/>
      <c r="T174" s="151"/>
      <c r="U174" s="27"/>
      <c r="V174" s="15"/>
      <c r="W174" s="28"/>
      <c r="X174" s="12"/>
      <c r="Y174" s="15"/>
      <c r="Z174" s="15"/>
      <c r="AA174" s="4"/>
    </row>
    <row r="175" spans="3:27" hidden="1" outlineLevel="1">
      <c r="C175" s="11"/>
      <c r="D175" s="140"/>
      <c r="E175" s="11"/>
      <c r="F175" s="11"/>
      <c r="G175" s="16"/>
      <c r="H175" s="11"/>
      <c r="I175" s="12"/>
      <c r="J175" s="15"/>
      <c r="K175" s="16"/>
      <c r="L175" s="11"/>
      <c r="M175" s="12"/>
      <c r="N175" s="16"/>
      <c r="O175" s="11"/>
      <c r="P175" s="34"/>
      <c r="Q175" s="26"/>
      <c r="R175" s="149"/>
      <c r="S175" s="150"/>
      <c r="T175" s="151"/>
      <c r="U175" s="27"/>
      <c r="V175" s="15"/>
      <c r="W175" s="28"/>
      <c r="X175" s="24"/>
      <c r="Y175" s="15"/>
      <c r="Z175" s="15"/>
      <c r="AA175" s="4"/>
    </row>
    <row r="176" spans="3:27" hidden="1" outlineLevel="1">
      <c r="C176" s="11"/>
      <c r="D176" s="140"/>
      <c r="E176" s="11"/>
      <c r="F176" s="11"/>
      <c r="G176" s="16"/>
      <c r="H176" s="11"/>
      <c r="I176" s="12"/>
      <c r="J176" s="15"/>
      <c r="K176" s="16"/>
      <c r="L176" s="11"/>
      <c r="M176" s="12"/>
      <c r="N176" s="16"/>
      <c r="O176" s="11"/>
      <c r="P176" s="34"/>
      <c r="Q176" s="26"/>
      <c r="R176" s="149"/>
      <c r="S176" s="150"/>
      <c r="T176" s="151"/>
      <c r="U176" s="27"/>
      <c r="V176" s="15"/>
      <c r="W176" s="28"/>
      <c r="X176" s="11"/>
      <c r="Y176" s="15"/>
      <c r="Z176" s="15"/>
      <c r="AA176" s="4"/>
    </row>
    <row r="177" spans="3:27" hidden="1" outlineLevel="1">
      <c r="C177" s="17"/>
      <c r="D177" s="139"/>
      <c r="E177" s="17"/>
      <c r="F177" s="17"/>
      <c r="G177" s="18"/>
      <c r="H177" s="17"/>
      <c r="I177" s="19"/>
      <c r="J177" s="20"/>
      <c r="K177" s="18"/>
      <c r="L177" s="17"/>
      <c r="M177" s="19"/>
      <c r="N177" s="18"/>
      <c r="O177" s="17"/>
      <c r="P177" s="29"/>
      <c r="Q177" s="21"/>
      <c r="R177" s="149"/>
      <c r="S177" s="150"/>
      <c r="T177" s="151"/>
      <c r="U177" s="27"/>
      <c r="V177" s="15"/>
      <c r="W177" s="28"/>
      <c r="X177" s="11"/>
      <c r="Y177" s="20"/>
      <c r="Z177" s="20"/>
      <c r="AA177" s="4"/>
    </row>
    <row r="178" spans="3:27" hidden="1" outlineLevel="1">
      <c r="C178" s="11"/>
      <c r="D178" s="136"/>
      <c r="E178" s="11"/>
      <c r="F178" s="11"/>
      <c r="G178" s="10"/>
      <c r="H178" s="11"/>
      <c r="I178" s="12"/>
      <c r="J178" s="15"/>
      <c r="K178" s="10"/>
      <c r="L178" s="11"/>
      <c r="M178" s="12"/>
      <c r="N178" s="10"/>
      <c r="O178" s="11"/>
      <c r="P178" s="12"/>
      <c r="Q178" s="26"/>
      <c r="R178" s="149"/>
      <c r="S178" s="150"/>
      <c r="T178" s="151"/>
      <c r="U178" s="27"/>
      <c r="V178" s="15"/>
      <c r="W178" s="28"/>
      <c r="X178" s="24"/>
      <c r="Y178" s="15"/>
      <c r="Z178" s="15"/>
      <c r="AA178" s="4"/>
    </row>
    <row r="179" spans="3:27" hidden="1" outlineLevel="1">
      <c r="C179" s="11"/>
      <c r="D179" s="140"/>
      <c r="E179" s="11"/>
      <c r="F179" s="11"/>
      <c r="G179" s="10"/>
      <c r="H179" s="11"/>
      <c r="I179" s="12"/>
      <c r="J179" s="15"/>
      <c r="K179" s="10"/>
      <c r="L179" s="11"/>
      <c r="M179" s="12"/>
      <c r="N179" s="10"/>
      <c r="O179" s="11"/>
      <c r="P179" s="34"/>
      <c r="Q179" s="26"/>
      <c r="R179" s="149"/>
      <c r="S179" s="150"/>
      <c r="T179" s="151"/>
      <c r="U179" s="27"/>
      <c r="V179" s="15"/>
      <c r="W179" s="28"/>
      <c r="X179" s="24"/>
      <c r="Y179" s="15"/>
      <c r="Z179" s="15"/>
      <c r="AA179" s="4"/>
    </row>
    <row r="180" spans="3:27" hidden="1" outlineLevel="1">
      <c r="C180" s="11"/>
      <c r="D180" s="140"/>
      <c r="E180" s="11"/>
      <c r="F180" s="11"/>
      <c r="G180" s="10"/>
      <c r="H180" s="11"/>
      <c r="I180" s="12"/>
      <c r="J180" s="15"/>
      <c r="K180" s="10"/>
      <c r="L180" s="11"/>
      <c r="M180" s="12"/>
      <c r="N180" s="10"/>
      <c r="O180" s="11"/>
      <c r="P180" s="34"/>
      <c r="Q180" s="26"/>
      <c r="R180" s="149"/>
      <c r="S180" s="150"/>
      <c r="T180" s="151"/>
      <c r="U180" s="27"/>
      <c r="V180" s="15"/>
      <c r="W180" s="28"/>
      <c r="X180" s="24"/>
      <c r="Y180" s="15"/>
      <c r="Z180" s="15"/>
      <c r="AA180" s="4"/>
    </row>
    <row r="181" spans="3:27" hidden="1" outlineLevel="1">
      <c r="C181" s="17"/>
      <c r="D181" s="139"/>
      <c r="E181" s="17"/>
      <c r="F181" s="17"/>
      <c r="G181" s="18"/>
      <c r="H181" s="17"/>
      <c r="I181" s="19"/>
      <c r="J181" s="20"/>
      <c r="K181" s="18"/>
      <c r="L181" s="17"/>
      <c r="M181" s="19"/>
      <c r="N181" s="18"/>
      <c r="O181" s="17"/>
      <c r="P181" s="19"/>
      <c r="Q181" s="21"/>
      <c r="R181" s="149"/>
      <c r="S181" s="150"/>
      <c r="T181" s="151"/>
      <c r="U181" s="27"/>
      <c r="V181" s="15"/>
      <c r="W181" s="28"/>
      <c r="X181" s="24"/>
      <c r="Y181" s="20"/>
      <c r="Z181" s="20"/>
      <c r="AA181" s="4"/>
    </row>
    <row r="182" spans="3:27" collapsed="1">
      <c r="L182" s="4"/>
      <c r="R182" s="24"/>
      <c r="S182" s="150"/>
      <c r="T182" s="24"/>
      <c r="U182" s="27"/>
      <c r="V182" s="15"/>
      <c r="W182" s="28"/>
      <c r="AA182" s="4"/>
    </row>
    <row r="183" spans="3:27">
      <c r="L183" s="4"/>
      <c r="R183" s="24"/>
      <c r="S183" s="150"/>
      <c r="T183" s="24"/>
      <c r="U183" s="27"/>
      <c r="V183" s="15"/>
      <c r="W183" s="28"/>
      <c r="AA183" s="4"/>
    </row>
    <row r="184" spans="3:27">
      <c r="R184" s="24"/>
      <c r="S184" s="150"/>
      <c r="T184" s="24"/>
      <c r="U184" s="27"/>
      <c r="V184" s="15"/>
      <c r="W184" s="28"/>
      <c r="AA184" s="4"/>
    </row>
    <row r="185" spans="3:27">
      <c r="R185" s="24"/>
      <c r="S185" s="24"/>
      <c r="T185" s="24"/>
      <c r="U185" s="24"/>
      <c r="V185" s="24"/>
      <c r="W185" s="24"/>
      <c r="AA185" s="4"/>
    </row>
    <row r="186" spans="3:27">
      <c r="AA186" s="4"/>
    </row>
    <row r="187" spans="3:27">
      <c r="AA187" s="4"/>
    </row>
    <row r="188" spans="3:27">
      <c r="AA188" s="4"/>
    </row>
  </sheetData>
  <phoneticPr fontId="0" type="noConversion"/>
  <printOptions horizontalCentered="1" verticalCentered="1"/>
  <pageMargins left="0.39370078740157483" right="0.15748031496062992" top="0.19685039370078741" bottom="0.19685039370078741" header="0.70866141732283472" footer="0.51181102362204722"/>
  <pageSetup paperSize="9" scale="98" fitToHeight="99" orientation="portrait" r:id="rId1"/>
  <headerFooter alignWithMargins="0"/>
  <rowBreaks count="1" manualBreakCount="1">
    <brk id="6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8">
    <tabColor rgb="FF92D050"/>
    <pageSetUpPr fitToPage="1"/>
  </sheetPr>
  <dimension ref="A1:AD62"/>
  <sheetViews>
    <sheetView showGridLines="0" topLeftCell="B27" workbookViewId="0">
      <selection activeCell="Q48" sqref="Q48:Q60"/>
    </sheetView>
  </sheetViews>
  <sheetFormatPr baseColWidth="10" defaultRowHeight="12.75" outlineLevelRow="1" outlineLevelCol="1"/>
  <cols>
    <col min="1" max="1" width="3" style="3" hidden="1" customWidth="1" outlineLevel="1"/>
    <col min="2" max="2" width="2" style="3" customWidth="1" collapsed="1"/>
    <col min="3" max="3" width="6.85546875" style="3" customWidth="1"/>
    <col min="4" max="4" width="24.7109375" style="3" customWidth="1"/>
    <col min="5" max="5" width="4" style="3" customWidth="1"/>
    <col min="6" max="6" width="1.7109375" style="3" customWidth="1"/>
    <col min="7" max="8" width="4" style="3" customWidth="1"/>
    <col min="9" max="9" width="1.7109375" style="3" customWidth="1"/>
    <col min="10" max="11" width="4" style="3" customWidth="1"/>
    <col min="12" max="12" width="1.7109375" style="3" customWidth="1"/>
    <col min="13" max="14" width="4" style="3" customWidth="1"/>
    <col min="15" max="15" width="1.7109375" style="3" customWidth="1"/>
    <col min="16" max="17" width="4" style="3" customWidth="1"/>
    <col min="18" max="18" width="1.7109375" style="3" customWidth="1"/>
    <col min="19" max="20" width="4" style="3" customWidth="1"/>
    <col min="21" max="21" width="1.7109375" style="3" customWidth="1"/>
    <col min="22" max="22" width="4" style="3" customWidth="1"/>
    <col min="23" max="23" width="4.7109375" style="3" customWidth="1"/>
    <col min="24" max="24" width="6.5703125" style="3" hidden="1" customWidth="1" outlineLevel="1"/>
    <col min="25" max="25" width="4" style="3" customWidth="1" collapsed="1"/>
    <col min="26" max="26" width="4.85546875" style="3" customWidth="1"/>
    <col min="27" max="27" width="1.7109375" style="3" customWidth="1"/>
    <col min="28" max="29" width="4" style="3" customWidth="1"/>
    <col min="30" max="30" width="1.7109375" style="3" customWidth="1"/>
    <col min="31" max="31" width="4" style="3" customWidth="1"/>
    <col min="32" max="16384" width="11.42578125" style="3"/>
  </cols>
  <sheetData>
    <row r="1" spans="1:30" ht="24.95" customHeight="1">
      <c r="B1" s="158"/>
      <c r="C1" s="259" t="str">
        <f>Daten!A1&amp;" "&amp;Daten!B1&amp;" "&amp;Daten!L1</f>
        <v>54. Deutsche Prellball Meisterschaften der Seniorinnen und Senioren 2017</v>
      </c>
      <c r="D1" s="161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</row>
    <row r="2" spans="1:30" ht="21.75" customHeight="1">
      <c r="C2" s="163" t="s">
        <v>34</v>
      </c>
      <c r="D2" s="164"/>
      <c r="E2" s="165"/>
      <c r="F2" s="166"/>
      <c r="G2" s="165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3" t="str">
        <f>+Daten!C19</f>
        <v>Männer 50</v>
      </c>
      <c r="T2" s="168"/>
      <c r="U2" s="168"/>
      <c r="V2" s="168"/>
      <c r="W2" s="164"/>
    </row>
    <row r="3" spans="1:30" ht="6.75" customHeight="1">
      <c r="C3" s="169"/>
      <c r="D3" s="167"/>
      <c r="E3" s="165"/>
      <c r="F3" s="166"/>
      <c r="G3" s="165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9"/>
      <c r="T3" s="167"/>
      <c r="U3" s="167"/>
      <c r="V3" s="167"/>
      <c r="W3" s="167"/>
    </row>
    <row r="4" spans="1:30" ht="21.75" hidden="1" customHeight="1" outlineLevel="1">
      <c r="A4" s="3" t="s">
        <v>17</v>
      </c>
      <c r="C4" s="170"/>
      <c r="D4" s="288" t="str">
        <f>MID(D5,1,2)&amp; MID(D5,7,8)</f>
        <v>Gr I</v>
      </c>
      <c r="E4" s="165"/>
      <c r="F4" s="167">
        <v>1</v>
      </c>
      <c r="G4" s="165"/>
      <c r="H4" s="167"/>
      <c r="I4" s="167">
        <v>2</v>
      </c>
      <c r="J4" s="167"/>
      <c r="K4" s="167"/>
      <c r="L4" s="167">
        <v>3</v>
      </c>
      <c r="M4" s="167"/>
      <c r="N4" s="167"/>
      <c r="O4" s="167">
        <v>4</v>
      </c>
      <c r="P4" s="167"/>
      <c r="Q4" s="167"/>
      <c r="R4" s="167">
        <v>5</v>
      </c>
      <c r="S4" s="170"/>
      <c r="T4" s="171"/>
      <c r="U4" s="171"/>
      <c r="V4" s="171"/>
      <c r="W4" s="171"/>
    </row>
    <row r="5" spans="1:30" ht="12.75" customHeight="1" collapsed="1">
      <c r="C5" s="172"/>
      <c r="D5" s="173" t="str">
        <f>+Daten!C20</f>
        <v>Gruppe I</v>
      </c>
      <c r="E5" s="406"/>
      <c r="F5" s="175" t="str">
        <f>+D6</f>
        <v>MTV Markoldendorf</v>
      </c>
      <c r="G5" s="407"/>
      <c r="H5" s="408"/>
      <c r="I5" s="175" t="str">
        <f>+D8</f>
        <v>SV Werder Bremen</v>
      </c>
      <c r="J5" s="409"/>
      <c r="K5" s="408"/>
      <c r="L5" s="175" t="str">
        <f>+D10</f>
        <v>MTV München</v>
      </c>
      <c r="M5" s="409"/>
      <c r="N5" s="408"/>
      <c r="O5" s="175" t="str">
        <f>+D12</f>
        <v>SV Prag Stuttgart</v>
      </c>
      <c r="P5" s="409"/>
      <c r="Q5" s="408"/>
      <c r="R5" s="175" t="str">
        <f>+D14</f>
        <v>TB Essen-Haarzopf</v>
      </c>
      <c r="S5" s="409"/>
      <c r="T5" s="177"/>
      <c r="U5" s="180" t="s">
        <v>18</v>
      </c>
      <c r="V5" s="178"/>
      <c r="W5" s="181" t="s">
        <v>19</v>
      </c>
      <c r="AD5" s="182"/>
    </row>
    <row r="6" spans="1:30" ht="15.2" customHeight="1">
      <c r="A6" s="3">
        <v>1</v>
      </c>
      <c r="C6" s="183" t="str">
        <f>IF(Daten!B21="","",Daten!B21)</f>
        <v>NI</v>
      </c>
      <c r="D6" s="184" t="str">
        <f>IF(Daten!C21="","",Daten!C21)</f>
        <v>MTV Markoldendorf</v>
      </c>
      <c r="E6" s="185"/>
      <c r="F6" s="186"/>
      <c r="G6" s="187"/>
      <c r="H6" s="188">
        <f>IF(ISERROR(VLOOKUP($A$4&amp;TEXT($A6,"00")&amp;TEXT(I$4,"00"),SamstagHaupt!$B$22:$T$160,17,FALSE)),0,VLOOKUP($A$4&amp;TEXT($A6,"00")&amp;TEXT(I$4,"00"),SamstagHaupt!$B$22:$T$160,17,FALSE))+IF(ISERROR(VLOOKUP($A$4&amp;TEXT($A6,"00")&amp;TEXT(I$4,"00"),Sonntag!$B$22:$T$109,17,FALSE)),0,VLOOKUP($A$4&amp;TEXT($A6,"00")&amp;TEXT(I$4,"00"),Sonntag!$B$22:$T$109,17,FALSE))</f>
        <v>26</v>
      </c>
      <c r="I6" s="133" t="s">
        <v>21</v>
      </c>
      <c r="J6" s="189">
        <f>IF(ISERROR(VLOOKUP($A$4&amp;TEXT($A6,"00")&amp;TEXT(I$4,"00"),SamstagHaupt!$B$22:$T$160,19,FALSE)),0,VLOOKUP($A$4&amp;TEXT($A6,"00")&amp;TEXT(I$4,"00"),SamstagHaupt!$B$22:$T$160,19,FALSE))+IF(ISERROR(VLOOKUP($A$4&amp;TEXT($A6,"00")&amp;TEXT(I$4,"00"),Sonntag!$B$22:$T$109,19,FALSE)),0,VLOOKUP($A$4&amp;TEXT($A6,"00")&amp;TEXT(I$4,"00"),Sonntag!$B$22:$T$109,19,FALSE))</f>
        <v>35</v>
      </c>
      <c r="K6" s="188">
        <f>IF(ISERROR(VLOOKUP($A$4&amp;TEXT($A6,"00")&amp;TEXT(L$4,"00"),SamstagHaupt!$B$22:$T$160,17,FALSE)),0,VLOOKUP($A$4&amp;TEXT($A6,"00")&amp;TEXT(L$4,"00"),SamstagHaupt!$B$22:$T$160,17,FALSE))+IF(ISERROR(VLOOKUP($A$4&amp;TEXT($A6,"00")&amp;TEXT(L$4,"00"),Sonntag!$B$22:$T$109,17,FALSE)),0,VLOOKUP($A$4&amp;TEXT($A6,"00")&amp;TEXT(L$4,"00"),Sonntag!$B$22:$T$109,17,FALSE))</f>
        <v>34</v>
      </c>
      <c r="L6" s="133" t="s">
        <v>21</v>
      </c>
      <c r="M6" s="189">
        <f>IF(ISERROR(VLOOKUP($A$4&amp;TEXT($A6,"00")&amp;TEXT(L$4,"00"),SamstagHaupt!$B$22:$T$160,19,FALSE)),0,VLOOKUP($A$4&amp;TEXT($A6,"00")&amp;TEXT(L$4,"00"),SamstagHaupt!$B$22:$T$160,19,FALSE))+IF(ISERROR(VLOOKUP($A$4&amp;TEXT($A6,"00")&amp;TEXT(L$4,"00"),Sonntag!$B$22:$T$109,19,FALSE)),0,VLOOKUP($A$4&amp;TEXT($A6,"00")&amp;TEXT(L$4,"00"),Sonntag!$B$22:$T$109,19,FALSE))</f>
        <v>28</v>
      </c>
      <c r="N6" s="188">
        <f>IF(ISERROR(VLOOKUP($A$4&amp;TEXT($A6,"00")&amp;TEXT(O$4,"00"),SamstagHaupt!$B$22:$T$160,17,FALSE)),0,VLOOKUP($A$4&amp;TEXT($A6,"00")&amp;TEXT(O$4,"00"),SamstagHaupt!$B$22:$T$160,17,FALSE))+IF(ISERROR(VLOOKUP($A$4&amp;TEXT($A6,"00")&amp;TEXT(O$4,"00"),Sonntag!$B$22:$T$109,17,FALSE)),0,VLOOKUP($A$4&amp;TEXT($A6,"00")&amp;TEXT(O$4,"00"),Sonntag!$B$22:$T$109,17,FALSE))</f>
        <v>35</v>
      </c>
      <c r="O6" s="133" t="s">
        <v>21</v>
      </c>
      <c r="P6" s="189">
        <f>IF(ISERROR(VLOOKUP($A$4&amp;TEXT($A6,"00")&amp;TEXT(O$4,"00"),SamstagHaupt!$B$22:$T$160,19,FALSE)),0,VLOOKUP($A$4&amp;TEXT($A6,"00")&amp;TEXT(O$4,"00"),SamstagHaupt!$B$22:$T$160,19,FALSE))+IF(ISERROR(VLOOKUP($A$4&amp;TEXT($A6,"00")&amp;TEXT(O$4,"00"),Sonntag!$B$22:$T$109,19,FALSE)),0,VLOOKUP($A$4&amp;TEXT($A6,"00")&amp;TEXT(O$4,"00"),Sonntag!$B$22:$T$109,19,FALSE))</f>
        <v>30</v>
      </c>
      <c r="Q6" s="188">
        <f>IF(ISERROR(VLOOKUP($A$4&amp;TEXT($A6,"00")&amp;TEXT(R$4,"00"),SamstagHaupt!$B$22:$T$160,17,FALSE)),0,VLOOKUP($A$4&amp;TEXT($A6,"00")&amp;TEXT(R$4,"00"),SamstagHaupt!$B$22:$T$160,17,FALSE))+IF(ISERROR(VLOOKUP($A$4&amp;TEXT($A6,"00")&amp;TEXT(R$4,"00"),Sonntag!$B$22:$T$109,17,FALSE)),0,VLOOKUP($A$4&amp;TEXT($A6,"00")&amp;TEXT(R$4,"00"),Sonntag!$B$22:$T$109,17,FALSE))</f>
        <v>27</v>
      </c>
      <c r="R6" s="133" t="s">
        <v>21</v>
      </c>
      <c r="S6" s="189">
        <f>IF(ISERROR(VLOOKUP($A$4&amp;TEXT($A6,"00")&amp;TEXT(R$4,"00"),SamstagHaupt!$B$22:$T$160,19,FALSE)),0,VLOOKUP($A$4&amp;TEXT($A6,"00")&amp;TEXT(R$4,"00"),SamstagHaupt!$B$22:$T$160,19,FALSE))+IF(ISERROR(VLOOKUP($A$4&amp;TEXT($A6,"00")&amp;TEXT(R$4,"00"),Sonntag!$B$22:$T$109,19,FALSE)),0,VLOOKUP($A$4&amp;TEXT($A6,"00")&amp;TEXT(R$4,"00"),Sonntag!$B$22:$T$109,19,FALSE))</f>
        <v>38</v>
      </c>
      <c r="T6" s="190">
        <f>IF(Y7="","",SUM(E6,H6,K6,N6,Q6))</f>
        <v>122</v>
      </c>
      <c r="U6" s="133" t="s">
        <v>21</v>
      </c>
      <c r="V6" s="191">
        <f>IF(Y7="","",SUM(G6,J6,M6,P6,S6))</f>
        <v>131</v>
      </c>
      <c r="W6" s="192">
        <f>IF(Y6="","",RANK(X7,($X$7,$X$9,$X$11,$X$13,$X$15),0))</f>
        <v>3</v>
      </c>
      <c r="Y6" s="45" t="s">
        <v>23</v>
      </c>
      <c r="AB6" s="3">
        <v>1</v>
      </c>
      <c r="AC6" s="193" t="str">
        <f>IF(W6="","",IF($W$6=1,$D$6,IF($W$8=1,$D$8,IF($W$10=1,$D$10,IF($W$12=1,$D$12,IF($W$14=1,$D$14,0))))))</f>
        <v>SV Werder Bremen</v>
      </c>
    </row>
    <row r="7" spans="1:30" ht="11.1" customHeight="1">
      <c r="C7" s="194"/>
      <c r="D7" s="195"/>
      <c r="E7" s="196"/>
      <c r="F7" s="197"/>
      <c r="G7" s="198"/>
      <c r="H7" s="199">
        <f>IF(OR(H6="",H6=0),"",IF(H6&gt;J6,2,IF(H6&lt;J6,0,1)))</f>
        <v>0</v>
      </c>
      <c r="I7" s="20" t="s">
        <v>22</v>
      </c>
      <c r="J7" s="200">
        <f>IF(OR(J6="",J6=0),"",IF(J6&gt;H6,2,IF(J6&lt;H6,0,1)))</f>
        <v>2</v>
      </c>
      <c r="K7" s="199">
        <f>IF(OR(K6="",K6=0),"",IF(K6&gt;M6,2,IF(K6&lt;M6,0,1)))</f>
        <v>2</v>
      </c>
      <c r="L7" s="20" t="s">
        <v>22</v>
      </c>
      <c r="M7" s="200">
        <f>IF(OR(M6="",M6=0),"",IF(M6&gt;K6,2,IF(M6&lt;K6,0,1)))</f>
        <v>0</v>
      </c>
      <c r="N7" s="199">
        <f>IF(OR(N6="",N6=0),"",IF(N6&gt;P6,2,IF(N6&lt;P6,0,1)))</f>
        <v>2</v>
      </c>
      <c r="O7" s="20" t="s">
        <v>22</v>
      </c>
      <c r="P7" s="200">
        <f>IF(OR(P6="",P6=0),"",IF(P6&gt;N6,2,IF(P6&lt;N6,0,1)))</f>
        <v>0</v>
      </c>
      <c r="Q7" s="199">
        <f>IF(OR(Q6="",Q6=0),"",IF(Q6&gt;S6,2,IF(Q6&lt;S6,0,1)))</f>
        <v>0</v>
      </c>
      <c r="R7" s="20" t="s">
        <v>22</v>
      </c>
      <c r="S7" s="200">
        <f>IF(OR(S6="",S6=0),"",IF(S6&gt;Q6,2,IF(S6&lt;Q6,0,1)))</f>
        <v>2</v>
      </c>
      <c r="T7" s="199">
        <f>IF(Y7="","",SUM(E7,H7,K7,N7,Q7))</f>
        <v>4</v>
      </c>
      <c r="U7" s="20" t="s">
        <v>22</v>
      </c>
      <c r="V7" s="200">
        <f>IF(Y7="","",SUM(G7,J7,M7,P7,S7))</f>
        <v>4</v>
      </c>
      <c r="W7" s="201"/>
      <c r="X7" s="202">
        <f>+(T7-V7)+T6/V6+T7</f>
        <v>4.9312977099236637</v>
      </c>
      <c r="Y7" s="45" t="s">
        <v>23</v>
      </c>
      <c r="AC7" s="193"/>
    </row>
    <row r="8" spans="1:30" ht="15.2" customHeight="1">
      <c r="A8" s="3">
        <v>2</v>
      </c>
      <c r="C8" s="183" t="str">
        <f>IF(Daten!B22="","",Daten!B22)</f>
        <v>BR</v>
      </c>
      <c r="D8" s="184" t="str">
        <f>IF(Daten!C22="","",Daten!C22)</f>
        <v>SV Werder Bremen</v>
      </c>
      <c r="E8" s="188">
        <f>IF(J6="","",J6)</f>
        <v>35</v>
      </c>
      <c r="F8" s="133" t="s">
        <v>21</v>
      </c>
      <c r="G8" s="189">
        <f>IF(H6="","",H6)</f>
        <v>26</v>
      </c>
      <c r="H8" s="185"/>
      <c r="I8" s="186"/>
      <c r="J8" s="187"/>
      <c r="K8" s="188">
        <f>IF(ISERROR(VLOOKUP($A$4&amp;TEXT($A8,"00")&amp;TEXT(L$4,"00"),SamstagHaupt!$B$22:$T$160,17,FALSE)),0,VLOOKUP($A$4&amp;TEXT($A8,"00")&amp;TEXT(L$4,"00"),SamstagHaupt!$B$22:$T$160,17,FALSE))+IF(ISERROR(VLOOKUP($A$4&amp;TEXT($A8,"00")&amp;TEXT(L$4,"00"),Sonntag!$B$22:$T$109,17,FALSE)),0,VLOOKUP($A$4&amp;TEXT($A8,"00")&amp;TEXT(L$4,"00"),Sonntag!$B$22:$T$109,17,FALSE))</f>
        <v>43</v>
      </c>
      <c r="L8" s="133" t="s">
        <v>21</v>
      </c>
      <c r="M8" s="189">
        <f>IF(ISERROR(VLOOKUP($A$4&amp;TEXT($A8,"00")&amp;TEXT(L$4,"00"),SamstagHaupt!$B$22:$T$160,19,FALSE)),0,VLOOKUP($A$4&amp;TEXT($A8,"00")&amp;TEXT(L$4,"00"),SamstagHaupt!$B$22:$T$160,19,FALSE))+IF(ISERROR(VLOOKUP($A$4&amp;TEXT($A8,"00")&amp;TEXT(L$4,"00"),Sonntag!$B$22:$T$109,19,FALSE)),0,VLOOKUP($A$4&amp;TEXT($A8,"00")&amp;TEXT(L$4,"00"),Sonntag!$B$22:$T$109,19,FALSE))</f>
        <v>21</v>
      </c>
      <c r="N8" s="188">
        <f>IF(ISERROR(VLOOKUP($A$4&amp;TEXT($A8,"00")&amp;TEXT(O$4,"00"),SamstagHaupt!$B$22:$T$160,17,FALSE)),0,VLOOKUP($A$4&amp;TEXT($A8,"00")&amp;TEXT(O$4,"00"),SamstagHaupt!$B$22:$T$160,17,FALSE))+IF(ISERROR(VLOOKUP($A$4&amp;TEXT($A8,"00")&amp;TEXT(O$4,"00"),Sonntag!$B$22:$T$109,17,FALSE)),0,VLOOKUP($A$4&amp;TEXT($A8,"00")&amp;TEXT(O$4,"00"),Sonntag!$B$22:$T$109,17,FALSE))</f>
        <v>39</v>
      </c>
      <c r="O8" s="133" t="s">
        <v>21</v>
      </c>
      <c r="P8" s="189">
        <f>IF(ISERROR(VLOOKUP($A$4&amp;TEXT($A8,"00")&amp;TEXT(O$4,"00"),SamstagHaupt!$B$22:$T$160,19,FALSE)),0,VLOOKUP($A$4&amp;TEXT($A8,"00")&amp;TEXT(O$4,"00"),SamstagHaupt!$B$22:$T$160,19,FALSE))+IF(ISERROR(VLOOKUP($A$4&amp;TEXT($A8,"00")&amp;TEXT(O$4,"00"),Sonntag!$B$22:$T$109,19,FALSE)),0,VLOOKUP($A$4&amp;TEXT($A8,"00")&amp;TEXT(O$4,"00"),Sonntag!$B$22:$T$109,19,FALSE))</f>
        <v>23</v>
      </c>
      <c r="Q8" s="188">
        <f>IF(ISERROR(VLOOKUP($A$4&amp;TEXT($A8,"00")&amp;TEXT(R$4,"00"),SamstagHaupt!$B$22:$T$160,17,FALSE)),0,VLOOKUP($A$4&amp;TEXT($A8,"00")&amp;TEXT(R$4,"00"),SamstagHaupt!$B$22:$T$160,17,FALSE))+IF(ISERROR(VLOOKUP($A$4&amp;TEXT($A8,"00")&amp;TEXT(R$4,"00"),Sonntag!$B$22:$T$109,17,FALSE)),0,VLOOKUP($A$4&amp;TEXT($A8,"00")&amp;TEXT(R$4,"00"),Sonntag!$B$22:$T$109,17,FALSE))</f>
        <v>35</v>
      </c>
      <c r="R8" s="133" t="s">
        <v>21</v>
      </c>
      <c r="S8" s="189">
        <f>IF(ISERROR(VLOOKUP($A$4&amp;TEXT($A8,"00")&amp;TEXT(R$4,"00"),SamstagHaupt!$B$22:$T$160,19,FALSE)),0,VLOOKUP($A$4&amp;TEXT($A8,"00")&amp;TEXT(R$4,"00"),SamstagHaupt!$B$22:$T$160,19,FALSE))+IF(ISERROR(VLOOKUP($A$4&amp;TEXT($A8,"00")&amp;TEXT(R$4,"00"),Sonntag!$B$22:$T$109,19,FALSE)),0,VLOOKUP($A$4&amp;TEXT($A8,"00")&amp;TEXT(R$4,"00"),Sonntag!$B$22:$T$109,19,FALSE))</f>
        <v>30</v>
      </c>
      <c r="T8" s="190">
        <f>IF(Y9="","",SUM(E8,H8,K8,N8,Q8))</f>
        <v>152</v>
      </c>
      <c r="U8" s="133" t="s">
        <v>21</v>
      </c>
      <c r="V8" s="191">
        <f>IF(Y9="","",SUM(G8,J8,M8,P8,S8))</f>
        <v>100</v>
      </c>
      <c r="W8" s="203">
        <f>IF(Y8="","",RANK(X9,($X$7,$X$9,$X$11,$X$13,$X$15),0))</f>
        <v>1</v>
      </c>
      <c r="Y8" s="45" t="s">
        <v>23</v>
      </c>
      <c r="AB8" s="3">
        <v>2</v>
      </c>
      <c r="AC8" s="193" t="str">
        <f>IF(W8="","",IF($W$6=2,$D$6,IF($W$8=2,$D$8,IF($W$10=2,$D$10,IF($W$12=2,$D$12,IF($W$14=2,$D$14,0))))))</f>
        <v>TB Essen-Haarzopf</v>
      </c>
    </row>
    <row r="9" spans="1:30" ht="11.1" customHeight="1">
      <c r="C9" s="194"/>
      <c r="D9" s="195"/>
      <c r="E9" s="199">
        <f>IF(OR(E8="",E8=0),"",IF(E8&gt;G8,2,IF(E8&lt;G8,0,1)))</f>
        <v>2</v>
      </c>
      <c r="F9" s="20" t="s">
        <v>22</v>
      </c>
      <c r="G9" s="200">
        <f>IF(OR(G8="",G8=0),"",IF(G8&gt;E8,2,IF(G8&lt;E8,0,1)))</f>
        <v>0</v>
      </c>
      <c r="H9" s="196"/>
      <c r="I9" s="197"/>
      <c r="J9" s="198"/>
      <c r="K9" s="199">
        <f>IF(OR(K8="",K8=0),"",IF(K8&gt;M8,2,IF(K8&lt;M8,0,1)))</f>
        <v>2</v>
      </c>
      <c r="L9" s="20" t="s">
        <v>22</v>
      </c>
      <c r="M9" s="200">
        <f>IF(OR(M8="",M8=0),"",IF(M8&gt;K8,2,IF(M8&lt;K8,0,1)))</f>
        <v>0</v>
      </c>
      <c r="N9" s="199">
        <f>IF(OR(N8="",N8=0),"",IF(N8&gt;P8,2,IF(N8&lt;P8,0,1)))</f>
        <v>2</v>
      </c>
      <c r="O9" s="20" t="s">
        <v>22</v>
      </c>
      <c r="P9" s="200">
        <f>IF(OR(P8="",P8=0),"",IF(P8&gt;N8,2,IF(P8&lt;N8,0,1)))</f>
        <v>0</v>
      </c>
      <c r="Q9" s="199">
        <f>IF(OR(Q8="",Q8=0),"",IF(Q8&gt;S8,2,IF(Q8&lt;S8,0,1)))</f>
        <v>2</v>
      </c>
      <c r="R9" s="20" t="s">
        <v>22</v>
      </c>
      <c r="S9" s="200">
        <f>IF(OR(S8="",S8=0),"",IF(S8&gt;Q8,2,IF(S8&lt;Q8,0,1)))</f>
        <v>0</v>
      </c>
      <c r="T9" s="199">
        <f>IF(Y9="","",SUM(E9,H9,K9,N9,Q9))</f>
        <v>8</v>
      </c>
      <c r="U9" s="20" t="s">
        <v>22</v>
      </c>
      <c r="V9" s="200">
        <f>IF(Y9="","",SUM(G9,J9,M9,P9,S9))</f>
        <v>0</v>
      </c>
      <c r="W9" s="201"/>
      <c r="X9" s="202">
        <f>+(T9-V9)+T8/V8+T9</f>
        <v>17.52</v>
      </c>
      <c r="Y9" s="45" t="s">
        <v>23</v>
      </c>
      <c r="AC9" s="193"/>
    </row>
    <row r="10" spans="1:30" ht="15.2" customHeight="1">
      <c r="A10" s="3">
        <v>3</v>
      </c>
      <c r="C10" s="183" t="str">
        <f>IF(Daten!B23="","",Daten!B23)</f>
        <v>BY</v>
      </c>
      <c r="D10" s="184" t="str">
        <f>IF(Daten!C23="","",Daten!C23)</f>
        <v>MTV München</v>
      </c>
      <c r="E10" s="188">
        <f>IF(M6="","",M6)</f>
        <v>28</v>
      </c>
      <c r="F10" s="133" t="s">
        <v>21</v>
      </c>
      <c r="G10" s="189">
        <f>IF(K6="","",K6)</f>
        <v>34</v>
      </c>
      <c r="H10" s="188">
        <f>IF(M8="","",M8)</f>
        <v>21</v>
      </c>
      <c r="I10" s="133" t="s">
        <v>21</v>
      </c>
      <c r="J10" s="189">
        <f>IF(K8="","",K8)</f>
        <v>43</v>
      </c>
      <c r="K10" s="185"/>
      <c r="L10" s="186"/>
      <c r="M10" s="187"/>
      <c r="N10" s="188">
        <f>IF(ISERROR(VLOOKUP($A$4&amp;TEXT($A10,"00")&amp;TEXT(O$4,"00"),SamstagHaupt!$B$22:$T$160,17,FALSE)),0,VLOOKUP($A$4&amp;TEXT($A10,"00")&amp;TEXT(O$4,"00"),SamstagHaupt!$B$22:$T$160,17,FALSE))+IF(ISERROR(VLOOKUP($A$4&amp;TEXT($A10,"00")&amp;TEXT(O$4,"00"),Sonntag!$B$22:$T$109,17,FALSE)),0,VLOOKUP($A$4&amp;TEXT($A10,"00")&amp;TEXT(O$4,"00"),Sonntag!$B$22:$T$109,17,FALSE))</f>
        <v>23</v>
      </c>
      <c r="O10" s="133" t="s">
        <v>21</v>
      </c>
      <c r="P10" s="189">
        <f>IF(ISERROR(VLOOKUP($A$4&amp;TEXT($A10,"00")&amp;TEXT(O$4,"00"),SamstagHaupt!$B$22:$T$160,19,FALSE)),0,VLOOKUP($A$4&amp;TEXT($A10,"00")&amp;TEXT(O$4,"00"),SamstagHaupt!$B$22:$T$160,19,FALSE))+IF(ISERROR(VLOOKUP($A$4&amp;TEXT($A10,"00")&amp;TEXT(O$4,"00"),Sonntag!$B$22:$T$109,19,FALSE)),0,VLOOKUP($A$4&amp;TEXT($A10,"00")&amp;TEXT(O$4,"00"),Sonntag!$B$22:$T$109,19,FALSE))</f>
        <v>32</v>
      </c>
      <c r="Q10" s="188">
        <f>IF(ISERROR(VLOOKUP($A$4&amp;TEXT($A10,"00")&amp;TEXT(R$4,"00"),SamstagHaupt!$B$22:$T$160,17,FALSE)),0,VLOOKUP($A$4&amp;TEXT($A10,"00")&amp;TEXT(R$4,"00"),SamstagHaupt!$B$22:$T$160,17,FALSE))+IF(ISERROR(VLOOKUP($A$4&amp;TEXT($A10,"00")&amp;TEXT(R$4,"00"),Sonntag!$B$22:$T$109,17,FALSE)),0,VLOOKUP($A$4&amp;TEXT($A10,"00")&amp;TEXT(R$4,"00"),Sonntag!$B$22:$T$109,17,FALSE))</f>
        <v>25</v>
      </c>
      <c r="R10" s="133" t="s">
        <v>21</v>
      </c>
      <c r="S10" s="189">
        <f>IF(ISERROR(VLOOKUP($A$4&amp;TEXT($A10,"00")&amp;TEXT(R$4,"00"),SamstagHaupt!$B$22:$T$160,19,FALSE)),0,VLOOKUP($A$4&amp;TEXT($A10,"00")&amp;TEXT(R$4,"00"),SamstagHaupt!$B$22:$T$160,19,FALSE))+IF(ISERROR(VLOOKUP($A$4&amp;TEXT($A10,"00")&amp;TEXT(R$4,"00"),Sonntag!$B$22:$T$109,19,FALSE)),0,VLOOKUP($A$4&amp;TEXT($A10,"00")&amp;TEXT(R$4,"00"),Sonntag!$B$22:$T$109,19,FALSE))</f>
        <v>37</v>
      </c>
      <c r="T10" s="190">
        <f>IF(Y11="","",SUM(E10,H10,K10,N10,Q10))</f>
        <v>97</v>
      </c>
      <c r="U10" s="133" t="s">
        <v>21</v>
      </c>
      <c r="V10" s="191">
        <f>IF(Y11="","",SUM(G10,J10,M10,P10,S10))</f>
        <v>146</v>
      </c>
      <c r="W10" s="203">
        <f>IF(Y10="","",RANK(X11,($X$7,$X$9,$X$11,$X$13,$X$15),0))</f>
        <v>5</v>
      </c>
      <c r="Y10" s="45" t="s">
        <v>23</v>
      </c>
      <c r="AB10" s="3">
        <v>3</v>
      </c>
      <c r="AC10" s="193" t="str">
        <f>IF(W10="","",IF($W$6=3,$D$6,IF($W$8=3,$D$8,IF($W$10=3,$D$10,IF($W$12=3,$D$12,IF($W$14=3,$D$14,0))))))</f>
        <v>MTV Markoldendorf</v>
      </c>
    </row>
    <row r="11" spans="1:30" ht="11.1" customHeight="1">
      <c r="C11" s="204"/>
      <c r="D11" s="195"/>
      <c r="E11" s="199">
        <f>IF(OR(E10="",E10=0),"",IF(E10&gt;G10,2,IF(E10&lt;G10,0,1)))</f>
        <v>0</v>
      </c>
      <c r="F11" s="20" t="s">
        <v>22</v>
      </c>
      <c r="G11" s="200">
        <f>IF(OR(G10="",G10=0),"",IF(G10&gt;E10,2,IF(G10&lt;E10,0,1)))</f>
        <v>2</v>
      </c>
      <c r="H11" s="199">
        <f>IF(OR(H10="",H10=0),"",IF(H10&gt;J10,2,IF(H10&lt;J10,0,1)))</f>
        <v>0</v>
      </c>
      <c r="I11" s="20" t="s">
        <v>22</v>
      </c>
      <c r="J11" s="200">
        <f>IF(OR(J10="",J10=0),"",IF(J10&gt;H10,2,IF(J10&lt;H10,0,1)))</f>
        <v>2</v>
      </c>
      <c r="K11" s="196"/>
      <c r="L11" s="197"/>
      <c r="M11" s="198"/>
      <c r="N11" s="199">
        <f>IF(OR(N10="",N10=0),"",IF(N10&gt;P10,2,IF(N10&lt;P10,0,1)))</f>
        <v>0</v>
      </c>
      <c r="O11" s="20" t="s">
        <v>22</v>
      </c>
      <c r="P11" s="200">
        <f>IF(OR(P10="",P10=0),"",IF(P10&gt;N10,2,IF(P10&lt;N10,0,1)))</f>
        <v>2</v>
      </c>
      <c r="Q11" s="199">
        <f>IF(OR(Q10="",Q10=0),"",IF(Q10&gt;S10,2,IF(Q10&lt;S10,0,1)))</f>
        <v>0</v>
      </c>
      <c r="R11" s="20" t="s">
        <v>22</v>
      </c>
      <c r="S11" s="200">
        <f>IF(OR(S10="",S10=0),"",IF(S10&gt;Q10,2,IF(S10&lt;Q10,0,1)))</f>
        <v>2</v>
      </c>
      <c r="T11" s="199">
        <f>IF(Y11="","",SUM(E11,H11,K11,N11,Q11))</f>
        <v>0</v>
      </c>
      <c r="U11" s="20" t="s">
        <v>22</v>
      </c>
      <c r="V11" s="200">
        <f>IF(Y11="","",SUM(G11,J11,M11,P11,S11))</f>
        <v>8</v>
      </c>
      <c r="W11" s="201"/>
      <c r="X11" s="202">
        <f>+(T11-V11)+T10/V10+T11</f>
        <v>-7.3356164383561646</v>
      </c>
      <c r="Y11" s="45" t="s">
        <v>23</v>
      </c>
      <c r="AC11" s="193"/>
    </row>
    <row r="12" spans="1:30" ht="15.2" customHeight="1">
      <c r="A12" s="3">
        <v>4</v>
      </c>
      <c r="C12" s="183" t="str">
        <f>IF(Daten!B24="","",Daten!B24)</f>
        <v>SW</v>
      </c>
      <c r="D12" s="184" t="str">
        <f>IF(Daten!C24="","",Daten!C24)</f>
        <v>SV Prag Stuttgart</v>
      </c>
      <c r="E12" s="188">
        <f>IF(P6="","",P6)</f>
        <v>30</v>
      </c>
      <c r="F12" s="133" t="s">
        <v>21</v>
      </c>
      <c r="G12" s="189">
        <f>IF(N6="","",N6)</f>
        <v>35</v>
      </c>
      <c r="H12" s="188">
        <f>IF(P8="","",P8)</f>
        <v>23</v>
      </c>
      <c r="I12" s="133" t="s">
        <v>21</v>
      </c>
      <c r="J12" s="189">
        <f>IF(N8="","",N8)</f>
        <v>39</v>
      </c>
      <c r="K12" s="188">
        <f>IF(P10="","",P10)</f>
        <v>32</v>
      </c>
      <c r="L12" s="133" t="s">
        <v>21</v>
      </c>
      <c r="M12" s="189">
        <f>IF(N10="","",N10)</f>
        <v>23</v>
      </c>
      <c r="N12" s="185"/>
      <c r="O12" s="186"/>
      <c r="P12" s="187"/>
      <c r="Q12" s="188">
        <f>IF(ISERROR(VLOOKUP($A$4&amp;TEXT($A12,"00")&amp;TEXT(R$4,"00"),SamstagHaupt!$B$22:$T$160,17,FALSE)),0,VLOOKUP($A$4&amp;TEXT($A12,"00")&amp;TEXT(R$4,"00"),SamstagHaupt!$B$22:$T$160,17,FALSE))+IF(ISERROR(VLOOKUP($A$4&amp;TEXT($A12,"00")&amp;TEXT(R$4,"00"),Sonntag!$B$22:$T$109,17,FALSE)),0,VLOOKUP($A$4&amp;TEXT($A12,"00")&amp;TEXT(R$4,"00"),Sonntag!$B$22:$T$109,17,FALSE))</f>
        <v>26</v>
      </c>
      <c r="R12" s="133" t="s">
        <v>21</v>
      </c>
      <c r="S12" s="189">
        <f>IF(ISERROR(VLOOKUP($A$4&amp;TEXT($A12,"00")&amp;TEXT(R$4,"00"),SamstagHaupt!$B$22:$T$160,19,FALSE)),0,VLOOKUP($A$4&amp;TEXT($A12,"00")&amp;TEXT(R$4,"00"),SamstagHaupt!$B$22:$T$160,19,FALSE))+IF(ISERROR(VLOOKUP($A$4&amp;TEXT($A12,"00")&amp;TEXT(R$4,"00"),Sonntag!$B$22:$T$109,19,FALSE)),0,VLOOKUP($A$4&amp;TEXT($A12,"00")&amp;TEXT(R$4,"00"),Sonntag!$B$22:$T$109,19,FALSE))</f>
        <v>33</v>
      </c>
      <c r="T12" s="190">
        <f>IF(Y13="","",SUM(E12,H12,K12,N12,Q12))</f>
        <v>111</v>
      </c>
      <c r="U12" s="133" t="s">
        <v>21</v>
      </c>
      <c r="V12" s="191">
        <f>IF(Y13="","",SUM(G12,J12,M12,P12,S12))</f>
        <v>130</v>
      </c>
      <c r="W12" s="203">
        <f>IF(Y12="","",RANK(X13,($X$7,$X$9,$X$11,$X$13,$X$15),0))</f>
        <v>4</v>
      </c>
      <c r="Y12" s="45" t="s">
        <v>23</v>
      </c>
      <c r="AB12" s="3">
        <v>4</v>
      </c>
      <c r="AC12" s="193" t="str">
        <f>IF(W12="","",IF($W$6=4,$D$6,IF($W$8=4,$D$8,IF($W$10=4,$D$10,IF($W$12=4,$D$12,IF($W$14=4,$D$14,0))))))</f>
        <v>SV Prag Stuttgart</v>
      </c>
    </row>
    <row r="13" spans="1:30" ht="11.1" customHeight="1">
      <c r="C13" s="204"/>
      <c r="D13" s="195"/>
      <c r="E13" s="199">
        <f>IF(OR(E12="",E12=0),"",IF(E12&gt;G12,2,IF(E12&lt;G12,0,1)))</f>
        <v>0</v>
      </c>
      <c r="F13" s="20" t="s">
        <v>22</v>
      </c>
      <c r="G13" s="200">
        <f>IF(OR(G12="",G12=0),"",IF(G12&gt;E12,2,IF(G12&lt;E12,0,1)))</f>
        <v>2</v>
      </c>
      <c r="H13" s="199">
        <f>IF(OR(H12="",H12=0),"",IF(H12&gt;J12,2,IF(H12&lt;J12,0,1)))</f>
        <v>0</v>
      </c>
      <c r="I13" s="20" t="s">
        <v>22</v>
      </c>
      <c r="J13" s="200">
        <f>IF(OR(J12="",J12=0),"",IF(J12&gt;H12,2,IF(J12&lt;H12,0,1)))</f>
        <v>2</v>
      </c>
      <c r="K13" s="199">
        <f>IF(OR(K12="",K12=0),"",IF(K12&gt;M12,2,IF(K12&lt;M12,0,1)))</f>
        <v>2</v>
      </c>
      <c r="L13" s="20" t="s">
        <v>22</v>
      </c>
      <c r="M13" s="200">
        <f>IF(OR(M12="",M12=0),"",IF(M12&gt;K12,2,IF(M12&lt;K12,0,1)))</f>
        <v>0</v>
      </c>
      <c r="N13" s="196"/>
      <c r="O13" s="197"/>
      <c r="P13" s="198"/>
      <c r="Q13" s="199">
        <f>IF(OR(Q12="",Q12=0),"",IF(Q12&gt;S12,2,IF(Q12&lt;S12,0,1)))</f>
        <v>0</v>
      </c>
      <c r="R13" s="20" t="s">
        <v>22</v>
      </c>
      <c r="S13" s="200">
        <f>IF(OR(S12="",S12=0),"",IF(S12&gt;Q12,2,IF(S12&lt;Q12,0,1)))</f>
        <v>2</v>
      </c>
      <c r="T13" s="199">
        <f>IF(Y13="","",SUM(E13,H13,K13,N13,Q13))</f>
        <v>2</v>
      </c>
      <c r="U13" s="20" t="s">
        <v>22</v>
      </c>
      <c r="V13" s="200">
        <f>IF(Y13="","",SUM(G13,J13,M13,P13,S13))</f>
        <v>6</v>
      </c>
      <c r="W13" s="201"/>
      <c r="X13" s="202">
        <f>+(T13-V13)+T12/V12+T13</f>
        <v>-1.1461538461538461</v>
      </c>
      <c r="Y13" s="45" t="s">
        <v>23</v>
      </c>
      <c r="AC13" s="193"/>
    </row>
    <row r="14" spans="1:30" ht="15.2" customHeight="1">
      <c r="A14" s="3">
        <v>5</v>
      </c>
      <c r="C14" s="183" t="str">
        <f>IF(Daten!B25="","",Daten!B25)</f>
        <v>RL</v>
      </c>
      <c r="D14" s="184" t="str">
        <f>IF(Daten!C25="","",Daten!C25)</f>
        <v>TB Essen-Haarzopf</v>
      </c>
      <c r="E14" s="188">
        <f>IF(S6="","",S6)</f>
        <v>38</v>
      </c>
      <c r="F14" s="133" t="s">
        <v>21</v>
      </c>
      <c r="G14" s="189">
        <f>IF(Q6="","",Q6)</f>
        <v>27</v>
      </c>
      <c r="H14" s="188">
        <f>IF(S8="","",S8)</f>
        <v>30</v>
      </c>
      <c r="I14" s="133" t="s">
        <v>21</v>
      </c>
      <c r="J14" s="189">
        <f>IF(Q8="","",Q8)</f>
        <v>35</v>
      </c>
      <c r="K14" s="188">
        <f>IF(S10="","",S10)</f>
        <v>37</v>
      </c>
      <c r="L14" s="133" t="s">
        <v>21</v>
      </c>
      <c r="M14" s="189">
        <f>IF(Q10="","",Q10)</f>
        <v>25</v>
      </c>
      <c r="N14" s="188">
        <f>IF(S12="","",S12)</f>
        <v>33</v>
      </c>
      <c r="O14" s="133" t="s">
        <v>21</v>
      </c>
      <c r="P14" s="189">
        <f>IF(Q12="","",Q12)</f>
        <v>26</v>
      </c>
      <c r="Q14" s="185"/>
      <c r="R14" s="186"/>
      <c r="S14" s="187"/>
      <c r="T14" s="190">
        <f>IF(Y15="","",SUM(E14,H14,K14,N14,Q14))</f>
        <v>138</v>
      </c>
      <c r="U14" s="133" t="s">
        <v>21</v>
      </c>
      <c r="V14" s="191">
        <f>IF(Y15="","",SUM(G14,J14,M14,P14,S14))</f>
        <v>113</v>
      </c>
      <c r="W14" s="203">
        <f>IF(Y14="","",RANK(X15,($X$7,$X$9,$X$11,$X$13,$X$15),0))</f>
        <v>2</v>
      </c>
      <c r="Y14" s="45" t="s">
        <v>23</v>
      </c>
      <c r="AB14" s="3">
        <v>5</v>
      </c>
      <c r="AC14" s="193" t="str">
        <f>IF(W14="","",IF($W$6=5,$D$6,IF($W$8=5,$D$8,IF($W$10=5,$D$10,IF($W$12=5,$D$12,IF($W$14=5,$D$14,0))))))</f>
        <v>MTV München</v>
      </c>
    </row>
    <row r="15" spans="1:30" ht="11.1" customHeight="1">
      <c r="C15" s="204"/>
      <c r="D15" s="205"/>
      <c r="E15" s="199">
        <f>IF(OR(E14="",E14=0),"",IF(E14&gt;G14,2,IF(E14&lt;G14,0,1)))</f>
        <v>2</v>
      </c>
      <c r="F15" s="20" t="s">
        <v>22</v>
      </c>
      <c r="G15" s="200">
        <f>IF(OR(G14="",G14=0),"",IF(G14&gt;E14,2,IF(G14&lt;E14,0,1)))</f>
        <v>0</v>
      </c>
      <c r="H15" s="199">
        <f>IF(OR(H14="",H14=0),"",IF(H14&gt;J14,2,IF(H14&lt;J14,0,1)))</f>
        <v>0</v>
      </c>
      <c r="I15" s="20" t="s">
        <v>22</v>
      </c>
      <c r="J15" s="200">
        <f>IF(OR(J14="",J14=0),"",IF(J14&gt;H14,2,IF(J14&lt;H14,0,1)))</f>
        <v>2</v>
      </c>
      <c r="K15" s="199">
        <f>IF(OR(K14="",K14=0),"",IF(K14&gt;M14,2,IF(K14&lt;M14,0,1)))</f>
        <v>2</v>
      </c>
      <c r="L15" s="20" t="s">
        <v>22</v>
      </c>
      <c r="M15" s="200">
        <f>IF(OR(M14="",M14=0),"",IF(M14&gt;K14,2,IF(M14&lt;K14,0,1)))</f>
        <v>0</v>
      </c>
      <c r="N15" s="199">
        <f>IF(OR(N14="",N14=0),"",IF(N14&gt;P14,2,IF(N14&lt;P14,0,1)))</f>
        <v>2</v>
      </c>
      <c r="O15" s="20" t="s">
        <v>22</v>
      </c>
      <c r="P15" s="200">
        <f>IF(OR(P14="",P14=0),"",IF(P14&gt;N14,2,IF(P14&lt;N14,0,1)))</f>
        <v>0</v>
      </c>
      <c r="Q15" s="196"/>
      <c r="R15" s="197"/>
      <c r="S15" s="198"/>
      <c r="T15" s="199">
        <f>IF(Y15="","",SUM(E15,H15,K15,N15,Q15))</f>
        <v>6</v>
      </c>
      <c r="U15" s="20" t="s">
        <v>22</v>
      </c>
      <c r="V15" s="200">
        <f>IF(Y15="","",SUM(G15,J15,M15,P15,S15))</f>
        <v>2</v>
      </c>
      <c r="W15" s="201"/>
      <c r="X15" s="202">
        <f>+(T15-V15)+T14/V14+T15</f>
        <v>11.221238938053098</v>
      </c>
      <c r="Y15" s="45" t="s">
        <v>23</v>
      </c>
    </row>
    <row r="16" spans="1:30" ht="10.15" customHeight="1">
      <c r="C16" s="206"/>
      <c r="D16" s="206"/>
      <c r="E16" s="207"/>
      <c r="F16" s="133"/>
      <c r="G16" s="155"/>
      <c r="H16" s="207"/>
      <c r="I16" s="133"/>
      <c r="J16" s="155"/>
      <c r="K16" s="207"/>
      <c r="L16" s="133"/>
      <c r="M16" s="155"/>
      <c r="N16" s="207"/>
      <c r="O16" s="133"/>
      <c r="P16" s="155"/>
      <c r="Q16" s="208"/>
      <c r="R16" s="208"/>
      <c r="S16" s="208"/>
      <c r="T16" s="207"/>
      <c r="U16" s="133"/>
      <c r="V16" s="155"/>
      <c r="W16" s="209"/>
      <c r="X16" s="202"/>
      <c r="Y16" s="45"/>
    </row>
    <row r="17" spans="1:29" ht="10.15" hidden="1" customHeight="1" outlineLevel="1">
      <c r="C17" s="210" t="s">
        <v>24</v>
      </c>
      <c r="D17" s="211" t="str">
        <f>+D6</f>
        <v>MTV Markoldendorf</v>
      </c>
      <c r="E17" s="212"/>
      <c r="F17" s="213"/>
      <c r="G17" s="214"/>
      <c r="H17" s="215"/>
      <c r="I17" s="216" t="s">
        <v>21</v>
      </c>
      <c r="J17" s="217"/>
      <c r="K17" s="215"/>
      <c r="L17" s="216" t="s">
        <v>21</v>
      </c>
      <c r="M17" s="217"/>
      <c r="N17" s="215"/>
      <c r="O17" s="216" t="s">
        <v>21</v>
      </c>
      <c r="P17" s="217"/>
      <c r="Q17" s="218"/>
      <c r="R17" s="216" t="s">
        <v>21</v>
      </c>
      <c r="S17" s="219"/>
      <c r="T17" s="11"/>
      <c r="U17" s="15"/>
      <c r="V17" s="28"/>
      <c r="W17" s="24"/>
      <c r="X17" s="202"/>
      <c r="Y17" s="45"/>
    </row>
    <row r="18" spans="1:29" ht="10.15" hidden="1" customHeight="1" outlineLevel="1">
      <c r="C18" s="220"/>
      <c r="D18" s="211" t="str">
        <f>+D8</f>
        <v>SV Werder Bremen</v>
      </c>
      <c r="E18" s="215" t="str">
        <f>IF(J17="","",J17)</f>
        <v/>
      </c>
      <c r="F18" s="216" t="s">
        <v>21</v>
      </c>
      <c r="G18" s="217" t="str">
        <f>IF(H17="","",H17)</f>
        <v/>
      </c>
      <c r="H18" s="212"/>
      <c r="I18" s="213"/>
      <c r="J18" s="214"/>
      <c r="K18" s="215"/>
      <c r="L18" s="216" t="s">
        <v>21</v>
      </c>
      <c r="M18" s="217"/>
      <c r="N18" s="215"/>
      <c r="O18" s="216" t="s">
        <v>21</v>
      </c>
      <c r="P18" s="217"/>
      <c r="Q18" s="218"/>
      <c r="R18" s="216" t="s">
        <v>21</v>
      </c>
      <c r="S18" s="219"/>
      <c r="T18" s="11"/>
      <c r="U18" s="15"/>
      <c r="V18" s="28"/>
      <c r="W18" s="24"/>
      <c r="X18" s="202"/>
      <c r="Y18" s="45"/>
    </row>
    <row r="19" spans="1:29" ht="10.15" hidden="1" customHeight="1" outlineLevel="1">
      <c r="C19" s="220"/>
      <c r="D19" s="211" t="str">
        <f>+D10</f>
        <v>MTV München</v>
      </c>
      <c r="E19" s="215" t="str">
        <f>IF(M17="","",M17)</f>
        <v/>
      </c>
      <c r="F19" s="216" t="s">
        <v>21</v>
      </c>
      <c r="G19" s="217" t="str">
        <f>IF(K17="","",K17)</f>
        <v/>
      </c>
      <c r="H19" s="215" t="str">
        <f>IF(M18="","",M18)</f>
        <v/>
      </c>
      <c r="I19" s="216" t="s">
        <v>21</v>
      </c>
      <c r="J19" s="217" t="str">
        <f>IF(K18="","",K18)</f>
        <v/>
      </c>
      <c r="K19" s="212"/>
      <c r="L19" s="213"/>
      <c r="M19" s="214"/>
      <c r="N19" s="215"/>
      <c r="O19" s="216" t="s">
        <v>21</v>
      </c>
      <c r="P19" s="217"/>
      <c r="Q19" s="218"/>
      <c r="R19" s="216" t="s">
        <v>21</v>
      </c>
      <c r="S19" s="219"/>
      <c r="T19" s="11"/>
      <c r="U19" s="15"/>
      <c r="V19" s="28"/>
      <c r="W19" s="24"/>
      <c r="X19" s="202"/>
      <c r="Y19" s="45"/>
    </row>
    <row r="20" spans="1:29" ht="10.15" hidden="1" customHeight="1" outlineLevel="1">
      <c r="C20" s="220"/>
      <c r="D20" s="211" t="str">
        <f>+D12</f>
        <v>SV Prag Stuttgart</v>
      </c>
      <c r="E20" s="215" t="str">
        <f>IF(P17="","",P17)</f>
        <v/>
      </c>
      <c r="F20" s="216" t="s">
        <v>21</v>
      </c>
      <c r="G20" s="217" t="str">
        <f>IF(N17="","",N17)</f>
        <v/>
      </c>
      <c r="H20" s="215" t="str">
        <f>IF(P18="","",P18)</f>
        <v/>
      </c>
      <c r="I20" s="216" t="s">
        <v>21</v>
      </c>
      <c r="J20" s="217" t="str">
        <f>IF(N18="","",N18)</f>
        <v/>
      </c>
      <c r="K20" s="215" t="str">
        <f>IF(P19="","",P19)</f>
        <v/>
      </c>
      <c r="L20" s="216" t="s">
        <v>21</v>
      </c>
      <c r="M20" s="217" t="str">
        <f>IF(N19="","",N19)</f>
        <v/>
      </c>
      <c r="N20" s="212"/>
      <c r="O20" s="213"/>
      <c r="P20" s="214"/>
      <c r="Q20" s="218"/>
      <c r="R20" s="216" t="s">
        <v>21</v>
      </c>
      <c r="S20" s="219"/>
      <c r="T20" s="11"/>
      <c r="U20" s="15"/>
      <c r="V20" s="28"/>
      <c r="W20" s="24"/>
      <c r="X20" s="202"/>
      <c r="Y20" s="45"/>
    </row>
    <row r="21" spans="1:29" ht="10.15" hidden="1" customHeight="1" outlineLevel="1">
      <c r="C21" s="220"/>
      <c r="D21" s="211" t="str">
        <f>+D14</f>
        <v>TB Essen-Haarzopf</v>
      </c>
      <c r="E21" s="215" t="str">
        <f>IF(S17="","",S17)</f>
        <v/>
      </c>
      <c r="F21" s="216" t="s">
        <v>21</v>
      </c>
      <c r="G21" s="217" t="str">
        <f>IF(Q17="","",Q17)</f>
        <v/>
      </c>
      <c r="H21" s="215" t="str">
        <f>IF(S18="","",S18)</f>
        <v/>
      </c>
      <c r="I21" s="216" t="s">
        <v>21</v>
      </c>
      <c r="J21" s="217" t="str">
        <f>IF(Q18="","",Q18)</f>
        <v/>
      </c>
      <c r="K21" s="215" t="str">
        <f>IF(S19="","",S19)</f>
        <v/>
      </c>
      <c r="L21" s="216" t="s">
        <v>21</v>
      </c>
      <c r="M21" s="217" t="str">
        <f>IF(Q19="","",Q19)</f>
        <v/>
      </c>
      <c r="N21" s="215" t="str">
        <f>IF(S20="","",S20)</f>
        <v/>
      </c>
      <c r="O21" s="216" t="s">
        <v>21</v>
      </c>
      <c r="P21" s="217" t="str">
        <f>IF(Q20="","",Q20)</f>
        <v/>
      </c>
      <c r="Q21" s="212"/>
      <c r="R21" s="221"/>
      <c r="S21" s="214"/>
      <c r="T21" s="11"/>
      <c r="U21" s="15"/>
      <c r="V21" s="28"/>
      <c r="W21" s="24"/>
      <c r="X21" s="202"/>
      <c r="Y21" s="45"/>
    </row>
    <row r="22" spans="1:29" collapsed="1"/>
    <row r="23" spans="1:29" ht="21.75" hidden="1" customHeight="1" outlineLevel="1">
      <c r="C23" s="170"/>
      <c r="D23" s="288" t="str">
        <f>MID(D24,1,2)&amp; MID(D24,7,8)</f>
        <v>Gr J</v>
      </c>
      <c r="E23" s="165"/>
      <c r="F23" s="167">
        <v>11</v>
      </c>
      <c r="G23" s="165"/>
      <c r="H23" s="167"/>
      <c r="I23" s="167">
        <v>12</v>
      </c>
      <c r="J23" s="167"/>
      <c r="K23" s="167"/>
      <c r="L23" s="167">
        <v>13</v>
      </c>
      <c r="M23" s="167"/>
      <c r="N23" s="167"/>
      <c r="O23" s="167">
        <v>14</v>
      </c>
      <c r="P23" s="167"/>
      <c r="Q23" s="167"/>
      <c r="R23" s="167">
        <v>15</v>
      </c>
      <c r="S23" s="170"/>
      <c r="T23" s="171"/>
      <c r="U23" s="171"/>
      <c r="V23" s="171"/>
      <c r="W23" s="171"/>
    </row>
    <row r="24" spans="1:29" ht="12.75" customHeight="1" collapsed="1">
      <c r="C24" s="222"/>
      <c r="D24" s="223" t="str">
        <f>+Daten!F20</f>
        <v>Gruppe J</v>
      </c>
      <c r="E24" s="177"/>
      <c r="F24" s="175" t="str">
        <f>+D25</f>
        <v>Charlottenburger TSV</v>
      </c>
      <c r="G24" s="178"/>
      <c r="H24" s="177"/>
      <c r="I24" s="175" t="str">
        <f>+D27</f>
        <v>TSV Burgdorf</v>
      </c>
      <c r="J24" s="178"/>
      <c r="K24" s="177"/>
      <c r="L24" s="175" t="str">
        <f>+D29</f>
        <v>TV Frisch Auf Altenbochum</v>
      </c>
      <c r="M24" s="178"/>
      <c r="N24" s="177"/>
      <c r="O24" s="175" t="str">
        <f>+D31</f>
        <v>TV Berkenbaum</v>
      </c>
      <c r="P24" s="178"/>
      <c r="Q24" s="177"/>
      <c r="R24" s="175" t="str">
        <f>+D33</f>
        <v>TSV Ludwigshafen</v>
      </c>
      <c r="S24" s="178"/>
      <c r="T24" s="177"/>
      <c r="U24" s="180" t="s">
        <v>18</v>
      </c>
      <c r="V24" s="178"/>
      <c r="W24" s="181" t="s">
        <v>19</v>
      </c>
    </row>
    <row r="25" spans="1:29" ht="15.2" customHeight="1">
      <c r="A25" s="3">
        <v>11</v>
      </c>
      <c r="C25" s="183" t="str">
        <f>IF(Daten!E21="","",Daten!E21)</f>
        <v>BE</v>
      </c>
      <c r="D25" s="184" t="str">
        <f>IF(Daten!F21="","",Daten!F21)</f>
        <v>Charlottenburger TSV</v>
      </c>
      <c r="E25" s="185"/>
      <c r="F25" s="186"/>
      <c r="G25" s="187"/>
      <c r="H25" s="188">
        <f>IF(ISERROR(VLOOKUP($A$4&amp;TEXT($A25,"00")&amp;TEXT(I$23,"00"),SamstagHaupt!$B$22:$T$160,17,FALSE)),"",VLOOKUP($A$4&amp;TEXT($A25,"00")&amp;TEXT(I$23,"00"),SamstagHaupt!$B$22:$T$160,17,FALSE))</f>
        <v>28</v>
      </c>
      <c r="I25" s="133" t="s">
        <v>21</v>
      </c>
      <c r="J25" s="189">
        <f>IF(ISERROR(VLOOKUP($A$4&amp;TEXT($A25,"00")&amp;TEXT(I$23,"00"),SamstagHaupt!$B$22:$T$160,19,FALSE)),"",VLOOKUP($A$4&amp;TEXT($A25,"00")&amp;TEXT(I$23,"00"),SamstagHaupt!$B$22:$T$160,19,FALSE))</f>
        <v>35</v>
      </c>
      <c r="K25" s="188">
        <f>IF(ISERROR(VLOOKUP($A$4&amp;TEXT($A25,"00")&amp;TEXT(L$23,"00"),SamstagHaupt!$B$22:$T$160,17,FALSE)),"",VLOOKUP($A$4&amp;TEXT($A25,"00")&amp;TEXT(L$23,"00"),SamstagHaupt!$B$22:$T$160,17,FALSE))</f>
        <v>25</v>
      </c>
      <c r="L25" s="133" t="s">
        <v>21</v>
      </c>
      <c r="M25" s="189">
        <f>IF(ISERROR(VLOOKUP($A$4&amp;TEXT($A25,"00")&amp;TEXT(L$23,"00"),SamstagHaupt!$B$22:$T$160,19,FALSE)),"",VLOOKUP($A$4&amp;TEXT($A25,"00")&amp;TEXT(L$23,"00"),SamstagHaupt!$B$22:$T$160,19,FALSE))</f>
        <v>35</v>
      </c>
      <c r="N25" s="188">
        <f>IF(ISERROR(VLOOKUP($A$4&amp;TEXT($A25,"00")&amp;TEXT(O$23,"00"),SamstagHaupt!$B$22:$T$160,17,FALSE)),"",VLOOKUP($A$4&amp;TEXT($A25,"00")&amp;TEXT(O$23,"00"),SamstagHaupt!$B$22:$T$160,17,FALSE))</f>
        <v>33</v>
      </c>
      <c r="O25" s="133" t="s">
        <v>21</v>
      </c>
      <c r="P25" s="189">
        <f>IF(ISERROR(VLOOKUP($A$4&amp;TEXT($A25,"00")&amp;TEXT(O$23,"00"),SamstagHaupt!$B$22:$T$160,19,FALSE)),"",VLOOKUP($A$4&amp;TEXT($A25,"00")&amp;TEXT(O$23,"00"),SamstagHaupt!$B$22:$T$160,19,FALSE))</f>
        <v>41</v>
      </c>
      <c r="Q25" s="188">
        <f>IF(ISERROR(VLOOKUP($A$4&amp;TEXT($A25,"00")&amp;TEXT(R$23,"00"),SamstagHaupt!$B$22:$T$160,17,FALSE)),"",VLOOKUP($A$4&amp;TEXT($A25,"00")&amp;TEXT(R$23,"00"),SamstagHaupt!$B$22:$T$160,17,FALSE))</f>
        <v>38</v>
      </c>
      <c r="R25" s="133" t="s">
        <v>21</v>
      </c>
      <c r="S25" s="189">
        <f>IF(ISERROR(VLOOKUP($A$4&amp;TEXT($A25,"00")&amp;TEXT(R$23,"00"),SamstagHaupt!$B$22:$T$160,19,FALSE)),"",VLOOKUP($A$4&amp;TEXT($A25,"00")&amp;TEXT(R$23,"00"),SamstagHaupt!$B$22:$T$160,19,FALSE))</f>
        <v>38</v>
      </c>
      <c r="T25" s="190">
        <f>IF(Y26="","",SUM(E25,H25,K25,N25,Q25))</f>
        <v>124</v>
      </c>
      <c r="U25" s="133" t="s">
        <v>21</v>
      </c>
      <c r="V25" s="191">
        <f>IF(Y26="","",SUM(G25,J25,M25,P25,S25))</f>
        <v>149</v>
      </c>
      <c r="W25" s="192">
        <f>IF(Y25="","",RANK(X26,($X$26,$X$28,$X$30,$X$32,$X$34),0))</f>
        <v>4</v>
      </c>
      <c r="Y25" s="45" t="s">
        <v>23</v>
      </c>
      <c r="AB25" s="3">
        <v>1</v>
      </c>
      <c r="AC25" s="3" t="str">
        <f>IF(W25="","",IF($W$25=1,$D$25,IF($W$27=1,$D$27,IF($W$29=1,$D$29,IF($W$31=1,$D$31,IF($W$33=1,$D$33,0))))))</f>
        <v>TSV Burgdorf</v>
      </c>
    </row>
    <row r="26" spans="1:29" ht="11.1" customHeight="1">
      <c r="C26" s="224"/>
      <c r="D26" s="225"/>
      <c r="E26" s="196"/>
      <c r="F26" s="197"/>
      <c r="G26" s="198"/>
      <c r="H26" s="199">
        <f>IF(OR(H25="",H25=0),"",IF(H25&gt;J25,2,IF(H25&lt;J25,0,1)))</f>
        <v>0</v>
      </c>
      <c r="I26" s="20" t="s">
        <v>22</v>
      </c>
      <c r="J26" s="200">
        <f>IF(OR(J25="",J25=0),"",IF(J25&gt;H25,2,IF(J25&lt;H25,0,1)))</f>
        <v>2</v>
      </c>
      <c r="K26" s="199">
        <f>IF(OR(K25="",K25=0),"",IF(K25&gt;M25,2,IF(K25&lt;M25,0,1)))</f>
        <v>0</v>
      </c>
      <c r="L26" s="20" t="s">
        <v>22</v>
      </c>
      <c r="M26" s="200">
        <f>IF(OR(M25="",M25=0),"",IF(M25&gt;K25,2,IF(M25&lt;K25,0,1)))</f>
        <v>2</v>
      </c>
      <c r="N26" s="199">
        <f>IF(OR(N25="",N25=0),"",IF(N25&gt;P25,2,IF(N25&lt;P25,0,1)))</f>
        <v>0</v>
      </c>
      <c r="O26" s="20" t="s">
        <v>22</v>
      </c>
      <c r="P26" s="200">
        <f>IF(OR(P25="",P25=0),"",IF(P25&gt;N25,2,IF(P25&lt;N25,0,1)))</f>
        <v>2</v>
      </c>
      <c r="Q26" s="199">
        <f>IF(OR(Q25="",Q25=0),"",IF(Q25&gt;S25,2,IF(Q25&lt;S25,0,1)))</f>
        <v>1</v>
      </c>
      <c r="R26" s="20" t="s">
        <v>22</v>
      </c>
      <c r="S26" s="200">
        <f>IF(OR(S25="",S25=0),"",IF(S25&gt;Q25,2,IF(S25&lt;Q25,0,1)))</f>
        <v>1</v>
      </c>
      <c r="T26" s="199">
        <f>IF(Y26="","",SUM(E26,H26,K26,N26,Q26))</f>
        <v>1</v>
      </c>
      <c r="U26" s="20" t="s">
        <v>22</v>
      </c>
      <c r="V26" s="200">
        <f>IF(Y26="","",SUM(G26,J26,M26,P26,S26))</f>
        <v>7</v>
      </c>
      <c r="W26" s="201"/>
      <c r="X26" s="202">
        <f>+(T26-V26)+T25/V25+T26</f>
        <v>-4.1677852348993287</v>
      </c>
      <c r="Y26" s="45" t="s">
        <v>23</v>
      </c>
    </row>
    <row r="27" spans="1:29" ht="15.2" customHeight="1">
      <c r="A27" s="3">
        <v>12</v>
      </c>
      <c r="C27" s="183" t="str">
        <f>IF(Daten!E22="","",Daten!E22)</f>
        <v>NI</v>
      </c>
      <c r="D27" s="184" t="str">
        <f>IF(Daten!F22="","",Daten!F22)</f>
        <v>TSV Burgdorf</v>
      </c>
      <c r="E27" s="188">
        <f>IF(J25="","",J25)</f>
        <v>35</v>
      </c>
      <c r="F27" s="133" t="s">
        <v>21</v>
      </c>
      <c r="G27" s="189">
        <f>IF(H25="","",H25)</f>
        <v>28</v>
      </c>
      <c r="H27" s="185"/>
      <c r="I27" s="186"/>
      <c r="J27" s="187"/>
      <c r="K27" s="188">
        <f>IF(ISERROR(VLOOKUP($A$4&amp;TEXT($A27,"00")&amp;TEXT(L$23,"00"),SamstagHaupt!$B$22:$T$160,17,FALSE)),0,VLOOKUP($A$4&amp;TEXT($A27,"00")&amp;TEXT(L$23,"00"),SamstagHaupt!$B$22:$T$160,17,FALSE))+IF(ISERROR(VLOOKUP($A$4&amp;TEXT($A27,"00")&amp;TEXT(L$23,"00"),Sonntag!$B$22:$T$109,17,FALSE)),0,VLOOKUP($A$4&amp;TEXT($A27,"00")&amp;TEXT(L$23,"00"),Sonntag!$B$22:$T$109,17,FALSE))</f>
        <v>33</v>
      </c>
      <c r="L27" s="133" t="s">
        <v>21</v>
      </c>
      <c r="M27" s="189">
        <f>IF(ISERROR(VLOOKUP($A$4&amp;TEXT($A27,"00")&amp;TEXT(L$23,"00"),SamstagHaupt!$B$22:$T$160,19,FALSE)),0,VLOOKUP($A$4&amp;TEXT($A27,"00")&amp;TEXT(L$23,"00"),SamstagHaupt!$B$22:$T$160,19,FALSE))+IF(ISERROR(VLOOKUP($A$4&amp;TEXT($A27,"00")&amp;TEXT(L$23,"00"),Sonntag!$B$22:$T$109,19,FALSE)),0,VLOOKUP($A$4&amp;TEXT($A27,"00")&amp;TEXT(L$23,"00"),Sonntag!$B$22:$T$109,19,FALSE))</f>
        <v>24</v>
      </c>
      <c r="N27" s="188">
        <f>IF(ISERROR(VLOOKUP($A$4&amp;TEXT($A27,"00")&amp;TEXT(O$23,"00"),SamstagHaupt!$B$22:$T$160,17,FALSE)),"",VLOOKUP($A$4&amp;TEXT($A27,"00")&amp;TEXT(O$23,"00"),SamstagHaupt!$B$22:$T$160,17,FALSE))</f>
        <v>28</v>
      </c>
      <c r="O27" s="133" t="s">
        <v>21</v>
      </c>
      <c r="P27" s="189">
        <f>IF(ISERROR(VLOOKUP($A$4&amp;TEXT($A27,"00")&amp;TEXT(O$23,"00"),SamstagHaupt!$B$22:$T$160,19,FALSE)),"",VLOOKUP($A$4&amp;TEXT($A27,"00")&amp;TEXT(O$23,"00"),SamstagHaupt!$B$22:$T$160,19,FALSE))</f>
        <v>28</v>
      </c>
      <c r="Q27" s="188">
        <f>IF(ISERROR(VLOOKUP($A$4&amp;TEXT($A27,"00")&amp;TEXT(R$23,"00"),SamstagHaupt!$B$22:$T$160,17,FALSE)),"",VLOOKUP($A$4&amp;TEXT($A27,"00")&amp;TEXT(R$23,"00"),SamstagHaupt!$B$22:$T$160,17,FALSE))</f>
        <v>40</v>
      </c>
      <c r="R27" s="133" t="s">
        <v>21</v>
      </c>
      <c r="S27" s="189">
        <f>IF(ISERROR(VLOOKUP($A$4&amp;TEXT($A27,"00")&amp;TEXT(R$23,"00"),SamstagHaupt!$B$22:$T$160,19,FALSE)),"",VLOOKUP($A$4&amp;TEXT($A27,"00")&amp;TEXT(R$23,"00"),SamstagHaupt!$B$22:$T$160,19,FALSE))</f>
        <v>23</v>
      </c>
      <c r="T27" s="190">
        <f>IF(Y28="","",SUM(E27,H27,K27,N27,Q27))</f>
        <v>136</v>
      </c>
      <c r="U27" s="133" t="s">
        <v>21</v>
      </c>
      <c r="V27" s="191">
        <f>IF(Y28="","",SUM(G27,J27,M27,P27,S27))</f>
        <v>103</v>
      </c>
      <c r="W27" s="192">
        <f>IF(Y27="","",RANK(X28,($X$26,$X$28,$X$30,$X$32,$X$34),0))</f>
        <v>1</v>
      </c>
      <c r="Y27" s="45" t="s">
        <v>23</v>
      </c>
      <c r="AB27" s="3">
        <v>2</v>
      </c>
      <c r="AC27" s="3" t="str">
        <f>IF(W27="","",IF($W$25=2,$D$25,IF($W$27=2,$D$27,IF($W$29=2,$D$29,IF($W$31=2,$D$31,IF($W$33=2,$D$33,0))))))</f>
        <v>TV Berkenbaum</v>
      </c>
    </row>
    <row r="28" spans="1:29" ht="11.1" customHeight="1">
      <c r="C28" s="224"/>
      <c r="D28" s="225"/>
      <c r="E28" s="199">
        <f>IF(OR(E27="",E27=0),"",IF(E27&gt;G27,2,IF(E27&lt;G27,0,1)))</f>
        <v>2</v>
      </c>
      <c r="F28" s="20" t="s">
        <v>22</v>
      </c>
      <c r="G28" s="200">
        <f>IF(OR(G27="",G27=0),"",IF(G27&gt;E27,2,IF(G27&lt;E27,0,1)))</f>
        <v>0</v>
      </c>
      <c r="H28" s="196"/>
      <c r="I28" s="197"/>
      <c r="J28" s="198"/>
      <c r="K28" s="199">
        <f>IF(OR(K27="",K27=0),"",IF(K27&gt;M27,2,IF(K27&lt;M27,0,1)))</f>
        <v>2</v>
      </c>
      <c r="L28" s="20" t="s">
        <v>22</v>
      </c>
      <c r="M28" s="200">
        <f>IF(OR(M27="",M27=0),"",IF(M27&gt;K27,2,IF(M27&lt;K27,0,1)))</f>
        <v>0</v>
      </c>
      <c r="N28" s="199">
        <f>IF(OR(N27="",N27=0),"",IF(N27&gt;P27,2,IF(N27&lt;P27,0,1)))</f>
        <v>1</v>
      </c>
      <c r="O28" s="20" t="s">
        <v>22</v>
      </c>
      <c r="P28" s="200">
        <f>IF(OR(P27="",P27=0),"",IF(P27&gt;N27,2,IF(P27&lt;N27,0,1)))</f>
        <v>1</v>
      </c>
      <c r="Q28" s="199">
        <f>IF(OR(Q27="",Q27=0),"",IF(Q27&gt;S27,2,IF(Q27&lt;S27,0,1)))</f>
        <v>2</v>
      </c>
      <c r="R28" s="20" t="s">
        <v>22</v>
      </c>
      <c r="S28" s="200">
        <f>IF(OR(S27="",S27=0),"",IF(S27&gt;Q27,2,IF(S27&lt;Q27,0,1)))</f>
        <v>0</v>
      </c>
      <c r="T28" s="199">
        <f>IF(Y28="","",SUM(E28,H28,K28,N28,Q28))</f>
        <v>7</v>
      </c>
      <c r="U28" s="20" t="s">
        <v>22</v>
      </c>
      <c r="V28" s="200">
        <f>IF(Y28="","",SUM(G28,J28,M28,P28,S28))</f>
        <v>1</v>
      </c>
      <c r="W28" s="201"/>
      <c r="X28" s="202">
        <f>+(T28-V28)+T27/V27+T28</f>
        <v>14.320388349514563</v>
      </c>
      <c r="Y28" s="45" t="s">
        <v>23</v>
      </c>
    </row>
    <row r="29" spans="1:29" ht="15.2" customHeight="1">
      <c r="A29" s="3">
        <v>13</v>
      </c>
      <c r="C29" s="183" t="str">
        <f>IF(Daten!E23="","",Daten!E23)</f>
        <v>WE</v>
      </c>
      <c r="D29" s="184" t="str">
        <f>IF(Daten!F23="","",Daten!F23)</f>
        <v>TV Frisch Auf Altenbochum</v>
      </c>
      <c r="E29" s="188">
        <f>IF(M25="","",M25)</f>
        <v>35</v>
      </c>
      <c r="F29" s="133" t="s">
        <v>21</v>
      </c>
      <c r="G29" s="189">
        <f>IF(K25="","",K25)</f>
        <v>25</v>
      </c>
      <c r="H29" s="188">
        <f>IF(M27="","",M27)</f>
        <v>24</v>
      </c>
      <c r="I29" s="133" t="s">
        <v>21</v>
      </c>
      <c r="J29" s="189">
        <f>IF(K27="","",K27)</f>
        <v>33</v>
      </c>
      <c r="K29" s="185"/>
      <c r="L29" s="186"/>
      <c r="M29" s="187"/>
      <c r="N29" s="188">
        <f>IF(ISERROR(VLOOKUP($A$4&amp;TEXT($A29,"00")&amp;TEXT(O$23,"00"),SamstagHaupt!$B$22:$T$160,17,FALSE)),"",VLOOKUP($A$4&amp;TEXT($A29,"00")&amp;TEXT(O$23,"00"),SamstagHaupt!$B$22:$T$160,17,FALSE))</f>
        <v>31</v>
      </c>
      <c r="O29" s="133" t="s">
        <v>21</v>
      </c>
      <c r="P29" s="189">
        <f>IF(ISERROR(VLOOKUP($A$4&amp;TEXT($A29,"00")&amp;TEXT(O$23,"00"),SamstagHaupt!$B$22:$T$160,19,FALSE)),"",VLOOKUP($A$4&amp;TEXT($A29,"00")&amp;TEXT(O$23,"00"),SamstagHaupt!$B$22:$T$160,19,FALSE))</f>
        <v>35</v>
      </c>
      <c r="Q29" s="188">
        <f>IF(ISERROR(VLOOKUP($A$4&amp;TEXT($A29,"00")&amp;TEXT(R$23,"00"),SamstagHaupt!$B$22:$T$160,17,FALSE)),"",VLOOKUP($A$4&amp;TEXT($A29,"00")&amp;TEXT(R$23,"00"),SamstagHaupt!$B$22:$T$160,17,FALSE))</f>
        <v>35</v>
      </c>
      <c r="R29" s="133" t="s">
        <v>21</v>
      </c>
      <c r="S29" s="189">
        <f>IF(ISERROR(VLOOKUP($A$4&amp;TEXT($A29,"00")&amp;TEXT(R$23,"00"),SamstagHaupt!$B$22:$T$160,19,FALSE)),"",VLOOKUP($A$4&amp;TEXT($A29,"00")&amp;TEXT(R$23,"00"),SamstagHaupt!$B$22:$T$160,19,FALSE))</f>
        <v>25</v>
      </c>
      <c r="T29" s="190">
        <f>IF(Y30="","",SUM(E29,H29,K29,N29,Q29))</f>
        <v>125</v>
      </c>
      <c r="U29" s="133" t="s">
        <v>21</v>
      </c>
      <c r="V29" s="191">
        <f>IF(Y30="","",SUM(G29,J29,M29,P29,S29))</f>
        <v>118</v>
      </c>
      <c r="W29" s="192">
        <f>IF(Y29="","",RANK(X30,($X$26,$X$28,$X$30,$X$32,$X$34),0))</f>
        <v>3</v>
      </c>
      <c r="Y29" s="45" t="s">
        <v>23</v>
      </c>
      <c r="AB29" s="3">
        <v>3</v>
      </c>
      <c r="AC29" s="3" t="str">
        <f>IF(W29="","",IF($W$25=3,$D$25,IF($W$27=3,$D$27,IF($W$29=3,$D$29,IF($W$31=3,$D$31,IF($W$33=3,$D$33,0))))))</f>
        <v>TV Frisch Auf Altenbochum</v>
      </c>
    </row>
    <row r="30" spans="1:29" ht="11.1" customHeight="1">
      <c r="C30" s="226"/>
      <c r="D30" s="227"/>
      <c r="E30" s="199">
        <f>IF(OR(E29="",E29=0),"",IF(E29&gt;G29,2,IF(E29&lt;G29,0,1)))</f>
        <v>2</v>
      </c>
      <c r="F30" s="20" t="s">
        <v>22</v>
      </c>
      <c r="G30" s="200">
        <f>IF(OR(G29="",G29=0),"",IF(G29&gt;E29,2,IF(G29&lt;E29,0,1)))</f>
        <v>0</v>
      </c>
      <c r="H30" s="199">
        <f>IF(OR(H29="",H29=0),"",IF(H29&gt;J29,2,IF(H29&lt;J29,0,1)))</f>
        <v>0</v>
      </c>
      <c r="I30" s="20" t="s">
        <v>22</v>
      </c>
      <c r="J30" s="200">
        <f>IF(OR(J29="",J29=0),"",IF(J29&gt;H29,2,IF(J29&lt;H29,0,1)))</f>
        <v>2</v>
      </c>
      <c r="K30" s="196"/>
      <c r="L30" s="197"/>
      <c r="M30" s="198"/>
      <c r="N30" s="199">
        <f>IF(OR(N29="",N29=0),"",IF(N29&gt;P29,2,IF(N29&lt;P29,0,1)))</f>
        <v>0</v>
      </c>
      <c r="O30" s="20" t="s">
        <v>22</v>
      </c>
      <c r="P30" s="200">
        <f>IF(OR(P29="",P29=0),"",IF(P29&gt;N29,2,IF(P29&lt;N29,0,1)))</f>
        <v>2</v>
      </c>
      <c r="Q30" s="199">
        <f>IF(OR(Q29="",Q29=0),"",IF(Q29&gt;S29,2,IF(Q29&lt;S29,0,1)))</f>
        <v>2</v>
      </c>
      <c r="R30" s="20" t="s">
        <v>22</v>
      </c>
      <c r="S30" s="200">
        <f>IF(OR(S29="",S29=0),"",IF(S29&gt;Q29,2,IF(S29&lt;Q29,0,1)))</f>
        <v>0</v>
      </c>
      <c r="T30" s="199">
        <f>IF(Y30="","",SUM(E30,H30,K30,N30,Q30))</f>
        <v>4</v>
      </c>
      <c r="U30" s="20" t="s">
        <v>22</v>
      </c>
      <c r="V30" s="200">
        <f>IF(Y30="","",SUM(G30,J30,M30,P30,S30))</f>
        <v>4</v>
      </c>
      <c r="W30" s="201"/>
      <c r="X30" s="202">
        <f>+(T30-V30)+T29/V29+T30</f>
        <v>5.0593220338983054</v>
      </c>
      <c r="Y30" s="45" t="s">
        <v>23</v>
      </c>
    </row>
    <row r="31" spans="1:29" ht="15.2" customHeight="1">
      <c r="A31" s="3">
        <v>14</v>
      </c>
      <c r="C31" s="183" t="str">
        <f>IF(Daten!E24="","",Daten!E24)</f>
        <v>WE</v>
      </c>
      <c r="D31" s="184" t="str">
        <f>IF(Daten!F24="","",Daten!F24)</f>
        <v>TV Berkenbaum</v>
      </c>
      <c r="E31" s="188">
        <f>IF(P25="","",P25)</f>
        <v>41</v>
      </c>
      <c r="F31" s="133" t="s">
        <v>21</v>
      </c>
      <c r="G31" s="189">
        <f>IF(N25="","",N25)</f>
        <v>33</v>
      </c>
      <c r="H31" s="188">
        <f>IF(P27="","",P27)</f>
        <v>28</v>
      </c>
      <c r="I31" s="133" t="s">
        <v>21</v>
      </c>
      <c r="J31" s="189">
        <f>IF(N27="","",N27)</f>
        <v>28</v>
      </c>
      <c r="K31" s="188">
        <f>IF(P29="","",P29)</f>
        <v>35</v>
      </c>
      <c r="L31" s="133" t="s">
        <v>21</v>
      </c>
      <c r="M31" s="189">
        <f>IF(N29="","",N29)</f>
        <v>31</v>
      </c>
      <c r="N31" s="185"/>
      <c r="O31" s="186"/>
      <c r="P31" s="187"/>
      <c r="Q31" s="188">
        <f>IF(ISERROR(VLOOKUP($A$4&amp;TEXT($A31,"00")&amp;TEXT(R$23,"00"),SamstagHaupt!$B$22:$T$160,17,FALSE)),0,VLOOKUP($A$4&amp;TEXT($A31,"00")&amp;TEXT(R$23,"00"),SamstagHaupt!$B$22:$T$160,17,FALSE))+IF(ISERROR(VLOOKUP($A$4&amp;TEXT($A31,"00")&amp;TEXT(R$23,"00"),Sonntag!$B$22:$T$109,17,FALSE)),0,VLOOKUP($A$4&amp;TEXT($A31,"00")&amp;TEXT(R$23,"00"),Sonntag!$B$22:$T$109,17,FALSE))</f>
        <v>30</v>
      </c>
      <c r="R31" s="133" t="s">
        <v>21</v>
      </c>
      <c r="S31" s="189">
        <f>IF(ISERROR(VLOOKUP($A$4&amp;TEXT($A31,"00")&amp;TEXT(R$23,"00"),SamstagHaupt!$B$22:$T$160,19,FALSE)),0,VLOOKUP($A$4&amp;TEXT($A31,"00")&amp;TEXT(R$23,"00"),SamstagHaupt!$B$22:$T$160,19,FALSE))+IF(ISERROR(VLOOKUP($A$4&amp;TEXT($A31,"00")&amp;TEXT(R$23,"00"),Sonntag!$B$22:$T$109,19,FALSE)),0,VLOOKUP($A$4&amp;TEXT($A31,"00")&amp;TEXT(R$23,"00"),Sonntag!$B$22:$T$109,19,FALSE))</f>
        <v>28</v>
      </c>
      <c r="T31" s="190">
        <f>IF(Y32="","",SUM(E31,H31,K31,N31,Q31))</f>
        <v>134</v>
      </c>
      <c r="U31" s="133" t="s">
        <v>21</v>
      </c>
      <c r="V31" s="191">
        <f>IF(Y32="","",SUM(G31,J31,M31,P31,S31))</f>
        <v>120</v>
      </c>
      <c r="W31" s="203">
        <f>IF(Y31="","",RANK(X32,($X$26,$X$28,$X$30,$X$32,$X$34),0))</f>
        <v>2</v>
      </c>
      <c r="Y31" s="45" t="s">
        <v>23</v>
      </c>
      <c r="AB31" s="3">
        <v>4</v>
      </c>
      <c r="AC31" s="3" t="str">
        <f>IF(W31="","",IF($W$25=4,$D$25,IF($W$27=4,$D$27,IF($W$29=4,$D$29,IF($W$31=4,$D$31,IF($W$33=4,$D$33,0))))))</f>
        <v>Charlottenburger TSV</v>
      </c>
    </row>
    <row r="32" spans="1:29" ht="11.1" customHeight="1">
      <c r="C32" s="224"/>
      <c r="D32" s="227"/>
      <c r="E32" s="199">
        <f>IF(OR(E31="",E31=0),"",IF(E31&gt;G31,2,IF(E31&lt;G31,0,1)))</f>
        <v>2</v>
      </c>
      <c r="F32" s="20" t="s">
        <v>22</v>
      </c>
      <c r="G32" s="200">
        <f>IF(OR(G31="",G31=0),"",IF(G31&gt;E31,2,IF(G31&lt;E31,0,1)))</f>
        <v>0</v>
      </c>
      <c r="H32" s="199">
        <f>IF(OR(H31="",H31=0),"",IF(H31&gt;J31,2,IF(H31&lt;J31,0,1)))</f>
        <v>1</v>
      </c>
      <c r="I32" s="20" t="s">
        <v>22</v>
      </c>
      <c r="J32" s="200">
        <f>IF(OR(J31="",J31=0),"",IF(J31&gt;H31,2,IF(J31&lt;H31,0,1)))</f>
        <v>1</v>
      </c>
      <c r="K32" s="199">
        <f>IF(OR(K31="",K31=0),"",IF(K31&gt;M31,2,IF(K31&lt;M31,0,1)))</f>
        <v>2</v>
      </c>
      <c r="L32" s="20" t="s">
        <v>22</v>
      </c>
      <c r="M32" s="200">
        <f>IF(OR(M31="",M31=0),"",IF(M31&gt;K31,2,IF(M31&lt;K31,0,1)))</f>
        <v>0</v>
      </c>
      <c r="N32" s="196"/>
      <c r="O32" s="197"/>
      <c r="P32" s="198"/>
      <c r="Q32" s="199">
        <f>IF(OR(Q31="",Q31=0),"",IF(Q31&gt;S31,2,IF(Q31&lt;S31,0,1)))</f>
        <v>2</v>
      </c>
      <c r="R32" s="20" t="s">
        <v>22</v>
      </c>
      <c r="S32" s="200">
        <f>IF(OR(S31="",S31=0),"",IF(S31&gt;Q31,2,IF(S31&lt;Q31,0,1)))</f>
        <v>0</v>
      </c>
      <c r="T32" s="199">
        <f>IF(Y32="","",SUM(E32,H32,K32,N32,Q32))</f>
        <v>7</v>
      </c>
      <c r="U32" s="20" t="s">
        <v>22</v>
      </c>
      <c r="V32" s="200">
        <f>IF(Y32="","",SUM(G32,J32,M32,P32,S32))</f>
        <v>1</v>
      </c>
      <c r="W32" s="201"/>
      <c r="X32" s="202">
        <f>+(T32-V32)+T31/V31+T32</f>
        <v>14.116666666666667</v>
      </c>
      <c r="Y32" s="45" t="s">
        <v>23</v>
      </c>
    </row>
    <row r="33" spans="1:29" ht="15.2" customHeight="1">
      <c r="A33" s="3">
        <v>15</v>
      </c>
      <c r="C33" s="183" t="str">
        <f>IF(Daten!E25="","",Daten!E25)</f>
        <v>PF</v>
      </c>
      <c r="D33" s="184" t="str">
        <f>IF(Daten!F25="","",Daten!F25)</f>
        <v>TSV Ludwigshafen</v>
      </c>
      <c r="E33" s="188">
        <f>IF(S25="","",S25)</f>
        <v>38</v>
      </c>
      <c r="F33" s="133" t="s">
        <v>21</v>
      </c>
      <c r="G33" s="189">
        <f>IF(Q25="","",Q25)</f>
        <v>38</v>
      </c>
      <c r="H33" s="188">
        <f>IF(S27="","",S27)</f>
        <v>23</v>
      </c>
      <c r="I33" s="133" t="s">
        <v>21</v>
      </c>
      <c r="J33" s="189">
        <f>IF(Q27="","",Q27)</f>
        <v>40</v>
      </c>
      <c r="K33" s="188">
        <f>IF(S29="","",S29)</f>
        <v>25</v>
      </c>
      <c r="L33" s="133" t="s">
        <v>21</v>
      </c>
      <c r="M33" s="189">
        <f>IF(Q29="","",Q29)</f>
        <v>35</v>
      </c>
      <c r="N33" s="188">
        <f>IF(S31="","",S31)</f>
        <v>28</v>
      </c>
      <c r="O33" s="133" t="s">
        <v>21</v>
      </c>
      <c r="P33" s="189">
        <f>IF(Q31="","",Q31)</f>
        <v>30</v>
      </c>
      <c r="Q33" s="185"/>
      <c r="R33" s="186"/>
      <c r="S33" s="187"/>
      <c r="T33" s="190">
        <f>IF(Y34="","",SUM(E33,H33,K33,N33,Q33))</f>
        <v>114</v>
      </c>
      <c r="U33" s="133" t="s">
        <v>21</v>
      </c>
      <c r="V33" s="191">
        <f>IF(Y34="","",SUM(G33,J33,M33,P33,S33))</f>
        <v>143</v>
      </c>
      <c r="W33" s="203">
        <f>IF(Y33="","",RANK(X34,($X$26,$X$28,$X$30,$X$32,$X$34),0))</f>
        <v>5</v>
      </c>
      <c r="Y33" s="45" t="s">
        <v>23</v>
      </c>
      <c r="AB33" s="3">
        <v>5</v>
      </c>
      <c r="AC33" s="3" t="str">
        <f>IF(W33="","",IF($W$25=5,$D$25,IF($W$27=5,$D$27,IF($W$29=5,$D$29,IF($W$31=5,$D$31,IF($W$33=5,$D$33,0))))))</f>
        <v>TSV Ludwigshafen</v>
      </c>
    </row>
    <row r="34" spans="1:29" ht="11.1" customHeight="1">
      <c r="C34" s="226"/>
      <c r="D34" s="227"/>
      <c r="E34" s="199">
        <f>IF(OR(E33="",E33=0),"",IF(E33&gt;G33,2,IF(E33&lt;G33,0,1)))</f>
        <v>1</v>
      </c>
      <c r="F34" s="20" t="s">
        <v>22</v>
      </c>
      <c r="G34" s="200">
        <f>IF(OR(G33="",G33=0),"",IF(G33&gt;E33,2,IF(G33&lt;E33,0,1)))</f>
        <v>1</v>
      </c>
      <c r="H34" s="199">
        <f>IF(OR(H33="",H33=0),"",IF(H33&gt;J33,2,IF(H33&lt;J33,0,1)))</f>
        <v>0</v>
      </c>
      <c r="I34" s="20" t="s">
        <v>22</v>
      </c>
      <c r="J34" s="200">
        <f>IF(OR(J33="",J33=0),"",IF(J33&gt;H33,2,IF(J33&lt;H33,0,1)))</f>
        <v>2</v>
      </c>
      <c r="K34" s="199">
        <f>IF(OR(K33="",K33=0),"",IF(K33&gt;M33,2,IF(K33&lt;M33,0,1)))</f>
        <v>0</v>
      </c>
      <c r="L34" s="20" t="s">
        <v>22</v>
      </c>
      <c r="M34" s="200">
        <f>IF(OR(M33="",M33=0),"",IF(M33&gt;K33,2,IF(M33&lt;K33,0,1)))</f>
        <v>2</v>
      </c>
      <c r="N34" s="199">
        <f>IF(OR(N33="",N33=0),"",IF(N33&gt;P33,2,IF(N33&lt;P33,0,1)))</f>
        <v>0</v>
      </c>
      <c r="O34" s="20" t="s">
        <v>22</v>
      </c>
      <c r="P34" s="200">
        <f>IF(OR(P33="",P33=0),"",IF(P33&gt;N33,2,IF(P33&lt;N33,0,1)))</f>
        <v>2</v>
      </c>
      <c r="Q34" s="196"/>
      <c r="R34" s="197"/>
      <c r="S34" s="198"/>
      <c r="T34" s="199">
        <f>IF(Y34="","",SUM(E34,H34,K34,N34,Q34))</f>
        <v>1</v>
      </c>
      <c r="U34" s="20" t="s">
        <v>22</v>
      </c>
      <c r="V34" s="200">
        <f>IF(Y34="","",SUM(G34,J34,M34,P34,S34))</f>
        <v>7</v>
      </c>
      <c r="W34" s="201"/>
      <c r="X34" s="202">
        <f>+(T34-V34)+T33/V33+T34</f>
        <v>-4.2027972027972025</v>
      </c>
      <c r="Y34" s="45" t="s">
        <v>23</v>
      </c>
    </row>
    <row r="35" spans="1:29" ht="10.15" customHeight="1">
      <c r="C35" s="206"/>
      <c r="D35" s="206"/>
      <c r="E35" s="207"/>
      <c r="F35" s="133"/>
      <c r="G35" s="155"/>
      <c r="H35" s="207"/>
      <c r="I35" s="133"/>
      <c r="J35" s="155"/>
      <c r="K35" s="207"/>
      <c r="L35" s="133"/>
      <c r="M35" s="155"/>
      <c r="N35" s="207"/>
      <c r="O35" s="133"/>
      <c r="P35" s="155"/>
      <c r="Q35" s="208"/>
      <c r="R35" s="208"/>
      <c r="S35" s="208"/>
      <c r="T35" s="207"/>
      <c r="U35" s="133"/>
      <c r="V35" s="155"/>
      <c r="W35" s="209"/>
      <c r="X35" s="202"/>
      <c r="Y35" s="45" t="s">
        <v>23</v>
      </c>
    </row>
    <row r="36" spans="1:29" ht="10.15" hidden="1" customHeight="1" outlineLevel="1">
      <c r="C36" s="210" t="s">
        <v>24</v>
      </c>
      <c r="D36" s="211" t="str">
        <f>+D25</f>
        <v>Charlottenburger TSV</v>
      </c>
      <c r="E36" s="212"/>
      <c r="F36" s="213"/>
      <c r="G36" s="214"/>
      <c r="H36" s="215"/>
      <c r="I36" s="216" t="s">
        <v>21</v>
      </c>
      <c r="J36" s="217"/>
      <c r="K36" s="215"/>
      <c r="L36" s="216" t="s">
        <v>21</v>
      </c>
      <c r="M36" s="217"/>
      <c r="N36" s="215"/>
      <c r="O36" s="216" t="s">
        <v>21</v>
      </c>
      <c r="P36" s="217"/>
      <c r="Q36" s="218"/>
      <c r="R36" s="216" t="s">
        <v>21</v>
      </c>
      <c r="S36" s="219"/>
      <c r="T36" s="11"/>
      <c r="U36" s="15"/>
      <c r="V36" s="28"/>
      <c r="W36" s="24"/>
      <c r="X36" s="202"/>
      <c r="Y36" s="45"/>
    </row>
    <row r="37" spans="1:29" ht="10.15" hidden="1" customHeight="1" outlineLevel="1">
      <c r="C37" s="220"/>
      <c r="D37" s="211" t="str">
        <f>+D27</f>
        <v>TSV Burgdorf</v>
      </c>
      <c r="E37" s="215" t="str">
        <f>IF(J36="","",J36)</f>
        <v/>
      </c>
      <c r="F37" s="216" t="s">
        <v>21</v>
      </c>
      <c r="G37" s="217" t="str">
        <f>IF(H36="","",H36)</f>
        <v/>
      </c>
      <c r="H37" s="212"/>
      <c r="I37" s="213"/>
      <c r="J37" s="214"/>
      <c r="K37" s="215"/>
      <c r="L37" s="216" t="s">
        <v>21</v>
      </c>
      <c r="M37" s="217"/>
      <c r="N37" s="215"/>
      <c r="O37" s="216" t="s">
        <v>21</v>
      </c>
      <c r="P37" s="217"/>
      <c r="Q37" s="218"/>
      <c r="R37" s="216" t="s">
        <v>21</v>
      </c>
      <c r="S37" s="219"/>
      <c r="T37" s="11"/>
      <c r="U37" s="15"/>
      <c r="V37" s="28"/>
      <c r="W37" s="24"/>
      <c r="X37" s="202"/>
      <c r="Y37" s="45"/>
    </row>
    <row r="38" spans="1:29" ht="10.15" hidden="1" customHeight="1" outlineLevel="1">
      <c r="C38" s="220"/>
      <c r="D38" s="211" t="str">
        <f>+D29</f>
        <v>TV Frisch Auf Altenbochum</v>
      </c>
      <c r="E38" s="215" t="str">
        <f>IF(M36="","",M36)</f>
        <v/>
      </c>
      <c r="F38" s="216" t="s">
        <v>21</v>
      </c>
      <c r="G38" s="217" t="str">
        <f>IF(K36="","",K36)</f>
        <v/>
      </c>
      <c r="H38" s="215" t="str">
        <f>IF(M37="","",M37)</f>
        <v/>
      </c>
      <c r="I38" s="216" t="s">
        <v>21</v>
      </c>
      <c r="J38" s="217" t="str">
        <f>IF(K37="","",K37)</f>
        <v/>
      </c>
      <c r="K38" s="212"/>
      <c r="L38" s="213"/>
      <c r="M38" s="214"/>
      <c r="N38" s="215"/>
      <c r="O38" s="216" t="s">
        <v>21</v>
      </c>
      <c r="P38" s="217"/>
      <c r="Q38" s="218"/>
      <c r="R38" s="216" t="s">
        <v>21</v>
      </c>
      <c r="S38" s="219"/>
      <c r="T38" s="11"/>
      <c r="U38" s="15"/>
      <c r="V38" s="28"/>
      <c r="W38" s="24"/>
      <c r="X38" s="202"/>
      <c r="Y38" s="45"/>
    </row>
    <row r="39" spans="1:29" ht="10.15" hidden="1" customHeight="1" outlineLevel="1">
      <c r="C39" s="220"/>
      <c r="D39" s="211" t="str">
        <f>+D31</f>
        <v>TV Berkenbaum</v>
      </c>
      <c r="E39" s="215" t="str">
        <f>IF(P36="","",P36)</f>
        <v/>
      </c>
      <c r="F39" s="216" t="s">
        <v>21</v>
      </c>
      <c r="G39" s="217" t="str">
        <f>IF(N36="","",N36)</f>
        <v/>
      </c>
      <c r="H39" s="215" t="str">
        <f>IF(P37="","",P37)</f>
        <v/>
      </c>
      <c r="I39" s="216" t="s">
        <v>21</v>
      </c>
      <c r="J39" s="217" t="str">
        <f>IF(N37="","",N37)</f>
        <v/>
      </c>
      <c r="K39" s="215" t="str">
        <f>IF(P38="","",P38)</f>
        <v/>
      </c>
      <c r="L39" s="216" t="s">
        <v>21</v>
      </c>
      <c r="M39" s="217" t="str">
        <f>IF(N38="","",N38)</f>
        <v/>
      </c>
      <c r="N39" s="212"/>
      <c r="O39" s="213"/>
      <c r="P39" s="214"/>
      <c r="Q39" s="218"/>
      <c r="R39" s="216" t="s">
        <v>21</v>
      </c>
      <c r="S39" s="219"/>
      <c r="T39" s="11"/>
      <c r="U39" s="15"/>
      <c r="V39" s="28"/>
      <c r="W39" s="24"/>
      <c r="X39" s="202"/>
      <c r="Y39" s="45"/>
    </row>
    <row r="40" spans="1:29" ht="10.15" hidden="1" customHeight="1" outlineLevel="1">
      <c r="D40" s="211" t="str">
        <f>+D33</f>
        <v>TSV Ludwigshafen</v>
      </c>
      <c r="E40" s="215" t="str">
        <f>IF(S36="","",S36)</f>
        <v/>
      </c>
      <c r="F40" s="216" t="s">
        <v>21</v>
      </c>
      <c r="G40" s="217" t="str">
        <f>IF(Q36="","",Q36)</f>
        <v/>
      </c>
      <c r="H40" s="215" t="str">
        <f>IF(S37="","",S37)</f>
        <v/>
      </c>
      <c r="I40" s="216" t="s">
        <v>21</v>
      </c>
      <c r="J40" s="217" t="str">
        <f>IF(Q37="","",Q37)</f>
        <v/>
      </c>
      <c r="K40" s="215" t="str">
        <f>IF(S38="","",S38)</f>
        <v/>
      </c>
      <c r="L40" s="216" t="s">
        <v>21</v>
      </c>
      <c r="M40" s="217" t="str">
        <f>IF(Q38="","",Q38)</f>
        <v/>
      </c>
      <c r="N40" s="215" t="str">
        <f>IF(S39="","",S39)</f>
        <v/>
      </c>
      <c r="O40" s="216" t="s">
        <v>21</v>
      </c>
      <c r="P40" s="217" t="str">
        <f>IF(Q39="","",Q39)</f>
        <v/>
      </c>
      <c r="Q40" s="212"/>
      <c r="R40" s="221"/>
      <c r="S40" s="214"/>
    </row>
    <row r="41" spans="1:29" ht="18" customHeight="1" collapsed="1">
      <c r="C41" s="30" t="s">
        <v>45</v>
      </c>
      <c r="R41" s="228"/>
    </row>
    <row r="42" spans="1:29" ht="17.25" customHeight="1">
      <c r="A42" s="16" t="s">
        <v>175</v>
      </c>
      <c r="B42" s="3" t="s">
        <v>35</v>
      </c>
      <c r="C42" s="265" t="str">
        <f>"4."&amp;+$D$5&amp;"  5."&amp;+$D$24</f>
        <v>4.Gruppe I  5.Gruppe J</v>
      </c>
      <c r="D42" s="267" t="str">
        <f>"  "&amp;IF(N42="","",IF(ISERROR(VLOOKUP($A$4&amp;TEXT($A$42,"000"),SamstagHaupt!$B$22:$T$160,8,FALSE)),"",VLOOKUP($A$4&amp;TEXT($A42,"000"),SamstagHaupt!$B$22:$T$160,8,FALSE)))</f>
        <v xml:space="preserve">  </v>
      </c>
      <c r="E42" s="231" t="str">
        <f>"  "&amp;IF(N42="","",IF(ISERROR(VLOOKUP($A$4&amp;TEXT($A$42,"000"),SamstagHaupt!$B$22:$T$160,12,FALSE)),"",VLOOKUP($A$4&amp;TEXT($A42,"000"),SamstagHaupt!$B$22:$T$160,12,FALSE)))</f>
        <v xml:space="preserve">  </v>
      </c>
      <c r="F42" s="231"/>
      <c r="G42" s="231"/>
      <c r="H42" s="231"/>
      <c r="I42" s="232"/>
      <c r="J42" s="223"/>
      <c r="K42" s="269" t="str">
        <f>IF(N42="","",IF(ISERROR(VLOOKUP($A$4&amp;TEXT($A$42,"000"),SamstagHaupt!$B$22:$T$160,17,FALSE)),"",VLOOKUP($A$4&amp;TEXT($A42,"000"),SamstagHaupt!$B$22:$T$160,17,FALSE)))</f>
        <v/>
      </c>
      <c r="L42" s="233" t="s">
        <v>21</v>
      </c>
      <c r="M42" s="271" t="str">
        <f>IF(N42="","",IF(ISERROR(VLOOKUP($A$4&amp;TEXT($A$42,"000"),SamstagHaupt!$B$22:$T$160,19,FALSE)),"",VLOOKUP($A$4&amp;TEXT($A42,"000"),SamstagHaupt!$B$22:$T$160,19,FALSE)))</f>
        <v/>
      </c>
      <c r="N42" s="234"/>
      <c r="O42" s="235"/>
      <c r="P42" s="167"/>
      <c r="AC42" s="236" t="str">
        <f>IF(K42="","",IF(K42&gt;M42,2,IF(K42&lt;M42,0,1)))</f>
        <v/>
      </c>
    </row>
    <row r="43" spans="1:29" ht="4.7" customHeight="1">
      <c r="A43" s="16"/>
      <c r="B43" s="24"/>
      <c r="C43" s="266"/>
      <c r="D43" s="268"/>
      <c r="E43" s="237"/>
      <c r="F43" s="238"/>
      <c r="G43" s="237"/>
      <c r="H43" s="237"/>
      <c r="I43" s="237"/>
      <c r="J43" s="237"/>
      <c r="K43" s="270"/>
      <c r="M43" s="272"/>
      <c r="N43" s="4"/>
    </row>
    <row r="44" spans="1:29" ht="17.25" customHeight="1">
      <c r="A44" s="16" t="s">
        <v>176</v>
      </c>
      <c r="B44" s="3" t="s">
        <v>36</v>
      </c>
      <c r="C44" s="265" t="str">
        <f>"4."&amp;+$D$24&amp;"  5."&amp;+$D$5</f>
        <v>4.Gruppe J  5.Gruppe I</v>
      </c>
      <c r="D44" s="267" t="str">
        <f>"  "&amp;IF(N44="","",IF(ISERROR(VLOOKUP($A$4&amp;TEXT($A$44,"000"),SamstagHaupt!$B$22:$T$160,8,FALSE)),"",VLOOKUP($A$4&amp;TEXT($A44,"000"),SamstagHaupt!$B$22:$T$160,8,FALSE)))</f>
        <v xml:space="preserve">  </v>
      </c>
      <c r="E44" s="231" t="str">
        <f>"  "&amp;IF(N44="","",IF(ISERROR(VLOOKUP($A$4&amp;TEXT($A$44,"000"),SamstagHaupt!$B$22:$T$160,12,FALSE)),"",VLOOKUP($A$4&amp;TEXT($A44,"000"),SamstagHaupt!$B$22:$T$160,12,FALSE)))</f>
        <v xml:space="preserve">  </v>
      </c>
      <c r="F44" s="231"/>
      <c r="G44" s="231"/>
      <c r="H44" s="231"/>
      <c r="I44" s="232"/>
      <c r="J44" s="223"/>
      <c r="K44" s="269" t="str">
        <f>IF(N44="","",IF(ISERROR(VLOOKUP($A$4&amp;TEXT($A$44,"000"),SamstagHaupt!$B$22:$T$160,17,FALSE)),"",VLOOKUP($A$4&amp;TEXT($A44,"000"),SamstagHaupt!$B$22:$T$160,17,FALSE)))</f>
        <v/>
      </c>
      <c r="L44" s="233" t="s">
        <v>21</v>
      </c>
      <c r="M44" s="271" t="str">
        <f>IF(N44="","",IF(ISERROR(VLOOKUP($A$4&amp;TEXT($A$44,"000"),SamstagHaupt!$B$22:$T$160,19,FALSE)),"",VLOOKUP($A$4&amp;TEXT($A44,"000"),SamstagHaupt!$B$22:$T$160,19,FALSE)))</f>
        <v/>
      </c>
      <c r="N44" s="234"/>
      <c r="O44" s="235"/>
      <c r="AC44" s="236" t="str">
        <f>IF(K44="","",IF(K44&gt;M44,2,IF(K44&lt;M44,0,1)))</f>
        <v/>
      </c>
    </row>
    <row r="45" spans="1:29" ht="18" customHeight="1">
      <c r="A45" s="16"/>
      <c r="C45" s="160" t="s">
        <v>46</v>
      </c>
      <c r="D45" s="240"/>
      <c r="E45" s="237"/>
      <c r="F45" s="238"/>
      <c r="G45" s="237"/>
      <c r="H45" s="237"/>
      <c r="I45" s="237"/>
      <c r="J45" s="237"/>
      <c r="K45" s="239"/>
      <c r="M45" s="50"/>
      <c r="N45" s="4"/>
      <c r="Q45" s="24"/>
      <c r="R45" s="24"/>
      <c r="S45" s="24"/>
      <c r="T45" s="24"/>
      <c r="U45" s="24"/>
      <c r="V45" s="24"/>
      <c r="W45" s="24"/>
    </row>
    <row r="46" spans="1:29" ht="17.25" customHeight="1">
      <c r="A46" s="16" t="s">
        <v>177</v>
      </c>
      <c r="C46" s="229" t="str">
        <f>"5."&amp;D4&amp;"/"&amp;D23&amp;"      Pl. 9./10."</f>
        <v>5.Gr I/Gr J      Pl. 9./10.</v>
      </c>
      <c r="D46" s="230" t="str">
        <f ca="1">"  "&amp;IF(N46="","",IF(ISERROR(VLOOKUP($A$4&amp;TEXT($A$46,"000"),SamstagHaupt!$B$22:$T$160,8,FALSE)),"",VLOOKUP($A$4&amp;TEXT($A46,"000"),SamstagHaupt!$B$22:$T$160,8,FALSE)))&amp;" : "&amp;IF(N46="","",IF(ISERROR(VLOOKUP($A$4&amp;TEXT($A$46,"000"),SamstagHaupt!$B$22:$T$160,12,FALSE)),"",VLOOKUP($A$4&amp;TEXT($A46,"000"),SamstagHaupt!$B$22:$T$160,12,FALSE)))</f>
        <v xml:space="preserve">  MTV München : TSV Ludwigshafen</v>
      </c>
      <c r="E46" s="231"/>
      <c r="F46" s="231"/>
      <c r="G46" s="231"/>
      <c r="H46" s="231"/>
      <c r="I46" s="232"/>
      <c r="J46" s="223"/>
      <c r="K46" s="242">
        <f>IF(N46="","",IF(ISERROR(VLOOKUP($A$4&amp;TEXT($A$46,"000"),SamstagHaupt!$B$22:$T$160,17,FALSE)),"",VLOOKUP($A$4&amp;TEXT($A46,"000"),SamstagHaupt!$B$22:$T$160,17,FALSE)))</f>
        <v>30</v>
      </c>
      <c r="L46" s="132" t="s">
        <v>21</v>
      </c>
      <c r="M46" s="243">
        <f>IF(N46="","",IF(ISERROR(VLOOKUP($A$4&amp;TEXT($A$46,"000"),SamstagHaupt!$B$22:$T$160,19,FALSE)),"",VLOOKUP($A$4&amp;TEXT($A46,"000"),SamstagHaupt!$B$22:$T$160,19,FALSE)))</f>
        <v>38</v>
      </c>
      <c r="N46" s="4" t="s">
        <v>23</v>
      </c>
      <c r="P46" s="162" t="s">
        <v>25</v>
      </c>
      <c r="Q46" s="244"/>
      <c r="R46" s="244"/>
      <c r="S46" s="244"/>
      <c r="T46" s="244"/>
      <c r="U46" s="244"/>
      <c r="V46" s="244"/>
      <c r="W46" s="244"/>
      <c r="AC46" s="236">
        <f>IF(K46="","",IF(K46&gt;M46,2,IF(K46&lt;M46,0,1)))</f>
        <v>0</v>
      </c>
    </row>
    <row r="47" spans="1:29" ht="4.7" customHeight="1">
      <c r="A47" s="16"/>
      <c r="C47" s="142"/>
      <c r="D47" s="240"/>
      <c r="E47" s="237"/>
      <c r="F47" s="237"/>
      <c r="G47" s="237"/>
      <c r="H47" s="237"/>
      <c r="I47" s="238"/>
      <c r="J47" s="237"/>
      <c r="K47" s="245"/>
      <c r="L47" s="246"/>
      <c r="M47" s="247"/>
      <c r="N47" s="4"/>
      <c r="Q47" s="24"/>
      <c r="R47" s="24"/>
      <c r="S47" s="24"/>
      <c r="T47" s="24"/>
      <c r="U47" s="24"/>
      <c r="V47" s="24"/>
      <c r="W47" s="24"/>
    </row>
    <row r="48" spans="1:29" ht="17.25" customHeight="1">
      <c r="A48" s="16" t="s">
        <v>178</v>
      </c>
      <c r="C48" s="248" t="str">
        <f>"4."&amp;D4&amp;"/"&amp;D23&amp;"      Pl. 7./8."</f>
        <v>4.Gr I/Gr J      Pl. 7./8.</v>
      </c>
      <c r="D48" s="230" t="str">
        <f ca="1">"  "&amp;IF(N48="","",IF(ISERROR(VLOOKUP($A$4&amp;TEXT($A$48,"000"),SamstagHaupt!$B$22:$T$160,8,FALSE)),"",VLOOKUP($A$4&amp;TEXT($A48,"000"),SamstagHaupt!$B$22:$T$160,8,FALSE)))&amp;" : "&amp;IF(N48="","",IF(ISERROR(VLOOKUP($A$4&amp;TEXT($A$48,"000"),SamstagHaupt!$B$22:$T$160,12,FALSE)),"",VLOOKUP($A$4&amp;TEXT($A48,"000"),SamstagHaupt!$B$22:$T$160,12,FALSE)))</f>
        <v xml:space="preserve">  SV Prag Stuttgart : Charlottenburger TSV</v>
      </c>
      <c r="E48" s="231"/>
      <c r="F48" s="231"/>
      <c r="G48" s="231"/>
      <c r="H48" s="231"/>
      <c r="I48" s="232"/>
      <c r="J48" s="223"/>
      <c r="K48" s="242">
        <f>IF(N48="","",IF(ISERROR(VLOOKUP($A$4&amp;TEXT($A$48,"000"),SamstagHaupt!$B$22:$T$160,17,FALSE)),"",VLOOKUP($A$4&amp;TEXT($A48,"000"),SamstagHaupt!$B$22:$T$160,17,FALSE)))</f>
        <v>28</v>
      </c>
      <c r="L48" s="132" t="s">
        <v>21</v>
      </c>
      <c r="M48" s="243">
        <f>IF(N48="","",IF(ISERROR(VLOOKUP($A$4&amp;TEXT($A$48,"000"),SamstagHaupt!$B$22:$T$160,19,FALSE)),"",VLOOKUP($A$4&amp;TEXT($A48,"000"),SamstagHaupt!$B$22:$T$160,19,FALSE)))</f>
        <v>38</v>
      </c>
      <c r="N48" s="4" t="s">
        <v>23</v>
      </c>
      <c r="P48" s="282">
        <v>1</v>
      </c>
      <c r="Q48" s="230" t="str">
        <f ca="1">"  "&amp;IF(K62&gt;M62,IF(Y48="","",IF(ISERROR(VLOOKUP($A$55&amp;TEXT($A62,"000"),Sonntag!$B$22:$U$138,8,FALSE)),"",VLOOKUP($A$55&amp;TEXT($A62,"000"),Sonntag!$B$22:$U$138,8,FALSE))),IF(Y48="","",IF(ISERROR(VLOOKUP($A$55&amp;TEXT($A62,"000"),Sonntag!$B$22:$U$138,12,FALSE)),"",VLOOKUP($A$55&amp;TEXT($A62,"000"),Sonntag!$B$22:$U$138,12,FALSE))))</f>
        <v xml:space="preserve">  SV Werder Bremen</v>
      </c>
      <c r="R48" s="249"/>
      <c r="S48" s="249"/>
      <c r="T48" s="249"/>
      <c r="U48" s="249"/>
      <c r="V48" s="249"/>
      <c r="W48" s="250"/>
      <c r="Y48" s="3" t="s">
        <v>23</v>
      </c>
      <c r="AC48" s="236">
        <f>IF(K48="","",IF(K48&gt;M48,2,IF(K48&lt;M48,0,1)))</f>
        <v>0</v>
      </c>
    </row>
    <row r="49" spans="1:29" ht="18" customHeight="1">
      <c r="A49" s="16"/>
      <c r="C49" s="160" t="s">
        <v>26</v>
      </c>
      <c r="D49" s="240"/>
      <c r="E49" s="237"/>
      <c r="F49" s="237"/>
      <c r="G49" s="237"/>
      <c r="H49" s="237"/>
      <c r="I49" s="238"/>
      <c r="J49" s="237"/>
      <c r="K49" s="239"/>
      <c r="M49" s="50"/>
      <c r="N49" s="4"/>
      <c r="P49" s="251">
        <v>2</v>
      </c>
      <c r="Q49" s="240" t="str">
        <f ca="1">"  "&amp;IF(K62&lt;M62,IF(Y49="","",IF(ISERROR(VLOOKUP($A$55&amp;TEXT($A62,"000"),Sonntag!$B$22:$U$138,8,FALSE)),"",VLOOKUP($A$55&amp;TEXT($A62,"000"),Sonntag!$B$22:$U$138,8,FALSE))),IF(Y49="","",IF(ISERROR(VLOOKUP($A$55&amp;TEXT($A62,"000"),Sonntag!$B$22:$U$138,12,FALSE)),"",VLOOKUP($A$55&amp;TEXT($A62,"000"),Sonntag!$B$22:$U$138,12,FALSE))))</f>
        <v xml:space="preserve">  TSV Burgdorf</v>
      </c>
      <c r="R49" s="167"/>
      <c r="S49" s="167"/>
      <c r="T49" s="167"/>
      <c r="U49" s="167"/>
      <c r="V49" s="167"/>
      <c r="W49" s="252"/>
      <c r="Y49" s="3" t="s">
        <v>23</v>
      </c>
      <c r="AC49" s="237"/>
    </row>
    <row r="50" spans="1:29" ht="17.25" customHeight="1">
      <c r="A50" s="16" t="s">
        <v>131</v>
      </c>
      <c r="B50" s="3" t="s">
        <v>27</v>
      </c>
      <c r="C50" s="229" t="str">
        <f>"2."&amp;+$D$5&amp;"  3."&amp;+$D$24</f>
        <v>2.Gruppe I  3.Gruppe J</v>
      </c>
      <c r="D50" s="230" t="str">
        <f ca="1">"  "&amp;IF(N50="","",IF(ISERROR(VLOOKUP($A$4&amp;TEXT($A$50,"000"),Sonntag!$B$22:$T$160,8,FALSE)),"",VLOOKUP($A$4&amp;TEXT($A50,"000"),Sonntag!$B$22:$T$160,8,FALSE)))&amp;" : "&amp;IF(N50="","",IF(ISERROR(VLOOKUP($A$4&amp;TEXT($A$50,"000"),Sonntag!$B$22:$T$160,12,FALSE)),"",VLOOKUP($A$4&amp;TEXT($A50,"000"),Sonntag!$B$22:$T$160,12,FALSE)))</f>
        <v xml:space="preserve">  TB Essen-Haarzopf : TV Frisch Auf Altenbochum</v>
      </c>
      <c r="E50" s="249"/>
      <c r="F50" s="231"/>
      <c r="G50" s="231"/>
      <c r="H50" s="231"/>
      <c r="I50" s="232"/>
      <c r="J50" s="223"/>
      <c r="K50" s="242">
        <f>IF(N50="","",IF(ISERROR(VLOOKUP($A$4&amp;TEXT($A$50,"000"),Sonntag!$B$22:$T$160,17,FALSE)),"",VLOOKUP($A$4&amp;TEXT($A50,"000"),Sonntag!$B$22:$T$160,17,FALSE)))</f>
        <v>34</v>
      </c>
      <c r="L50" s="132" t="s">
        <v>21</v>
      </c>
      <c r="M50" s="243">
        <f>IF(N50="","",IF(ISERROR(VLOOKUP($A$4&amp;TEXT($A$50,"000"),Sonntag!$B$22:$T$160,19,FALSE)),"",VLOOKUP($A$4&amp;TEXT($A50,"000"),Sonntag!$B$22:$T$160,19,FALSE)))</f>
        <v>31</v>
      </c>
      <c r="N50" s="4" t="s">
        <v>23</v>
      </c>
      <c r="P50" s="251">
        <v>3</v>
      </c>
      <c r="Q50" s="240" t="str">
        <f ca="1">"  "&amp;IF(K60&gt;M60,IF(Y50="","",IF(ISERROR(VLOOKUP($A$55&amp;TEXT($A60,"000"),Sonntag!$B$22:$U$138,8,FALSE)),"",VLOOKUP($A$55&amp;TEXT($A60,"000"),Sonntag!$B$22:$U$138,8,FALSE))),IF(Y50="","",IF(ISERROR(VLOOKUP($A$55&amp;TEXT($A60,"000"),Sonntag!$B$22:$U$138,12,FALSE)),"",VLOOKUP($A$55&amp;TEXT($A60,"000"),Sonntag!$B$22:$U$138,12,FALSE))))</f>
        <v xml:space="preserve">  TV Berkenbaum</v>
      </c>
      <c r="R50" s="167"/>
      <c r="S50" s="167"/>
      <c r="T50" s="167"/>
      <c r="U50" s="167"/>
      <c r="V50" s="167"/>
      <c r="W50" s="252"/>
      <c r="Y50" s="3" t="s">
        <v>23</v>
      </c>
      <c r="AC50" s="236">
        <f>IF(K50="","",IF(K50&gt;M50,2,IF(K50&lt;M50,0,1)))</f>
        <v>2</v>
      </c>
    </row>
    <row r="51" spans="1:29" ht="4.7" customHeight="1">
      <c r="A51" s="16"/>
      <c r="C51" s="237"/>
      <c r="D51" s="240"/>
      <c r="E51" s="237"/>
      <c r="F51" s="237"/>
      <c r="G51" s="237"/>
      <c r="H51" s="237"/>
      <c r="I51" s="237"/>
      <c r="J51" s="237"/>
      <c r="K51" s="245"/>
      <c r="L51" s="246"/>
      <c r="M51" s="247"/>
      <c r="N51" s="4"/>
      <c r="P51" s="251"/>
      <c r="Q51" s="240"/>
      <c r="R51" s="167"/>
      <c r="S51" s="167"/>
      <c r="T51" s="167"/>
      <c r="U51" s="167"/>
      <c r="V51" s="167"/>
      <c r="W51" s="252"/>
      <c r="AC51" s="236"/>
    </row>
    <row r="52" spans="1:29" ht="17.25" customHeight="1">
      <c r="A52" s="16" t="s">
        <v>132</v>
      </c>
      <c r="B52" s="3" t="s">
        <v>28</v>
      </c>
      <c r="C52" s="229" t="str">
        <f>"2."&amp;+$D$24&amp;"  3."&amp;+$D$5</f>
        <v>2.Gruppe J  3.Gruppe I</v>
      </c>
      <c r="D52" s="230" t="str">
        <f ca="1">"  "&amp;IF(N52="","",IF(ISERROR(VLOOKUP($A$4&amp;TEXT($A$52,"000"),Sonntag!$B$22:$T$160,8,FALSE)),"",VLOOKUP($A$4&amp;TEXT($A52,"000"),Sonntag!$B$22:$T$160,8,FALSE)))&amp;" : "&amp;IF(N52="","",IF(ISERROR(VLOOKUP($A$4&amp;TEXT($A$52,"000"),Sonntag!$B$22:$T$160,12,FALSE)),"",VLOOKUP($A$4&amp;TEXT($A52,"000"),Sonntag!$B$22:$T$160,12,FALSE)))</f>
        <v xml:space="preserve">  MTV Markoldendorf : TV Berkenbaum</v>
      </c>
      <c r="E52" s="231"/>
      <c r="F52" s="231"/>
      <c r="G52" s="231"/>
      <c r="H52" s="231"/>
      <c r="I52" s="232"/>
      <c r="J52" s="223"/>
      <c r="K52" s="242">
        <f>IF(N52="","",IF(ISERROR(VLOOKUP($A$4&amp;TEXT($A$52,"000"),Sonntag!$B$22:$T$160,17,FALSE)),"",VLOOKUP($A$4&amp;TEXT($A52,"000"),Sonntag!$B$22:$T$160,17,FALSE)))</f>
        <v>26</v>
      </c>
      <c r="L52" s="132" t="s">
        <v>21</v>
      </c>
      <c r="M52" s="243">
        <f>IF(N52="","",IF(ISERROR(VLOOKUP($A$4&amp;TEXT($A$52,"000"),Sonntag!$B$22:$T$160,19,FALSE)),"",VLOOKUP($A$4&amp;TEXT($A52,"000"),Sonntag!$B$22:$T$160,19,FALSE)))</f>
        <v>29</v>
      </c>
      <c r="N52" s="4" t="s">
        <v>23</v>
      </c>
      <c r="P52" s="251">
        <v>4</v>
      </c>
      <c r="Q52" s="240" t="str">
        <f ca="1">"  "&amp;IF(K60&lt;M60,IF(Y52="","",IF(ISERROR(VLOOKUP($A$55&amp;TEXT($A60,"000"),Sonntag!$B$22:$U$138,8,FALSE)),"",VLOOKUP($A$55&amp;TEXT($A60,"000"),Sonntag!$B$22:$U$138,8,FALSE))),IF(Y52="","",IF(ISERROR(VLOOKUP($A$55&amp;TEXT($A60,"000"),Sonntag!$B$22:$U$138,12,FALSE)),"",VLOOKUP($A$55&amp;TEXT($A60,"000"),Sonntag!$B$22:$U$138,12,FALSE))))</f>
        <v xml:space="preserve">  TB Essen-Haarzopf</v>
      </c>
      <c r="R52" s="167"/>
      <c r="S52" s="167"/>
      <c r="T52" s="167"/>
      <c r="U52" s="167"/>
      <c r="V52" s="167"/>
      <c r="W52" s="252"/>
      <c r="Y52" s="3" t="s">
        <v>23</v>
      </c>
      <c r="AC52" s="236">
        <f>IF(K52="","",IF(K52&gt;M52,2,IF(K52&lt;M52,0,1)))</f>
        <v>0</v>
      </c>
    </row>
    <row r="53" spans="1:29" ht="18" customHeight="1">
      <c r="A53" s="16"/>
      <c r="C53" s="160" t="s">
        <v>29</v>
      </c>
      <c r="D53" s="240"/>
      <c r="E53" s="237"/>
      <c r="F53" s="237"/>
      <c r="G53" s="237"/>
      <c r="H53" s="237"/>
      <c r="I53" s="237"/>
      <c r="J53" s="237"/>
      <c r="K53" s="245"/>
      <c r="L53" s="246"/>
      <c r="M53" s="247"/>
      <c r="N53" s="4"/>
      <c r="P53" s="251">
        <v>5</v>
      </c>
      <c r="Q53" s="240" t="str">
        <f ca="1">"  "&amp;IF(K58&gt;M58,IF(Y53="","",IF(ISERROR(VLOOKUP($A$55&amp;TEXT($A58,"000"),Sonntag!$B$22:$U$138,8,FALSE)),"",VLOOKUP($A$55&amp;TEXT($A58,"000"),Sonntag!$B$22:$U$138,8,FALSE))),IF(Y53="","",IF(ISERROR(VLOOKUP($A$55&amp;TEXT($A58,"000"),Sonntag!$B$22:$U$138,12,FALSE)),"",VLOOKUP($A$55&amp;TEXT($A58,"000"),Sonntag!$B$22:$U$138,12,FALSE))))</f>
        <v xml:space="preserve">  MTV Markoldendorf</v>
      </c>
      <c r="R53" s="167"/>
      <c r="S53" s="167"/>
      <c r="T53" s="167"/>
      <c r="U53" s="167"/>
      <c r="V53" s="167"/>
      <c r="W53" s="252"/>
      <c r="Y53" s="3" t="s">
        <v>23</v>
      </c>
      <c r="AC53" s="236"/>
    </row>
    <row r="54" spans="1:29" ht="17.25" customHeight="1">
      <c r="A54" s="16" t="s">
        <v>308</v>
      </c>
      <c r="B54" s="3" t="s">
        <v>30</v>
      </c>
      <c r="C54" s="229" t="str">
        <f>"1."&amp;+$D$5&amp;"  Sieger "&amp;+$B$52</f>
        <v>1.Gruppe I  Sieger d</v>
      </c>
      <c r="D54" s="230" t="str">
        <f ca="1">"  "&amp;IF(N54="","",IF(ISERROR(VLOOKUP($A$4&amp;TEXT($A$54,"000"),Sonntag!$B$22:$T$160,8,FALSE)),"",VLOOKUP($A$4&amp;TEXT($A54,"000"),Sonntag!$B$22:$T$160,8,FALSE)))&amp;" : "&amp;IF(N54="","",IF(ISERROR(VLOOKUP($A$4&amp;TEXT($A$54,"000"),Sonntag!$B$22:$T$160,12,FALSE)),"",VLOOKUP($A$4&amp;TEXT($A54,"000"),Sonntag!$B$22:$T$160,12,FALSE)))</f>
        <v xml:space="preserve">  SV Werder Bremen : TV Berkenbaum</v>
      </c>
      <c r="E54" s="231"/>
      <c r="F54" s="231"/>
      <c r="G54" s="231"/>
      <c r="H54" s="231"/>
      <c r="I54" s="232"/>
      <c r="J54" s="223"/>
      <c r="K54" s="242">
        <f>IF(N54="","",IF(ISERROR(VLOOKUP($A$4&amp;TEXT($A$54,"000"),Sonntag!$B$22:$T$160,17,FALSE)),"",VLOOKUP($A$4&amp;TEXT($A54,"000"),Sonntag!$B$22:$T$160,17,FALSE)))</f>
        <v>35</v>
      </c>
      <c r="L54" s="132" t="s">
        <v>21</v>
      </c>
      <c r="M54" s="243">
        <f>IF(N54="","",IF(ISERROR(VLOOKUP($A$4&amp;TEXT($A$54,"000"),Sonntag!$B$22:$T$160,19,FALSE)),"",VLOOKUP($A$4&amp;TEXT($A54,"000"),Sonntag!$B$22:$T$160,19,FALSE)))</f>
        <v>30</v>
      </c>
      <c r="N54" s="4" t="s">
        <v>23</v>
      </c>
      <c r="P54" s="251">
        <v>6</v>
      </c>
      <c r="Q54" s="240" t="str">
        <f ca="1">"  "&amp;IF(K58&lt;M58,IF(Y54="","",IF(ISERROR(VLOOKUP($A$55&amp;TEXT($A58,"000"),Sonntag!$B$22:$U$138,8,FALSE)),"",VLOOKUP($A$55&amp;TEXT($A58,"000"),Sonntag!$B$22:$U$138,8,FALSE))),IF(Y54="","",IF(ISERROR(VLOOKUP($A$55&amp;TEXT($A58,"000"),Sonntag!$B$22:$U$138,12,FALSE)),"",VLOOKUP($A$55&amp;TEXT($A58,"000"),Sonntag!$B$22:$U$138,12,FALSE))))</f>
        <v xml:space="preserve">  TV Frisch Auf Altenbochum</v>
      </c>
      <c r="R54" s="167"/>
      <c r="S54" s="167"/>
      <c r="T54" s="167"/>
      <c r="U54" s="167"/>
      <c r="V54" s="167"/>
      <c r="W54" s="252"/>
      <c r="Y54" s="3" t="s">
        <v>23</v>
      </c>
      <c r="AC54" s="236">
        <f>IF(K54="","",IF(K54&gt;M54,2,IF(K54&lt;M54,0,1)))</f>
        <v>2</v>
      </c>
    </row>
    <row r="55" spans="1:29" ht="4.7" customHeight="1">
      <c r="A55" s="16" t="s">
        <v>237</v>
      </c>
      <c r="C55" s="238"/>
      <c r="D55" s="240"/>
      <c r="E55" s="237"/>
      <c r="F55" s="238"/>
      <c r="G55" s="237"/>
      <c r="H55" s="237"/>
      <c r="I55" s="237"/>
      <c r="J55" s="237"/>
      <c r="K55" s="245"/>
      <c r="L55" s="246"/>
      <c r="M55" s="247"/>
      <c r="N55" s="4"/>
      <c r="P55" s="251"/>
      <c r="Q55" s="167"/>
      <c r="R55" s="167"/>
      <c r="S55" s="167"/>
      <c r="T55" s="167"/>
      <c r="U55" s="167"/>
      <c r="V55" s="167"/>
      <c r="W55" s="252"/>
      <c r="AC55" s="236"/>
    </row>
    <row r="56" spans="1:29" ht="17.25" customHeight="1">
      <c r="A56" s="16" t="s">
        <v>309</v>
      </c>
      <c r="B56" s="3" t="s">
        <v>31</v>
      </c>
      <c r="C56" s="229" t="str">
        <f>"1."&amp;+$D$24&amp;"  Sieger "&amp;+$B$50</f>
        <v>1.Gruppe J  Sieger c</v>
      </c>
      <c r="D56" s="230" t="str">
        <f ca="1">"  "&amp;IF(N56="","",IF(ISERROR(VLOOKUP($A$4&amp;TEXT($A$56,"000"),Sonntag!$B$22:$T$160,8,FALSE)),"",VLOOKUP($A$4&amp;TEXT($A56,"000"),Sonntag!$B$22:$T$160,8,FALSE)))&amp;" : "&amp;IF(N56="","",IF(ISERROR(VLOOKUP($A$4&amp;TEXT($A$56,"000"),Sonntag!$B$22:$T$160,12,FALSE)),"",VLOOKUP($A$4&amp;TEXT($A56,"000"),Sonntag!$B$22:$T$160,12,FALSE)))</f>
        <v xml:space="preserve">  TSV Burgdorf : TB Essen-Haarzopf</v>
      </c>
      <c r="E56" s="231"/>
      <c r="F56" s="231"/>
      <c r="G56" s="231"/>
      <c r="H56" s="231"/>
      <c r="I56" s="231"/>
      <c r="J56" s="223"/>
      <c r="K56" s="242">
        <f>IF(N56="","",IF(ISERROR(VLOOKUP($A$4&amp;TEXT($A$56,"000"),Sonntag!$B$22:$T$160,17,FALSE)),"",VLOOKUP($A$4&amp;TEXT($A56,"000"),Sonntag!$B$22:$T$160,17,FALSE)))</f>
        <v>30</v>
      </c>
      <c r="L56" s="132" t="s">
        <v>21</v>
      </c>
      <c r="M56" s="243">
        <f>IF(N56="","",IF(ISERROR(VLOOKUP($A$4&amp;TEXT($A$56,"000"),Sonntag!$B$22:$T$160,19,FALSE)),"",VLOOKUP($A$4&amp;TEXT($A56,"000"),Sonntag!$B$22:$T$160,19,FALSE)))</f>
        <v>27</v>
      </c>
      <c r="N56" s="4" t="s">
        <v>23</v>
      </c>
      <c r="P56" s="251">
        <v>7</v>
      </c>
      <c r="Q56" s="240" t="str">
        <f ca="1">"  "&amp;IF(K48&gt;M48,IF(Y56="","",IF(ISERROR(VLOOKUP($A$55&amp;TEXT($A48,"000"),SamstagHaupt!$B$22:$U$160,8,FALSE)),"",VLOOKUP($A$55&amp;TEXT($A48,"000"),SamstagHaupt!$B$22:$U$160,8,FALSE))),IF(Y56="","",IF(ISERROR(VLOOKUP($A$55&amp;TEXT($A48,"000"),SamstagHaupt!$B$22:$U$160,12,FALSE)),"",VLOOKUP($A$55&amp;TEXT($A48,"000"),SamstagHaupt!$B$22:$U$160,12,FALSE))))</f>
        <v xml:space="preserve">  Charlottenburger TSV</v>
      </c>
      <c r="R56" s="167"/>
      <c r="S56" s="167"/>
      <c r="T56" s="167"/>
      <c r="U56" s="167"/>
      <c r="V56" s="167"/>
      <c r="W56" s="252"/>
      <c r="Y56" s="3" t="s">
        <v>23</v>
      </c>
      <c r="AC56" s="236">
        <f>IF(K56="","",IF(K56&gt;M56,2,IF(K56&lt;M56,0,1)))</f>
        <v>2</v>
      </c>
    </row>
    <row r="57" spans="1:29" ht="18" customHeight="1">
      <c r="A57" s="16"/>
      <c r="C57" s="260" t="s">
        <v>32</v>
      </c>
      <c r="D57" s="240"/>
      <c r="E57" s="237"/>
      <c r="F57" s="238"/>
      <c r="G57" s="237"/>
      <c r="H57" s="237"/>
      <c r="I57" s="237"/>
      <c r="J57" s="237"/>
      <c r="K57" s="245"/>
      <c r="L57" s="246"/>
      <c r="M57" s="247"/>
      <c r="N57" s="4"/>
      <c r="P57" s="251">
        <v>8</v>
      </c>
      <c r="Q57" s="240" t="str">
        <f ca="1">"  "&amp;IF(K48&lt;M48,IF(Y57="","",IF(ISERROR(VLOOKUP($A$55&amp;TEXT($A48,"000"),SamstagHaupt!$B$22:$U$160,8,FALSE)),"",VLOOKUP($A$55&amp;TEXT($A48,"000"),SamstagHaupt!$B$22:$U$160,8,FALSE))),IF(Y57="","",IF(ISERROR(VLOOKUP($A$55&amp;TEXT($A48,"000"),SamstagHaupt!$B$22:$U$160,12,FALSE)),"",VLOOKUP($A$55&amp;TEXT($A48,"000"),SamstagHaupt!$B$22:$U$160,12,FALSE))))</f>
        <v xml:space="preserve">  SV Prag Stuttgart</v>
      </c>
      <c r="R57" s="167"/>
      <c r="S57" s="167"/>
      <c r="T57" s="167"/>
      <c r="U57" s="167"/>
      <c r="V57" s="167"/>
      <c r="W57" s="252"/>
      <c r="Y57" s="3" t="s">
        <v>23</v>
      </c>
      <c r="AC57" s="236"/>
    </row>
    <row r="58" spans="1:29" ht="17.25" customHeight="1">
      <c r="A58" s="16" t="s">
        <v>310</v>
      </c>
      <c r="C58" s="241" t="str">
        <f>"V."&amp;B50&amp;"/"&amp;B52&amp;"         5./6. Pl."</f>
        <v>V.c/d         5./6. Pl.</v>
      </c>
      <c r="D58" s="230" t="str">
        <f ca="1">"  "&amp;IF(N58="","",IF(ISERROR(VLOOKUP($A$4&amp;TEXT($A$58,"000"),Sonntag!$B$22:$T$160,8,FALSE)),"",VLOOKUP($A$4&amp;TEXT($A58,"000"),Sonntag!$B$22:$T$160,8,FALSE)))&amp;" : "&amp;IF(N58="","",IF(ISERROR(VLOOKUP($A$4&amp;TEXT($A$58,"000"),Sonntag!$B$22:$T$160,12,FALSE)),"",VLOOKUP($A$4&amp;TEXT($A58,"000"),Sonntag!$B$22:$T$160,12,FALSE)))</f>
        <v xml:space="preserve">  TV Frisch Auf Altenbochum : MTV Markoldendorf</v>
      </c>
      <c r="E58" s="231"/>
      <c r="F58" s="231"/>
      <c r="G58" s="231"/>
      <c r="H58" s="231"/>
      <c r="I58" s="231"/>
      <c r="J58" s="223"/>
      <c r="K58" s="242">
        <f>IF(N58="","",IF(ISERROR(VLOOKUP($A$4&amp;TEXT($A$58,"000"),Sonntag!$B$22:$T$160,17,FALSE)),"",VLOOKUP($A$4&amp;TEXT($A58,"000"),Sonntag!$B$22:$T$160,17,FALSE)))</f>
        <v>23</v>
      </c>
      <c r="L58" s="132" t="s">
        <v>21</v>
      </c>
      <c r="M58" s="243">
        <f>IF(N58="","",IF(ISERROR(VLOOKUP($A$4&amp;TEXT($A$58,"000"),Sonntag!$B$22:$T$160,19,FALSE)),"",VLOOKUP($A$4&amp;TEXT($A58,"000"),Sonntag!$B$22:$T$160,19,FALSE)))</f>
        <v>31</v>
      </c>
      <c r="N58" s="4" t="s">
        <v>23</v>
      </c>
      <c r="P58" s="251">
        <v>9</v>
      </c>
      <c r="Q58" s="240" t="str">
        <f ca="1">"  "&amp;IF(K46&gt;M46,IF(Y58="","",IF(ISERROR(VLOOKUP($A$55&amp;TEXT($A46,"000"),SamstagHaupt!$B$22:$U$160,8,FALSE)),"",VLOOKUP($A$55&amp;TEXT($A46,"000"),SamstagHaupt!$B$22:$U$160,8,FALSE))),IF(Y58="","",IF(ISERROR(VLOOKUP($A$55&amp;TEXT($A46,"000"),SamstagHaupt!$B$22:$U$160,12,FALSE)),"",VLOOKUP($A$55&amp;TEXT($A46,"000"),SamstagHaupt!$B$22:$U$160,12,FALSE))))</f>
        <v xml:space="preserve">  TSV Ludwigshafen</v>
      </c>
      <c r="R58" s="167"/>
      <c r="S58" s="167"/>
      <c r="T58" s="167"/>
      <c r="U58" s="167"/>
      <c r="V58" s="167"/>
      <c r="W58" s="252"/>
      <c r="Y58" s="3" t="s">
        <v>23</v>
      </c>
      <c r="AC58" s="236">
        <f>IF(K58="","",IF(K58&gt;M58,2,IF(K58&lt;M58,0,1)))</f>
        <v>0</v>
      </c>
    </row>
    <row r="59" spans="1:29" ht="4.7" customHeight="1">
      <c r="A59" s="16"/>
      <c r="C59" s="237"/>
      <c r="D59" s="240"/>
      <c r="E59" s="237"/>
      <c r="F59" s="237"/>
      <c r="G59" s="237"/>
      <c r="H59" s="237"/>
      <c r="I59" s="238"/>
      <c r="J59" s="237"/>
      <c r="K59" s="245"/>
      <c r="L59" s="246"/>
      <c r="M59" s="247"/>
      <c r="N59" s="4"/>
      <c r="P59" s="251"/>
      <c r="Q59" s="240"/>
      <c r="R59" s="167"/>
      <c r="S59" s="167"/>
      <c r="T59" s="167"/>
      <c r="U59" s="167"/>
      <c r="V59" s="167"/>
      <c r="W59" s="252"/>
      <c r="Y59" s="3" t="s">
        <v>23</v>
      </c>
      <c r="AC59" s="236"/>
    </row>
    <row r="60" spans="1:29" ht="17.25" customHeight="1">
      <c r="A60" s="16" t="s">
        <v>311</v>
      </c>
      <c r="C60" s="241" t="str">
        <f>"V."&amp;B54&amp;"/"&amp;B56&amp;"         3./4. Pl."</f>
        <v>V.e/f         3./4. Pl.</v>
      </c>
      <c r="D60" s="230" t="str">
        <f ca="1">"  "&amp;IF(N60="","",IF(ISERROR(VLOOKUP($A$4&amp;TEXT($A$60,"000"),Sonntag!$B$22:$T$160,8,FALSE)),"",VLOOKUP($A$4&amp;TEXT($A60,"000"),Sonntag!$B$22:$T$160,8,FALSE)))&amp;" : "&amp;IF(N60="","",IF(ISERROR(VLOOKUP($A$4&amp;TEXT($A$60,"000"),Sonntag!$B$22:$T$160,12,FALSE)),"",VLOOKUP($A$4&amp;TEXT($A60,"000"),Sonntag!$B$22:$T$160,12,FALSE)))</f>
        <v xml:space="preserve">  TV Berkenbaum : TB Essen-Haarzopf</v>
      </c>
      <c r="E60" s="231"/>
      <c r="F60" s="232"/>
      <c r="G60" s="231"/>
      <c r="H60" s="231"/>
      <c r="I60" s="231"/>
      <c r="J60" s="223"/>
      <c r="K60" s="242">
        <f>IF(N60="","",IF(ISERROR(VLOOKUP($A$4&amp;TEXT($A$60,"000"),Sonntag!$B$22:$T$160,17,FALSE)),"",VLOOKUP($A$4&amp;TEXT($A60,"000"),Sonntag!$B$22:$T$160,17,FALSE)))</f>
        <v>31</v>
      </c>
      <c r="L60" s="132" t="s">
        <v>21</v>
      </c>
      <c r="M60" s="243">
        <f>IF(N60="","",IF(ISERROR(VLOOKUP($A$4&amp;TEXT($A$60,"000"),Sonntag!$B$22:$T$160,19,FALSE)),"",VLOOKUP($A$4&amp;TEXT($A60,"000"),Sonntag!$B$22:$T$160,19,FALSE)))</f>
        <v>28</v>
      </c>
      <c r="N60" s="4" t="s">
        <v>23</v>
      </c>
      <c r="P60" s="253">
        <v>10</v>
      </c>
      <c r="Q60" s="254" t="str">
        <f ca="1">"  "&amp;IF(K46&lt;M46,IF(Y60="","",IF(ISERROR(VLOOKUP($A$55&amp;TEXT($A46,"000"),SamstagHaupt!$B$22:$U$160,8,FALSE)),"",VLOOKUP($A$55&amp;TEXT($A46,"000"),SamstagHaupt!$B$22:$U$160,8,FALSE))),IF(Y60="","",IF(ISERROR(VLOOKUP($A$55&amp;TEXT($A46,"000"),SamstagHaupt!$B$22:$U$160,12,FALSE)),"",VLOOKUP($A$55&amp;TEXT($A46,"000"),SamstagHaupt!$B$22:$U$160,12,FALSE))))</f>
        <v xml:space="preserve">  MTV München</v>
      </c>
      <c r="R60" s="255"/>
      <c r="S60" s="255"/>
      <c r="T60" s="255"/>
      <c r="U60" s="255"/>
      <c r="V60" s="255"/>
      <c r="W60" s="256"/>
      <c r="Y60" s="3" t="s">
        <v>23</v>
      </c>
      <c r="AC60" s="236">
        <f>IF(K60="","",IF(K60&gt;M60,2,IF(K60&lt;M60,0,1)))</f>
        <v>2</v>
      </c>
    </row>
    <row r="61" spans="1:29" ht="18" customHeight="1">
      <c r="A61" s="16"/>
      <c r="C61" s="159" t="s">
        <v>33</v>
      </c>
      <c r="D61" s="167"/>
      <c r="E61" s="237"/>
      <c r="F61" s="237"/>
      <c r="G61" s="237"/>
      <c r="H61" s="24"/>
      <c r="I61" s="157"/>
      <c r="J61" s="24"/>
      <c r="K61" s="245"/>
      <c r="L61" s="246"/>
      <c r="M61" s="247"/>
      <c r="N61" s="4"/>
      <c r="AC61" s="236"/>
    </row>
    <row r="62" spans="1:29" ht="17.25" customHeight="1">
      <c r="A62" s="16" t="s">
        <v>312</v>
      </c>
      <c r="C62" s="241" t="str">
        <f>"S."&amp;B54&amp;"/"&amp;B56&amp;"         1./2. Pl."</f>
        <v>S.e/f         1./2. Pl.</v>
      </c>
      <c r="D62" s="230" t="str">
        <f ca="1">"  "&amp;IF(N62="","",IF(ISERROR(VLOOKUP($A$4&amp;TEXT($A$62,"000"),Sonntag!$B$22:$T$160,8,FALSE)),"",VLOOKUP($A$4&amp;TEXT($A62,"000"),Sonntag!$B$22:$T$160,8,FALSE)))&amp;" : "&amp;IF(N62="","",IF(ISERROR(VLOOKUP($A$4&amp;TEXT($A$62,"000"),Sonntag!$B$22:$T$160,12,FALSE)),"",VLOOKUP($A$4&amp;TEXT($A62,"000"),Sonntag!$B$22:$T$160,12,FALSE)))</f>
        <v xml:space="preserve">  SV Werder Bremen : TSV Burgdorf</v>
      </c>
      <c r="E62" s="231"/>
      <c r="F62" s="257"/>
      <c r="G62" s="258"/>
      <c r="H62" s="231"/>
      <c r="I62" s="231"/>
      <c r="J62" s="223"/>
      <c r="K62" s="242">
        <f>IF(N62="","",IF(ISERROR(VLOOKUP($A$4&amp;TEXT($A$62,"000"),Sonntag!$B$22:$T$160,17,FALSE)),"",VLOOKUP($A$4&amp;TEXT($A62,"000"),Sonntag!$B$22:$T$160,17,FALSE)))</f>
        <v>32</v>
      </c>
      <c r="L62" s="132" t="s">
        <v>21</v>
      </c>
      <c r="M62" s="243">
        <f>IF(N62="","",IF(ISERROR(VLOOKUP($A$4&amp;TEXT($A$62,"000"),Sonntag!$B$22:$T$160,19,FALSE)),"",VLOOKUP($A$4&amp;TEXT($A62,"000"),Sonntag!$B$22:$T$160,19,FALSE)))</f>
        <v>28</v>
      </c>
      <c r="N62" s="4" t="s">
        <v>23</v>
      </c>
      <c r="AC62" s="236">
        <f>IF(K62="","",IF(K62&gt;M62,2,IF(K62&lt;M62,0,1)))</f>
        <v>2</v>
      </c>
    </row>
  </sheetData>
  <phoneticPr fontId="0" type="noConversion"/>
  <conditionalFormatting sqref="K50 M50 K52 M52 K54 M54 K56 M56 K58 M58 K60 M60 K62 M62 K46 M46 K48 M48 J25:K25 M25:N25 H25 M27 Q27 S27 K27 G31:H31 J31:K31 M31 E31 G33:H33 J33:K33 E33 G29:H29 J29 E29 P29:Q29 S29 N29 S25 P25:Q25 S31 Q31 P33 M33:N33 G27 E27 J6:K6 M6:N6 H6 M8:N8 P8:Q8 S8 K8 G12:H12 J12:K12 M12 E12 G14:H14 J14:K14 E14 G10:H10 J10 E10 P10:Q10 S10 N10 S6 P6:Q6 S12 Q12 P14 M14:N14 G8 E8">
    <cfRule type="cellIs" dxfId="99" priority="2" stopIfTrue="1" operator="lessThan">
      <formula>1</formula>
    </cfRule>
  </conditionalFormatting>
  <conditionalFormatting sqref="N27 P27">
    <cfRule type="cellIs" dxfId="98" priority="1" stopIfTrue="1" operator="lessThan">
      <formula>1</formula>
    </cfRule>
  </conditionalFormatting>
  <printOptions horizontalCentered="1"/>
  <pageMargins left="0.35433070866141736" right="0.35433070866141736" top="0.19685039370078741" bottom="0.39370078740157483" header="0.51181102362204722" footer="0.51181102362204722"/>
  <pageSetup paperSize="9" scale="97" orientation="portrait" horizontalDpi="300" verticalDpi="300" r:id="rId1"/>
  <headerFooter alignWithMargins="0">
    <oddFooter>&amp;R&amp;6&amp;F; &amp;A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>
    <tabColor rgb="FF92D050"/>
    <pageSetUpPr fitToPage="1"/>
  </sheetPr>
  <dimension ref="A1:AI62"/>
  <sheetViews>
    <sheetView showGridLines="0" topLeftCell="B13" zoomScale="90" zoomScaleNormal="90" workbookViewId="0">
      <selection activeCell="Q48" sqref="Q48:Q60"/>
    </sheetView>
  </sheetViews>
  <sheetFormatPr baseColWidth="10" defaultRowHeight="12.75" outlineLevelRow="1" outlineLevelCol="1"/>
  <cols>
    <col min="1" max="1" width="3" style="3" hidden="1" customWidth="1" outlineLevel="1"/>
    <col min="2" max="2" width="2" style="3" customWidth="1" collapsed="1"/>
    <col min="3" max="3" width="6.85546875" style="3" customWidth="1"/>
    <col min="4" max="4" width="24.7109375" style="3" customWidth="1"/>
    <col min="5" max="5" width="4" style="3" customWidth="1"/>
    <col min="6" max="6" width="1.7109375" style="3" customWidth="1"/>
    <col min="7" max="8" width="4" style="3" customWidth="1"/>
    <col min="9" max="9" width="1.7109375" style="3" customWidth="1"/>
    <col min="10" max="11" width="4" style="3" customWidth="1"/>
    <col min="12" max="12" width="1.7109375" style="3" customWidth="1"/>
    <col min="13" max="14" width="4" style="3" customWidth="1"/>
    <col min="15" max="15" width="1.7109375" style="3" customWidth="1"/>
    <col min="16" max="17" width="4" style="3" customWidth="1"/>
    <col min="18" max="18" width="1.7109375" style="3" customWidth="1"/>
    <col min="19" max="20" width="4" style="3" customWidth="1"/>
    <col min="21" max="21" width="1.7109375" style="3" customWidth="1"/>
    <col min="22" max="22" width="4" style="3" customWidth="1"/>
    <col min="23" max="23" width="4.7109375" style="3" customWidth="1"/>
    <col min="24" max="24" width="6.5703125" style="3" hidden="1" customWidth="1" outlineLevel="1"/>
    <col min="25" max="25" width="4" style="3" customWidth="1" collapsed="1"/>
    <col min="26" max="26" width="4.85546875" style="3" customWidth="1"/>
    <col min="27" max="27" width="1.7109375" style="3" customWidth="1"/>
    <col min="28" max="28" width="4" style="3" customWidth="1"/>
    <col min="29" max="29" width="24" style="3" bestFit="1" customWidth="1"/>
    <col min="30" max="30" width="4.7109375" style="3" customWidth="1"/>
    <col min="31" max="31" width="24" style="3" bestFit="1" customWidth="1"/>
    <col min="32" max="32" width="3" style="3" bestFit="1" customWidth="1"/>
    <col min="33" max="33" width="1.28515625" style="3" customWidth="1"/>
    <col min="34" max="34" width="3" style="3" bestFit="1" customWidth="1"/>
    <col min="35" max="35" width="5.140625" style="3" customWidth="1"/>
    <col min="36" max="16384" width="11.42578125" style="3"/>
  </cols>
  <sheetData>
    <row r="1" spans="1:35" ht="24.95" customHeight="1">
      <c r="B1" s="158"/>
      <c r="C1" s="259" t="str">
        <f>Daten!A1&amp;" "&amp;Daten!B1&amp;" "&amp;Daten!L1</f>
        <v>54. Deutsche Prellball Meisterschaften der Seniorinnen und Senioren 2017</v>
      </c>
      <c r="D1" s="161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</row>
    <row r="2" spans="1:35" ht="21.75" customHeight="1">
      <c r="C2" s="163" t="s">
        <v>34</v>
      </c>
      <c r="D2" s="164"/>
      <c r="E2" s="165"/>
      <c r="F2" s="166"/>
      <c r="G2" s="165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3" t="str">
        <f>+Daten!C11</f>
        <v>Männer 40</v>
      </c>
      <c r="T2" s="168"/>
      <c r="U2" s="168"/>
      <c r="V2" s="168"/>
      <c r="W2" s="164"/>
    </row>
    <row r="3" spans="1:35" ht="6.75" customHeight="1">
      <c r="C3" s="169"/>
      <c r="D3" s="167"/>
      <c r="E3" s="165"/>
      <c r="F3" s="166"/>
      <c r="G3" s="165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9"/>
      <c r="T3" s="167"/>
      <c r="U3" s="167"/>
      <c r="V3" s="167"/>
      <c r="W3" s="167"/>
    </row>
    <row r="4" spans="1:35" ht="21.75" hidden="1" customHeight="1" outlineLevel="1">
      <c r="A4" s="3" t="s">
        <v>15</v>
      </c>
      <c r="C4" s="170"/>
      <c r="D4" s="288" t="str">
        <f>MID(D5,1,2)&amp; MID(D5,7,8)</f>
        <v>Gr G</v>
      </c>
      <c r="E4" s="165"/>
      <c r="F4" s="234">
        <v>1</v>
      </c>
      <c r="G4" s="287"/>
      <c r="H4" s="234"/>
      <c r="I4" s="234">
        <v>2</v>
      </c>
      <c r="J4" s="234"/>
      <c r="K4" s="234"/>
      <c r="L4" s="234">
        <v>3</v>
      </c>
      <c r="M4" s="234"/>
      <c r="N4" s="234"/>
      <c r="O4" s="234">
        <v>4</v>
      </c>
      <c r="P4" s="234"/>
      <c r="Q4" s="234"/>
      <c r="R4" s="234">
        <v>5</v>
      </c>
      <c r="S4" s="170"/>
      <c r="T4" s="171"/>
      <c r="U4" s="171"/>
      <c r="V4" s="171"/>
      <c r="W4" s="171"/>
    </row>
    <row r="5" spans="1:35" ht="12.75" customHeight="1" collapsed="1">
      <c r="C5" s="360"/>
      <c r="D5" s="173" t="str">
        <f>+Daten!C12</f>
        <v>Gruppe G</v>
      </c>
      <c r="E5" s="174"/>
      <c r="F5" s="175" t="str">
        <f>+D6</f>
        <v>SV Werder Bremen</v>
      </c>
      <c r="G5" s="176"/>
      <c r="H5" s="177"/>
      <c r="I5" s="290" t="str">
        <f>+D8</f>
        <v>SG Arbergen-Mahndorf</v>
      </c>
      <c r="J5" s="223"/>
      <c r="K5" s="222"/>
      <c r="L5" s="290" t="str">
        <f>+D10</f>
        <v>VfL Waiblingen</v>
      </c>
      <c r="M5" s="223"/>
      <c r="N5" s="222"/>
      <c r="O5" s="290" t="str">
        <f>+D12</f>
        <v>TSG Eisenberg</v>
      </c>
      <c r="P5" s="223"/>
      <c r="Q5" s="222"/>
      <c r="R5" s="291" t="str">
        <f>+D14</f>
        <v>TV Winterhagen</v>
      </c>
      <c r="S5" s="223"/>
      <c r="T5" s="177"/>
      <c r="U5" s="180" t="s">
        <v>18</v>
      </c>
      <c r="V5" s="178"/>
      <c r="W5" s="181" t="s">
        <v>19</v>
      </c>
      <c r="AE5" s="177"/>
      <c r="AF5" s="258" t="s">
        <v>92</v>
      </c>
      <c r="AG5" s="258"/>
      <c r="AH5" s="258"/>
      <c r="AI5" s="178"/>
    </row>
    <row r="6" spans="1:35" ht="15.2" customHeight="1">
      <c r="A6" s="3">
        <v>1</v>
      </c>
      <c r="C6" s="183" t="str">
        <f>IF(Daten!B13="","",Daten!B13)</f>
        <v>BR</v>
      </c>
      <c r="D6" s="184" t="str">
        <f>IF(Daten!C13="","",Daten!C13)</f>
        <v>SV Werder Bremen</v>
      </c>
      <c r="E6" s="185"/>
      <c r="F6" s="186"/>
      <c r="G6" s="187"/>
      <c r="H6" s="448">
        <f>IF(ISERROR(VLOOKUP($A$4&amp;TEXT($A6,"00")&amp;TEXT(I$4,"00"),SamstagHaupt!$B$22:$T$160,17,FALSE)),"",VLOOKUP($A$4&amp;TEXT($A6,"00")&amp;TEXT(I$4,"00"),SamstagHaupt!$B$22:$T$160,17,FALSE))</f>
        <v>34</v>
      </c>
      <c r="I6" s="133" t="s">
        <v>21</v>
      </c>
      <c r="J6" s="449">
        <f>IF(ISERROR(VLOOKUP($A$4&amp;TEXT($A6,"00")&amp;TEXT(I$4,"00"),SamstagHaupt!$B$22:$T$160,19,FALSE)),"",VLOOKUP($A$4&amp;TEXT($A6,"00")&amp;TEXT(I$4,"00"),SamstagHaupt!$B$22:$T$160,19,FALSE))</f>
        <v>29</v>
      </c>
      <c r="K6" s="188">
        <f>IF(ISERROR(VLOOKUP($A$4&amp;TEXT($A6,"00")&amp;TEXT(L$4,"00"),SamstagHaupt!$B$22:$T$160,17,FALSE)),"",VLOOKUP($A$4&amp;TEXT($A6,"00")&amp;TEXT(L$4,"00"),SamstagHaupt!$B$22:$T$160,17,FALSE))</f>
        <v>41</v>
      </c>
      <c r="L6" s="133" t="s">
        <v>21</v>
      </c>
      <c r="M6" s="189">
        <f>IF(ISERROR(VLOOKUP($A$4&amp;TEXT($A6,"00")&amp;TEXT(L$4,"00"),SamstagHaupt!$B$22:$T$160,19,FALSE)),"",VLOOKUP($A$4&amp;TEXT($A6,"00")&amp;TEXT(L$4,"00"),SamstagHaupt!$B$22:$T$160,19,FALSE))</f>
        <v>26</v>
      </c>
      <c r="N6" s="188">
        <f>IF(ISERROR(VLOOKUP($A$4&amp;TEXT($A6,"00")&amp;TEXT(O$4,"00"),SamstagHaupt!$B$22:$T$160,17,FALSE)),"",VLOOKUP($A$4&amp;TEXT($A6,"00")&amp;TEXT(O$4,"00"),SamstagHaupt!$B$22:$T$160,17,FALSE))</f>
        <v>30</v>
      </c>
      <c r="O6" s="133" t="s">
        <v>21</v>
      </c>
      <c r="P6" s="189">
        <f>IF(ISERROR(VLOOKUP($A$4&amp;TEXT($A6,"00")&amp;TEXT(O$4,"00"),SamstagHaupt!$B$22:$T$160,19,FALSE)),"",VLOOKUP($A$4&amp;TEXT($A6,"00")&amp;TEXT(O$4,"00"),SamstagHaupt!$B$22:$T$160,19,FALSE))</f>
        <v>15</v>
      </c>
      <c r="Q6" s="448">
        <f>IF(ISERROR(VLOOKUP($A$4&amp;TEXT($A6,"00")&amp;TEXT(R$4,"00"),SamstagHaupt!$B$22:$T$160,17,FALSE)),"",VLOOKUP($A$4&amp;TEXT($A6,"00")&amp;TEXT(R$4,"00"),SamstagHaupt!$B$22:$T$160,17,FALSE))</f>
        <v>33</v>
      </c>
      <c r="R6" s="133" t="s">
        <v>21</v>
      </c>
      <c r="S6" s="449">
        <f>IF(ISERROR(VLOOKUP($A$4&amp;TEXT($A6,"00")&amp;TEXT(R$4,"00"),SamstagHaupt!$B$22:$T$160,19,FALSE)),"",VLOOKUP($A$4&amp;TEXT($A6,"00")&amp;TEXT(R$4,"00"),SamstagHaupt!$B$22:$T$160,19,FALSE))</f>
        <v>36</v>
      </c>
      <c r="T6" s="190">
        <f>IF(Y7="","",SUM(E6,H6,K6,N6,Q6))</f>
        <v>138</v>
      </c>
      <c r="U6" s="133" t="s">
        <v>21</v>
      </c>
      <c r="V6" s="191">
        <f>IF(Y7="","",SUM(G6,J6,M6,P6,S6))</f>
        <v>106</v>
      </c>
      <c r="W6" s="192">
        <f>IF(Y6="","",RANK(X7,($X$7,$X$9,$X$11,$X$13,$X$15),0))</f>
        <v>2</v>
      </c>
      <c r="Y6" s="45" t="s">
        <v>23</v>
      </c>
      <c r="Z6" s="3">
        <f>+Q6+H6-J6-S6</f>
        <v>2</v>
      </c>
      <c r="AB6" s="3">
        <v>1</v>
      </c>
      <c r="AC6" s="193" t="str">
        <f>IF(W6="","",IF($W$6=1,$D$6,IF($W$8=1,$D$8,IF($W$10=1,$D$10,IF($W$12=1,$D$12,IF($W$14=1,$D$14,0))))))</f>
        <v>SG Arbergen-Mahndorf</v>
      </c>
      <c r="AE6" s="320"/>
      <c r="AF6" s="321"/>
      <c r="AG6" s="24"/>
      <c r="AH6" s="321"/>
      <c r="AI6" s="322"/>
    </row>
    <row r="7" spans="1:35" ht="11.1" customHeight="1">
      <c r="C7" s="294"/>
      <c r="D7" s="195"/>
      <c r="E7" s="196"/>
      <c r="F7" s="197"/>
      <c r="G7" s="198"/>
      <c r="H7" s="199">
        <f>IF(OR(H6="",H6=0),"",IF(H6&gt;J6,2,IF(H6&lt;J6,0,1)))</f>
        <v>2</v>
      </c>
      <c r="I7" s="20" t="s">
        <v>22</v>
      </c>
      <c r="J7" s="200">
        <f>IF(OR(J6="",J6=0),"",IF(J6&gt;H6,2,IF(J6&lt;H6,0,1)))</f>
        <v>0</v>
      </c>
      <c r="K7" s="199">
        <f>IF(OR(K6="",K6=0),"",IF(K6&gt;M6,2,IF(K6&lt;M6,0,1)))</f>
        <v>2</v>
      </c>
      <c r="L7" s="20" t="s">
        <v>22</v>
      </c>
      <c r="M7" s="200">
        <f>IF(OR(M6="",M6=0),"",IF(M6&gt;K6,2,IF(M6&lt;K6,0,1)))</f>
        <v>0</v>
      </c>
      <c r="N7" s="199">
        <f>IF(OR(N6="",N6=0),"",IF(N6&gt;P6,2,IF(N6&lt;P6,0,1)))</f>
        <v>2</v>
      </c>
      <c r="O7" s="20" t="s">
        <v>22</v>
      </c>
      <c r="P7" s="200">
        <f>IF(OR(P6="",P6=0),"",IF(P6&gt;N6,2,IF(P6&lt;N6,0,1)))</f>
        <v>0</v>
      </c>
      <c r="Q7" s="199">
        <f>IF(OR(Q6="",Q6=0),"",IF(Q6&gt;S6,2,IF(Q6&lt;S6,0,1)))</f>
        <v>0</v>
      </c>
      <c r="R7" s="20" t="s">
        <v>22</v>
      </c>
      <c r="S7" s="200">
        <f>IF(OR(S6="",S6=0),"",IF(S6&gt;Q6,2,IF(S6&lt;Q6,0,1)))</f>
        <v>2</v>
      </c>
      <c r="T7" s="199">
        <f>IF(Y7="","",SUM(E7,H7,K7,N7,Q7))</f>
        <v>6</v>
      </c>
      <c r="U7" s="20" t="s">
        <v>22</v>
      </c>
      <c r="V7" s="200">
        <f>IF(Y7="","",SUM(G7,J7,M7,P7,S7))</f>
        <v>2</v>
      </c>
      <c r="W7" s="201"/>
      <c r="X7" s="202">
        <f>+(T7-V7)+T6/V6+T7</f>
        <v>11.30188679245283</v>
      </c>
      <c r="Y7" s="45" t="s">
        <v>23</v>
      </c>
      <c r="AC7" s="193"/>
      <c r="AE7" s="320"/>
      <c r="AF7" s="321"/>
      <c r="AG7" s="24"/>
      <c r="AH7" s="321"/>
      <c r="AI7" s="322"/>
    </row>
    <row r="8" spans="1:35" ht="15.2" customHeight="1">
      <c r="A8" s="3">
        <v>2</v>
      </c>
      <c r="C8" s="323" t="str">
        <f>IF(Daten!B14="","",Daten!B14)</f>
        <v>BR</v>
      </c>
      <c r="D8" s="184" t="str">
        <f>IF(Daten!C14="","",Daten!C14)</f>
        <v>SG Arbergen-Mahndorf</v>
      </c>
      <c r="E8" s="448">
        <f>IF(J6="","",J6)</f>
        <v>29</v>
      </c>
      <c r="F8" s="133" t="s">
        <v>21</v>
      </c>
      <c r="G8" s="449">
        <f>IF(H6="","",H6)</f>
        <v>34</v>
      </c>
      <c r="H8" s="185"/>
      <c r="I8" s="186"/>
      <c r="J8" s="187"/>
      <c r="K8" s="188">
        <f>IF(ISERROR(VLOOKUP($A$4&amp;TEXT($A8,"00")&amp;TEXT(L$4,"00"),SamstagHaupt!$B$22:$T$109,17,FALSE)),"",VLOOKUP($A$4&amp;TEXT($A8,"00")&amp;TEXT(L$4,"00"),SamstagHaupt!$B$22:$T$109,17,FALSE))</f>
        <v>40</v>
      </c>
      <c r="L8" s="133" t="s">
        <v>21</v>
      </c>
      <c r="M8" s="189">
        <f>IF(ISERROR(VLOOKUP($A$4&amp;TEXT($A8,"00")&amp;TEXT(L$4,"00"),SamstagHaupt!$B$22:$T$109,19,FALSE)),"",VLOOKUP($A$4&amp;TEXT($A8,"00")&amp;TEXT(L$4,"00"),SamstagHaupt!$B$22:$T$109,19,FALSE))</f>
        <v>29</v>
      </c>
      <c r="N8" s="188">
        <f>IF(ISERROR(VLOOKUP($A$4&amp;TEXT($A8,"00")&amp;TEXT(O$4,"00"),SamstagHaupt!$B$22:$T$160,17,FALSE)),"",VLOOKUP($A$4&amp;TEXT($A8,"00")&amp;TEXT(O$4,"00"),SamstagHaupt!$B$22:$T$160,17,FALSE))</f>
        <v>30</v>
      </c>
      <c r="O8" s="133" t="s">
        <v>21</v>
      </c>
      <c r="P8" s="189">
        <f>IF(ISERROR(VLOOKUP($A$4&amp;TEXT($A8,"00")&amp;TEXT(O$4,"00"),SamstagHaupt!$B$22:$T$160,19,FALSE)),"",VLOOKUP($A$4&amp;TEXT($A8,"00")&amp;TEXT(O$4,"00"),SamstagHaupt!$B$22:$T$160,19,FALSE))</f>
        <v>15</v>
      </c>
      <c r="Q8" s="448">
        <f>IF(ISERROR(VLOOKUP($A$4&amp;TEXT($A8,"00")&amp;TEXT(R$4,"00"),SamstagHaupt!$B$22:$T$160,17,FALSE)),"",VLOOKUP($A$4&amp;TEXT($A8,"00")&amp;TEXT(R$4,"00"),SamstagHaupt!$B$22:$T$160,17,FALSE))</f>
        <v>46</v>
      </c>
      <c r="R8" s="133" t="s">
        <v>21</v>
      </c>
      <c r="S8" s="449">
        <f>IF(ISERROR(VLOOKUP($A$4&amp;TEXT($A8,"00")&amp;TEXT(R$4,"00"),SamstagHaupt!$B$22:$T$160,19,FALSE)),"",VLOOKUP($A$4&amp;TEXT($A8,"00")&amp;TEXT(R$4,"00"),SamstagHaupt!$B$22:$T$160,19,FALSE))</f>
        <v>26</v>
      </c>
      <c r="T8" s="190">
        <f>IF(Y9="","",SUM(E8,H8,K8,N8,Q8))</f>
        <v>145</v>
      </c>
      <c r="U8" s="133" t="s">
        <v>21</v>
      </c>
      <c r="V8" s="191">
        <f>IF(Y9="","",SUM(G8,J8,M8,P8,S8))</f>
        <v>104</v>
      </c>
      <c r="W8" s="192">
        <f>IF(Y8="","",RANK(X9,($X$7,$X$9,$X$11,$X$13,$X$15),0))</f>
        <v>1</v>
      </c>
      <c r="Y8" s="45" t="s">
        <v>23</v>
      </c>
      <c r="Z8" s="3">
        <f>+E8+Q8-G8-S8</f>
        <v>15</v>
      </c>
      <c r="AB8" s="3">
        <v>2</v>
      </c>
      <c r="AC8" s="193" t="str">
        <f>IF(W8="","",IF($W$6=2,$D$6,IF($W$8=2,$D$8,IF($W$10=2,$D$10,IF($W$12=2,$D$12,IF($W$14=2,$D$14,0))))))</f>
        <v>SV Werder Bremen</v>
      </c>
      <c r="AE8" s="324"/>
      <c r="AF8" s="325"/>
      <c r="AG8" s="319"/>
      <c r="AH8" s="325"/>
      <c r="AI8" s="326"/>
    </row>
    <row r="9" spans="1:35" ht="11.1" customHeight="1">
      <c r="C9" s="294"/>
      <c r="D9" s="195"/>
      <c r="E9" s="199">
        <f>IF(OR(E8="",E8=0),"",IF(E8&gt;G8,2,IF(E8&lt;G8,0,1)))</f>
        <v>0</v>
      </c>
      <c r="F9" s="20" t="s">
        <v>22</v>
      </c>
      <c r="G9" s="200">
        <f>IF(OR(G8="",G8=0),"",IF(G8&gt;E8,2,IF(G8&lt;E8,0,1)))</f>
        <v>2</v>
      </c>
      <c r="H9" s="196"/>
      <c r="I9" s="197"/>
      <c r="J9" s="198"/>
      <c r="K9" s="199">
        <f>IF(OR(K8="",K8=0),"",IF(K8&gt;M8,2,IF(K8&lt;M8,0,1)))</f>
        <v>2</v>
      </c>
      <c r="L9" s="20" t="s">
        <v>22</v>
      </c>
      <c r="M9" s="200">
        <f>IF(OR(M8="",M8=0),"",IF(M8&gt;K8,2,IF(M8&lt;K8,0,1)))</f>
        <v>0</v>
      </c>
      <c r="N9" s="199">
        <f>IF(OR(N8="",N8=0),"",IF(N8&gt;P8,2,IF(N8&lt;P8,0,1)))</f>
        <v>2</v>
      </c>
      <c r="O9" s="20" t="s">
        <v>22</v>
      </c>
      <c r="P9" s="200">
        <f>IF(OR(P8="",P8=0),"",IF(P8&gt;N8,2,IF(P8&lt;N8,0,1)))</f>
        <v>0</v>
      </c>
      <c r="Q9" s="199">
        <f>IF(OR(Q8="",Q8=0),"",IF(Q8&gt;S8,2,IF(Q8&lt;S8,0,1)))</f>
        <v>2</v>
      </c>
      <c r="R9" s="20" t="s">
        <v>22</v>
      </c>
      <c r="S9" s="200">
        <f>IF(OR(S8="",S8=0),"",IF(S8&gt;Q8,2,IF(S8&lt;Q8,0,1)))</f>
        <v>0</v>
      </c>
      <c r="T9" s="199">
        <f>IF(Y9="","",SUM(E9,H9,K9,N9,Q9))</f>
        <v>6</v>
      </c>
      <c r="U9" s="20" t="s">
        <v>22</v>
      </c>
      <c r="V9" s="200">
        <f>IF(Y9="","",SUM(G9,J9,M9,P9,S9))</f>
        <v>2</v>
      </c>
      <c r="W9" s="201"/>
      <c r="X9" s="202">
        <f>+(T9-V9)+T8/V8+T9</f>
        <v>11.39423076923077</v>
      </c>
      <c r="Y9" s="45" t="s">
        <v>23</v>
      </c>
      <c r="AC9" s="193"/>
    </row>
    <row r="10" spans="1:35" ht="15.2" customHeight="1">
      <c r="A10" s="3">
        <v>3</v>
      </c>
      <c r="C10" s="323" t="str">
        <f>IF(Daten!B15="","",Daten!B15)</f>
        <v>SW</v>
      </c>
      <c r="D10" s="184" t="str">
        <f>IF(Daten!C15="","",Daten!C15)</f>
        <v>VfL Waiblingen</v>
      </c>
      <c r="E10" s="188">
        <f>IF(M6="","",M6)</f>
        <v>26</v>
      </c>
      <c r="F10" s="133" t="s">
        <v>21</v>
      </c>
      <c r="G10" s="189">
        <f>IF(K6="","",K6)</f>
        <v>41</v>
      </c>
      <c r="H10" s="188">
        <f>IF(M8="","",M8)</f>
        <v>29</v>
      </c>
      <c r="I10" s="133" t="s">
        <v>21</v>
      </c>
      <c r="J10" s="189">
        <f>IF(K8="","",K8)</f>
        <v>40</v>
      </c>
      <c r="K10" s="185"/>
      <c r="L10" s="186"/>
      <c r="M10" s="187"/>
      <c r="N10" s="188">
        <f>IF(ISERROR(VLOOKUP($A$4&amp;TEXT($A10,"00")&amp;TEXT(O$4,"00"),SamstagHaupt!$B$22:$T$160,17,FALSE)),"",VLOOKUP($A$4&amp;TEXT($A10,"00")&amp;TEXT(O$4,"00"),SamstagHaupt!$B$22:$T$160,17,FALSE))</f>
        <v>30</v>
      </c>
      <c r="O10" s="133" t="s">
        <v>21</v>
      </c>
      <c r="P10" s="189">
        <f>IF(ISERROR(VLOOKUP($A$4&amp;TEXT($A10,"00")&amp;TEXT(O$4,"00"),SamstagHaupt!$B$22:$T$160,19,FALSE)),"",VLOOKUP($A$4&amp;TEXT($A10,"00")&amp;TEXT(O$4,"00"),SamstagHaupt!$B$22:$T$160,19,FALSE))</f>
        <v>15</v>
      </c>
      <c r="Q10" s="188">
        <f>IF(ISERROR(VLOOKUP($A$4&amp;TEXT($A10,"00")&amp;TEXT(R$4,"00"),SamstagHaupt!$B$22:$T$160,17,FALSE)),"",VLOOKUP($A$4&amp;TEXT($A10,"00")&amp;TEXT(R$4,"00"),SamstagHaupt!$B$22:$T$160,17,FALSE))</f>
        <v>33</v>
      </c>
      <c r="R10" s="133" t="s">
        <v>21</v>
      </c>
      <c r="S10" s="189">
        <f>IF(ISERROR(VLOOKUP($A$4&amp;TEXT($A10,"00")&amp;TEXT(R$4,"00"),SamstagHaupt!$B$22:$T$160,19,FALSE)),"",VLOOKUP($A$4&amp;TEXT($A10,"00")&amp;TEXT(R$4,"00"),SamstagHaupt!$B$22:$T$160,19,FALSE))</f>
        <v>34</v>
      </c>
      <c r="T10" s="190">
        <f>IF(Y11="","",SUM(E10,H10,K10,N10,Q10))</f>
        <v>118</v>
      </c>
      <c r="U10" s="133" t="s">
        <v>21</v>
      </c>
      <c r="V10" s="191">
        <f>IF(Y11="","",SUM(G10,J10,M10,P10,S10))</f>
        <v>130</v>
      </c>
      <c r="W10" s="192">
        <f>IF(Y10="","",RANK(X11,($X$7,$X$9,$X$11,$X$13,$X$15),0))</f>
        <v>4</v>
      </c>
      <c r="Y10" s="45" t="s">
        <v>23</v>
      </c>
      <c r="AB10" s="3">
        <v>3</v>
      </c>
      <c r="AC10" s="193" t="str">
        <f>IF(W10="","",IF($W$6=3,$D$6,IF($W$8=3,$D$8,IF($W$10=3,$D$10,IF($W$12=3,$D$12,IF($W$14=3,$D$14,0))))))</f>
        <v>TV Winterhagen</v>
      </c>
    </row>
    <row r="11" spans="1:35" ht="11.1" customHeight="1">
      <c r="C11" s="295"/>
      <c r="D11" s="195"/>
      <c r="E11" s="199">
        <f>IF(OR(E10="",E10=0),"",IF(E10&gt;G10,2,IF(E10&lt;G10,0,1)))</f>
        <v>0</v>
      </c>
      <c r="F11" s="20" t="s">
        <v>22</v>
      </c>
      <c r="G11" s="200">
        <f>IF(OR(G10="",G10=0),"",IF(G10&gt;E10,2,IF(G10&lt;E10,0,1)))</f>
        <v>2</v>
      </c>
      <c r="H11" s="199">
        <f>IF(OR(H10="",H10=0),"",IF(H10&gt;J10,2,IF(H10&lt;J10,0,1)))</f>
        <v>0</v>
      </c>
      <c r="I11" s="20" t="s">
        <v>22</v>
      </c>
      <c r="J11" s="200">
        <f>IF(OR(J10="",J10=0),"",IF(J10&gt;H10,2,IF(J10&lt;H10,0,1)))</f>
        <v>2</v>
      </c>
      <c r="K11" s="196"/>
      <c r="L11" s="197"/>
      <c r="M11" s="198"/>
      <c r="N11" s="199">
        <f>IF(OR(N10="",N10=0),"",IF(N10&gt;P10,2,IF(N10&lt;P10,0,1)))</f>
        <v>2</v>
      </c>
      <c r="O11" s="20" t="s">
        <v>22</v>
      </c>
      <c r="P11" s="200">
        <f>IF(OR(P10="",P10=0),"",IF(P10&gt;N10,2,IF(P10&lt;N10,0,1)))</f>
        <v>0</v>
      </c>
      <c r="Q11" s="199">
        <f>IF(OR(Q10="",Q10=0),"",IF(Q10&gt;S10,2,IF(Q10&lt;S10,0,1)))</f>
        <v>0</v>
      </c>
      <c r="R11" s="20" t="s">
        <v>22</v>
      </c>
      <c r="S11" s="200">
        <f>IF(OR(S10="",S10=0),"",IF(S10&gt;Q10,2,IF(S10&lt;Q10,0,1)))</f>
        <v>2</v>
      </c>
      <c r="T11" s="199">
        <f>IF(Y11="","",SUM(E11,H11,K11,N11,Q11))</f>
        <v>2</v>
      </c>
      <c r="U11" s="20" t="s">
        <v>22</v>
      </c>
      <c r="V11" s="200">
        <f>IF(Y11="","",SUM(G11,J11,M11,P11,S11))</f>
        <v>6</v>
      </c>
      <c r="W11" s="201"/>
      <c r="X11" s="202">
        <f>+(T11-V11)+T10/V10+T11</f>
        <v>-1.0923076923076924</v>
      </c>
      <c r="Y11" s="45" t="s">
        <v>23</v>
      </c>
      <c r="AC11" s="193"/>
    </row>
    <row r="12" spans="1:35" ht="15.2" customHeight="1">
      <c r="A12" s="3">
        <v>4</v>
      </c>
      <c r="C12" s="323" t="str">
        <f>IF(Daten!B16="","",Daten!B16)</f>
        <v>PF</v>
      </c>
      <c r="D12" s="445" t="str">
        <f>IF(Daten!C16="","",Daten!C16)</f>
        <v>TSG Eisenberg</v>
      </c>
      <c r="E12" s="188">
        <f>IF(P6="","",P6)</f>
        <v>15</v>
      </c>
      <c r="F12" s="133" t="s">
        <v>21</v>
      </c>
      <c r="G12" s="189">
        <f>IF(N6="","",N6)</f>
        <v>30</v>
      </c>
      <c r="H12" s="188">
        <f>IF(P8="","",P8)</f>
        <v>15</v>
      </c>
      <c r="I12" s="133" t="s">
        <v>21</v>
      </c>
      <c r="J12" s="189">
        <f>IF(N8="","",N8)</f>
        <v>30</v>
      </c>
      <c r="K12" s="188">
        <f>IF(P10="","",P10)</f>
        <v>15</v>
      </c>
      <c r="L12" s="133" t="s">
        <v>21</v>
      </c>
      <c r="M12" s="189">
        <f>IF(N10="","",N10)</f>
        <v>30</v>
      </c>
      <c r="N12" s="185"/>
      <c r="O12" s="186"/>
      <c r="P12" s="187"/>
      <c r="Q12" s="188">
        <f>IF(ISERROR(VLOOKUP($A$4&amp;TEXT($A12,"00")&amp;TEXT(R$4,"00"),SamstagHaupt!$B$22:$T$109,17,FALSE)),"",VLOOKUP($A$4&amp;TEXT($A12,"00")&amp;TEXT(R$4,"00"),SamstagHaupt!$B$22:$T$109,17,FALSE))</f>
        <v>15</v>
      </c>
      <c r="R12" s="133" t="s">
        <v>21</v>
      </c>
      <c r="S12" s="189">
        <f>IF(ISERROR(VLOOKUP($A$4&amp;TEXT($A12,"00")&amp;TEXT(R$4,"00"),SamstagHaupt!$B$22:$T$109,19,FALSE)),"",VLOOKUP($A$4&amp;TEXT($A12,"00")&amp;TEXT(R$4,"00"),SamstagHaupt!$B$22:$T$109,19,FALSE))</f>
        <v>30</v>
      </c>
      <c r="T12" s="190">
        <f>IF(Y13="","",SUM(E12,H12,K12,N12,Q12))</f>
        <v>60</v>
      </c>
      <c r="U12" s="133" t="s">
        <v>21</v>
      </c>
      <c r="V12" s="191">
        <f>IF(Y13="","",SUM(G12,J12,M12,P12,S12))</f>
        <v>120</v>
      </c>
      <c r="W12" s="203">
        <f>IF(Y12="","",RANK(X13,($X$7,$X$9,$X$11,$X$13,$X$15),0))</f>
        <v>5</v>
      </c>
      <c r="Y12" s="45" t="s">
        <v>23</v>
      </c>
      <c r="AB12" s="3">
        <v>4</v>
      </c>
      <c r="AC12" s="193" t="str">
        <f>IF(W12="","",IF($W$6=4,$D$6,IF($W$8=4,$D$8,IF($W$10=4,$D$10,IF($W$12=4,$D$12,IF($W$14=4,$D$14,0))))))</f>
        <v>VfL Waiblingen</v>
      </c>
      <c r="AE12" s="293"/>
      <c r="AF12" s="293"/>
    </row>
    <row r="13" spans="1:35" ht="11.1" customHeight="1">
      <c r="C13" s="295"/>
      <c r="D13" s="195"/>
      <c r="E13" s="199">
        <f>IF(OR(E12="",E12=0),"",IF(E12&gt;G12,2,IF(E12&lt;G12,0,1)))</f>
        <v>0</v>
      </c>
      <c r="F13" s="20" t="s">
        <v>22</v>
      </c>
      <c r="G13" s="200">
        <f>IF(OR(G12="",G12=0),"",IF(G12&gt;E12,2,IF(G12&lt;E12,0,1)))</f>
        <v>2</v>
      </c>
      <c r="H13" s="199">
        <f>IF(OR(H12="",H12=0),"",IF(H12&gt;J12,2,IF(H12&lt;J12,0,1)))</f>
        <v>0</v>
      </c>
      <c r="I13" s="20" t="s">
        <v>22</v>
      </c>
      <c r="J13" s="200">
        <f>IF(OR(J12="",J12=0),"",IF(J12&gt;H12,2,IF(J12&lt;H12,0,1)))</f>
        <v>2</v>
      </c>
      <c r="K13" s="199">
        <f>IF(OR(K12="",K12=0),"",IF(K12&gt;M12,2,IF(K12&lt;M12,0,1)))</f>
        <v>0</v>
      </c>
      <c r="L13" s="20" t="s">
        <v>22</v>
      </c>
      <c r="M13" s="200">
        <f>IF(OR(M12="",M12=0),"",IF(M12&gt;K12,2,IF(M12&lt;K12,0,1)))</f>
        <v>2</v>
      </c>
      <c r="N13" s="196"/>
      <c r="O13" s="197"/>
      <c r="P13" s="198"/>
      <c r="Q13" s="199">
        <f>IF(OR(Q12="",Q12=0),"",IF(Q12&gt;S12,2,IF(Q12&lt;S12,0,1)))</f>
        <v>0</v>
      </c>
      <c r="R13" s="20" t="s">
        <v>22</v>
      </c>
      <c r="S13" s="200">
        <f>IF(OR(S12="",S12=0),"",IF(S12&gt;Q12,2,IF(S12&lt;Q12,0,1)))</f>
        <v>2</v>
      </c>
      <c r="T13" s="199">
        <f>IF(Y13="","",SUM(E13,H13,K13,N13,Q13))</f>
        <v>0</v>
      </c>
      <c r="U13" s="20" t="s">
        <v>22</v>
      </c>
      <c r="V13" s="200">
        <f>IF(Y13="","",SUM(G13,J13,M13,P13,S13))</f>
        <v>8</v>
      </c>
      <c r="W13" s="201"/>
      <c r="X13" s="202">
        <f>+(T13-V13)+T12/V12+T13</f>
        <v>-7.5</v>
      </c>
      <c r="Y13" s="45" t="s">
        <v>23</v>
      </c>
      <c r="AC13" s="193"/>
    </row>
    <row r="14" spans="1:35" ht="15.2" customHeight="1">
      <c r="A14" s="3">
        <v>5</v>
      </c>
      <c r="C14" s="323" t="str">
        <f>IF(Daten!B17="","",Daten!B17)</f>
        <v>RL</v>
      </c>
      <c r="D14" s="184" t="str">
        <f>IF(Daten!C17="","",Daten!C17)</f>
        <v>TV Winterhagen</v>
      </c>
      <c r="E14" s="448">
        <f>IF(S6="","",S6)</f>
        <v>36</v>
      </c>
      <c r="F14" s="133" t="s">
        <v>21</v>
      </c>
      <c r="G14" s="449">
        <f>IF(Q6="","",Q6)</f>
        <v>33</v>
      </c>
      <c r="H14" s="448">
        <f>IF(S8="","",S8)</f>
        <v>26</v>
      </c>
      <c r="I14" s="133" t="s">
        <v>21</v>
      </c>
      <c r="J14" s="449">
        <f>IF(Q8="","",Q8)</f>
        <v>46</v>
      </c>
      <c r="K14" s="188">
        <f>IF(S10="","",S10)</f>
        <v>34</v>
      </c>
      <c r="L14" s="133" t="s">
        <v>21</v>
      </c>
      <c r="M14" s="189">
        <f>IF(Q10="","",Q10)</f>
        <v>33</v>
      </c>
      <c r="N14" s="188">
        <f>IF(S12="","",S12)</f>
        <v>30</v>
      </c>
      <c r="O14" s="133" t="s">
        <v>21</v>
      </c>
      <c r="P14" s="189">
        <f>IF(Q12="","",Q12)</f>
        <v>15</v>
      </c>
      <c r="Q14" s="185"/>
      <c r="R14" s="186"/>
      <c r="S14" s="187"/>
      <c r="T14" s="190">
        <f>IF(Y15="","",SUM(E14,H14,K14,N14,Q14))</f>
        <v>126</v>
      </c>
      <c r="U14" s="133" t="s">
        <v>21</v>
      </c>
      <c r="V14" s="191">
        <f>IF(Y15="","",SUM(G14,J14,M14,P14,S14))</f>
        <v>127</v>
      </c>
      <c r="W14" s="203">
        <f>IF(Y14="","",RANK(X15,($X$7,$X$9,$X$11,$X$13,$X$15),0))</f>
        <v>3</v>
      </c>
      <c r="Y14" s="45">
        <v>3</v>
      </c>
      <c r="Z14" s="3">
        <f>+E14+H14-G14-J14</f>
        <v>-17</v>
      </c>
      <c r="AB14" s="3">
        <v>5</v>
      </c>
      <c r="AC14" s="193" t="str">
        <f>IF(W14="","",IF($W$6=5,$D$6,IF($W$8=5,$D$8,IF($W$10=5,$D$10,IF($W$12=5,$D$12,IF($W$14=5,$D$14,0))))))</f>
        <v>TSG Eisenberg</v>
      </c>
      <c r="AE14" s="293"/>
      <c r="AF14" s="293"/>
    </row>
    <row r="15" spans="1:35" ht="11.1" customHeight="1">
      <c r="C15" s="295"/>
      <c r="D15" s="205"/>
      <c r="E15" s="199">
        <f>IF(OR(E14="",E14=0),"",IF(E14&gt;G14,2,IF(E14&lt;G14,0,1)))</f>
        <v>2</v>
      </c>
      <c r="F15" s="20" t="s">
        <v>22</v>
      </c>
      <c r="G15" s="200">
        <f>IF(OR(G14="",G14=0),"",IF(G14&gt;E14,2,IF(G14&lt;E14,0,1)))</f>
        <v>0</v>
      </c>
      <c r="H15" s="199">
        <f>IF(OR(H14="",H14=0),"",IF(H14&gt;J14,2,IF(H14&lt;J14,0,1)))</f>
        <v>0</v>
      </c>
      <c r="I15" s="20" t="s">
        <v>22</v>
      </c>
      <c r="J15" s="200">
        <f>IF(OR(J14="",J14=0),"",IF(J14&gt;H14,2,IF(J14&lt;H14,0,1)))</f>
        <v>2</v>
      </c>
      <c r="K15" s="199">
        <f>IF(OR(K14="",K14=0),"",IF(K14&gt;M14,2,IF(K14&lt;M14,0,1)))</f>
        <v>2</v>
      </c>
      <c r="L15" s="20" t="s">
        <v>22</v>
      </c>
      <c r="M15" s="200">
        <f>IF(OR(M14="",M14=0),"",IF(M14&gt;K14,2,IF(M14&lt;K14,0,1)))</f>
        <v>0</v>
      </c>
      <c r="N15" s="199">
        <f>IF(OR(N14="",N14=0),"",IF(N14&gt;P14,2,IF(N14&lt;P14,0,1)))</f>
        <v>2</v>
      </c>
      <c r="O15" s="20" t="s">
        <v>22</v>
      </c>
      <c r="P15" s="200">
        <f>IF(OR(P14="",P14=0),"",IF(P14&gt;N14,2,IF(P14&lt;N14,0,1)))</f>
        <v>0</v>
      </c>
      <c r="Q15" s="196"/>
      <c r="R15" s="197"/>
      <c r="S15" s="198"/>
      <c r="T15" s="199">
        <f>IF(Y15="","",SUM(E15,H15,K15,N15,Q15))</f>
        <v>6</v>
      </c>
      <c r="U15" s="20" t="s">
        <v>22</v>
      </c>
      <c r="V15" s="200">
        <f>IF(Y15="","",SUM(G15,J15,M15,P15,S15))</f>
        <v>2</v>
      </c>
      <c r="W15" s="201"/>
      <c r="X15" s="202">
        <f>+(T15-V15)+T14/V14+T15</f>
        <v>10.992125984251969</v>
      </c>
      <c r="Y15" s="45" t="s">
        <v>23</v>
      </c>
    </row>
    <row r="16" spans="1:35" ht="10.15" customHeight="1">
      <c r="C16" s="206"/>
      <c r="D16" s="206"/>
      <c r="E16" s="207"/>
      <c r="F16" s="133"/>
      <c r="G16" s="155"/>
      <c r="H16" s="207"/>
      <c r="I16" s="133"/>
      <c r="J16" s="155"/>
      <c r="K16" s="207"/>
      <c r="L16" s="133"/>
      <c r="M16" s="155"/>
      <c r="N16" s="207"/>
      <c r="O16" s="133"/>
      <c r="P16" s="155"/>
      <c r="Q16" s="208"/>
      <c r="R16" s="208"/>
      <c r="S16" s="208"/>
      <c r="T16" s="207"/>
      <c r="U16" s="133"/>
      <c r="V16" s="155"/>
      <c r="W16" s="209"/>
      <c r="X16" s="202"/>
      <c r="Y16" s="45"/>
    </row>
    <row r="17" spans="1:29" ht="10.15" hidden="1" customHeight="1" outlineLevel="1">
      <c r="C17" s="210" t="s">
        <v>24</v>
      </c>
      <c r="D17" s="211" t="str">
        <f>+D6</f>
        <v>SV Werder Bremen</v>
      </c>
      <c r="E17" s="212"/>
      <c r="F17" s="213"/>
      <c r="G17" s="214"/>
      <c r="H17" s="215"/>
      <c r="I17" s="216" t="s">
        <v>21</v>
      </c>
      <c r="J17" s="217"/>
      <c r="K17" s="215"/>
      <c r="L17" s="216" t="s">
        <v>21</v>
      </c>
      <c r="M17" s="217"/>
      <c r="N17" s="215"/>
      <c r="O17" s="216" t="s">
        <v>21</v>
      </c>
      <c r="P17" s="217"/>
      <c r="Q17" s="218"/>
      <c r="R17" s="216" t="s">
        <v>21</v>
      </c>
      <c r="S17" s="219"/>
      <c r="T17" s="11"/>
      <c r="U17" s="15"/>
      <c r="V17" s="28"/>
      <c r="W17" s="24"/>
      <c r="X17" s="202"/>
      <c r="Y17" s="45"/>
    </row>
    <row r="18" spans="1:29" ht="10.15" hidden="1" customHeight="1" outlineLevel="1">
      <c r="C18" s="220"/>
      <c r="D18" s="211" t="str">
        <f>+D8</f>
        <v>SG Arbergen-Mahndorf</v>
      </c>
      <c r="E18" s="215" t="str">
        <f>IF(J17="","",J17)</f>
        <v/>
      </c>
      <c r="F18" s="216" t="s">
        <v>21</v>
      </c>
      <c r="G18" s="217" t="str">
        <f>IF(H17="","",H17)</f>
        <v/>
      </c>
      <c r="H18" s="212"/>
      <c r="I18" s="213"/>
      <c r="J18" s="214"/>
      <c r="K18" s="215"/>
      <c r="L18" s="216" t="s">
        <v>21</v>
      </c>
      <c r="M18" s="217"/>
      <c r="N18" s="215"/>
      <c r="O18" s="216" t="s">
        <v>21</v>
      </c>
      <c r="P18" s="217"/>
      <c r="Q18" s="218"/>
      <c r="R18" s="216" t="s">
        <v>21</v>
      </c>
      <c r="S18" s="219"/>
      <c r="T18" s="11"/>
      <c r="U18" s="15"/>
      <c r="V18" s="28"/>
      <c r="W18" s="24"/>
      <c r="X18" s="202"/>
      <c r="Y18" s="45"/>
    </row>
    <row r="19" spans="1:29" ht="10.15" hidden="1" customHeight="1" outlineLevel="1">
      <c r="C19" s="220"/>
      <c r="D19" s="211" t="str">
        <f>+D10</f>
        <v>VfL Waiblingen</v>
      </c>
      <c r="E19" s="215" t="str">
        <f>IF(M17="","",M17)</f>
        <v/>
      </c>
      <c r="F19" s="216" t="s">
        <v>21</v>
      </c>
      <c r="G19" s="217" t="str">
        <f>IF(K17="","",K17)</f>
        <v/>
      </c>
      <c r="H19" s="215" t="str">
        <f>IF(M18="","",M18)</f>
        <v/>
      </c>
      <c r="I19" s="216" t="s">
        <v>21</v>
      </c>
      <c r="J19" s="217" t="str">
        <f>IF(K18="","",K18)</f>
        <v/>
      </c>
      <c r="K19" s="212"/>
      <c r="L19" s="213"/>
      <c r="M19" s="214"/>
      <c r="N19" s="215"/>
      <c r="O19" s="216" t="s">
        <v>21</v>
      </c>
      <c r="P19" s="217"/>
      <c r="Q19" s="218"/>
      <c r="R19" s="216" t="s">
        <v>21</v>
      </c>
      <c r="S19" s="219"/>
      <c r="T19" s="11"/>
      <c r="U19" s="15"/>
      <c r="V19" s="28"/>
      <c r="W19" s="24"/>
      <c r="X19" s="202"/>
      <c r="Y19" s="45"/>
    </row>
    <row r="20" spans="1:29" ht="10.15" hidden="1" customHeight="1" outlineLevel="1">
      <c r="C20" s="220"/>
      <c r="D20" s="211" t="str">
        <f>+D12</f>
        <v>TSG Eisenberg</v>
      </c>
      <c r="E20" s="215" t="str">
        <f>IF(P17="","",P17)</f>
        <v/>
      </c>
      <c r="F20" s="216" t="s">
        <v>21</v>
      </c>
      <c r="G20" s="217" t="str">
        <f>IF(N17="","",N17)</f>
        <v/>
      </c>
      <c r="H20" s="215" t="str">
        <f>IF(P18="","",P18)</f>
        <v/>
      </c>
      <c r="I20" s="216" t="s">
        <v>21</v>
      </c>
      <c r="J20" s="217" t="str">
        <f>IF(N18="","",N18)</f>
        <v/>
      </c>
      <c r="K20" s="215" t="str">
        <f>IF(P19="","",P19)</f>
        <v/>
      </c>
      <c r="L20" s="216" t="s">
        <v>21</v>
      </c>
      <c r="M20" s="217" t="str">
        <f>IF(N19="","",N19)</f>
        <v/>
      </c>
      <c r="N20" s="212"/>
      <c r="O20" s="213"/>
      <c r="P20" s="214"/>
      <c r="Q20" s="218"/>
      <c r="R20" s="216" t="s">
        <v>21</v>
      </c>
      <c r="S20" s="219"/>
      <c r="T20" s="11"/>
      <c r="U20" s="15"/>
      <c r="V20" s="28"/>
      <c r="W20" s="24"/>
      <c r="X20" s="202"/>
      <c r="Y20" s="45"/>
    </row>
    <row r="21" spans="1:29" ht="10.15" hidden="1" customHeight="1" outlineLevel="1">
      <c r="C21" s="220"/>
      <c r="D21" s="211" t="str">
        <f>+D14</f>
        <v>TV Winterhagen</v>
      </c>
      <c r="E21" s="215" t="str">
        <f>IF(S17="","",S17)</f>
        <v/>
      </c>
      <c r="F21" s="216" t="s">
        <v>21</v>
      </c>
      <c r="G21" s="217" t="str">
        <f>IF(Q17="","",Q17)</f>
        <v/>
      </c>
      <c r="H21" s="215" t="str">
        <f>IF(S18="","",S18)</f>
        <v/>
      </c>
      <c r="I21" s="216" t="s">
        <v>21</v>
      </c>
      <c r="J21" s="217" t="str">
        <f>IF(Q18="","",Q18)</f>
        <v/>
      </c>
      <c r="K21" s="215" t="str">
        <f>IF(S19="","",S19)</f>
        <v/>
      </c>
      <c r="L21" s="216" t="s">
        <v>21</v>
      </c>
      <c r="M21" s="217" t="str">
        <f>IF(Q19="","",Q19)</f>
        <v/>
      </c>
      <c r="N21" s="215" t="str">
        <f>IF(S20="","",S20)</f>
        <v/>
      </c>
      <c r="O21" s="216" t="s">
        <v>21</v>
      </c>
      <c r="P21" s="217" t="str">
        <f>IF(Q20="","",Q20)</f>
        <v/>
      </c>
      <c r="Q21" s="212"/>
      <c r="R21" s="221"/>
      <c r="S21" s="214"/>
      <c r="T21" s="11"/>
      <c r="U21" s="15"/>
      <c r="V21" s="28"/>
      <c r="W21" s="24"/>
      <c r="X21" s="202"/>
      <c r="Y21" s="45"/>
    </row>
    <row r="22" spans="1:29" collapsed="1"/>
    <row r="23" spans="1:29" ht="21.75" hidden="1" customHeight="1" outlineLevel="1">
      <c r="C23" s="170"/>
      <c r="D23" s="288" t="str">
        <f>MID(D24,1,2)&amp; MID(D24,7,8)</f>
        <v>Gr H</v>
      </c>
      <c r="E23" s="165"/>
      <c r="F23" s="361">
        <v>11</v>
      </c>
      <c r="G23" s="362"/>
      <c r="H23" s="361"/>
      <c r="I23" s="361">
        <v>12</v>
      </c>
      <c r="J23" s="361"/>
      <c r="K23" s="361"/>
      <c r="L23" s="361">
        <v>13</v>
      </c>
      <c r="M23" s="361"/>
      <c r="N23" s="361"/>
      <c r="O23" s="361">
        <v>14</v>
      </c>
      <c r="P23" s="361"/>
      <c r="Q23" s="361"/>
      <c r="R23" s="361">
        <v>15</v>
      </c>
      <c r="S23" s="363"/>
      <c r="T23" s="171"/>
      <c r="U23" s="171"/>
      <c r="V23" s="171"/>
      <c r="W23" s="171"/>
    </row>
    <row r="24" spans="1:29" ht="12.75" customHeight="1" collapsed="1">
      <c r="C24" s="360"/>
      <c r="D24" s="223" t="str">
        <f>+Daten!F12</f>
        <v>Gruppe H</v>
      </c>
      <c r="E24" s="177"/>
      <c r="F24" s="175" t="str">
        <f>+D25</f>
        <v>MTV Jahn Schladen</v>
      </c>
      <c r="G24" s="178"/>
      <c r="H24" s="177"/>
      <c r="I24" s="175" t="str">
        <f>+D27</f>
        <v>MTV Eiche Schönebeck</v>
      </c>
      <c r="J24" s="178"/>
      <c r="K24" s="177"/>
      <c r="L24" s="175" t="str">
        <f>+D29</f>
        <v>Linden-Dahlhauser TV</v>
      </c>
      <c r="M24" s="178"/>
      <c r="N24" s="177"/>
      <c r="O24" s="175" t="str">
        <f>+D31</f>
        <v>TV Zeilhard</v>
      </c>
      <c r="P24" s="178"/>
      <c r="Q24" s="177"/>
      <c r="R24" s="175" t="str">
        <f>+D33</f>
        <v>SV Kehlen</v>
      </c>
      <c r="S24" s="178"/>
      <c r="T24" s="177"/>
      <c r="U24" s="180" t="s">
        <v>18</v>
      </c>
      <c r="V24" s="178"/>
      <c r="W24" s="181" t="s">
        <v>19</v>
      </c>
    </row>
    <row r="25" spans="1:29" ht="15.2" customHeight="1">
      <c r="A25" s="3">
        <v>11</v>
      </c>
      <c r="C25" s="183" t="str">
        <f>IF(Daten!E13="","",Daten!E13)</f>
        <v>NI</v>
      </c>
      <c r="D25" s="184" t="str">
        <f>IF(Daten!F13="","",Daten!F13)</f>
        <v>MTV Jahn Schladen</v>
      </c>
      <c r="E25" s="185"/>
      <c r="F25" s="186"/>
      <c r="G25" s="187"/>
      <c r="H25" s="188">
        <f>IF(ISERROR(VLOOKUP($A$4&amp;TEXT($A25,"00")&amp;TEXT(I$23,"00"),SamstagHaupt!$B$22:$T$160,17,FALSE)),"",VLOOKUP($A$4&amp;TEXT($A25,"00")&amp;TEXT(I$23,"00"),SamstagHaupt!$B$22:$T$160,17,FALSE))</f>
        <v>34</v>
      </c>
      <c r="I25" s="133" t="s">
        <v>21</v>
      </c>
      <c r="J25" s="189">
        <f>IF(ISERROR(VLOOKUP($A$4&amp;TEXT($A25,"00")&amp;TEXT(I$23,"00"),SamstagHaupt!$B$22:$T$160,19,FALSE)),"",VLOOKUP($A$4&amp;TEXT($A25,"00")&amp;TEXT(I$23,"00"),SamstagHaupt!$B$22:$T$160,19,FALSE))</f>
        <v>30</v>
      </c>
      <c r="K25" s="188">
        <f>IF(ISERROR(VLOOKUP($A$4&amp;TEXT($A25,"00")&amp;TEXT(L$23,"00"),SamstagHaupt!$B$22:$T$109,17,FALSE)),"",VLOOKUP($A$4&amp;TEXT($A25,"00")&amp;TEXT(L$23,"00"),SamstagHaupt!$B$22:$T$109,17,FALSE))</f>
        <v>30</v>
      </c>
      <c r="L25" s="133" t="s">
        <v>21</v>
      </c>
      <c r="M25" s="189">
        <f>IF(ISERROR(VLOOKUP($A$4&amp;TEXT($A25,"00")&amp;TEXT(L$23,"00"),SamstagHaupt!$B$22:$T$109,19,FALSE)),"",VLOOKUP($A$4&amp;TEXT($A25,"00")&amp;TEXT(L$23,"00"),SamstagHaupt!$B$22:$T$109,19,FALSE))</f>
        <v>31</v>
      </c>
      <c r="N25" s="188">
        <f>IF(ISERROR(VLOOKUP($A$4&amp;TEXT($A25,"00")&amp;TEXT(O$23,"00"),SamstagHaupt!$B$22:$T$160,17,FALSE)),"",VLOOKUP($A$4&amp;TEXT($A25,"00")&amp;TEXT(O$23,"00"),SamstagHaupt!$B$22:$T$160,17,FALSE))</f>
        <v>34</v>
      </c>
      <c r="O25" s="133" t="s">
        <v>21</v>
      </c>
      <c r="P25" s="189">
        <f>IF(ISERROR(VLOOKUP($A$4&amp;TEXT($A25,"00")&amp;TEXT(O$23,"00"),SamstagHaupt!$B$22:$T$160,19,FALSE)),"",VLOOKUP($A$4&amp;TEXT($A25,"00")&amp;TEXT(O$23,"00"),SamstagHaupt!$B$22:$T$160,19,FALSE))</f>
        <v>33</v>
      </c>
      <c r="Q25" s="188">
        <f>IF(ISERROR(VLOOKUP($A$4&amp;TEXT($A25,"00")&amp;TEXT(R$23,"00"),SamstagHaupt!$B$22:$T$160,17,FALSE)),"",VLOOKUP($A$4&amp;TEXT($A25,"00")&amp;TEXT(R$23,"00"),SamstagHaupt!$B$22:$T$160,17,FALSE))</f>
        <v>41</v>
      </c>
      <c r="R25" s="133" t="s">
        <v>21</v>
      </c>
      <c r="S25" s="189">
        <f>IF(ISERROR(VLOOKUP($A$4&amp;TEXT($A25,"00")&amp;TEXT(R$23,"00"),SamstagHaupt!$B$22:$T$160,19,FALSE)),"",VLOOKUP($A$4&amp;TEXT($A25,"00")&amp;TEXT(R$23,"00"),SamstagHaupt!$B$22:$T$160,19,FALSE))</f>
        <v>29</v>
      </c>
      <c r="T25" s="190">
        <f>IF(Y26="","",SUM(E25,H25,K25,N25,Q25))</f>
        <v>139</v>
      </c>
      <c r="U25" s="133" t="s">
        <v>21</v>
      </c>
      <c r="V25" s="191">
        <f>IF(Y26="","",SUM(G25,J25,M25,P25,S25))</f>
        <v>123</v>
      </c>
      <c r="W25" s="203">
        <f>IF(Y25="","",RANK(X26,($X$26,$X$28,$X$30,$X$32,$X$34),0))</f>
        <v>2</v>
      </c>
      <c r="Y25" s="45" t="s">
        <v>23</v>
      </c>
      <c r="AB25" s="3">
        <v>1</v>
      </c>
      <c r="AC25" s="3" t="str">
        <f>IF(W25="","",IF($W$25=1,$D$25,IF($W$27=1,$D$27,IF($W$29=1,$D$29,IF($W$31=1,$D$31,IF($W$33=1,$D$33,0))))))</f>
        <v>Linden-Dahlhauser TV</v>
      </c>
    </row>
    <row r="26" spans="1:29" ht="11.1" customHeight="1">
      <c r="C26" s="224"/>
      <c r="D26" s="225"/>
      <c r="E26" s="196"/>
      <c r="F26" s="197"/>
      <c r="G26" s="198"/>
      <c r="H26" s="199">
        <f>IF(OR(H25="",H25=0),"",IF(H25&gt;J25,2,IF(H25&lt;J25,0,1)))</f>
        <v>2</v>
      </c>
      <c r="I26" s="20" t="s">
        <v>22</v>
      </c>
      <c r="J26" s="200">
        <f>IF(OR(J25="",J25=0),"",IF(J25&gt;H25,2,IF(J25&lt;H25,0,1)))</f>
        <v>0</v>
      </c>
      <c r="K26" s="199">
        <f>IF(OR(K25="",K25=0),"",IF(K25&gt;M25,2,IF(K25&lt;M25,0,1)))</f>
        <v>0</v>
      </c>
      <c r="L26" s="20" t="s">
        <v>22</v>
      </c>
      <c r="M26" s="200">
        <f>IF(OR(M25="",M25=0),"",IF(M25&gt;K25,2,IF(M25&lt;K25,0,1)))</f>
        <v>2</v>
      </c>
      <c r="N26" s="199">
        <f>IF(OR(N25="",N25=0),"",IF(N25&gt;P25,2,IF(N25&lt;P25,0,1)))</f>
        <v>2</v>
      </c>
      <c r="O26" s="20" t="s">
        <v>22</v>
      </c>
      <c r="P26" s="200">
        <f>IF(OR(P25="",P25=0),"",IF(P25&gt;N25,2,IF(P25&lt;N25,0,1)))</f>
        <v>0</v>
      </c>
      <c r="Q26" s="199">
        <f>IF(OR(Q25="",Q25=0),"",IF(Q25&gt;S25,2,IF(Q25&lt;S25,0,1)))</f>
        <v>2</v>
      </c>
      <c r="R26" s="20" t="s">
        <v>22</v>
      </c>
      <c r="S26" s="200">
        <f>IF(OR(S25="",S25=0),"",IF(S25&gt;Q25,2,IF(S25&lt;Q25,0,1)))</f>
        <v>0</v>
      </c>
      <c r="T26" s="199">
        <f>IF(Y26="","",SUM(E26,H26,K26,N26,Q26))</f>
        <v>6</v>
      </c>
      <c r="U26" s="20" t="s">
        <v>22</v>
      </c>
      <c r="V26" s="200">
        <f>IF(Y26="","",SUM(G26,J26,M26,P26,S26))</f>
        <v>2</v>
      </c>
      <c r="W26" s="201"/>
      <c r="X26" s="202">
        <f>+(T26-V26)+T25/V25+T26</f>
        <v>11.130081300813007</v>
      </c>
      <c r="Y26" s="45" t="s">
        <v>23</v>
      </c>
    </row>
    <row r="27" spans="1:29" ht="15.2" customHeight="1">
      <c r="A27" s="3">
        <v>12</v>
      </c>
      <c r="C27" s="183" t="str">
        <f>IF(Daten!E14="","",Daten!E14)</f>
        <v>BR</v>
      </c>
      <c r="D27" s="184" t="str">
        <f>IF(Daten!F14="","",Daten!F14)</f>
        <v>MTV Eiche Schönebeck</v>
      </c>
      <c r="E27" s="188">
        <f>IF(J25="","",J25)</f>
        <v>30</v>
      </c>
      <c r="F27" s="133" t="s">
        <v>21</v>
      </c>
      <c r="G27" s="189">
        <f>IF(H25="","",H25)</f>
        <v>34</v>
      </c>
      <c r="H27" s="185"/>
      <c r="I27" s="186"/>
      <c r="J27" s="187"/>
      <c r="K27" s="188">
        <f>IF(ISERROR(VLOOKUP($A$4&amp;TEXT($A27,"00")&amp;TEXT(L$23,"00"),SamstagHaupt!$B$22:$T$109,17,FALSE)),"",VLOOKUP($A$4&amp;TEXT($A27,"00")&amp;TEXT(L$23,"00"),SamstagHaupt!$B$22:$T$109,17,FALSE))</f>
        <v>32</v>
      </c>
      <c r="L27" s="133" t="s">
        <v>21</v>
      </c>
      <c r="M27" s="189">
        <f>IF(ISERROR(VLOOKUP($A$4&amp;TEXT($A27,"00")&amp;TEXT(L$23,"00"),SamstagHaupt!$B$22:$T$109,19,FALSE)),"",VLOOKUP($A$4&amp;TEXT($A27,"00")&amp;TEXT(L$23,"00"),SamstagHaupt!$B$22:$T$109,19,FALSE))</f>
        <v>34</v>
      </c>
      <c r="N27" s="188">
        <f>IF(ISERROR(VLOOKUP($A$4&amp;TEXT($A27,"00")&amp;TEXT(O$23,"00"),SamstagHaupt!$B$22:$T$160,17,FALSE)),"",VLOOKUP($A$4&amp;TEXT($A27,"00")&amp;TEXT(O$23,"00"),SamstagHaupt!$B$22:$T$160,17,FALSE))</f>
        <v>25</v>
      </c>
      <c r="O27" s="133" t="s">
        <v>21</v>
      </c>
      <c r="P27" s="189">
        <f>IF(ISERROR(VLOOKUP($A$4&amp;TEXT($A27,"00")&amp;TEXT(O$23,"00"),SamstagHaupt!$B$22:$T$160,19,FALSE)),"",VLOOKUP($A$4&amp;TEXT($A27,"00")&amp;TEXT(O$23,"00"),SamstagHaupt!$B$22:$T$160,19,FALSE))</f>
        <v>37</v>
      </c>
      <c r="Q27" s="188">
        <f>IF(ISERROR(VLOOKUP($A$4&amp;TEXT($A27,"00")&amp;TEXT(R$23,"00"),SamstagHaupt!$B$22:$T$160,17,FALSE)),"",VLOOKUP($A$4&amp;TEXT($A27,"00")&amp;TEXT(R$23,"00"),SamstagHaupt!$B$22:$T$160,17,FALSE))</f>
        <v>34</v>
      </c>
      <c r="R27" s="133" t="s">
        <v>21</v>
      </c>
      <c r="S27" s="189">
        <f>IF(ISERROR(VLOOKUP($A$4&amp;TEXT($A27,"00")&amp;TEXT(R$23,"00"),SamstagHaupt!$B$22:$T$160,19,FALSE)),"",VLOOKUP($A$4&amp;TEXT($A27,"00")&amp;TEXT(R$23,"00"),SamstagHaupt!$B$22:$T$160,19,FALSE))</f>
        <v>34</v>
      </c>
      <c r="T27" s="190">
        <f>IF(Y28="","",SUM(E27,H27,K27,N27,Q27))</f>
        <v>121</v>
      </c>
      <c r="U27" s="133" t="s">
        <v>21</v>
      </c>
      <c r="V27" s="191">
        <f>IF(Y28="","",SUM(G27,J27,M27,P27,S27))</f>
        <v>139</v>
      </c>
      <c r="W27" s="203">
        <f>IF(Y27="","",RANK(X28,($X$26,$X$28,$X$30,$X$32,$X$34),0))</f>
        <v>4</v>
      </c>
      <c r="Y27" s="45" t="s">
        <v>23</v>
      </c>
      <c r="Z27" s="293">
        <f>+T27-V27</f>
        <v>-18</v>
      </c>
      <c r="AB27" s="3">
        <v>2</v>
      </c>
      <c r="AC27" s="3" t="str">
        <f>IF(W27="","",IF($W$25=2,$D$25,IF($W$27=2,$D$27,IF($W$29=2,$D$29,IF($W$31=2,$D$31,IF($W$33=2,$D$33,0))))))</f>
        <v>MTV Jahn Schladen</v>
      </c>
    </row>
    <row r="28" spans="1:29" ht="11.1" customHeight="1">
      <c r="C28" s="224"/>
      <c r="D28" s="225"/>
      <c r="E28" s="199">
        <f>IF(OR(E27="",E27=0),"",IF(E27&gt;G27,2,IF(E27&lt;G27,0,1)))</f>
        <v>0</v>
      </c>
      <c r="F28" s="20" t="s">
        <v>22</v>
      </c>
      <c r="G28" s="200">
        <f>IF(OR(G27="",G27=0),"",IF(G27&gt;E27,2,IF(G27&lt;E27,0,1)))</f>
        <v>2</v>
      </c>
      <c r="H28" s="196"/>
      <c r="I28" s="197"/>
      <c r="J28" s="198"/>
      <c r="K28" s="199">
        <f>IF(OR(K27="",K27=0),"",IF(K27&gt;M27,2,IF(K27&lt;M27,0,1)))</f>
        <v>0</v>
      </c>
      <c r="L28" s="20" t="s">
        <v>22</v>
      </c>
      <c r="M28" s="200">
        <f>IF(OR(M27="",M27=0),"",IF(M27&gt;K27,2,IF(M27&lt;K27,0,1)))</f>
        <v>2</v>
      </c>
      <c r="N28" s="199">
        <f>IF(OR(N27="",N27=0),"",IF(N27&gt;P27,2,IF(N27&lt;P27,0,1)))</f>
        <v>0</v>
      </c>
      <c r="O28" s="20" t="s">
        <v>22</v>
      </c>
      <c r="P28" s="200">
        <f>IF(OR(P27="",P27=0),"",IF(P27&gt;N27,2,IF(P27&lt;N27,0,1)))</f>
        <v>2</v>
      </c>
      <c r="Q28" s="199">
        <f>IF(OR(Q27="",Q27=0),"",IF(Q27&gt;S27,2,IF(Q27&lt;S27,0,1)))</f>
        <v>1</v>
      </c>
      <c r="R28" s="20" t="s">
        <v>22</v>
      </c>
      <c r="S28" s="200">
        <f>IF(OR(S27="",S27=0),"",IF(S27&gt;Q27,2,IF(S27&lt;Q27,0,1)))</f>
        <v>1</v>
      </c>
      <c r="T28" s="199">
        <f>IF(Y28="","",SUM(E28,H28,K28,N28,Q28))</f>
        <v>1</v>
      </c>
      <c r="U28" s="20" t="s">
        <v>22</v>
      </c>
      <c r="V28" s="200">
        <f>IF(Y28="","",SUM(G28,J28,M28,P28,S28))</f>
        <v>7</v>
      </c>
      <c r="W28" s="201"/>
      <c r="X28" s="202">
        <f>+(T28-V28)+T27/V27+T28</f>
        <v>-4.1294964028776979</v>
      </c>
      <c r="Y28" s="45" t="s">
        <v>23</v>
      </c>
    </row>
    <row r="29" spans="1:29" ht="15.2" customHeight="1">
      <c r="A29" s="3">
        <v>13</v>
      </c>
      <c r="C29" s="183" t="str">
        <f>IF(Daten!E15="","",Daten!E15)</f>
        <v>WE</v>
      </c>
      <c r="D29" s="184" t="str">
        <f>IF(Daten!F15="","",Daten!F15)</f>
        <v>Linden-Dahlhauser TV</v>
      </c>
      <c r="E29" s="188">
        <f>IF(M25="","",M25)</f>
        <v>31</v>
      </c>
      <c r="F29" s="133" t="s">
        <v>21</v>
      </c>
      <c r="G29" s="189">
        <f>IF(K25="","",K25)</f>
        <v>30</v>
      </c>
      <c r="H29" s="188">
        <f>IF(M27="","",M27)</f>
        <v>34</v>
      </c>
      <c r="I29" s="133" t="s">
        <v>21</v>
      </c>
      <c r="J29" s="189">
        <f>IF(K27="","",K27)</f>
        <v>32</v>
      </c>
      <c r="K29" s="185"/>
      <c r="L29" s="186"/>
      <c r="M29" s="187"/>
      <c r="N29" s="188">
        <f>IF(ISERROR(VLOOKUP($A$4&amp;TEXT($A29,"00")&amp;TEXT(O$23,"00"),SamstagHaupt!$B$22:$T$160,17,FALSE)),"",VLOOKUP($A$4&amp;TEXT($A29,"00")&amp;TEXT(O$23,"00"),SamstagHaupt!$B$22:$T$160,17,FALSE))</f>
        <v>37</v>
      </c>
      <c r="O29" s="133" t="s">
        <v>21</v>
      </c>
      <c r="P29" s="189">
        <f>IF(ISERROR(VLOOKUP($A$4&amp;TEXT($A29,"00")&amp;TEXT(O$23,"00"),SamstagHaupt!$B$22:$T$160,19,FALSE)),"",VLOOKUP($A$4&amp;TEXT($A29,"00")&amp;TEXT(O$23,"00"),SamstagHaupt!$B$22:$T$160,19,FALSE))</f>
        <v>37</v>
      </c>
      <c r="Q29" s="188">
        <f>IF(ISERROR(VLOOKUP($A$4&amp;TEXT($A29,"00")&amp;TEXT(R$23,"00"),SamstagHaupt!$B$22:$T$160,17,FALSE)),"",VLOOKUP($A$4&amp;TEXT($A29,"00")&amp;TEXT(R$23,"00"),SamstagHaupt!$B$22:$T$160,17,FALSE))</f>
        <v>36</v>
      </c>
      <c r="R29" s="133" t="s">
        <v>21</v>
      </c>
      <c r="S29" s="189">
        <f>IF(ISERROR(VLOOKUP($A$4&amp;TEXT($A29,"00")&amp;TEXT(R$23,"00"),SamstagHaupt!$B$22:$T$160,19,FALSE)),"",VLOOKUP($A$4&amp;TEXT($A29,"00")&amp;TEXT(R$23,"00"),SamstagHaupt!$B$22:$T$160,19,FALSE))</f>
        <v>28</v>
      </c>
      <c r="T29" s="190">
        <f>IF(Y30="","",SUM(E29,H29,K29,N29,Q29))</f>
        <v>138</v>
      </c>
      <c r="U29" s="133" t="s">
        <v>21</v>
      </c>
      <c r="V29" s="191">
        <f>IF(Y30="","",SUM(G29,J29,M29,P29,S29))</f>
        <v>127</v>
      </c>
      <c r="W29" s="203">
        <f>IF(Y29="","",RANK(X30,($X$26,$X$28,$X$30,$X$32,$X$34),0))</f>
        <v>1</v>
      </c>
      <c r="Y29" s="45" t="s">
        <v>23</v>
      </c>
      <c r="Z29" s="293"/>
      <c r="AB29" s="3">
        <v>3</v>
      </c>
      <c r="AC29" s="3" t="str">
        <f>IF(W29="","",IF($W$25=3,$D$25,IF($W$27=3,$D$27,IF($W$29=3,$D$29,IF($W$31=3,$D$31,IF($W$33=3,$D$33,0))))))</f>
        <v>TV Zeilhard</v>
      </c>
    </row>
    <row r="30" spans="1:29" ht="11.1" customHeight="1">
      <c r="C30" s="226"/>
      <c r="D30" s="227"/>
      <c r="E30" s="199">
        <f>IF(OR(E29="",E29=0),"",IF(E29&gt;G29,2,IF(E29&lt;G29,0,1)))</f>
        <v>2</v>
      </c>
      <c r="F30" s="20" t="s">
        <v>22</v>
      </c>
      <c r="G30" s="200">
        <f>IF(OR(G29="",G29=0),"",IF(G29&gt;E29,2,IF(G29&lt;E29,0,1)))</f>
        <v>0</v>
      </c>
      <c r="H30" s="199">
        <f>IF(OR(H29="",H29=0),"",IF(H29&gt;J29,2,IF(H29&lt;J29,0,1)))</f>
        <v>2</v>
      </c>
      <c r="I30" s="20" t="s">
        <v>22</v>
      </c>
      <c r="J30" s="200">
        <f>IF(OR(J29="",J29=0),"",IF(J29&gt;H29,2,IF(J29&lt;H29,0,1)))</f>
        <v>0</v>
      </c>
      <c r="K30" s="196"/>
      <c r="L30" s="197"/>
      <c r="M30" s="198"/>
      <c r="N30" s="199">
        <f>IF(OR(N29="",N29=0),"",IF(N29&gt;P29,2,IF(N29&lt;P29,0,1)))</f>
        <v>1</v>
      </c>
      <c r="O30" s="20" t="s">
        <v>22</v>
      </c>
      <c r="P30" s="200">
        <f>IF(OR(P29="",P29=0),"",IF(P29&gt;N29,2,IF(P29&lt;N29,0,1)))</f>
        <v>1</v>
      </c>
      <c r="Q30" s="199">
        <f>IF(OR(Q29="",Q29=0),"",IF(Q29&gt;S29,2,IF(Q29&lt;S29,0,1)))</f>
        <v>2</v>
      </c>
      <c r="R30" s="20" t="s">
        <v>22</v>
      </c>
      <c r="S30" s="200">
        <f>IF(OR(S29="",S29=0),"",IF(S29&gt;Q29,2,IF(S29&lt;Q29,0,1)))</f>
        <v>0</v>
      </c>
      <c r="T30" s="199">
        <f>IF(Y30="","",SUM(E30,H30,K30,N30,Q30))</f>
        <v>7</v>
      </c>
      <c r="U30" s="20" t="s">
        <v>22</v>
      </c>
      <c r="V30" s="200">
        <f>IF(Y30="","",SUM(G30,J30,M30,P30,S30))</f>
        <v>1</v>
      </c>
      <c r="W30" s="201"/>
      <c r="X30" s="202">
        <f>+(T30-V30)+T29/V29+T30</f>
        <v>14.086614173228346</v>
      </c>
      <c r="Y30" s="45" t="s">
        <v>23</v>
      </c>
    </row>
    <row r="31" spans="1:29" ht="15.2" customHeight="1">
      <c r="A31" s="3">
        <v>14</v>
      </c>
      <c r="C31" s="183" t="str">
        <f>IF(Daten!E16="","",Daten!E16)</f>
        <v>HE</v>
      </c>
      <c r="D31" s="184" t="str">
        <f>IF(Daten!F16="","",Daten!F16)</f>
        <v>TV Zeilhard</v>
      </c>
      <c r="E31" s="188">
        <f>IF(P25="","",P25)</f>
        <v>33</v>
      </c>
      <c r="F31" s="133" t="s">
        <v>21</v>
      </c>
      <c r="G31" s="189">
        <f>IF(N25="","",N25)</f>
        <v>34</v>
      </c>
      <c r="H31" s="188">
        <f>IF(P27="","",P27)</f>
        <v>37</v>
      </c>
      <c r="I31" s="133" t="s">
        <v>21</v>
      </c>
      <c r="J31" s="189">
        <f>IF(N27="","",N27)</f>
        <v>25</v>
      </c>
      <c r="K31" s="188">
        <f>IF(P29="","",P29)</f>
        <v>37</v>
      </c>
      <c r="L31" s="133" t="s">
        <v>21</v>
      </c>
      <c r="M31" s="189">
        <f>IF(N29="","",N29)</f>
        <v>37</v>
      </c>
      <c r="N31" s="185"/>
      <c r="O31" s="186"/>
      <c r="P31" s="187"/>
      <c r="Q31" s="188">
        <f>IF(ISERROR(VLOOKUP($A$4&amp;TEXT($A31,"00")&amp;TEXT(R$23,"00"),SamstagHaupt!$B$22:$T$109,17,FALSE)),"",VLOOKUP($A$4&amp;TEXT($A31,"00")&amp;TEXT(R$23,"00"),SamstagHaupt!$B$22:$T$109,17,FALSE))</f>
        <v>43</v>
      </c>
      <c r="R31" s="133" t="s">
        <v>21</v>
      </c>
      <c r="S31" s="189">
        <f>IF(ISERROR(VLOOKUP($A$4&amp;TEXT($A31,"00")&amp;TEXT(R$23,"00"),SamstagHaupt!$B$22:$T$109,19,FALSE)),"",VLOOKUP($A$4&amp;TEXT($A31,"00")&amp;TEXT(R$23,"00"),SamstagHaupt!$B$22:$T$109,19,FALSE))</f>
        <v>25</v>
      </c>
      <c r="T31" s="190">
        <f>IF(Y32="","",SUM(E31,H31,K31,N31,Q31))</f>
        <v>150</v>
      </c>
      <c r="U31" s="133" t="s">
        <v>21</v>
      </c>
      <c r="V31" s="191">
        <f>IF(Y32="","",SUM(G31,J31,M31,P31,S31))</f>
        <v>121</v>
      </c>
      <c r="W31" s="203">
        <f>IF(Y31="","",RANK(X32,($X$26,$X$28,$X$30,$X$32,$X$34),0))</f>
        <v>3</v>
      </c>
      <c r="Y31" s="45" t="s">
        <v>23</v>
      </c>
      <c r="AB31" s="3">
        <v>4</v>
      </c>
      <c r="AC31" s="3" t="str">
        <f>IF(W31="","",IF($W$25=4,$D$25,IF($W$27=4,$D$27,IF($W$29=4,$D$29,IF($W$31=4,$D$31,IF($W$33=4,$D$33,0))))))</f>
        <v>MTV Eiche Schönebeck</v>
      </c>
    </row>
    <row r="32" spans="1:29" ht="11.1" customHeight="1">
      <c r="C32" s="224"/>
      <c r="D32" s="227"/>
      <c r="E32" s="199">
        <f>IF(OR(E31="",E31=0),"",IF(E31&gt;G31,2,IF(E31&lt;G31,0,1)))</f>
        <v>0</v>
      </c>
      <c r="F32" s="20" t="s">
        <v>22</v>
      </c>
      <c r="G32" s="200">
        <f>IF(OR(G31="",G31=0),"",IF(G31&gt;E31,2,IF(G31&lt;E31,0,1)))</f>
        <v>2</v>
      </c>
      <c r="H32" s="199">
        <f>IF(OR(H31="",H31=0),"",IF(H31&gt;J31,2,IF(H31&lt;J31,0,1)))</f>
        <v>2</v>
      </c>
      <c r="I32" s="20" t="s">
        <v>22</v>
      </c>
      <c r="J32" s="200">
        <f>IF(OR(J31="",J31=0),"",IF(J31&gt;H31,2,IF(J31&lt;H31,0,1)))</f>
        <v>0</v>
      </c>
      <c r="K32" s="199">
        <f>IF(OR(K31="",K31=0),"",IF(K31&gt;M31,2,IF(K31&lt;M31,0,1)))</f>
        <v>1</v>
      </c>
      <c r="L32" s="20" t="s">
        <v>22</v>
      </c>
      <c r="M32" s="200">
        <f>IF(OR(M31="",M31=0),"",IF(M31&gt;K31,2,IF(M31&lt;K31,0,1)))</f>
        <v>1</v>
      </c>
      <c r="N32" s="196"/>
      <c r="O32" s="197"/>
      <c r="P32" s="198"/>
      <c r="Q32" s="199">
        <f>IF(OR(Q31="",Q31=0),"",IF(Q31&gt;S31,2,IF(Q31&lt;S31,0,1)))</f>
        <v>2</v>
      </c>
      <c r="R32" s="20" t="s">
        <v>22</v>
      </c>
      <c r="S32" s="200">
        <f>IF(OR(S31="",S31=0),"",IF(S31&gt;Q31,2,IF(S31&lt;Q31,0,1)))</f>
        <v>0</v>
      </c>
      <c r="T32" s="199">
        <f>IF(Y32="","",SUM(E32,H32,K32,N32,Q32))</f>
        <v>5</v>
      </c>
      <c r="U32" s="20" t="s">
        <v>22</v>
      </c>
      <c r="V32" s="200">
        <f>IF(Y32="","",SUM(G32,J32,M32,P32,S32))</f>
        <v>3</v>
      </c>
      <c r="W32" s="201"/>
      <c r="X32" s="202">
        <f>+(T32-V32)+T31/V31+T32</f>
        <v>8.2396694214876032</v>
      </c>
      <c r="Y32" s="45" t="s">
        <v>23</v>
      </c>
    </row>
    <row r="33" spans="1:29" ht="15.2" customHeight="1">
      <c r="A33" s="3">
        <v>15</v>
      </c>
      <c r="C33" s="183" t="str">
        <f>IF(Daten!E17="","",Daten!E17)</f>
        <v>SW</v>
      </c>
      <c r="D33" s="184" t="str">
        <f>IF(Daten!F17="","",Daten!F17)</f>
        <v>SV Kehlen</v>
      </c>
      <c r="E33" s="188">
        <f>IF(S25="","",S25)</f>
        <v>29</v>
      </c>
      <c r="F33" s="133" t="s">
        <v>21</v>
      </c>
      <c r="G33" s="189">
        <f>IF(Q25="","",Q25)</f>
        <v>41</v>
      </c>
      <c r="H33" s="188">
        <f>IF(S27="","",S27)</f>
        <v>34</v>
      </c>
      <c r="I33" s="133" t="s">
        <v>21</v>
      </c>
      <c r="J33" s="189">
        <f>IF(Q27="","",Q27)</f>
        <v>34</v>
      </c>
      <c r="K33" s="188">
        <f>IF(S29="","",S29)</f>
        <v>28</v>
      </c>
      <c r="L33" s="133" t="s">
        <v>21</v>
      </c>
      <c r="M33" s="189">
        <f>IF(Q29="","",Q29)</f>
        <v>36</v>
      </c>
      <c r="N33" s="188">
        <f>IF(S31="","",S31)</f>
        <v>25</v>
      </c>
      <c r="O33" s="133" t="s">
        <v>21</v>
      </c>
      <c r="P33" s="189">
        <f>IF(Q31="","",Q31)</f>
        <v>43</v>
      </c>
      <c r="Q33" s="185"/>
      <c r="R33" s="186"/>
      <c r="S33" s="187"/>
      <c r="T33" s="190">
        <f>IF(Y34="","",SUM(E33,H33,K33,N33,Q33))</f>
        <v>116</v>
      </c>
      <c r="U33" s="133" t="s">
        <v>21</v>
      </c>
      <c r="V33" s="191">
        <f>IF(Y34="","",SUM(G33,J33,M33,P33,S33))</f>
        <v>154</v>
      </c>
      <c r="W33" s="203">
        <f>IF(Y33="","",RANK(X34,($X$26,$X$28,$X$30,$X$32,$X$34),0))</f>
        <v>5</v>
      </c>
      <c r="X33" s="3" t="s">
        <v>23</v>
      </c>
      <c r="Y33" s="45" t="s">
        <v>23</v>
      </c>
      <c r="Z33" s="293">
        <f>+T33-V33</f>
        <v>-38</v>
      </c>
      <c r="AB33" s="3">
        <v>5</v>
      </c>
      <c r="AC33" s="3" t="str">
        <f>IF(W33="","",IF($W$25=5,$D$25,IF($W$27=5,$D$27,IF($W$29=5,$D$29,IF($W$31=5,$D$31,IF($W$33=5,$D$33,0))))))</f>
        <v>SV Kehlen</v>
      </c>
    </row>
    <row r="34" spans="1:29" ht="11.1" customHeight="1">
      <c r="C34" s="226"/>
      <c r="D34" s="227"/>
      <c r="E34" s="199">
        <f>IF(OR(E33="",E33=0),"",IF(E33&gt;G33,2,IF(E33&lt;G33,0,1)))</f>
        <v>0</v>
      </c>
      <c r="F34" s="20" t="s">
        <v>22</v>
      </c>
      <c r="G34" s="200">
        <f>IF(OR(G33="",G33=0),"",IF(G33&gt;E33,2,IF(G33&lt;E33,0,1)))</f>
        <v>2</v>
      </c>
      <c r="H34" s="199">
        <f>IF(OR(H33="",H33=0),"",IF(H33&gt;J33,2,IF(H33&lt;J33,0,1)))</f>
        <v>1</v>
      </c>
      <c r="I34" s="20" t="s">
        <v>22</v>
      </c>
      <c r="J34" s="200">
        <f>IF(OR(J33="",J33=0),"",IF(J33&gt;H33,2,IF(J33&lt;H33,0,1)))</f>
        <v>1</v>
      </c>
      <c r="K34" s="199">
        <f>IF(OR(K33="",K33=0),"",IF(K33&gt;M33,2,IF(K33&lt;M33,0,1)))</f>
        <v>0</v>
      </c>
      <c r="L34" s="20" t="s">
        <v>22</v>
      </c>
      <c r="M34" s="200">
        <f>IF(OR(M33="",M33=0),"",IF(M33&gt;K33,2,IF(M33&lt;K33,0,1)))</f>
        <v>2</v>
      </c>
      <c r="N34" s="199">
        <f>IF(OR(N33="",N33=0),"",IF(N33&gt;P33,2,IF(N33&lt;P33,0,1)))</f>
        <v>0</v>
      </c>
      <c r="O34" s="20" t="s">
        <v>22</v>
      </c>
      <c r="P34" s="200">
        <f>IF(OR(P33="",P33=0),"",IF(P33&gt;N33,2,IF(P33&lt;N33,0,1)))</f>
        <v>2</v>
      </c>
      <c r="Q34" s="196"/>
      <c r="R34" s="197"/>
      <c r="S34" s="198"/>
      <c r="T34" s="199">
        <f>IF(Y34="","",SUM(E34,H34,K34,N34,Q34))</f>
        <v>1</v>
      </c>
      <c r="U34" s="20" t="s">
        <v>22</v>
      </c>
      <c r="V34" s="200">
        <f>IF(Y34="","",SUM(G34,J34,M34,P34,S34))</f>
        <v>7</v>
      </c>
      <c r="W34" s="201"/>
      <c r="X34" s="202">
        <f>+(T34-V34)+T33/V33+T34</f>
        <v>-4.2467532467532472</v>
      </c>
      <c r="Y34" s="45" t="s">
        <v>23</v>
      </c>
    </row>
    <row r="35" spans="1:29" ht="10.15" customHeight="1">
      <c r="C35" s="275"/>
      <c r="D35" s="206"/>
      <c r="E35" s="207"/>
      <c r="F35" s="133"/>
      <c r="G35" s="155"/>
      <c r="H35" s="207"/>
      <c r="I35" s="133"/>
      <c r="J35" s="155"/>
      <c r="K35" s="207"/>
      <c r="L35" s="133"/>
      <c r="M35" s="155"/>
      <c r="N35" s="207"/>
      <c r="O35" s="133"/>
      <c r="P35" s="155"/>
      <c r="Q35" s="208"/>
      <c r="R35" s="208"/>
      <c r="S35" s="208"/>
      <c r="T35" s="207"/>
      <c r="U35" s="133"/>
      <c r="V35" s="155"/>
      <c r="W35" s="209"/>
      <c r="X35" s="202"/>
      <c r="Y35" s="45"/>
    </row>
    <row r="36" spans="1:29" ht="10.15" hidden="1" customHeight="1" outlineLevel="1">
      <c r="C36" s="210" t="s">
        <v>24</v>
      </c>
      <c r="D36" s="211" t="str">
        <f>+D25</f>
        <v>MTV Jahn Schladen</v>
      </c>
      <c r="E36" s="212"/>
      <c r="F36" s="213"/>
      <c r="G36" s="214"/>
      <c r="H36" s="215"/>
      <c r="I36" s="216" t="s">
        <v>21</v>
      </c>
      <c r="J36" s="217"/>
      <c r="K36" s="215"/>
      <c r="L36" s="216" t="s">
        <v>21</v>
      </c>
      <c r="M36" s="217"/>
      <c r="N36" s="215"/>
      <c r="O36" s="216" t="s">
        <v>21</v>
      </c>
      <c r="P36" s="217"/>
      <c r="Q36" s="218"/>
      <c r="R36" s="216" t="s">
        <v>21</v>
      </c>
      <c r="S36" s="219"/>
      <c r="T36" s="11"/>
      <c r="U36" s="15"/>
      <c r="V36" s="28"/>
      <c r="W36" s="24"/>
      <c r="X36" s="202"/>
      <c r="Y36" s="45"/>
    </row>
    <row r="37" spans="1:29" ht="10.15" hidden="1" customHeight="1" outlineLevel="1">
      <c r="C37" s="220"/>
      <c r="D37" s="211" t="str">
        <f>+D27</f>
        <v>MTV Eiche Schönebeck</v>
      </c>
      <c r="E37" s="215" t="str">
        <f>IF(J36="","",J36)</f>
        <v/>
      </c>
      <c r="F37" s="216" t="s">
        <v>21</v>
      </c>
      <c r="G37" s="217" t="str">
        <f>IF(H36="","",H36)</f>
        <v/>
      </c>
      <c r="H37" s="212"/>
      <c r="I37" s="213"/>
      <c r="J37" s="214"/>
      <c r="K37" s="215"/>
      <c r="L37" s="216" t="s">
        <v>21</v>
      </c>
      <c r="M37" s="217"/>
      <c r="N37" s="215"/>
      <c r="O37" s="216" t="s">
        <v>21</v>
      </c>
      <c r="P37" s="217"/>
      <c r="Q37" s="218"/>
      <c r="R37" s="216" t="s">
        <v>21</v>
      </c>
      <c r="S37" s="219"/>
      <c r="T37" s="11"/>
      <c r="U37" s="15"/>
      <c r="V37" s="28"/>
      <c r="W37" s="24"/>
      <c r="X37" s="202"/>
      <c r="Y37" s="45"/>
    </row>
    <row r="38" spans="1:29" ht="10.15" hidden="1" customHeight="1" outlineLevel="1">
      <c r="C38" s="220"/>
      <c r="D38" s="211" t="str">
        <f>+D29</f>
        <v>Linden-Dahlhauser TV</v>
      </c>
      <c r="E38" s="215" t="str">
        <f>IF(M36="","",M36)</f>
        <v/>
      </c>
      <c r="F38" s="216" t="s">
        <v>21</v>
      </c>
      <c r="G38" s="217" t="str">
        <f>IF(K36="","",K36)</f>
        <v/>
      </c>
      <c r="H38" s="215" t="str">
        <f>IF(M37="","",M37)</f>
        <v/>
      </c>
      <c r="I38" s="216" t="s">
        <v>21</v>
      </c>
      <c r="J38" s="217" t="str">
        <f>IF(K37="","",K37)</f>
        <v/>
      </c>
      <c r="K38" s="212"/>
      <c r="L38" s="213"/>
      <c r="M38" s="214"/>
      <c r="N38" s="215"/>
      <c r="O38" s="216" t="s">
        <v>21</v>
      </c>
      <c r="P38" s="217"/>
      <c r="Q38" s="218"/>
      <c r="R38" s="216" t="s">
        <v>21</v>
      </c>
      <c r="S38" s="219"/>
      <c r="T38" s="11"/>
      <c r="U38" s="15"/>
      <c r="V38" s="28"/>
      <c r="W38" s="24"/>
      <c r="X38" s="202"/>
      <c r="Y38" s="45"/>
    </row>
    <row r="39" spans="1:29" ht="10.15" hidden="1" customHeight="1" outlineLevel="1">
      <c r="C39" s="220"/>
      <c r="D39" s="211" t="str">
        <f>+D31</f>
        <v>TV Zeilhard</v>
      </c>
      <c r="E39" s="215" t="str">
        <f>IF(P36="","",P36)</f>
        <v/>
      </c>
      <c r="F39" s="216" t="s">
        <v>21</v>
      </c>
      <c r="G39" s="217" t="str">
        <f>IF(N36="","",N36)</f>
        <v/>
      </c>
      <c r="H39" s="215" t="str">
        <f>IF(P37="","",P37)</f>
        <v/>
      </c>
      <c r="I39" s="216" t="s">
        <v>21</v>
      </c>
      <c r="J39" s="217" t="str">
        <f>IF(N37="","",N37)</f>
        <v/>
      </c>
      <c r="K39" s="215" t="str">
        <f>IF(P38="","",P38)</f>
        <v/>
      </c>
      <c r="L39" s="216" t="s">
        <v>21</v>
      </c>
      <c r="M39" s="217" t="str">
        <f>IF(N38="","",N38)</f>
        <v/>
      </c>
      <c r="N39" s="212"/>
      <c r="O39" s="213"/>
      <c r="P39" s="214"/>
      <c r="Q39" s="299"/>
      <c r="R39" s="216" t="s">
        <v>21</v>
      </c>
      <c r="S39" s="219"/>
      <c r="T39" s="11"/>
      <c r="U39" s="15"/>
      <c r="V39" s="28"/>
      <c r="W39" s="24"/>
      <c r="X39" s="202"/>
      <c r="Y39" s="45"/>
    </row>
    <row r="40" spans="1:29" ht="10.15" hidden="1" customHeight="1" outlineLevel="1">
      <c r="D40" s="211" t="str">
        <f>+D33</f>
        <v>SV Kehlen</v>
      </c>
      <c r="E40" s="215" t="str">
        <f>IF(S36="","",S36)</f>
        <v/>
      </c>
      <c r="F40" s="216" t="s">
        <v>21</v>
      </c>
      <c r="G40" s="217" t="str">
        <f>IF(Q36="","",Q36)</f>
        <v/>
      </c>
      <c r="H40" s="215" t="str">
        <f>IF(S37="","",S37)</f>
        <v/>
      </c>
      <c r="I40" s="216" t="s">
        <v>21</v>
      </c>
      <c r="J40" s="217" t="str">
        <f>IF(Q37="","",Q37)</f>
        <v/>
      </c>
      <c r="K40" s="215" t="str">
        <f>IF(S38="","",S38)</f>
        <v/>
      </c>
      <c r="L40" s="216" t="s">
        <v>21</v>
      </c>
      <c r="M40" s="217" t="str">
        <f>IF(Q38="","",Q38)</f>
        <v/>
      </c>
      <c r="N40" s="300" t="str">
        <f>IF(S39="","",S39)</f>
        <v/>
      </c>
      <c r="O40" s="216" t="s">
        <v>21</v>
      </c>
      <c r="P40" s="217" t="str">
        <f>IF(Q39="","",Q39)</f>
        <v/>
      </c>
      <c r="Q40" s="212"/>
      <c r="R40" s="221"/>
      <c r="S40" s="214"/>
    </row>
    <row r="41" spans="1:29" ht="18" customHeight="1" collapsed="1">
      <c r="C41" s="357" t="s">
        <v>45</v>
      </c>
      <c r="D41" s="358"/>
    </row>
    <row r="42" spans="1:29" ht="17.25" customHeight="1">
      <c r="A42" s="16" t="s">
        <v>175</v>
      </c>
      <c r="B42" s="358" t="s">
        <v>35</v>
      </c>
      <c r="C42" s="265" t="str">
        <f>"4."&amp;+$D$5&amp;"  5."&amp;+$D$24</f>
        <v>4.Gruppe G  5.Gruppe H</v>
      </c>
      <c r="D42" s="230" t="str">
        <f>"  "&amp;IF(N42="","",IF(ISERROR(VLOOKUP($A$4&amp;TEXT($A$42,"000"),SamstagHaupt!$B$22:$T$150,8,FALSE)),"",VLOOKUP($A$4&amp;TEXT($A42,"000"),SamstagHaupt!$B$22:$T$150,8,FALSE)))</f>
        <v xml:space="preserve">  </v>
      </c>
      <c r="E42" s="231" t="str">
        <f>"  "&amp;IF(N42="","",IF(ISERROR(VLOOKUP($A$4&amp;TEXT($A$42,"000"),SamstagHaupt!$B$22:$T$150,12,FALSE)),"",VLOOKUP($A$4&amp;TEXT($A42,"000"),SamstagHaupt!$B$22:$T$150,12,FALSE)))</f>
        <v xml:space="preserve">  </v>
      </c>
      <c r="F42" s="231"/>
      <c r="G42" s="231"/>
      <c r="H42" s="231"/>
      <c r="I42" s="232"/>
      <c r="J42" s="223"/>
      <c r="K42" s="316" t="str">
        <f>IF(N42="","",IF(ISERROR(VLOOKUP($A$4&amp;TEXT($A$42,"000"),SamstagHaupt!$B$22:$T$150,17,FALSE)),"",VLOOKUP($A$4&amp;TEXT($A42,"000"),SamstagHaupt!$B$22:$T$150,17,FALSE)))</f>
        <v/>
      </c>
      <c r="L42" s="233" t="s">
        <v>21</v>
      </c>
      <c r="M42" s="317" t="str">
        <f>IF(N42="","",IF(ISERROR(VLOOKUP($A$4&amp;TEXT($A$42,"000"),SamstagHaupt!$B$22:$T$150,19,FALSE)),"",VLOOKUP($A$4&amp;TEXT($A42,"000"),SamstagHaupt!$B$22:$T$150,19,FALSE)))</f>
        <v/>
      </c>
      <c r="N42" s="234"/>
      <c r="O42" s="235"/>
      <c r="P42" s="167"/>
      <c r="AC42" s="236" t="str">
        <f>IF(K42="","",IF(K42&gt;M42,2,IF(K42&lt;M42,0,1)))</f>
        <v/>
      </c>
    </row>
    <row r="43" spans="1:29" ht="4.7" customHeight="1">
      <c r="A43" s="16"/>
      <c r="B43" s="364"/>
      <c r="C43" s="266"/>
      <c r="D43" s="167"/>
      <c r="E43" s="237"/>
      <c r="F43" s="238"/>
      <c r="G43" s="237"/>
      <c r="H43" s="237"/>
      <c r="I43" s="237"/>
      <c r="J43" s="237"/>
      <c r="K43" s="239"/>
      <c r="M43" s="50"/>
      <c r="N43" s="4"/>
    </row>
    <row r="44" spans="1:29" ht="17.25" customHeight="1">
      <c r="A44" s="16" t="s">
        <v>176</v>
      </c>
      <c r="B44" s="358" t="s">
        <v>36</v>
      </c>
      <c r="C44" s="265" t="str">
        <f>"4."&amp;+$D$24&amp;"  5."&amp;+$D$5</f>
        <v>4.Gruppe H  5.Gruppe G</v>
      </c>
      <c r="D44" s="230" t="str">
        <f>"  "&amp;IF(N44="","",IF(ISERROR(VLOOKUP($A$4&amp;TEXT($A$44,"000"),SamstagHaupt!$B$22:$T$150,8,FALSE)),"",VLOOKUP($A$4&amp;TEXT($A44,"000"),SamstagHaupt!$B$22:$T$150,8,FALSE)))</f>
        <v xml:space="preserve">  </v>
      </c>
      <c r="E44" s="231" t="str">
        <f>"  "&amp;IF(N44="","",IF(ISERROR(VLOOKUP($A$4&amp;TEXT($A$44,"000"),SamstagHaupt!$B$22:$T$150,12,FALSE)),"",VLOOKUP($A$4&amp;TEXT($A44,"000"),SamstagHaupt!$B$22:$T$150,12,FALSE)))</f>
        <v xml:space="preserve">  </v>
      </c>
      <c r="F44" s="231"/>
      <c r="G44" s="231"/>
      <c r="H44" s="231"/>
      <c r="I44" s="232"/>
      <c r="J44" s="223"/>
      <c r="K44" s="316" t="str">
        <f>IF(N44="","",IF(ISERROR(VLOOKUP($A$4&amp;TEXT($A$44,"000"),SamstagHaupt!$B$22:$T$150,17,FALSE)),"",VLOOKUP($A$4&amp;TEXT($A44,"000"),SamstagHaupt!$B$22:$T$150,17,FALSE)))</f>
        <v/>
      </c>
      <c r="L44" s="233" t="s">
        <v>21</v>
      </c>
      <c r="M44" s="317" t="str">
        <f>IF(N44="","",IF(ISERROR(VLOOKUP($A$4&amp;TEXT($A$44,"000"),SamstagHaupt!$B$22:$T$150,19,FALSE)),"",VLOOKUP($A$4&amp;TEXT($A44,"000"),SamstagHaupt!$B$22:$T$150,19,FALSE)))</f>
        <v/>
      </c>
      <c r="N44" s="234"/>
      <c r="O44" s="235"/>
      <c r="AC44" s="236" t="str">
        <f>IF(K44="","",IF(K44&gt;M44,2,IF(K44&lt;M44,0,1)))</f>
        <v/>
      </c>
    </row>
    <row r="45" spans="1:29" ht="18" customHeight="1">
      <c r="A45" s="16"/>
      <c r="C45" s="160" t="s">
        <v>46</v>
      </c>
      <c r="D45" s="240"/>
      <c r="E45" s="237"/>
      <c r="F45" s="238"/>
      <c r="G45" s="237"/>
      <c r="H45" s="237"/>
      <c r="I45" s="237"/>
      <c r="J45" s="237"/>
      <c r="K45" s="239"/>
      <c r="M45" s="50"/>
      <c r="N45" s="4"/>
      <c r="Q45" s="24"/>
      <c r="R45" s="24"/>
      <c r="S45" s="24"/>
      <c r="T45" s="24"/>
      <c r="U45" s="24"/>
      <c r="V45" s="24"/>
      <c r="W45" s="24"/>
    </row>
    <row r="46" spans="1:29" ht="17.25" customHeight="1">
      <c r="A46" s="16" t="s">
        <v>177</v>
      </c>
      <c r="C46" s="229" t="str">
        <f>"5."&amp;D4&amp;"/"&amp;D23&amp;"      Pl. 9./10."</f>
        <v>5.Gr G/Gr H      Pl. 9./10.</v>
      </c>
      <c r="D46" s="230" t="str">
        <f ca="1">"  "&amp;IF(N46="","",IF(ISERROR(VLOOKUP($A$4&amp;TEXT($A$46,"000"),SamstagHaupt!$B$22:$T$160,8,FALSE)),"",VLOOKUP($A$4&amp;TEXT($A46,"000"),SamstagHaupt!$B$22:$T$160,8,FALSE)))&amp;" : "&amp;IF(N46="","",IF(ISERROR(VLOOKUP($A$4&amp;TEXT($A$46,"000"),SamstagHaupt!$B$22:$T$160,12,FALSE)),"",VLOOKUP($A$4&amp;TEXT($A46,"000"),SamstagHaupt!$B$22:$T$160,12,FALSE)))</f>
        <v xml:space="preserve">  TSG Eisenberg : SV Kehlen</v>
      </c>
      <c r="E46" s="231"/>
      <c r="F46" s="231"/>
      <c r="G46" s="231"/>
      <c r="H46" s="231"/>
      <c r="I46" s="232"/>
      <c r="J46" s="223"/>
      <c r="K46" s="242">
        <f>IF(N46="","",IF(ISERROR(VLOOKUP($A$4&amp;TEXT($A$46,"000"),SamstagHaupt!$B$22:$T$150,17,FALSE)),"",VLOOKUP($A$4&amp;TEXT($A46,"000"),SamstagHaupt!$B$22:$T$150,17,FALSE)))</f>
        <v>15</v>
      </c>
      <c r="L46" s="132" t="s">
        <v>21</v>
      </c>
      <c r="M46" s="243">
        <f>IF(N46="","",IF(ISERROR(VLOOKUP($A$4&amp;TEXT($A$46,"000"),SamstagHaupt!$B$22:$T$150,19,FALSE)),"",VLOOKUP($A$4&amp;TEXT($A46,"000"),SamstagHaupt!$B$22:$T$150,19,FALSE)))</f>
        <v>30</v>
      </c>
      <c r="N46" s="4" t="s">
        <v>23</v>
      </c>
      <c r="P46" s="162" t="s">
        <v>25</v>
      </c>
      <c r="Q46" s="244"/>
      <c r="R46" s="244"/>
      <c r="S46" s="244"/>
      <c r="T46" s="244"/>
      <c r="U46" s="244"/>
      <c r="V46" s="244"/>
      <c r="W46" s="244"/>
      <c r="AC46" s="236">
        <f>IF(K46="","",IF(K46&gt;M46,2,IF(K46&lt;M46,0,1)))</f>
        <v>0</v>
      </c>
    </row>
    <row r="47" spans="1:29" ht="4.7" customHeight="1">
      <c r="A47" s="16"/>
      <c r="C47" s="142"/>
      <c r="D47" s="240"/>
      <c r="E47" s="237"/>
      <c r="F47" s="237"/>
      <c r="G47" s="237"/>
      <c r="H47" s="237"/>
      <c r="I47" s="238"/>
      <c r="J47" s="237"/>
      <c r="K47" s="245"/>
      <c r="L47" s="246"/>
      <c r="M47" s="247"/>
      <c r="N47" s="4"/>
      <c r="Q47" s="24"/>
      <c r="R47" s="24"/>
      <c r="S47" s="24"/>
      <c r="T47" s="24"/>
      <c r="U47" s="24"/>
      <c r="V47" s="24"/>
      <c r="W47" s="24"/>
    </row>
    <row r="48" spans="1:29" ht="17.25" customHeight="1">
      <c r="A48" s="16" t="s">
        <v>178</v>
      </c>
      <c r="C48" s="229" t="str">
        <f>"4."&amp;D4&amp;"/"&amp;D23&amp;"       Pl. 7./8."</f>
        <v>4.Gr G/Gr H       Pl. 7./8.</v>
      </c>
      <c r="D48" s="230" t="str">
        <f ca="1">"  "&amp;IF(N48="","",IF(ISERROR(VLOOKUP($A$4&amp;TEXT($A$48,"000"),SamstagHaupt!$B$22:$T$160,8,FALSE)),"",VLOOKUP($A$4&amp;TEXT($A48,"000"),SamstagHaupt!$B$22:$T$160,8,FALSE)))&amp;" : "&amp;IF(N48="","",IF(ISERROR(VLOOKUP($A$4&amp;TEXT($A$48,"000"),SamstagHaupt!$B$22:$T$160,12,FALSE)),"",VLOOKUP($A$4&amp;TEXT($A48,"000"),SamstagHaupt!$B$22:$T$160,12,FALSE)))</f>
        <v xml:space="preserve">  VfL Waiblingen : MTV Eiche Schönebeck</v>
      </c>
      <c r="E48" s="231"/>
      <c r="F48" s="231"/>
      <c r="G48" s="231"/>
      <c r="H48" s="231"/>
      <c r="I48" s="232"/>
      <c r="J48" s="223"/>
      <c r="K48" s="242">
        <v>49</v>
      </c>
      <c r="L48" s="132" t="s">
        <v>21</v>
      </c>
      <c r="M48" s="243">
        <v>51</v>
      </c>
      <c r="N48" s="4" t="s">
        <v>445</v>
      </c>
      <c r="P48" s="282">
        <v>1</v>
      </c>
      <c r="Q48" s="230" t="str">
        <f ca="1">"  "&amp;IF(K62&gt;M62,IF(Y48="","",IF(ISERROR(VLOOKUP($A$55&amp;TEXT($A62,"000"),Sonntag!$B$22:$U$138,8,FALSE)),"",VLOOKUP($A$55&amp;TEXT($A62,"000"),Sonntag!$B$22:$U$138,8,FALSE))),IF(Y48="","",IF(ISERROR(VLOOKUP($A$55&amp;TEXT($A62,"000"),Sonntag!$B$22:$U$138,12,FALSE)),"",VLOOKUP($A$55&amp;TEXT($A62,"000"),Sonntag!$B$22:$U$138,12,FALSE))))</f>
        <v xml:space="preserve">  SV Werder Bremen</v>
      </c>
      <c r="R48" s="249"/>
      <c r="S48" s="249"/>
      <c r="T48" s="249"/>
      <c r="U48" s="249"/>
      <c r="V48" s="249"/>
      <c r="W48" s="250"/>
      <c r="Y48" s="3" t="s">
        <v>23</v>
      </c>
      <c r="AC48" s="236">
        <f>IF(K48="","",IF(K48&gt;M48,2,IF(K48&lt;M48,0,1)))</f>
        <v>0</v>
      </c>
    </row>
    <row r="49" spans="1:29" ht="18" customHeight="1">
      <c r="C49" s="160" t="s">
        <v>26</v>
      </c>
      <c r="D49" s="240"/>
      <c r="E49" s="237"/>
      <c r="F49" s="237"/>
      <c r="G49" s="237"/>
      <c r="H49" s="237"/>
      <c r="I49" s="238"/>
      <c r="J49" s="237"/>
      <c r="K49" s="239"/>
      <c r="M49" s="50"/>
      <c r="N49" s="4"/>
      <c r="P49" s="251">
        <v>2</v>
      </c>
      <c r="Q49" s="240" t="str">
        <f ca="1">"  "&amp;IF(K62&lt;M62,IF(Y49="","",IF(ISERROR(VLOOKUP($A$55&amp;TEXT($A62,"000"),Sonntag!$B$22:$U$138,8,FALSE)),"",VLOOKUP($A$55&amp;TEXT($A62,"000"),Sonntag!$B$22:$U$138,8,FALSE))),IF(Y49="","",IF(ISERROR(VLOOKUP($A$55&amp;TEXT($A62,"000"),Sonntag!$B$22:$U$138,12,FALSE)),"",VLOOKUP($A$55&amp;TEXT($A62,"000"),Sonntag!$B$22:$U$138,12,FALSE))))</f>
        <v xml:space="preserve">  SG Arbergen-Mahndorf</v>
      </c>
      <c r="R49" s="167"/>
      <c r="S49" s="167"/>
      <c r="T49" s="167"/>
      <c r="U49" s="167"/>
      <c r="V49" s="167"/>
      <c r="W49" s="252"/>
      <c r="Y49" s="3" t="s">
        <v>23</v>
      </c>
      <c r="AC49" s="237"/>
    </row>
    <row r="50" spans="1:29" ht="17.25" customHeight="1">
      <c r="A50" s="16" t="s">
        <v>131</v>
      </c>
      <c r="B50" s="3" t="s">
        <v>27</v>
      </c>
      <c r="C50" s="229" t="str">
        <f>"2."&amp;+$D$5&amp;"  3."&amp;+$D$24</f>
        <v>2.Gruppe G  3.Gruppe H</v>
      </c>
      <c r="D50" s="230" t="str">
        <f ca="1">"  "&amp;IF(N50="","",IF(ISERROR(VLOOKUP($A$4&amp;TEXT($A$50,"000"),Sonntag!$B$22:$T$160,8,FALSE)),"",VLOOKUP($A$4&amp;TEXT($A50,"000"),Sonntag!$B$22:$T$160,8,FALSE)))&amp;" : "&amp;IF(N50="","",IF(ISERROR(VLOOKUP($A$4&amp;TEXT($A$50,"000"),Sonntag!$B$22:$T$160,12,FALSE)),"",VLOOKUP($A$4&amp;TEXT($A50,"000"),Sonntag!$B$22:$T$160,12,FALSE)))</f>
        <v xml:space="preserve">  SV Werder Bremen : TV Zeilhard</v>
      </c>
      <c r="E50" s="249"/>
      <c r="F50" s="231"/>
      <c r="G50" s="231"/>
      <c r="H50" s="231"/>
      <c r="I50" s="231"/>
      <c r="J50" s="223"/>
      <c r="K50" s="242">
        <f>IF(N50="","",IF(ISERROR(VLOOKUP($A$4&amp;TEXT($A$50,"000"),Sonntag!$B$22:$T$92,17,FALSE)),"",VLOOKUP($A$4&amp;TEXT($A50,"000"),Sonntag!$B$22:$T$92,17,FALSE)))</f>
        <v>56</v>
      </c>
      <c r="L50" s="132" t="s">
        <v>21</v>
      </c>
      <c r="M50" s="243">
        <f>IF(N50="","",IF(ISERROR(VLOOKUP($A$4&amp;TEXT($A$50,"000"),Sonntag!$B$22:$T$92,19,FALSE)),"",VLOOKUP($A$4&amp;TEXT($A50,"000"),Sonntag!$B$22:$T$92,19,FALSE)))</f>
        <v>52</v>
      </c>
      <c r="N50" s="4" t="s">
        <v>445</v>
      </c>
      <c r="P50" s="251">
        <v>3</v>
      </c>
      <c r="Q50" s="240" t="str">
        <f ca="1">"  "&amp;IF(K60&gt;M60,IF(Y50="","",IF(ISERROR(VLOOKUP($A$55&amp;TEXT($A60,"000"),Sonntag!$B$22:$U$138,8,FALSE)),"",VLOOKUP($A$55&amp;TEXT($A60,"000"),Sonntag!$B$22:$U$138,8,FALSE))),IF(Y50="","",IF(ISERROR(VLOOKUP($A$55&amp;TEXT($A60,"000"),Sonntag!$B$22:$U$138,12,FALSE)),"",VLOOKUP($A$55&amp;TEXT($A60,"000"),Sonntag!$B$22:$U$138,12,FALSE))))</f>
        <v xml:space="preserve">  Linden-Dahlhauser TV</v>
      </c>
      <c r="R50" s="167"/>
      <c r="S50" s="167"/>
      <c r="T50" s="167"/>
      <c r="U50" s="167"/>
      <c r="V50" s="167"/>
      <c r="W50" s="252"/>
      <c r="Y50" s="3" t="s">
        <v>23</v>
      </c>
      <c r="AC50" s="236">
        <f>IF(K50="","",IF(K50&gt;M50,2,IF(K50&lt;M50,0,1)))</f>
        <v>2</v>
      </c>
    </row>
    <row r="51" spans="1:29" ht="4.7" customHeight="1">
      <c r="C51" s="237"/>
      <c r="D51" s="240"/>
      <c r="E51" s="240"/>
      <c r="F51" s="238"/>
      <c r="G51" s="237"/>
      <c r="H51" s="237"/>
      <c r="I51" s="237"/>
      <c r="J51" s="237"/>
      <c r="K51" s="245"/>
      <c r="L51" s="246"/>
      <c r="M51" s="247"/>
      <c r="N51" s="4"/>
      <c r="P51" s="251"/>
      <c r="Q51" s="240"/>
      <c r="R51" s="167"/>
      <c r="S51" s="167"/>
      <c r="T51" s="167"/>
      <c r="U51" s="167"/>
      <c r="V51" s="167"/>
      <c r="W51" s="252"/>
      <c r="AC51" s="236"/>
    </row>
    <row r="52" spans="1:29" ht="17.25" customHeight="1">
      <c r="A52" s="16" t="s">
        <v>132</v>
      </c>
      <c r="B52" s="3" t="s">
        <v>28</v>
      </c>
      <c r="C52" s="229" t="str">
        <f>"2."&amp;+$D$24&amp;"  3."&amp;+$D$5</f>
        <v>2.Gruppe H  3.Gruppe G</v>
      </c>
      <c r="D52" s="230" t="str">
        <f ca="1">"  "&amp;IF(N52="","",IF(ISERROR(VLOOKUP($A$4&amp;TEXT($A$52,"000"),Sonntag!$B$22:$T$160,8,FALSE)),"",VLOOKUP($A$4&amp;TEXT($A52,"000"),Sonntag!$B$22:$T$160,8,FALSE)))&amp;" : "&amp;IF(N52="","",IF(ISERROR(VLOOKUP($A$4&amp;TEXT($A$52,"000"),Sonntag!$B$22:$T$160,12,FALSE)),"",VLOOKUP($A$4&amp;TEXT($A52,"000"),Sonntag!$B$22:$T$160,12,FALSE)))</f>
        <v xml:space="preserve">  TV Winterhagen : MTV Jahn Schladen</v>
      </c>
      <c r="E52" s="249"/>
      <c r="F52" s="231"/>
      <c r="G52" s="231"/>
      <c r="H52" s="231"/>
      <c r="I52" s="232"/>
      <c r="J52" s="223"/>
      <c r="K52" s="242">
        <f>IF(N52="","",IF(ISERROR(VLOOKUP($A$4&amp;TEXT($A$52,"000"),Sonntag!$B$22:$T$92,17,FALSE)),"",VLOOKUP($A$4&amp;TEXT($A52,"000"),Sonntag!$B$22:$T$92,17,FALSE)))</f>
        <v>28</v>
      </c>
      <c r="L52" s="132" t="s">
        <v>21</v>
      </c>
      <c r="M52" s="243">
        <f>IF(N52="","",IF(ISERROR(VLOOKUP($A$4&amp;TEXT($A$52,"000"),Sonntag!$B$22:$T$92,19,FALSE)),"",VLOOKUP($A$4&amp;TEXT($A52,"000"),Sonntag!$B$22:$T$92,19,FALSE)))</f>
        <v>36</v>
      </c>
      <c r="N52" s="4" t="s">
        <v>23</v>
      </c>
      <c r="P52" s="251">
        <v>4</v>
      </c>
      <c r="Q52" s="240" t="str">
        <f ca="1">"  "&amp;IF(K60&lt;M60,IF(Y52="","",IF(ISERROR(VLOOKUP($A$55&amp;TEXT($A60,"000"),Sonntag!$B$22:$U$138,8,FALSE)),"",VLOOKUP($A$55&amp;TEXT($A60,"000"),Sonntag!$B$22:$U$138,8,FALSE))),IF(Y52="","",IF(ISERROR(VLOOKUP($A$55&amp;TEXT($A60,"000"),Sonntag!$B$22:$U$138,12,FALSE)),"",VLOOKUP($A$55&amp;TEXT($A60,"000"),Sonntag!$B$22:$U$138,12,FALSE))))</f>
        <v xml:space="preserve">  MTV Jahn Schladen</v>
      </c>
      <c r="R52" s="167"/>
      <c r="S52" s="167"/>
      <c r="T52" s="167"/>
      <c r="U52" s="167"/>
      <c r="V52" s="167"/>
      <c r="W52" s="252"/>
      <c r="Y52" s="3" t="s">
        <v>23</v>
      </c>
      <c r="AC52" s="236">
        <f>IF(K52="","",IF(K52&gt;M52,2,IF(K52&lt;M52,0,1)))</f>
        <v>0</v>
      </c>
    </row>
    <row r="53" spans="1:29" ht="18" customHeight="1">
      <c r="C53" s="160" t="s">
        <v>29</v>
      </c>
      <c r="D53" s="240"/>
      <c r="E53" s="237"/>
      <c r="F53" s="237"/>
      <c r="G53" s="237"/>
      <c r="H53" s="237"/>
      <c r="I53" s="237"/>
      <c r="J53" s="237"/>
      <c r="K53" s="245"/>
      <c r="L53" s="246"/>
      <c r="M53" s="247"/>
      <c r="N53" s="4"/>
      <c r="P53" s="251">
        <v>5</v>
      </c>
      <c r="Q53" s="240" t="str">
        <f ca="1">"  "&amp;IF(K58&gt;M58,IF(Y53="","",IF(ISERROR(VLOOKUP($A$55&amp;TEXT($A58,"000"),Sonntag!$B$22:$U$138,8,FALSE)),"",VLOOKUP($A$55&amp;TEXT($A58,"000"),Sonntag!$B$22:$U$138,8,FALSE))),IF(Y53="","",IF(ISERROR(VLOOKUP($A$55&amp;TEXT($A58,"000"),Sonntag!$B$22:$U$138,12,FALSE)),"",VLOOKUP($A$55&amp;TEXT($A58,"000"),Sonntag!$B$22:$U$138,12,FALSE))))</f>
        <v xml:space="preserve">  TV Zeilhard</v>
      </c>
      <c r="R53" s="167"/>
      <c r="S53" s="167"/>
      <c r="T53" s="167"/>
      <c r="U53" s="167"/>
      <c r="V53" s="167"/>
      <c r="W53" s="252"/>
      <c r="Y53" s="3" t="s">
        <v>23</v>
      </c>
      <c r="AC53" s="236"/>
    </row>
    <row r="54" spans="1:29" ht="17.25" customHeight="1">
      <c r="A54" s="16" t="s">
        <v>308</v>
      </c>
      <c r="B54" s="3" t="s">
        <v>30</v>
      </c>
      <c r="C54" s="229" t="str">
        <f>"1."&amp;+$D$5&amp;"  Sieger "&amp;+$B$52</f>
        <v>1.Gruppe G  Sieger d</v>
      </c>
      <c r="D54" s="230" t="str">
        <f ca="1">"  "&amp;IF(N54="","",IF(ISERROR(VLOOKUP($A$4&amp;TEXT($A$54,"000"),Sonntag!$B$22:$T$160,8,FALSE)),"",VLOOKUP($A$4&amp;TEXT($A54,"000"),Sonntag!$B$22:$T$160,8,FALSE)))&amp;" : "&amp;IF(N54="","",IF(ISERROR(VLOOKUP($A$4&amp;TEXT($A$54,"000"),Sonntag!$B$22:$T$160,12,FALSE)),"",VLOOKUP($A$4&amp;TEXT($A54,"000"),Sonntag!$B$22:$T$160,12,FALSE)))</f>
        <v xml:space="preserve">  SG Arbergen-Mahndorf : MTV Jahn Schladen</v>
      </c>
      <c r="E54" s="249"/>
      <c r="F54" s="231"/>
      <c r="G54" s="231"/>
      <c r="H54" s="231"/>
      <c r="I54" s="232"/>
      <c r="J54" s="223"/>
      <c r="K54" s="242">
        <f>IF(N54="","",IF(ISERROR(VLOOKUP($A$4&amp;TEXT($A$54,"000"),Sonntag!$B$22:$T$92,17,FALSE)),"",VLOOKUP($A$4&amp;TEXT($A54,"000"),Sonntag!$B$22:$T$92,17,FALSE)))</f>
        <v>50</v>
      </c>
      <c r="L54" s="132" t="s">
        <v>21</v>
      </c>
      <c r="M54" s="243">
        <f>IF(N54="","",IF(ISERROR(VLOOKUP($A$4&amp;TEXT($A$54,"000"),Sonntag!$B$22:$T$92,19,FALSE)),"",VLOOKUP($A$4&amp;TEXT($A54,"000"),Sonntag!$B$22:$T$92,19,FALSE)))</f>
        <v>43</v>
      </c>
      <c r="N54" s="4" t="s">
        <v>445</v>
      </c>
      <c r="P54" s="251">
        <v>6</v>
      </c>
      <c r="Q54" s="240" t="str">
        <f ca="1">"  "&amp;IF(K58&lt;M58,IF(Y54="","",IF(ISERROR(VLOOKUP($A$55&amp;TEXT($A58,"000"),Sonntag!$B$22:$U$138,8,FALSE)),"",VLOOKUP($A$55&amp;TEXT($A58,"000"),Sonntag!$B$22:$U$138,8,FALSE))),IF(Y54="","",IF(ISERROR(VLOOKUP($A$55&amp;TEXT($A58,"000"),Sonntag!$B$22:$U$138,12,FALSE)),"",VLOOKUP($A$55&amp;TEXT($A58,"000"),Sonntag!$B$22:$U$138,12,FALSE))))</f>
        <v xml:space="preserve">  TV Winterhagen</v>
      </c>
      <c r="R54" s="167"/>
      <c r="S54" s="167"/>
      <c r="T54" s="167"/>
      <c r="U54" s="167"/>
      <c r="V54" s="167"/>
      <c r="W54" s="252"/>
      <c r="Y54" s="3" t="s">
        <v>23</v>
      </c>
      <c r="AC54" s="236">
        <f>IF(K54="","",IF(K54&gt;M54,2,IF(K54&lt;M54,0,1)))</f>
        <v>2</v>
      </c>
    </row>
    <row r="55" spans="1:29" ht="4.7" customHeight="1">
      <c r="A55" s="16" t="s">
        <v>236</v>
      </c>
      <c r="C55" s="238"/>
      <c r="D55" s="240"/>
      <c r="E55" s="240"/>
      <c r="F55" s="238"/>
      <c r="G55" s="237"/>
      <c r="H55" s="237"/>
      <c r="I55" s="237"/>
      <c r="J55" s="237"/>
      <c r="K55" s="245"/>
      <c r="L55" s="246"/>
      <c r="M55" s="247"/>
      <c r="N55" s="4"/>
      <c r="P55" s="251"/>
      <c r="Q55" s="167"/>
      <c r="R55" s="167"/>
      <c r="S55" s="167"/>
      <c r="T55" s="167"/>
      <c r="U55" s="167"/>
      <c r="V55" s="167"/>
      <c r="W55" s="252"/>
      <c r="AC55" s="236"/>
    </row>
    <row r="56" spans="1:29" ht="17.25" customHeight="1">
      <c r="A56" s="16" t="s">
        <v>309</v>
      </c>
      <c r="B56" s="3" t="s">
        <v>31</v>
      </c>
      <c r="C56" s="229" t="str">
        <f>"1."&amp;+$D$24&amp;"  Sieger "&amp;+$B$50</f>
        <v>1.Gruppe H  Sieger c</v>
      </c>
      <c r="D56" s="230" t="str">
        <f ca="1">"  "&amp;IF(N56="","",IF(ISERROR(VLOOKUP($A$4&amp;TEXT($A$56,"000"),Sonntag!$B$22:$T$160,8,FALSE)),"",VLOOKUP($A$4&amp;TEXT($A56,"000"),Sonntag!$B$22:$T$160,8,FALSE)))&amp;" : "&amp;IF(N56="","",IF(ISERROR(VLOOKUP($A$4&amp;TEXT($A$56,"000"),Sonntag!$B$22:$T$160,12,FALSE)),"",VLOOKUP($A$4&amp;TEXT($A56,"000"),Sonntag!$B$22:$T$160,12,FALSE)))</f>
        <v xml:space="preserve">  Linden-Dahlhauser TV : SV Werder Bremen</v>
      </c>
      <c r="E56" s="249"/>
      <c r="F56" s="231"/>
      <c r="G56" s="231"/>
      <c r="H56" s="231"/>
      <c r="I56" s="231"/>
      <c r="J56" s="223"/>
      <c r="K56" s="242">
        <f>IF(N56="","",IF(ISERROR(VLOOKUP($A$4&amp;TEXT($A$56,"000"),Sonntag!$B$22:$T$92,17,FALSE)),"",VLOOKUP($A$4&amp;TEXT($A56,"000"),Sonntag!$B$22:$T$92,17,FALSE)))</f>
        <v>32</v>
      </c>
      <c r="L56" s="132" t="s">
        <v>21</v>
      </c>
      <c r="M56" s="243">
        <f>IF(N56="","",IF(ISERROR(VLOOKUP($A$4&amp;TEXT($A$56,"000"),Sonntag!$B$22:$T$92,19,FALSE)),"",VLOOKUP($A$4&amp;TEXT($A56,"000"),Sonntag!$B$22:$T$92,19,FALSE)))</f>
        <v>38</v>
      </c>
      <c r="N56" s="4" t="s">
        <v>23</v>
      </c>
      <c r="P56" s="251">
        <v>7</v>
      </c>
      <c r="Q56" s="240" t="str">
        <f ca="1">"  "&amp;IF(K48&gt;M48,IF(Y56="","",IF(ISERROR(VLOOKUP($A$55&amp;TEXT($A48,"000"),SamstagHaupt!$B$22:$U$160,8,FALSE)),"",VLOOKUP($A$55&amp;TEXT($A48,"000"),SamstagHaupt!$B$22:$U$160,8,FALSE))),IF(Y56="","",IF(ISERROR(VLOOKUP($A$55&amp;TEXT($A48,"000"),SamstagHaupt!$B$22:$U$160,12,FALSE)),"",VLOOKUP($A$55&amp;TEXT($A48,"000"),SamstagHaupt!$B$22:$U$160,12,FALSE))))</f>
        <v xml:space="preserve">  MTV Eiche Schönebeck</v>
      </c>
      <c r="R56" s="167"/>
      <c r="S56" s="167"/>
      <c r="T56" s="167"/>
      <c r="U56" s="167"/>
      <c r="V56" s="167"/>
      <c r="W56" s="252"/>
      <c r="Y56" s="3" t="s">
        <v>23</v>
      </c>
      <c r="AC56" s="236">
        <f>IF(K56="","",IF(K56&gt;M56,2,IF(K56&lt;M56,0,1)))</f>
        <v>0</v>
      </c>
    </row>
    <row r="57" spans="1:29" ht="18" customHeight="1">
      <c r="A57" s="16"/>
      <c r="C57" s="260" t="s">
        <v>32</v>
      </c>
      <c r="D57" s="240"/>
      <c r="E57" s="240"/>
      <c r="F57" s="238"/>
      <c r="G57" s="237"/>
      <c r="H57" s="237"/>
      <c r="I57" s="237"/>
      <c r="J57" s="237"/>
      <c r="K57" s="245"/>
      <c r="L57" s="246"/>
      <c r="M57" s="247"/>
      <c r="N57" s="4"/>
      <c r="P57" s="251">
        <v>8</v>
      </c>
      <c r="Q57" s="240" t="str">
        <f ca="1">"  "&amp;IF(K48&lt;M48,IF(Y57="","",IF(ISERROR(VLOOKUP($A$55&amp;TEXT($A48,"000"),SamstagHaupt!$B$22:$U$160,8,FALSE)),"",VLOOKUP($A$55&amp;TEXT($A48,"000"),SamstagHaupt!$B$22:$U$160,8,FALSE))),IF(Y57="","",IF(ISERROR(VLOOKUP($A$55&amp;TEXT($A48,"000"),SamstagHaupt!$B$22:$U$160,12,FALSE)),"",VLOOKUP($A$55&amp;TEXT($A48,"000"),SamstagHaupt!$B$22:$U$160,12,FALSE))))</f>
        <v xml:space="preserve">  VfL Waiblingen</v>
      </c>
      <c r="R57" s="167"/>
      <c r="S57" s="167"/>
      <c r="T57" s="167"/>
      <c r="U57" s="167"/>
      <c r="V57" s="167"/>
      <c r="W57" s="252"/>
      <c r="Y57" s="3" t="s">
        <v>23</v>
      </c>
      <c r="AC57" s="236"/>
    </row>
    <row r="58" spans="1:29" ht="17.25" customHeight="1">
      <c r="A58" s="16" t="s">
        <v>310</v>
      </c>
      <c r="C58" s="241" t="str">
        <f>"V."&amp;B50&amp;"/"&amp;B52&amp;"         5./6. Pl."</f>
        <v>V.c/d         5./6. Pl.</v>
      </c>
      <c r="D58" s="230" t="str">
        <f ca="1">"  "&amp;IF(N58="","",IF(ISERROR(VLOOKUP($A$4&amp;TEXT($A$58,"000"),Sonntag!$B$22:$T$160,8,FALSE)),"",VLOOKUP($A$4&amp;TEXT($A58,"000"),Sonntag!$B$22:$T$160,8,FALSE)))&amp;" : "&amp;IF(N58="","",IF(ISERROR(VLOOKUP($A$4&amp;TEXT($A$58,"000"),Sonntag!$B$22:$T$160,12,FALSE)),"",VLOOKUP($A$4&amp;TEXT($A58,"000"),Sonntag!$B$22:$T$160,12,FALSE)))</f>
        <v xml:space="preserve">  TV Zeilhard : TV Winterhagen</v>
      </c>
      <c r="E58" s="249"/>
      <c r="F58" s="231"/>
      <c r="G58" s="231"/>
      <c r="H58" s="231"/>
      <c r="I58" s="231"/>
      <c r="J58" s="223"/>
      <c r="K58" s="242">
        <f>IF(N58="","",IF(ISERROR(VLOOKUP($A$4&amp;TEXT($A$58,"000"),Sonntag!$B$22:$T$92,17,FALSE)),"",VLOOKUP($A$4&amp;TEXT($A58,"000"),Sonntag!$B$22:$T$92,17,FALSE)))</f>
        <v>37</v>
      </c>
      <c r="L58" s="132" t="s">
        <v>21</v>
      </c>
      <c r="M58" s="243">
        <f>IF(N58="","",IF(ISERROR(VLOOKUP($A$4&amp;TEXT($A$58,"000"),Sonntag!$B$22:$T$92,19,FALSE)),"",VLOOKUP($A$4&amp;TEXT($A58,"000"),Sonntag!$B$22:$T$92,19,FALSE)))</f>
        <v>17</v>
      </c>
      <c r="N58" s="4" t="s">
        <v>23</v>
      </c>
      <c r="P58" s="251">
        <v>9</v>
      </c>
      <c r="Q58" s="240" t="str">
        <f ca="1">"  "&amp;IF(K46&gt;M46,IF(Y58="","",IF(ISERROR(VLOOKUP($A$55&amp;TEXT($A46,"000"),SamstagHaupt!$B$22:$U$160,8,FALSE)),"",VLOOKUP($A$55&amp;TEXT($A46,"000"),SamstagHaupt!$B$22:$U$160,8,FALSE))),IF(Y58="","",IF(ISERROR(VLOOKUP($A$55&amp;TEXT($A46,"000"),SamstagHaupt!$B$22:$U$160,12,FALSE)),"",VLOOKUP($A$55&amp;TEXT($A46,"000"),SamstagHaupt!$B$22:$U$160,12,FALSE))))</f>
        <v xml:space="preserve">  SV Kehlen</v>
      </c>
      <c r="R58" s="167"/>
      <c r="S58" s="167"/>
      <c r="T58" s="167"/>
      <c r="U58" s="167"/>
      <c r="V58" s="167"/>
      <c r="W58" s="252"/>
      <c r="Y58" s="3" t="s">
        <v>23</v>
      </c>
      <c r="AC58" s="236">
        <f>IF(K58="","",IF(K58&gt;M58,2,IF(K58&lt;M58,0,1)))</f>
        <v>2</v>
      </c>
    </row>
    <row r="59" spans="1:29" ht="4.7" customHeight="1">
      <c r="A59" s="16"/>
      <c r="C59" s="237"/>
      <c r="D59" s="240"/>
      <c r="E59" s="240"/>
      <c r="F59" s="237"/>
      <c r="G59" s="237"/>
      <c r="H59" s="237"/>
      <c r="I59" s="238"/>
      <c r="J59" s="237"/>
      <c r="K59" s="245"/>
      <c r="L59" s="246"/>
      <c r="M59" s="247"/>
      <c r="N59" s="4"/>
      <c r="P59" s="251"/>
      <c r="Q59" s="240"/>
      <c r="R59" s="167"/>
      <c r="S59" s="167"/>
      <c r="T59" s="167"/>
      <c r="U59" s="167"/>
      <c r="V59" s="167"/>
      <c r="W59" s="252"/>
      <c r="AC59" s="236"/>
    </row>
    <row r="60" spans="1:29" ht="17.25" customHeight="1">
      <c r="A60" s="16" t="s">
        <v>311</v>
      </c>
      <c r="C60" s="241" t="str">
        <f>"V."&amp;B54&amp;"/"&amp;B56&amp;"         3./4. Pl."</f>
        <v>V.e/f         3./4. Pl.</v>
      </c>
      <c r="D60" s="230" t="str">
        <f ca="1">"  "&amp;IF(N60="","",IF(ISERROR(VLOOKUP($A$4&amp;TEXT($A$60,"000"),Sonntag!$B$22:$T$160,8,FALSE)),"",VLOOKUP($A$4&amp;TEXT($A60,"000"),Sonntag!$B$22:$T$160,8,FALSE)))&amp;" : "&amp;IF(N60="","",IF(ISERROR(VLOOKUP($A$4&amp;TEXT($A$60,"000"),Sonntag!$B$22:$T$160,12,FALSE)),"",VLOOKUP($A$4&amp;TEXT($A60,"000"),Sonntag!$B$22:$T$160,12,FALSE)))</f>
        <v xml:space="preserve">  MTV Jahn Schladen : Linden-Dahlhauser TV</v>
      </c>
      <c r="E60" s="249"/>
      <c r="F60" s="232"/>
      <c r="G60" s="231"/>
      <c r="H60" s="231"/>
      <c r="I60" s="231"/>
      <c r="J60" s="223"/>
      <c r="K60" s="242">
        <f>IF(N60="","",IF(ISERROR(VLOOKUP($A$4&amp;TEXT($A$60,"000"),Sonntag!$B$22:$T$92,17,FALSE)),"",VLOOKUP($A$4&amp;TEXT($A60,"000"),Sonntag!$B$22:$T$92,17,FALSE)))</f>
        <v>33</v>
      </c>
      <c r="L60" s="132" t="s">
        <v>21</v>
      </c>
      <c r="M60" s="243">
        <f>IF(N60="","",IF(ISERROR(VLOOKUP($A$4&amp;TEXT($A$60,"000"),Sonntag!$B$22:$T$92,19,FALSE)),"",VLOOKUP($A$4&amp;TEXT($A60,"000"),Sonntag!$B$22:$T$92,19,FALSE)))</f>
        <v>34</v>
      </c>
      <c r="N60" s="4" t="s">
        <v>23</v>
      </c>
      <c r="P60" s="253">
        <v>10</v>
      </c>
      <c r="Q60" s="254" t="str">
        <f ca="1">"  "&amp;IF(K46&lt;M46,IF(Y60="","",IF(ISERROR(VLOOKUP($A$55&amp;TEXT($A46,"000"),SamstagHaupt!$B$22:$U$160,8,FALSE)),"",VLOOKUP($A$55&amp;TEXT($A46,"000"),SamstagHaupt!$B$22:$U$160,8,FALSE))),IF(Y60="","",IF(ISERROR(VLOOKUP($A$55&amp;TEXT($A46,"000"),SamstagHaupt!$B$22:$U$160,12,FALSE)),"",VLOOKUP($A$55&amp;TEXT($A46,"000"),SamstagHaupt!$B$22:$U$160,12,FALSE))))</f>
        <v xml:space="preserve">  TSG Eisenberg</v>
      </c>
      <c r="R60" s="255"/>
      <c r="S60" s="255"/>
      <c r="T60" s="255"/>
      <c r="U60" s="255"/>
      <c r="V60" s="255"/>
      <c r="W60" s="256"/>
      <c r="Y60" s="3" t="s">
        <v>23</v>
      </c>
      <c r="Z60" s="3" t="s">
        <v>23</v>
      </c>
      <c r="AC60" s="236">
        <f>IF(K60="","",IF(K60&gt;M60,2,IF(K60&lt;M60,0,1)))</f>
        <v>0</v>
      </c>
    </row>
    <row r="61" spans="1:29" ht="18" customHeight="1">
      <c r="A61" s="16"/>
      <c r="C61" s="159" t="s">
        <v>33</v>
      </c>
      <c r="D61" s="167"/>
      <c r="E61" s="240"/>
      <c r="F61" s="237"/>
      <c r="G61" s="237"/>
      <c r="H61" s="24"/>
      <c r="I61" s="157"/>
      <c r="J61" s="24"/>
      <c r="K61" s="245"/>
      <c r="L61" s="246"/>
      <c r="M61" s="247"/>
      <c r="N61" s="4"/>
      <c r="AC61" s="236"/>
    </row>
    <row r="62" spans="1:29" ht="17.25" customHeight="1">
      <c r="A62" s="16" t="s">
        <v>312</v>
      </c>
      <c r="C62" s="241" t="str">
        <f>"S."&amp;B54&amp;"/"&amp;B56&amp;"         1./2. Pl."</f>
        <v>S.e/f         1./2. Pl.</v>
      </c>
      <c r="D62" s="230" t="str">
        <f ca="1">"  "&amp;IF(N62="","",IF(ISERROR(VLOOKUP($A$4&amp;TEXT($A$62,"000"),Sonntag!$B$22:$T$160,8,FALSE)),"",VLOOKUP($A$4&amp;TEXT($A62,"000"),Sonntag!$B$22:$T$160,8,FALSE)))&amp;" : "&amp;IF(N62="","",IF(ISERROR(VLOOKUP($A$4&amp;TEXT($A$62,"000"),Sonntag!$B$22:$T$160,12,FALSE)),"",VLOOKUP($A$4&amp;TEXT($A62,"000"),Sonntag!$B$22:$T$160,12,FALSE)))</f>
        <v xml:space="preserve">  SG Arbergen-Mahndorf : SV Werder Bremen</v>
      </c>
      <c r="E62" s="249"/>
      <c r="F62" s="257"/>
      <c r="G62" s="258"/>
      <c r="H62" s="231"/>
      <c r="I62" s="231"/>
      <c r="J62" s="223"/>
      <c r="K62" s="242">
        <f>IF(N62="","",IF(ISERROR(VLOOKUP($A$4&amp;TEXT($A$62,"000"),Sonntag!$B$22:$T$92,17,FALSE)),"",VLOOKUP($A$4&amp;TEXT($A62,"000"),Sonntag!$B$22:$T$92,17,FALSE)))</f>
        <v>34</v>
      </c>
      <c r="L62" s="132" t="s">
        <v>21</v>
      </c>
      <c r="M62" s="243">
        <f>IF(N62="","",IF(ISERROR(VLOOKUP($A$4&amp;TEXT($A$62,"000"),Sonntag!$B$22:$T$92,19,FALSE)),"",VLOOKUP($A$4&amp;TEXT($A62,"000"),Sonntag!$B$22:$T$92,19,FALSE)))</f>
        <v>37</v>
      </c>
      <c r="N62" s="4" t="s">
        <v>23</v>
      </c>
      <c r="AC62" s="236">
        <f>IF(K62="","",IF(K62&gt;M62,2,IF(K62&lt;M62,0,1)))</f>
        <v>0</v>
      </c>
    </row>
  </sheetData>
  <phoneticPr fontId="0" type="noConversion"/>
  <conditionalFormatting sqref="K50 M50 K52 M52 K54 M54 K56 M56 K58 M58 K60 M60 K62 M62 K46 M46 K48 M48 J25:K25 M25:N25 H25 M27:N27 P27:Q27 S27 K27 G31:H31 J31:K31 M31 E31 G33:H33 J33:K33 E33 G29:H29 J29 E29 P29:Q29 S29 N29 S25 P25:Q25 S31 Q31 P33 M33:N33 G27 E27 J6:K6 M6:N6 H6 M8:N8 P8:Q8 S8 K8 G12:H12 J12:K12 M12 E12 G14:H14 J14:K14 E14 G10:H10 J10 E10 P10:Q10 S10 N10 S6 P6:Q6 S12 Q12 P14 M14:N14 G8 E8">
    <cfRule type="cellIs" dxfId="97" priority="1" stopIfTrue="1" operator="lessThan">
      <formula>1</formula>
    </cfRule>
  </conditionalFormatting>
  <printOptions horizontalCentered="1"/>
  <pageMargins left="0.35433070866141736" right="0.35433070866141736" top="0.19685039370078741" bottom="0.39370078740157483" header="0.51181102362204722" footer="0.51181102362204722"/>
  <pageSetup paperSize="9" scale="97" orientation="portrait" r:id="rId1"/>
  <headerFooter alignWithMargins="0">
    <oddFooter>&amp;R&amp;6&amp;D; &amp;F; &amp;A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7">
    <tabColor rgb="FF92D050"/>
    <pageSetUpPr fitToPage="1"/>
  </sheetPr>
  <dimension ref="A1:AD62"/>
  <sheetViews>
    <sheetView showGridLines="0" topLeftCell="B25" zoomScale="90" zoomScaleNormal="90" workbookViewId="0">
      <selection activeCell="Y54" sqref="Y54"/>
    </sheetView>
  </sheetViews>
  <sheetFormatPr baseColWidth="10" defaultRowHeight="12.75" outlineLevelRow="1" outlineLevelCol="1"/>
  <cols>
    <col min="1" max="1" width="3" style="3" hidden="1" customWidth="1" outlineLevel="1"/>
    <col min="2" max="2" width="2" style="3" customWidth="1" collapsed="1"/>
    <col min="3" max="3" width="6.85546875" style="3" customWidth="1"/>
    <col min="4" max="4" width="24.7109375" style="3" customWidth="1"/>
    <col min="5" max="5" width="4" style="3" customWidth="1"/>
    <col min="6" max="6" width="1.7109375" style="3" customWidth="1"/>
    <col min="7" max="8" width="4" style="3" customWidth="1"/>
    <col min="9" max="9" width="1.7109375" style="3" customWidth="1"/>
    <col min="10" max="11" width="4" style="3" customWidth="1"/>
    <col min="12" max="12" width="1.7109375" style="3" customWidth="1"/>
    <col min="13" max="14" width="4" style="3" customWidth="1"/>
    <col min="15" max="15" width="1.7109375" style="3" customWidth="1"/>
    <col min="16" max="17" width="4" style="3" customWidth="1"/>
    <col min="18" max="18" width="1.7109375" style="3" customWidth="1"/>
    <col min="19" max="20" width="4" style="3" customWidth="1"/>
    <col min="21" max="21" width="1.7109375" style="3" customWidth="1"/>
    <col min="22" max="22" width="4" style="3" customWidth="1"/>
    <col min="23" max="23" width="4.7109375" style="3" customWidth="1"/>
    <col min="24" max="24" width="6.5703125" style="3" hidden="1" customWidth="1" outlineLevel="1"/>
    <col min="25" max="25" width="4" style="3" customWidth="1" collapsed="1"/>
    <col min="26" max="26" width="4.85546875" style="3" customWidth="1"/>
    <col min="27" max="27" width="1.7109375" style="3" customWidth="1"/>
    <col min="28" max="29" width="4" style="3" customWidth="1"/>
    <col min="30" max="30" width="1.7109375" style="3" customWidth="1"/>
    <col min="31" max="31" width="4" style="3" customWidth="1"/>
    <col min="32" max="16384" width="11.42578125" style="3"/>
  </cols>
  <sheetData>
    <row r="1" spans="1:30" ht="24.95" customHeight="1">
      <c r="B1" s="158"/>
      <c r="C1" s="259" t="str">
        <f>Daten!A1&amp;" "&amp;Daten!B1&amp;" "&amp;Daten!L1</f>
        <v>54. Deutsche Prellball Meisterschaften der Seniorinnen und Senioren 2017</v>
      </c>
      <c r="D1" s="161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162"/>
      <c r="W1" s="162"/>
    </row>
    <row r="2" spans="1:30" ht="21.75" customHeight="1">
      <c r="C2" s="163" t="s">
        <v>34</v>
      </c>
      <c r="D2" s="164"/>
      <c r="E2" s="165"/>
      <c r="F2" s="166"/>
      <c r="G2" s="165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3" t="str">
        <f>+Daten!C3</f>
        <v>Männer 30</v>
      </c>
      <c r="T2" s="168"/>
      <c r="U2" s="168"/>
      <c r="V2" s="168"/>
      <c r="W2" s="164"/>
    </row>
    <row r="3" spans="1:30" ht="6.75" customHeight="1">
      <c r="C3" s="169"/>
      <c r="D3" s="167"/>
      <c r="E3" s="165"/>
      <c r="F3" s="166"/>
      <c r="G3" s="165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  <c r="S3" s="169"/>
      <c r="T3" s="167"/>
      <c r="U3" s="167"/>
      <c r="V3" s="167"/>
      <c r="W3" s="167"/>
    </row>
    <row r="4" spans="1:30" ht="21.75" hidden="1" customHeight="1" outlineLevel="1">
      <c r="A4" s="3" t="s">
        <v>13</v>
      </c>
      <c r="C4" s="170"/>
      <c r="D4" s="288" t="str">
        <f>MID(D5,1,2)&amp; MID(D5,7,8)</f>
        <v>Gr E</v>
      </c>
      <c r="E4" s="165"/>
      <c r="F4" s="167">
        <v>1</v>
      </c>
      <c r="G4" s="165"/>
      <c r="H4" s="167"/>
      <c r="I4" s="167">
        <v>2</v>
      </c>
      <c r="J4" s="167"/>
      <c r="K4" s="167"/>
      <c r="L4" s="167">
        <v>3</v>
      </c>
      <c r="M4" s="167"/>
      <c r="N4" s="167"/>
      <c r="O4" s="167">
        <v>4</v>
      </c>
      <c r="P4" s="167"/>
      <c r="Q4" s="167"/>
      <c r="R4" s="167">
        <v>5</v>
      </c>
      <c r="S4" s="170"/>
      <c r="T4" s="171"/>
      <c r="U4" s="171"/>
      <c r="V4" s="171"/>
      <c r="W4" s="171"/>
    </row>
    <row r="5" spans="1:30" ht="12.75" customHeight="1" collapsed="1">
      <c r="C5" s="172"/>
      <c r="D5" s="173" t="str">
        <f>+Daten!C4</f>
        <v>Gruppe E</v>
      </c>
      <c r="E5" s="174"/>
      <c r="F5" s="175" t="str">
        <f>+D6</f>
        <v>TV Kleefeld</v>
      </c>
      <c r="G5" s="176"/>
      <c r="H5" s="177"/>
      <c r="I5" s="175" t="str">
        <f>+D8</f>
        <v>TuS Aschen-Strang</v>
      </c>
      <c r="J5" s="178"/>
      <c r="K5" s="177"/>
      <c r="L5" s="175" t="str">
        <f>+D10</f>
        <v>SV Weiler</v>
      </c>
      <c r="M5" s="178"/>
      <c r="N5" s="177"/>
      <c r="O5" s="175" t="str">
        <f>+D12</f>
        <v>Eiserfelder TV</v>
      </c>
      <c r="P5" s="178"/>
      <c r="Q5" s="177"/>
      <c r="R5" s="446" t="str">
        <f>+D14</f>
        <v>Eiserfelder TV</v>
      </c>
      <c r="S5" s="178"/>
      <c r="T5" s="177"/>
      <c r="U5" s="180" t="s">
        <v>18</v>
      </c>
      <c r="V5" s="178"/>
      <c r="W5" s="181" t="s">
        <v>19</v>
      </c>
      <c r="AD5" s="182"/>
    </row>
    <row r="6" spans="1:30" ht="15.2" customHeight="1">
      <c r="A6" s="3">
        <v>1</v>
      </c>
      <c r="C6" s="183" t="str">
        <f>IF(Daten!B5="","",Daten!B5)</f>
        <v>NI</v>
      </c>
      <c r="D6" s="184" t="str">
        <f>IF(Daten!C5="","",Daten!C5)</f>
        <v>TV Kleefeld</v>
      </c>
      <c r="E6" s="185"/>
      <c r="F6" s="186"/>
      <c r="G6" s="187"/>
      <c r="H6" s="188">
        <f>IF(ISERROR(VLOOKUP($A$4&amp;TEXT($A6,"00")&amp;TEXT(I$4,"00"),SamstagHaupt!$B$22:$T$160,17,FALSE)),"",VLOOKUP($A$4&amp;TEXT($A6,"00")&amp;TEXT(I$4,"00"),SamstagHaupt!$B$22:$T$160,17,FALSE))</f>
        <v>27</v>
      </c>
      <c r="I6" s="133" t="s">
        <v>21</v>
      </c>
      <c r="J6" s="189">
        <f>IF(ISERROR(VLOOKUP($A$4&amp;TEXT($A6,"00")&amp;TEXT(I$4,"00"),SamstagHaupt!$B$22:$T$160,19,FALSE)),"",VLOOKUP($A$4&amp;TEXT($A6,"00")&amp;TEXT(I$4,"00"),SamstagHaupt!$B$22:$T$160,19,FALSE))</f>
        <v>32</v>
      </c>
      <c r="K6" s="188">
        <f>IF(ISERROR(VLOOKUP($A$4&amp;TEXT($A6,"00")&amp;TEXT(L$4,"00"),SamstagHaupt!$B$22:$T$160,17,FALSE)),"",VLOOKUP($A$4&amp;TEXT($A6,"00")&amp;TEXT(L$4,"00"),SamstagHaupt!$B$22:$T$160,17,FALSE))</f>
        <v>28</v>
      </c>
      <c r="L6" s="133" t="s">
        <v>21</v>
      </c>
      <c r="M6" s="189">
        <f>IF(ISERROR(VLOOKUP($A$4&amp;TEXT($A6,"00")&amp;TEXT(L$4,"00"),SamstagHaupt!$B$22:$T$160,19,FALSE)),"",VLOOKUP($A$4&amp;TEXT($A6,"00")&amp;TEXT(L$4,"00"),SamstagHaupt!$B$22:$T$160,19,FALSE))</f>
        <v>32</v>
      </c>
      <c r="N6" s="188">
        <f>IF(ISERROR(VLOOKUP($A$4&amp;TEXT($A6,"00")&amp;TEXT(O$4,"00"),SamstagHaupt!$B$22:$T$160,17,FALSE)),"",VLOOKUP($A$4&amp;TEXT($A6,"00")&amp;TEXT(O$4,"00"),SamstagHaupt!$B$22:$T$160,17,FALSE))</f>
        <v>29</v>
      </c>
      <c r="O6" s="133" t="s">
        <v>21</v>
      </c>
      <c r="P6" s="189">
        <f>IF(ISERROR(VLOOKUP($A$4&amp;TEXT($A6,"00")&amp;TEXT(O$4,"00"),SamstagHaupt!$B$22:$T$160,19,FALSE)),"",VLOOKUP($A$4&amp;TEXT($A6,"00")&amp;TEXT(O$4,"00"),SamstagHaupt!$B$22:$T$160,19,FALSE))</f>
        <v>30</v>
      </c>
      <c r="Q6" s="188" t="str">
        <f>IF(ISERROR(VLOOKUP($A$4&amp;TEXT($A6,"00")&amp;TEXT(R$4,"00"),SamstagHaupt!$B$22:$T$160,17,FALSE)),"",VLOOKUP($A$4&amp;TEXT($A6,"00")&amp;TEXT(R$4,"00"),SamstagHaupt!$B$22:$T$160,17,FALSE))</f>
        <v/>
      </c>
      <c r="R6" s="133" t="s">
        <v>21</v>
      </c>
      <c r="S6" s="189" t="str">
        <f>IF(ISERROR(VLOOKUP($A$4&amp;TEXT($A6,"00")&amp;TEXT(R$4,"00"),SamstagHaupt!$B$22:$T$160,19,FALSE)),"",VLOOKUP($A$4&amp;TEXT($A6,"00")&amp;TEXT(R$4,"00"),SamstagHaupt!$B$22:$T$160,19,FALSE))</f>
        <v/>
      </c>
      <c r="T6" s="190">
        <f>IF(Y7="","",SUM(E6,H6,K6,N6,Q6))</f>
        <v>84</v>
      </c>
      <c r="U6" s="133" t="s">
        <v>21</v>
      </c>
      <c r="V6" s="191">
        <f>IF(Y7="","",SUM(G6,J6,M6,P6,S6))</f>
        <v>94</v>
      </c>
      <c r="W6" s="203">
        <f>IF(Y6="","",RANK(X7,($X$7,$X$9,$X$11,$X$13,$X$15),0))</f>
        <v>4</v>
      </c>
      <c r="Y6" s="45" t="s">
        <v>23</v>
      </c>
      <c r="AB6" s="3">
        <v>1</v>
      </c>
      <c r="AC6" s="193" t="str">
        <f>IF(W6="","",IF($W$6=1,$D$6,IF($W$8=1,$D$8,IF($W$10=1,$D$10,IF($W$12=1,$D$12,IF($W$14=1,$D$14,0))))))</f>
        <v>SV Weiler</v>
      </c>
    </row>
    <row r="7" spans="1:30" ht="11.1" customHeight="1">
      <c r="C7" s="314"/>
      <c r="D7" s="273"/>
      <c r="E7" s="196"/>
      <c r="F7" s="197"/>
      <c r="G7" s="198"/>
      <c r="H7" s="199">
        <f>IF(OR(H6="",H6=0),"",IF(H6&gt;J6,2,IF(H6&lt;J6,0,1)))</f>
        <v>0</v>
      </c>
      <c r="I7" s="20" t="s">
        <v>22</v>
      </c>
      <c r="J7" s="200">
        <f>IF(OR(J6="",J6=0),"",IF(J6&gt;H6,2,IF(J6&lt;H6,0,1)))</f>
        <v>2</v>
      </c>
      <c r="K7" s="199">
        <f>IF(OR(K6="",K6=0),"",IF(K6&gt;M6,2,IF(K6&lt;M6,0,1)))</f>
        <v>0</v>
      </c>
      <c r="L7" s="20" t="s">
        <v>22</v>
      </c>
      <c r="M7" s="200">
        <f>IF(OR(M6="",M6=0),"",IF(M6&gt;K6,2,IF(M6&lt;K6,0,1)))</f>
        <v>2</v>
      </c>
      <c r="N7" s="199">
        <f>IF(OR(N6="",N6=0),"",IF(N6&gt;P6,2,IF(N6&lt;P6,0,1)))</f>
        <v>0</v>
      </c>
      <c r="O7" s="20" t="s">
        <v>22</v>
      </c>
      <c r="P7" s="200">
        <f>IF(OR(P6="",P6=0),"",IF(P6&gt;N6,2,IF(P6&lt;N6,0,1)))</f>
        <v>2</v>
      </c>
      <c r="Q7" s="199" t="str">
        <f>IF(OR(Q6="",Q6=0),"",IF(Q6&gt;S6,2,IF(Q6&lt;S6,0,1)))</f>
        <v/>
      </c>
      <c r="R7" s="20" t="s">
        <v>22</v>
      </c>
      <c r="S7" s="200" t="str">
        <f>IF(OR(S6="",S6=0),"",IF(S6&gt;Q6,2,IF(S6&lt;Q6,0,1)))</f>
        <v/>
      </c>
      <c r="T7" s="199">
        <f>IF(Y7="","",SUM(E7,H7,K7,N7,Q7))</f>
        <v>0</v>
      </c>
      <c r="U7" s="20" t="s">
        <v>22</v>
      </c>
      <c r="V7" s="200">
        <f>IF(Y7="","",SUM(G7,J7,M7,P7,S7))</f>
        <v>6</v>
      </c>
      <c r="W7" s="201"/>
      <c r="X7" s="202">
        <f>+(T7-V7)+T6/V6+T7</f>
        <v>-5.1063829787234045</v>
      </c>
      <c r="Y7" s="45" t="s">
        <v>23</v>
      </c>
      <c r="AC7" s="193"/>
    </row>
    <row r="8" spans="1:30" ht="15.2" customHeight="1">
      <c r="A8" s="3">
        <v>2</v>
      </c>
      <c r="C8" s="183" t="str">
        <f>IF(Daten!B6="","",Daten!B6)</f>
        <v>NI</v>
      </c>
      <c r="D8" s="184" t="str">
        <f>IF(Daten!C6="","",Daten!C6)</f>
        <v>TuS Aschen-Strang</v>
      </c>
      <c r="E8" s="188">
        <f>IF(J6="","",J6)</f>
        <v>32</v>
      </c>
      <c r="F8" s="133" t="s">
        <v>21</v>
      </c>
      <c r="G8" s="189">
        <f>IF(H6="","",H6)</f>
        <v>27</v>
      </c>
      <c r="H8" s="185"/>
      <c r="I8" s="186"/>
      <c r="J8" s="187"/>
      <c r="K8" s="188">
        <f>IF(ISERROR(VLOOKUP($A$4&amp;TEXT($A8,"00")&amp;TEXT(L$4,"00"),SamstagHaupt!$B$22:$T$160,17,FALSE)),"",VLOOKUP($A$4&amp;TEXT($A8,"00")&amp;TEXT(L$4,"00"),SamstagHaupt!$B$22:$T$160,17,FALSE))</f>
        <v>31</v>
      </c>
      <c r="L8" s="133" t="s">
        <v>21</v>
      </c>
      <c r="M8" s="189">
        <f>IF(ISERROR(VLOOKUP($A$4&amp;TEXT($A8,"00")&amp;TEXT(L$4,"00"),SamstagHaupt!$B$22:$T$160,19,FALSE)),"",VLOOKUP($A$4&amp;TEXT($A8,"00")&amp;TEXT(L$4,"00"),SamstagHaupt!$B$22:$T$160,19,FALSE))</f>
        <v>34</v>
      </c>
      <c r="N8" s="188">
        <f>IF(ISERROR(VLOOKUP($A$4&amp;TEXT($A8,"00")&amp;TEXT(O$4,"00"),SamstagHaupt!$B$22:$T$160,17,FALSE)),"",VLOOKUP($A$4&amp;TEXT($A8,"00")&amp;TEXT(O$4,"00"),SamstagHaupt!$B$22:$T$160,17,FALSE))</f>
        <v>33</v>
      </c>
      <c r="O8" s="133" t="s">
        <v>21</v>
      </c>
      <c r="P8" s="189">
        <f>IF(ISERROR(VLOOKUP($A$4&amp;TEXT($A8,"00")&amp;TEXT(O$4,"00"),SamstagHaupt!$B$22:$T$160,19,FALSE)),"",VLOOKUP($A$4&amp;TEXT($A8,"00")&amp;TEXT(O$4,"00"),SamstagHaupt!$B$22:$T$160,19,FALSE))</f>
        <v>21</v>
      </c>
      <c r="Q8" s="188" t="str">
        <f>IF(ISERROR(VLOOKUP($A$4&amp;TEXT($A8,"00")&amp;TEXT(R$4,"00"),SamstagHaupt!$B$22:$T$160,17,FALSE)),"",VLOOKUP($A$4&amp;TEXT($A8,"00")&amp;TEXT(R$4,"00"),SamstagHaupt!$B$22:$T$160,17,FALSE))</f>
        <v/>
      </c>
      <c r="R8" s="133" t="s">
        <v>21</v>
      </c>
      <c r="S8" s="189" t="str">
        <f>IF(ISERROR(VLOOKUP($A$4&amp;TEXT($A8,"00")&amp;TEXT(R$4,"00"),SamstagHaupt!$B$22:$T$160,19,FALSE)),"",VLOOKUP($A$4&amp;TEXT($A8,"00")&amp;TEXT(R$4,"00"),SamstagHaupt!$B$22:$T$160,19,FALSE))</f>
        <v/>
      </c>
      <c r="T8" s="190">
        <f>IF(Y9="","",SUM(E8,H8,K8,N8,Q8))</f>
        <v>96</v>
      </c>
      <c r="U8" s="133" t="s">
        <v>21</v>
      </c>
      <c r="V8" s="191">
        <f>IF(Y9="","",SUM(G8,J8,M8,P8,S8))</f>
        <v>82</v>
      </c>
      <c r="W8" s="203">
        <f>IF(Y8="","",RANK(X9,($X$7,$X$9,$X$11,$X$13,$X$15),0))</f>
        <v>2</v>
      </c>
      <c r="Y8" s="45" t="s">
        <v>23</v>
      </c>
      <c r="AB8" s="3">
        <v>2</v>
      </c>
      <c r="AC8" s="193" t="str">
        <f>IF(W8="","",IF($W$6=2,$D$6,IF($W$8=2,$D$8,IF($W$10=2,$D$10,IF($W$12=2,$D$12,IF($W$14=2,$D$14,0))))))</f>
        <v>TuS Aschen-Strang</v>
      </c>
    </row>
    <row r="9" spans="1:30" ht="11.1" customHeight="1">
      <c r="C9" s="194"/>
      <c r="D9" s="273"/>
      <c r="E9" s="199">
        <f>IF(OR(E8="",E8=0),"",IF(E8&gt;G8,2,IF(E8&lt;G8,0,1)))</f>
        <v>2</v>
      </c>
      <c r="F9" s="20" t="s">
        <v>22</v>
      </c>
      <c r="G9" s="200">
        <f>IF(OR(G8="",G8=0),"",IF(G8&gt;E8,2,IF(G8&lt;E8,0,1)))</f>
        <v>0</v>
      </c>
      <c r="H9" s="196"/>
      <c r="I9" s="197"/>
      <c r="J9" s="198"/>
      <c r="K9" s="199">
        <f>IF(OR(K8="",K8=0),"",IF(K8&gt;M8,2,IF(K8&lt;M8,0,1)))</f>
        <v>0</v>
      </c>
      <c r="L9" s="20" t="s">
        <v>22</v>
      </c>
      <c r="M9" s="200">
        <f>IF(OR(M8="",M8=0),"",IF(M8&gt;K8,2,IF(M8&lt;K8,0,1)))</f>
        <v>2</v>
      </c>
      <c r="N9" s="199">
        <f>IF(OR(N8="",N8=0),"",IF(N8&gt;P8,2,IF(N8&lt;P8,0,1)))</f>
        <v>2</v>
      </c>
      <c r="O9" s="20" t="s">
        <v>22</v>
      </c>
      <c r="P9" s="200">
        <f>IF(OR(P8="",P8=0),"",IF(P8&gt;N8,2,IF(P8&lt;N8,0,1)))</f>
        <v>0</v>
      </c>
      <c r="Q9" s="199" t="str">
        <f>IF(OR(Q8="",Q8=0),"",IF(Q8&gt;S8,2,IF(Q8&lt;S8,0,1)))</f>
        <v/>
      </c>
      <c r="R9" s="20" t="s">
        <v>22</v>
      </c>
      <c r="S9" s="200" t="str">
        <f>IF(OR(S8="",S8=0),"",IF(S8&gt;Q8,2,IF(S8&lt;Q8,0,1)))</f>
        <v/>
      </c>
      <c r="T9" s="199">
        <f>IF(Y9="","",SUM(E9,H9,K9,N9,Q9))</f>
        <v>4</v>
      </c>
      <c r="U9" s="20" t="s">
        <v>22</v>
      </c>
      <c r="V9" s="200">
        <f>IF(Y9="","",SUM(G9,J9,M9,P9,S9))</f>
        <v>2</v>
      </c>
      <c r="W9" s="201"/>
      <c r="X9" s="202">
        <f>+(T9-V9)+T8/V8+T9</f>
        <v>7.1707317073170733</v>
      </c>
      <c r="Y9" s="45" t="s">
        <v>23</v>
      </c>
      <c r="AC9" s="193"/>
    </row>
    <row r="10" spans="1:30" ht="15.2" customHeight="1">
      <c r="A10" s="3">
        <v>3</v>
      </c>
      <c r="C10" s="183" t="str">
        <f>IF(Daten!B8="","",Daten!B8)</f>
        <v>SW</v>
      </c>
      <c r="D10" s="184" t="str">
        <f>IF(Daten!C8="","",Daten!C8)</f>
        <v>SV Weiler</v>
      </c>
      <c r="E10" s="188">
        <f>IF(M6="","",M6)</f>
        <v>32</v>
      </c>
      <c r="F10" s="133" t="s">
        <v>21</v>
      </c>
      <c r="G10" s="189">
        <f>IF(K6="","",K6)</f>
        <v>28</v>
      </c>
      <c r="H10" s="188">
        <f>IF(M8="","",M8)</f>
        <v>34</v>
      </c>
      <c r="I10" s="133" t="s">
        <v>21</v>
      </c>
      <c r="J10" s="189">
        <f>IF(K8="","",K8)</f>
        <v>31</v>
      </c>
      <c r="K10" s="185"/>
      <c r="L10" s="186"/>
      <c r="M10" s="187"/>
      <c r="N10" s="188">
        <f>IF(ISERROR(VLOOKUP($A$4&amp;TEXT($A10,"00")&amp;TEXT(O$4,"00"),SamstagHaupt!$B$22:$T$160,17,FALSE)),"",VLOOKUP($A$4&amp;TEXT($A10,"00")&amp;TEXT(O$4,"00"),SamstagHaupt!$B$22:$T$160,17,FALSE))</f>
        <v>35</v>
      </c>
      <c r="O10" s="133" t="s">
        <v>21</v>
      </c>
      <c r="P10" s="189">
        <f>IF(ISERROR(VLOOKUP($A$4&amp;TEXT($A10,"00")&amp;TEXT(O$4,"00"),SamstagHaupt!$B$22:$T$160,19,FALSE)),"",VLOOKUP($A$4&amp;TEXT($A10,"00")&amp;TEXT(O$4,"00"),SamstagHaupt!$B$22:$T$160,19,FALSE))</f>
        <v>29</v>
      </c>
      <c r="Q10" s="188" t="str">
        <f>IF(ISERROR(VLOOKUP($A$4&amp;TEXT($A10,"00")&amp;TEXT(R$4,"00"),SamstagHaupt!$B$22:$T$160,17,FALSE)),"",VLOOKUP($A$4&amp;TEXT($A10,"00")&amp;TEXT(R$4,"00"),SamstagHaupt!$B$22:$T$160,17,FALSE))</f>
        <v/>
      </c>
      <c r="R10" s="133" t="s">
        <v>21</v>
      </c>
      <c r="S10" s="189" t="str">
        <f>IF(ISERROR(VLOOKUP($A$4&amp;TEXT($A10,"00")&amp;TEXT(R$4,"00"),SamstagHaupt!$B$22:$T$160,19,FALSE)),"",VLOOKUP($A$4&amp;TEXT($A10,"00")&amp;TEXT(R$4,"00"),SamstagHaupt!$B$22:$T$160,19,FALSE))</f>
        <v/>
      </c>
      <c r="T10" s="190">
        <f>IF(Y11="","",SUM(E10,H10,K10,N10,Q10))</f>
        <v>101</v>
      </c>
      <c r="U10" s="133" t="s">
        <v>21</v>
      </c>
      <c r="V10" s="191">
        <f>IF(Y11="","",SUM(G10,J10,M10,P10,S10))</f>
        <v>88</v>
      </c>
      <c r="W10" s="203">
        <f>IF(Y10="","",RANK(X11,($X$7,$X$9,$X$11,$X$13,$X$15),0))</f>
        <v>1</v>
      </c>
      <c r="Y10" s="45" t="s">
        <v>23</v>
      </c>
      <c r="AB10" s="3">
        <v>3</v>
      </c>
      <c r="AC10" s="193" t="str">
        <f>IF(W10="","",IF($W$6=3,$D$6,IF($W$8=3,$D$8,IF($W$10=3,$D$10,IF($W$12=3,$D$12,IF($W$14=3,$D$14,0))))))</f>
        <v>Eiserfelder TV</v>
      </c>
    </row>
    <row r="11" spans="1:30" ht="11.1" customHeight="1">
      <c r="C11" s="204"/>
      <c r="D11" s="273"/>
      <c r="E11" s="199">
        <f>IF(OR(E10="",E10=0),"",IF(E10&gt;G10,2,IF(E10&lt;G10,0,1)))</f>
        <v>2</v>
      </c>
      <c r="F11" s="20" t="s">
        <v>22</v>
      </c>
      <c r="G11" s="200">
        <f>IF(OR(G10="",G10=0),"",IF(G10&gt;E10,2,IF(G10&lt;E10,0,1)))</f>
        <v>0</v>
      </c>
      <c r="H11" s="199">
        <f>IF(OR(H10="",H10=0),"",IF(H10&gt;J10,2,IF(H10&lt;J10,0,1)))</f>
        <v>2</v>
      </c>
      <c r="I11" s="20" t="s">
        <v>22</v>
      </c>
      <c r="J11" s="200">
        <f>IF(OR(J10="",J10=0),"",IF(J10&gt;H10,2,IF(J10&lt;H10,0,1)))</f>
        <v>0</v>
      </c>
      <c r="K11" s="196"/>
      <c r="L11" s="197"/>
      <c r="M11" s="198"/>
      <c r="N11" s="199">
        <f>IF(OR(N10="",N10=0),"",IF(N10&gt;P10,2,IF(N10&lt;P10,0,1)))</f>
        <v>2</v>
      </c>
      <c r="O11" s="20" t="s">
        <v>22</v>
      </c>
      <c r="P11" s="200">
        <f>IF(OR(P10="",P10=0),"",IF(P10&gt;N10,2,IF(P10&lt;N10,0,1)))</f>
        <v>0</v>
      </c>
      <c r="Q11" s="199" t="str">
        <f>IF(OR(Q10="",Q10=0),"",IF(Q10&gt;S10,2,IF(Q10&lt;S10,0,1)))</f>
        <v/>
      </c>
      <c r="R11" s="20" t="s">
        <v>22</v>
      </c>
      <c r="S11" s="200" t="str">
        <f>IF(OR(S10="",S10=0),"",IF(S10&gt;Q10,2,IF(S10&lt;Q10,0,1)))</f>
        <v/>
      </c>
      <c r="T11" s="199">
        <f>IF(Y11="","",SUM(E11,H11,K11,N11,Q11))</f>
        <v>6</v>
      </c>
      <c r="U11" s="20" t="s">
        <v>22</v>
      </c>
      <c r="V11" s="200">
        <f>IF(Y11="","",SUM(G11,J11,M11,P11,S11))</f>
        <v>0</v>
      </c>
      <c r="W11" s="201"/>
      <c r="X11" s="202">
        <f>+(T11-V11)+T10/V10+T11</f>
        <v>13.147727272727273</v>
      </c>
      <c r="Y11" s="45" t="s">
        <v>23</v>
      </c>
      <c r="AC11" s="193"/>
    </row>
    <row r="12" spans="1:30" ht="15.2" customHeight="1">
      <c r="A12" s="3">
        <v>4</v>
      </c>
      <c r="C12" s="183" t="str">
        <f>IF(Daten!B9="","",Daten!B9)</f>
        <v>WE</v>
      </c>
      <c r="D12" s="184" t="str">
        <f>IF(Daten!C9="","",Daten!C9)</f>
        <v>Eiserfelder TV</v>
      </c>
      <c r="E12" s="188">
        <f>IF(P6="","",P6)</f>
        <v>30</v>
      </c>
      <c r="F12" s="133" t="s">
        <v>21</v>
      </c>
      <c r="G12" s="189">
        <f>IF(N6="","",N6)</f>
        <v>29</v>
      </c>
      <c r="H12" s="188">
        <f>IF(P8="","",P8)</f>
        <v>21</v>
      </c>
      <c r="I12" s="133" t="s">
        <v>21</v>
      </c>
      <c r="J12" s="189">
        <f>IF(N8="","",N8)</f>
        <v>33</v>
      </c>
      <c r="K12" s="188">
        <f>IF(P10="","",P10)</f>
        <v>29</v>
      </c>
      <c r="L12" s="133" t="s">
        <v>21</v>
      </c>
      <c r="M12" s="189">
        <f>IF(N10="","",N10)</f>
        <v>35</v>
      </c>
      <c r="N12" s="185"/>
      <c r="O12" s="186"/>
      <c r="P12" s="187"/>
      <c r="Q12" s="188" t="str">
        <f>IF(ISERROR(VLOOKUP($A$4&amp;TEXT($A12,"00")&amp;TEXT(R$4,"00"),SamstagHaupt!$B$22:$T$160,17,FALSE)),"",VLOOKUP($A$4&amp;TEXT($A12,"00")&amp;TEXT(R$4,"00"),SamstagHaupt!$B$22:$T$160,17,FALSE))</f>
        <v/>
      </c>
      <c r="R12" s="133" t="s">
        <v>21</v>
      </c>
      <c r="S12" s="189" t="str">
        <f>IF(ISERROR(VLOOKUP($A$4&amp;TEXT($A12,"00")&amp;TEXT(R$4,"00"),SamstagHaupt!$B$22:$T$160,19,FALSE)),"",VLOOKUP($A$4&amp;TEXT($A12,"00")&amp;TEXT(R$4,"00"),SamstagHaupt!$B$22:$T$160,19,FALSE))</f>
        <v/>
      </c>
      <c r="T12" s="190">
        <f>IF(Y13="","",SUM(E12,H12,K12,N12,Q12))</f>
        <v>80</v>
      </c>
      <c r="U12" s="133" t="s">
        <v>21</v>
      </c>
      <c r="V12" s="191">
        <f>IF(Y13="","",SUM(G12,J12,M12,P12,S12))</f>
        <v>97</v>
      </c>
      <c r="W12" s="203">
        <f>IF(Y12="","",RANK(X13,($X$7,$X$9,$X$11,$X$13,$X$15),0))</f>
        <v>3</v>
      </c>
      <c r="Y12" s="45" t="s">
        <v>23</v>
      </c>
      <c r="AB12" s="3">
        <v>4</v>
      </c>
      <c r="AC12" s="193" t="str">
        <f>IF(W12="","",IF($W$6=4,$D$6,IF($W$8=4,$D$8,IF($W$10=4,$D$10,IF($W$12=4,$D$12,IF($W$14=4,$D$14,0))))))</f>
        <v>TV Kleefeld</v>
      </c>
    </row>
    <row r="13" spans="1:30" ht="11.1" customHeight="1">
      <c r="C13" s="204"/>
      <c r="D13" s="273"/>
      <c r="E13" s="199">
        <f>IF(OR(E12="",E12=0),"",IF(E12&gt;G12,2,IF(E12&lt;G12,0,1)))</f>
        <v>2</v>
      </c>
      <c r="F13" s="20" t="s">
        <v>22</v>
      </c>
      <c r="G13" s="200">
        <f>IF(OR(G12="",G12=0),"",IF(G12&gt;E12,2,IF(G12&lt;E12,0,1)))</f>
        <v>0</v>
      </c>
      <c r="H13" s="199">
        <f>IF(OR(H12="",H12=0),"",IF(H12&gt;J12,2,IF(H12&lt;J12,0,1)))</f>
        <v>0</v>
      </c>
      <c r="I13" s="20" t="s">
        <v>22</v>
      </c>
      <c r="J13" s="200">
        <f>IF(OR(J12="",J12=0),"",IF(J12&gt;H12,2,IF(J12&lt;H12,0,1)))</f>
        <v>2</v>
      </c>
      <c r="K13" s="199">
        <f>IF(OR(K12="",K12=0),"",IF(K12&gt;M12,2,IF(K12&lt;M12,0,1)))</f>
        <v>0</v>
      </c>
      <c r="L13" s="20" t="s">
        <v>22</v>
      </c>
      <c r="M13" s="200">
        <f>IF(OR(M12="",M12=0),"",IF(M12&gt;K12,2,IF(M12&lt;K12,0,1)))</f>
        <v>2</v>
      </c>
      <c r="N13" s="196"/>
      <c r="O13" s="197"/>
      <c r="P13" s="198"/>
      <c r="Q13" s="199" t="str">
        <f>IF(OR(Q12="",Q12=0),"",IF(Q12&gt;S12,2,IF(Q12&lt;S12,0,1)))</f>
        <v/>
      </c>
      <c r="R13" s="20" t="s">
        <v>22</v>
      </c>
      <c r="S13" s="200" t="str">
        <f>IF(OR(S12="",S12=0),"",IF(S12&gt;Q12,2,IF(S12&lt;Q12,0,1)))</f>
        <v/>
      </c>
      <c r="T13" s="199">
        <f>IF(Y13="","",SUM(E13,H13,K13,N13,Q13))</f>
        <v>2</v>
      </c>
      <c r="U13" s="20" t="s">
        <v>22</v>
      </c>
      <c r="V13" s="200">
        <f>IF(Y13="","",SUM(G13,J13,M13,P13,S13))</f>
        <v>4</v>
      </c>
      <c r="W13" s="201"/>
      <c r="X13" s="202">
        <f>+(T13-V13)+T12/V12+T13</f>
        <v>0.82474226804123707</v>
      </c>
      <c r="Y13" s="45" t="s">
        <v>23</v>
      </c>
      <c r="AC13" s="193"/>
    </row>
    <row r="14" spans="1:30" ht="15.2" customHeight="1">
      <c r="A14" s="3">
        <v>5</v>
      </c>
      <c r="C14" s="355" t="str">
        <f>IF(Daten!B9="","",Daten!B9)</f>
        <v>WE</v>
      </c>
      <c r="D14" s="356" t="str">
        <f>IF(Daten!C9="","",Daten!C9)</f>
        <v>Eiserfelder TV</v>
      </c>
      <c r="E14" s="188" t="str">
        <f>IF(S6="","",S6)</f>
        <v/>
      </c>
      <c r="F14" s="133" t="s">
        <v>21</v>
      </c>
      <c r="G14" s="189" t="str">
        <f>IF(Q6="","",Q6)</f>
        <v/>
      </c>
      <c r="H14" s="188" t="str">
        <f>IF(S8="","",S8)</f>
        <v/>
      </c>
      <c r="I14" s="133" t="s">
        <v>21</v>
      </c>
      <c r="J14" s="189" t="str">
        <f>IF(Q8="","",Q8)</f>
        <v/>
      </c>
      <c r="K14" s="188" t="str">
        <f>IF(S10="","",S10)</f>
        <v/>
      </c>
      <c r="L14" s="133" t="s">
        <v>21</v>
      </c>
      <c r="M14" s="189" t="str">
        <f>IF(Q10="","",Q10)</f>
        <v/>
      </c>
      <c r="N14" s="188" t="str">
        <f>IF(S12="","",S12)</f>
        <v/>
      </c>
      <c r="O14" s="133" t="s">
        <v>21</v>
      </c>
      <c r="P14" s="189" t="str">
        <f>IF(Q12="","",Q12)</f>
        <v/>
      </c>
      <c r="Q14" s="185"/>
      <c r="R14" s="186"/>
      <c r="S14" s="187"/>
      <c r="T14" s="190" t="str">
        <f>IF(Y15="","",SUM(E14,H14,K14,N14,Q14))</f>
        <v/>
      </c>
      <c r="U14" s="133" t="s">
        <v>21</v>
      </c>
      <c r="V14" s="191" t="str">
        <f>IF(Y15="","",SUM(G14,J14,M14,P14,S14))</f>
        <v/>
      </c>
      <c r="W14" s="203" t="str">
        <f>IF(Y14="","",RANK(X15,($X$7,$X$9,$X$11,$X$13,$X$15),0))</f>
        <v/>
      </c>
      <c r="Y14" s="45"/>
      <c r="AB14" s="3">
        <v>5</v>
      </c>
      <c r="AC14" s="193" t="str">
        <f>IF(W14="","",IF($W$6=5,$D$6,IF($W$8=5,$D$8,IF($W$10=5,$D$10,IF($W$12=5,$D$12,IF($W$14=5,$D$14,0))))))</f>
        <v/>
      </c>
    </row>
    <row r="15" spans="1:30" ht="11.1" customHeight="1">
      <c r="C15" s="204"/>
      <c r="D15" s="273"/>
      <c r="E15" s="199" t="str">
        <f>IF(OR(E14="",E14=0),"",IF(E14&gt;G14,2,IF(E14&lt;G14,0,1)))</f>
        <v/>
      </c>
      <c r="F15" s="20" t="s">
        <v>22</v>
      </c>
      <c r="G15" s="200" t="str">
        <f>IF(OR(G14="",G14=0),"",IF(G14&gt;E14,2,IF(G14&lt;E14,0,1)))</f>
        <v/>
      </c>
      <c r="H15" s="199" t="str">
        <f>IF(OR(H14="",H14=0),"",IF(H14&gt;J14,2,IF(H14&lt;J14,0,1)))</f>
        <v/>
      </c>
      <c r="I15" s="20" t="s">
        <v>22</v>
      </c>
      <c r="J15" s="200" t="str">
        <f>IF(OR(J14="",J14=0),"",IF(J14&gt;H14,2,IF(J14&lt;H14,0,1)))</f>
        <v/>
      </c>
      <c r="K15" s="199" t="str">
        <f>IF(OR(K14="",K14=0),"",IF(K14&gt;M14,2,IF(K14&lt;M14,0,1)))</f>
        <v/>
      </c>
      <c r="L15" s="20" t="s">
        <v>22</v>
      </c>
      <c r="M15" s="200" t="str">
        <f>IF(OR(M14="",M14=0),"",IF(M14&gt;K14,2,IF(M14&lt;K14,0,1)))</f>
        <v/>
      </c>
      <c r="N15" s="199" t="str">
        <f>IF(OR(N14="",N14=0),"",IF(N14&gt;P14,2,IF(N14&lt;P14,0,1)))</f>
        <v/>
      </c>
      <c r="O15" s="20" t="s">
        <v>22</v>
      </c>
      <c r="P15" s="200" t="str">
        <f>IF(OR(P14="",P14=0),"",IF(P14&gt;N14,2,IF(P14&lt;N14,0,1)))</f>
        <v/>
      </c>
      <c r="Q15" s="196"/>
      <c r="R15" s="197"/>
      <c r="S15" s="198"/>
      <c r="T15" s="199" t="str">
        <f>IF(Y15="","",SUM(E15,H15,K15,N15,Q15))</f>
        <v/>
      </c>
      <c r="U15" s="20" t="s">
        <v>22</v>
      </c>
      <c r="V15" s="200" t="str">
        <f>IF(Y15="","",SUM(G15,J15,M15,P15,S15))</f>
        <v/>
      </c>
      <c r="W15" s="201"/>
      <c r="X15" s="202"/>
      <c r="Y15" s="45"/>
    </row>
    <row r="16" spans="1:30" ht="10.15" customHeight="1">
      <c r="C16" s="206"/>
      <c r="D16" s="206"/>
      <c r="E16" s="207"/>
      <c r="F16" s="133"/>
      <c r="G16" s="155"/>
      <c r="H16" s="207"/>
      <c r="I16" s="133"/>
      <c r="J16" s="155"/>
      <c r="K16" s="207"/>
      <c r="L16" s="133"/>
      <c r="M16" s="155"/>
      <c r="N16" s="207"/>
      <c r="O16" s="133"/>
      <c r="P16" s="155"/>
      <c r="Q16" s="208"/>
      <c r="R16" s="208"/>
      <c r="S16" s="208"/>
      <c r="T16" s="207"/>
      <c r="U16" s="133"/>
      <c r="V16" s="155"/>
      <c r="W16" s="209"/>
      <c r="X16" s="202"/>
      <c r="Y16" s="45"/>
    </row>
    <row r="17" spans="1:29" ht="10.15" hidden="1" customHeight="1" outlineLevel="1">
      <c r="C17" s="210" t="s">
        <v>24</v>
      </c>
      <c r="D17" s="211" t="str">
        <f>+D6</f>
        <v>TV Kleefeld</v>
      </c>
      <c r="E17" s="212"/>
      <c r="F17" s="213"/>
      <c r="G17" s="214"/>
      <c r="H17" s="215"/>
      <c r="I17" s="216" t="s">
        <v>21</v>
      </c>
      <c r="J17" s="217"/>
      <c r="K17" s="215"/>
      <c r="L17" s="216" t="s">
        <v>21</v>
      </c>
      <c r="M17" s="217"/>
      <c r="N17" s="215"/>
      <c r="O17" s="216" t="s">
        <v>21</v>
      </c>
      <c r="P17" s="217"/>
      <c r="Q17" s="218"/>
      <c r="R17" s="216" t="s">
        <v>21</v>
      </c>
      <c r="S17" s="219"/>
      <c r="T17" s="11"/>
      <c r="U17" s="15"/>
      <c r="V17" s="28"/>
      <c r="W17" s="24"/>
      <c r="X17" s="202"/>
      <c r="Y17" s="45"/>
    </row>
    <row r="18" spans="1:29" ht="10.15" hidden="1" customHeight="1" outlineLevel="1">
      <c r="C18" s="220"/>
      <c r="D18" s="315" t="str">
        <f>+D8</f>
        <v>TuS Aschen-Strang</v>
      </c>
      <c r="E18" s="215" t="str">
        <f>IF(J17="","",J17)</f>
        <v/>
      </c>
      <c r="F18" s="216" t="s">
        <v>21</v>
      </c>
      <c r="G18" s="217" t="str">
        <f>IF(H17="","",H17)</f>
        <v/>
      </c>
      <c r="H18" s="212"/>
      <c r="I18" s="213"/>
      <c r="J18" s="214"/>
      <c r="K18" s="215"/>
      <c r="L18" s="216" t="s">
        <v>21</v>
      </c>
      <c r="M18" s="217"/>
      <c r="N18" s="215"/>
      <c r="O18" s="216" t="s">
        <v>21</v>
      </c>
      <c r="P18" s="217"/>
      <c r="Q18" s="218"/>
      <c r="R18" s="216" t="s">
        <v>21</v>
      </c>
      <c r="S18" s="219"/>
      <c r="T18" s="11"/>
      <c r="U18" s="15"/>
      <c r="V18" s="28"/>
      <c r="W18" s="24"/>
      <c r="X18" s="202"/>
      <c r="Y18" s="45"/>
    </row>
    <row r="19" spans="1:29" ht="10.15" hidden="1" customHeight="1" outlineLevel="1">
      <c r="C19" s="220"/>
      <c r="D19" s="211" t="str">
        <f>+D10</f>
        <v>SV Weiler</v>
      </c>
      <c r="E19" s="215" t="str">
        <f>IF(M17="","",M17)</f>
        <v/>
      </c>
      <c r="F19" s="216" t="s">
        <v>21</v>
      </c>
      <c r="G19" s="217" t="str">
        <f>IF(K17="","",K17)</f>
        <v/>
      </c>
      <c r="H19" s="215" t="str">
        <f>IF(M18="","",M18)</f>
        <v/>
      </c>
      <c r="I19" s="216" t="s">
        <v>21</v>
      </c>
      <c r="J19" s="217" t="str">
        <f>IF(K18="","",K18)</f>
        <v/>
      </c>
      <c r="K19" s="212"/>
      <c r="L19" s="213"/>
      <c r="M19" s="214"/>
      <c r="N19" s="215"/>
      <c r="O19" s="216" t="s">
        <v>21</v>
      </c>
      <c r="P19" s="217"/>
      <c r="Q19" s="218"/>
      <c r="R19" s="216" t="s">
        <v>21</v>
      </c>
      <c r="S19" s="219"/>
      <c r="T19" s="11"/>
      <c r="U19" s="15"/>
      <c r="V19" s="28"/>
      <c r="W19" s="24"/>
      <c r="X19" s="202"/>
      <c r="Y19" s="45"/>
    </row>
    <row r="20" spans="1:29" ht="10.15" hidden="1" customHeight="1" outlineLevel="1">
      <c r="C20" s="220"/>
      <c r="D20" s="211" t="str">
        <f>+D12</f>
        <v>Eiserfelder TV</v>
      </c>
      <c r="E20" s="215" t="str">
        <f>IF(P17="","",P17)</f>
        <v/>
      </c>
      <c r="F20" s="216" t="s">
        <v>21</v>
      </c>
      <c r="G20" s="217" t="str">
        <f>IF(N17="","",N17)</f>
        <v/>
      </c>
      <c r="H20" s="215" t="str">
        <f>IF(P18="","",P18)</f>
        <v/>
      </c>
      <c r="I20" s="216" t="s">
        <v>21</v>
      </c>
      <c r="J20" s="217" t="str">
        <f>IF(N18="","",N18)</f>
        <v/>
      </c>
      <c r="K20" s="215" t="str">
        <f>IF(P19="","",P19)</f>
        <v/>
      </c>
      <c r="L20" s="216" t="s">
        <v>21</v>
      </c>
      <c r="M20" s="217" t="str">
        <f>IF(N19="","",N19)</f>
        <v/>
      </c>
      <c r="N20" s="212"/>
      <c r="O20" s="213"/>
      <c r="P20" s="214"/>
      <c r="Q20" s="218"/>
      <c r="R20" s="216" t="s">
        <v>21</v>
      </c>
      <c r="S20" s="219"/>
      <c r="T20" s="11"/>
      <c r="U20" s="15"/>
      <c r="V20" s="28"/>
      <c r="W20" s="24"/>
      <c r="X20" s="202"/>
      <c r="Y20" s="45"/>
    </row>
    <row r="21" spans="1:29" ht="10.15" hidden="1" customHeight="1" outlineLevel="1">
      <c r="C21" s="220"/>
      <c r="D21" s="432" t="str">
        <f>+D14</f>
        <v>Eiserfelder TV</v>
      </c>
      <c r="E21" s="215" t="str">
        <f>IF(S17="","",S17)</f>
        <v/>
      </c>
      <c r="F21" s="216" t="s">
        <v>21</v>
      </c>
      <c r="G21" s="217" t="str">
        <f>IF(Q17="","",Q17)</f>
        <v/>
      </c>
      <c r="H21" s="215" t="str">
        <f>IF(S18="","",S18)</f>
        <v/>
      </c>
      <c r="I21" s="216" t="s">
        <v>21</v>
      </c>
      <c r="J21" s="217" t="str">
        <f>IF(Q18="","",Q18)</f>
        <v/>
      </c>
      <c r="K21" s="215" t="str">
        <f>IF(S19="","",S19)</f>
        <v/>
      </c>
      <c r="L21" s="216" t="s">
        <v>21</v>
      </c>
      <c r="M21" s="217" t="str">
        <f>IF(Q19="","",Q19)</f>
        <v/>
      </c>
      <c r="N21" s="215" t="str">
        <f>IF(S20="","",S20)</f>
        <v/>
      </c>
      <c r="O21" s="216" t="s">
        <v>21</v>
      </c>
      <c r="P21" s="217" t="str">
        <f>IF(Q20="","",Q20)</f>
        <v/>
      </c>
      <c r="Q21" s="212"/>
      <c r="R21" s="213"/>
      <c r="S21" s="214"/>
      <c r="T21" s="11"/>
      <c r="U21" s="15"/>
      <c r="V21" s="28"/>
      <c r="W21" s="24"/>
      <c r="X21" s="202"/>
      <c r="Y21" s="45"/>
    </row>
    <row r="22" spans="1:29" collapsed="1"/>
    <row r="23" spans="1:29" ht="21.75" hidden="1" customHeight="1" outlineLevel="1">
      <c r="C23" s="170"/>
      <c r="D23" s="288" t="str">
        <f>MID(D24,1,2)&amp; MID(D24,7,8)</f>
        <v>Gr F</v>
      </c>
      <c r="E23" s="165"/>
      <c r="F23" s="167">
        <v>11</v>
      </c>
      <c r="G23" s="165"/>
      <c r="H23" s="167"/>
      <c r="I23" s="167">
        <v>12</v>
      </c>
      <c r="J23" s="167"/>
      <c r="K23" s="167"/>
      <c r="L23" s="167">
        <v>13</v>
      </c>
      <c r="M23" s="167"/>
      <c r="N23" s="167"/>
      <c r="O23" s="167">
        <v>14</v>
      </c>
      <c r="P23" s="167"/>
      <c r="Q23" s="167"/>
      <c r="R23" s="167">
        <v>15</v>
      </c>
      <c r="S23" s="170"/>
      <c r="T23" s="171"/>
      <c r="U23" s="171"/>
      <c r="V23" s="171"/>
      <c r="W23" s="171"/>
    </row>
    <row r="24" spans="1:29" ht="12.75" customHeight="1" collapsed="1">
      <c r="C24" s="222"/>
      <c r="D24" s="173" t="str">
        <f>+Daten!F4</f>
        <v>Gruppe F</v>
      </c>
      <c r="E24" s="177"/>
      <c r="F24" s="175" t="str">
        <f>+D25</f>
        <v>SSC Dodesheide</v>
      </c>
      <c r="G24" s="178"/>
      <c r="H24" s="177"/>
      <c r="I24" s="175" t="str">
        <f>+D27</f>
        <v>Niendorfer TSV</v>
      </c>
      <c r="J24" s="178"/>
      <c r="K24" s="177"/>
      <c r="L24" s="175" t="str">
        <f>+D29</f>
        <v>Charlottenburger TSV</v>
      </c>
      <c r="M24" s="178"/>
      <c r="N24" s="177"/>
      <c r="O24" s="175" t="str">
        <f>+D31</f>
        <v>TV Berkenbaum</v>
      </c>
      <c r="P24" s="178"/>
      <c r="Q24" s="177"/>
      <c r="R24" s="447" t="str">
        <f>+D33</f>
        <v>2. Süd M30</v>
      </c>
      <c r="S24" s="178"/>
      <c r="T24" s="177"/>
      <c r="U24" s="180" t="s">
        <v>18</v>
      </c>
      <c r="V24" s="178"/>
      <c r="W24" s="181" t="s">
        <v>19</v>
      </c>
    </row>
    <row r="25" spans="1:29" ht="15.2" customHeight="1">
      <c r="A25" s="3">
        <v>11</v>
      </c>
      <c r="C25" s="183" t="str">
        <f>IF(Daten!E5="","",Daten!E5)</f>
        <v>NI</v>
      </c>
      <c r="D25" s="184" t="str">
        <f>IF(Daten!F5="","",Daten!F5)</f>
        <v>SSC Dodesheide</v>
      </c>
      <c r="E25" s="185"/>
      <c r="F25" s="186"/>
      <c r="G25" s="187"/>
      <c r="H25" s="188">
        <f>IF(ISERROR(VLOOKUP($A$4&amp;TEXT($A25,"00")&amp;TEXT(I$23,"00"),SamstagHaupt!$B$22:$T$160,17,FALSE)),"",VLOOKUP($A$4&amp;TEXT($A25,"00")&amp;TEXT(I$23,"00"),SamstagHaupt!$B$22:$T$160,17,FALSE))</f>
        <v>46</v>
      </c>
      <c r="I25" s="133" t="s">
        <v>21</v>
      </c>
      <c r="J25" s="189">
        <f>IF(ISERROR(VLOOKUP($A$4&amp;TEXT($A25,"00")&amp;TEXT(I$23,"00"),SamstagHaupt!$B$22:$T$160,19,FALSE)),"",VLOOKUP($A$4&amp;TEXT($A25,"00")&amp;TEXT(I$23,"00"),SamstagHaupt!$B$22:$T$160,19,FALSE))</f>
        <v>34</v>
      </c>
      <c r="K25" s="188">
        <f>IF(ISERROR(VLOOKUP($A$4&amp;TEXT($A25,"00")&amp;TEXT(L$23,"00"),SamstagHaupt!$B$22:$T$160,17,FALSE)),"",VLOOKUP($A$4&amp;TEXT($A25,"00")&amp;TEXT(L$23,"00"),SamstagHaupt!$B$22:$T$160,17,FALSE))</f>
        <v>39</v>
      </c>
      <c r="L25" s="133" t="s">
        <v>21</v>
      </c>
      <c r="M25" s="189">
        <f>IF(ISERROR(VLOOKUP($A$4&amp;TEXT($A25,"00")&amp;TEXT(L$23,"00"),SamstagHaupt!$B$22:$T$160,19,FALSE)),"",VLOOKUP($A$4&amp;TEXT($A25,"00")&amp;TEXT(L$23,"00"),SamstagHaupt!$B$22:$T$160,19,FALSE))</f>
        <v>21</v>
      </c>
      <c r="N25" s="188">
        <f>IF(ISERROR(VLOOKUP($A$4&amp;TEXT($A25,"00")&amp;TEXT(O$23,"00"),SamstagHaupt!$B$22:$T$160,17,FALSE)),"",VLOOKUP($A$4&amp;TEXT($A25,"00")&amp;TEXT(O$23,"00"),SamstagHaupt!$B$22:$T$160,17,FALSE))</f>
        <v>31</v>
      </c>
      <c r="O25" s="133" t="s">
        <v>21</v>
      </c>
      <c r="P25" s="189">
        <f>IF(ISERROR(VLOOKUP($A$4&amp;TEXT($A25,"00")&amp;TEXT(O$23,"00"),SamstagHaupt!$B$22:$T$160,19,FALSE)),"",VLOOKUP($A$4&amp;TEXT($A25,"00")&amp;TEXT(O$23,"00"),SamstagHaupt!$B$22:$T$160,19,FALSE))</f>
        <v>31</v>
      </c>
      <c r="Q25" s="188" t="str">
        <f>IF(ISERROR(VLOOKUP($A$4&amp;TEXT($A25,"00")&amp;TEXT(R$23,"00"),SamstagHaupt!$B$22:$T$160,17,FALSE)),"",VLOOKUP($A$4&amp;TEXT($A25,"00")&amp;TEXT(R$23,"00"),SamstagHaupt!$B$22:$T$160,17,FALSE))</f>
        <v/>
      </c>
      <c r="R25" s="133" t="s">
        <v>21</v>
      </c>
      <c r="S25" s="189" t="str">
        <f>IF(ISERROR(VLOOKUP($A$4&amp;TEXT($A25,"00")&amp;TEXT(R$23,"00"),SamstagHaupt!$B$22:$T$160,19,FALSE)),"",VLOOKUP($A$4&amp;TEXT($A25,"00")&amp;TEXT(R$23,"00"),SamstagHaupt!$B$22:$T$160,19,FALSE))</f>
        <v/>
      </c>
      <c r="T25" s="190">
        <f>IF(Y26="","",SUM(E25,H25,K25,N25,Q25))</f>
        <v>116</v>
      </c>
      <c r="U25" s="133" t="s">
        <v>21</v>
      </c>
      <c r="V25" s="191">
        <f>IF(Y26="","",SUM(G25,J25,M25,P25,S25))</f>
        <v>86</v>
      </c>
      <c r="W25" s="192">
        <f>IF(Y25="","",RANK(X26,($X$26,$X$28,$X$30,$X$32,$X$34),0))</f>
        <v>1</v>
      </c>
      <c r="Y25" s="45" t="s">
        <v>23</v>
      </c>
      <c r="Z25" s="293">
        <f>+T25-V25</f>
        <v>30</v>
      </c>
      <c r="AB25" s="3">
        <v>1</v>
      </c>
      <c r="AC25" s="3" t="str">
        <f>IF(W25="","",IF($W$25=1,$D$25,IF($W$27=1,$D$27,IF($W$29=1,$D$29,IF($W$31=1,$D$31,IF($W$33=1,$D$33,0))))))</f>
        <v>SSC Dodesheide</v>
      </c>
    </row>
    <row r="26" spans="1:29" ht="11.1" customHeight="1">
      <c r="C26" s="224"/>
      <c r="D26" s="274"/>
      <c r="E26" s="196"/>
      <c r="F26" s="197"/>
      <c r="G26" s="198"/>
      <c r="H26" s="199">
        <f>IF(OR(H25="",H25=0),"",IF(H25&gt;J25,2,IF(H25&lt;J25,0,1)))</f>
        <v>2</v>
      </c>
      <c r="I26" s="20" t="s">
        <v>22</v>
      </c>
      <c r="J26" s="200">
        <f>IF(OR(J25="",J25=0),"",IF(J25&gt;H25,2,IF(J25&lt;H25,0,1)))</f>
        <v>0</v>
      </c>
      <c r="K26" s="199">
        <f>IF(OR(K25="",K25=0),"",IF(K25&gt;M25,2,IF(K25&lt;M25,0,1)))</f>
        <v>2</v>
      </c>
      <c r="L26" s="20" t="s">
        <v>22</v>
      </c>
      <c r="M26" s="200">
        <f>IF(OR(M25="",M25=0),"",IF(M25&gt;K25,2,IF(M25&lt;K25,0,1)))</f>
        <v>0</v>
      </c>
      <c r="N26" s="199">
        <f>IF(OR(N25="",N25=0),"",IF(N25&gt;P25,2,IF(N25&lt;P25,0,1)))</f>
        <v>1</v>
      </c>
      <c r="O26" s="20" t="s">
        <v>22</v>
      </c>
      <c r="P26" s="200">
        <f>IF(OR(P25="",P25=0),"",IF(P25&gt;N25,2,IF(P25&lt;N25,0,1)))</f>
        <v>1</v>
      </c>
      <c r="Q26" s="199" t="str">
        <f>IF(OR(Q25="",Q25=0),"",IF(Q25&gt;S25,2,IF(Q25&lt;S25,0,1)))</f>
        <v/>
      </c>
      <c r="R26" s="20" t="s">
        <v>22</v>
      </c>
      <c r="S26" s="200" t="str">
        <f>IF(OR(S25="",S25=0),"",IF(S25&gt;Q25,2,IF(S25&lt;Q25,0,1)))</f>
        <v/>
      </c>
      <c r="T26" s="199">
        <f>IF(Y26="","",SUM(E26,H26,K26,N26,Q26))</f>
        <v>5</v>
      </c>
      <c r="U26" s="20" t="s">
        <v>22</v>
      </c>
      <c r="V26" s="200">
        <f>IF(Y26="","",SUM(G26,J26,M26,P26,S26))</f>
        <v>1</v>
      </c>
      <c r="W26" s="201"/>
      <c r="X26" s="202">
        <f>+(T26-V26)+T25/V25+T26</f>
        <v>10.348837209302324</v>
      </c>
      <c r="Y26" s="45" t="s">
        <v>23</v>
      </c>
    </row>
    <row r="27" spans="1:29" ht="15.2" customHeight="1">
      <c r="A27" s="3">
        <v>12</v>
      </c>
      <c r="C27" s="183" t="str">
        <f>IF(Daten!E6="","",Daten!E6)</f>
        <v>HA</v>
      </c>
      <c r="D27" s="184" t="str">
        <f>IF(Daten!F6="","",Daten!F6)</f>
        <v>Niendorfer TSV</v>
      </c>
      <c r="E27" s="188">
        <f>IF(J25="","",J25)</f>
        <v>34</v>
      </c>
      <c r="F27" s="133" t="s">
        <v>21</v>
      </c>
      <c r="G27" s="189">
        <f>IF(H25="","",H25)</f>
        <v>46</v>
      </c>
      <c r="H27" s="185"/>
      <c r="I27" s="186"/>
      <c r="J27" s="187"/>
      <c r="K27" s="188">
        <f>IF(ISERROR(VLOOKUP($A$4&amp;TEXT($A27,"00")&amp;TEXT(L$23,"00"),SamstagHaupt!$B$22:$T$160,17,FALSE)),"",VLOOKUP($A$4&amp;TEXT($A27,"00")&amp;TEXT(L$23,"00"),SamstagHaupt!$B$22:$T$160,17,FALSE))</f>
        <v>31</v>
      </c>
      <c r="L27" s="133" t="s">
        <v>21</v>
      </c>
      <c r="M27" s="189">
        <f>IF(ISERROR(VLOOKUP($A$4&amp;TEXT($A27,"00")&amp;TEXT(L$23,"00"),SamstagHaupt!$B$22:$T$160,19,FALSE)),"",VLOOKUP($A$4&amp;TEXT($A27,"00")&amp;TEXT(L$23,"00"),SamstagHaupt!$B$22:$T$160,19,FALSE))</f>
        <v>34</v>
      </c>
      <c r="N27" s="188">
        <f>IF(ISERROR(VLOOKUP($A$4&amp;TEXT($A27,"00")&amp;TEXT(O$23,"00"),SamstagHaupt!$B$22:$T$160,17,FALSE)),"",VLOOKUP($A$4&amp;TEXT($A27,"00")&amp;TEXT(O$23,"00"),SamstagHaupt!$B$22:$T$160,17,FALSE))</f>
        <v>32</v>
      </c>
      <c r="O27" s="133" t="s">
        <v>21</v>
      </c>
      <c r="P27" s="189">
        <f>IF(ISERROR(VLOOKUP($A$4&amp;TEXT($A27,"00")&amp;TEXT(O$23,"00"),SamstagHaupt!$B$22:$T$160,19,FALSE)),"",VLOOKUP($A$4&amp;TEXT($A27,"00")&amp;TEXT(O$23,"00"),SamstagHaupt!$B$22:$T$160,19,FALSE))</f>
        <v>45</v>
      </c>
      <c r="Q27" s="188" t="str">
        <f>IF(ISERROR(VLOOKUP($A$4&amp;TEXT($A27,"00")&amp;TEXT(R$23,"00"),SamstagHaupt!$B$22:$T$160,17,FALSE)),"",VLOOKUP($A$4&amp;TEXT($A27,"00")&amp;TEXT(R$23,"00"),SamstagHaupt!$B$22:$T$160,17,FALSE))</f>
        <v/>
      </c>
      <c r="R27" s="133" t="s">
        <v>21</v>
      </c>
      <c r="S27" s="189" t="str">
        <f>IF(ISERROR(VLOOKUP($A$4&amp;TEXT($A27,"00")&amp;TEXT(R$23,"00"),SamstagHaupt!$B$22:$T$160,19,FALSE)),"",VLOOKUP($A$4&amp;TEXT($A27,"00")&amp;TEXT(R$23,"00"),SamstagHaupt!$B$22:$T$160,19,FALSE))</f>
        <v/>
      </c>
      <c r="T27" s="190">
        <f>IF(Y28="","",SUM(E27,H27,K27,N27,Q27))</f>
        <v>97</v>
      </c>
      <c r="U27" s="133" t="s">
        <v>21</v>
      </c>
      <c r="V27" s="191">
        <f>IF(Y28="","",SUM(G27,J27,M27,P27,S27))</f>
        <v>125</v>
      </c>
      <c r="W27" s="203">
        <f>IF(Y27="","",RANK(X28,($X$26,$X$28,$X$30,$X$32,$X$34),0))</f>
        <v>4</v>
      </c>
      <c r="Y27" s="45" t="s">
        <v>23</v>
      </c>
      <c r="AB27" s="3">
        <v>2</v>
      </c>
      <c r="AC27" s="3" t="str">
        <f>IF(W27="","",IF($W$25=2,$D$25,IF($W$27=2,$D$27,IF($W$29=2,$D$29,IF($W$31=2,$D$31,IF($W$33=2,$D$33,0))))))</f>
        <v>TV Berkenbaum</v>
      </c>
    </row>
    <row r="28" spans="1:29" ht="11.1" customHeight="1">
      <c r="C28" s="224"/>
      <c r="D28" s="274"/>
      <c r="E28" s="199">
        <f>IF(OR(E27="",E27=0),"",IF(E27&gt;G27,2,IF(E27&lt;G27,0,1)))</f>
        <v>0</v>
      </c>
      <c r="F28" s="20" t="s">
        <v>22</v>
      </c>
      <c r="G28" s="200">
        <f>IF(OR(G27="",G27=0),"",IF(G27&gt;E27,2,IF(G27&lt;E27,0,1)))</f>
        <v>2</v>
      </c>
      <c r="H28" s="196"/>
      <c r="I28" s="197"/>
      <c r="J28" s="198"/>
      <c r="K28" s="199">
        <f>IF(OR(K27="",K27=0),"",IF(K27&gt;M27,2,IF(K27&lt;M27,0,1)))</f>
        <v>0</v>
      </c>
      <c r="L28" s="20" t="s">
        <v>22</v>
      </c>
      <c r="M28" s="200">
        <f>IF(OR(M27="",M27=0),"",IF(M27&gt;K27,2,IF(M27&lt;K27,0,1)))</f>
        <v>2</v>
      </c>
      <c r="N28" s="199">
        <f>IF(OR(N27="",N27=0),"",IF(N27&gt;P27,2,IF(N27&lt;P27,0,1)))</f>
        <v>0</v>
      </c>
      <c r="O28" s="20" t="s">
        <v>22</v>
      </c>
      <c r="P28" s="200">
        <f>IF(OR(P27="",P27=0),"",IF(P27&gt;N27,2,IF(P27&lt;N27,0,1)))</f>
        <v>2</v>
      </c>
      <c r="Q28" s="199" t="str">
        <f>IF(OR(Q27="",Q27=0),"",IF(Q27&gt;S27,2,IF(Q27&lt;S27,0,1)))</f>
        <v/>
      </c>
      <c r="R28" s="20" t="s">
        <v>22</v>
      </c>
      <c r="S28" s="200" t="str">
        <f>IF(OR(S27="",S27=0),"",IF(S27&gt;Q27,2,IF(S27&lt;Q27,0,1)))</f>
        <v/>
      </c>
      <c r="T28" s="199">
        <f>IF(Y28="","",SUM(E28,H28,K28,N28,Q28))</f>
        <v>0</v>
      </c>
      <c r="U28" s="20" t="s">
        <v>22</v>
      </c>
      <c r="V28" s="200">
        <f>IF(Y28="","",SUM(G28,J28,M28,P28,S28))</f>
        <v>6</v>
      </c>
      <c r="W28" s="201"/>
      <c r="X28" s="202">
        <f>+(T28-V28)+T27/V27+T28</f>
        <v>-5.2240000000000002</v>
      </c>
      <c r="Y28" s="45" t="s">
        <v>23</v>
      </c>
    </row>
    <row r="29" spans="1:29" ht="15.2" customHeight="1">
      <c r="A29" s="3">
        <v>13</v>
      </c>
      <c r="C29" s="183" t="str">
        <f>IF(Daten!E7="","",Daten!E7)</f>
        <v>BE</v>
      </c>
      <c r="D29" s="184" t="str">
        <f>IF(Daten!F7="","",Daten!F7)</f>
        <v>Charlottenburger TSV</v>
      </c>
      <c r="E29" s="188">
        <f>IF(M25="","",M25)</f>
        <v>21</v>
      </c>
      <c r="F29" s="133" t="s">
        <v>21</v>
      </c>
      <c r="G29" s="189">
        <f>IF(K25="","",K25)</f>
        <v>39</v>
      </c>
      <c r="H29" s="188">
        <f>IF(M27="","",M27)</f>
        <v>34</v>
      </c>
      <c r="I29" s="133" t="s">
        <v>21</v>
      </c>
      <c r="J29" s="189">
        <f>IF(K27="","",K27)</f>
        <v>31</v>
      </c>
      <c r="K29" s="185"/>
      <c r="L29" s="186"/>
      <c r="M29" s="187"/>
      <c r="N29" s="188">
        <f>IF(ISERROR(VLOOKUP($A$4&amp;TEXT($A29,"00")&amp;TEXT(O$23,"00"),SamstagHaupt!$B$22:$T$160,17,FALSE)),"",VLOOKUP($A$4&amp;TEXT($A29,"00")&amp;TEXT(O$23,"00"),SamstagHaupt!$B$22:$T$160,17,FALSE))</f>
        <v>23</v>
      </c>
      <c r="O29" s="133" t="s">
        <v>21</v>
      </c>
      <c r="P29" s="189">
        <f>IF(ISERROR(VLOOKUP($A$4&amp;TEXT($A29,"00")&amp;TEXT(O$23,"00"),SamstagHaupt!$B$22:$T$160,19,FALSE)),"",VLOOKUP($A$4&amp;TEXT($A29,"00")&amp;TEXT(O$23,"00"),SamstagHaupt!$B$22:$T$160,19,FALSE))</f>
        <v>39</v>
      </c>
      <c r="Q29" s="188" t="str">
        <f>IF(ISERROR(VLOOKUP($A$4&amp;TEXT($A29,"00")&amp;TEXT(R$23,"00"),SamstagHaupt!$B$22:$T$160,17,FALSE)),"",VLOOKUP($A$4&amp;TEXT($A29,"00")&amp;TEXT(R$23,"00"),SamstagHaupt!$B$22:$T$160,17,FALSE))</f>
        <v/>
      </c>
      <c r="R29" s="133" t="s">
        <v>21</v>
      </c>
      <c r="S29" s="189" t="str">
        <f>IF(ISERROR(VLOOKUP($A$4&amp;TEXT($A29,"00")&amp;TEXT(R$23,"00"),SamstagHaupt!$B$22:$T$160,19,FALSE)),"",VLOOKUP($A$4&amp;TEXT($A29,"00")&amp;TEXT(R$23,"00"),SamstagHaupt!$B$22:$T$160,19,FALSE))</f>
        <v/>
      </c>
      <c r="T29" s="190">
        <f>IF(Y30="","",SUM(E29,H29,K29,N29,Q29))</f>
        <v>78</v>
      </c>
      <c r="U29" s="133" t="s">
        <v>21</v>
      </c>
      <c r="V29" s="191">
        <f>IF(Y30="","",SUM(G29,J29,M29,P29,S29))</f>
        <v>109</v>
      </c>
      <c r="W29" s="203">
        <f>IF(Y29="","",RANK(X30,($X$26,$X$28,$X$30,$X$32,$X$34),0))</f>
        <v>3</v>
      </c>
      <c r="Y29" s="45" t="s">
        <v>23</v>
      </c>
      <c r="AB29" s="3">
        <v>3</v>
      </c>
      <c r="AC29" s="3" t="str">
        <f>IF(W29="","",IF($W$25=3,$D$25,IF($W$27=3,$D$27,IF($W$29=3,$D$29,IF($W$31=3,$D$31,IF($W$33=3,$D$33,0))))))</f>
        <v>Charlottenburger TSV</v>
      </c>
    </row>
    <row r="30" spans="1:29" ht="11.1" customHeight="1">
      <c r="C30" s="226"/>
      <c r="D30" s="274"/>
      <c r="E30" s="199">
        <f>IF(OR(E29="",E29=0),"",IF(E29&gt;G29,2,IF(E29&lt;G29,0,1)))</f>
        <v>0</v>
      </c>
      <c r="F30" s="20" t="s">
        <v>22</v>
      </c>
      <c r="G30" s="200">
        <f>IF(OR(G29="",G29=0),"",IF(G29&gt;E29,2,IF(G29&lt;E29,0,1)))</f>
        <v>2</v>
      </c>
      <c r="H30" s="199">
        <f>IF(OR(H29="",H29=0),"",IF(H29&gt;J29,2,IF(H29&lt;J29,0,1)))</f>
        <v>2</v>
      </c>
      <c r="I30" s="20" t="s">
        <v>22</v>
      </c>
      <c r="J30" s="200">
        <f>IF(OR(J29="",J29=0),"",IF(J29&gt;H29,2,IF(J29&lt;H29,0,1)))</f>
        <v>0</v>
      </c>
      <c r="K30" s="196"/>
      <c r="L30" s="197"/>
      <c r="M30" s="198"/>
      <c r="N30" s="199">
        <f>IF(OR(N29="",N29=0),"",IF(N29&gt;P29,2,IF(N29&lt;P29,0,1)))</f>
        <v>0</v>
      </c>
      <c r="O30" s="20" t="s">
        <v>22</v>
      </c>
      <c r="P30" s="200">
        <f>IF(OR(P29="",P29=0),"",IF(P29&gt;N29,2,IF(P29&lt;N29,0,1)))</f>
        <v>2</v>
      </c>
      <c r="Q30" s="199" t="str">
        <f>IF(OR(Q29="",Q29=0),"",IF(Q29&gt;S29,2,IF(Q29&lt;S29,0,1)))</f>
        <v/>
      </c>
      <c r="R30" s="20" t="s">
        <v>22</v>
      </c>
      <c r="S30" s="200" t="str">
        <f>IF(OR(S29="",S29=0),"",IF(S29&gt;Q29,2,IF(S29&lt;Q29,0,1)))</f>
        <v/>
      </c>
      <c r="T30" s="199">
        <f>IF(Y30="","",SUM(E30,H30,K30,N30,Q30))</f>
        <v>2</v>
      </c>
      <c r="U30" s="20" t="s">
        <v>22</v>
      </c>
      <c r="V30" s="200">
        <f>IF(Y30="","",SUM(G30,J30,M30,P30,S30))</f>
        <v>4</v>
      </c>
      <c r="W30" s="201"/>
      <c r="X30" s="202">
        <f>+(T30-V30)+T29/V29+T30</f>
        <v>0.71559633027522951</v>
      </c>
      <c r="Y30" s="45" t="s">
        <v>23</v>
      </c>
    </row>
    <row r="31" spans="1:29" ht="15.2" customHeight="1">
      <c r="A31" s="3">
        <v>14</v>
      </c>
      <c r="C31" s="183" t="str">
        <f>IF(Daten!E8="","",Daten!E8)</f>
        <v>WE</v>
      </c>
      <c r="D31" s="184" t="str">
        <f>IF(Daten!F8="","",Daten!F8)</f>
        <v>TV Berkenbaum</v>
      </c>
      <c r="E31" s="188">
        <f>IF(P25="","",P25)</f>
        <v>31</v>
      </c>
      <c r="F31" s="133" t="s">
        <v>21</v>
      </c>
      <c r="G31" s="189">
        <f>IF(N25="","",N25)</f>
        <v>31</v>
      </c>
      <c r="H31" s="188">
        <f>IF(P27="","",P27)</f>
        <v>45</v>
      </c>
      <c r="I31" s="133" t="s">
        <v>21</v>
      </c>
      <c r="J31" s="189">
        <f>IF(N27="","",N27)</f>
        <v>32</v>
      </c>
      <c r="K31" s="188">
        <f>IF(P29="","",P29)</f>
        <v>39</v>
      </c>
      <c r="L31" s="133" t="s">
        <v>21</v>
      </c>
      <c r="M31" s="189">
        <f>IF(N29="","",N29)</f>
        <v>23</v>
      </c>
      <c r="N31" s="185"/>
      <c r="O31" s="186"/>
      <c r="P31" s="187"/>
      <c r="Q31" s="188" t="str">
        <f>IF(ISERROR(VLOOKUP($A$4&amp;TEXT($A31,"00")&amp;TEXT(R$23,"00"),SamstagHaupt!$B$22:$T$160,17,FALSE)),"",VLOOKUP($A$4&amp;TEXT($A31,"00")&amp;TEXT(R$23,"00"),SamstagHaupt!$B$22:$T$160,17,FALSE))</f>
        <v/>
      </c>
      <c r="R31" s="133" t="s">
        <v>21</v>
      </c>
      <c r="S31" s="189" t="str">
        <f>IF(ISERROR(VLOOKUP($A$4&amp;TEXT($A31,"00")&amp;TEXT(R$23,"00"),SamstagHaupt!$B$22:$T$160,19,FALSE)),"",VLOOKUP($A$4&amp;TEXT($A31,"00")&amp;TEXT(R$23,"00"),SamstagHaupt!$B$22:$T$160,19,FALSE))</f>
        <v/>
      </c>
      <c r="T31" s="190">
        <f>IF(Y32="","",SUM(E31,H31,K31,N31,Q31))</f>
        <v>115</v>
      </c>
      <c r="U31" s="133" t="s">
        <v>21</v>
      </c>
      <c r="V31" s="191">
        <f>IF(Y32="","",SUM(G31,J31,M31,P31,S31))</f>
        <v>86</v>
      </c>
      <c r="W31" s="203">
        <f>IF(Y31="","",RANK(X32,($X$26,$X$28,$X$30,$X$32,$X$34),0))</f>
        <v>2</v>
      </c>
      <c r="Y31" s="45" t="s">
        <v>23</v>
      </c>
      <c r="Z31" s="293">
        <f>+T31-V31</f>
        <v>29</v>
      </c>
      <c r="AB31" s="3">
        <v>4</v>
      </c>
      <c r="AC31" s="3" t="str">
        <f>IF(W31="","",IF($W$25=4,$D$25,IF($W$27=4,$D$27,IF($W$29=4,$D$29,IF($W$31=4,$D$31,IF($W$33=4,$D$33,0))))))</f>
        <v>Niendorfer TSV</v>
      </c>
    </row>
    <row r="32" spans="1:29" ht="11.1" customHeight="1">
      <c r="C32" s="224"/>
      <c r="D32" s="274"/>
      <c r="E32" s="199">
        <f>IF(OR(E31="",E31=0),"",IF(E31&gt;G31,2,IF(E31&lt;G31,0,1)))</f>
        <v>1</v>
      </c>
      <c r="F32" s="20" t="s">
        <v>22</v>
      </c>
      <c r="G32" s="200">
        <f>IF(OR(G31="",G31=0),"",IF(G31&gt;E31,2,IF(G31&lt;E31,0,1)))</f>
        <v>1</v>
      </c>
      <c r="H32" s="199">
        <f>IF(OR(H31="",H31=0),"",IF(H31&gt;J31,2,IF(H31&lt;J31,0,1)))</f>
        <v>2</v>
      </c>
      <c r="I32" s="20" t="s">
        <v>22</v>
      </c>
      <c r="J32" s="200">
        <f>IF(OR(J31="",J31=0),"",IF(J31&gt;H31,2,IF(J31&lt;H31,0,1)))</f>
        <v>0</v>
      </c>
      <c r="K32" s="199">
        <f>IF(OR(K31="",K31=0),"",IF(K31&gt;M31,2,IF(K31&lt;M31,0,1)))</f>
        <v>2</v>
      </c>
      <c r="L32" s="20" t="s">
        <v>22</v>
      </c>
      <c r="M32" s="200">
        <f>IF(OR(M31="",M31=0),"",IF(M31&gt;K31,2,IF(M31&lt;K31,0,1)))</f>
        <v>0</v>
      </c>
      <c r="N32" s="196"/>
      <c r="O32" s="197"/>
      <c r="P32" s="198"/>
      <c r="Q32" s="199" t="str">
        <f>IF(OR(Q31="",Q31=0),"",IF(Q31&gt;S31,2,IF(Q31&lt;S31,0,1)))</f>
        <v/>
      </c>
      <c r="R32" s="20" t="s">
        <v>22</v>
      </c>
      <c r="S32" s="200" t="str">
        <f>IF(OR(S31="",S31=0),"",IF(S31&gt;Q31,2,IF(S31&lt;Q31,0,1)))</f>
        <v/>
      </c>
      <c r="T32" s="199">
        <f>IF(Y32="","",SUM(E32,H32,K32,N32,Q32))</f>
        <v>5</v>
      </c>
      <c r="U32" s="20" t="s">
        <v>22</v>
      </c>
      <c r="V32" s="200">
        <f>IF(Y32="","",SUM(G32,J32,M32,P32,S32))</f>
        <v>1</v>
      </c>
      <c r="W32" s="201"/>
      <c r="X32" s="202">
        <f>+(T32-V32)+T31/V31+T32</f>
        <v>10.337209302325581</v>
      </c>
      <c r="Y32" s="45" t="s">
        <v>23</v>
      </c>
    </row>
    <row r="33" spans="1:29" ht="15.2" customHeight="1">
      <c r="A33" s="3">
        <v>15</v>
      </c>
      <c r="C33" s="355">
        <f>IF(Daten!E9="","",Daten!E9)</f>
        <v>0</v>
      </c>
      <c r="D33" s="356" t="str">
        <f>IF(Daten!F9="","",Daten!F9)</f>
        <v>2. Süd M30</v>
      </c>
      <c r="E33" s="188" t="str">
        <f>IF(S25="","",S25)</f>
        <v/>
      </c>
      <c r="F33" s="133" t="s">
        <v>21</v>
      </c>
      <c r="G33" s="189" t="str">
        <f>IF(Q25="","",Q25)</f>
        <v/>
      </c>
      <c r="H33" s="188" t="str">
        <f>IF(S27="","",S27)</f>
        <v/>
      </c>
      <c r="I33" s="133" t="s">
        <v>21</v>
      </c>
      <c r="J33" s="189" t="str">
        <f>IF(Q27="","",Q27)</f>
        <v/>
      </c>
      <c r="K33" s="188" t="str">
        <f>IF(S29="","",S29)</f>
        <v/>
      </c>
      <c r="L33" s="133" t="s">
        <v>21</v>
      </c>
      <c r="M33" s="189" t="str">
        <f>IF(Q29="","",Q29)</f>
        <v/>
      </c>
      <c r="N33" s="188" t="str">
        <f>IF(S31="","",S31)</f>
        <v/>
      </c>
      <c r="O33" s="133" t="s">
        <v>21</v>
      </c>
      <c r="P33" s="189" t="str">
        <f>IF(Q31="","",Q31)</f>
        <v/>
      </c>
      <c r="Q33" s="185"/>
      <c r="R33" s="186"/>
      <c r="S33" s="187"/>
      <c r="T33" s="190" t="str">
        <f>IF(Y34="","",SUM(E33,H33,K33,N33,Q33))</f>
        <v/>
      </c>
      <c r="U33" s="133" t="s">
        <v>21</v>
      </c>
      <c r="V33" s="191" t="str">
        <f>IF(Y34="","",SUM(G33,J33,M33,P33,S33))</f>
        <v/>
      </c>
      <c r="W33" s="203" t="str">
        <f>IF(Y33="","",RANK(X34,($X$26,$X$28,$X$30,$X$32,$X$34),0))</f>
        <v/>
      </c>
      <c r="Y33" s="45"/>
      <c r="AB33" s="3">
        <v>5</v>
      </c>
      <c r="AC33" s="3" t="str">
        <f>IF(W33="","",IF($W$25=5,$D$25,IF($W$27=5,$D$27,IF($W$29=5,$D$29,IF($W$31=5,$D$31,IF($W$33=5,$D$33,0))))))</f>
        <v/>
      </c>
    </row>
    <row r="34" spans="1:29" ht="11.1" customHeight="1">
      <c r="C34" s="226"/>
      <c r="D34" s="274"/>
      <c r="E34" s="199" t="str">
        <f>IF(OR(E33="",E33=0),"",IF(E33&gt;G33,2,IF(E33&lt;G33,0,1)))</f>
        <v/>
      </c>
      <c r="F34" s="20" t="s">
        <v>22</v>
      </c>
      <c r="G34" s="200" t="str">
        <f>IF(OR(G33="",G33=0),"",IF(G33&gt;E33,2,IF(G33&lt;E33,0,1)))</f>
        <v/>
      </c>
      <c r="H34" s="199" t="str">
        <f>IF(OR(H33="",H33=0),"",IF(H33&gt;J33,2,IF(H33&lt;J33,0,1)))</f>
        <v/>
      </c>
      <c r="I34" s="20" t="s">
        <v>22</v>
      </c>
      <c r="J34" s="200" t="str">
        <f>IF(OR(J33="",J33=0),"",IF(J33&gt;H33,2,IF(J33&lt;H33,0,1)))</f>
        <v/>
      </c>
      <c r="K34" s="199" t="str">
        <f>IF(OR(K33="",K33=0),"",IF(K33&gt;M33,2,IF(K33&lt;M33,0,1)))</f>
        <v/>
      </c>
      <c r="L34" s="20" t="s">
        <v>22</v>
      </c>
      <c r="M34" s="200" t="str">
        <f>IF(OR(M33="",M33=0),"",IF(M33&gt;K33,2,IF(M33&lt;K33,0,1)))</f>
        <v/>
      </c>
      <c r="N34" s="199" t="str">
        <f>IF(OR(N33="",N33=0),"",IF(N33&gt;P33,2,IF(N33&lt;P33,0,1)))</f>
        <v/>
      </c>
      <c r="O34" s="20" t="s">
        <v>22</v>
      </c>
      <c r="P34" s="200" t="str">
        <f>IF(OR(P33="",P33=0),"",IF(P33&gt;N33,2,IF(P33&lt;N33,0,1)))</f>
        <v/>
      </c>
      <c r="Q34" s="196"/>
      <c r="R34" s="197"/>
      <c r="S34" s="198"/>
      <c r="T34" s="199" t="str">
        <f>IF(Y34="","",SUM(E34,H34,K34,N34,Q34))</f>
        <v/>
      </c>
      <c r="U34" s="20" t="s">
        <v>22</v>
      </c>
      <c r="V34" s="200" t="str">
        <f>IF(Y34="","",SUM(G34,J34,M34,P34,S34))</f>
        <v/>
      </c>
      <c r="W34" s="201"/>
      <c r="X34" s="202"/>
      <c r="Y34" s="45"/>
    </row>
    <row r="35" spans="1:29" ht="10.15" customHeight="1">
      <c r="C35" s="206"/>
      <c r="D35" s="206"/>
      <c r="E35" s="207"/>
      <c r="F35" s="133"/>
      <c r="G35" s="155"/>
      <c r="H35" s="207"/>
      <c r="I35" s="133"/>
      <c r="J35" s="155"/>
      <c r="K35" s="207"/>
      <c r="L35" s="133"/>
      <c r="M35" s="155"/>
      <c r="N35" s="207"/>
      <c r="O35" s="133"/>
      <c r="P35" s="155"/>
      <c r="Q35" s="208"/>
      <c r="R35" s="208"/>
      <c r="S35" s="208"/>
      <c r="T35" s="207"/>
      <c r="U35" s="133"/>
      <c r="V35" s="155"/>
      <c r="W35" s="209"/>
      <c r="X35" s="202"/>
      <c r="Y35" s="45"/>
    </row>
    <row r="36" spans="1:29" ht="10.15" hidden="1" customHeight="1" outlineLevel="1">
      <c r="C36" s="210" t="s">
        <v>24</v>
      </c>
      <c r="D36" s="211" t="str">
        <f>+D25</f>
        <v>SSC Dodesheide</v>
      </c>
      <c r="E36" s="212"/>
      <c r="F36" s="213"/>
      <c r="G36" s="214"/>
      <c r="H36" s="215"/>
      <c r="I36" s="216" t="s">
        <v>21</v>
      </c>
      <c r="J36" s="217"/>
      <c r="K36" s="215"/>
      <c r="L36" s="216" t="s">
        <v>21</v>
      </c>
      <c r="M36" s="217"/>
      <c r="N36" s="215"/>
      <c r="O36" s="216" t="s">
        <v>21</v>
      </c>
      <c r="P36" s="217"/>
      <c r="Q36" s="218"/>
      <c r="R36" s="216" t="s">
        <v>21</v>
      </c>
      <c r="S36" s="219"/>
      <c r="T36" s="11"/>
      <c r="U36" s="15"/>
      <c r="V36" s="28"/>
      <c r="W36" s="24"/>
      <c r="X36" s="202"/>
      <c r="Y36" s="45"/>
    </row>
    <row r="37" spans="1:29" ht="10.15" hidden="1" customHeight="1" outlineLevel="1">
      <c r="C37" s="220"/>
      <c r="D37" s="211" t="str">
        <f>+D27</f>
        <v>Niendorfer TSV</v>
      </c>
      <c r="E37" s="215" t="str">
        <f>IF(J36="","",J36)</f>
        <v/>
      </c>
      <c r="F37" s="216" t="s">
        <v>21</v>
      </c>
      <c r="G37" s="217" t="str">
        <f>IF(H36="","",H36)</f>
        <v/>
      </c>
      <c r="H37" s="212"/>
      <c r="I37" s="213"/>
      <c r="J37" s="214"/>
      <c r="K37" s="215"/>
      <c r="L37" s="216" t="s">
        <v>21</v>
      </c>
      <c r="M37" s="217"/>
      <c r="N37" s="215"/>
      <c r="O37" s="216" t="s">
        <v>21</v>
      </c>
      <c r="P37" s="217"/>
      <c r="Q37" s="218"/>
      <c r="R37" s="216" t="s">
        <v>21</v>
      </c>
      <c r="S37" s="219"/>
      <c r="T37" s="11"/>
      <c r="U37" s="15"/>
      <c r="V37" s="28"/>
      <c r="W37" s="24"/>
      <c r="X37" s="202"/>
      <c r="Y37" s="45"/>
    </row>
    <row r="38" spans="1:29" ht="10.15" hidden="1" customHeight="1" outlineLevel="1">
      <c r="C38" s="220"/>
      <c r="D38" s="211" t="str">
        <f>+D29</f>
        <v>Charlottenburger TSV</v>
      </c>
      <c r="E38" s="215" t="str">
        <f>IF(M36="","",M36)</f>
        <v/>
      </c>
      <c r="F38" s="216" t="s">
        <v>21</v>
      </c>
      <c r="G38" s="217" t="str">
        <f>IF(K36="","",K36)</f>
        <v/>
      </c>
      <c r="H38" s="215" t="str">
        <f>IF(M37="","",M37)</f>
        <v/>
      </c>
      <c r="I38" s="216" t="s">
        <v>21</v>
      </c>
      <c r="J38" s="217" t="str">
        <f>IF(K37="","",K37)</f>
        <v/>
      </c>
      <c r="K38" s="212"/>
      <c r="L38" s="213"/>
      <c r="M38" s="214"/>
      <c r="N38" s="215"/>
      <c r="O38" s="216" t="s">
        <v>21</v>
      </c>
      <c r="P38" s="217"/>
      <c r="Q38" s="218"/>
      <c r="R38" s="216" t="s">
        <v>21</v>
      </c>
      <c r="S38" s="219"/>
      <c r="T38" s="11"/>
      <c r="U38" s="15"/>
      <c r="V38" s="28"/>
      <c r="W38" s="24"/>
      <c r="X38" s="202"/>
      <c r="Y38" s="45"/>
    </row>
    <row r="39" spans="1:29" ht="10.15" hidden="1" customHeight="1" outlineLevel="1">
      <c r="C39" s="220"/>
      <c r="D39" s="211" t="str">
        <f>+D31</f>
        <v>TV Berkenbaum</v>
      </c>
      <c r="E39" s="215" t="str">
        <f>IF(P36="","",P36)</f>
        <v/>
      </c>
      <c r="F39" s="216" t="s">
        <v>21</v>
      </c>
      <c r="G39" s="217" t="str">
        <f>IF(N36="","",N36)</f>
        <v/>
      </c>
      <c r="H39" s="215" t="str">
        <f>IF(P37="","",P37)</f>
        <v/>
      </c>
      <c r="I39" s="216" t="s">
        <v>21</v>
      </c>
      <c r="J39" s="217" t="str">
        <f>IF(N37="","",N37)</f>
        <v/>
      </c>
      <c r="K39" s="215" t="str">
        <f>IF(P38="","",P38)</f>
        <v/>
      </c>
      <c r="L39" s="216" t="s">
        <v>21</v>
      </c>
      <c r="M39" s="217" t="str">
        <f>IF(N38="","",N38)</f>
        <v/>
      </c>
      <c r="N39" s="212"/>
      <c r="O39" s="213"/>
      <c r="P39" s="214"/>
      <c r="Q39" s="218"/>
      <c r="R39" s="216" t="s">
        <v>21</v>
      </c>
      <c r="S39" s="219"/>
      <c r="T39" s="11"/>
      <c r="U39" s="15"/>
      <c r="V39" s="28"/>
      <c r="W39" s="24"/>
      <c r="X39" s="202"/>
      <c r="Y39" s="45"/>
    </row>
    <row r="40" spans="1:29" ht="10.15" hidden="1" customHeight="1" outlineLevel="1">
      <c r="D40" s="432" t="str">
        <f>+D33</f>
        <v>2. Süd M30</v>
      </c>
      <c r="E40" s="215" t="str">
        <f>IF(S36="","",S36)</f>
        <v/>
      </c>
      <c r="F40" s="216" t="s">
        <v>21</v>
      </c>
      <c r="G40" s="217" t="str">
        <f>IF(Q36="","",Q36)</f>
        <v/>
      </c>
      <c r="H40" s="215" t="str">
        <f>IF(S37="","",S37)</f>
        <v/>
      </c>
      <c r="I40" s="216" t="s">
        <v>21</v>
      </c>
      <c r="J40" s="217" t="str">
        <f>IF(Q37="","",Q37)</f>
        <v/>
      </c>
      <c r="K40" s="215" t="str">
        <f>IF(S38="","",S38)</f>
        <v/>
      </c>
      <c r="L40" s="216" t="s">
        <v>21</v>
      </c>
      <c r="M40" s="217" t="str">
        <f>IF(Q38="","",Q38)</f>
        <v/>
      </c>
      <c r="N40" s="215" t="str">
        <f>IF(S39="","",S39)</f>
        <v/>
      </c>
      <c r="O40" s="216" t="s">
        <v>21</v>
      </c>
      <c r="P40" s="217" t="str">
        <f>IF(Q39="","",Q39)</f>
        <v/>
      </c>
      <c r="Q40" s="212"/>
      <c r="R40" s="213"/>
      <c r="S40" s="214"/>
    </row>
    <row r="41" spans="1:29" ht="18" customHeight="1" collapsed="1">
      <c r="C41" s="357" t="s">
        <v>45</v>
      </c>
    </row>
    <row r="42" spans="1:29" ht="17.25" customHeight="1">
      <c r="A42" s="16" t="s">
        <v>175</v>
      </c>
      <c r="B42" s="358" t="s">
        <v>35</v>
      </c>
      <c r="C42" s="265" t="str">
        <f>"4."&amp;+$D$5&amp;"  5."&amp;+$D$24</f>
        <v>4.Gruppe E  5.Gruppe F</v>
      </c>
      <c r="D42" s="267" t="str">
        <f>"  "&amp;IF(N42="","",IF(ISERROR(VLOOKUP($A$4&amp;TEXT($A$42,"000"),SamstagHaupt!$B$22:$T$150,8,FALSE)),"",VLOOKUP($A$4&amp;TEXT($A42,"000"),SamstagHaupt!$B$22:$T$150,8,FALSE)))</f>
        <v xml:space="preserve">  </v>
      </c>
      <c r="E42" s="301" t="str">
        <f>"  "&amp;IF(N42="","",IF(ISERROR(VLOOKUP($A$4&amp;TEXT($A$42,"000"),SamstagHaupt!$B$22:$T$150,12,FALSE)),"",VLOOKUP($A$4&amp;TEXT($A42,"000"),SamstagHaupt!$B$22:$T$150,12,FALSE)))</f>
        <v xml:space="preserve">  </v>
      </c>
      <c r="F42" s="301"/>
      <c r="G42" s="301"/>
      <c r="H42" s="301"/>
      <c r="I42" s="302"/>
      <c r="J42" s="303"/>
      <c r="K42" s="269" t="str">
        <f>IF(N42="","",IF(ISERROR(VLOOKUP($A$4&amp;TEXT($A$42,"000"),SamstagHaupt!$B$22:$T$150,17,FALSE)),"",VLOOKUP($A$4&amp;TEXT($A42,"000"),SamstagHaupt!$B$22:$T$150,17,FALSE)))</f>
        <v/>
      </c>
      <c r="L42" s="359" t="s">
        <v>21</v>
      </c>
      <c r="M42" s="271" t="str">
        <f>IF(N42="","",IF(ISERROR(VLOOKUP($A$4&amp;TEXT($A$42,"000"),SamstagHaupt!$B$22:$T$150,19,FALSE)),"",VLOOKUP($A$4&amp;TEXT($A42,"000"),SamstagHaupt!$B$22:$T$150,19,FALSE)))</f>
        <v/>
      </c>
      <c r="N42" s="234"/>
      <c r="O42" s="235"/>
      <c r="P42" s="167"/>
      <c r="AC42" s="236" t="str">
        <f>IF(K42="","",IF(K42&gt;M42,2,IF(K42&lt;M42,0,1)))</f>
        <v/>
      </c>
    </row>
    <row r="43" spans="1:29" ht="4.7" customHeight="1">
      <c r="A43" s="16"/>
      <c r="B43" s="364"/>
      <c r="C43" s="266"/>
      <c r="D43" s="268"/>
      <c r="E43" s="304"/>
      <c r="F43" s="305"/>
      <c r="G43" s="304"/>
      <c r="H43" s="304"/>
      <c r="I43" s="304"/>
      <c r="J43" s="304"/>
      <c r="K43" s="270"/>
      <c r="L43" s="358"/>
      <c r="M43" s="272"/>
      <c r="N43" s="4"/>
    </row>
    <row r="44" spans="1:29" ht="17.25" customHeight="1">
      <c r="A44" s="16" t="s">
        <v>176</v>
      </c>
      <c r="B44" s="358" t="s">
        <v>36</v>
      </c>
      <c r="C44" s="265" t="str">
        <f>"4."&amp;+$D$24&amp;"  5."&amp;+$D$5</f>
        <v>4.Gruppe F  5.Gruppe E</v>
      </c>
      <c r="D44" s="267" t="str">
        <f>"  "&amp;IF(N44="","",IF(ISERROR(VLOOKUP($A$4&amp;TEXT($A$44,"000"),SamstagHaupt!$B$22:$T$150,8,FALSE)),"",VLOOKUP($A$4&amp;TEXT($A44,"000"),SamstagHaupt!$B$22:$T$150,8,FALSE)))</f>
        <v xml:space="preserve">  </v>
      </c>
      <c r="E44" s="301" t="str">
        <f>"  "&amp;IF(N44="","",IF(ISERROR(VLOOKUP($A$4&amp;TEXT($A$44,"000"),SamstagHaupt!$B$22:$T$150,12,FALSE)),"",VLOOKUP($A$4&amp;TEXT($A44,"000"),SamstagHaupt!$B$22:$T$150,12,FALSE)))</f>
        <v xml:space="preserve">  </v>
      </c>
      <c r="F44" s="301"/>
      <c r="G44" s="301"/>
      <c r="H44" s="301"/>
      <c r="I44" s="302"/>
      <c r="J44" s="303"/>
      <c r="K44" s="269" t="str">
        <f>IF(N44="","",IF(ISERROR(VLOOKUP($A$4&amp;TEXT($A$44,"000"),SamstagHaupt!$B$22:$T$150,17,FALSE)),"",VLOOKUP($A$4&amp;TEXT($A44,"000"),SamstagHaupt!$B$22:$T$150,17,FALSE)))</f>
        <v/>
      </c>
      <c r="L44" s="359" t="s">
        <v>21</v>
      </c>
      <c r="M44" s="271" t="str">
        <f>IF(N44="","",IF(ISERROR(VLOOKUP($A$4&amp;TEXT($A$44,"000"),SamstagHaupt!$B$22:$T$150,19,FALSE)),"",VLOOKUP($A$4&amp;TEXT($A44,"000"),SamstagHaupt!$B$22:$T$150,19,FALSE)))</f>
        <v/>
      </c>
      <c r="N44" s="234"/>
      <c r="O44" s="235"/>
      <c r="AC44" s="236" t="str">
        <f>IF(K44="","",IF(K44&gt;M44,2,IF(K44&lt;M44,0,1)))</f>
        <v/>
      </c>
    </row>
    <row r="45" spans="1:29" ht="18" customHeight="1">
      <c r="A45" s="16"/>
      <c r="C45" s="160" t="s">
        <v>46</v>
      </c>
      <c r="D45" s="240"/>
      <c r="E45" s="237"/>
      <c r="F45" s="238"/>
      <c r="G45" s="237"/>
      <c r="H45" s="237"/>
      <c r="I45" s="237"/>
      <c r="J45" s="237"/>
      <c r="K45" s="239"/>
      <c r="M45" s="50"/>
      <c r="N45" s="4"/>
      <c r="Q45" s="24"/>
      <c r="R45" s="24"/>
      <c r="S45" s="24"/>
      <c r="T45" s="24"/>
      <c r="U45" s="24"/>
      <c r="V45" s="24"/>
      <c r="W45" s="24"/>
    </row>
    <row r="46" spans="1:29" ht="17.25" customHeight="1">
      <c r="A46" s="16" t="s">
        <v>177</v>
      </c>
      <c r="C46" s="265" t="str">
        <f>"5."&amp;D4&amp;"/"&amp;D23&amp;"      Pl. 9./10."</f>
        <v>5.Gr E/Gr F      Pl. 9./10.</v>
      </c>
      <c r="D46" s="267" t="str">
        <f ca="1">"  "&amp;IF(N46="","",IF(ISERROR(VLOOKUP($A$4&amp;TEXT($A$46,"000"),SamstagHaupt!$B$22:$T$160,8,FALSE)),"",VLOOKUP($A$4&amp;TEXT($A46,"000"),SamstagHaupt!$B$22:$T$160,8,FALSE)))&amp;" : "&amp;IF(N46="","",IF(ISERROR(VLOOKUP($A$4&amp;TEXT($A$46,"000"),SamstagHaupt!$B$22:$T$160,12,FALSE)),"",VLOOKUP($A$4&amp;TEXT($A46,"000"),SamstagHaupt!$B$22:$T$160,12,FALSE)))</f>
        <v xml:space="preserve">   : </v>
      </c>
      <c r="E46" s="301"/>
      <c r="F46" s="301"/>
      <c r="G46" s="301"/>
      <c r="H46" s="301"/>
      <c r="I46" s="302"/>
      <c r="J46" s="303"/>
      <c r="K46" s="242">
        <f>IF(N46="","",IF(ISERROR(VLOOKUP($A$4&amp;TEXT($A$46,"000"),SamstagHaupt!$B$22:$T$150,17,FALSE)),"",VLOOKUP($A$4&amp;TEXT($A46,"000"),SamstagHaupt!$B$22:$T$150,17,FALSE)))</f>
        <v>0</v>
      </c>
      <c r="L46" s="132" t="s">
        <v>21</v>
      </c>
      <c r="M46" s="243">
        <f>IF(N46="","",IF(ISERROR(VLOOKUP($A$4&amp;TEXT($A$46,"000"),SamstagHaupt!$B$22:$T$150,19,FALSE)),"",VLOOKUP($A$4&amp;TEXT($A46,"000"),SamstagHaupt!$B$22:$T$150,19,FALSE)))</f>
        <v>0</v>
      </c>
      <c r="N46" s="4" t="s">
        <v>23</v>
      </c>
      <c r="P46" s="162" t="s">
        <v>25</v>
      </c>
      <c r="Q46" s="244"/>
      <c r="R46" s="244"/>
      <c r="S46" s="244"/>
      <c r="T46" s="244"/>
      <c r="U46" s="244"/>
      <c r="V46" s="244"/>
      <c r="W46" s="244"/>
      <c r="AC46" s="236">
        <f>IF(K46="","",IF(K46&gt;M46,2,IF(K46&lt;M46,0,1)))</f>
        <v>1</v>
      </c>
    </row>
    <row r="47" spans="1:29" ht="4.7" customHeight="1">
      <c r="A47" s="16"/>
      <c r="C47" s="318"/>
      <c r="D47" s="240"/>
      <c r="E47" s="237"/>
      <c r="F47" s="237"/>
      <c r="G47" s="237"/>
      <c r="H47" s="237"/>
      <c r="I47" s="238"/>
      <c r="J47" s="237"/>
      <c r="K47" s="245"/>
      <c r="L47" s="246"/>
      <c r="M47" s="247"/>
      <c r="N47" s="4"/>
      <c r="Q47" s="319"/>
      <c r="R47" s="24"/>
      <c r="S47" s="24"/>
      <c r="T47" s="24"/>
      <c r="U47" s="24"/>
      <c r="V47" s="24"/>
      <c r="W47" s="24"/>
    </row>
    <row r="48" spans="1:29" ht="17.25" customHeight="1">
      <c r="A48" s="16" t="s">
        <v>178</v>
      </c>
      <c r="C48" s="229" t="str">
        <f>"4."&amp;D4&amp;"/"&amp;D23&amp;"       Pl. 7./8."</f>
        <v>4.Gr E/Gr F       Pl. 7./8.</v>
      </c>
      <c r="D48" s="230" t="str">
        <f ca="1">"  "&amp;IF(N48="","",IF(ISERROR(VLOOKUP($A$4&amp;TEXT($A$48,"000"),SamstagHaupt!$B$22:$T$160,8,FALSE)),"",VLOOKUP($A$4&amp;TEXT($A48,"000"),SamstagHaupt!$B$22:$T$160,8,FALSE)))&amp;" : "&amp;IF(N48="","",IF(ISERROR(VLOOKUP($A$4&amp;TEXT($A$48,"000"),SamstagHaupt!$B$22:$T$160,12,FALSE)),"",VLOOKUP($A$4&amp;TEXT($A48,"000"),SamstagHaupt!$B$22:$T$160,12,FALSE)))</f>
        <v xml:space="preserve">  TV Kleefeld : Niendorfer TSV</v>
      </c>
      <c r="E48" s="231"/>
      <c r="F48" s="231"/>
      <c r="G48" s="231"/>
      <c r="H48" s="231"/>
      <c r="I48" s="232"/>
      <c r="J48" s="223"/>
      <c r="K48" s="242">
        <f>IF(N48="","",IF(ISERROR(VLOOKUP($A$4&amp;TEXT($A$48,"000"),SamstagHaupt!$B$22:$T$150,17,FALSE)),"",VLOOKUP($A$4&amp;TEXT($A48,"000"),SamstagHaupt!$B$22:$T$150,17,FALSE)))</f>
        <v>38</v>
      </c>
      <c r="L48" s="132" t="s">
        <v>21</v>
      </c>
      <c r="M48" s="243">
        <f>IF(N48="","",IF(ISERROR(VLOOKUP($A$4&amp;TEXT($A$48,"000"),SamstagHaupt!$B$22:$T$150,19,FALSE)),"",VLOOKUP($A$4&amp;TEXT($A48,"000"),SamstagHaupt!$B$22:$T$150,19,FALSE)))</f>
        <v>27</v>
      </c>
      <c r="N48" s="4" t="s">
        <v>23</v>
      </c>
      <c r="P48" s="282">
        <v>1</v>
      </c>
      <c r="Q48" s="230" t="str">
        <f ca="1">"  "&amp;IF(K62&gt;M62,IF(Y48="","",IF(ISERROR(VLOOKUP($A$55&amp;TEXT($A62,"000"),Sonntag!$B$22:$U$138,8,FALSE)),"",VLOOKUP($A$55&amp;TEXT($A62,"000"),Sonntag!$B$22:$U$138,8,FALSE))),IF(Y48="","",IF(ISERROR(VLOOKUP($A$55&amp;TEXT($A62,"000"),Sonntag!$B$22:$U$138,12,FALSE)),"",VLOOKUP($A$55&amp;TEXT($A62,"000"),Sonntag!$B$22:$U$138,12,FALSE))))</f>
        <v xml:space="preserve">  SSC Dodesheide</v>
      </c>
      <c r="R48" s="249"/>
      <c r="S48" s="249"/>
      <c r="T48" s="249"/>
      <c r="U48" s="249"/>
      <c r="V48" s="249"/>
      <c r="W48" s="250"/>
      <c r="Y48" s="3" t="s">
        <v>23</v>
      </c>
      <c r="AC48" s="236">
        <f>IF(K48="","",IF(K48&gt;M48,2,IF(K48&lt;M48,0,1)))</f>
        <v>2</v>
      </c>
    </row>
    <row r="49" spans="1:29" ht="18" customHeight="1">
      <c r="A49" s="16"/>
      <c r="C49" s="160" t="s">
        <v>26</v>
      </c>
      <c r="D49" s="240"/>
      <c r="E49" s="237"/>
      <c r="F49" s="237"/>
      <c r="G49" s="237"/>
      <c r="H49" s="237"/>
      <c r="I49" s="238"/>
      <c r="J49" s="237"/>
      <c r="K49" s="239"/>
      <c r="M49" s="50"/>
      <c r="N49" s="4"/>
      <c r="P49" s="251">
        <v>2</v>
      </c>
      <c r="Q49" s="240" t="str">
        <f ca="1">"  "&amp;IF(K62&lt;M62,IF(Y49="","",IF(ISERROR(VLOOKUP($A$55&amp;TEXT($A62,"000"),Sonntag!$B$22:$U$138,8,FALSE)),"",VLOOKUP($A$55&amp;TEXT($A62,"000"),Sonntag!$B$22:$U$138,8,FALSE))),IF(Y49="","",IF(ISERROR(VLOOKUP($A$55&amp;TEXT($A62,"000"),Sonntag!$B$22:$U$138,12,FALSE)),"",VLOOKUP($A$55&amp;TEXT($A62,"000"),Sonntag!$B$22:$U$138,12,FALSE))))</f>
        <v xml:space="preserve">  TV Berkenbaum</v>
      </c>
      <c r="R49" s="167"/>
      <c r="S49" s="167"/>
      <c r="T49" s="167"/>
      <c r="U49" s="167"/>
      <c r="V49" s="167"/>
      <c r="W49" s="252"/>
      <c r="Y49" s="3" t="s">
        <v>23</v>
      </c>
      <c r="AC49" s="237"/>
    </row>
    <row r="50" spans="1:29" ht="17.25" customHeight="1">
      <c r="A50" s="16" t="s">
        <v>131</v>
      </c>
      <c r="B50" s="3" t="s">
        <v>27</v>
      </c>
      <c r="C50" s="229" t="str">
        <f>"2."&amp;+$D$5&amp;"  3."&amp;+$D$24</f>
        <v>2.Gruppe E  3.Gruppe F</v>
      </c>
      <c r="D50" s="230" t="str">
        <f ca="1">"  "&amp;IF(N50="","",IF(ISERROR(VLOOKUP($A$4&amp;TEXT($A$50,"000"),Sonntag!$B$22:$T$160,8,FALSE)),"",VLOOKUP($A$4&amp;TEXT($A50,"000"),Sonntag!$B$22:$T$160,8,FALSE)))&amp;" : "&amp;IF(N50="","",IF(ISERROR(VLOOKUP($A$4&amp;TEXT($A$50,"000"),Sonntag!$B$22:$T$160,12,FALSE)),"",VLOOKUP($A$4&amp;TEXT($A50,"000"),Sonntag!$B$22:$T$160,12,FALSE)))</f>
        <v xml:space="preserve">  TuS Aschen-Strang : Charlottenburger TSV</v>
      </c>
      <c r="E50" s="231"/>
      <c r="F50" s="231"/>
      <c r="G50" s="231"/>
      <c r="H50" s="231"/>
      <c r="I50" s="232"/>
      <c r="J50" s="223"/>
      <c r="K50" s="242">
        <f>IF(N50="","",IF(ISERROR(VLOOKUP($A$4&amp;TEXT($A$50,"000"),Sonntag!$B$22:$T$160,17,FALSE)),"",VLOOKUP($A$4&amp;TEXT($A50,"000"),Sonntag!$B$22:$T$160,17,FALSE)))</f>
        <v>40</v>
      </c>
      <c r="L50" s="132" t="s">
        <v>21</v>
      </c>
      <c r="M50" s="243">
        <f>IF(N50="","",IF(ISERROR(VLOOKUP($A$4&amp;TEXT($A$50,"000"),Sonntag!$B$22:$T$160,19,FALSE)),"",VLOOKUP($A$4&amp;TEXT($A50,"000"),Sonntag!$B$22:$T$160,19,FALSE)))</f>
        <v>22</v>
      </c>
      <c r="N50" s="4" t="s">
        <v>23</v>
      </c>
      <c r="P50" s="251">
        <v>3</v>
      </c>
      <c r="Q50" s="240" t="str">
        <f ca="1">"  "&amp;IF(K60&gt;M60,IF(Y50="","",IF(ISERROR(VLOOKUP($A$55&amp;TEXT($A60,"000"),Sonntag!$B$22:$U$138,8,FALSE)),"",VLOOKUP($A$55&amp;TEXT($A60,"000"),Sonntag!$B$22:$U$138,8,FALSE))),IF(Y50="","",IF(ISERROR(VLOOKUP($A$55&amp;TEXT($A60,"000"),Sonntag!$B$22:$U$138,12,FALSE)),"",VLOOKUP($A$55&amp;TEXT($A60,"000"),Sonntag!$B$22:$U$138,12,FALSE))))</f>
        <v xml:space="preserve">  TuS Aschen-Strang</v>
      </c>
      <c r="R50" s="167"/>
      <c r="S50" s="167"/>
      <c r="T50" s="167"/>
      <c r="U50" s="167"/>
      <c r="V50" s="167"/>
      <c r="W50" s="252"/>
      <c r="Y50" s="3" t="s">
        <v>23</v>
      </c>
      <c r="AC50" s="236">
        <f>IF(K50="","",IF(K50&gt;M50,2,IF(K50&lt;M50,0,1)))</f>
        <v>2</v>
      </c>
    </row>
    <row r="51" spans="1:29" ht="4.7" customHeight="1">
      <c r="A51" s="16"/>
      <c r="C51" s="237"/>
      <c r="D51" s="240"/>
      <c r="E51" s="237"/>
      <c r="F51" s="237"/>
      <c r="G51" s="237"/>
      <c r="H51" s="237"/>
      <c r="I51" s="237"/>
      <c r="J51" s="237"/>
      <c r="K51" s="245"/>
      <c r="L51" s="246"/>
      <c r="M51" s="247"/>
      <c r="N51" s="4" t="s">
        <v>23</v>
      </c>
      <c r="P51" s="251"/>
      <c r="Q51" s="240"/>
      <c r="R51" s="167"/>
      <c r="S51" s="167"/>
      <c r="T51" s="167"/>
      <c r="U51" s="167"/>
      <c r="V51" s="167"/>
      <c r="W51" s="252"/>
      <c r="AC51" s="236"/>
    </row>
    <row r="52" spans="1:29" ht="17.25" customHeight="1">
      <c r="A52" s="16" t="s">
        <v>132</v>
      </c>
      <c r="B52" s="3" t="s">
        <v>28</v>
      </c>
      <c r="C52" s="229" t="str">
        <f>"2."&amp;+$D$24&amp;"  3."&amp;+$D$5</f>
        <v>2.Gruppe F  3.Gruppe E</v>
      </c>
      <c r="D52" s="230" t="str">
        <f ca="1">"  "&amp;IF(N52="","",IF(ISERROR(VLOOKUP($A$4&amp;TEXT($A$52,"000"),Sonntag!$B$22:$T$160,8,FALSE)),"",VLOOKUP($A$4&amp;TEXT($A52,"000"),Sonntag!$B$22:$T$160,8,FALSE)))&amp;" : "&amp;IF(N52="","",IF(ISERROR(VLOOKUP($A$4&amp;TEXT($A$52,"000"),Sonntag!$B$22:$T$160,12,FALSE)),"",VLOOKUP($A$4&amp;TEXT($A52,"000"),Sonntag!$B$22:$T$160,12,FALSE)))</f>
        <v xml:space="preserve">  Eiserfelder TV : TV Berkenbaum</v>
      </c>
      <c r="E52" s="231"/>
      <c r="F52" s="231"/>
      <c r="G52" s="231"/>
      <c r="H52" s="231"/>
      <c r="I52" s="232"/>
      <c r="J52" s="223"/>
      <c r="K52" s="242">
        <f>IF(N52="","",IF(ISERROR(VLOOKUP($A$4&amp;TEXT($A$52,"000"),Sonntag!$B$22:$T$160,17,FALSE)),"",VLOOKUP($A$4&amp;TEXT($A52,"000"),Sonntag!$B$22:$T$160,17,FALSE)))</f>
        <v>29</v>
      </c>
      <c r="L52" s="132" t="s">
        <v>21</v>
      </c>
      <c r="M52" s="243">
        <f>IF(N52="","",IF(ISERROR(VLOOKUP($A$4&amp;TEXT($A$52,"000"),Sonntag!$B$22:$T$160,19,FALSE)),"",VLOOKUP($A$4&amp;TEXT($A52,"000"),Sonntag!$B$22:$T$160,19,FALSE)))</f>
        <v>38</v>
      </c>
      <c r="N52" s="4" t="s">
        <v>23</v>
      </c>
      <c r="P52" s="251">
        <v>4</v>
      </c>
      <c r="Q52" s="240" t="str">
        <f ca="1">"  "&amp;IF(K60&lt;M60,IF(Y52="","",IF(ISERROR(VLOOKUP($A$55&amp;TEXT($A60,"000"),Sonntag!$B$22:$U$138,8,FALSE)),"",VLOOKUP($A$55&amp;TEXT($A60,"000"),Sonntag!$B$22:$U$138,8,FALSE))),IF(Y52="","",IF(ISERROR(VLOOKUP($A$55&amp;TEXT($A60,"000"),Sonntag!$B$22:$U$138,12,FALSE)),"",VLOOKUP($A$55&amp;TEXT($A60,"000"),Sonntag!$B$22:$U$138,12,FALSE))))</f>
        <v xml:space="preserve">  SV Weiler</v>
      </c>
      <c r="R52" s="167"/>
      <c r="S52" s="167"/>
      <c r="T52" s="167"/>
      <c r="U52" s="167"/>
      <c r="V52" s="167"/>
      <c r="W52" s="252"/>
      <c r="Y52" s="3" t="s">
        <v>23</v>
      </c>
      <c r="AC52" s="236">
        <f>IF(K52="","",IF(K52&gt;M52,2,IF(K52&lt;M52,0,1)))</f>
        <v>0</v>
      </c>
    </row>
    <row r="53" spans="1:29" ht="18" customHeight="1">
      <c r="A53" s="16"/>
      <c r="C53" s="160" t="s">
        <v>29</v>
      </c>
      <c r="D53" s="240"/>
      <c r="E53" s="237"/>
      <c r="F53" s="237"/>
      <c r="G53" s="237"/>
      <c r="H53" s="237"/>
      <c r="I53" s="237"/>
      <c r="J53" s="237"/>
      <c r="K53" s="245"/>
      <c r="L53" s="246"/>
      <c r="M53" s="247"/>
      <c r="N53" s="4" t="s">
        <v>23</v>
      </c>
      <c r="P53" s="251">
        <v>5</v>
      </c>
      <c r="Q53" s="240" t="str">
        <f ca="1">"  "&amp;IF(K58&gt;M58,IF(Y53="","",IF(ISERROR(VLOOKUP($A$55&amp;TEXT($A58,"000"),Sonntag!$B$22:$U$138,8,FALSE)),"",VLOOKUP($A$55&amp;TEXT($A58,"000"),Sonntag!$B$22:$U$138,8,FALSE))),IF(Y53="","",IF(ISERROR(VLOOKUP($A$55&amp;TEXT($A58,"000"),Sonntag!$B$22:$U$138,12,FALSE)),"",VLOOKUP($A$55&amp;TEXT($A58,"000"),Sonntag!$B$22:$U$138,12,FALSE))))</f>
        <v xml:space="preserve">  Eiserfelder TV</v>
      </c>
      <c r="R53" s="167"/>
      <c r="S53" s="167"/>
      <c r="T53" s="167"/>
      <c r="U53" s="167"/>
      <c r="V53" s="167"/>
      <c r="W53" s="252"/>
      <c r="Y53" s="3" t="s">
        <v>23</v>
      </c>
      <c r="AC53" s="236"/>
    </row>
    <row r="54" spans="1:29" ht="17.25" customHeight="1">
      <c r="A54" s="16" t="s">
        <v>308</v>
      </c>
      <c r="B54" s="3" t="s">
        <v>30</v>
      </c>
      <c r="C54" s="229" t="str">
        <f>"1."&amp;+$D$5&amp;"  Sieger "&amp;+$B$52</f>
        <v>1.Gruppe E  Sieger d</v>
      </c>
      <c r="D54" s="230" t="str">
        <f ca="1">"  "&amp;IF(N54="","",IF(ISERROR(VLOOKUP($A$4&amp;TEXT($A$54,"000"),Sonntag!$B$22:$T$160,8,FALSE)),"",VLOOKUP($A$4&amp;TEXT($A54,"000"),Sonntag!$B$22:$T$160,8,FALSE)))&amp;" : "&amp;IF(N54="","",IF(ISERROR(VLOOKUP($A$4&amp;TEXT($A$54,"000"),Sonntag!$B$22:$T$160,12,FALSE)),"",VLOOKUP($A$4&amp;TEXT($A54,"000"),Sonntag!$B$22:$T$160,12,FALSE)))</f>
        <v xml:space="preserve">  SV Weiler : TV Berkenbaum</v>
      </c>
      <c r="E54" s="231"/>
      <c r="F54" s="231"/>
      <c r="G54" s="231"/>
      <c r="H54" s="231"/>
      <c r="I54" s="232"/>
      <c r="J54" s="223"/>
      <c r="K54" s="242">
        <f>IF(N54="","",IF(ISERROR(VLOOKUP($A$4&amp;TEXT($A$54,"000"),Sonntag!$B$22:$T$160,17,FALSE)),"",VLOOKUP($A$4&amp;TEXT($A54,"000"),Sonntag!$B$22:$T$160,17,FALSE)))</f>
        <v>32</v>
      </c>
      <c r="L54" s="132" t="s">
        <v>21</v>
      </c>
      <c r="M54" s="243">
        <f>IF(N54="","",IF(ISERROR(VLOOKUP($A$4&amp;TEXT($A$54,"000"),Sonntag!$B$22:$T$160,19,FALSE)),"",VLOOKUP($A$4&amp;TEXT($A54,"000"),Sonntag!$B$22:$T$160,19,FALSE)))</f>
        <v>36</v>
      </c>
      <c r="N54" s="4" t="s">
        <v>23</v>
      </c>
      <c r="P54" s="251">
        <v>6</v>
      </c>
      <c r="Q54" s="240" t="str">
        <f ca="1">"  "&amp;IF(K58&lt;M58,IF(Y54="","",IF(ISERROR(VLOOKUP($A$55&amp;TEXT($A58,"000"),Sonntag!$B$22:$U$138,8,FALSE)),"",VLOOKUP($A$55&amp;TEXT($A58,"000"),Sonntag!$B$22:$U$138,8,FALSE))),IF(Y54="","",IF(ISERROR(VLOOKUP($A$55&amp;TEXT($A58,"000"),Sonntag!$B$22:$U$138,12,FALSE)),"",VLOOKUP($A$55&amp;TEXT($A58,"000"),Sonntag!$B$22:$U$138,12,FALSE))))</f>
        <v xml:space="preserve">  Charlottenburger TSV</v>
      </c>
      <c r="R54" s="167"/>
      <c r="S54" s="167"/>
      <c r="T54" s="167"/>
      <c r="U54" s="167"/>
      <c r="V54" s="167"/>
      <c r="W54" s="252"/>
      <c r="Y54" s="3" t="s">
        <v>23</v>
      </c>
      <c r="AC54" s="236">
        <f>IF(K54="","",IF(K54&gt;M54,2,IF(K54&lt;M54,0,1)))</f>
        <v>0</v>
      </c>
    </row>
    <row r="55" spans="1:29" ht="4.7" customHeight="1">
      <c r="A55" s="16" t="s">
        <v>235</v>
      </c>
      <c r="C55" s="238"/>
      <c r="D55" s="240"/>
      <c r="E55" s="237"/>
      <c r="F55" s="238"/>
      <c r="G55" s="237"/>
      <c r="H55" s="237"/>
      <c r="I55" s="237"/>
      <c r="J55" s="237"/>
      <c r="K55" s="245"/>
      <c r="L55" s="246"/>
      <c r="M55" s="247"/>
      <c r="N55" s="4"/>
      <c r="P55" s="251"/>
      <c r="Q55" s="167"/>
      <c r="R55" s="167"/>
      <c r="S55" s="167"/>
      <c r="T55" s="167"/>
      <c r="U55" s="167"/>
      <c r="V55" s="167"/>
      <c r="W55" s="252"/>
      <c r="AC55" s="236"/>
    </row>
    <row r="56" spans="1:29" ht="17.25" customHeight="1">
      <c r="A56" s="16" t="s">
        <v>309</v>
      </c>
      <c r="B56" s="3" t="s">
        <v>31</v>
      </c>
      <c r="C56" s="229" t="str">
        <f>"1."&amp;+$D$24&amp;"  Sieger "&amp;+$B$50</f>
        <v>1.Gruppe F  Sieger c</v>
      </c>
      <c r="D56" s="230" t="str">
        <f ca="1">"  "&amp;IF(N56="","",IF(ISERROR(VLOOKUP($A$4&amp;TEXT($A$56,"000"),Sonntag!$B$22:$T$160,8,FALSE)),"",VLOOKUP($A$4&amp;TEXT($A56,"000"),Sonntag!$B$22:$T$160,8,FALSE)))&amp;" : "&amp;IF(N56="","",IF(ISERROR(VLOOKUP($A$4&amp;TEXT($A$56,"000"),Sonntag!$B$22:$T$160,12,FALSE)),"",VLOOKUP($A$4&amp;TEXT($A56,"000"),Sonntag!$B$22:$T$160,12,FALSE)))</f>
        <v xml:space="preserve">  SSC Dodesheide : TuS Aschen-Strang</v>
      </c>
      <c r="E56" s="231"/>
      <c r="F56" s="231"/>
      <c r="G56" s="231"/>
      <c r="H56" s="231"/>
      <c r="I56" s="231"/>
      <c r="J56" s="223"/>
      <c r="K56" s="242">
        <f>IF(N56="","",IF(ISERROR(VLOOKUP($A$4&amp;TEXT($A$56,"000"),Sonntag!$B$22:$T$160,17,FALSE)),"",VLOOKUP($A$4&amp;TEXT($A56,"000"),Sonntag!$B$22:$T$160,17,FALSE)))</f>
        <v>31</v>
      </c>
      <c r="L56" s="132" t="s">
        <v>21</v>
      </c>
      <c r="M56" s="243">
        <f>IF(N56="","",IF(ISERROR(VLOOKUP($A$4&amp;TEXT($A$56,"000"),Sonntag!$B$22:$T$160,19,FALSE)),"",VLOOKUP($A$4&amp;TEXT($A56,"000"),Sonntag!$B$22:$T$160,19,FALSE)))</f>
        <v>29</v>
      </c>
      <c r="N56" s="4" t="s">
        <v>23</v>
      </c>
      <c r="P56" s="251">
        <v>7</v>
      </c>
      <c r="Q56" s="240" t="str">
        <f ca="1">"  "&amp;IF(K48&gt;M48,IF(Y56="","",IF(ISERROR(VLOOKUP($A$55&amp;TEXT($A48,"000"),SamstagHaupt!$B$22:$U$160,8,FALSE)),"",VLOOKUP($A$55&amp;TEXT($A48,"000"),SamstagHaupt!$B$22:$U$160,8,FALSE))),IF(Y56="","",IF(ISERROR(VLOOKUP($A$55&amp;TEXT($A48,"000"),SamstagHaupt!$B$22:$U$160,12,FALSE)),"",VLOOKUP($A$55&amp;TEXT($A48,"000"),SamstagHaupt!$B$22:$U$160,12,FALSE))))</f>
        <v xml:space="preserve">  TV Kleefeld</v>
      </c>
      <c r="R56" s="167"/>
      <c r="S56" s="167"/>
      <c r="T56" s="167"/>
      <c r="U56" s="167"/>
      <c r="V56" s="167"/>
      <c r="W56" s="252"/>
      <c r="Y56" s="3" t="s">
        <v>23</v>
      </c>
      <c r="Z56" s="3" t="s">
        <v>23</v>
      </c>
      <c r="AC56" s="236">
        <f>IF(K56="","",IF(K56&gt;M56,2,IF(K56&lt;M56,0,1)))</f>
        <v>2</v>
      </c>
    </row>
    <row r="57" spans="1:29" ht="18" customHeight="1">
      <c r="A57" s="16"/>
      <c r="C57" s="260" t="s">
        <v>32</v>
      </c>
      <c r="D57" s="240"/>
      <c r="E57" s="237"/>
      <c r="F57" s="238"/>
      <c r="G57" s="237"/>
      <c r="H57" s="237"/>
      <c r="I57" s="237"/>
      <c r="J57" s="237"/>
      <c r="K57" s="245"/>
      <c r="L57" s="246"/>
      <c r="M57" s="247"/>
      <c r="N57" s="4"/>
      <c r="P57" s="251">
        <v>8</v>
      </c>
      <c r="Q57" s="240" t="str">
        <f ca="1">"  "&amp;IF(K48&lt;M48,IF(Y57="","",IF(ISERROR(VLOOKUP($A$55&amp;TEXT($A48,"000"),SamstagHaupt!$B$22:$U$160,8,FALSE)),"",VLOOKUP($A$55&amp;TEXT($A48,"000"),SamstagHaupt!$B$22:$U$160,8,FALSE))),IF(Y57="","",IF(ISERROR(VLOOKUP($A$55&amp;TEXT($A48,"000"),SamstagHaupt!$B$22:$U$160,12,FALSE)),"",VLOOKUP($A$55&amp;TEXT($A48,"000"),SamstagHaupt!$B$22:$U$160,12,FALSE))))</f>
        <v xml:space="preserve">  Niendorfer TSV</v>
      </c>
      <c r="R57" s="167"/>
      <c r="S57" s="167"/>
      <c r="T57" s="167"/>
      <c r="U57" s="167"/>
      <c r="V57" s="167"/>
      <c r="W57" s="252"/>
      <c r="Y57" s="3" t="s">
        <v>23</v>
      </c>
      <c r="Z57" s="3" t="s">
        <v>23</v>
      </c>
      <c r="AC57" s="236"/>
    </row>
    <row r="58" spans="1:29" ht="17.25" customHeight="1">
      <c r="A58" s="16" t="s">
        <v>310</v>
      </c>
      <c r="C58" s="241" t="str">
        <f>"V."&amp;B50&amp;"/"&amp;B52&amp;"         5./6. Pl."</f>
        <v>V.c/d         5./6. Pl.</v>
      </c>
      <c r="D58" s="230" t="str">
        <f ca="1">"  "&amp;IF(N58="","",IF(ISERROR(VLOOKUP($A$4&amp;TEXT($A$58,"000"),Sonntag!$B$22:$T$160,8,FALSE)),"",VLOOKUP($A$4&amp;TEXT($A58,"000"),Sonntag!$B$22:$T$160,8,FALSE)))&amp;" : "&amp;IF(N58="","",IF(ISERROR(VLOOKUP($A$4&amp;TEXT($A$58,"000"),Sonntag!$B$22:$T$160,12,FALSE)),"",VLOOKUP($A$4&amp;TEXT($A58,"000"),Sonntag!$B$22:$T$160,12,FALSE)))</f>
        <v xml:space="preserve">  Charlottenburger TSV : Eiserfelder TV</v>
      </c>
      <c r="E58" s="231"/>
      <c r="F58" s="231"/>
      <c r="G58" s="231"/>
      <c r="H58" s="231"/>
      <c r="I58" s="231"/>
      <c r="J58" s="223"/>
      <c r="K58" s="242">
        <f>IF(N58="","",IF(ISERROR(VLOOKUP($A$4&amp;TEXT($A$58,"000"),Sonntag!$B$22:$T$160,17,FALSE)),"",VLOOKUP($A$4&amp;TEXT($A58,"000"),Sonntag!$B$22:$T$160,17,FALSE)))</f>
        <v>19</v>
      </c>
      <c r="L58" s="132" t="s">
        <v>21</v>
      </c>
      <c r="M58" s="243">
        <f>IF(N58="","",IF(ISERROR(VLOOKUP($A$4&amp;TEXT($A$58,"000"),Sonntag!$B$22:$T$160,19,FALSE)),"",VLOOKUP($A$4&amp;TEXT($A58,"000"),Sonntag!$B$22:$T$160,19,FALSE)))</f>
        <v>40</v>
      </c>
      <c r="N58" s="4" t="s">
        <v>23</v>
      </c>
      <c r="P58" s="251">
        <v>9</v>
      </c>
      <c r="Q58" s="240" t="str">
        <f>"  "&amp;IF(K46&gt;M46,IF(Y58="","",IF(ISERROR(VLOOKUP($A$55&amp;TEXT($A46,"000"),SamstagHaupt!$B$22:$U$160,8,FALSE)),"",VLOOKUP($A$55&amp;TEXT($A46,"000"),SamstagHaupt!$B$22:$U$160,8,FALSE))),IF(Y58="","",IF(ISERROR(VLOOKUP($A$55&amp;TEXT($A46,"000"),SamstagHaupt!$B$22:$U$160,12,FALSE)),"",VLOOKUP($A$55&amp;TEXT($A46,"000"),SamstagHaupt!$B$22:$U$160,12,FALSE))))</f>
        <v xml:space="preserve">  </v>
      </c>
      <c r="R58" s="167"/>
      <c r="S58" s="167"/>
      <c r="T58" s="167"/>
      <c r="U58" s="167"/>
      <c r="V58" s="167"/>
      <c r="W58" s="252"/>
      <c r="Z58" s="3" t="s">
        <v>23</v>
      </c>
      <c r="AC58" s="236">
        <f>IF(K58="","",IF(K58&gt;M58,2,IF(K58&lt;M58,0,1)))</f>
        <v>0</v>
      </c>
    </row>
    <row r="59" spans="1:29" ht="4.7" customHeight="1">
      <c r="A59" s="16"/>
      <c r="C59" s="237"/>
      <c r="D59" s="240"/>
      <c r="E59" s="237"/>
      <c r="F59" s="237"/>
      <c r="G59" s="237"/>
      <c r="H59" s="237"/>
      <c r="I59" s="238"/>
      <c r="J59" s="237"/>
      <c r="K59" s="245"/>
      <c r="L59" s="246"/>
      <c r="M59" s="247"/>
      <c r="N59" s="4"/>
      <c r="P59" s="251"/>
      <c r="Q59" s="240"/>
      <c r="R59" s="167"/>
      <c r="S59" s="167"/>
      <c r="T59" s="167"/>
      <c r="U59" s="167"/>
      <c r="V59" s="167"/>
      <c r="W59" s="252"/>
      <c r="AC59" s="236"/>
    </row>
    <row r="60" spans="1:29" ht="17.25" customHeight="1">
      <c r="A60" s="16" t="s">
        <v>311</v>
      </c>
      <c r="C60" s="241" t="str">
        <f>"V."&amp;B54&amp;"/"&amp;B56&amp;"         3./4. Pl."</f>
        <v>V.e/f         3./4. Pl.</v>
      </c>
      <c r="D60" s="230" t="str">
        <f ca="1">"  "&amp;IF(N60="","",IF(ISERROR(VLOOKUP($A$4&amp;TEXT($A$60,"000"),Sonntag!$B$22:$T$160,8,FALSE)),"",VLOOKUP($A$4&amp;TEXT($A60,"000"),Sonntag!$B$22:$T$160,8,FALSE)))&amp;" : "&amp;IF(N60="","",IF(ISERROR(VLOOKUP($A$4&amp;TEXT($A$60,"000"),Sonntag!$B$22:$T$160,12,FALSE)),"",VLOOKUP($A$4&amp;TEXT($A60,"000"),Sonntag!$B$22:$T$160,12,FALSE)))</f>
        <v xml:space="preserve">  SV Weiler : TuS Aschen-Strang</v>
      </c>
      <c r="E60" s="231"/>
      <c r="F60" s="232"/>
      <c r="G60" s="231"/>
      <c r="H60" s="231"/>
      <c r="I60" s="231"/>
      <c r="J60" s="223"/>
      <c r="K60" s="242">
        <f>IF(N60="","",IF(ISERROR(VLOOKUP($A$4&amp;TEXT($A$60,"000"),Sonntag!$B$22:$T$160,17,FALSE)),"",VLOOKUP($A$4&amp;TEXT($A60,"000"),Sonntag!$B$22:$T$160,17,FALSE)))</f>
        <v>28</v>
      </c>
      <c r="L60" s="132" t="s">
        <v>21</v>
      </c>
      <c r="M60" s="243">
        <f>IF(N60="","",IF(ISERROR(VLOOKUP($A$4&amp;TEXT($A$60,"000"),Sonntag!$B$22:$T$160,19,FALSE)),"",VLOOKUP($A$4&amp;TEXT($A60,"000"),Sonntag!$B$22:$T$160,19,FALSE)))</f>
        <v>29</v>
      </c>
      <c r="N60" s="4" t="s">
        <v>23</v>
      </c>
      <c r="P60" s="253">
        <v>10</v>
      </c>
      <c r="Q60" s="254" t="str">
        <f>"  "&amp;IF(K46&lt;M46,IF(Y60="","",IF(ISERROR(VLOOKUP($A$55&amp;TEXT($A46,"000"),SamstagHaupt!$B$22:$U$160,8,FALSE)),"",VLOOKUP($A$55&amp;TEXT($A46,"000"),SamstagHaupt!$B$22:$U$160,8,FALSE))),IF(Y60="","",IF(ISERROR(VLOOKUP($A$55&amp;TEXT($A46,"000"),SamstagHaupt!$B$22:$U$160,12,FALSE)),"",VLOOKUP($A$55&amp;TEXT($A46,"000"),SamstagHaupt!$B$22:$U$160,12,FALSE))))</f>
        <v xml:space="preserve">  </v>
      </c>
      <c r="R60" s="255"/>
      <c r="S60" s="255"/>
      <c r="T60" s="255"/>
      <c r="U60" s="255"/>
      <c r="V60" s="255"/>
      <c r="W60" s="256"/>
      <c r="Z60" s="3" t="s">
        <v>23</v>
      </c>
      <c r="AC60" s="236">
        <f>IF(K60="","",IF(K60&gt;M60,2,IF(K60&lt;M60,0,1)))</f>
        <v>0</v>
      </c>
    </row>
    <row r="61" spans="1:29" ht="18" customHeight="1">
      <c r="A61" s="16"/>
      <c r="C61" s="159" t="s">
        <v>33</v>
      </c>
      <c r="D61" s="167"/>
      <c r="E61" s="237"/>
      <c r="F61" s="237"/>
      <c r="G61" s="237"/>
      <c r="H61" s="24"/>
      <c r="I61" s="157"/>
      <c r="J61" s="24"/>
      <c r="K61" s="245"/>
      <c r="L61" s="246"/>
      <c r="M61" s="247"/>
      <c r="N61" s="4"/>
      <c r="Y61" s="3" t="s">
        <v>23</v>
      </c>
      <c r="AC61" s="236"/>
    </row>
    <row r="62" spans="1:29" ht="17.25" customHeight="1">
      <c r="A62" s="16" t="s">
        <v>312</v>
      </c>
      <c r="C62" s="241" t="str">
        <f>"S."&amp;B54&amp;"/"&amp;B56&amp;"         1./2. Pl."</f>
        <v>S.e/f         1./2. Pl.</v>
      </c>
      <c r="D62" s="230" t="str">
        <f ca="1">"  "&amp;IF(N62="","",IF(ISERROR(VLOOKUP($A$4&amp;TEXT($A$62,"000"),Sonntag!$B$22:$T$160,8,FALSE)),"",VLOOKUP($A$4&amp;TEXT($A62,"000"),Sonntag!$B$22:$T$160,8,FALSE)))&amp;" : "&amp;IF(N62="","",IF(ISERROR(VLOOKUP($A$4&amp;TEXT($A$62,"000"),Sonntag!$B$22:$T$160,12,FALSE)),"",VLOOKUP($A$4&amp;TEXT($A62,"000"),Sonntag!$B$22:$T$160,12,FALSE)))</f>
        <v xml:space="preserve">  TV Berkenbaum : SSC Dodesheide</v>
      </c>
      <c r="E62" s="231"/>
      <c r="F62" s="257"/>
      <c r="G62" s="258"/>
      <c r="H62" s="231"/>
      <c r="I62" s="231"/>
      <c r="J62" s="223"/>
      <c r="K62" s="242">
        <f>IF(N62="","",IF(ISERROR(VLOOKUP($A$4&amp;TEXT($A$62,"000"),Sonntag!$B$22:$T$160,17,FALSE)),"",VLOOKUP($A$4&amp;TEXT($A62,"000"),Sonntag!$B$22:$T$160,17,FALSE)))</f>
        <v>34</v>
      </c>
      <c r="L62" s="132" t="s">
        <v>21</v>
      </c>
      <c r="M62" s="243">
        <f>IF(N62="","",IF(ISERROR(VLOOKUP($A$4&amp;TEXT($A$62,"000"),Sonntag!$B$22:$T$160,19,FALSE)),"",VLOOKUP($A$4&amp;TEXT($A62,"000"),Sonntag!$B$22:$T$160,19,FALSE)))</f>
        <v>35</v>
      </c>
      <c r="N62" s="4" t="s">
        <v>23</v>
      </c>
      <c r="AC62" s="236">
        <f>IF(K62="","",IF(K62&gt;M62,2,IF(K62&lt;M62,0,1)))</f>
        <v>0</v>
      </c>
    </row>
  </sheetData>
  <phoneticPr fontId="0" type="noConversion"/>
  <conditionalFormatting sqref="K50 M50 K52 M52 K54 M54 K56 M56 K58 M58 K60 M60 K62 M62 K46 M46 K48 M48 J25:K25 M25:N25 H25 M27:N27 P27:Q27 S27 K27 G31:H31 J31:K31 M31 E31 G33:H33 J33:K33 E33 G29:H29 J29 E29 P29:Q29 S29 N29 S25 P25:Q25 S31 Q31 P33 M33:N33 G27 E27 J6:K6 M6:N6 H6 M8:N8 P8:Q8 S8 K8 G12:H12 J12:K12 M12 E12 G14:H14 J14:K14 E14 G10:H10 J10 E10 P10:Q10 S10 N10 S6 P6:Q6 S12 Q12 P14 M14:N14 G8 E8">
    <cfRule type="cellIs" dxfId="96" priority="1" stopIfTrue="1" operator="lessThan">
      <formula>1</formula>
    </cfRule>
  </conditionalFormatting>
  <printOptions horizontalCentered="1"/>
  <pageMargins left="0.35433070866141736" right="0.35433070866141736" top="0.19685039370078741" bottom="0.39370078740157483" header="0.51181102362204722" footer="0.51181102362204722"/>
  <pageSetup paperSize="9" scale="97" orientation="portrait" horizontalDpi="300" verticalDpi="300" r:id="rId1"/>
  <headerFooter alignWithMargins="0">
    <oddFooter>&amp;R&amp;6&amp;F; &amp;A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AK3276"/>
  <sheetViews>
    <sheetView view="pageBreakPreview" topLeftCell="A118" zoomScaleNormal="100" zoomScaleSheetLayoutView="100" workbookViewId="0">
      <selection activeCell="C129" sqref="C129"/>
    </sheetView>
  </sheetViews>
  <sheetFormatPr baseColWidth="10" defaultRowHeight="12.75"/>
  <cols>
    <col min="1" max="28" width="2.7109375" style="56" customWidth="1"/>
    <col min="29" max="29" width="1.7109375" style="56" customWidth="1"/>
    <col min="30" max="31" width="2.7109375" style="56" customWidth="1"/>
    <col min="32" max="32" width="1.7109375" style="56" customWidth="1"/>
    <col min="33" max="34" width="2.7109375" style="56" customWidth="1"/>
    <col min="35" max="35" width="1.7109375" style="56" customWidth="1"/>
    <col min="36" max="38" width="2.7109375" style="56" customWidth="1"/>
    <col min="39" max="16384" width="11.42578125" style="56"/>
  </cols>
  <sheetData>
    <row r="1" spans="1:37">
      <c r="A1" s="51" t="s">
        <v>95</v>
      </c>
      <c r="B1" s="52"/>
      <c r="C1" s="52"/>
      <c r="D1" s="52"/>
      <c r="E1" s="53"/>
      <c r="F1" s="54" t="s">
        <v>96</v>
      </c>
      <c r="G1" s="52"/>
      <c r="H1" s="52"/>
      <c r="I1" s="52"/>
      <c r="J1" s="52"/>
      <c r="K1" s="52"/>
      <c r="L1" s="52"/>
      <c r="M1" s="52"/>
      <c r="N1" s="52"/>
      <c r="O1" s="52"/>
      <c r="P1" s="53"/>
      <c r="Q1" s="54" t="s">
        <v>97</v>
      </c>
      <c r="R1" s="52"/>
      <c r="S1" s="52"/>
      <c r="T1" s="52"/>
      <c r="U1" s="52"/>
      <c r="V1" s="52"/>
      <c r="W1" s="52"/>
      <c r="X1" s="52"/>
      <c r="Y1" s="52"/>
      <c r="Z1" s="52"/>
      <c r="AA1" s="52"/>
      <c r="AB1" s="53"/>
      <c r="AC1" s="55" t="s">
        <v>98</v>
      </c>
    </row>
    <row r="2" spans="1:37">
      <c r="A2" s="57"/>
      <c r="B2" s="58"/>
      <c r="C2" s="58"/>
      <c r="D2" s="58"/>
      <c r="E2" s="59"/>
      <c r="F2" s="58"/>
      <c r="G2" s="58"/>
      <c r="H2" s="58"/>
      <c r="I2" s="58"/>
      <c r="J2" s="58"/>
      <c r="K2" s="58"/>
      <c r="L2" s="58"/>
      <c r="M2" s="58"/>
      <c r="N2" s="58"/>
      <c r="O2" s="58"/>
      <c r="P2" s="59"/>
      <c r="Q2" s="58"/>
      <c r="R2" s="58" t="str">
        <f ca="1">SamstagHaupt!P22</f>
        <v>Linden-Dahlhauser TV</v>
      </c>
      <c r="S2" s="58"/>
      <c r="T2" s="58"/>
      <c r="U2" s="58"/>
      <c r="V2" s="58"/>
      <c r="W2" s="58"/>
      <c r="X2" s="58"/>
      <c r="Y2" s="58"/>
      <c r="Z2" s="58"/>
      <c r="AA2" s="58" t="str">
        <f>SamstagHaupt!N22</f>
        <v>M40</v>
      </c>
      <c r="AB2" s="59"/>
      <c r="AC2" s="55" t="s">
        <v>99</v>
      </c>
    </row>
    <row r="3" spans="1:37" ht="15.95" customHeight="1">
      <c r="A3" s="60" t="s">
        <v>100</v>
      </c>
      <c r="C3" s="56" t="str">
        <f ca="1">SamstagHaupt!I22</f>
        <v>SV Werder Bremen</v>
      </c>
      <c r="M3" s="61"/>
      <c r="N3" s="62" t="s">
        <v>101</v>
      </c>
      <c r="O3" s="63"/>
      <c r="P3" s="56" t="str">
        <f ca="1">SamstagHaupt!M22</f>
        <v>SG Arbergen-Mahndorf</v>
      </c>
      <c r="AB3" s="61"/>
    </row>
    <row r="4" spans="1:37">
      <c r="A4" s="57"/>
      <c r="B4" s="58"/>
      <c r="C4" s="58"/>
      <c r="M4" s="61"/>
      <c r="N4" s="62"/>
      <c r="AB4" s="61"/>
      <c r="AD4" s="64" t="s">
        <v>37</v>
      </c>
      <c r="AG4" s="64" t="s">
        <v>102</v>
      </c>
      <c r="AJ4" s="64" t="s">
        <v>39</v>
      </c>
    </row>
    <row r="5" spans="1:37">
      <c r="A5" s="65" t="s">
        <v>100</v>
      </c>
      <c r="C5" s="66"/>
      <c r="D5" s="67"/>
      <c r="E5" s="67"/>
      <c r="F5" s="67"/>
      <c r="G5" s="67"/>
      <c r="H5" s="68"/>
      <c r="I5" s="67"/>
      <c r="J5" s="67"/>
      <c r="K5" s="67"/>
      <c r="L5" s="67"/>
      <c r="M5" s="68"/>
      <c r="N5" s="67"/>
      <c r="O5" s="67"/>
      <c r="P5" s="67"/>
      <c r="Q5" s="67"/>
      <c r="R5" s="68"/>
      <c r="S5" s="67"/>
      <c r="T5" s="67"/>
      <c r="U5" s="67"/>
      <c r="V5" s="67"/>
      <c r="W5" s="68"/>
      <c r="X5" s="67"/>
      <c r="Y5" s="67"/>
      <c r="Z5" s="67"/>
      <c r="AA5" s="67"/>
      <c r="AB5" s="68"/>
      <c r="AC5" s="62"/>
      <c r="AD5" s="69"/>
      <c r="AE5" s="53"/>
      <c r="AF5" s="62"/>
      <c r="AG5" s="69"/>
      <c r="AH5" s="53"/>
      <c r="AJ5" s="69"/>
      <c r="AK5" s="53"/>
    </row>
    <row r="6" spans="1:37">
      <c r="A6" s="70" t="s">
        <v>101</v>
      </c>
      <c r="B6" s="58"/>
      <c r="C6" s="71"/>
      <c r="D6" s="72"/>
      <c r="E6" s="72"/>
      <c r="F6" s="72"/>
      <c r="G6" s="72"/>
      <c r="H6" s="59"/>
      <c r="I6" s="72"/>
      <c r="J6" s="72"/>
      <c r="K6" s="72"/>
      <c r="L6" s="72"/>
      <c r="M6" s="59"/>
      <c r="N6" s="72"/>
      <c r="O6" s="72"/>
      <c r="P6" s="72"/>
      <c r="Q6" s="72"/>
      <c r="R6" s="59"/>
      <c r="S6" s="72"/>
      <c r="T6" s="72"/>
      <c r="U6" s="72"/>
      <c r="V6" s="72"/>
      <c r="W6" s="59"/>
      <c r="X6" s="72"/>
      <c r="Y6" s="72"/>
      <c r="Z6" s="72"/>
      <c r="AA6" s="72"/>
      <c r="AB6" s="59"/>
      <c r="AC6" s="62"/>
      <c r="AD6" s="462">
        <f>SamstagHaupt!C22</f>
        <v>1</v>
      </c>
      <c r="AE6" s="463"/>
      <c r="AF6" s="62"/>
      <c r="AG6" s="462">
        <f>SamstagHaupt!E22</f>
        <v>1</v>
      </c>
      <c r="AH6" s="463"/>
      <c r="AJ6" s="462">
        <f>SamstagHaupt!F22</f>
        <v>1</v>
      </c>
      <c r="AK6" s="463"/>
    </row>
    <row r="7" spans="1:37">
      <c r="A7" s="65" t="s">
        <v>100</v>
      </c>
      <c r="C7" s="66"/>
      <c r="D7" s="67"/>
      <c r="E7" s="67"/>
      <c r="F7" s="67"/>
      <c r="G7" s="67"/>
      <c r="H7" s="68"/>
      <c r="I7" s="67"/>
      <c r="J7" s="67"/>
      <c r="K7" s="67"/>
      <c r="L7" s="67"/>
      <c r="M7" s="68"/>
      <c r="N7" s="67"/>
      <c r="O7" s="67"/>
      <c r="P7" s="67"/>
      <c r="Q7" s="67"/>
      <c r="R7" s="68"/>
      <c r="S7" s="67"/>
      <c r="T7" s="67"/>
      <c r="U7" s="67"/>
      <c r="V7" s="67"/>
      <c r="W7" s="68"/>
      <c r="X7" s="67"/>
      <c r="Y7" s="67"/>
      <c r="Z7" s="67"/>
      <c r="AA7" s="67"/>
      <c r="AB7" s="68"/>
      <c r="AC7" s="62"/>
      <c r="AD7" s="57"/>
      <c r="AE7" s="59"/>
      <c r="AF7" s="62"/>
      <c r="AG7" s="57"/>
      <c r="AH7" s="59"/>
      <c r="AJ7" s="57"/>
      <c r="AK7" s="59"/>
    </row>
    <row r="8" spans="1:37">
      <c r="A8" s="70" t="s">
        <v>101</v>
      </c>
      <c r="B8" s="58"/>
      <c r="C8" s="71"/>
      <c r="D8" s="72"/>
      <c r="E8" s="72"/>
      <c r="F8" s="72"/>
      <c r="G8" s="72"/>
      <c r="H8" s="59"/>
      <c r="I8" s="72"/>
      <c r="J8" s="72"/>
      <c r="K8" s="72"/>
      <c r="L8" s="72"/>
      <c r="M8" s="59"/>
      <c r="N8" s="72"/>
      <c r="O8" s="72"/>
      <c r="P8" s="72"/>
      <c r="Q8" s="72"/>
      <c r="R8" s="59"/>
      <c r="S8" s="72"/>
      <c r="T8" s="72"/>
      <c r="U8" s="72"/>
      <c r="V8" s="72"/>
      <c r="W8" s="59"/>
      <c r="X8" s="72"/>
      <c r="Y8" s="72"/>
      <c r="Z8" s="72"/>
      <c r="AA8" s="72"/>
      <c r="AB8" s="59"/>
      <c r="AC8" s="62"/>
      <c r="AD8" s="62"/>
      <c r="AE8" s="62"/>
      <c r="AF8" s="62"/>
      <c r="AG8" s="62"/>
    </row>
    <row r="9" spans="1:37">
      <c r="A9" s="65" t="s">
        <v>100</v>
      </c>
      <c r="C9" s="66"/>
      <c r="D9" s="67"/>
      <c r="E9" s="67"/>
      <c r="F9" s="67"/>
      <c r="G9" s="67"/>
      <c r="H9" s="68"/>
      <c r="I9" s="67"/>
      <c r="J9" s="67"/>
      <c r="K9" s="67"/>
      <c r="L9" s="67"/>
      <c r="M9" s="68"/>
      <c r="N9" s="67"/>
      <c r="O9" s="67"/>
      <c r="P9" s="67"/>
      <c r="Q9" s="67"/>
      <c r="R9" s="68"/>
      <c r="S9" s="67"/>
      <c r="T9" s="67"/>
      <c r="U9" s="67"/>
      <c r="V9" s="67"/>
      <c r="W9" s="68"/>
      <c r="X9" s="67"/>
      <c r="Y9" s="67"/>
      <c r="Z9" s="67"/>
      <c r="AA9" s="67"/>
      <c r="AB9" s="68"/>
      <c r="AC9" s="62"/>
      <c r="AD9" s="73" t="s">
        <v>103</v>
      </c>
      <c r="AE9" s="62"/>
      <c r="AF9" s="62"/>
      <c r="AG9" s="62"/>
    </row>
    <row r="10" spans="1:37">
      <c r="A10" s="70" t="s">
        <v>101</v>
      </c>
      <c r="B10" s="58"/>
      <c r="C10" s="71"/>
      <c r="D10" s="72"/>
      <c r="E10" s="72"/>
      <c r="F10" s="72"/>
      <c r="G10" s="72"/>
      <c r="H10" s="59"/>
      <c r="I10" s="72"/>
      <c r="J10" s="72"/>
      <c r="K10" s="72"/>
      <c r="L10" s="72"/>
      <c r="M10" s="59"/>
      <c r="N10" s="72"/>
      <c r="O10" s="72"/>
      <c r="P10" s="72"/>
      <c r="Q10" s="72"/>
      <c r="R10" s="59"/>
      <c r="S10" s="72"/>
      <c r="T10" s="72"/>
      <c r="U10" s="72"/>
      <c r="V10" s="72"/>
      <c r="W10" s="59"/>
      <c r="X10" s="72"/>
      <c r="Y10" s="72"/>
      <c r="Z10" s="72"/>
      <c r="AA10" s="72"/>
      <c r="AB10" s="59"/>
      <c r="AC10" s="62"/>
      <c r="AD10" s="62"/>
      <c r="AE10" s="62"/>
      <c r="AF10" s="62"/>
      <c r="AG10" s="62"/>
    </row>
    <row r="11" spans="1:37">
      <c r="A11" s="65" t="s">
        <v>100</v>
      </c>
      <c r="C11" s="66"/>
      <c r="D11" s="67"/>
      <c r="E11" s="67"/>
      <c r="F11" s="67"/>
      <c r="G11" s="67"/>
      <c r="H11" s="68"/>
      <c r="I11" s="67"/>
      <c r="J11" s="67"/>
      <c r="K11" s="67"/>
      <c r="L11" s="67"/>
      <c r="M11" s="68"/>
      <c r="N11" s="67"/>
      <c r="O11" s="67"/>
      <c r="P11" s="67"/>
      <c r="Q11" s="67"/>
      <c r="R11" s="68"/>
      <c r="S11" s="67"/>
      <c r="T11" s="67"/>
      <c r="U11" s="67"/>
      <c r="V11" s="67"/>
      <c r="W11" s="68"/>
      <c r="X11" s="67"/>
      <c r="Y11" s="67"/>
      <c r="Z11" s="67"/>
      <c r="AA11" s="67"/>
      <c r="AB11" s="68"/>
      <c r="AC11" s="62"/>
      <c r="AD11" s="74" t="str">
        <f>Daten!$A$31</f>
        <v>DM Senioren 2017</v>
      </c>
      <c r="AE11" s="58"/>
      <c r="AF11" s="58"/>
      <c r="AG11" s="58"/>
      <c r="AH11" s="58"/>
      <c r="AI11" s="58"/>
      <c r="AJ11" s="58"/>
      <c r="AK11" s="58"/>
    </row>
    <row r="12" spans="1:37">
      <c r="A12" s="70" t="s">
        <v>101</v>
      </c>
      <c r="B12" s="58"/>
      <c r="C12" s="71"/>
      <c r="D12" s="72"/>
      <c r="E12" s="72"/>
      <c r="F12" s="72"/>
      <c r="G12" s="72"/>
      <c r="H12" s="59"/>
      <c r="I12" s="72"/>
      <c r="J12" s="72"/>
      <c r="K12" s="72"/>
      <c r="L12" s="72"/>
      <c r="M12" s="59"/>
      <c r="N12" s="72"/>
      <c r="O12" s="72"/>
      <c r="P12" s="72"/>
      <c r="Q12" s="72"/>
      <c r="R12" s="59"/>
      <c r="S12" s="72"/>
      <c r="T12" s="72"/>
      <c r="U12" s="72"/>
      <c r="V12" s="72"/>
      <c r="W12" s="59"/>
      <c r="X12" s="72"/>
      <c r="Y12" s="72"/>
      <c r="Z12" s="72"/>
      <c r="AA12" s="72"/>
      <c r="AB12" s="59"/>
      <c r="AC12" s="62"/>
      <c r="AD12" s="75" t="str">
        <f>SamstagHaupt!G22</f>
        <v>M40</v>
      </c>
      <c r="AE12" s="76"/>
      <c r="AF12" s="76"/>
      <c r="AG12" s="75" t="str">
        <f>+SamstagHaupt!AB22</f>
        <v>Vorrunde</v>
      </c>
      <c r="AH12" s="76"/>
      <c r="AI12" s="76"/>
      <c r="AJ12" s="76"/>
      <c r="AK12" s="76"/>
    </row>
    <row r="13" spans="1:37">
      <c r="A13" s="65" t="s">
        <v>100</v>
      </c>
      <c r="C13" s="66"/>
      <c r="D13" s="67"/>
      <c r="E13" s="67"/>
      <c r="F13" s="67"/>
      <c r="G13" s="67"/>
      <c r="H13" s="68"/>
      <c r="I13" s="67"/>
      <c r="J13" s="67"/>
      <c r="K13" s="67"/>
      <c r="L13" s="67"/>
      <c r="M13" s="68"/>
      <c r="N13" s="67"/>
      <c r="O13" s="67"/>
      <c r="P13" s="67"/>
      <c r="Q13" s="67"/>
      <c r="R13" s="68"/>
      <c r="S13" s="67"/>
      <c r="T13" s="67"/>
      <c r="U13" s="67"/>
      <c r="V13" s="67"/>
      <c r="W13" s="68"/>
      <c r="X13" s="67"/>
      <c r="Y13" s="67"/>
      <c r="Z13" s="67"/>
      <c r="AA13" s="67"/>
      <c r="AB13" s="68"/>
      <c r="AC13" s="62"/>
      <c r="AD13" s="77"/>
      <c r="AE13" s="62"/>
      <c r="AF13" s="62"/>
      <c r="AG13" s="62"/>
      <c r="AH13" s="62"/>
      <c r="AI13" s="62"/>
      <c r="AJ13" s="62"/>
      <c r="AK13" s="62"/>
    </row>
    <row r="14" spans="1:37">
      <c r="A14" s="70" t="s">
        <v>101</v>
      </c>
      <c r="B14" s="58"/>
      <c r="C14" s="71"/>
      <c r="D14" s="72"/>
      <c r="E14" s="72"/>
      <c r="F14" s="72"/>
      <c r="G14" s="72"/>
      <c r="H14" s="59"/>
      <c r="I14" s="72"/>
      <c r="J14" s="72"/>
      <c r="K14" s="72"/>
      <c r="L14" s="72"/>
      <c r="M14" s="59"/>
      <c r="N14" s="72"/>
      <c r="O14" s="72"/>
      <c r="P14" s="72"/>
      <c r="Q14" s="72"/>
      <c r="R14" s="59"/>
      <c r="S14" s="72"/>
      <c r="T14" s="72"/>
      <c r="U14" s="72"/>
      <c r="V14" s="72"/>
      <c r="W14" s="59"/>
      <c r="X14" s="72"/>
      <c r="Y14" s="72"/>
      <c r="Z14" s="72"/>
      <c r="AA14" s="72"/>
      <c r="AB14" s="59"/>
      <c r="AC14" s="62"/>
      <c r="AD14" s="78" t="s">
        <v>104</v>
      </c>
      <c r="AE14" s="76"/>
      <c r="AF14" s="76"/>
      <c r="AG14" s="76"/>
      <c r="AH14" s="79"/>
      <c r="AI14" s="76"/>
      <c r="AJ14" s="76"/>
      <c r="AK14" s="80"/>
    </row>
    <row r="15" spans="1:37">
      <c r="D15" s="64"/>
      <c r="AD15" s="81"/>
      <c r="AE15" s="52"/>
      <c r="AF15" s="52"/>
      <c r="AG15" s="52"/>
      <c r="AH15" s="82"/>
      <c r="AI15" s="52"/>
      <c r="AJ15" s="52"/>
      <c r="AK15" s="53"/>
    </row>
    <row r="16" spans="1:37">
      <c r="A16" s="83" t="s">
        <v>105</v>
      </c>
      <c r="B16" s="76"/>
      <c r="C16" s="80"/>
      <c r="D16" s="84"/>
      <c r="E16" s="84" t="s">
        <v>100</v>
      </c>
      <c r="F16" s="85" t="s">
        <v>21</v>
      </c>
      <c r="G16" s="84" t="s">
        <v>101</v>
      </c>
      <c r="H16" s="86"/>
      <c r="I16" s="84" t="s">
        <v>106</v>
      </c>
      <c r="J16" s="84"/>
      <c r="K16" s="84"/>
      <c r="L16" s="84"/>
      <c r="M16" s="86"/>
      <c r="N16" s="84" t="s">
        <v>107</v>
      </c>
      <c r="O16" s="84"/>
      <c r="P16" s="84"/>
      <c r="Q16" s="84"/>
      <c r="R16" s="86"/>
      <c r="S16" s="73"/>
      <c r="T16" s="73"/>
      <c r="AD16" s="87" t="s">
        <v>108</v>
      </c>
      <c r="AE16" s="58"/>
      <c r="AF16" s="58"/>
      <c r="AG16" s="58"/>
      <c r="AH16" s="72"/>
      <c r="AI16" s="58"/>
      <c r="AJ16" s="58"/>
      <c r="AK16" s="59"/>
    </row>
    <row r="17" spans="1:37">
      <c r="A17" s="60"/>
      <c r="C17" s="61"/>
      <c r="H17" s="61"/>
      <c r="M17" s="61"/>
      <c r="N17" s="88"/>
      <c r="O17" s="89"/>
      <c r="P17" s="89"/>
      <c r="Q17" s="89"/>
      <c r="R17" s="90"/>
      <c r="S17" s="62"/>
      <c r="T17" s="56" t="s">
        <v>109</v>
      </c>
      <c r="AD17" s="91"/>
      <c r="AE17" s="62"/>
      <c r="AF17" s="62"/>
      <c r="AG17" s="62"/>
      <c r="AH17" s="92"/>
      <c r="AI17" s="62"/>
      <c r="AJ17" s="62"/>
      <c r="AK17" s="61"/>
    </row>
    <row r="18" spans="1:37">
      <c r="A18" s="93" t="s">
        <v>110</v>
      </c>
      <c r="B18" s="58"/>
      <c r="C18" s="59"/>
      <c r="D18" s="58"/>
      <c r="E18" s="58"/>
      <c r="F18" s="94" t="s">
        <v>21</v>
      </c>
      <c r="G18" s="58"/>
      <c r="H18" s="59"/>
      <c r="I18" s="58"/>
      <c r="J18" s="58"/>
      <c r="K18" s="94" t="s">
        <v>21</v>
      </c>
      <c r="L18" s="58"/>
      <c r="M18" s="59"/>
      <c r="N18" s="95"/>
      <c r="O18" s="95"/>
      <c r="P18" s="96"/>
      <c r="Q18" s="97"/>
      <c r="R18" s="98"/>
      <c r="S18" s="62"/>
      <c r="T18" s="62"/>
      <c r="AD18" s="87" t="s">
        <v>111</v>
      </c>
      <c r="AE18" s="58"/>
      <c r="AF18" s="58"/>
      <c r="AG18" s="58"/>
      <c r="AH18" s="72"/>
      <c r="AI18" s="58"/>
      <c r="AJ18" s="58"/>
      <c r="AK18" s="59"/>
    </row>
    <row r="19" spans="1:37">
      <c r="A19" s="60"/>
      <c r="C19" s="61"/>
      <c r="H19" s="61"/>
      <c r="K19" s="99"/>
      <c r="M19" s="61"/>
      <c r="N19" s="62"/>
      <c r="Q19" s="100"/>
      <c r="R19" s="61"/>
      <c r="S19" s="62"/>
      <c r="T19" s="58"/>
      <c r="U19" s="58"/>
      <c r="V19" s="58"/>
      <c r="W19" s="58"/>
      <c r="X19" s="58"/>
      <c r="Y19" s="58"/>
      <c r="Z19" s="58"/>
      <c r="AA19" s="58"/>
      <c r="AB19" s="58"/>
      <c r="AC19" s="62"/>
      <c r="AD19" s="91"/>
      <c r="AE19" s="62"/>
      <c r="AF19" s="62"/>
      <c r="AG19" s="62"/>
      <c r="AH19" s="92"/>
      <c r="AI19" s="62"/>
      <c r="AJ19" s="62"/>
      <c r="AK19" s="61"/>
    </row>
    <row r="20" spans="1:37">
      <c r="A20" s="93" t="s">
        <v>112</v>
      </c>
      <c r="B20" s="58"/>
      <c r="C20" s="59"/>
      <c r="D20" s="58"/>
      <c r="E20" s="58"/>
      <c r="F20" s="94" t="s">
        <v>21</v>
      </c>
      <c r="G20" s="58"/>
      <c r="H20" s="59"/>
      <c r="I20" s="58"/>
      <c r="J20" s="58"/>
      <c r="K20" s="94" t="s">
        <v>21</v>
      </c>
      <c r="L20" s="58"/>
      <c r="M20" s="59"/>
      <c r="N20" s="58"/>
      <c r="O20" s="58"/>
      <c r="P20" s="94" t="s">
        <v>21</v>
      </c>
      <c r="Q20" s="101"/>
      <c r="R20" s="59"/>
      <c r="S20" s="62"/>
      <c r="T20" s="62"/>
      <c r="AD20" s="87" t="s">
        <v>113</v>
      </c>
      <c r="AE20" s="58"/>
      <c r="AF20" s="58"/>
      <c r="AG20" s="58"/>
      <c r="AH20" s="72"/>
      <c r="AI20" s="58"/>
      <c r="AJ20" s="58"/>
      <c r="AK20" s="59"/>
    </row>
    <row r="21" spans="1:37">
      <c r="AD21" s="91" t="s">
        <v>114</v>
      </c>
      <c r="AE21" s="62"/>
      <c r="AF21" s="62"/>
      <c r="AG21" s="62"/>
      <c r="AH21" s="92"/>
      <c r="AI21" s="62"/>
      <c r="AJ21" s="62"/>
      <c r="AK21" s="61"/>
    </row>
    <row r="22" spans="1:37">
      <c r="A22" s="102"/>
      <c r="B22" s="76"/>
      <c r="C22" s="76"/>
      <c r="D22" s="76"/>
      <c r="E22" s="76" t="s">
        <v>100</v>
      </c>
      <c r="F22" s="76"/>
      <c r="G22" s="76"/>
      <c r="H22" s="76"/>
      <c r="I22" s="76"/>
      <c r="J22" s="76"/>
      <c r="K22" s="76"/>
      <c r="L22" s="76"/>
      <c r="M22" s="76"/>
      <c r="N22" s="85" t="s">
        <v>40</v>
      </c>
      <c r="O22" s="76"/>
      <c r="P22" s="76"/>
      <c r="Q22" s="76"/>
      <c r="R22" s="76"/>
      <c r="S22" s="76"/>
      <c r="T22" s="76" t="s">
        <v>101</v>
      </c>
      <c r="U22" s="76"/>
      <c r="V22" s="76"/>
      <c r="W22" s="76"/>
      <c r="X22" s="76"/>
      <c r="Y22" s="76"/>
      <c r="Z22" s="76"/>
      <c r="AA22" s="76"/>
      <c r="AB22" s="80"/>
      <c r="AD22" s="87" t="s">
        <v>115</v>
      </c>
      <c r="AE22" s="58"/>
      <c r="AF22" s="58"/>
      <c r="AG22" s="58"/>
      <c r="AH22" s="72"/>
      <c r="AI22" s="58"/>
      <c r="AJ22" s="58"/>
      <c r="AK22" s="59"/>
    </row>
    <row r="23" spans="1:37">
      <c r="A23" s="103" t="s">
        <v>116</v>
      </c>
      <c r="B23" s="104" t="s">
        <v>117</v>
      </c>
      <c r="C23" s="104"/>
      <c r="D23" s="104"/>
      <c r="E23" s="104"/>
      <c r="F23" s="104"/>
      <c r="G23" s="105"/>
      <c r="H23" s="104" t="s">
        <v>118</v>
      </c>
      <c r="I23" s="104"/>
      <c r="J23" s="105"/>
      <c r="K23" s="106" t="s">
        <v>119</v>
      </c>
      <c r="L23" s="107" t="s">
        <v>120</v>
      </c>
      <c r="M23" s="108"/>
      <c r="N23" s="109" t="s">
        <v>94</v>
      </c>
      <c r="O23" s="105" t="s">
        <v>116</v>
      </c>
      <c r="P23" s="104" t="s">
        <v>117</v>
      </c>
      <c r="Q23" s="104"/>
      <c r="R23" s="104"/>
      <c r="S23" s="104"/>
      <c r="T23" s="104"/>
      <c r="U23" s="105"/>
      <c r="V23" s="104" t="s">
        <v>118</v>
      </c>
      <c r="W23" s="104"/>
      <c r="X23" s="105"/>
      <c r="Y23" s="106" t="s">
        <v>119</v>
      </c>
      <c r="Z23" s="107" t="s">
        <v>120</v>
      </c>
      <c r="AA23" s="108"/>
      <c r="AB23" s="109" t="s">
        <v>94</v>
      </c>
    </row>
    <row r="24" spans="1:37">
      <c r="A24" s="110" t="s">
        <v>121</v>
      </c>
      <c r="B24" s="111"/>
      <c r="C24" s="111"/>
      <c r="D24" s="111"/>
      <c r="E24" s="111"/>
      <c r="F24" s="111"/>
      <c r="G24" s="112"/>
      <c r="H24" s="111"/>
      <c r="I24" s="111"/>
      <c r="J24" s="112"/>
      <c r="K24" s="113"/>
      <c r="L24" s="114"/>
      <c r="M24" s="115"/>
      <c r="N24" s="116"/>
      <c r="O24" s="117" t="s">
        <v>121</v>
      </c>
      <c r="P24" s="111"/>
      <c r="Q24" s="111"/>
      <c r="R24" s="111"/>
      <c r="S24" s="111"/>
      <c r="T24" s="111"/>
      <c r="U24" s="112"/>
      <c r="V24" s="111"/>
      <c r="W24" s="111"/>
      <c r="X24" s="112"/>
      <c r="Y24" s="113"/>
      <c r="Z24" s="114"/>
      <c r="AA24" s="115"/>
      <c r="AB24" s="116"/>
      <c r="AD24" s="64" t="s">
        <v>122</v>
      </c>
    </row>
    <row r="25" spans="1:37">
      <c r="A25" s="110" t="s">
        <v>123</v>
      </c>
      <c r="B25" s="111"/>
      <c r="C25" s="111"/>
      <c r="D25" s="111"/>
      <c r="E25" s="111"/>
      <c r="F25" s="111"/>
      <c r="G25" s="112"/>
      <c r="H25" s="111"/>
      <c r="I25" s="111"/>
      <c r="J25" s="112"/>
      <c r="K25" s="118"/>
      <c r="L25" s="119"/>
      <c r="M25" s="112"/>
      <c r="N25" s="116"/>
      <c r="O25" s="117" t="s">
        <v>123</v>
      </c>
      <c r="P25" s="111"/>
      <c r="Q25" s="111"/>
      <c r="R25" s="111"/>
      <c r="S25" s="111"/>
      <c r="T25" s="111"/>
      <c r="U25" s="112"/>
      <c r="V25" s="111"/>
      <c r="W25" s="111"/>
      <c r="X25" s="112"/>
      <c r="Y25" s="118"/>
      <c r="Z25" s="119"/>
      <c r="AA25" s="112"/>
      <c r="AB25" s="116"/>
      <c r="AD25" s="120"/>
      <c r="AE25" s="58"/>
      <c r="AF25" s="58"/>
      <c r="AG25" s="58"/>
      <c r="AH25" s="58"/>
      <c r="AI25" s="58"/>
      <c r="AJ25" s="58"/>
      <c r="AK25" s="58"/>
    </row>
    <row r="26" spans="1:37">
      <c r="A26" s="110" t="s">
        <v>124</v>
      </c>
      <c r="B26" s="111"/>
      <c r="C26" s="111"/>
      <c r="D26" s="111"/>
      <c r="E26" s="111"/>
      <c r="F26" s="111"/>
      <c r="G26" s="112"/>
      <c r="H26" s="111"/>
      <c r="I26" s="111"/>
      <c r="J26" s="112"/>
      <c r="K26" s="118"/>
      <c r="L26" s="119"/>
      <c r="M26" s="112"/>
      <c r="N26" s="116"/>
      <c r="O26" s="117" t="s">
        <v>124</v>
      </c>
      <c r="P26" s="111"/>
      <c r="Q26" s="111"/>
      <c r="R26" s="111"/>
      <c r="S26" s="111"/>
      <c r="T26" s="111"/>
      <c r="U26" s="112"/>
      <c r="V26" s="111"/>
      <c r="W26" s="111"/>
      <c r="X26" s="112"/>
      <c r="Y26" s="118"/>
      <c r="Z26" s="119"/>
      <c r="AA26" s="112"/>
      <c r="AB26" s="116"/>
      <c r="AD26" s="64" t="s">
        <v>96</v>
      </c>
    </row>
    <row r="27" spans="1:37">
      <c r="A27" s="110" t="s">
        <v>125</v>
      </c>
      <c r="B27" s="111"/>
      <c r="C27" s="111"/>
      <c r="D27" s="111"/>
      <c r="E27" s="111"/>
      <c r="F27" s="111"/>
      <c r="G27" s="112"/>
      <c r="H27" s="111"/>
      <c r="I27" s="111"/>
      <c r="J27" s="112"/>
      <c r="K27" s="118"/>
      <c r="L27" s="119"/>
      <c r="M27" s="112"/>
      <c r="N27" s="116"/>
      <c r="O27" s="117" t="s">
        <v>125</v>
      </c>
      <c r="P27" s="111"/>
      <c r="Q27" s="111"/>
      <c r="R27" s="111"/>
      <c r="S27" s="111"/>
      <c r="T27" s="111"/>
      <c r="U27" s="112"/>
      <c r="V27" s="111"/>
      <c r="W27" s="111"/>
      <c r="X27" s="112"/>
      <c r="Y27" s="118"/>
      <c r="Z27" s="119"/>
      <c r="AA27" s="112"/>
      <c r="AB27" s="116"/>
      <c r="AD27" s="120"/>
      <c r="AE27" s="58"/>
      <c r="AF27" s="58"/>
      <c r="AG27" s="58"/>
      <c r="AH27" s="58"/>
      <c r="AI27" s="58"/>
      <c r="AJ27" s="58"/>
      <c r="AK27" s="58"/>
    </row>
    <row r="28" spans="1:37">
      <c r="A28" s="110" t="s">
        <v>126</v>
      </c>
      <c r="B28" s="111"/>
      <c r="C28" s="111"/>
      <c r="D28" s="111"/>
      <c r="E28" s="111"/>
      <c r="F28" s="111"/>
      <c r="G28" s="112"/>
      <c r="H28" s="111"/>
      <c r="I28" s="111"/>
      <c r="J28" s="112"/>
      <c r="K28" s="118"/>
      <c r="L28" s="119"/>
      <c r="M28" s="112"/>
      <c r="N28" s="116"/>
      <c r="O28" s="117" t="s">
        <v>126</v>
      </c>
      <c r="P28" s="111"/>
      <c r="Q28" s="111"/>
      <c r="R28" s="111"/>
      <c r="S28" s="111"/>
      <c r="T28" s="111"/>
      <c r="U28" s="112"/>
      <c r="V28" s="111"/>
      <c r="W28" s="111"/>
      <c r="X28" s="112"/>
      <c r="Y28" s="118"/>
      <c r="Z28" s="119"/>
      <c r="AA28" s="112"/>
      <c r="AB28" s="116"/>
      <c r="AD28" s="64" t="s">
        <v>127</v>
      </c>
    </row>
    <row r="29" spans="1:37">
      <c r="A29" s="121" t="s">
        <v>128</v>
      </c>
      <c r="B29" s="58"/>
      <c r="C29" s="58"/>
      <c r="D29" s="58"/>
      <c r="E29" s="58"/>
      <c r="F29" s="58"/>
      <c r="G29" s="72"/>
      <c r="H29" s="58"/>
      <c r="I29" s="58"/>
      <c r="J29" s="72"/>
      <c r="K29" s="122"/>
      <c r="L29" s="123"/>
      <c r="M29" s="72"/>
      <c r="N29" s="59"/>
      <c r="O29" s="124" t="s">
        <v>128</v>
      </c>
      <c r="P29" s="58"/>
      <c r="Q29" s="58"/>
      <c r="R29" s="58"/>
      <c r="S29" s="58"/>
      <c r="T29" s="58"/>
      <c r="U29" s="72"/>
      <c r="V29" s="58"/>
      <c r="W29" s="58"/>
      <c r="X29" s="72"/>
      <c r="Y29" s="122"/>
      <c r="Z29" s="123"/>
      <c r="AA29" s="72"/>
      <c r="AB29" s="59"/>
      <c r="AD29" s="125"/>
      <c r="AE29" s="125" t="str">
        <f>Daten!$A$35</f>
        <v>Fredenbeck</v>
      </c>
      <c r="AF29" s="58"/>
      <c r="AG29" s="58"/>
      <c r="AH29" s="58"/>
      <c r="AI29" s="58"/>
      <c r="AJ29" s="58"/>
      <c r="AK29" s="58"/>
    </row>
    <row r="30" spans="1:37">
      <c r="A30" s="65" t="s">
        <v>129</v>
      </c>
      <c r="N30" s="61"/>
      <c r="O30" s="64" t="s">
        <v>129</v>
      </c>
      <c r="AB30" s="61"/>
      <c r="AD30" s="64" t="s">
        <v>130</v>
      </c>
    </row>
    <row r="31" spans="1:37">
      <c r="A31" s="57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9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9"/>
      <c r="AD31" s="58"/>
      <c r="AE31" s="126" t="str">
        <f>Daten!$A$32</f>
        <v>05.05.2017</v>
      </c>
      <c r="AF31" s="58"/>
      <c r="AG31" s="58"/>
      <c r="AH31" s="58"/>
      <c r="AI31" s="58"/>
      <c r="AJ31" s="58"/>
      <c r="AK31" s="58"/>
    </row>
    <row r="32" spans="1:37" ht="12" customHeight="1">
      <c r="A32" s="127"/>
    </row>
    <row r="33" spans="1:37">
      <c r="A33" s="51" t="s">
        <v>95</v>
      </c>
      <c r="B33" s="52"/>
      <c r="C33" s="52"/>
      <c r="D33" s="52"/>
      <c r="E33" s="53"/>
      <c r="F33" s="54" t="s">
        <v>96</v>
      </c>
      <c r="G33" s="52"/>
      <c r="H33" s="52"/>
      <c r="I33" s="52"/>
      <c r="J33" s="52"/>
      <c r="K33" s="52"/>
      <c r="L33" s="52"/>
      <c r="M33" s="52"/>
      <c r="N33" s="52"/>
      <c r="O33" s="52"/>
      <c r="P33" s="53"/>
      <c r="Q33" s="54" t="s">
        <v>97</v>
      </c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3"/>
      <c r="AC33" s="55" t="s">
        <v>98</v>
      </c>
    </row>
    <row r="34" spans="1:37">
      <c r="A34" s="57"/>
      <c r="B34" s="58"/>
      <c r="C34" s="58"/>
      <c r="D34" s="58"/>
      <c r="E34" s="59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9"/>
      <c r="Q34" s="58"/>
      <c r="R34" s="58" t="str">
        <f ca="1">SamstagHaupt!P23</f>
        <v>VfL Waiblingen</v>
      </c>
      <c r="S34" s="58"/>
      <c r="T34" s="58"/>
      <c r="U34" s="58"/>
      <c r="V34" s="58"/>
      <c r="W34" s="58"/>
      <c r="X34" s="58"/>
      <c r="Y34" s="58"/>
      <c r="Z34" s="58"/>
      <c r="AA34" s="58" t="str">
        <f>SamstagHaupt!N23</f>
        <v>M40</v>
      </c>
      <c r="AB34" s="59"/>
      <c r="AC34" s="55" t="s">
        <v>99</v>
      </c>
    </row>
    <row r="35" spans="1:37" ht="15.95" customHeight="1">
      <c r="A35" s="60" t="s">
        <v>100</v>
      </c>
      <c r="C35" s="56" t="str">
        <f ca="1">SamstagHaupt!I23</f>
        <v>MTV Jahn Schladen</v>
      </c>
      <c r="M35" s="61"/>
      <c r="N35" s="62" t="s">
        <v>101</v>
      </c>
      <c r="O35" s="63"/>
      <c r="P35" s="56" t="str">
        <f ca="1">SamstagHaupt!M23</f>
        <v>MTV Eiche Schönebeck</v>
      </c>
      <c r="AB35" s="61"/>
    </row>
    <row r="36" spans="1:37">
      <c r="A36" s="57"/>
      <c r="B36" s="58"/>
      <c r="C36" s="58"/>
      <c r="M36" s="61"/>
      <c r="N36" s="62"/>
      <c r="AB36" s="61"/>
      <c r="AD36" s="64" t="s">
        <v>37</v>
      </c>
      <c r="AG36" s="64" t="s">
        <v>102</v>
      </c>
      <c r="AJ36" s="64" t="s">
        <v>39</v>
      </c>
    </row>
    <row r="37" spans="1:37">
      <c r="A37" s="65" t="s">
        <v>100</v>
      </c>
      <c r="C37" s="66"/>
      <c r="D37" s="67"/>
      <c r="E37" s="67"/>
      <c r="F37" s="67"/>
      <c r="G37" s="67"/>
      <c r="H37" s="68"/>
      <c r="I37" s="67"/>
      <c r="J37" s="67"/>
      <c r="K37" s="67"/>
      <c r="L37" s="67"/>
      <c r="M37" s="68"/>
      <c r="N37" s="67"/>
      <c r="O37" s="67"/>
      <c r="P37" s="67"/>
      <c r="Q37" s="67"/>
      <c r="R37" s="68"/>
      <c r="S37" s="67"/>
      <c r="T37" s="67"/>
      <c r="U37" s="67"/>
      <c r="V37" s="67"/>
      <c r="W37" s="68"/>
      <c r="X37" s="67"/>
      <c r="Y37" s="67"/>
      <c r="Z37" s="67"/>
      <c r="AA37" s="67"/>
      <c r="AB37" s="68"/>
      <c r="AC37" s="62"/>
      <c r="AD37" s="69"/>
      <c r="AE37" s="53"/>
      <c r="AF37" s="62"/>
      <c r="AG37" s="69"/>
      <c r="AH37" s="53"/>
      <c r="AJ37" s="69"/>
      <c r="AK37" s="53"/>
    </row>
    <row r="38" spans="1:37">
      <c r="A38" s="70" t="s">
        <v>101</v>
      </c>
      <c r="B38" s="58"/>
      <c r="C38" s="71"/>
      <c r="D38" s="72"/>
      <c r="E38" s="72"/>
      <c r="F38" s="72"/>
      <c r="G38" s="72"/>
      <c r="H38" s="59"/>
      <c r="I38" s="72"/>
      <c r="J38" s="72"/>
      <c r="K38" s="72"/>
      <c r="L38" s="72"/>
      <c r="M38" s="59"/>
      <c r="N38" s="72"/>
      <c r="O38" s="72"/>
      <c r="P38" s="72"/>
      <c r="Q38" s="72"/>
      <c r="R38" s="59"/>
      <c r="S38" s="72"/>
      <c r="T38" s="72"/>
      <c r="U38" s="72"/>
      <c r="V38" s="72"/>
      <c r="W38" s="59"/>
      <c r="X38" s="72"/>
      <c r="Y38" s="72"/>
      <c r="Z38" s="72"/>
      <c r="AA38" s="72"/>
      <c r="AB38" s="59"/>
      <c r="AC38" s="62"/>
      <c r="AD38" s="462">
        <f>SamstagHaupt!C23</f>
        <v>1</v>
      </c>
      <c r="AE38" s="463"/>
      <c r="AF38" s="62"/>
      <c r="AG38" s="462">
        <f>SamstagHaupt!E23</f>
        <v>2</v>
      </c>
      <c r="AH38" s="463"/>
      <c r="AJ38" s="462">
        <f>SamstagHaupt!F23</f>
        <v>2</v>
      </c>
      <c r="AK38" s="463"/>
    </row>
    <row r="39" spans="1:37">
      <c r="A39" s="65" t="s">
        <v>100</v>
      </c>
      <c r="C39" s="66"/>
      <c r="D39" s="67"/>
      <c r="E39" s="67"/>
      <c r="F39" s="67"/>
      <c r="G39" s="67"/>
      <c r="H39" s="68"/>
      <c r="I39" s="67"/>
      <c r="J39" s="67"/>
      <c r="K39" s="67"/>
      <c r="L39" s="67"/>
      <c r="M39" s="68"/>
      <c r="N39" s="67"/>
      <c r="O39" s="67"/>
      <c r="P39" s="67"/>
      <c r="Q39" s="67"/>
      <c r="R39" s="68"/>
      <c r="S39" s="67"/>
      <c r="T39" s="67"/>
      <c r="U39" s="67"/>
      <c r="V39" s="67"/>
      <c r="W39" s="68"/>
      <c r="X39" s="67"/>
      <c r="Y39" s="67"/>
      <c r="Z39" s="67"/>
      <c r="AA39" s="67"/>
      <c r="AB39" s="68"/>
      <c r="AC39" s="62"/>
      <c r="AD39" s="57"/>
      <c r="AE39" s="59"/>
      <c r="AF39" s="62"/>
      <c r="AG39" s="57"/>
      <c r="AH39" s="59"/>
      <c r="AJ39" s="57"/>
      <c r="AK39" s="59"/>
    </row>
    <row r="40" spans="1:37">
      <c r="A40" s="70" t="s">
        <v>101</v>
      </c>
      <c r="B40" s="58"/>
      <c r="C40" s="71"/>
      <c r="D40" s="72"/>
      <c r="E40" s="72"/>
      <c r="F40" s="72"/>
      <c r="G40" s="72"/>
      <c r="H40" s="59"/>
      <c r="I40" s="72"/>
      <c r="J40" s="72"/>
      <c r="K40" s="72"/>
      <c r="L40" s="72"/>
      <c r="M40" s="59"/>
      <c r="N40" s="72"/>
      <c r="O40" s="72"/>
      <c r="P40" s="72"/>
      <c r="Q40" s="72"/>
      <c r="R40" s="59"/>
      <c r="S40" s="72"/>
      <c r="T40" s="72"/>
      <c r="U40" s="72"/>
      <c r="V40" s="72"/>
      <c r="W40" s="59"/>
      <c r="X40" s="72"/>
      <c r="Y40" s="72"/>
      <c r="Z40" s="72"/>
      <c r="AA40" s="72"/>
      <c r="AB40" s="59"/>
      <c r="AC40" s="62"/>
      <c r="AD40" s="62"/>
      <c r="AE40" s="62"/>
      <c r="AF40" s="62"/>
      <c r="AG40" s="62"/>
    </row>
    <row r="41" spans="1:37">
      <c r="A41" s="65" t="s">
        <v>100</v>
      </c>
      <c r="C41" s="66"/>
      <c r="D41" s="67"/>
      <c r="E41" s="67"/>
      <c r="F41" s="67"/>
      <c r="G41" s="67"/>
      <c r="H41" s="68"/>
      <c r="I41" s="67"/>
      <c r="J41" s="67"/>
      <c r="K41" s="67"/>
      <c r="L41" s="67"/>
      <c r="M41" s="68"/>
      <c r="N41" s="67"/>
      <c r="O41" s="67"/>
      <c r="P41" s="67"/>
      <c r="Q41" s="67"/>
      <c r="R41" s="68"/>
      <c r="S41" s="67"/>
      <c r="T41" s="67"/>
      <c r="U41" s="67"/>
      <c r="V41" s="67"/>
      <c r="W41" s="68"/>
      <c r="X41" s="67"/>
      <c r="Y41" s="67"/>
      <c r="Z41" s="67"/>
      <c r="AA41" s="67"/>
      <c r="AB41" s="68"/>
      <c r="AC41" s="62"/>
      <c r="AD41" s="73" t="s">
        <v>103</v>
      </c>
      <c r="AE41" s="62"/>
      <c r="AF41" s="62"/>
      <c r="AG41" s="62"/>
    </row>
    <row r="42" spans="1:37">
      <c r="A42" s="70" t="s">
        <v>101</v>
      </c>
      <c r="B42" s="58"/>
      <c r="C42" s="71"/>
      <c r="D42" s="72"/>
      <c r="E42" s="72"/>
      <c r="F42" s="72"/>
      <c r="G42" s="72"/>
      <c r="H42" s="59"/>
      <c r="I42" s="72"/>
      <c r="J42" s="72"/>
      <c r="K42" s="72"/>
      <c r="L42" s="72"/>
      <c r="M42" s="59"/>
      <c r="N42" s="72"/>
      <c r="O42" s="72"/>
      <c r="P42" s="72"/>
      <c r="Q42" s="72"/>
      <c r="R42" s="59"/>
      <c r="S42" s="72"/>
      <c r="T42" s="72"/>
      <c r="U42" s="72"/>
      <c r="V42" s="72"/>
      <c r="W42" s="59"/>
      <c r="X42" s="72"/>
      <c r="Y42" s="72"/>
      <c r="Z42" s="72"/>
      <c r="AA42" s="72"/>
      <c r="AB42" s="59"/>
      <c r="AC42" s="62"/>
      <c r="AD42" s="62"/>
      <c r="AE42" s="62"/>
      <c r="AF42" s="62"/>
      <c r="AG42" s="62"/>
    </row>
    <row r="43" spans="1:37">
      <c r="A43" s="65" t="s">
        <v>100</v>
      </c>
      <c r="C43" s="66"/>
      <c r="D43" s="67"/>
      <c r="E43" s="67"/>
      <c r="F43" s="67"/>
      <c r="G43" s="67"/>
      <c r="H43" s="68"/>
      <c r="I43" s="67"/>
      <c r="J43" s="67"/>
      <c r="K43" s="67"/>
      <c r="L43" s="67"/>
      <c r="M43" s="68"/>
      <c r="N43" s="67"/>
      <c r="O43" s="67"/>
      <c r="P43" s="67"/>
      <c r="Q43" s="67"/>
      <c r="R43" s="68"/>
      <c r="S43" s="67"/>
      <c r="T43" s="67"/>
      <c r="U43" s="67"/>
      <c r="V43" s="67"/>
      <c r="W43" s="68"/>
      <c r="X43" s="67"/>
      <c r="Y43" s="67"/>
      <c r="Z43" s="67"/>
      <c r="AA43" s="67"/>
      <c r="AB43" s="68"/>
      <c r="AC43" s="62"/>
      <c r="AD43" s="74" t="str">
        <f>Daten!$A$31</f>
        <v>DM Senioren 2017</v>
      </c>
      <c r="AE43" s="58"/>
      <c r="AF43" s="58"/>
      <c r="AG43" s="58"/>
      <c r="AH43" s="58"/>
      <c r="AI43" s="58"/>
      <c r="AJ43" s="58"/>
      <c r="AK43" s="58"/>
    </row>
    <row r="44" spans="1:37">
      <c r="A44" s="70" t="s">
        <v>101</v>
      </c>
      <c r="B44" s="58"/>
      <c r="C44" s="71"/>
      <c r="D44" s="72"/>
      <c r="E44" s="72"/>
      <c r="F44" s="72"/>
      <c r="G44" s="72"/>
      <c r="H44" s="59"/>
      <c r="I44" s="72"/>
      <c r="J44" s="72"/>
      <c r="K44" s="72"/>
      <c r="L44" s="72"/>
      <c r="M44" s="59"/>
      <c r="N44" s="72"/>
      <c r="O44" s="72"/>
      <c r="P44" s="72"/>
      <c r="Q44" s="72"/>
      <c r="R44" s="59"/>
      <c r="S44" s="72"/>
      <c r="T44" s="72"/>
      <c r="U44" s="72"/>
      <c r="V44" s="72"/>
      <c r="W44" s="59"/>
      <c r="X44" s="72"/>
      <c r="Y44" s="72"/>
      <c r="Z44" s="72"/>
      <c r="AA44" s="72"/>
      <c r="AB44" s="59"/>
      <c r="AC44" s="62"/>
      <c r="AD44" s="75" t="str">
        <f>SamstagHaupt!G23</f>
        <v>M40</v>
      </c>
      <c r="AE44" s="76"/>
      <c r="AF44" s="76"/>
      <c r="AG44" s="75" t="str">
        <f>+SamstagHaupt!AB23</f>
        <v>Vorrunde</v>
      </c>
      <c r="AH44" s="76"/>
      <c r="AI44" s="76"/>
      <c r="AJ44" s="76"/>
      <c r="AK44" s="76"/>
    </row>
    <row r="45" spans="1:37">
      <c r="A45" s="65" t="s">
        <v>100</v>
      </c>
      <c r="C45" s="66"/>
      <c r="D45" s="67"/>
      <c r="E45" s="67"/>
      <c r="F45" s="67"/>
      <c r="G45" s="67"/>
      <c r="H45" s="68"/>
      <c r="I45" s="67"/>
      <c r="J45" s="67"/>
      <c r="K45" s="67"/>
      <c r="L45" s="67"/>
      <c r="M45" s="68"/>
      <c r="N45" s="67"/>
      <c r="O45" s="67"/>
      <c r="P45" s="67"/>
      <c r="Q45" s="67"/>
      <c r="R45" s="68"/>
      <c r="S45" s="67"/>
      <c r="T45" s="67"/>
      <c r="U45" s="67"/>
      <c r="V45" s="67"/>
      <c r="W45" s="68"/>
      <c r="X45" s="67"/>
      <c r="Y45" s="67"/>
      <c r="Z45" s="67"/>
      <c r="AA45" s="67"/>
      <c r="AB45" s="68"/>
      <c r="AC45" s="62"/>
      <c r="AD45" s="77"/>
      <c r="AE45" s="62"/>
      <c r="AF45" s="62"/>
      <c r="AG45" s="62"/>
      <c r="AH45" s="62"/>
      <c r="AI45" s="62"/>
      <c r="AJ45" s="62"/>
      <c r="AK45" s="62"/>
    </row>
    <row r="46" spans="1:37">
      <c r="A46" s="70" t="s">
        <v>101</v>
      </c>
      <c r="B46" s="58"/>
      <c r="C46" s="71"/>
      <c r="D46" s="72"/>
      <c r="E46" s="72"/>
      <c r="F46" s="72"/>
      <c r="G46" s="72"/>
      <c r="H46" s="59"/>
      <c r="I46" s="72"/>
      <c r="J46" s="72"/>
      <c r="K46" s="72"/>
      <c r="L46" s="72"/>
      <c r="M46" s="59"/>
      <c r="N46" s="72"/>
      <c r="O46" s="72"/>
      <c r="P46" s="72"/>
      <c r="Q46" s="72"/>
      <c r="R46" s="59"/>
      <c r="S46" s="72"/>
      <c r="T46" s="72"/>
      <c r="U46" s="72"/>
      <c r="V46" s="72"/>
      <c r="W46" s="59"/>
      <c r="X46" s="72"/>
      <c r="Y46" s="72"/>
      <c r="Z46" s="72"/>
      <c r="AA46" s="72"/>
      <c r="AB46" s="59"/>
      <c r="AC46" s="62"/>
      <c r="AD46" s="78" t="s">
        <v>104</v>
      </c>
      <c r="AE46" s="76"/>
      <c r="AF46" s="76"/>
      <c r="AG46" s="76"/>
      <c r="AH46" s="79"/>
      <c r="AI46" s="76"/>
      <c r="AJ46" s="76"/>
      <c r="AK46" s="80"/>
    </row>
    <row r="47" spans="1:37">
      <c r="D47" s="64"/>
      <c r="AD47" s="81"/>
      <c r="AE47" s="52"/>
      <c r="AF47" s="52"/>
      <c r="AG47" s="52"/>
      <c r="AH47" s="82"/>
      <c r="AI47" s="52"/>
      <c r="AJ47" s="52"/>
      <c r="AK47" s="53"/>
    </row>
    <row r="48" spans="1:37">
      <c r="A48" s="83" t="s">
        <v>105</v>
      </c>
      <c r="B48" s="76"/>
      <c r="C48" s="80"/>
      <c r="D48" s="84"/>
      <c r="E48" s="84" t="s">
        <v>100</v>
      </c>
      <c r="F48" s="85" t="s">
        <v>21</v>
      </c>
      <c r="G48" s="84" t="s">
        <v>101</v>
      </c>
      <c r="H48" s="86"/>
      <c r="I48" s="84" t="s">
        <v>106</v>
      </c>
      <c r="J48" s="84"/>
      <c r="K48" s="84"/>
      <c r="L48" s="84"/>
      <c r="M48" s="86"/>
      <c r="N48" s="84" t="s">
        <v>107</v>
      </c>
      <c r="O48" s="84"/>
      <c r="P48" s="84"/>
      <c r="Q48" s="84"/>
      <c r="R48" s="86"/>
      <c r="S48" s="73"/>
      <c r="T48" s="73"/>
      <c r="AD48" s="87" t="s">
        <v>108</v>
      </c>
      <c r="AE48" s="58"/>
      <c r="AF48" s="58"/>
      <c r="AG48" s="58"/>
      <c r="AH48" s="72"/>
      <c r="AI48" s="58"/>
      <c r="AJ48" s="58"/>
      <c r="AK48" s="59"/>
    </row>
    <row r="49" spans="1:37">
      <c r="A49" s="60"/>
      <c r="C49" s="61"/>
      <c r="H49" s="61"/>
      <c r="M49" s="61"/>
      <c r="N49" s="88"/>
      <c r="O49" s="89"/>
      <c r="P49" s="89"/>
      <c r="Q49" s="89"/>
      <c r="R49" s="90"/>
      <c r="S49" s="62"/>
      <c r="T49" s="56" t="s">
        <v>109</v>
      </c>
      <c r="AD49" s="91"/>
      <c r="AE49" s="62"/>
      <c r="AF49" s="62"/>
      <c r="AG49" s="62"/>
      <c r="AH49" s="92"/>
      <c r="AI49" s="62"/>
      <c r="AJ49" s="62"/>
      <c r="AK49" s="61"/>
    </row>
    <row r="50" spans="1:37">
      <c r="A50" s="93" t="s">
        <v>110</v>
      </c>
      <c r="B50" s="58"/>
      <c r="C50" s="59"/>
      <c r="D50" s="58"/>
      <c r="E50" s="58"/>
      <c r="F50" s="94" t="s">
        <v>21</v>
      </c>
      <c r="G50" s="58"/>
      <c r="H50" s="59"/>
      <c r="I50" s="58"/>
      <c r="J50" s="58"/>
      <c r="K50" s="94" t="s">
        <v>21</v>
      </c>
      <c r="L50" s="58"/>
      <c r="M50" s="59"/>
      <c r="N50" s="95"/>
      <c r="O50" s="95"/>
      <c r="P50" s="96"/>
      <c r="Q50" s="97"/>
      <c r="R50" s="98"/>
      <c r="S50" s="62"/>
      <c r="T50" s="62"/>
      <c r="AD50" s="87" t="s">
        <v>111</v>
      </c>
      <c r="AE50" s="58"/>
      <c r="AF50" s="58"/>
      <c r="AG50" s="58"/>
      <c r="AH50" s="72"/>
      <c r="AI50" s="58"/>
      <c r="AJ50" s="58"/>
      <c r="AK50" s="59"/>
    </row>
    <row r="51" spans="1:37">
      <c r="A51" s="60"/>
      <c r="C51" s="61"/>
      <c r="H51" s="61"/>
      <c r="K51" s="99"/>
      <c r="M51" s="61"/>
      <c r="N51" s="62"/>
      <c r="Q51" s="100"/>
      <c r="R51" s="61"/>
      <c r="S51" s="62"/>
      <c r="T51" s="58"/>
      <c r="U51" s="58"/>
      <c r="V51" s="58"/>
      <c r="W51" s="58"/>
      <c r="X51" s="58"/>
      <c r="Y51" s="58"/>
      <c r="Z51" s="58"/>
      <c r="AA51" s="58"/>
      <c r="AB51" s="58"/>
      <c r="AC51" s="62"/>
      <c r="AD51" s="91"/>
      <c r="AE51" s="62"/>
      <c r="AF51" s="62"/>
      <c r="AG51" s="62"/>
      <c r="AH51" s="92"/>
      <c r="AI51" s="62"/>
      <c r="AJ51" s="62"/>
      <c r="AK51" s="61"/>
    </row>
    <row r="52" spans="1:37">
      <c r="A52" s="93" t="s">
        <v>112</v>
      </c>
      <c r="B52" s="58"/>
      <c r="C52" s="59"/>
      <c r="D52" s="58"/>
      <c r="E52" s="58"/>
      <c r="F52" s="94" t="s">
        <v>21</v>
      </c>
      <c r="G52" s="58"/>
      <c r="H52" s="59"/>
      <c r="I52" s="58"/>
      <c r="J52" s="58"/>
      <c r="K52" s="94" t="s">
        <v>21</v>
      </c>
      <c r="L52" s="58"/>
      <c r="M52" s="59"/>
      <c r="N52" s="58"/>
      <c r="O52" s="58"/>
      <c r="P52" s="94" t="s">
        <v>21</v>
      </c>
      <c r="Q52" s="101"/>
      <c r="R52" s="59"/>
      <c r="S52" s="62"/>
      <c r="T52" s="62"/>
      <c r="AD52" s="87" t="s">
        <v>113</v>
      </c>
      <c r="AE52" s="58"/>
      <c r="AF52" s="58"/>
      <c r="AG52" s="58"/>
      <c r="AH52" s="72"/>
      <c r="AI52" s="58"/>
      <c r="AJ52" s="58"/>
      <c r="AK52" s="59"/>
    </row>
    <row r="53" spans="1:37">
      <c r="AD53" s="91" t="s">
        <v>114</v>
      </c>
      <c r="AE53" s="62"/>
      <c r="AF53" s="62"/>
      <c r="AG53" s="62"/>
      <c r="AH53" s="92"/>
      <c r="AI53" s="62"/>
      <c r="AJ53" s="62"/>
      <c r="AK53" s="61"/>
    </row>
    <row r="54" spans="1:37">
      <c r="A54" s="102"/>
      <c r="B54" s="76"/>
      <c r="C54" s="76"/>
      <c r="D54" s="76"/>
      <c r="E54" s="76" t="s">
        <v>100</v>
      </c>
      <c r="F54" s="76"/>
      <c r="G54" s="76"/>
      <c r="H54" s="76"/>
      <c r="I54" s="76"/>
      <c r="J54" s="76"/>
      <c r="K54" s="76"/>
      <c r="L54" s="76"/>
      <c r="M54" s="76"/>
      <c r="N54" s="85" t="s">
        <v>40</v>
      </c>
      <c r="O54" s="76"/>
      <c r="P54" s="76"/>
      <c r="Q54" s="76"/>
      <c r="R54" s="76"/>
      <c r="S54" s="76"/>
      <c r="T54" s="76" t="s">
        <v>101</v>
      </c>
      <c r="U54" s="76"/>
      <c r="V54" s="76"/>
      <c r="W54" s="76"/>
      <c r="X54" s="76"/>
      <c r="Y54" s="76"/>
      <c r="Z54" s="76"/>
      <c r="AA54" s="76"/>
      <c r="AB54" s="80"/>
      <c r="AD54" s="87" t="s">
        <v>115</v>
      </c>
      <c r="AE54" s="58"/>
      <c r="AF54" s="58"/>
      <c r="AG54" s="58"/>
      <c r="AH54" s="72"/>
      <c r="AI54" s="58"/>
      <c r="AJ54" s="58"/>
      <c r="AK54" s="59"/>
    </row>
    <row r="55" spans="1:37">
      <c r="A55" s="103" t="s">
        <v>116</v>
      </c>
      <c r="B55" s="104" t="s">
        <v>117</v>
      </c>
      <c r="C55" s="104"/>
      <c r="D55" s="104"/>
      <c r="E55" s="104"/>
      <c r="F55" s="104"/>
      <c r="G55" s="105"/>
      <c r="H55" s="104" t="s">
        <v>118</v>
      </c>
      <c r="I55" s="104"/>
      <c r="J55" s="105"/>
      <c r="K55" s="106" t="s">
        <v>119</v>
      </c>
      <c r="L55" s="107" t="s">
        <v>120</v>
      </c>
      <c r="M55" s="108"/>
      <c r="N55" s="109" t="s">
        <v>94</v>
      </c>
      <c r="O55" s="105" t="s">
        <v>116</v>
      </c>
      <c r="P55" s="104" t="s">
        <v>117</v>
      </c>
      <c r="Q55" s="104"/>
      <c r="R55" s="104"/>
      <c r="S55" s="104"/>
      <c r="T55" s="104"/>
      <c r="U55" s="105"/>
      <c r="V55" s="104" t="s">
        <v>118</v>
      </c>
      <c r="W55" s="104"/>
      <c r="X55" s="105"/>
      <c r="Y55" s="106" t="s">
        <v>119</v>
      </c>
      <c r="Z55" s="107" t="s">
        <v>120</v>
      </c>
      <c r="AA55" s="108"/>
      <c r="AB55" s="109" t="s">
        <v>94</v>
      </c>
    </row>
    <row r="56" spans="1:37">
      <c r="A56" s="110" t="s">
        <v>121</v>
      </c>
      <c r="B56" s="111"/>
      <c r="C56" s="111"/>
      <c r="D56" s="111"/>
      <c r="E56" s="111"/>
      <c r="F56" s="111"/>
      <c r="G56" s="112"/>
      <c r="H56" s="111"/>
      <c r="I56" s="111"/>
      <c r="J56" s="112"/>
      <c r="K56" s="113"/>
      <c r="L56" s="114"/>
      <c r="M56" s="115"/>
      <c r="N56" s="116"/>
      <c r="O56" s="117" t="s">
        <v>121</v>
      </c>
      <c r="P56" s="111"/>
      <c r="Q56" s="111"/>
      <c r="R56" s="111"/>
      <c r="S56" s="111"/>
      <c r="T56" s="111"/>
      <c r="U56" s="112"/>
      <c r="V56" s="111"/>
      <c r="W56" s="111"/>
      <c r="X56" s="112"/>
      <c r="Y56" s="113"/>
      <c r="Z56" s="114"/>
      <c r="AA56" s="115"/>
      <c r="AB56" s="116"/>
      <c r="AD56" s="64" t="s">
        <v>122</v>
      </c>
    </row>
    <row r="57" spans="1:37">
      <c r="A57" s="110" t="s">
        <v>123</v>
      </c>
      <c r="B57" s="111"/>
      <c r="C57" s="111"/>
      <c r="D57" s="111"/>
      <c r="E57" s="111"/>
      <c r="F57" s="111"/>
      <c r="G57" s="112"/>
      <c r="H57" s="111"/>
      <c r="I57" s="111"/>
      <c r="J57" s="112"/>
      <c r="K57" s="118"/>
      <c r="L57" s="119"/>
      <c r="M57" s="112"/>
      <c r="N57" s="116"/>
      <c r="O57" s="117" t="s">
        <v>123</v>
      </c>
      <c r="P57" s="111"/>
      <c r="Q57" s="111"/>
      <c r="R57" s="111"/>
      <c r="S57" s="111"/>
      <c r="T57" s="111"/>
      <c r="U57" s="112"/>
      <c r="V57" s="111"/>
      <c r="W57" s="111"/>
      <c r="X57" s="112"/>
      <c r="Y57" s="118"/>
      <c r="Z57" s="119"/>
      <c r="AA57" s="112"/>
      <c r="AB57" s="116"/>
      <c r="AD57" s="120"/>
      <c r="AE57" s="58"/>
      <c r="AF57" s="58"/>
      <c r="AG57" s="58"/>
      <c r="AH57" s="58"/>
      <c r="AI57" s="58"/>
      <c r="AJ57" s="58"/>
      <c r="AK57" s="58"/>
    </row>
    <row r="58" spans="1:37">
      <c r="A58" s="110" t="s">
        <v>124</v>
      </c>
      <c r="B58" s="111"/>
      <c r="C58" s="111"/>
      <c r="D58" s="111"/>
      <c r="E58" s="111"/>
      <c r="F58" s="111"/>
      <c r="G58" s="112"/>
      <c r="H58" s="111"/>
      <c r="I58" s="111"/>
      <c r="J58" s="112"/>
      <c r="K58" s="118"/>
      <c r="L58" s="119"/>
      <c r="M58" s="112"/>
      <c r="N58" s="116"/>
      <c r="O58" s="117" t="s">
        <v>124</v>
      </c>
      <c r="P58" s="111"/>
      <c r="Q58" s="111"/>
      <c r="R58" s="111"/>
      <c r="S58" s="111"/>
      <c r="T58" s="111"/>
      <c r="U58" s="112"/>
      <c r="V58" s="111"/>
      <c r="W58" s="111"/>
      <c r="X58" s="112"/>
      <c r="Y58" s="118"/>
      <c r="Z58" s="119"/>
      <c r="AA58" s="112"/>
      <c r="AB58" s="116"/>
      <c r="AD58" s="64" t="s">
        <v>96</v>
      </c>
    </row>
    <row r="59" spans="1:37">
      <c r="A59" s="110" t="s">
        <v>125</v>
      </c>
      <c r="B59" s="111"/>
      <c r="C59" s="111"/>
      <c r="D59" s="111"/>
      <c r="E59" s="111"/>
      <c r="F59" s="111"/>
      <c r="G59" s="112"/>
      <c r="H59" s="111"/>
      <c r="I59" s="111"/>
      <c r="J59" s="112"/>
      <c r="K59" s="118"/>
      <c r="L59" s="119"/>
      <c r="M59" s="112"/>
      <c r="N59" s="116"/>
      <c r="O59" s="117" t="s">
        <v>125</v>
      </c>
      <c r="P59" s="111"/>
      <c r="Q59" s="111"/>
      <c r="R59" s="111"/>
      <c r="S59" s="111"/>
      <c r="T59" s="111"/>
      <c r="U59" s="112"/>
      <c r="V59" s="111"/>
      <c r="W59" s="111"/>
      <c r="X59" s="112"/>
      <c r="Y59" s="118"/>
      <c r="Z59" s="119"/>
      <c r="AA59" s="112"/>
      <c r="AB59" s="116"/>
      <c r="AD59" s="120"/>
      <c r="AE59" s="58"/>
      <c r="AF59" s="58"/>
      <c r="AG59" s="58"/>
      <c r="AH59" s="58"/>
      <c r="AI59" s="58"/>
      <c r="AJ59" s="58"/>
      <c r="AK59" s="58"/>
    </row>
    <row r="60" spans="1:37">
      <c r="A60" s="110" t="s">
        <v>126</v>
      </c>
      <c r="B60" s="111"/>
      <c r="C60" s="111"/>
      <c r="D60" s="111"/>
      <c r="E60" s="111"/>
      <c r="F60" s="111"/>
      <c r="G60" s="112"/>
      <c r="H60" s="111"/>
      <c r="I60" s="111"/>
      <c r="J60" s="112"/>
      <c r="K60" s="118"/>
      <c r="L60" s="119"/>
      <c r="M60" s="112"/>
      <c r="N60" s="116"/>
      <c r="O60" s="117" t="s">
        <v>126</v>
      </c>
      <c r="P60" s="111"/>
      <c r="Q60" s="111"/>
      <c r="R60" s="111"/>
      <c r="S60" s="111"/>
      <c r="T60" s="111"/>
      <c r="U60" s="112"/>
      <c r="V60" s="111"/>
      <c r="W60" s="111"/>
      <c r="X60" s="112"/>
      <c r="Y60" s="118"/>
      <c r="Z60" s="119"/>
      <c r="AA60" s="112"/>
      <c r="AB60" s="116"/>
      <c r="AD60" s="64" t="s">
        <v>127</v>
      </c>
    </row>
    <row r="61" spans="1:37">
      <c r="A61" s="121" t="s">
        <v>128</v>
      </c>
      <c r="B61" s="58"/>
      <c r="C61" s="58"/>
      <c r="D61" s="58"/>
      <c r="E61" s="58"/>
      <c r="F61" s="58"/>
      <c r="G61" s="72"/>
      <c r="H61" s="58"/>
      <c r="I61" s="58"/>
      <c r="J61" s="72"/>
      <c r="K61" s="122"/>
      <c r="L61" s="123"/>
      <c r="M61" s="72"/>
      <c r="N61" s="59"/>
      <c r="O61" s="124" t="s">
        <v>128</v>
      </c>
      <c r="P61" s="58"/>
      <c r="Q61" s="58"/>
      <c r="R61" s="58"/>
      <c r="S61" s="58"/>
      <c r="T61" s="58"/>
      <c r="U61" s="72"/>
      <c r="V61" s="58"/>
      <c r="W61" s="58"/>
      <c r="X61" s="72"/>
      <c r="Y61" s="122"/>
      <c r="Z61" s="123"/>
      <c r="AA61" s="72"/>
      <c r="AB61" s="59"/>
      <c r="AD61" s="120"/>
      <c r="AE61" s="125" t="str">
        <f>Daten!$A$35</f>
        <v>Fredenbeck</v>
      </c>
      <c r="AF61" s="58"/>
      <c r="AG61" s="58"/>
      <c r="AH61" s="58"/>
      <c r="AI61" s="58"/>
      <c r="AJ61" s="58"/>
      <c r="AK61" s="58"/>
    </row>
    <row r="62" spans="1:37">
      <c r="A62" s="65" t="s">
        <v>129</v>
      </c>
      <c r="N62" s="61"/>
      <c r="O62" s="64" t="s">
        <v>129</v>
      </c>
      <c r="AB62" s="61"/>
      <c r="AD62" s="64" t="s">
        <v>130</v>
      </c>
    </row>
    <row r="63" spans="1:37">
      <c r="A63" s="57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9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9"/>
      <c r="AD63" s="58"/>
      <c r="AE63" s="126" t="str">
        <f>Daten!$A$32</f>
        <v>05.05.2017</v>
      </c>
      <c r="AF63" s="58"/>
      <c r="AG63" s="58"/>
      <c r="AH63" s="58"/>
      <c r="AI63" s="58"/>
      <c r="AJ63" s="58"/>
      <c r="AK63" s="58"/>
    </row>
    <row r="64" spans="1:37">
      <c r="A64" s="51" t="s">
        <v>95</v>
      </c>
      <c r="B64" s="52"/>
      <c r="C64" s="52"/>
      <c r="D64" s="52"/>
      <c r="E64" s="53"/>
      <c r="F64" s="54" t="s">
        <v>96</v>
      </c>
      <c r="G64" s="52"/>
      <c r="H64" s="52"/>
      <c r="I64" s="52"/>
      <c r="J64" s="52"/>
      <c r="K64" s="52"/>
      <c r="L64" s="52"/>
      <c r="M64" s="52"/>
      <c r="N64" s="52"/>
      <c r="O64" s="52"/>
      <c r="P64" s="53"/>
      <c r="Q64" s="54" t="s">
        <v>97</v>
      </c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3"/>
      <c r="AC64" s="55" t="s">
        <v>98</v>
      </c>
    </row>
    <row r="65" spans="1:37">
      <c r="A65" s="57"/>
      <c r="B65" s="58"/>
      <c r="C65" s="58"/>
      <c r="D65" s="58"/>
      <c r="E65" s="59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9"/>
      <c r="Q65" s="58"/>
      <c r="R65" s="58" t="str">
        <f ca="1">SamstagHaupt!P24</f>
        <v>TV Frisch Auf Altenbochum</v>
      </c>
      <c r="S65" s="58"/>
      <c r="T65" s="58"/>
      <c r="U65" s="58"/>
      <c r="V65" s="58"/>
      <c r="W65" s="58"/>
      <c r="X65" s="58"/>
      <c r="Y65" s="58"/>
      <c r="Z65" s="58"/>
      <c r="AA65" s="58" t="str">
        <f>SamstagHaupt!N24</f>
        <v>M50</v>
      </c>
      <c r="AB65" s="59"/>
      <c r="AC65" s="55" t="s">
        <v>99</v>
      </c>
    </row>
    <row r="66" spans="1:37" ht="15.95" customHeight="1">
      <c r="A66" s="60" t="s">
        <v>100</v>
      </c>
      <c r="C66" s="56" t="str">
        <f ca="1">SamstagHaupt!I24</f>
        <v>MTV Markoldendorf</v>
      </c>
      <c r="M66" s="61"/>
      <c r="N66" s="62" t="s">
        <v>101</v>
      </c>
      <c r="O66" s="63"/>
      <c r="P66" s="56" t="str">
        <f ca="1">SamstagHaupt!M24</f>
        <v>SV Werder Bremen</v>
      </c>
      <c r="AB66" s="61"/>
    </row>
    <row r="67" spans="1:37">
      <c r="A67" s="57"/>
      <c r="B67" s="58"/>
      <c r="C67" s="58"/>
      <c r="M67" s="61"/>
      <c r="N67" s="62"/>
      <c r="AB67" s="61"/>
      <c r="AD67" s="64" t="s">
        <v>37</v>
      </c>
      <c r="AG67" s="64" t="s">
        <v>102</v>
      </c>
      <c r="AJ67" s="64" t="s">
        <v>39</v>
      </c>
    </row>
    <row r="68" spans="1:37">
      <c r="A68" s="65" t="s">
        <v>100</v>
      </c>
      <c r="C68" s="66"/>
      <c r="D68" s="67"/>
      <c r="E68" s="67"/>
      <c r="F68" s="67"/>
      <c r="G68" s="67"/>
      <c r="H68" s="68"/>
      <c r="I68" s="67"/>
      <c r="J68" s="67"/>
      <c r="K68" s="67"/>
      <c r="L68" s="67"/>
      <c r="M68" s="68"/>
      <c r="N68" s="67"/>
      <c r="O68" s="67"/>
      <c r="P68" s="67"/>
      <c r="Q68" s="67"/>
      <c r="R68" s="68"/>
      <c r="S68" s="67"/>
      <c r="T68" s="67"/>
      <c r="U68" s="67"/>
      <c r="V68" s="67"/>
      <c r="W68" s="68"/>
      <c r="X68" s="67"/>
      <c r="Y68" s="67"/>
      <c r="Z68" s="67"/>
      <c r="AA68" s="67"/>
      <c r="AB68" s="68"/>
      <c r="AC68" s="62"/>
      <c r="AD68" s="69"/>
      <c r="AE68" s="53"/>
      <c r="AF68" s="62"/>
      <c r="AG68" s="69"/>
      <c r="AH68" s="53"/>
      <c r="AJ68" s="69"/>
      <c r="AK68" s="53"/>
    </row>
    <row r="69" spans="1:37">
      <c r="A69" s="70" t="s">
        <v>101</v>
      </c>
      <c r="B69" s="58"/>
      <c r="C69" s="71"/>
      <c r="D69" s="72"/>
      <c r="E69" s="72"/>
      <c r="F69" s="72"/>
      <c r="G69" s="72"/>
      <c r="H69" s="59"/>
      <c r="I69" s="72"/>
      <c r="J69" s="72"/>
      <c r="K69" s="72"/>
      <c r="L69" s="72"/>
      <c r="M69" s="59"/>
      <c r="N69" s="72"/>
      <c r="O69" s="72"/>
      <c r="P69" s="72"/>
      <c r="Q69" s="72"/>
      <c r="R69" s="59"/>
      <c r="S69" s="72"/>
      <c r="T69" s="72"/>
      <c r="U69" s="72"/>
      <c r="V69" s="72"/>
      <c r="W69" s="59"/>
      <c r="X69" s="72"/>
      <c r="Y69" s="72"/>
      <c r="Z69" s="72"/>
      <c r="AA69" s="72"/>
      <c r="AB69" s="59"/>
      <c r="AC69" s="62"/>
      <c r="AD69" s="462">
        <f>SamstagHaupt!C24</f>
        <v>1</v>
      </c>
      <c r="AE69" s="463"/>
      <c r="AF69" s="62"/>
      <c r="AG69" s="462">
        <f>SamstagHaupt!E24</f>
        <v>3</v>
      </c>
      <c r="AH69" s="463"/>
      <c r="AJ69" s="462">
        <f>SamstagHaupt!F24</f>
        <v>3</v>
      </c>
      <c r="AK69" s="463"/>
    </row>
    <row r="70" spans="1:37">
      <c r="A70" s="65" t="s">
        <v>100</v>
      </c>
      <c r="C70" s="66"/>
      <c r="D70" s="67"/>
      <c r="E70" s="67"/>
      <c r="F70" s="67"/>
      <c r="G70" s="67"/>
      <c r="H70" s="68"/>
      <c r="I70" s="67"/>
      <c r="J70" s="67"/>
      <c r="K70" s="67"/>
      <c r="L70" s="67"/>
      <c r="M70" s="68"/>
      <c r="N70" s="67"/>
      <c r="O70" s="67"/>
      <c r="P70" s="67"/>
      <c r="Q70" s="67"/>
      <c r="R70" s="68"/>
      <c r="S70" s="67"/>
      <c r="T70" s="67"/>
      <c r="U70" s="67"/>
      <c r="V70" s="67"/>
      <c r="W70" s="68"/>
      <c r="X70" s="67"/>
      <c r="Y70" s="67"/>
      <c r="Z70" s="67"/>
      <c r="AA70" s="67"/>
      <c r="AB70" s="68"/>
      <c r="AC70" s="62"/>
      <c r="AD70" s="57"/>
      <c r="AE70" s="59"/>
      <c r="AF70" s="62"/>
      <c r="AG70" s="57"/>
      <c r="AH70" s="59"/>
      <c r="AJ70" s="57"/>
      <c r="AK70" s="59"/>
    </row>
    <row r="71" spans="1:37">
      <c r="A71" s="70" t="s">
        <v>101</v>
      </c>
      <c r="B71" s="58"/>
      <c r="C71" s="71"/>
      <c r="D71" s="72"/>
      <c r="E71" s="72"/>
      <c r="F71" s="72"/>
      <c r="G71" s="72"/>
      <c r="H71" s="59"/>
      <c r="I71" s="72"/>
      <c r="J71" s="72"/>
      <c r="K71" s="72"/>
      <c r="L71" s="72"/>
      <c r="M71" s="59"/>
      <c r="N71" s="72"/>
      <c r="O71" s="72"/>
      <c r="P71" s="72"/>
      <c r="Q71" s="72"/>
      <c r="R71" s="59"/>
      <c r="S71" s="72"/>
      <c r="T71" s="72"/>
      <c r="U71" s="72"/>
      <c r="V71" s="72"/>
      <c r="W71" s="59"/>
      <c r="X71" s="72"/>
      <c r="Y71" s="72"/>
      <c r="Z71" s="72"/>
      <c r="AA71" s="72"/>
      <c r="AB71" s="59"/>
      <c r="AC71" s="62"/>
      <c r="AD71" s="62"/>
      <c r="AE71" s="62"/>
      <c r="AF71" s="62"/>
      <c r="AG71" s="62"/>
    </row>
    <row r="72" spans="1:37">
      <c r="A72" s="65" t="s">
        <v>100</v>
      </c>
      <c r="C72" s="66"/>
      <c r="D72" s="67"/>
      <c r="E72" s="67"/>
      <c r="F72" s="67"/>
      <c r="G72" s="67"/>
      <c r="H72" s="68"/>
      <c r="I72" s="67"/>
      <c r="J72" s="67"/>
      <c r="K72" s="67"/>
      <c r="L72" s="67"/>
      <c r="M72" s="68"/>
      <c r="N72" s="67"/>
      <c r="O72" s="67"/>
      <c r="P72" s="67"/>
      <c r="Q72" s="67"/>
      <c r="R72" s="68"/>
      <c r="S72" s="67"/>
      <c r="T72" s="67"/>
      <c r="U72" s="67"/>
      <c r="V72" s="67"/>
      <c r="W72" s="68"/>
      <c r="X72" s="67"/>
      <c r="Y72" s="67"/>
      <c r="Z72" s="67"/>
      <c r="AA72" s="67"/>
      <c r="AB72" s="68"/>
      <c r="AC72" s="62"/>
      <c r="AD72" s="73" t="s">
        <v>103</v>
      </c>
      <c r="AE72" s="62"/>
      <c r="AF72" s="62"/>
      <c r="AG72" s="62"/>
    </row>
    <row r="73" spans="1:37">
      <c r="A73" s="70" t="s">
        <v>101</v>
      </c>
      <c r="B73" s="58"/>
      <c r="C73" s="71"/>
      <c r="D73" s="72"/>
      <c r="E73" s="72"/>
      <c r="F73" s="72"/>
      <c r="G73" s="72"/>
      <c r="H73" s="59"/>
      <c r="I73" s="72"/>
      <c r="J73" s="72"/>
      <c r="K73" s="72"/>
      <c r="L73" s="72"/>
      <c r="M73" s="59"/>
      <c r="N73" s="72"/>
      <c r="O73" s="72"/>
      <c r="P73" s="72"/>
      <c r="Q73" s="72"/>
      <c r="R73" s="59"/>
      <c r="S73" s="72"/>
      <c r="T73" s="72"/>
      <c r="U73" s="72"/>
      <c r="V73" s="72"/>
      <c r="W73" s="59"/>
      <c r="X73" s="72"/>
      <c r="Y73" s="72"/>
      <c r="Z73" s="72"/>
      <c r="AA73" s="72"/>
      <c r="AB73" s="59"/>
      <c r="AC73" s="62"/>
      <c r="AD73" s="62"/>
      <c r="AE73" s="62"/>
      <c r="AF73" s="62"/>
      <c r="AG73" s="62"/>
    </row>
    <row r="74" spans="1:37">
      <c r="A74" s="65" t="s">
        <v>100</v>
      </c>
      <c r="C74" s="66"/>
      <c r="D74" s="67"/>
      <c r="E74" s="67"/>
      <c r="F74" s="67"/>
      <c r="G74" s="67"/>
      <c r="H74" s="68"/>
      <c r="I74" s="67"/>
      <c r="J74" s="67"/>
      <c r="K74" s="67"/>
      <c r="L74" s="67"/>
      <c r="M74" s="68"/>
      <c r="N74" s="67"/>
      <c r="O74" s="67"/>
      <c r="P74" s="67"/>
      <c r="Q74" s="67"/>
      <c r="R74" s="68"/>
      <c r="S74" s="67"/>
      <c r="T74" s="67"/>
      <c r="U74" s="67"/>
      <c r="V74" s="67"/>
      <c r="W74" s="68"/>
      <c r="X74" s="67"/>
      <c r="Y74" s="67"/>
      <c r="Z74" s="67"/>
      <c r="AA74" s="67"/>
      <c r="AB74" s="68"/>
      <c r="AC74" s="62"/>
      <c r="AD74" s="74" t="str">
        <f>Daten!$A$31</f>
        <v>DM Senioren 2017</v>
      </c>
      <c r="AE74" s="58"/>
      <c r="AF74" s="58"/>
      <c r="AG74" s="58"/>
      <c r="AH74" s="58"/>
      <c r="AI74" s="58"/>
      <c r="AJ74" s="58"/>
      <c r="AK74" s="58"/>
    </row>
    <row r="75" spans="1:37">
      <c r="A75" s="70" t="s">
        <v>101</v>
      </c>
      <c r="B75" s="58"/>
      <c r="C75" s="71"/>
      <c r="D75" s="72"/>
      <c r="E75" s="72"/>
      <c r="F75" s="72"/>
      <c r="G75" s="72"/>
      <c r="H75" s="59"/>
      <c r="I75" s="72"/>
      <c r="J75" s="72"/>
      <c r="K75" s="72"/>
      <c r="L75" s="72"/>
      <c r="M75" s="59"/>
      <c r="N75" s="72"/>
      <c r="O75" s="72"/>
      <c r="P75" s="72"/>
      <c r="Q75" s="72"/>
      <c r="R75" s="59"/>
      <c r="S75" s="72"/>
      <c r="T75" s="72"/>
      <c r="U75" s="72"/>
      <c r="V75" s="72"/>
      <c r="W75" s="59"/>
      <c r="X75" s="72"/>
      <c r="Y75" s="72"/>
      <c r="Z75" s="72"/>
      <c r="AA75" s="72"/>
      <c r="AB75" s="59"/>
      <c r="AC75" s="62"/>
      <c r="AD75" s="75" t="str">
        <f>SamstagHaupt!G24</f>
        <v>M50</v>
      </c>
      <c r="AE75" s="76"/>
      <c r="AF75" s="76"/>
      <c r="AG75" s="75" t="str">
        <f>SamstagHaupt!AB24</f>
        <v>Vorrunde</v>
      </c>
      <c r="AH75" s="76"/>
      <c r="AI75" s="76"/>
      <c r="AJ75" s="76"/>
      <c r="AK75" s="76"/>
    </row>
    <row r="76" spans="1:37">
      <c r="A76" s="65" t="s">
        <v>100</v>
      </c>
      <c r="C76" s="66"/>
      <c r="D76" s="67"/>
      <c r="E76" s="67"/>
      <c r="F76" s="67"/>
      <c r="G76" s="67"/>
      <c r="H76" s="68"/>
      <c r="I76" s="67"/>
      <c r="J76" s="67"/>
      <c r="K76" s="67"/>
      <c r="L76" s="67"/>
      <c r="M76" s="68"/>
      <c r="N76" s="67"/>
      <c r="O76" s="67"/>
      <c r="P76" s="67"/>
      <c r="Q76" s="67"/>
      <c r="R76" s="68"/>
      <c r="S76" s="67"/>
      <c r="T76" s="67"/>
      <c r="U76" s="67"/>
      <c r="V76" s="67"/>
      <c r="W76" s="68"/>
      <c r="X76" s="67"/>
      <c r="Y76" s="67"/>
      <c r="Z76" s="67"/>
      <c r="AA76" s="67"/>
      <c r="AB76" s="68"/>
      <c r="AC76" s="62"/>
      <c r="AD76" s="77"/>
      <c r="AE76" s="62"/>
      <c r="AF76" s="62"/>
      <c r="AG76" s="62"/>
      <c r="AH76" s="62"/>
      <c r="AI76" s="62"/>
      <c r="AJ76" s="62"/>
      <c r="AK76" s="62"/>
    </row>
    <row r="77" spans="1:37">
      <c r="A77" s="70" t="s">
        <v>101</v>
      </c>
      <c r="B77" s="58"/>
      <c r="C77" s="71"/>
      <c r="D77" s="72"/>
      <c r="E77" s="72"/>
      <c r="F77" s="72"/>
      <c r="G77" s="72"/>
      <c r="H77" s="59"/>
      <c r="I77" s="72"/>
      <c r="J77" s="72"/>
      <c r="K77" s="72"/>
      <c r="L77" s="72"/>
      <c r="M77" s="59"/>
      <c r="N77" s="72"/>
      <c r="O77" s="72"/>
      <c r="P77" s="72"/>
      <c r="Q77" s="72"/>
      <c r="R77" s="59"/>
      <c r="S77" s="72"/>
      <c r="T77" s="72"/>
      <c r="U77" s="72"/>
      <c r="V77" s="72"/>
      <c r="W77" s="59"/>
      <c r="X77" s="72"/>
      <c r="Y77" s="72"/>
      <c r="Z77" s="72"/>
      <c r="AA77" s="72"/>
      <c r="AB77" s="59"/>
      <c r="AC77" s="62"/>
      <c r="AD77" s="78" t="s">
        <v>104</v>
      </c>
      <c r="AE77" s="76"/>
      <c r="AF77" s="76"/>
      <c r="AG77" s="76"/>
      <c r="AH77" s="79"/>
      <c r="AI77" s="76"/>
      <c r="AJ77" s="76"/>
      <c r="AK77" s="80"/>
    </row>
    <row r="78" spans="1:37">
      <c r="D78" s="64"/>
      <c r="AD78" s="81"/>
      <c r="AE78" s="52"/>
      <c r="AF78" s="52"/>
      <c r="AG78" s="52"/>
      <c r="AH78" s="82"/>
      <c r="AI78" s="52"/>
      <c r="AJ78" s="52"/>
      <c r="AK78" s="53"/>
    </row>
    <row r="79" spans="1:37">
      <c r="A79" s="83" t="s">
        <v>105</v>
      </c>
      <c r="B79" s="76"/>
      <c r="C79" s="80"/>
      <c r="D79" s="84"/>
      <c r="E79" s="84" t="s">
        <v>100</v>
      </c>
      <c r="F79" s="85" t="s">
        <v>21</v>
      </c>
      <c r="G79" s="84" t="s">
        <v>101</v>
      </c>
      <c r="H79" s="86"/>
      <c r="I79" s="84" t="s">
        <v>106</v>
      </c>
      <c r="J79" s="84"/>
      <c r="K79" s="84"/>
      <c r="L79" s="84"/>
      <c r="M79" s="86"/>
      <c r="N79" s="84" t="s">
        <v>107</v>
      </c>
      <c r="O79" s="84"/>
      <c r="P79" s="84"/>
      <c r="Q79" s="84"/>
      <c r="R79" s="86"/>
      <c r="S79" s="73"/>
      <c r="T79" s="73"/>
      <c r="AD79" s="87" t="s">
        <v>108</v>
      </c>
      <c r="AE79" s="58"/>
      <c r="AF79" s="58"/>
      <c r="AG79" s="58"/>
      <c r="AH79" s="72"/>
      <c r="AI79" s="58"/>
      <c r="AJ79" s="58"/>
      <c r="AK79" s="59"/>
    </row>
    <row r="80" spans="1:37">
      <c r="A80" s="60"/>
      <c r="C80" s="61"/>
      <c r="H80" s="61"/>
      <c r="M80" s="61"/>
      <c r="N80" s="88"/>
      <c r="O80" s="89"/>
      <c r="P80" s="89"/>
      <c r="Q80" s="89"/>
      <c r="R80" s="90"/>
      <c r="S80" s="62"/>
      <c r="T80" s="56" t="s">
        <v>109</v>
      </c>
      <c r="AD80" s="91"/>
      <c r="AE80" s="62"/>
      <c r="AF80" s="62"/>
      <c r="AG80" s="62"/>
      <c r="AH80" s="92"/>
      <c r="AI80" s="62"/>
      <c r="AJ80" s="62"/>
      <c r="AK80" s="61"/>
    </row>
    <row r="81" spans="1:37">
      <c r="A81" s="93" t="s">
        <v>110</v>
      </c>
      <c r="B81" s="58"/>
      <c r="C81" s="59"/>
      <c r="D81" s="58"/>
      <c r="E81" s="58"/>
      <c r="F81" s="94" t="s">
        <v>21</v>
      </c>
      <c r="G81" s="58"/>
      <c r="H81" s="59"/>
      <c r="I81" s="58"/>
      <c r="J81" s="58"/>
      <c r="K81" s="94" t="s">
        <v>21</v>
      </c>
      <c r="L81" s="58"/>
      <c r="M81" s="59"/>
      <c r="N81" s="95"/>
      <c r="O81" s="95"/>
      <c r="P81" s="96"/>
      <c r="Q81" s="97"/>
      <c r="R81" s="98"/>
      <c r="S81" s="62"/>
      <c r="T81" s="62"/>
      <c r="AD81" s="87" t="s">
        <v>111</v>
      </c>
      <c r="AE81" s="58"/>
      <c r="AF81" s="58"/>
      <c r="AG81" s="58"/>
      <c r="AH81" s="72"/>
      <c r="AI81" s="58"/>
      <c r="AJ81" s="58"/>
      <c r="AK81" s="59"/>
    </row>
    <row r="82" spans="1:37">
      <c r="A82" s="60"/>
      <c r="C82" s="61"/>
      <c r="H82" s="61"/>
      <c r="K82" s="99"/>
      <c r="M82" s="61"/>
      <c r="N82" s="62"/>
      <c r="Q82" s="100"/>
      <c r="R82" s="61"/>
      <c r="S82" s="62"/>
      <c r="T82" s="58"/>
      <c r="U82" s="58"/>
      <c r="V82" s="58"/>
      <c r="W82" s="58"/>
      <c r="X82" s="58"/>
      <c r="Y82" s="58"/>
      <c r="Z82" s="58"/>
      <c r="AA82" s="58"/>
      <c r="AB82" s="58"/>
      <c r="AC82" s="62"/>
      <c r="AD82" s="91"/>
      <c r="AE82" s="62"/>
      <c r="AF82" s="62"/>
      <c r="AG82" s="62"/>
      <c r="AH82" s="92"/>
      <c r="AI82" s="62"/>
      <c r="AJ82" s="62"/>
      <c r="AK82" s="61"/>
    </row>
    <row r="83" spans="1:37">
      <c r="A83" s="93" t="s">
        <v>112</v>
      </c>
      <c r="B83" s="58"/>
      <c r="C83" s="59"/>
      <c r="D83" s="58"/>
      <c r="E83" s="58"/>
      <c r="F83" s="94" t="s">
        <v>21</v>
      </c>
      <c r="G83" s="58"/>
      <c r="H83" s="59"/>
      <c r="I83" s="58"/>
      <c r="J83" s="58"/>
      <c r="K83" s="94" t="s">
        <v>21</v>
      </c>
      <c r="L83" s="58"/>
      <c r="M83" s="59"/>
      <c r="N83" s="58"/>
      <c r="O83" s="58"/>
      <c r="P83" s="94" t="s">
        <v>21</v>
      </c>
      <c r="Q83" s="101"/>
      <c r="R83" s="59"/>
      <c r="S83" s="62"/>
      <c r="T83" s="62"/>
      <c r="AD83" s="87" t="s">
        <v>113</v>
      </c>
      <c r="AE83" s="58"/>
      <c r="AF83" s="58"/>
      <c r="AG83" s="58"/>
      <c r="AH83" s="72"/>
      <c r="AI83" s="58"/>
      <c r="AJ83" s="58"/>
      <c r="AK83" s="59"/>
    </row>
    <row r="84" spans="1:37">
      <c r="AD84" s="91" t="s">
        <v>114</v>
      </c>
      <c r="AE84" s="62"/>
      <c r="AF84" s="62"/>
      <c r="AG84" s="62"/>
      <c r="AH84" s="92"/>
      <c r="AI84" s="62"/>
      <c r="AJ84" s="62"/>
      <c r="AK84" s="61"/>
    </row>
    <row r="85" spans="1:37">
      <c r="A85" s="102"/>
      <c r="B85" s="76"/>
      <c r="C85" s="76"/>
      <c r="D85" s="76"/>
      <c r="E85" s="76" t="s">
        <v>100</v>
      </c>
      <c r="F85" s="76"/>
      <c r="G85" s="76"/>
      <c r="H85" s="76"/>
      <c r="I85" s="76"/>
      <c r="J85" s="76"/>
      <c r="K85" s="76"/>
      <c r="L85" s="76"/>
      <c r="M85" s="76"/>
      <c r="N85" s="85" t="s">
        <v>40</v>
      </c>
      <c r="O85" s="76"/>
      <c r="P85" s="76"/>
      <c r="Q85" s="76"/>
      <c r="R85" s="76"/>
      <c r="S85" s="76"/>
      <c r="T85" s="76" t="s">
        <v>101</v>
      </c>
      <c r="U85" s="76"/>
      <c r="V85" s="76"/>
      <c r="W85" s="76"/>
      <c r="X85" s="76"/>
      <c r="Y85" s="76"/>
      <c r="Z85" s="76"/>
      <c r="AA85" s="76"/>
      <c r="AB85" s="80"/>
      <c r="AD85" s="87" t="s">
        <v>115</v>
      </c>
      <c r="AE85" s="58"/>
      <c r="AF85" s="58"/>
      <c r="AG85" s="58"/>
      <c r="AH85" s="72"/>
      <c r="AI85" s="58"/>
      <c r="AJ85" s="58"/>
      <c r="AK85" s="59"/>
    </row>
    <row r="86" spans="1:37">
      <c r="A86" s="103" t="s">
        <v>116</v>
      </c>
      <c r="B86" s="104" t="s">
        <v>117</v>
      </c>
      <c r="C86" s="104"/>
      <c r="D86" s="104"/>
      <c r="E86" s="104"/>
      <c r="F86" s="104"/>
      <c r="G86" s="105"/>
      <c r="H86" s="104" t="s">
        <v>118</v>
      </c>
      <c r="I86" s="104"/>
      <c r="J86" s="105"/>
      <c r="K86" s="106" t="s">
        <v>119</v>
      </c>
      <c r="L86" s="107" t="s">
        <v>120</v>
      </c>
      <c r="M86" s="108"/>
      <c r="N86" s="109" t="s">
        <v>94</v>
      </c>
      <c r="O86" s="105" t="s">
        <v>116</v>
      </c>
      <c r="P86" s="104" t="s">
        <v>117</v>
      </c>
      <c r="Q86" s="104"/>
      <c r="R86" s="104"/>
      <c r="S86" s="104"/>
      <c r="T86" s="104"/>
      <c r="U86" s="105"/>
      <c r="V86" s="104" t="s">
        <v>118</v>
      </c>
      <c r="W86" s="104"/>
      <c r="X86" s="105"/>
      <c r="Y86" s="106" t="s">
        <v>119</v>
      </c>
      <c r="Z86" s="107" t="s">
        <v>120</v>
      </c>
      <c r="AA86" s="108"/>
      <c r="AB86" s="109" t="s">
        <v>94</v>
      </c>
    </row>
    <row r="87" spans="1:37">
      <c r="A87" s="110" t="s">
        <v>121</v>
      </c>
      <c r="B87" s="111"/>
      <c r="C87" s="111"/>
      <c r="D87" s="111"/>
      <c r="E87" s="111"/>
      <c r="F87" s="111"/>
      <c r="G87" s="112"/>
      <c r="H87" s="111"/>
      <c r="I87" s="111"/>
      <c r="J87" s="112"/>
      <c r="K87" s="113"/>
      <c r="L87" s="114"/>
      <c r="M87" s="115"/>
      <c r="N87" s="116"/>
      <c r="O87" s="117" t="s">
        <v>121</v>
      </c>
      <c r="P87" s="111"/>
      <c r="Q87" s="111"/>
      <c r="R87" s="111"/>
      <c r="S87" s="111"/>
      <c r="T87" s="111"/>
      <c r="U87" s="112"/>
      <c r="V87" s="111"/>
      <c r="W87" s="111"/>
      <c r="X87" s="112"/>
      <c r="Y87" s="113"/>
      <c r="Z87" s="114"/>
      <c r="AA87" s="115"/>
      <c r="AB87" s="116"/>
      <c r="AD87" s="64" t="s">
        <v>122</v>
      </c>
    </row>
    <row r="88" spans="1:37">
      <c r="A88" s="110" t="s">
        <v>123</v>
      </c>
      <c r="B88" s="111"/>
      <c r="C88" s="111"/>
      <c r="D88" s="111"/>
      <c r="E88" s="111"/>
      <c r="F88" s="111"/>
      <c r="G88" s="112"/>
      <c r="H88" s="111"/>
      <c r="I88" s="111"/>
      <c r="J88" s="112"/>
      <c r="K88" s="118"/>
      <c r="L88" s="119"/>
      <c r="M88" s="112"/>
      <c r="N88" s="116"/>
      <c r="O88" s="117" t="s">
        <v>123</v>
      </c>
      <c r="P88" s="111"/>
      <c r="Q88" s="111"/>
      <c r="R88" s="111"/>
      <c r="S88" s="111"/>
      <c r="T88" s="111"/>
      <c r="U88" s="112"/>
      <c r="V88" s="111"/>
      <c r="W88" s="111"/>
      <c r="X88" s="112"/>
      <c r="Y88" s="118"/>
      <c r="Z88" s="119"/>
      <c r="AA88" s="112"/>
      <c r="AB88" s="116"/>
      <c r="AD88" s="120"/>
      <c r="AE88" s="58"/>
      <c r="AF88" s="58"/>
      <c r="AG88" s="58"/>
      <c r="AH88" s="58"/>
      <c r="AI88" s="58"/>
      <c r="AJ88" s="58"/>
      <c r="AK88" s="58"/>
    </row>
    <row r="89" spans="1:37">
      <c r="A89" s="110" t="s">
        <v>124</v>
      </c>
      <c r="B89" s="111"/>
      <c r="C89" s="111"/>
      <c r="D89" s="111"/>
      <c r="E89" s="111"/>
      <c r="F89" s="111"/>
      <c r="G89" s="112"/>
      <c r="H89" s="111"/>
      <c r="I89" s="111"/>
      <c r="J89" s="112"/>
      <c r="K89" s="118"/>
      <c r="L89" s="119"/>
      <c r="M89" s="112"/>
      <c r="N89" s="116"/>
      <c r="O89" s="117" t="s">
        <v>124</v>
      </c>
      <c r="P89" s="111"/>
      <c r="Q89" s="111"/>
      <c r="R89" s="111"/>
      <c r="S89" s="111"/>
      <c r="T89" s="111"/>
      <c r="U89" s="112"/>
      <c r="V89" s="111"/>
      <c r="W89" s="111"/>
      <c r="X89" s="112"/>
      <c r="Y89" s="118"/>
      <c r="Z89" s="119"/>
      <c r="AA89" s="112"/>
      <c r="AB89" s="116"/>
      <c r="AD89" s="64" t="s">
        <v>96</v>
      </c>
    </row>
    <row r="90" spans="1:37">
      <c r="A90" s="110" t="s">
        <v>125</v>
      </c>
      <c r="B90" s="111"/>
      <c r="C90" s="111"/>
      <c r="D90" s="111"/>
      <c r="E90" s="111"/>
      <c r="F90" s="111"/>
      <c r="G90" s="112"/>
      <c r="H90" s="111"/>
      <c r="I90" s="111"/>
      <c r="J90" s="112"/>
      <c r="K90" s="118"/>
      <c r="L90" s="119"/>
      <c r="M90" s="112"/>
      <c r="N90" s="116"/>
      <c r="O90" s="117" t="s">
        <v>125</v>
      </c>
      <c r="P90" s="111"/>
      <c r="Q90" s="111"/>
      <c r="R90" s="111"/>
      <c r="S90" s="111"/>
      <c r="T90" s="111"/>
      <c r="U90" s="112"/>
      <c r="V90" s="111"/>
      <c r="W90" s="111"/>
      <c r="X90" s="112"/>
      <c r="Y90" s="118"/>
      <c r="Z90" s="119"/>
      <c r="AA90" s="112"/>
      <c r="AB90" s="116"/>
      <c r="AD90" s="120"/>
      <c r="AE90" s="58"/>
      <c r="AF90" s="58"/>
      <c r="AG90" s="58"/>
      <c r="AH90" s="58"/>
      <c r="AI90" s="58"/>
      <c r="AJ90" s="58"/>
      <c r="AK90" s="58"/>
    </row>
    <row r="91" spans="1:37">
      <c r="A91" s="110" t="s">
        <v>126</v>
      </c>
      <c r="B91" s="111"/>
      <c r="C91" s="111"/>
      <c r="D91" s="111"/>
      <c r="E91" s="111"/>
      <c r="F91" s="111"/>
      <c r="G91" s="112"/>
      <c r="H91" s="111"/>
      <c r="I91" s="111"/>
      <c r="J91" s="112"/>
      <c r="K91" s="118"/>
      <c r="L91" s="119"/>
      <c r="M91" s="112"/>
      <c r="N91" s="116"/>
      <c r="O91" s="117" t="s">
        <v>126</v>
      </c>
      <c r="P91" s="111"/>
      <c r="Q91" s="111"/>
      <c r="R91" s="111"/>
      <c r="S91" s="111"/>
      <c r="T91" s="111"/>
      <c r="U91" s="112"/>
      <c r="V91" s="111"/>
      <c r="W91" s="111"/>
      <c r="X91" s="112"/>
      <c r="Y91" s="118"/>
      <c r="Z91" s="119"/>
      <c r="AA91" s="112"/>
      <c r="AB91" s="116"/>
      <c r="AD91" s="64" t="s">
        <v>127</v>
      </c>
    </row>
    <row r="92" spans="1:37">
      <c r="A92" s="121" t="s">
        <v>128</v>
      </c>
      <c r="B92" s="58"/>
      <c r="C92" s="58"/>
      <c r="D92" s="58"/>
      <c r="E92" s="58"/>
      <c r="F92" s="58"/>
      <c r="G92" s="72"/>
      <c r="H92" s="58"/>
      <c r="I92" s="58"/>
      <c r="J92" s="72"/>
      <c r="K92" s="122"/>
      <c r="L92" s="123"/>
      <c r="M92" s="72"/>
      <c r="N92" s="59"/>
      <c r="O92" s="124" t="s">
        <v>128</v>
      </c>
      <c r="P92" s="58"/>
      <c r="Q92" s="58"/>
      <c r="R92" s="58"/>
      <c r="S92" s="58"/>
      <c r="T92" s="58"/>
      <c r="U92" s="72"/>
      <c r="V92" s="58"/>
      <c r="W92" s="58"/>
      <c r="X92" s="72"/>
      <c r="Y92" s="122"/>
      <c r="Z92" s="123"/>
      <c r="AA92" s="72"/>
      <c r="AB92" s="59"/>
      <c r="AD92" s="120"/>
      <c r="AE92" s="125" t="str">
        <f>Daten!$A$35</f>
        <v>Fredenbeck</v>
      </c>
      <c r="AF92" s="58"/>
      <c r="AG92" s="58"/>
      <c r="AH92" s="58"/>
      <c r="AI92" s="58"/>
      <c r="AJ92" s="58"/>
      <c r="AK92" s="58"/>
    </row>
    <row r="93" spans="1:37">
      <c r="A93" s="65" t="s">
        <v>129</v>
      </c>
      <c r="N93" s="61"/>
      <c r="O93" s="64" t="s">
        <v>129</v>
      </c>
      <c r="AB93" s="61"/>
      <c r="AD93" s="64" t="s">
        <v>130</v>
      </c>
    </row>
    <row r="94" spans="1:37">
      <c r="A94" s="57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9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9"/>
      <c r="AD94" s="58"/>
      <c r="AE94" s="126" t="str">
        <f>Daten!$A$32</f>
        <v>05.05.2017</v>
      </c>
      <c r="AF94" s="58"/>
      <c r="AG94" s="58"/>
      <c r="AH94" s="58"/>
      <c r="AI94" s="58"/>
      <c r="AJ94" s="58"/>
      <c r="AK94" s="58"/>
    </row>
    <row r="95" spans="1:37" ht="12" customHeight="1"/>
    <row r="96" spans="1:37">
      <c r="A96" s="51" t="s">
        <v>95</v>
      </c>
      <c r="B96" s="52"/>
      <c r="C96" s="52"/>
      <c r="D96" s="52"/>
      <c r="E96" s="53"/>
      <c r="F96" s="54" t="s">
        <v>96</v>
      </c>
      <c r="G96" s="52"/>
      <c r="H96" s="52"/>
      <c r="I96" s="52"/>
      <c r="J96" s="52"/>
      <c r="K96" s="52"/>
      <c r="L96" s="52"/>
      <c r="M96" s="52"/>
      <c r="N96" s="52"/>
      <c r="O96" s="52"/>
      <c r="P96" s="53"/>
      <c r="Q96" s="54" t="s">
        <v>97</v>
      </c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3"/>
      <c r="AC96" s="55" t="s">
        <v>98</v>
      </c>
    </row>
    <row r="97" spans="1:37">
      <c r="A97" s="57"/>
      <c r="B97" s="58"/>
      <c r="C97" s="58"/>
      <c r="D97" s="58"/>
      <c r="E97" s="59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9"/>
      <c r="Q97" s="58"/>
      <c r="R97" s="58" t="str">
        <f ca="1">SamstagHaupt!P25</f>
        <v>MTV München</v>
      </c>
      <c r="S97" s="58"/>
      <c r="T97" s="58"/>
      <c r="U97" s="58"/>
      <c r="V97" s="58"/>
      <c r="W97" s="58"/>
      <c r="X97" s="58"/>
      <c r="Y97" s="58"/>
      <c r="Z97" s="58"/>
      <c r="AA97" s="58" t="str">
        <f>SamstagHaupt!N25</f>
        <v>M50</v>
      </c>
      <c r="AB97" s="59"/>
      <c r="AC97" s="55" t="s">
        <v>99</v>
      </c>
    </row>
    <row r="98" spans="1:37" ht="15.95" customHeight="1">
      <c r="A98" s="60" t="s">
        <v>100</v>
      </c>
      <c r="C98" s="56" t="str">
        <f ca="1">SamstagHaupt!I25</f>
        <v>Charlottenburger TSV</v>
      </c>
      <c r="M98" s="61"/>
      <c r="N98" s="62" t="s">
        <v>101</v>
      </c>
      <c r="O98" s="63"/>
      <c r="P98" s="56" t="str">
        <f ca="1">SamstagHaupt!M25</f>
        <v>TSV Burgdorf</v>
      </c>
      <c r="AB98" s="61"/>
    </row>
    <row r="99" spans="1:37">
      <c r="A99" s="57"/>
      <c r="B99" s="58"/>
      <c r="C99" s="58"/>
      <c r="M99" s="61"/>
      <c r="N99" s="62"/>
      <c r="AB99" s="61"/>
      <c r="AD99" s="64" t="s">
        <v>37</v>
      </c>
      <c r="AG99" s="64" t="s">
        <v>102</v>
      </c>
      <c r="AJ99" s="64" t="s">
        <v>39</v>
      </c>
    </row>
    <row r="100" spans="1:37">
      <c r="A100" s="65" t="s">
        <v>100</v>
      </c>
      <c r="C100" s="66"/>
      <c r="D100" s="67"/>
      <c r="E100" s="67"/>
      <c r="F100" s="67"/>
      <c r="G100" s="67"/>
      <c r="H100" s="68"/>
      <c r="I100" s="67"/>
      <c r="J100" s="67"/>
      <c r="K100" s="67"/>
      <c r="L100" s="67"/>
      <c r="M100" s="68"/>
      <c r="N100" s="67"/>
      <c r="O100" s="67"/>
      <c r="P100" s="67"/>
      <c r="Q100" s="67"/>
      <c r="R100" s="68"/>
      <c r="S100" s="67"/>
      <c r="T100" s="67"/>
      <c r="U100" s="67"/>
      <c r="V100" s="67"/>
      <c r="W100" s="68"/>
      <c r="X100" s="67"/>
      <c r="Y100" s="67"/>
      <c r="Z100" s="67"/>
      <c r="AA100" s="67"/>
      <c r="AB100" s="68"/>
      <c r="AC100" s="62"/>
      <c r="AD100" s="69"/>
      <c r="AE100" s="53"/>
      <c r="AF100" s="62"/>
      <c r="AG100" s="69"/>
      <c r="AH100" s="53"/>
      <c r="AJ100" s="69"/>
      <c r="AK100" s="53"/>
    </row>
    <row r="101" spans="1:37">
      <c r="A101" s="70" t="s">
        <v>101</v>
      </c>
      <c r="B101" s="58"/>
      <c r="C101" s="71"/>
      <c r="D101" s="72"/>
      <c r="E101" s="72"/>
      <c r="F101" s="72"/>
      <c r="G101" s="72"/>
      <c r="H101" s="59"/>
      <c r="I101" s="72"/>
      <c r="J101" s="72"/>
      <c r="K101" s="72"/>
      <c r="L101" s="72"/>
      <c r="M101" s="59"/>
      <c r="N101" s="72"/>
      <c r="O101" s="72"/>
      <c r="P101" s="72"/>
      <c r="Q101" s="72"/>
      <c r="R101" s="59"/>
      <c r="S101" s="72"/>
      <c r="T101" s="72"/>
      <c r="U101" s="72"/>
      <c r="V101" s="72"/>
      <c r="W101" s="59"/>
      <c r="X101" s="72"/>
      <c r="Y101" s="72"/>
      <c r="Z101" s="72"/>
      <c r="AA101" s="72"/>
      <c r="AB101" s="59"/>
      <c r="AC101" s="62"/>
      <c r="AD101" s="462">
        <f>SamstagHaupt!C25</f>
        <v>1</v>
      </c>
      <c r="AE101" s="463"/>
      <c r="AF101" s="62"/>
      <c r="AG101" s="462">
        <f>SamstagHaupt!E25</f>
        <v>4</v>
      </c>
      <c r="AH101" s="463"/>
      <c r="AJ101" s="462">
        <f>SamstagHaupt!F25</f>
        <v>4</v>
      </c>
      <c r="AK101" s="463"/>
    </row>
    <row r="102" spans="1:37">
      <c r="A102" s="65" t="s">
        <v>100</v>
      </c>
      <c r="C102" s="66"/>
      <c r="D102" s="67"/>
      <c r="E102" s="67"/>
      <c r="F102" s="67"/>
      <c r="G102" s="67"/>
      <c r="H102" s="68"/>
      <c r="I102" s="67"/>
      <c r="J102" s="67"/>
      <c r="K102" s="67"/>
      <c r="L102" s="67"/>
      <c r="M102" s="68"/>
      <c r="N102" s="67"/>
      <c r="O102" s="67"/>
      <c r="P102" s="67"/>
      <c r="Q102" s="67"/>
      <c r="R102" s="68"/>
      <c r="S102" s="67"/>
      <c r="T102" s="67"/>
      <c r="U102" s="67"/>
      <c r="V102" s="67"/>
      <c r="W102" s="68"/>
      <c r="X102" s="67"/>
      <c r="Y102" s="67"/>
      <c r="Z102" s="67"/>
      <c r="AA102" s="67"/>
      <c r="AB102" s="68"/>
      <c r="AC102" s="62"/>
      <c r="AD102" s="57"/>
      <c r="AE102" s="59"/>
      <c r="AF102" s="62"/>
      <c r="AG102" s="57"/>
      <c r="AH102" s="59"/>
      <c r="AJ102" s="57"/>
      <c r="AK102" s="59"/>
    </row>
    <row r="103" spans="1:37">
      <c r="A103" s="70" t="s">
        <v>101</v>
      </c>
      <c r="B103" s="58"/>
      <c r="C103" s="71"/>
      <c r="D103" s="72"/>
      <c r="E103" s="72"/>
      <c r="F103" s="72"/>
      <c r="G103" s="72"/>
      <c r="H103" s="59"/>
      <c r="I103" s="72"/>
      <c r="J103" s="72"/>
      <c r="K103" s="72"/>
      <c r="L103" s="72"/>
      <c r="M103" s="59"/>
      <c r="N103" s="72"/>
      <c r="O103" s="72"/>
      <c r="P103" s="72"/>
      <c r="Q103" s="72"/>
      <c r="R103" s="59"/>
      <c r="S103" s="72"/>
      <c r="T103" s="72"/>
      <c r="U103" s="72"/>
      <c r="V103" s="72"/>
      <c r="W103" s="59"/>
      <c r="X103" s="72"/>
      <c r="Y103" s="72"/>
      <c r="Z103" s="72"/>
      <c r="AA103" s="72"/>
      <c r="AB103" s="59"/>
      <c r="AC103" s="62"/>
      <c r="AD103" s="62"/>
      <c r="AE103" s="62"/>
      <c r="AF103" s="62"/>
      <c r="AG103" s="62"/>
    </row>
    <row r="104" spans="1:37">
      <c r="A104" s="65" t="s">
        <v>100</v>
      </c>
      <c r="C104" s="66"/>
      <c r="D104" s="67"/>
      <c r="E104" s="67"/>
      <c r="F104" s="67"/>
      <c r="G104" s="67"/>
      <c r="H104" s="68"/>
      <c r="I104" s="67"/>
      <c r="J104" s="67"/>
      <c r="K104" s="67"/>
      <c r="L104" s="67"/>
      <c r="M104" s="68"/>
      <c r="N104" s="67"/>
      <c r="O104" s="67"/>
      <c r="P104" s="67"/>
      <c r="Q104" s="67"/>
      <c r="R104" s="68"/>
      <c r="S104" s="67"/>
      <c r="T104" s="67"/>
      <c r="U104" s="67"/>
      <c r="V104" s="67"/>
      <c r="W104" s="68"/>
      <c r="X104" s="67"/>
      <c r="Y104" s="67"/>
      <c r="Z104" s="67"/>
      <c r="AA104" s="67"/>
      <c r="AB104" s="68"/>
      <c r="AC104" s="62"/>
      <c r="AD104" s="73" t="s">
        <v>103</v>
      </c>
      <c r="AE104" s="62"/>
      <c r="AF104" s="62"/>
      <c r="AG104" s="62"/>
    </row>
    <row r="105" spans="1:37">
      <c r="A105" s="70" t="s">
        <v>101</v>
      </c>
      <c r="B105" s="58"/>
      <c r="C105" s="71"/>
      <c r="D105" s="72"/>
      <c r="E105" s="72"/>
      <c r="F105" s="72"/>
      <c r="G105" s="72"/>
      <c r="H105" s="59"/>
      <c r="I105" s="72"/>
      <c r="J105" s="72"/>
      <c r="K105" s="72"/>
      <c r="L105" s="72"/>
      <c r="M105" s="59"/>
      <c r="N105" s="72"/>
      <c r="O105" s="72"/>
      <c r="P105" s="72"/>
      <c r="Q105" s="72"/>
      <c r="R105" s="59"/>
      <c r="S105" s="72"/>
      <c r="T105" s="72"/>
      <c r="U105" s="72"/>
      <c r="V105" s="72"/>
      <c r="W105" s="59"/>
      <c r="X105" s="72"/>
      <c r="Y105" s="72"/>
      <c r="Z105" s="72"/>
      <c r="AA105" s="72"/>
      <c r="AB105" s="59"/>
      <c r="AC105" s="62"/>
      <c r="AD105" s="62"/>
      <c r="AE105" s="62"/>
      <c r="AF105" s="62"/>
      <c r="AG105" s="62"/>
    </row>
    <row r="106" spans="1:37">
      <c r="A106" s="65" t="s">
        <v>100</v>
      </c>
      <c r="C106" s="66"/>
      <c r="D106" s="67"/>
      <c r="E106" s="67"/>
      <c r="F106" s="67"/>
      <c r="G106" s="67"/>
      <c r="H106" s="68"/>
      <c r="I106" s="67"/>
      <c r="J106" s="67"/>
      <c r="K106" s="67"/>
      <c r="L106" s="67"/>
      <c r="M106" s="68"/>
      <c r="N106" s="67"/>
      <c r="O106" s="67"/>
      <c r="P106" s="67"/>
      <c r="Q106" s="67"/>
      <c r="R106" s="68"/>
      <c r="S106" s="67"/>
      <c r="T106" s="67"/>
      <c r="U106" s="67"/>
      <c r="V106" s="67"/>
      <c r="W106" s="68"/>
      <c r="X106" s="67"/>
      <c r="Y106" s="67"/>
      <c r="Z106" s="67"/>
      <c r="AA106" s="67"/>
      <c r="AB106" s="68"/>
      <c r="AC106" s="62"/>
      <c r="AD106" s="74" t="str">
        <f>Daten!$A$31</f>
        <v>DM Senioren 2017</v>
      </c>
      <c r="AE106" s="58"/>
      <c r="AF106" s="58"/>
      <c r="AG106" s="58"/>
      <c r="AH106" s="58"/>
      <c r="AI106" s="58"/>
      <c r="AJ106" s="58"/>
      <c r="AK106" s="58"/>
    </row>
    <row r="107" spans="1:37">
      <c r="A107" s="70" t="s">
        <v>101</v>
      </c>
      <c r="B107" s="58"/>
      <c r="C107" s="71"/>
      <c r="D107" s="72"/>
      <c r="E107" s="72"/>
      <c r="F107" s="72"/>
      <c r="G107" s="72"/>
      <c r="H107" s="59"/>
      <c r="I107" s="72"/>
      <c r="J107" s="72"/>
      <c r="K107" s="72"/>
      <c r="L107" s="72"/>
      <c r="M107" s="59"/>
      <c r="N107" s="72"/>
      <c r="O107" s="72"/>
      <c r="P107" s="72"/>
      <c r="Q107" s="72"/>
      <c r="R107" s="59"/>
      <c r="S107" s="72"/>
      <c r="T107" s="72"/>
      <c r="U107" s="72"/>
      <c r="V107" s="72"/>
      <c r="W107" s="59"/>
      <c r="X107" s="72"/>
      <c r="Y107" s="72"/>
      <c r="Z107" s="72"/>
      <c r="AA107" s="72"/>
      <c r="AB107" s="59"/>
      <c r="AC107" s="62"/>
      <c r="AD107" s="75" t="str">
        <f>SamstagHaupt!G25</f>
        <v>M50</v>
      </c>
      <c r="AE107" s="76"/>
      <c r="AF107" s="76"/>
      <c r="AG107" s="75" t="str">
        <f>SamstagHaupt!AB25</f>
        <v>Vorrunde</v>
      </c>
      <c r="AH107" s="76"/>
      <c r="AI107" s="76"/>
      <c r="AJ107" s="76"/>
      <c r="AK107" s="76"/>
    </row>
    <row r="108" spans="1:37">
      <c r="A108" s="65" t="s">
        <v>100</v>
      </c>
      <c r="C108" s="66"/>
      <c r="D108" s="67"/>
      <c r="E108" s="67"/>
      <c r="F108" s="67"/>
      <c r="G108" s="67"/>
      <c r="H108" s="68"/>
      <c r="I108" s="67"/>
      <c r="J108" s="67"/>
      <c r="K108" s="67"/>
      <c r="L108" s="67"/>
      <c r="M108" s="68"/>
      <c r="N108" s="67"/>
      <c r="O108" s="67"/>
      <c r="P108" s="67"/>
      <c r="Q108" s="67"/>
      <c r="R108" s="68"/>
      <c r="S108" s="67"/>
      <c r="T108" s="67"/>
      <c r="U108" s="67"/>
      <c r="V108" s="67"/>
      <c r="W108" s="68"/>
      <c r="X108" s="67"/>
      <c r="Y108" s="67"/>
      <c r="Z108" s="67"/>
      <c r="AA108" s="67"/>
      <c r="AB108" s="68"/>
      <c r="AC108" s="62"/>
      <c r="AD108" s="77"/>
      <c r="AE108" s="62"/>
      <c r="AF108" s="62"/>
      <c r="AG108" s="62"/>
      <c r="AH108" s="62"/>
      <c r="AI108" s="62"/>
      <c r="AJ108" s="62"/>
      <c r="AK108" s="62"/>
    </row>
    <row r="109" spans="1:37">
      <c r="A109" s="70" t="s">
        <v>101</v>
      </c>
      <c r="B109" s="58"/>
      <c r="C109" s="71"/>
      <c r="D109" s="72"/>
      <c r="E109" s="72"/>
      <c r="F109" s="72"/>
      <c r="G109" s="72"/>
      <c r="H109" s="59"/>
      <c r="I109" s="72"/>
      <c r="J109" s="72"/>
      <c r="K109" s="72"/>
      <c r="L109" s="72"/>
      <c r="M109" s="59"/>
      <c r="N109" s="72"/>
      <c r="O109" s="72"/>
      <c r="P109" s="72"/>
      <c r="Q109" s="72"/>
      <c r="R109" s="59"/>
      <c r="S109" s="72"/>
      <c r="T109" s="72"/>
      <c r="U109" s="72"/>
      <c r="V109" s="72"/>
      <c r="W109" s="59"/>
      <c r="X109" s="72"/>
      <c r="Y109" s="72"/>
      <c r="Z109" s="72"/>
      <c r="AA109" s="72"/>
      <c r="AB109" s="59"/>
      <c r="AC109" s="62"/>
      <c r="AD109" s="78" t="s">
        <v>104</v>
      </c>
      <c r="AE109" s="76"/>
      <c r="AF109" s="76"/>
      <c r="AG109" s="76"/>
      <c r="AH109" s="79"/>
      <c r="AI109" s="76"/>
      <c r="AJ109" s="76"/>
      <c r="AK109" s="80"/>
    </row>
    <row r="110" spans="1:37">
      <c r="D110" s="64"/>
      <c r="AD110" s="81"/>
      <c r="AE110" s="52"/>
      <c r="AF110" s="52"/>
      <c r="AG110" s="52"/>
      <c r="AH110" s="82"/>
      <c r="AI110" s="52"/>
      <c r="AJ110" s="52"/>
      <c r="AK110" s="53"/>
    </row>
    <row r="111" spans="1:37">
      <c r="A111" s="83" t="s">
        <v>105</v>
      </c>
      <c r="B111" s="76"/>
      <c r="C111" s="80"/>
      <c r="D111" s="84"/>
      <c r="E111" s="84" t="s">
        <v>100</v>
      </c>
      <c r="F111" s="85" t="s">
        <v>21</v>
      </c>
      <c r="G111" s="84" t="s">
        <v>101</v>
      </c>
      <c r="H111" s="86"/>
      <c r="I111" s="84" t="s">
        <v>106</v>
      </c>
      <c r="J111" s="84"/>
      <c r="K111" s="84"/>
      <c r="L111" s="84"/>
      <c r="M111" s="86"/>
      <c r="N111" s="84" t="s">
        <v>107</v>
      </c>
      <c r="O111" s="84"/>
      <c r="P111" s="84"/>
      <c r="Q111" s="84"/>
      <c r="R111" s="86"/>
      <c r="S111" s="73"/>
      <c r="T111" s="73"/>
      <c r="AD111" s="87" t="s">
        <v>108</v>
      </c>
      <c r="AE111" s="58"/>
      <c r="AF111" s="58"/>
      <c r="AG111" s="58"/>
      <c r="AH111" s="72"/>
      <c r="AI111" s="58"/>
      <c r="AJ111" s="58"/>
      <c r="AK111" s="59"/>
    </row>
    <row r="112" spans="1:37">
      <c r="A112" s="60"/>
      <c r="C112" s="61"/>
      <c r="H112" s="61"/>
      <c r="M112" s="61"/>
      <c r="N112" s="88"/>
      <c r="O112" s="89"/>
      <c r="P112" s="89"/>
      <c r="Q112" s="89"/>
      <c r="R112" s="90"/>
      <c r="S112" s="62"/>
      <c r="T112" s="56" t="s">
        <v>109</v>
      </c>
      <c r="AD112" s="91"/>
      <c r="AE112" s="62"/>
      <c r="AF112" s="62"/>
      <c r="AG112" s="62"/>
      <c r="AH112" s="92"/>
      <c r="AI112" s="62"/>
      <c r="AJ112" s="62"/>
      <c r="AK112" s="61"/>
    </row>
    <row r="113" spans="1:37">
      <c r="A113" s="93" t="s">
        <v>110</v>
      </c>
      <c r="B113" s="58"/>
      <c r="C113" s="59"/>
      <c r="D113" s="58"/>
      <c r="E113" s="58"/>
      <c r="F113" s="94" t="s">
        <v>21</v>
      </c>
      <c r="G113" s="58"/>
      <c r="H113" s="59"/>
      <c r="I113" s="58"/>
      <c r="J113" s="58"/>
      <c r="K113" s="94" t="s">
        <v>21</v>
      </c>
      <c r="L113" s="58"/>
      <c r="M113" s="59"/>
      <c r="N113" s="95"/>
      <c r="O113" s="95"/>
      <c r="P113" s="96"/>
      <c r="Q113" s="97"/>
      <c r="R113" s="98"/>
      <c r="S113" s="62"/>
      <c r="T113" s="62"/>
      <c r="AD113" s="87" t="s">
        <v>111</v>
      </c>
      <c r="AE113" s="58"/>
      <c r="AF113" s="58"/>
      <c r="AG113" s="58"/>
      <c r="AH113" s="72"/>
      <c r="AI113" s="58"/>
      <c r="AJ113" s="58"/>
      <c r="AK113" s="59"/>
    </row>
    <row r="114" spans="1:37">
      <c r="A114" s="60"/>
      <c r="C114" s="61"/>
      <c r="H114" s="61"/>
      <c r="K114" s="99"/>
      <c r="M114" s="61"/>
      <c r="N114" s="62"/>
      <c r="Q114" s="100"/>
      <c r="R114" s="61"/>
      <c r="S114" s="62"/>
      <c r="T114" s="58"/>
      <c r="U114" s="58"/>
      <c r="V114" s="58"/>
      <c r="W114" s="58"/>
      <c r="X114" s="58"/>
      <c r="Y114" s="58"/>
      <c r="Z114" s="58"/>
      <c r="AA114" s="58"/>
      <c r="AB114" s="58"/>
      <c r="AC114" s="62"/>
      <c r="AD114" s="91"/>
      <c r="AE114" s="62"/>
      <c r="AF114" s="62"/>
      <c r="AG114" s="62"/>
      <c r="AH114" s="92"/>
      <c r="AI114" s="62"/>
      <c r="AJ114" s="62"/>
      <c r="AK114" s="61"/>
    </row>
    <row r="115" spans="1:37">
      <c r="A115" s="93" t="s">
        <v>112</v>
      </c>
      <c r="B115" s="58"/>
      <c r="C115" s="59"/>
      <c r="D115" s="58"/>
      <c r="E115" s="58"/>
      <c r="F115" s="94" t="s">
        <v>21</v>
      </c>
      <c r="G115" s="58"/>
      <c r="H115" s="59"/>
      <c r="I115" s="58"/>
      <c r="J115" s="58"/>
      <c r="K115" s="94" t="s">
        <v>21</v>
      </c>
      <c r="L115" s="58"/>
      <c r="M115" s="59"/>
      <c r="N115" s="58"/>
      <c r="O115" s="58"/>
      <c r="P115" s="94" t="s">
        <v>21</v>
      </c>
      <c r="Q115" s="101"/>
      <c r="R115" s="59"/>
      <c r="S115" s="62"/>
      <c r="T115" s="62"/>
      <c r="AD115" s="87" t="s">
        <v>113</v>
      </c>
      <c r="AE115" s="58"/>
      <c r="AF115" s="58"/>
      <c r="AG115" s="58"/>
      <c r="AH115" s="72"/>
      <c r="AI115" s="58"/>
      <c r="AJ115" s="58"/>
      <c r="AK115" s="59"/>
    </row>
    <row r="116" spans="1:37">
      <c r="AD116" s="91" t="s">
        <v>114</v>
      </c>
      <c r="AE116" s="62"/>
      <c r="AF116" s="62"/>
      <c r="AG116" s="62"/>
      <c r="AH116" s="92"/>
      <c r="AI116" s="62"/>
      <c r="AJ116" s="62"/>
      <c r="AK116" s="61"/>
    </row>
    <row r="117" spans="1:37">
      <c r="A117" s="102"/>
      <c r="B117" s="76"/>
      <c r="C117" s="76"/>
      <c r="D117" s="76"/>
      <c r="E117" s="76" t="s">
        <v>100</v>
      </c>
      <c r="F117" s="76"/>
      <c r="G117" s="76"/>
      <c r="H117" s="76"/>
      <c r="I117" s="76"/>
      <c r="J117" s="76"/>
      <c r="K117" s="76"/>
      <c r="L117" s="76"/>
      <c r="M117" s="76"/>
      <c r="N117" s="85" t="s">
        <v>40</v>
      </c>
      <c r="O117" s="76"/>
      <c r="P117" s="76"/>
      <c r="Q117" s="76"/>
      <c r="R117" s="76"/>
      <c r="S117" s="76"/>
      <c r="T117" s="76" t="s">
        <v>101</v>
      </c>
      <c r="U117" s="76"/>
      <c r="V117" s="76"/>
      <c r="W117" s="76"/>
      <c r="X117" s="76"/>
      <c r="Y117" s="76"/>
      <c r="Z117" s="76"/>
      <c r="AA117" s="76"/>
      <c r="AB117" s="80"/>
      <c r="AD117" s="87" t="s">
        <v>115</v>
      </c>
      <c r="AE117" s="58"/>
      <c r="AF117" s="58"/>
      <c r="AG117" s="58"/>
      <c r="AH117" s="72"/>
      <c r="AI117" s="58"/>
      <c r="AJ117" s="58"/>
      <c r="AK117" s="59"/>
    </row>
    <row r="118" spans="1:37">
      <c r="A118" s="103" t="s">
        <v>116</v>
      </c>
      <c r="B118" s="104" t="s">
        <v>117</v>
      </c>
      <c r="C118" s="104"/>
      <c r="D118" s="104"/>
      <c r="E118" s="104"/>
      <c r="F118" s="104"/>
      <c r="G118" s="105"/>
      <c r="H118" s="104" t="s">
        <v>118</v>
      </c>
      <c r="I118" s="104"/>
      <c r="J118" s="105"/>
      <c r="K118" s="106" t="s">
        <v>119</v>
      </c>
      <c r="L118" s="107" t="s">
        <v>120</v>
      </c>
      <c r="M118" s="108"/>
      <c r="N118" s="109" t="s">
        <v>94</v>
      </c>
      <c r="O118" s="105" t="s">
        <v>116</v>
      </c>
      <c r="P118" s="104" t="s">
        <v>117</v>
      </c>
      <c r="Q118" s="104"/>
      <c r="R118" s="104"/>
      <c r="S118" s="104"/>
      <c r="T118" s="104"/>
      <c r="U118" s="105"/>
      <c r="V118" s="104" t="s">
        <v>118</v>
      </c>
      <c r="W118" s="104"/>
      <c r="X118" s="105"/>
      <c r="Y118" s="106" t="s">
        <v>119</v>
      </c>
      <c r="Z118" s="107" t="s">
        <v>120</v>
      </c>
      <c r="AA118" s="108"/>
      <c r="AB118" s="109" t="s">
        <v>94</v>
      </c>
    </row>
    <row r="119" spans="1:37">
      <c r="A119" s="110" t="s">
        <v>121</v>
      </c>
      <c r="B119" s="111"/>
      <c r="C119" s="111"/>
      <c r="D119" s="111"/>
      <c r="E119" s="111"/>
      <c r="F119" s="111"/>
      <c r="G119" s="112"/>
      <c r="H119" s="111"/>
      <c r="I119" s="111"/>
      <c r="J119" s="112"/>
      <c r="K119" s="113"/>
      <c r="L119" s="114"/>
      <c r="M119" s="115"/>
      <c r="N119" s="116"/>
      <c r="O119" s="117" t="s">
        <v>121</v>
      </c>
      <c r="P119" s="111"/>
      <c r="Q119" s="111"/>
      <c r="R119" s="111"/>
      <c r="S119" s="111"/>
      <c r="T119" s="111"/>
      <c r="U119" s="112"/>
      <c r="V119" s="111"/>
      <c r="W119" s="111"/>
      <c r="X119" s="112"/>
      <c r="Y119" s="113"/>
      <c r="Z119" s="114"/>
      <c r="AA119" s="115"/>
      <c r="AB119" s="116"/>
      <c r="AD119" s="64" t="s">
        <v>122</v>
      </c>
    </row>
    <row r="120" spans="1:37">
      <c r="A120" s="110" t="s">
        <v>123</v>
      </c>
      <c r="B120" s="111"/>
      <c r="C120" s="111"/>
      <c r="D120" s="111"/>
      <c r="E120" s="111"/>
      <c r="F120" s="111"/>
      <c r="G120" s="112"/>
      <c r="H120" s="111"/>
      <c r="I120" s="111"/>
      <c r="J120" s="112"/>
      <c r="K120" s="118"/>
      <c r="L120" s="119"/>
      <c r="M120" s="112"/>
      <c r="N120" s="116"/>
      <c r="O120" s="117" t="s">
        <v>123</v>
      </c>
      <c r="P120" s="111"/>
      <c r="Q120" s="111"/>
      <c r="R120" s="111"/>
      <c r="S120" s="111"/>
      <c r="T120" s="111"/>
      <c r="U120" s="112"/>
      <c r="V120" s="111"/>
      <c r="W120" s="111"/>
      <c r="X120" s="112"/>
      <c r="Y120" s="118"/>
      <c r="Z120" s="119"/>
      <c r="AA120" s="112"/>
      <c r="AB120" s="116"/>
      <c r="AD120" s="120"/>
      <c r="AE120" s="58"/>
      <c r="AF120" s="58"/>
      <c r="AG120" s="58"/>
      <c r="AH120" s="58"/>
      <c r="AI120" s="58"/>
      <c r="AJ120" s="58"/>
      <c r="AK120" s="58"/>
    </row>
    <row r="121" spans="1:37">
      <c r="A121" s="110" t="s">
        <v>124</v>
      </c>
      <c r="B121" s="111"/>
      <c r="C121" s="111"/>
      <c r="D121" s="111"/>
      <c r="E121" s="111"/>
      <c r="F121" s="111"/>
      <c r="G121" s="112"/>
      <c r="H121" s="111"/>
      <c r="I121" s="111"/>
      <c r="J121" s="112"/>
      <c r="K121" s="118"/>
      <c r="L121" s="119"/>
      <c r="M121" s="112"/>
      <c r="N121" s="116"/>
      <c r="O121" s="117" t="s">
        <v>124</v>
      </c>
      <c r="P121" s="111"/>
      <c r="Q121" s="111"/>
      <c r="R121" s="111"/>
      <c r="S121" s="111"/>
      <c r="T121" s="111"/>
      <c r="U121" s="112"/>
      <c r="V121" s="111"/>
      <c r="W121" s="111"/>
      <c r="X121" s="112"/>
      <c r="Y121" s="118"/>
      <c r="Z121" s="119"/>
      <c r="AA121" s="112"/>
      <c r="AB121" s="116"/>
      <c r="AD121" s="64" t="s">
        <v>96</v>
      </c>
    </row>
    <row r="122" spans="1:37">
      <c r="A122" s="110" t="s">
        <v>125</v>
      </c>
      <c r="B122" s="111"/>
      <c r="C122" s="111"/>
      <c r="D122" s="111"/>
      <c r="E122" s="111"/>
      <c r="F122" s="111"/>
      <c r="G122" s="112"/>
      <c r="H122" s="111"/>
      <c r="I122" s="111"/>
      <c r="J122" s="112"/>
      <c r="K122" s="118"/>
      <c r="L122" s="119"/>
      <c r="M122" s="112"/>
      <c r="N122" s="116"/>
      <c r="O122" s="117" t="s">
        <v>125</v>
      </c>
      <c r="P122" s="111"/>
      <c r="Q122" s="111"/>
      <c r="R122" s="111"/>
      <c r="S122" s="111"/>
      <c r="T122" s="111"/>
      <c r="U122" s="112"/>
      <c r="V122" s="111"/>
      <c r="W122" s="111"/>
      <c r="X122" s="112"/>
      <c r="Y122" s="118"/>
      <c r="Z122" s="119"/>
      <c r="AA122" s="112"/>
      <c r="AB122" s="116"/>
      <c r="AD122" s="120"/>
      <c r="AE122" s="58"/>
      <c r="AF122" s="58"/>
      <c r="AG122" s="58"/>
      <c r="AH122" s="58"/>
      <c r="AI122" s="58"/>
      <c r="AJ122" s="58"/>
      <c r="AK122" s="58"/>
    </row>
    <row r="123" spans="1:37">
      <c r="A123" s="110" t="s">
        <v>126</v>
      </c>
      <c r="B123" s="111"/>
      <c r="C123" s="111"/>
      <c r="D123" s="111"/>
      <c r="E123" s="111"/>
      <c r="F123" s="111"/>
      <c r="G123" s="112"/>
      <c r="H123" s="111"/>
      <c r="I123" s="111"/>
      <c r="J123" s="112"/>
      <c r="K123" s="118"/>
      <c r="L123" s="119"/>
      <c r="M123" s="112"/>
      <c r="N123" s="116"/>
      <c r="O123" s="117" t="s">
        <v>126</v>
      </c>
      <c r="P123" s="111"/>
      <c r="Q123" s="111"/>
      <c r="R123" s="111"/>
      <c r="S123" s="111"/>
      <c r="T123" s="111"/>
      <c r="U123" s="112"/>
      <c r="V123" s="111"/>
      <c r="W123" s="111"/>
      <c r="X123" s="112"/>
      <c r="Y123" s="118"/>
      <c r="Z123" s="119"/>
      <c r="AA123" s="112"/>
      <c r="AB123" s="116"/>
      <c r="AD123" s="64" t="s">
        <v>127</v>
      </c>
    </row>
    <row r="124" spans="1:37">
      <c r="A124" s="121" t="s">
        <v>128</v>
      </c>
      <c r="B124" s="58"/>
      <c r="C124" s="58"/>
      <c r="D124" s="58"/>
      <c r="E124" s="58"/>
      <c r="F124" s="58"/>
      <c r="G124" s="72"/>
      <c r="H124" s="58"/>
      <c r="I124" s="58"/>
      <c r="J124" s="72"/>
      <c r="K124" s="122"/>
      <c r="L124" s="123"/>
      <c r="M124" s="72"/>
      <c r="N124" s="59"/>
      <c r="O124" s="124" t="s">
        <v>128</v>
      </c>
      <c r="P124" s="58"/>
      <c r="Q124" s="58"/>
      <c r="R124" s="58"/>
      <c r="S124" s="58"/>
      <c r="T124" s="58"/>
      <c r="U124" s="72"/>
      <c r="V124" s="58"/>
      <c r="W124" s="58"/>
      <c r="X124" s="72"/>
      <c r="Y124" s="122"/>
      <c r="Z124" s="123"/>
      <c r="AA124" s="72"/>
      <c r="AB124" s="59"/>
      <c r="AD124" s="120"/>
      <c r="AE124" s="125" t="str">
        <f>Daten!$A$35</f>
        <v>Fredenbeck</v>
      </c>
      <c r="AF124" s="58"/>
      <c r="AG124" s="58"/>
      <c r="AH124" s="58"/>
      <c r="AI124" s="58"/>
      <c r="AJ124" s="58"/>
      <c r="AK124" s="58"/>
    </row>
    <row r="125" spans="1:37">
      <c r="A125" s="65" t="s">
        <v>129</v>
      </c>
      <c r="N125" s="61"/>
      <c r="O125" s="64" t="s">
        <v>129</v>
      </c>
      <c r="AB125" s="61"/>
      <c r="AD125" s="64" t="s">
        <v>130</v>
      </c>
    </row>
    <row r="126" spans="1:37">
      <c r="A126" s="57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9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8"/>
      <c r="AB126" s="59"/>
      <c r="AD126" s="58"/>
      <c r="AE126" s="126" t="str">
        <f>Daten!$A$32</f>
        <v>05.05.2017</v>
      </c>
      <c r="AF126" s="58"/>
      <c r="AG126" s="58"/>
      <c r="AH126" s="58"/>
      <c r="AI126" s="58"/>
      <c r="AJ126" s="58"/>
      <c r="AK126" s="58"/>
    </row>
    <row r="127" spans="1:37">
      <c r="A127" s="51" t="s">
        <v>95</v>
      </c>
      <c r="B127" s="52"/>
      <c r="C127" s="52"/>
      <c r="D127" s="52"/>
      <c r="E127" s="53"/>
      <c r="F127" s="54" t="s">
        <v>96</v>
      </c>
      <c r="G127" s="52"/>
      <c r="H127" s="52"/>
      <c r="I127" s="52"/>
      <c r="J127" s="52"/>
      <c r="K127" s="52"/>
      <c r="L127" s="52"/>
      <c r="M127" s="52"/>
      <c r="N127" s="52"/>
      <c r="O127" s="52"/>
      <c r="P127" s="53"/>
      <c r="Q127" s="54" t="s">
        <v>97</v>
      </c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3"/>
      <c r="AC127" s="55" t="s">
        <v>98</v>
      </c>
    </row>
    <row r="128" spans="1:37">
      <c r="A128" s="57"/>
      <c r="B128" s="58"/>
      <c r="C128" s="58"/>
      <c r="D128" s="58"/>
      <c r="E128" s="59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9"/>
      <c r="Q128" s="58"/>
      <c r="R128" s="58" t="str">
        <f ca="1">SamstagHaupt!P26</f>
        <v>SV Kehlen</v>
      </c>
      <c r="S128" s="58"/>
      <c r="T128" s="58"/>
      <c r="U128" s="58"/>
      <c r="V128" s="58"/>
      <c r="W128" s="58"/>
      <c r="X128" s="58"/>
      <c r="Y128" s="58"/>
      <c r="Z128" s="58"/>
      <c r="AA128" s="58" t="str">
        <f>SamstagHaupt!N26</f>
        <v>M40</v>
      </c>
      <c r="AB128" s="59"/>
      <c r="AC128" s="55" t="s">
        <v>99</v>
      </c>
    </row>
    <row r="129" spans="1:37" ht="15.95" customHeight="1">
      <c r="A129" s="60" t="s">
        <v>100</v>
      </c>
      <c r="C129" s="56" t="str">
        <f ca="1">SamstagHaupt!I26</f>
        <v>VfL Waiblingen</v>
      </c>
      <c r="M129" s="61"/>
      <c r="N129" s="62" t="s">
        <v>101</v>
      </c>
      <c r="O129" s="63"/>
      <c r="P129" s="56" t="str">
        <f ca="1">SamstagHaupt!M26</f>
        <v>TSG Eisenberg</v>
      </c>
      <c r="AB129" s="61"/>
    </row>
    <row r="130" spans="1:37">
      <c r="A130" s="57"/>
      <c r="B130" s="58"/>
      <c r="C130" s="58"/>
      <c r="M130" s="61"/>
      <c r="N130" s="62"/>
      <c r="AB130" s="61"/>
      <c r="AD130" s="64" t="s">
        <v>37</v>
      </c>
      <c r="AG130" s="64" t="s">
        <v>102</v>
      </c>
      <c r="AJ130" s="64" t="s">
        <v>39</v>
      </c>
    </row>
    <row r="131" spans="1:37">
      <c r="A131" s="65" t="s">
        <v>100</v>
      </c>
      <c r="C131" s="66"/>
      <c r="D131" s="67"/>
      <c r="E131" s="67"/>
      <c r="F131" s="67"/>
      <c r="G131" s="67"/>
      <c r="H131" s="68"/>
      <c r="I131" s="67"/>
      <c r="J131" s="67"/>
      <c r="K131" s="67"/>
      <c r="L131" s="67"/>
      <c r="M131" s="68"/>
      <c r="N131" s="67"/>
      <c r="O131" s="67"/>
      <c r="P131" s="67"/>
      <c r="Q131" s="67"/>
      <c r="R131" s="68"/>
      <c r="S131" s="67"/>
      <c r="T131" s="67"/>
      <c r="U131" s="67"/>
      <c r="V131" s="67"/>
      <c r="W131" s="68"/>
      <c r="X131" s="67"/>
      <c r="Y131" s="67"/>
      <c r="Z131" s="67"/>
      <c r="AA131" s="67"/>
      <c r="AB131" s="68"/>
      <c r="AC131" s="62"/>
      <c r="AD131" s="69"/>
      <c r="AE131" s="53"/>
      <c r="AF131" s="62"/>
      <c r="AG131" s="69"/>
      <c r="AH131" s="53"/>
      <c r="AJ131" s="69"/>
      <c r="AK131" s="53"/>
    </row>
    <row r="132" spans="1:37">
      <c r="A132" s="70" t="s">
        <v>101</v>
      </c>
      <c r="B132" s="58"/>
      <c r="C132" s="71"/>
      <c r="D132" s="72"/>
      <c r="E132" s="72"/>
      <c r="F132" s="72"/>
      <c r="G132" s="72"/>
      <c r="H132" s="59"/>
      <c r="I132" s="72"/>
      <c r="J132" s="72"/>
      <c r="K132" s="72"/>
      <c r="L132" s="72"/>
      <c r="M132" s="59"/>
      <c r="N132" s="72"/>
      <c r="O132" s="72"/>
      <c r="P132" s="72"/>
      <c r="Q132" s="72"/>
      <c r="R132" s="59"/>
      <c r="S132" s="72"/>
      <c r="T132" s="72"/>
      <c r="U132" s="72"/>
      <c r="V132" s="72"/>
      <c r="W132" s="59"/>
      <c r="X132" s="72"/>
      <c r="Y132" s="72"/>
      <c r="Z132" s="72"/>
      <c r="AA132" s="72"/>
      <c r="AB132" s="59"/>
      <c r="AC132" s="62"/>
      <c r="AD132" s="462">
        <f>SamstagHaupt!C26</f>
        <v>2</v>
      </c>
      <c r="AE132" s="463"/>
      <c r="AF132" s="62"/>
      <c r="AG132" s="462">
        <f>SamstagHaupt!E26</f>
        <v>5</v>
      </c>
      <c r="AH132" s="463"/>
      <c r="AJ132" s="462">
        <f>SamstagHaupt!F26</f>
        <v>1</v>
      </c>
      <c r="AK132" s="463"/>
    </row>
    <row r="133" spans="1:37">
      <c r="A133" s="65" t="s">
        <v>100</v>
      </c>
      <c r="C133" s="66"/>
      <c r="D133" s="67"/>
      <c r="E133" s="67"/>
      <c r="F133" s="67"/>
      <c r="G133" s="67"/>
      <c r="H133" s="68"/>
      <c r="I133" s="67"/>
      <c r="J133" s="67"/>
      <c r="K133" s="67"/>
      <c r="L133" s="67"/>
      <c r="M133" s="68"/>
      <c r="N133" s="67"/>
      <c r="O133" s="67"/>
      <c r="P133" s="67"/>
      <c r="Q133" s="67"/>
      <c r="R133" s="68"/>
      <c r="S133" s="67"/>
      <c r="T133" s="67"/>
      <c r="U133" s="67"/>
      <c r="V133" s="67"/>
      <c r="W133" s="68"/>
      <c r="X133" s="67"/>
      <c r="Y133" s="67"/>
      <c r="Z133" s="67"/>
      <c r="AA133" s="67"/>
      <c r="AB133" s="68"/>
      <c r="AC133" s="62"/>
      <c r="AD133" s="57"/>
      <c r="AE133" s="59"/>
      <c r="AF133" s="62"/>
      <c r="AG133" s="57"/>
      <c r="AH133" s="59"/>
      <c r="AJ133" s="57"/>
      <c r="AK133" s="59"/>
    </row>
    <row r="134" spans="1:37">
      <c r="A134" s="70" t="s">
        <v>101</v>
      </c>
      <c r="B134" s="58"/>
      <c r="C134" s="71"/>
      <c r="D134" s="72"/>
      <c r="E134" s="72"/>
      <c r="F134" s="72"/>
      <c r="G134" s="72"/>
      <c r="H134" s="59"/>
      <c r="I134" s="72"/>
      <c r="J134" s="72"/>
      <c r="K134" s="72"/>
      <c r="L134" s="72"/>
      <c r="M134" s="59"/>
      <c r="N134" s="72"/>
      <c r="O134" s="72"/>
      <c r="P134" s="72"/>
      <c r="Q134" s="72"/>
      <c r="R134" s="59"/>
      <c r="S134" s="72"/>
      <c r="T134" s="72"/>
      <c r="U134" s="72"/>
      <c r="V134" s="72"/>
      <c r="W134" s="59"/>
      <c r="X134" s="72"/>
      <c r="Y134" s="72"/>
      <c r="Z134" s="72"/>
      <c r="AA134" s="72"/>
      <c r="AB134" s="59"/>
      <c r="AC134" s="62"/>
      <c r="AD134" s="62"/>
      <c r="AE134" s="62"/>
      <c r="AF134" s="62"/>
      <c r="AG134" s="62"/>
    </row>
    <row r="135" spans="1:37">
      <c r="A135" s="65" t="s">
        <v>100</v>
      </c>
      <c r="C135" s="66"/>
      <c r="D135" s="67"/>
      <c r="E135" s="67"/>
      <c r="F135" s="67"/>
      <c r="G135" s="67"/>
      <c r="H135" s="68"/>
      <c r="I135" s="67"/>
      <c r="J135" s="67"/>
      <c r="K135" s="67"/>
      <c r="L135" s="67"/>
      <c r="M135" s="68"/>
      <c r="N135" s="67"/>
      <c r="O135" s="67"/>
      <c r="P135" s="67"/>
      <c r="Q135" s="67"/>
      <c r="R135" s="68"/>
      <c r="S135" s="67"/>
      <c r="T135" s="67"/>
      <c r="U135" s="67"/>
      <c r="V135" s="67"/>
      <c r="W135" s="68"/>
      <c r="X135" s="67"/>
      <c r="Y135" s="67"/>
      <c r="Z135" s="67"/>
      <c r="AA135" s="67"/>
      <c r="AB135" s="68"/>
      <c r="AC135" s="62"/>
      <c r="AD135" s="73" t="s">
        <v>103</v>
      </c>
      <c r="AE135" s="62"/>
      <c r="AF135" s="62"/>
      <c r="AG135" s="62"/>
    </row>
    <row r="136" spans="1:37">
      <c r="A136" s="70" t="s">
        <v>101</v>
      </c>
      <c r="B136" s="58"/>
      <c r="C136" s="71"/>
      <c r="D136" s="72"/>
      <c r="E136" s="72"/>
      <c r="F136" s="72"/>
      <c r="G136" s="72"/>
      <c r="H136" s="59"/>
      <c r="I136" s="72"/>
      <c r="J136" s="72"/>
      <c r="K136" s="72"/>
      <c r="L136" s="72"/>
      <c r="M136" s="59"/>
      <c r="N136" s="72"/>
      <c r="O136" s="72"/>
      <c r="P136" s="72"/>
      <c r="Q136" s="72"/>
      <c r="R136" s="59"/>
      <c r="S136" s="72"/>
      <c r="T136" s="72"/>
      <c r="U136" s="72"/>
      <c r="V136" s="72"/>
      <c r="W136" s="59"/>
      <c r="X136" s="72"/>
      <c r="Y136" s="72"/>
      <c r="Z136" s="72"/>
      <c r="AA136" s="72"/>
      <c r="AB136" s="59"/>
      <c r="AC136" s="62"/>
      <c r="AD136" s="62"/>
      <c r="AE136" s="62"/>
      <c r="AF136" s="62"/>
      <c r="AG136" s="62"/>
    </row>
    <row r="137" spans="1:37">
      <c r="A137" s="65" t="s">
        <v>100</v>
      </c>
      <c r="C137" s="66"/>
      <c r="D137" s="67"/>
      <c r="E137" s="67"/>
      <c r="F137" s="67"/>
      <c r="G137" s="67"/>
      <c r="H137" s="68"/>
      <c r="I137" s="67"/>
      <c r="J137" s="67"/>
      <c r="K137" s="67"/>
      <c r="L137" s="67"/>
      <c r="M137" s="68"/>
      <c r="N137" s="67"/>
      <c r="O137" s="67"/>
      <c r="P137" s="67"/>
      <c r="Q137" s="67"/>
      <c r="R137" s="68"/>
      <c r="S137" s="67"/>
      <c r="T137" s="67"/>
      <c r="U137" s="67"/>
      <c r="V137" s="67"/>
      <c r="W137" s="68"/>
      <c r="X137" s="67"/>
      <c r="Y137" s="67"/>
      <c r="Z137" s="67"/>
      <c r="AA137" s="67"/>
      <c r="AB137" s="68"/>
      <c r="AC137" s="62"/>
      <c r="AD137" s="74" t="str">
        <f>Daten!$A$31</f>
        <v>DM Senioren 2017</v>
      </c>
      <c r="AE137" s="58"/>
      <c r="AF137" s="58"/>
      <c r="AG137" s="58"/>
      <c r="AH137" s="58"/>
      <c r="AI137" s="58"/>
      <c r="AJ137" s="58"/>
      <c r="AK137" s="58"/>
    </row>
    <row r="138" spans="1:37">
      <c r="A138" s="70" t="s">
        <v>101</v>
      </c>
      <c r="B138" s="58"/>
      <c r="C138" s="71"/>
      <c r="D138" s="72"/>
      <c r="E138" s="72"/>
      <c r="F138" s="72"/>
      <c r="G138" s="72"/>
      <c r="H138" s="59"/>
      <c r="I138" s="72"/>
      <c r="J138" s="72"/>
      <c r="K138" s="72"/>
      <c r="L138" s="72"/>
      <c r="M138" s="59"/>
      <c r="N138" s="72"/>
      <c r="O138" s="72"/>
      <c r="P138" s="72"/>
      <c r="Q138" s="72"/>
      <c r="R138" s="59"/>
      <c r="S138" s="72"/>
      <c r="T138" s="72"/>
      <c r="U138" s="72"/>
      <c r="V138" s="72"/>
      <c r="W138" s="59"/>
      <c r="X138" s="72"/>
      <c r="Y138" s="72"/>
      <c r="Z138" s="72"/>
      <c r="AA138" s="72"/>
      <c r="AB138" s="59"/>
      <c r="AC138" s="62"/>
      <c r="AD138" s="75" t="str">
        <f>SamstagHaupt!G26</f>
        <v>M40</v>
      </c>
      <c r="AE138" s="76"/>
      <c r="AF138" s="76"/>
      <c r="AG138" s="75" t="str">
        <f>SamstagHaupt!AB26</f>
        <v>Vorrunde</v>
      </c>
      <c r="AH138" s="76"/>
      <c r="AI138" s="76"/>
      <c r="AJ138" s="76"/>
      <c r="AK138" s="76"/>
    </row>
    <row r="139" spans="1:37">
      <c r="A139" s="65" t="s">
        <v>100</v>
      </c>
      <c r="C139" s="66"/>
      <c r="D139" s="67"/>
      <c r="E139" s="67"/>
      <c r="F139" s="67"/>
      <c r="G139" s="67"/>
      <c r="H139" s="68"/>
      <c r="I139" s="67"/>
      <c r="J139" s="67"/>
      <c r="K139" s="67"/>
      <c r="L139" s="67"/>
      <c r="M139" s="68"/>
      <c r="N139" s="67"/>
      <c r="O139" s="67"/>
      <c r="P139" s="67"/>
      <c r="Q139" s="67"/>
      <c r="R139" s="68"/>
      <c r="S139" s="67"/>
      <c r="T139" s="67"/>
      <c r="U139" s="67"/>
      <c r="V139" s="67"/>
      <c r="W139" s="68"/>
      <c r="X139" s="67"/>
      <c r="Y139" s="67"/>
      <c r="Z139" s="67"/>
      <c r="AA139" s="67"/>
      <c r="AB139" s="68"/>
      <c r="AC139" s="62"/>
      <c r="AD139" s="77"/>
      <c r="AE139" s="62"/>
      <c r="AF139" s="62"/>
      <c r="AG139" s="62"/>
      <c r="AH139" s="62"/>
      <c r="AI139" s="62"/>
      <c r="AJ139" s="62"/>
      <c r="AK139" s="62"/>
    </row>
    <row r="140" spans="1:37">
      <c r="A140" s="70" t="s">
        <v>101</v>
      </c>
      <c r="B140" s="58"/>
      <c r="C140" s="71"/>
      <c r="D140" s="72"/>
      <c r="E140" s="72"/>
      <c r="F140" s="72"/>
      <c r="G140" s="72"/>
      <c r="H140" s="59"/>
      <c r="I140" s="72"/>
      <c r="J140" s="72"/>
      <c r="K140" s="72"/>
      <c r="L140" s="72"/>
      <c r="M140" s="59"/>
      <c r="N140" s="72"/>
      <c r="O140" s="72"/>
      <c r="P140" s="72"/>
      <c r="Q140" s="72"/>
      <c r="R140" s="59"/>
      <c r="S140" s="72"/>
      <c r="T140" s="72"/>
      <c r="U140" s="72"/>
      <c r="V140" s="72"/>
      <c r="W140" s="59"/>
      <c r="X140" s="72"/>
      <c r="Y140" s="72"/>
      <c r="Z140" s="72"/>
      <c r="AA140" s="72"/>
      <c r="AB140" s="59"/>
      <c r="AC140" s="62"/>
      <c r="AD140" s="78" t="s">
        <v>104</v>
      </c>
      <c r="AE140" s="76"/>
      <c r="AF140" s="76"/>
      <c r="AG140" s="76"/>
      <c r="AH140" s="79"/>
      <c r="AI140" s="76"/>
      <c r="AJ140" s="76"/>
      <c r="AK140" s="80"/>
    </row>
    <row r="141" spans="1:37">
      <c r="D141" s="64"/>
      <c r="AD141" s="81"/>
      <c r="AE141" s="52"/>
      <c r="AF141" s="52"/>
      <c r="AG141" s="52"/>
      <c r="AH141" s="82"/>
      <c r="AI141" s="52"/>
      <c r="AJ141" s="52"/>
      <c r="AK141" s="53"/>
    </row>
    <row r="142" spans="1:37">
      <c r="A142" s="83" t="s">
        <v>105</v>
      </c>
      <c r="B142" s="76"/>
      <c r="C142" s="80"/>
      <c r="D142" s="84"/>
      <c r="E142" s="84" t="s">
        <v>100</v>
      </c>
      <c r="F142" s="85" t="s">
        <v>21</v>
      </c>
      <c r="G142" s="84" t="s">
        <v>101</v>
      </c>
      <c r="H142" s="86"/>
      <c r="I142" s="84" t="s">
        <v>106</v>
      </c>
      <c r="J142" s="84"/>
      <c r="K142" s="84"/>
      <c r="L142" s="84"/>
      <c r="M142" s="86"/>
      <c r="N142" s="84" t="s">
        <v>107</v>
      </c>
      <c r="O142" s="84"/>
      <c r="P142" s="84"/>
      <c r="Q142" s="84"/>
      <c r="R142" s="86"/>
      <c r="S142" s="73"/>
      <c r="T142" s="73"/>
      <c r="AD142" s="87" t="s">
        <v>108</v>
      </c>
      <c r="AE142" s="58"/>
      <c r="AF142" s="58"/>
      <c r="AG142" s="58"/>
      <c r="AH142" s="72"/>
      <c r="AI142" s="58"/>
      <c r="AJ142" s="58"/>
      <c r="AK142" s="59"/>
    </row>
    <row r="143" spans="1:37">
      <c r="A143" s="60"/>
      <c r="C143" s="61"/>
      <c r="H143" s="61"/>
      <c r="M143" s="61"/>
      <c r="N143" s="88"/>
      <c r="O143" s="89"/>
      <c r="P143" s="89"/>
      <c r="Q143" s="89"/>
      <c r="R143" s="90"/>
      <c r="S143" s="62"/>
      <c r="T143" s="56" t="s">
        <v>109</v>
      </c>
      <c r="AD143" s="91"/>
      <c r="AE143" s="62"/>
      <c r="AF143" s="62"/>
      <c r="AG143" s="62"/>
      <c r="AH143" s="92"/>
      <c r="AI143" s="62"/>
      <c r="AJ143" s="62"/>
      <c r="AK143" s="61"/>
    </row>
    <row r="144" spans="1:37">
      <c r="A144" s="93" t="s">
        <v>110</v>
      </c>
      <c r="B144" s="58"/>
      <c r="C144" s="59"/>
      <c r="D144" s="58"/>
      <c r="E144" s="58"/>
      <c r="F144" s="94" t="s">
        <v>21</v>
      </c>
      <c r="G144" s="58"/>
      <c r="H144" s="59"/>
      <c r="I144" s="58"/>
      <c r="J144" s="58"/>
      <c r="K144" s="94" t="s">
        <v>21</v>
      </c>
      <c r="L144" s="58"/>
      <c r="M144" s="59"/>
      <c r="N144" s="95"/>
      <c r="O144" s="95"/>
      <c r="P144" s="96"/>
      <c r="Q144" s="97"/>
      <c r="R144" s="98"/>
      <c r="S144" s="62"/>
      <c r="T144" s="62"/>
      <c r="AD144" s="87" t="s">
        <v>111</v>
      </c>
      <c r="AE144" s="58"/>
      <c r="AF144" s="58"/>
      <c r="AG144" s="58"/>
      <c r="AH144" s="72"/>
      <c r="AI144" s="58"/>
      <c r="AJ144" s="58"/>
      <c r="AK144" s="59"/>
    </row>
    <row r="145" spans="1:37">
      <c r="A145" s="60"/>
      <c r="C145" s="61"/>
      <c r="H145" s="61"/>
      <c r="K145" s="99"/>
      <c r="M145" s="61"/>
      <c r="N145" s="62"/>
      <c r="Q145" s="100"/>
      <c r="R145" s="61"/>
      <c r="S145" s="62"/>
      <c r="T145" s="58"/>
      <c r="U145" s="58"/>
      <c r="V145" s="58"/>
      <c r="W145" s="58"/>
      <c r="X145" s="58"/>
      <c r="Y145" s="58"/>
      <c r="Z145" s="58"/>
      <c r="AA145" s="58"/>
      <c r="AB145" s="58"/>
      <c r="AC145" s="62"/>
      <c r="AD145" s="91"/>
      <c r="AE145" s="62"/>
      <c r="AF145" s="62"/>
      <c r="AG145" s="62"/>
      <c r="AH145" s="92"/>
      <c r="AI145" s="62"/>
      <c r="AJ145" s="62"/>
      <c r="AK145" s="61"/>
    </row>
    <row r="146" spans="1:37">
      <c r="A146" s="93" t="s">
        <v>112</v>
      </c>
      <c r="B146" s="58"/>
      <c r="C146" s="59"/>
      <c r="D146" s="58"/>
      <c r="E146" s="58"/>
      <c r="F146" s="94" t="s">
        <v>21</v>
      </c>
      <c r="G146" s="58"/>
      <c r="H146" s="59"/>
      <c r="I146" s="58"/>
      <c r="J146" s="58"/>
      <c r="K146" s="94" t="s">
        <v>21</v>
      </c>
      <c r="L146" s="58"/>
      <c r="M146" s="59"/>
      <c r="N146" s="58"/>
      <c r="O146" s="58"/>
      <c r="P146" s="94" t="s">
        <v>21</v>
      </c>
      <c r="Q146" s="101"/>
      <c r="R146" s="59"/>
      <c r="S146" s="62"/>
      <c r="T146" s="62"/>
      <c r="AD146" s="87" t="s">
        <v>113</v>
      </c>
      <c r="AE146" s="58"/>
      <c r="AF146" s="58"/>
      <c r="AG146" s="58"/>
      <c r="AH146" s="72"/>
      <c r="AI146" s="58"/>
      <c r="AJ146" s="58"/>
      <c r="AK146" s="59"/>
    </row>
    <row r="147" spans="1:37">
      <c r="AD147" s="91" t="s">
        <v>114</v>
      </c>
      <c r="AE147" s="62"/>
      <c r="AF147" s="62"/>
      <c r="AG147" s="62"/>
      <c r="AH147" s="92"/>
      <c r="AI147" s="62"/>
      <c r="AJ147" s="62"/>
      <c r="AK147" s="61"/>
    </row>
    <row r="148" spans="1:37">
      <c r="A148" s="102"/>
      <c r="B148" s="76"/>
      <c r="C148" s="76"/>
      <c r="D148" s="76"/>
      <c r="E148" s="76" t="s">
        <v>100</v>
      </c>
      <c r="F148" s="76"/>
      <c r="G148" s="76"/>
      <c r="H148" s="76"/>
      <c r="I148" s="76"/>
      <c r="J148" s="76"/>
      <c r="K148" s="76"/>
      <c r="L148" s="76"/>
      <c r="M148" s="76"/>
      <c r="N148" s="85" t="s">
        <v>40</v>
      </c>
      <c r="O148" s="76"/>
      <c r="P148" s="76"/>
      <c r="Q148" s="76"/>
      <c r="R148" s="76"/>
      <c r="S148" s="76"/>
      <c r="T148" s="76" t="s">
        <v>101</v>
      </c>
      <c r="U148" s="76"/>
      <c r="V148" s="76"/>
      <c r="W148" s="76"/>
      <c r="X148" s="76"/>
      <c r="Y148" s="76"/>
      <c r="Z148" s="76"/>
      <c r="AA148" s="76"/>
      <c r="AB148" s="80"/>
      <c r="AD148" s="87" t="s">
        <v>115</v>
      </c>
      <c r="AE148" s="58"/>
      <c r="AF148" s="58"/>
      <c r="AG148" s="58"/>
      <c r="AH148" s="72"/>
      <c r="AI148" s="58"/>
      <c r="AJ148" s="58"/>
      <c r="AK148" s="59"/>
    </row>
    <row r="149" spans="1:37">
      <c r="A149" s="103" t="s">
        <v>116</v>
      </c>
      <c r="B149" s="104" t="s">
        <v>117</v>
      </c>
      <c r="C149" s="104"/>
      <c r="D149" s="104"/>
      <c r="E149" s="104"/>
      <c r="F149" s="104"/>
      <c r="G149" s="105"/>
      <c r="H149" s="104" t="s">
        <v>118</v>
      </c>
      <c r="I149" s="104"/>
      <c r="J149" s="105"/>
      <c r="K149" s="106" t="s">
        <v>119</v>
      </c>
      <c r="L149" s="107" t="s">
        <v>120</v>
      </c>
      <c r="M149" s="108"/>
      <c r="N149" s="109" t="s">
        <v>94</v>
      </c>
      <c r="O149" s="105" t="s">
        <v>116</v>
      </c>
      <c r="P149" s="104" t="s">
        <v>117</v>
      </c>
      <c r="Q149" s="104"/>
      <c r="R149" s="104"/>
      <c r="S149" s="104"/>
      <c r="T149" s="104"/>
      <c r="U149" s="105"/>
      <c r="V149" s="104" t="s">
        <v>118</v>
      </c>
      <c r="W149" s="104"/>
      <c r="X149" s="105"/>
      <c r="Y149" s="106" t="s">
        <v>119</v>
      </c>
      <c r="Z149" s="107" t="s">
        <v>120</v>
      </c>
      <c r="AA149" s="108"/>
      <c r="AB149" s="109" t="s">
        <v>94</v>
      </c>
    </row>
    <row r="150" spans="1:37">
      <c r="A150" s="110" t="s">
        <v>121</v>
      </c>
      <c r="B150" s="111"/>
      <c r="C150" s="111"/>
      <c r="D150" s="111"/>
      <c r="E150" s="111"/>
      <c r="F150" s="111"/>
      <c r="G150" s="112"/>
      <c r="H150" s="111"/>
      <c r="I150" s="111"/>
      <c r="J150" s="112"/>
      <c r="K150" s="113"/>
      <c r="L150" s="114"/>
      <c r="M150" s="115"/>
      <c r="N150" s="116"/>
      <c r="O150" s="117" t="s">
        <v>121</v>
      </c>
      <c r="P150" s="111"/>
      <c r="Q150" s="111"/>
      <c r="R150" s="111"/>
      <c r="S150" s="111"/>
      <c r="T150" s="111"/>
      <c r="U150" s="112"/>
      <c r="V150" s="111"/>
      <c r="W150" s="111"/>
      <c r="X150" s="112"/>
      <c r="Y150" s="113"/>
      <c r="Z150" s="114"/>
      <c r="AA150" s="115"/>
      <c r="AB150" s="116"/>
      <c r="AD150" s="64" t="s">
        <v>122</v>
      </c>
    </row>
    <row r="151" spans="1:37">
      <c r="A151" s="110" t="s">
        <v>123</v>
      </c>
      <c r="B151" s="111"/>
      <c r="C151" s="111"/>
      <c r="D151" s="111"/>
      <c r="E151" s="111"/>
      <c r="F151" s="111"/>
      <c r="G151" s="112"/>
      <c r="H151" s="111"/>
      <c r="I151" s="111"/>
      <c r="J151" s="112"/>
      <c r="K151" s="118"/>
      <c r="L151" s="119"/>
      <c r="M151" s="112"/>
      <c r="N151" s="116"/>
      <c r="O151" s="117" t="s">
        <v>123</v>
      </c>
      <c r="P151" s="111"/>
      <c r="Q151" s="111"/>
      <c r="R151" s="111"/>
      <c r="S151" s="111"/>
      <c r="T151" s="111"/>
      <c r="U151" s="112"/>
      <c r="V151" s="111"/>
      <c r="W151" s="111"/>
      <c r="X151" s="112"/>
      <c r="Y151" s="118"/>
      <c r="Z151" s="119"/>
      <c r="AA151" s="112"/>
      <c r="AB151" s="116"/>
      <c r="AD151" s="120"/>
      <c r="AE151" s="58"/>
      <c r="AF151" s="58"/>
      <c r="AG151" s="58"/>
      <c r="AH151" s="58"/>
      <c r="AI151" s="58"/>
      <c r="AJ151" s="58"/>
      <c r="AK151" s="58"/>
    </row>
    <row r="152" spans="1:37">
      <c r="A152" s="110" t="s">
        <v>124</v>
      </c>
      <c r="B152" s="111"/>
      <c r="C152" s="111"/>
      <c r="D152" s="111"/>
      <c r="E152" s="111"/>
      <c r="F152" s="111"/>
      <c r="G152" s="112"/>
      <c r="H152" s="111"/>
      <c r="I152" s="111"/>
      <c r="J152" s="112"/>
      <c r="K152" s="118"/>
      <c r="L152" s="119"/>
      <c r="M152" s="112"/>
      <c r="N152" s="116"/>
      <c r="O152" s="117" t="s">
        <v>124</v>
      </c>
      <c r="P152" s="111"/>
      <c r="Q152" s="111"/>
      <c r="R152" s="111"/>
      <c r="S152" s="111"/>
      <c r="T152" s="111"/>
      <c r="U152" s="112"/>
      <c r="V152" s="111"/>
      <c r="W152" s="111"/>
      <c r="X152" s="112"/>
      <c r="Y152" s="118"/>
      <c r="Z152" s="119"/>
      <c r="AA152" s="112"/>
      <c r="AB152" s="116"/>
      <c r="AD152" s="64" t="s">
        <v>96</v>
      </c>
    </row>
    <row r="153" spans="1:37">
      <c r="A153" s="110" t="s">
        <v>125</v>
      </c>
      <c r="B153" s="111"/>
      <c r="C153" s="111"/>
      <c r="D153" s="111"/>
      <c r="E153" s="111"/>
      <c r="F153" s="111"/>
      <c r="G153" s="112"/>
      <c r="H153" s="111"/>
      <c r="I153" s="111"/>
      <c r="J153" s="112"/>
      <c r="K153" s="118"/>
      <c r="L153" s="119"/>
      <c r="M153" s="112"/>
      <c r="N153" s="116"/>
      <c r="O153" s="117" t="s">
        <v>125</v>
      </c>
      <c r="P153" s="111"/>
      <c r="Q153" s="111"/>
      <c r="R153" s="111"/>
      <c r="S153" s="111"/>
      <c r="T153" s="111"/>
      <c r="U153" s="112"/>
      <c r="V153" s="111"/>
      <c r="W153" s="111"/>
      <c r="X153" s="112"/>
      <c r="Y153" s="118"/>
      <c r="Z153" s="119"/>
      <c r="AA153" s="112"/>
      <c r="AB153" s="116"/>
      <c r="AD153" s="120"/>
      <c r="AE153" s="58"/>
      <c r="AF153" s="58"/>
      <c r="AG153" s="58"/>
      <c r="AH153" s="58"/>
      <c r="AI153" s="58"/>
      <c r="AJ153" s="58"/>
      <c r="AK153" s="58"/>
    </row>
    <row r="154" spans="1:37">
      <c r="A154" s="110" t="s">
        <v>126</v>
      </c>
      <c r="B154" s="111"/>
      <c r="C154" s="111"/>
      <c r="D154" s="111"/>
      <c r="E154" s="111"/>
      <c r="F154" s="111"/>
      <c r="G154" s="112"/>
      <c r="H154" s="111"/>
      <c r="I154" s="111"/>
      <c r="J154" s="112"/>
      <c r="K154" s="118"/>
      <c r="L154" s="119"/>
      <c r="M154" s="112"/>
      <c r="N154" s="116"/>
      <c r="O154" s="117" t="s">
        <v>126</v>
      </c>
      <c r="P154" s="111"/>
      <c r="Q154" s="111"/>
      <c r="R154" s="111"/>
      <c r="S154" s="111"/>
      <c r="T154" s="111"/>
      <c r="U154" s="112"/>
      <c r="V154" s="111"/>
      <c r="W154" s="111"/>
      <c r="X154" s="112"/>
      <c r="Y154" s="118"/>
      <c r="Z154" s="119"/>
      <c r="AA154" s="112"/>
      <c r="AB154" s="116"/>
      <c r="AD154" s="64" t="s">
        <v>127</v>
      </c>
    </row>
    <row r="155" spans="1:37">
      <c r="A155" s="121" t="s">
        <v>128</v>
      </c>
      <c r="B155" s="58"/>
      <c r="C155" s="58"/>
      <c r="D155" s="58"/>
      <c r="E155" s="58"/>
      <c r="F155" s="58"/>
      <c r="G155" s="72"/>
      <c r="H155" s="58"/>
      <c r="I155" s="58"/>
      <c r="J155" s="72"/>
      <c r="K155" s="122"/>
      <c r="L155" s="123"/>
      <c r="M155" s="72"/>
      <c r="N155" s="59"/>
      <c r="O155" s="124" t="s">
        <v>128</v>
      </c>
      <c r="P155" s="58"/>
      <c r="Q155" s="58"/>
      <c r="R155" s="58"/>
      <c r="S155" s="58"/>
      <c r="T155" s="58"/>
      <c r="U155" s="72"/>
      <c r="V155" s="58"/>
      <c r="W155" s="58"/>
      <c r="X155" s="72"/>
      <c r="Y155" s="122"/>
      <c r="Z155" s="123"/>
      <c r="AA155" s="72"/>
      <c r="AB155" s="59"/>
      <c r="AD155" s="125"/>
      <c r="AE155" s="125" t="str">
        <f>Daten!$A$35</f>
        <v>Fredenbeck</v>
      </c>
      <c r="AF155" s="58"/>
      <c r="AG155" s="58"/>
      <c r="AH155" s="58"/>
      <c r="AI155" s="58"/>
      <c r="AJ155" s="58"/>
      <c r="AK155" s="58"/>
    </row>
    <row r="156" spans="1:37">
      <c r="A156" s="65" t="s">
        <v>129</v>
      </c>
      <c r="N156" s="61"/>
      <c r="O156" s="64" t="s">
        <v>129</v>
      </c>
      <c r="AB156" s="61"/>
      <c r="AD156" s="64" t="s">
        <v>130</v>
      </c>
    </row>
    <row r="157" spans="1:37">
      <c r="A157" s="57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9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8"/>
      <c r="AB157" s="59"/>
      <c r="AD157" s="58"/>
      <c r="AE157" s="126" t="str">
        <f>Daten!$A$32</f>
        <v>05.05.2017</v>
      </c>
      <c r="AF157" s="58"/>
      <c r="AG157" s="58"/>
      <c r="AH157" s="58"/>
      <c r="AI157" s="58"/>
      <c r="AJ157" s="58"/>
      <c r="AK157" s="58"/>
    </row>
    <row r="158" spans="1:37" ht="12" customHeight="1">
      <c r="A158" s="127"/>
    </row>
    <row r="159" spans="1:37">
      <c r="A159" s="51" t="s">
        <v>95</v>
      </c>
      <c r="B159" s="52"/>
      <c r="C159" s="52"/>
      <c r="D159" s="52"/>
      <c r="E159" s="53"/>
      <c r="F159" s="54" t="s">
        <v>96</v>
      </c>
      <c r="G159" s="52"/>
      <c r="H159" s="52"/>
      <c r="I159" s="52"/>
      <c r="J159" s="52"/>
      <c r="K159" s="52"/>
      <c r="L159" s="52"/>
      <c r="M159" s="52"/>
      <c r="N159" s="52"/>
      <c r="O159" s="52"/>
      <c r="P159" s="53"/>
      <c r="Q159" s="54" t="s">
        <v>97</v>
      </c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3"/>
      <c r="AC159" s="55" t="s">
        <v>98</v>
      </c>
    </row>
    <row r="160" spans="1:37">
      <c r="A160" s="57"/>
      <c r="B160" s="58"/>
      <c r="C160" s="58"/>
      <c r="D160" s="58"/>
      <c r="E160" s="59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9"/>
      <c r="Q160" s="58"/>
      <c r="R160" s="58" t="str">
        <f ca="1">SamstagHaupt!P27</f>
        <v>TV Winterhagen</v>
      </c>
      <c r="S160" s="58"/>
      <c r="T160" s="58"/>
      <c r="U160" s="58"/>
      <c r="V160" s="58"/>
      <c r="W160" s="58"/>
      <c r="X160" s="58"/>
      <c r="Y160" s="58"/>
      <c r="Z160" s="58"/>
      <c r="AA160" s="58" t="str">
        <f>SamstagHaupt!N27</f>
        <v>M40</v>
      </c>
      <c r="AB160" s="59"/>
      <c r="AC160" s="55" t="s">
        <v>99</v>
      </c>
    </row>
    <row r="161" spans="1:37" ht="15.95" customHeight="1">
      <c r="A161" s="60" t="s">
        <v>100</v>
      </c>
      <c r="C161" s="56" t="str">
        <f ca="1">SamstagHaupt!I27</f>
        <v>Linden-Dahlhauser TV</v>
      </c>
      <c r="M161" s="61"/>
      <c r="N161" s="62" t="s">
        <v>101</v>
      </c>
      <c r="O161" s="63"/>
      <c r="P161" s="56" t="str">
        <f ca="1">SamstagHaupt!M27</f>
        <v>TV Zeilhard</v>
      </c>
      <c r="AB161" s="61"/>
    </row>
    <row r="162" spans="1:37">
      <c r="A162" s="57"/>
      <c r="B162" s="58"/>
      <c r="C162" s="58"/>
      <c r="M162" s="61"/>
      <c r="N162" s="62"/>
      <c r="AB162" s="61"/>
      <c r="AD162" s="64" t="s">
        <v>37</v>
      </c>
      <c r="AG162" s="64" t="s">
        <v>102</v>
      </c>
      <c r="AJ162" s="64" t="s">
        <v>39</v>
      </c>
    </row>
    <row r="163" spans="1:37">
      <c r="A163" s="65" t="s">
        <v>100</v>
      </c>
      <c r="C163" s="66"/>
      <c r="D163" s="67"/>
      <c r="E163" s="67"/>
      <c r="F163" s="67"/>
      <c r="G163" s="67"/>
      <c r="H163" s="68"/>
      <c r="I163" s="67"/>
      <c r="J163" s="67"/>
      <c r="K163" s="67"/>
      <c r="L163" s="67"/>
      <c r="M163" s="68"/>
      <c r="N163" s="67"/>
      <c r="O163" s="67"/>
      <c r="P163" s="67"/>
      <c r="Q163" s="67"/>
      <c r="R163" s="68"/>
      <c r="S163" s="67"/>
      <c r="T163" s="67"/>
      <c r="U163" s="67"/>
      <c r="V163" s="67"/>
      <c r="W163" s="68"/>
      <c r="X163" s="67"/>
      <c r="Y163" s="67"/>
      <c r="Z163" s="67"/>
      <c r="AA163" s="67"/>
      <c r="AB163" s="68"/>
      <c r="AC163" s="62"/>
      <c r="AD163" s="69"/>
      <c r="AE163" s="53"/>
      <c r="AF163" s="62"/>
      <c r="AG163" s="69"/>
      <c r="AH163" s="53"/>
      <c r="AJ163" s="69"/>
      <c r="AK163" s="53"/>
    </row>
    <row r="164" spans="1:37">
      <c r="A164" s="70" t="s">
        <v>101</v>
      </c>
      <c r="B164" s="58"/>
      <c r="C164" s="71"/>
      <c r="D164" s="72"/>
      <c r="E164" s="72"/>
      <c r="F164" s="72"/>
      <c r="G164" s="72"/>
      <c r="H164" s="59"/>
      <c r="I164" s="72"/>
      <c r="J164" s="72"/>
      <c r="K164" s="72"/>
      <c r="L164" s="72"/>
      <c r="M164" s="59"/>
      <c r="N164" s="72"/>
      <c r="O164" s="72"/>
      <c r="P164" s="72"/>
      <c r="Q164" s="72"/>
      <c r="R164" s="59"/>
      <c r="S164" s="72"/>
      <c r="T164" s="72"/>
      <c r="U164" s="72"/>
      <c r="V164" s="72"/>
      <c r="W164" s="59"/>
      <c r="X164" s="72"/>
      <c r="Y164" s="72"/>
      <c r="Z164" s="72"/>
      <c r="AA164" s="72"/>
      <c r="AB164" s="59"/>
      <c r="AC164" s="62"/>
      <c r="AD164" s="462">
        <f>SamstagHaupt!C27</f>
        <v>2</v>
      </c>
      <c r="AE164" s="463"/>
      <c r="AF164" s="62"/>
      <c r="AG164" s="462">
        <f>SamstagHaupt!E27</f>
        <v>6</v>
      </c>
      <c r="AH164" s="463"/>
      <c r="AJ164" s="462">
        <f>SamstagHaupt!F27</f>
        <v>2</v>
      </c>
      <c r="AK164" s="463"/>
    </row>
    <row r="165" spans="1:37">
      <c r="A165" s="65" t="s">
        <v>100</v>
      </c>
      <c r="C165" s="66"/>
      <c r="D165" s="67"/>
      <c r="E165" s="67"/>
      <c r="F165" s="67"/>
      <c r="G165" s="67"/>
      <c r="H165" s="68"/>
      <c r="I165" s="67"/>
      <c r="J165" s="67"/>
      <c r="K165" s="67"/>
      <c r="L165" s="67"/>
      <c r="M165" s="68"/>
      <c r="N165" s="67"/>
      <c r="O165" s="67"/>
      <c r="P165" s="67"/>
      <c r="Q165" s="67"/>
      <c r="R165" s="68"/>
      <c r="S165" s="67"/>
      <c r="T165" s="67"/>
      <c r="U165" s="67"/>
      <c r="V165" s="67"/>
      <c r="W165" s="68"/>
      <c r="X165" s="67"/>
      <c r="Y165" s="67"/>
      <c r="Z165" s="67"/>
      <c r="AA165" s="67"/>
      <c r="AB165" s="68"/>
      <c r="AC165" s="62"/>
      <c r="AD165" s="57"/>
      <c r="AE165" s="59"/>
      <c r="AF165" s="62"/>
      <c r="AG165" s="57"/>
      <c r="AH165" s="59"/>
      <c r="AJ165" s="57"/>
      <c r="AK165" s="59"/>
    </row>
    <row r="166" spans="1:37">
      <c r="A166" s="70" t="s">
        <v>101</v>
      </c>
      <c r="B166" s="58"/>
      <c r="C166" s="71"/>
      <c r="D166" s="72"/>
      <c r="E166" s="72"/>
      <c r="F166" s="72"/>
      <c r="G166" s="72"/>
      <c r="H166" s="59"/>
      <c r="I166" s="72"/>
      <c r="J166" s="72"/>
      <c r="K166" s="72"/>
      <c r="L166" s="72"/>
      <c r="M166" s="59"/>
      <c r="N166" s="72"/>
      <c r="O166" s="72"/>
      <c r="P166" s="72"/>
      <c r="Q166" s="72"/>
      <c r="R166" s="59"/>
      <c r="S166" s="72"/>
      <c r="T166" s="72"/>
      <c r="U166" s="72"/>
      <c r="V166" s="72"/>
      <c r="W166" s="59"/>
      <c r="X166" s="72"/>
      <c r="Y166" s="72"/>
      <c r="Z166" s="72"/>
      <c r="AA166" s="72"/>
      <c r="AB166" s="59"/>
      <c r="AC166" s="62"/>
      <c r="AD166" s="62"/>
      <c r="AE166" s="62"/>
      <c r="AF166" s="62"/>
      <c r="AG166" s="62"/>
    </row>
    <row r="167" spans="1:37">
      <c r="A167" s="65" t="s">
        <v>100</v>
      </c>
      <c r="C167" s="66"/>
      <c r="D167" s="67"/>
      <c r="E167" s="67"/>
      <c r="F167" s="67"/>
      <c r="G167" s="67"/>
      <c r="H167" s="68"/>
      <c r="I167" s="67"/>
      <c r="J167" s="67"/>
      <c r="K167" s="67"/>
      <c r="L167" s="67"/>
      <c r="M167" s="68"/>
      <c r="N167" s="67"/>
      <c r="O167" s="67"/>
      <c r="P167" s="67"/>
      <c r="Q167" s="67"/>
      <c r="R167" s="68"/>
      <c r="S167" s="67"/>
      <c r="T167" s="67"/>
      <c r="U167" s="67"/>
      <c r="V167" s="67"/>
      <c r="W167" s="68"/>
      <c r="X167" s="67"/>
      <c r="Y167" s="67"/>
      <c r="Z167" s="67"/>
      <c r="AA167" s="67"/>
      <c r="AB167" s="68"/>
      <c r="AC167" s="62"/>
      <c r="AD167" s="73" t="s">
        <v>103</v>
      </c>
      <c r="AE167" s="62"/>
      <c r="AF167" s="62"/>
      <c r="AG167" s="62"/>
    </row>
    <row r="168" spans="1:37">
      <c r="A168" s="70" t="s">
        <v>101</v>
      </c>
      <c r="B168" s="58"/>
      <c r="C168" s="71"/>
      <c r="D168" s="72"/>
      <c r="E168" s="72"/>
      <c r="F168" s="72"/>
      <c r="G168" s="72"/>
      <c r="H168" s="59"/>
      <c r="I168" s="72"/>
      <c r="J168" s="72"/>
      <c r="K168" s="72"/>
      <c r="L168" s="72"/>
      <c r="M168" s="59"/>
      <c r="N168" s="72"/>
      <c r="O168" s="72"/>
      <c r="P168" s="72"/>
      <c r="Q168" s="72"/>
      <c r="R168" s="59"/>
      <c r="S168" s="72"/>
      <c r="T168" s="72"/>
      <c r="U168" s="72"/>
      <c r="V168" s="72"/>
      <c r="W168" s="59"/>
      <c r="X168" s="72"/>
      <c r="Y168" s="72"/>
      <c r="Z168" s="72"/>
      <c r="AA168" s="72"/>
      <c r="AB168" s="59"/>
      <c r="AC168" s="62"/>
      <c r="AD168" s="62"/>
      <c r="AE168" s="62"/>
      <c r="AF168" s="62"/>
      <c r="AG168" s="62"/>
    </row>
    <row r="169" spans="1:37">
      <c r="A169" s="65" t="s">
        <v>100</v>
      </c>
      <c r="C169" s="66"/>
      <c r="D169" s="67"/>
      <c r="E169" s="67"/>
      <c r="F169" s="67"/>
      <c r="G169" s="67"/>
      <c r="H169" s="68"/>
      <c r="I169" s="67"/>
      <c r="J169" s="67"/>
      <c r="K169" s="67"/>
      <c r="L169" s="67"/>
      <c r="M169" s="68"/>
      <c r="N169" s="67"/>
      <c r="O169" s="67"/>
      <c r="P169" s="67"/>
      <c r="Q169" s="67"/>
      <c r="R169" s="68"/>
      <c r="S169" s="67"/>
      <c r="T169" s="67"/>
      <c r="U169" s="67"/>
      <c r="V169" s="67"/>
      <c r="W169" s="68"/>
      <c r="X169" s="67"/>
      <c r="Y169" s="67"/>
      <c r="Z169" s="67"/>
      <c r="AA169" s="67"/>
      <c r="AB169" s="68"/>
      <c r="AC169" s="62"/>
      <c r="AD169" s="74" t="str">
        <f>Daten!$A$31</f>
        <v>DM Senioren 2017</v>
      </c>
      <c r="AE169" s="58"/>
      <c r="AF169" s="58"/>
      <c r="AG169" s="58"/>
      <c r="AH169" s="58"/>
      <c r="AI169" s="58"/>
      <c r="AJ169" s="58"/>
      <c r="AK169" s="58"/>
    </row>
    <row r="170" spans="1:37">
      <c r="A170" s="70" t="s">
        <v>101</v>
      </c>
      <c r="B170" s="58"/>
      <c r="C170" s="71"/>
      <c r="D170" s="72"/>
      <c r="E170" s="72"/>
      <c r="F170" s="72"/>
      <c r="G170" s="72"/>
      <c r="H170" s="59"/>
      <c r="I170" s="72"/>
      <c r="J170" s="72"/>
      <c r="K170" s="72"/>
      <c r="L170" s="72"/>
      <c r="M170" s="59"/>
      <c r="N170" s="72"/>
      <c r="O170" s="72"/>
      <c r="P170" s="72"/>
      <c r="Q170" s="72"/>
      <c r="R170" s="59"/>
      <c r="S170" s="72"/>
      <c r="T170" s="72"/>
      <c r="U170" s="72"/>
      <c r="V170" s="72"/>
      <c r="W170" s="59"/>
      <c r="X170" s="72"/>
      <c r="Y170" s="72"/>
      <c r="Z170" s="72"/>
      <c r="AA170" s="72"/>
      <c r="AB170" s="59"/>
      <c r="AC170" s="62"/>
      <c r="AD170" s="75" t="str">
        <f>SamstagHaupt!G27</f>
        <v>M40</v>
      </c>
      <c r="AE170" s="76"/>
      <c r="AF170" s="76"/>
      <c r="AG170" s="75" t="str">
        <f>SamstagHaupt!AB27</f>
        <v>Vorrunde</v>
      </c>
      <c r="AH170" s="76"/>
      <c r="AI170" s="76"/>
      <c r="AJ170" s="76"/>
      <c r="AK170" s="76"/>
    </row>
    <row r="171" spans="1:37">
      <c r="A171" s="65" t="s">
        <v>100</v>
      </c>
      <c r="C171" s="66"/>
      <c r="D171" s="67"/>
      <c r="E171" s="67"/>
      <c r="F171" s="67"/>
      <c r="G171" s="67"/>
      <c r="H171" s="68"/>
      <c r="I171" s="67"/>
      <c r="J171" s="67"/>
      <c r="K171" s="67"/>
      <c r="L171" s="67"/>
      <c r="M171" s="68"/>
      <c r="N171" s="67"/>
      <c r="O171" s="67"/>
      <c r="P171" s="67"/>
      <c r="Q171" s="67"/>
      <c r="R171" s="68"/>
      <c r="S171" s="67"/>
      <c r="T171" s="67"/>
      <c r="U171" s="67"/>
      <c r="V171" s="67"/>
      <c r="W171" s="68"/>
      <c r="X171" s="67"/>
      <c r="Y171" s="67"/>
      <c r="Z171" s="67"/>
      <c r="AA171" s="67"/>
      <c r="AB171" s="68"/>
      <c r="AC171" s="62"/>
      <c r="AD171" s="77"/>
      <c r="AE171" s="62"/>
      <c r="AF171" s="62"/>
      <c r="AG171" s="62"/>
      <c r="AH171" s="62"/>
      <c r="AI171" s="62"/>
      <c r="AJ171" s="62"/>
      <c r="AK171" s="62"/>
    </row>
    <row r="172" spans="1:37">
      <c r="A172" s="70" t="s">
        <v>101</v>
      </c>
      <c r="B172" s="58"/>
      <c r="C172" s="71"/>
      <c r="D172" s="72"/>
      <c r="E172" s="72"/>
      <c r="F172" s="72"/>
      <c r="G172" s="72"/>
      <c r="H172" s="59"/>
      <c r="I172" s="72"/>
      <c r="J172" s="72"/>
      <c r="K172" s="72"/>
      <c r="L172" s="72"/>
      <c r="M172" s="59"/>
      <c r="N172" s="72"/>
      <c r="O172" s="72"/>
      <c r="P172" s="72"/>
      <c r="Q172" s="72"/>
      <c r="R172" s="59"/>
      <c r="S172" s="72"/>
      <c r="T172" s="72"/>
      <c r="U172" s="72"/>
      <c r="V172" s="72"/>
      <c r="W172" s="59"/>
      <c r="X172" s="72"/>
      <c r="Y172" s="72"/>
      <c r="Z172" s="72"/>
      <c r="AA172" s="72"/>
      <c r="AB172" s="59"/>
      <c r="AC172" s="62"/>
      <c r="AD172" s="78" t="s">
        <v>104</v>
      </c>
      <c r="AE172" s="76"/>
      <c r="AF172" s="76"/>
      <c r="AG172" s="76"/>
      <c r="AH172" s="79"/>
      <c r="AI172" s="76"/>
      <c r="AJ172" s="76"/>
      <c r="AK172" s="80"/>
    </row>
    <row r="173" spans="1:37">
      <c r="D173" s="64"/>
      <c r="AD173" s="81"/>
      <c r="AE173" s="52"/>
      <c r="AF173" s="52"/>
      <c r="AG173" s="52"/>
      <c r="AH173" s="82"/>
      <c r="AI173" s="52"/>
      <c r="AJ173" s="52"/>
      <c r="AK173" s="53"/>
    </row>
    <row r="174" spans="1:37">
      <c r="A174" s="83" t="s">
        <v>105</v>
      </c>
      <c r="B174" s="76"/>
      <c r="C174" s="80"/>
      <c r="D174" s="84"/>
      <c r="E174" s="84" t="s">
        <v>100</v>
      </c>
      <c r="F174" s="85" t="s">
        <v>21</v>
      </c>
      <c r="G174" s="84" t="s">
        <v>101</v>
      </c>
      <c r="H174" s="86"/>
      <c r="I174" s="84" t="s">
        <v>106</v>
      </c>
      <c r="J174" s="84"/>
      <c r="K174" s="84"/>
      <c r="L174" s="84"/>
      <c r="M174" s="86"/>
      <c r="N174" s="84" t="s">
        <v>107</v>
      </c>
      <c r="O174" s="84"/>
      <c r="P174" s="84"/>
      <c r="Q174" s="84"/>
      <c r="R174" s="86"/>
      <c r="S174" s="73"/>
      <c r="T174" s="73"/>
      <c r="AD174" s="87" t="s">
        <v>108</v>
      </c>
      <c r="AE174" s="58"/>
      <c r="AF174" s="58"/>
      <c r="AG174" s="58"/>
      <c r="AH174" s="72"/>
      <c r="AI174" s="58"/>
      <c r="AJ174" s="58"/>
      <c r="AK174" s="59"/>
    </row>
    <row r="175" spans="1:37">
      <c r="A175" s="60"/>
      <c r="C175" s="61"/>
      <c r="H175" s="61"/>
      <c r="M175" s="61"/>
      <c r="N175" s="88"/>
      <c r="O175" s="89"/>
      <c r="P175" s="89"/>
      <c r="Q175" s="89"/>
      <c r="R175" s="90"/>
      <c r="S175" s="62"/>
      <c r="T175" s="56" t="s">
        <v>109</v>
      </c>
      <c r="AD175" s="91"/>
      <c r="AE175" s="62"/>
      <c r="AF175" s="62"/>
      <c r="AG175" s="62"/>
      <c r="AH175" s="92"/>
      <c r="AI175" s="62"/>
      <c r="AJ175" s="62"/>
      <c r="AK175" s="61"/>
    </row>
    <row r="176" spans="1:37">
      <c r="A176" s="93" t="s">
        <v>110</v>
      </c>
      <c r="B176" s="58"/>
      <c r="C176" s="59"/>
      <c r="D176" s="58"/>
      <c r="E176" s="58"/>
      <c r="F176" s="94" t="s">
        <v>21</v>
      </c>
      <c r="G176" s="58"/>
      <c r="H176" s="59"/>
      <c r="I176" s="58"/>
      <c r="J176" s="58"/>
      <c r="K176" s="94" t="s">
        <v>21</v>
      </c>
      <c r="L176" s="58"/>
      <c r="M176" s="59"/>
      <c r="N176" s="95"/>
      <c r="O176" s="95"/>
      <c r="P176" s="96"/>
      <c r="Q176" s="97"/>
      <c r="R176" s="98"/>
      <c r="S176" s="62"/>
      <c r="T176" s="62"/>
      <c r="AD176" s="87" t="s">
        <v>111</v>
      </c>
      <c r="AE176" s="58"/>
      <c r="AF176" s="58"/>
      <c r="AG176" s="58"/>
      <c r="AH176" s="72"/>
      <c r="AI176" s="58"/>
      <c r="AJ176" s="58"/>
      <c r="AK176" s="59"/>
    </row>
    <row r="177" spans="1:37">
      <c r="A177" s="60"/>
      <c r="C177" s="61"/>
      <c r="H177" s="61"/>
      <c r="K177" s="99"/>
      <c r="M177" s="61"/>
      <c r="N177" s="62"/>
      <c r="Q177" s="100"/>
      <c r="R177" s="61"/>
      <c r="S177" s="62"/>
      <c r="T177" s="58"/>
      <c r="U177" s="58"/>
      <c r="V177" s="58"/>
      <c r="W177" s="58"/>
      <c r="X177" s="58"/>
      <c r="Y177" s="58"/>
      <c r="Z177" s="58"/>
      <c r="AA177" s="58"/>
      <c r="AB177" s="58"/>
      <c r="AC177" s="62"/>
      <c r="AD177" s="91"/>
      <c r="AE177" s="62"/>
      <c r="AF177" s="62"/>
      <c r="AG177" s="62"/>
      <c r="AH177" s="92"/>
      <c r="AI177" s="62"/>
      <c r="AJ177" s="62"/>
      <c r="AK177" s="61"/>
    </row>
    <row r="178" spans="1:37">
      <c r="A178" s="93" t="s">
        <v>112</v>
      </c>
      <c r="B178" s="58"/>
      <c r="C178" s="59"/>
      <c r="D178" s="58"/>
      <c r="E178" s="58"/>
      <c r="F178" s="94" t="s">
        <v>21</v>
      </c>
      <c r="G178" s="58"/>
      <c r="H178" s="59"/>
      <c r="I178" s="58"/>
      <c r="J178" s="58"/>
      <c r="K178" s="94" t="s">
        <v>21</v>
      </c>
      <c r="L178" s="58"/>
      <c r="M178" s="59"/>
      <c r="N178" s="58"/>
      <c r="O178" s="58"/>
      <c r="P178" s="94" t="s">
        <v>21</v>
      </c>
      <c r="Q178" s="101"/>
      <c r="R178" s="59"/>
      <c r="S178" s="62"/>
      <c r="T178" s="62"/>
      <c r="AD178" s="87" t="s">
        <v>113</v>
      </c>
      <c r="AE178" s="58"/>
      <c r="AF178" s="58"/>
      <c r="AG178" s="58"/>
      <c r="AH178" s="72"/>
      <c r="AI178" s="58"/>
      <c r="AJ178" s="58"/>
      <c r="AK178" s="59"/>
    </row>
    <row r="179" spans="1:37">
      <c r="AD179" s="91" t="s">
        <v>114</v>
      </c>
      <c r="AE179" s="62"/>
      <c r="AF179" s="62"/>
      <c r="AG179" s="62"/>
      <c r="AH179" s="92"/>
      <c r="AI179" s="62"/>
      <c r="AJ179" s="62"/>
      <c r="AK179" s="61"/>
    </row>
    <row r="180" spans="1:37">
      <c r="A180" s="102"/>
      <c r="B180" s="76"/>
      <c r="C180" s="76"/>
      <c r="D180" s="76"/>
      <c r="E180" s="76" t="s">
        <v>100</v>
      </c>
      <c r="F180" s="76"/>
      <c r="G180" s="76"/>
      <c r="H180" s="76"/>
      <c r="I180" s="76"/>
      <c r="J180" s="76"/>
      <c r="K180" s="76"/>
      <c r="L180" s="76"/>
      <c r="M180" s="76"/>
      <c r="N180" s="85" t="s">
        <v>40</v>
      </c>
      <c r="O180" s="76"/>
      <c r="P180" s="76"/>
      <c r="Q180" s="76"/>
      <c r="R180" s="76"/>
      <c r="S180" s="76"/>
      <c r="T180" s="76" t="s">
        <v>101</v>
      </c>
      <c r="U180" s="76"/>
      <c r="V180" s="76"/>
      <c r="W180" s="76"/>
      <c r="X180" s="76"/>
      <c r="Y180" s="76"/>
      <c r="Z180" s="76"/>
      <c r="AA180" s="76"/>
      <c r="AB180" s="80"/>
      <c r="AD180" s="87" t="s">
        <v>115</v>
      </c>
      <c r="AE180" s="58"/>
      <c r="AF180" s="58"/>
      <c r="AG180" s="58"/>
      <c r="AH180" s="72"/>
      <c r="AI180" s="58"/>
      <c r="AJ180" s="58"/>
      <c r="AK180" s="59"/>
    </row>
    <row r="181" spans="1:37">
      <c r="A181" s="103" t="s">
        <v>116</v>
      </c>
      <c r="B181" s="104" t="s">
        <v>117</v>
      </c>
      <c r="C181" s="104"/>
      <c r="D181" s="104"/>
      <c r="E181" s="104"/>
      <c r="F181" s="104"/>
      <c r="G181" s="105"/>
      <c r="H181" s="104" t="s">
        <v>118</v>
      </c>
      <c r="I181" s="104"/>
      <c r="J181" s="105"/>
      <c r="K181" s="106" t="s">
        <v>119</v>
      </c>
      <c r="L181" s="107" t="s">
        <v>120</v>
      </c>
      <c r="M181" s="108"/>
      <c r="N181" s="109" t="s">
        <v>94</v>
      </c>
      <c r="O181" s="105" t="s">
        <v>116</v>
      </c>
      <c r="P181" s="104" t="s">
        <v>117</v>
      </c>
      <c r="Q181" s="104"/>
      <c r="R181" s="104"/>
      <c r="S181" s="104"/>
      <c r="T181" s="104"/>
      <c r="U181" s="105"/>
      <c r="V181" s="104" t="s">
        <v>118</v>
      </c>
      <c r="W181" s="104"/>
      <c r="X181" s="105"/>
      <c r="Y181" s="106" t="s">
        <v>119</v>
      </c>
      <c r="Z181" s="107" t="s">
        <v>120</v>
      </c>
      <c r="AA181" s="108"/>
      <c r="AB181" s="109" t="s">
        <v>94</v>
      </c>
    </row>
    <row r="182" spans="1:37">
      <c r="A182" s="110" t="s">
        <v>121</v>
      </c>
      <c r="B182" s="111"/>
      <c r="C182" s="111"/>
      <c r="D182" s="111"/>
      <c r="E182" s="111"/>
      <c r="F182" s="111"/>
      <c r="G182" s="112"/>
      <c r="H182" s="111"/>
      <c r="I182" s="111"/>
      <c r="J182" s="112"/>
      <c r="K182" s="113"/>
      <c r="L182" s="114"/>
      <c r="M182" s="115"/>
      <c r="N182" s="116"/>
      <c r="O182" s="117" t="s">
        <v>121</v>
      </c>
      <c r="P182" s="111"/>
      <c r="Q182" s="111"/>
      <c r="R182" s="111"/>
      <c r="S182" s="111"/>
      <c r="T182" s="111"/>
      <c r="U182" s="112"/>
      <c r="V182" s="111"/>
      <c r="W182" s="111"/>
      <c r="X182" s="112"/>
      <c r="Y182" s="113"/>
      <c r="Z182" s="114"/>
      <c r="AA182" s="115"/>
      <c r="AB182" s="116"/>
      <c r="AD182" s="64" t="s">
        <v>122</v>
      </c>
    </row>
    <row r="183" spans="1:37">
      <c r="A183" s="110" t="s">
        <v>123</v>
      </c>
      <c r="B183" s="111"/>
      <c r="C183" s="111"/>
      <c r="D183" s="111"/>
      <c r="E183" s="111"/>
      <c r="F183" s="111"/>
      <c r="G183" s="112"/>
      <c r="H183" s="111"/>
      <c r="I183" s="111"/>
      <c r="J183" s="112"/>
      <c r="K183" s="118"/>
      <c r="L183" s="119"/>
      <c r="M183" s="112"/>
      <c r="N183" s="116"/>
      <c r="O183" s="117" t="s">
        <v>123</v>
      </c>
      <c r="P183" s="111"/>
      <c r="Q183" s="111"/>
      <c r="R183" s="111"/>
      <c r="S183" s="111"/>
      <c r="T183" s="111"/>
      <c r="U183" s="112"/>
      <c r="V183" s="111"/>
      <c r="W183" s="111"/>
      <c r="X183" s="112"/>
      <c r="Y183" s="118"/>
      <c r="Z183" s="119"/>
      <c r="AA183" s="112"/>
      <c r="AB183" s="116"/>
      <c r="AD183" s="120"/>
      <c r="AE183" s="58"/>
      <c r="AF183" s="58"/>
      <c r="AG183" s="58"/>
      <c r="AH183" s="58"/>
      <c r="AI183" s="58"/>
      <c r="AJ183" s="58"/>
      <c r="AK183" s="58"/>
    </row>
    <row r="184" spans="1:37">
      <c r="A184" s="110" t="s">
        <v>124</v>
      </c>
      <c r="B184" s="111"/>
      <c r="C184" s="111"/>
      <c r="D184" s="111"/>
      <c r="E184" s="111"/>
      <c r="F184" s="111"/>
      <c r="G184" s="112"/>
      <c r="H184" s="111"/>
      <c r="I184" s="111"/>
      <c r="J184" s="112"/>
      <c r="K184" s="118"/>
      <c r="L184" s="119"/>
      <c r="M184" s="112"/>
      <c r="N184" s="116"/>
      <c r="O184" s="117" t="s">
        <v>124</v>
      </c>
      <c r="P184" s="111"/>
      <c r="Q184" s="111"/>
      <c r="R184" s="111"/>
      <c r="S184" s="111"/>
      <c r="T184" s="111"/>
      <c r="U184" s="112"/>
      <c r="V184" s="111"/>
      <c r="W184" s="111"/>
      <c r="X184" s="112"/>
      <c r="Y184" s="118"/>
      <c r="Z184" s="119"/>
      <c r="AA184" s="112"/>
      <c r="AB184" s="116"/>
      <c r="AD184" s="64" t="s">
        <v>96</v>
      </c>
    </row>
    <row r="185" spans="1:37">
      <c r="A185" s="110" t="s">
        <v>125</v>
      </c>
      <c r="B185" s="111"/>
      <c r="C185" s="111"/>
      <c r="D185" s="111"/>
      <c r="E185" s="111"/>
      <c r="F185" s="111"/>
      <c r="G185" s="112"/>
      <c r="H185" s="111"/>
      <c r="I185" s="111"/>
      <c r="J185" s="112"/>
      <c r="K185" s="118"/>
      <c r="L185" s="119"/>
      <c r="M185" s="112"/>
      <c r="N185" s="116"/>
      <c r="O185" s="117" t="s">
        <v>125</v>
      </c>
      <c r="P185" s="111"/>
      <c r="Q185" s="111"/>
      <c r="R185" s="111"/>
      <c r="S185" s="111"/>
      <c r="T185" s="111"/>
      <c r="U185" s="112"/>
      <c r="V185" s="111"/>
      <c r="W185" s="111"/>
      <c r="X185" s="112"/>
      <c r="Y185" s="118"/>
      <c r="Z185" s="119"/>
      <c r="AA185" s="112"/>
      <c r="AB185" s="116"/>
      <c r="AD185" s="120"/>
      <c r="AE185" s="58"/>
      <c r="AF185" s="58"/>
      <c r="AG185" s="58"/>
      <c r="AH185" s="58"/>
      <c r="AI185" s="58"/>
      <c r="AJ185" s="58"/>
      <c r="AK185" s="58"/>
    </row>
    <row r="186" spans="1:37">
      <c r="A186" s="110" t="s">
        <v>126</v>
      </c>
      <c r="B186" s="111"/>
      <c r="C186" s="111"/>
      <c r="D186" s="111"/>
      <c r="E186" s="111"/>
      <c r="F186" s="111"/>
      <c r="G186" s="112"/>
      <c r="H186" s="111"/>
      <c r="I186" s="111"/>
      <c r="J186" s="112"/>
      <c r="K186" s="118"/>
      <c r="L186" s="119"/>
      <c r="M186" s="112"/>
      <c r="N186" s="116"/>
      <c r="O186" s="117" t="s">
        <v>126</v>
      </c>
      <c r="P186" s="111"/>
      <c r="Q186" s="111"/>
      <c r="R186" s="111"/>
      <c r="S186" s="111"/>
      <c r="T186" s="111"/>
      <c r="U186" s="112"/>
      <c r="V186" s="111"/>
      <c r="W186" s="111"/>
      <c r="X186" s="112"/>
      <c r="Y186" s="118"/>
      <c r="Z186" s="119"/>
      <c r="AA186" s="112"/>
      <c r="AB186" s="116"/>
      <c r="AD186" s="64" t="s">
        <v>127</v>
      </c>
    </row>
    <row r="187" spans="1:37">
      <c r="A187" s="121" t="s">
        <v>128</v>
      </c>
      <c r="B187" s="58"/>
      <c r="C187" s="58"/>
      <c r="D187" s="58"/>
      <c r="E187" s="58"/>
      <c r="F187" s="58"/>
      <c r="G187" s="72"/>
      <c r="H187" s="58"/>
      <c r="I187" s="58"/>
      <c r="J187" s="72"/>
      <c r="K187" s="122"/>
      <c r="L187" s="123"/>
      <c r="M187" s="72"/>
      <c r="N187" s="59"/>
      <c r="O187" s="124" t="s">
        <v>128</v>
      </c>
      <c r="P187" s="58"/>
      <c r="Q187" s="58"/>
      <c r="R187" s="58"/>
      <c r="S187" s="58"/>
      <c r="T187" s="58"/>
      <c r="U187" s="72"/>
      <c r="V187" s="58"/>
      <c r="W187" s="58"/>
      <c r="X187" s="72"/>
      <c r="Y187" s="122"/>
      <c r="Z187" s="123"/>
      <c r="AA187" s="72"/>
      <c r="AB187" s="59"/>
      <c r="AD187" s="120"/>
      <c r="AE187" s="125" t="str">
        <f>Daten!$A$35</f>
        <v>Fredenbeck</v>
      </c>
      <c r="AF187" s="58"/>
      <c r="AG187" s="58"/>
      <c r="AH187" s="58"/>
      <c r="AI187" s="58"/>
      <c r="AJ187" s="58"/>
      <c r="AK187" s="58"/>
    </row>
    <row r="188" spans="1:37">
      <c r="A188" s="65" t="s">
        <v>129</v>
      </c>
      <c r="N188" s="61"/>
      <c r="O188" s="64" t="s">
        <v>129</v>
      </c>
      <c r="AB188" s="61"/>
      <c r="AD188" s="64" t="s">
        <v>130</v>
      </c>
    </row>
    <row r="189" spans="1:37">
      <c r="A189" s="57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9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9"/>
      <c r="AD189" s="58"/>
      <c r="AE189" s="126" t="str">
        <f>Daten!$A$32</f>
        <v>05.05.2017</v>
      </c>
      <c r="AF189" s="58"/>
      <c r="AG189" s="58"/>
      <c r="AH189" s="58"/>
      <c r="AI189" s="58"/>
      <c r="AJ189" s="58"/>
      <c r="AK189" s="58"/>
    </row>
    <row r="190" spans="1:37">
      <c r="A190" s="51" t="s">
        <v>95</v>
      </c>
      <c r="B190" s="52"/>
      <c r="C190" s="52"/>
      <c r="D190" s="52"/>
      <c r="E190" s="53"/>
      <c r="F190" s="54" t="s">
        <v>96</v>
      </c>
      <c r="G190" s="52"/>
      <c r="H190" s="52"/>
      <c r="I190" s="52"/>
      <c r="J190" s="52"/>
      <c r="K190" s="52"/>
      <c r="L190" s="52"/>
      <c r="M190" s="52"/>
      <c r="N190" s="52"/>
      <c r="O190" s="52"/>
      <c r="P190" s="53"/>
      <c r="Q190" s="54" t="s">
        <v>97</v>
      </c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3"/>
      <c r="AC190" s="55" t="s">
        <v>98</v>
      </c>
    </row>
    <row r="191" spans="1:37">
      <c r="A191" s="57"/>
      <c r="B191" s="58"/>
      <c r="C191" s="58"/>
      <c r="D191" s="58"/>
      <c r="E191" s="59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9"/>
      <c r="Q191" s="58"/>
      <c r="R191" s="58" t="str">
        <f ca="1">SamstagHaupt!P28</f>
        <v>TSV Ludwigshafen</v>
      </c>
      <c r="S191" s="58"/>
      <c r="T191" s="58"/>
      <c r="U191" s="58"/>
      <c r="V191" s="58"/>
      <c r="W191" s="58"/>
      <c r="X191" s="58"/>
      <c r="Y191" s="58"/>
      <c r="Z191" s="58"/>
      <c r="AA191" s="58" t="str">
        <f>SamstagHaupt!N28</f>
        <v>M50</v>
      </c>
      <c r="AB191" s="59"/>
      <c r="AC191" s="55" t="s">
        <v>99</v>
      </c>
    </row>
    <row r="192" spans="1:37" ht="15.95" customHeight="1">
      <c r="A192" s="60" t="s">
        <v>100</v>
      </c>
      <c r="C192" s="56" t="str">
        <f ca="1">SamstagHaupt!I28</f>
        <v>MTV München</v>
      </c>
      <c r="M192" s="61"/>
      <c r="N192" s="62" t="s">
        <v>101</v>
      </c>
      <c r="O192" s="63"/>
      <c r="P192" s="56" t="str">
        <f ca="1">SamstagHaupt!M28</f>
        <v>SV Prag Stuttgart</v>
      </c>
      <c r="AB192" s="61"/>
    </row>
    <row r="193" spans="1:37">
      <c r="A193" s="57"/>
      <c r="B193" s="58"/>
      <c r="C193" s="58"/>
      <c r="M193" s="61"/>
      <c r="N193" s="62"/>
      <c r="AB193" s="61"/>
      <c r="AD193" s="64" t="s">
        <v>37</v>
      </c>
      <c r="AG193" s="64" t="s">
        <v>102</v>
      </c>
      <c r="AJ193" s="64" t="s">
        <v>39</v>
      </c>
    </row>
    <row r="194" spans="1:37">
      <c r="A194" s="65" t="s">
        <v>100</v>
      </c>
      <c r="C194" s="66"/>
      <c r="D194" s="67"/>
      <c r="E194" s="67"/>
      <c r="F194" s="67"/>
      <c r="G194" s="67"/>
      <c r="H194" s="68"/>
      <c r="I194" s="67"/>
      <c r="J194" s="67"/>
      <c r="K194" s="67"/>
      <c r="L194" s="67"/>
      <c r="M194" s="68"/>
      <c r="N194" s="67"/>
      <c r="O194" s="67"/>
      <c r="P194" s="67"/>
      <c r="Q194" s="67"/>
      <c r="R194" s="68"/>
      <c r="S194" s="67"/>
      <c r="T194" s="67"/>
      <c r="U194" s="67"/>
      <c r="V194" s="67"/>
      <c r="W194" s="68"/>
      <c r="X194" s="67"/>
      <c r="Y194" s="67"/>
      <c r="Z194" s="67"/>
      <c r="AA194" s="67"/>
      <c r="AB194" s="68"/>
      <c r="AC194" s="62"/>
      <c r="AD194" s="69"/>
      <c r="AE194" s="53"/>
      <c r="AF194" s="62"/>
      <c r="AG194" s="69"/>
      <c r="AH194" s="53"/>
      <c r="AJ194" s="69"/>
      <c r="AK194" s="53"/>
    </row>
    <row r="195" spans="1:37">
      <c r="A195" s="70" t="s">
        <v>101</v>
      </c>
      <c r="B195" s="58"/>
      <c r="C195" s="71"/>
      <c r="D195" s="72"/>
      <c r="E195" s="72"/>
      <c r="F195" s="72"/>
      <c r="G195" s="72"/>
      <c r="H195" s="59"/>
      <c r="I195" s="72"/>
      <c r="J195" s="72"/>
      <c r="K195" s="72"/>
      <c r="L195" s="72"/>
      <c r="M195" s="59"/>
      <c r="N195" s="72"/>
      <c r="O195" s="72"/>
      <c r="P195" s="72"/>
      <c r="Q195" s="72"/>
      <c r="R195" s="59"/>
      <c r="S195" s="72"/>
      <c r="T195" s="72"/>
      <c r="U195" s="72"/>
      <c r="V195" s="72"/>
      <c r="W195" s="59"/>
      <c r="X195" s="72"/>
      <c r="Y195" s="72"/>
      <c r="Z195" s="72"/>
      <c r="AA195" s="72"/>
      <c r="AB195" s="59"/>
      <c r="AC195" s="62"/>
      <c r="AD195" s="462">
        <f>SamstagHaupt!C28</f>
        <v>2</v>
      </c>
      <c r="AE195" s="463"/>
      <c r="AF195" s="62"/>
      <c r="AG195" s="462">
        <f>SamstagHaupt!E28</f>
        <v>7</v>
      </c>
      <c r="AH195" s="463"/>
      <c r="AJ195" s="462">
        <f>SamstagHaupt!F28</f>
        <v>3</v>
      </c>
      <c r="AK195" s="463"/>
    </row>
    <row r="196" spans="1:37">
      <c r="A196" s="65" t="s">
        <v>100</v>
      </c>
      <c r="C196" s="66"/>
      <c r="D196" s="67"/>
      <c r="E196" s="67"/>
      <c r="F196" s="67"/>
      <c r="G196" s="67"/>
      <c r="H196" s="68"/>
      <c r="I196" s="67"/>
      <c r="J196" s="67"/>
      <c r="K196" s="67"/>
      <c r="L196" s="67"/>
      <c r="M196" s="68"/>
      <c r="N196" s="67"/>
      <c r="O196" s="67"/>
      <c r="P196" s="67"/>
      <c r="Q196" s="67"/>
      <c r="R196" s="68"/>
      <c r="S196" s="67"/>
      <c r="T196" s="67"/>
      <c r="U196" s="67"/>
      <c r="V196" s="67"/>
      <c r="W196" s="68"/>
      <c r="X196" s="67"/>
      <c r="Y196" s="67"/>
      <c r="Z196" s="67"/>
      <c r="AA196" s="67"/>
      <c r="AB196" s="68"/>
      <c r="AC196" s="62"/>
      <c r="AD196" s="57"/>
      <c r="AE196" s="59"/>
      <c r="AF196" s="62"/>
      <c r="AG196" s="57"/>
      <c r="AH196" s="59"/>
      <c r="AJ196" s="57"/>
      <c r="AK196" s="59"/>
    </row>
    <row r="197" spans="1:37">
      <c r="A197" s="70" t="s">
        <v>101</v>
      </c>
      <c r="B197" s="58"/>
      <c r="C197" s="71"/>
      <c r="D197" s="72"/>
      <c r="E197" s="72"/>
      <c r="F197" s="72"/>
      <c r="G197" s="72"/>
      <c r="H197" s="59"/>
      <c r="I197" s="72"/>
      <c r="J197" s="72"/>
      <c r="K197" s="72"/>
      <c r="L197" s="72"/>
      <c r="M197" s="59"/>
      <c r="N197" s="72"/>
      <c r="O197" s="72"/>
      <c r="P197" s="72"/>
      <c r="Q197" s="72"/>
      <c r="R197" s="59"/>
      <c r="S197" s="72"/>
      <c r="T197" s="72"/>
      <c r="U197" s="72"/>
      <c r="V197" s="72"/>
      <c r="W197" s="59"/>
      <c r="X197" s="72"/>
      <c r="Y197" s="72"/>
      <c r="Z197" s="72"/>
      <c r="AA197" s="72"/>
      <c r="AB197" s="59"/>
      <c r="AC197" s="62"/>
      <c r="AD197" s="62"/>
      <c r="AE197" s="62"/>
      <c r="AF197" s="62"/>
      <c r="AG197" s="62"/>
    </row>
    <row r="198" spans="1:37">
      <c r="A198" s="65" t="s">
        <v>100</v>
      </c>
      <c r="C198" s="66"/>
      <c r="D198" s="67"/>
      <c r="E198" s="67"/>
      <c r="F198" s="67"/>
      <c r="G198" s="67"/>
      <c r="H198" s="68"/>
      <c r="I198" s="67"/>
      <c r="J198" s="67"/>
      <c r="K198" s="67"/>
      <c r="L198" s="67"/>
      <c r="M198" s="68"/>
      <c r="N198" s="67"/>
      <c r="O198" s="67"/>
      <c r="P198" s="67"/>
      <c r="Q198" s="67"/>
      <c r="R198" s="68"/>
      <c r="S198" s="67"/>
      <c r="T198" s="67"/>
      <c r="U198" s="67"/>
      <c r="V198" s="67"/>
      <c r="W198" s="68"/>
      <c r="X198" s="67"/>
      <c r="Y198" s="67"/>
      <c r="Z198" s="67"/>
      <c r="AA198" s="67"/>
      <c r="AB198" s="68"/>
      <c r="AC198" s="62"/>
      <c r="AD198" s="73" t="s">
        <v>103</v>
      </c>
      <c r="AE198" s="62"/>
      <c r="AF198" s="62"/>
      <c r="AG198" s="62"/>
    </row>
    <row r="199" spans="1:37">
      <c r="A199" s="70" t="s">
        <v>101</v>
      </c>
      <c r="B199" s="58"/>
      <c r="C199" s="71"/>
      <c r="D199" s="72"/>
      <c r="E199" s="72"/>
      <c r="F199" s="72"/>
      <c r="G199" s="72"/>
      <c r="H199" s="59"/>
      <c r="I199" s="72"/>
      <c r="J199" s="72"/>
      <c r="K199" s="72"/>
      <c r="L199" s="72"/>
      <c r="M199" s="59"/>
      <c r="N199" s="72"/>
      <c r="O199" s="72"/>
      <c r="P199" s="72"/>
      <c r="Q199" s="72"/>
      <c r="R199" s="59"/>
      <c r="S199" s="72"/>
      <c r="T199" s="72"/>
      <c r="U199" s="72"/>
      <c r="V199" s="72"/>
      <c r="W199" s="59"/>
      <c r="X199" s="72"/>
      <c r="Y199" s="72"/>
      <c r="Z199" s="72"/>
      <c r="AA199" s="72"/>
      <c r="AB199" s="59"/>
      <c r="AC199" s="62"/>
      <c r="AD199" s="62"/>
      <c r="AE199" s="62"/>
      <c r="AF199" s="62"/>
      <c r="AG199" s="62"/>
    </row>
    <row r="200" spans="1:37">
      <c r="A200" s="65" t="s">
        <v>100</v>
      </c>
      <c r="C200" s="66"/>
      <c r="D200" s="67"/>
      <c r="E200" s="67"/>
      <c r="F200" s="67"/>
      <c r="G200" s="67"/>
      <c r="H200" s="68"/>
      <c r="I200" s="67"/>
      <c r="J200" s="67"/>
      <c r="K200" s="67"/>
      <c r="L200" s="67"/>
      <c r="M200" s="68"/>
      <c r="N200" s="67"/>
      <c r="O200" s="67"/>
      <c r="P200" s="67"/>
      <c r="Q200" s="67"/>
      <c r="R200" s="68"/>
      <c r="S200" s="67"/>
      <c r="T200" s="67"/>
      <c r="U200" s="67"/>
      <c r="V200" s="67"/>
      <c r="W200" s="68"/>
      <c r="X200" s="67"/>
      <c r="Y200" s="67"/>
      <c r="Z200" s="67"/>
      <c r="AA200" s="67"/>
      <c r="AB200" s="68"/>
      <c r="AC200" s="62"/>
      <c r="AD200" s="74" t="str">
        <f>Daten!$A$31</f>
        <v>DM Senioren 2017</v>
      </c>
      <c r="AE200" s="58"/>
      <c r="AF200" s="58"/>
      <c r="AG200" s="58"/>
      <c r="AH200" s="58"/>
      <c r="AI200" s="58"/>
      <c r="AJ200" s="58"/>
      <c r="AK200" s="58"/>
    </row>
    <row r="201" spans="1:37">
      <c r="A201" s="70" t="s">
        <v>101</v>
      </c>
      <c r="B201" s="58"/>
      <c r="C201" s="71"/>
      <c r="D201" s="72"/>
      <c r="E201" s="72"/>
      <c r="F201" s="72"/>
      <c r="G201" s="72"/>
      <c r="H201" s="59"/>
      <c r="I201" s="72"/>
      <c r="J201" s="72"/>
      <c r="K201" s="72"/>
      <c r="L201" s="72"/>
      <c r="M201" s="59"/>
      <c r="N201" s="72"/>
      <c r="O201" s="72"/>
      <c r="P201" s="72"/>
      <c r="Q201" s="72"/>
      <c r="R201" s="59"/>
      <c r="S201" s="72"/>
      <c r="T201" s="72"/>
      <c r="U201" s="72"/>
      <c r="V201" s="72"/>
      <c r="W201" s="59"/>
      <c r="X201" s="72"/>
      <c r="Y201" s="72"/>
      <c r="Z201" s="72"/>
      <c r="AA201" s="72"/>
      <c r="AB201" s="59"/>
      <c r="AC201" s="62"/>
      <c r="AD201" s="75" t="str">
        <f>SamstagHaupt!G28</f>
        <v>M50</v>
      </c>
      <c r="AE201" s="76"/>
      <c r="AF201" s="76"/>
      <c r="AG201" s="75" t="str">
        <f>SamstagHaupt!AB28</f>
        <v>Vorrunde</v>
      </c>
      <c r="AH201" s="76"/>
      <c r="AI201" s="76"/>
      <c r="AJ201" s="76"/>
      <c r="AK201" s="76"/>
    </row>
    <row r="202" spans="1:37">
      <c r="A202" s="65" t="s">
        <v>100</v>
      </c>
      <c r="C202" s="66"/>
      <c r="D202" s="67"/>
      <c r="E202" s="67"/>
      <c r="F202" s="67"/>
      <c r="G202" s="67"/>
      <c r="H202" s="68"/>
      <c r="I202" s="67"/>
      <c r="J202" s="67"/>
      <c r="K202" s="67"/>
      <c r="L202" s="67"/>
      <c r="M202" s="68"/>
      <c r="N202" s="67"/>
      <c r="O202" s="67"/>
      <c r="P202" s="67"/>
      <c r="Q202" s="67"/>
      <c r="R202" s="68"/>
      <c r="S202" s="67"/>
      <c r="T202" s="67"/>
      <c r="U202" s="67"/>
      <c r="V202" s="67"/>
      <c r="W202" s="68"/>
      <c r="X202" s="67"/>
      <c r="Y202" s="67"/>
      <c r="Z202" s="67"/>
      <c r="AA202" s="67"/>
      <c r="AB202" s="68"/>
      <c r="AC202" s="62"/>
      <c r="AD202" s="77"/>
      <c r="AE202" s="62"/>
      <c r="AF202" s="62"/>
      <c r="AG202" s="62"/>
      <c r="AH202" s="62"/>
      <c r="AI202" s="62"/>
      <c r="AJ202" s="62"/>
      <c r="AK202" s="62"/>
    </row>
    <row r="203" spans="1:37">
      <c r="A203" s="70" t="s">
        <v>101</v>
      </c>
      <c r="B203" s="58"/>
      <c r="C203" s="71"/>
      <c r="D203" s="72"/>
      <c r="E203" s="72"/>
      <c r="F203" s="72"/>
      <c r="G203" s="72"/>
      <c r="H203" s="59"/>
      <c r="I203" s="72"/>
      <c r="J203" s="72"/>
      <c r="K203" s="72"/>
      <c r="L203" s="72"/>
      <c r="M203" s="59"/>
      <c r="N203" s="72"/>
      <c r="O203" s="72"/>
      <c r="P203" s="72"/>
      <c r="Q203" s="72"/>
      <c r="R203" s="59"/>
      <c r="S203" s="72"/>
      <c r="T203" s="72"/>
      <c r="U203" s="72"/>
      <c r="V203" s="72"/>
      <c r="W203" s="59"/>
      <c r="X203" s="72"/>
      <c r="Y203" s="72"/>
      <c r="Z203" s="72"/>
      <c r="AA203" s="72"/>
      <c r="AB203" s="59"/>
      <c r="AC203" s="62"/>
      <c r="AD203" s="78" t="s">
        <v>104</v>
      </c>
      <c r="AE203" s="76"/>
      <c r="AF203" s="76"/>
      <c r="AG203" s="76"/>
      <c r="AH203" s="79"/>
      <c r="AI203" s="76"/>
      <c r="AJ203" s="76"/>
      <c r="AK203" s="80"/>
    </row>
    <row r="204" spans="1:37">
      <c r="D204" s="64"/>
      <c r="AD204" s="81"/>
      <c r="AE204" s="52"/>
      <c r="AF204" s="52"/>
      <c r="AG204" s="52"/>
      <c r="AH204" s="82"/>
      <c r="AI204" s="52"/>
      <c r="AJ204" s="52"/>
      <c r="AK204" s="53"/>
    </row>
    <row r="205" spans="1:37">
      <c r="A205" s="83" t="s">
        <v>105</v>
      </c>
      <c r="B205" s="76"/>
      <c r="C205" s="80"/>
      <c r="D205" s="84"/>
      <c r="E205" s="84" t="s">
        <v>100</v>
      </c>
      <c r="F205" s="85" t="s">
        <v>21</v>
      </c>
      <c r="G205" s="84" t="s">
        <v>101</v>
      </c>
      <c r="H205" s="86"/>
      <c r="I205" s="84" t="s">
        <v>106</v>
      </c>
      <c r="J205" s="84"/>
      <c r="K205" s="84"/>
      <c r="L205" s="84"/>
      <c r="M205" s="86"/>
      <c r="N205" s="84" t="s">
        <v>107</v>
      </c>
      <c r="O205" s="84"/>
      <c r="P205" s="84"/>
      <c r="Q205" s="84"/>
      <c r="R205" s="86"/>
      <c r="S205" s="73"/>
      <c r="T205" s="73"/>
      <c r="AD205" s="87" t="s">
        <v>108</v>
      </c>
      <c r="AE205" s="58"/>
      <c r="AF205" s="58"/>
      <c r="AG205" s="58"/>
      <c r="AH205" s="72"/>
      <c r="AI205" s="58"/>
      <c r="AJ205" s="58"/>
      <c r="AK205" s="59"/>
    </row>
    <row r="206" spans="1:37">
      <c r="A206" s="60"/>
      <c r="C206" s="61"/>
      <c r="H206" s="61"/>
      <c r="M206" s="61"/>
      <c r="N206" s="88"/>
      <c r="O206" s="89"/>
      <c r="P206" s="89"/>
      <c r="Q206" s="89"/>
      <c r="R206" s="90"/>
      <c r="S206" s="62"/>
      <c r="T206" s="56" t="s">
        <v>109</v>
      </c>
      <c r="AD206" s="91"/>
      <c r="AE206" s="62"/>
      <c r="AF206" s="62"/>
      <c r="AG206" s="62"/>
      <c r="AH206" s="92"/>
      <c r="AI206" s="62"/>
      <c r="AJ206" s="62"/>
      <c r="AK206" s="61"/>
    </row>
    <row r="207" spans="1:37">
      <c r="A207" s="93" t="s">
        <v>110</v>
      </c>
      <c r="B207" s="58"/>
      <c r="C207" s="59"/>
      <c r="D207" s="58"/>
      <c r="E207" s="58"/>
      <c r="F207" s="94" t="s">
        <v>21</v>
      </c>
      <c r="G207" s="58"/>
      <c r="H207" s="59"/>
      <c r="I207" s="58"/>
      <c r="J207" s="58"/>
      <c r="K207" s="94" t="s">
        <v>21</v>
      </c>
      <c r="L207" s="58"/>
      <c r="M207" s="59"/>
      <c r="N207" s="95"/>
      <c r="O207" s="95"/>
      <c r="P207" s="96"/>
      <c r="Q207" s="97"/>
      <c r="R207" s="98"/>
      <c r="S207" s="62"/>
      <c r="T207" s="62"/>
      <c r="AD207" s="87" t="s">
        <v>111</v>
      </c>
      <c r="AE207" s="58"/>
      <c r="AF207" s="58"/>
      <c r="AG207" s="58"/>
      <c r="AH207" s="72"/>
      <c r="AI207" s="58"/>
      <c r="AJ207" s="58"/>
      <c r="AK207" s="59"/>
    </row>
    <row r="208" spans="1:37">
      <c r="A208" s="60"/>
      <c r="C208" s="61"/>
      <c r="H208" s="61"/>
      <c r="K208" s="99"/>
      <c r="M208" s="61"/>
      <c r="N208" s="62"/>
      <c r="Q208" s="100"/>
      <c r="R208" s="61"/>
      <c r="S208" s="62"/>
      <c r="T208" s="58"/>
      <c r="U208" s="58"/>
      <c r="V208" s="58"/>
      <c r="W208" s="58"/>
      <c r="X208" s="58"/>
      <c r="Y208" s="58"/>
      <c r="Z208" s="58"/>
      <c r="AA208" s="58"/>
      <c r="AB208" s="58"/>
      <c r="AC208" s="62"/>
      <c r="AD208" s="91"/>
      <c r="AE208" s="62"/>
      <c r="AF208" s="62"/>
      <c r="AG208" s="62"/>
      <c r="AH208" s="92"/>
      <c r="AI208" s="62"/>
      <c r="AJ208" s="62"/>
      <c r="AK208" s="61"/>
    </row>
    <row r="209" spans="1:37">
      <c r="A209" s="93" t="s">
        <v>112</v>
      </c>
      <c r="B209" s="58"/>
      <c r="C209" s="59"/>
      <c r="D209" s="58"/>
      <c r="E209" s="58"/>
      <c r="F209" s="94" t="s">
        <v>21</v>
      </c>
      <c r="G209" s="58"/>
      <c r="H209" s="59"/>
      <c r="I209" s="58"/>
      <c r="J209" s="58"/>
      <c r="K209" s="94" t="s">
        <v>21</v>
      </c>
      <c r="L209" s="58"/>
      <c r="M209" s="59"/>
      <c r="N209" s="58"/>
      <c r="O209" s="58"/>
      <c r="P209" s="94" t="s">
        <v>21</v>
      </c>
      <c r="Q209" s="101"/>
      <c r="R209" s="59"/>
      <c r="S209" s="62"/>
      <c r="T209" s="62"/>
      <c r="AD209" s="87" t="s">
        <v>113</v>
      </c>
      <c r="AE209" s="58"/>
      <c r="AF209" s="58"/>
      <c r="AG209" s="58"/>
      <c r="AH209" s="72"/>
      <c r="AI209" s="58"/>
      <c r="AJ209" s="58"/>
      <c r="AK209" s="59"/>
    </row>
    <row r="210" spans="1:37">
      <c r="AD210" s="91" t="s">
        <v>114</v>
      </c>
      <c r="AE210" s="62"/>
      <c r="AF210" s="62"/>
      <c r="AG210" s="62"/>
      <c r="AH210" s="92"/>
      <c r="AI210" s="62"/>
      <c r="AJ210" s="62"/>
      <c r="AK210" s="61"/>
    </row>
    <row r="211" spans="1:37">
      <c r="A211" s="102"/>
      <c r="B211" s="76"/>
      <c r="C211" s="76"/>
      <c r="D211" s="76"/>
      <c r="E211" s="76" t="s">
        <v>100</v>
      </c>
      <c r="F211" s="76"/>
      <c r="G211" s="76"/>
      <c r="H211" s="76"/>
      <c r="I211" s="76"/>
      <c r="J211" s="76"/>
      <c r="K211" s="76"/>
      <c r="L211" s="76"/>
      <c r="M211" s="76"/>
      <c r="N211" s="85" t="s">
        <v>40</v>
      </c>
      <c r="O211" s="76"/>
      <c r="P211" s="76"/>
      <c r="Q211" s="76"/>
      <c r="R211" s="76"/>
      <c r="S211" s="76"/>
      <c r="T211" s="76" t="s">
        <v>101</v>
      </c>
      <c r="U211" s="76"/>
      <c r="V211" s="76"/>
      <c r="W211" s="76"/>
      <c r="X211" s="76"/>
      <c r="Y211" s="76"/>
      <c r="Z211" s="76"/>
      <c r="AA211" s="76"/>
      <c r="AB211" s="80"/>
      <c r="AD211" s="87" t="s">
        <v>115</v>
      </c>
      <c r="AE211" s="58"/>
      <c r="AF211" s="58"/>
      <c r="AG211" s="58"/>
      <c r="AH211" s="72"/>
      <c r="AI211" s="58"/>
      <c r="AJ211" s="58"/>
      <c r="AK211" s="59"/>
    </row>
    <row r="212" spans="1:37">
      <c r="A212" s="103" t="s">
        <v>116</v>
      </c>
      <c r="B212" s="104" t="s">
        <v>117</v>
      </c>
      <c r="C212" s="104"/>
      <c r="D212" s="104"/>
      <c r="E212" s="104"/>
      <c r="F212" s="104"/>
      <c r="G212" s="105"/>
      <c r="H212" s="104" t="s">
        <v>118</v>
      </c>
      <c r="I212" s="104"/>
      <c r="J212" s="105"/>
      <c r="K212" s="106" t="s">
        <v>119</v>
      </c>
      <c r="L212" s="107" t="s">
        <v>120</v>
      </c>
      <c r="M212" s="108"/>
      <c r="N212" s="109" t="s">
        <v>94</v>
      </c>
      <c r="O212" s="105" t="s">
        <v>116</v>
      </c>
      <c r="P212" s="104" t="s">
        <v>117</v>
      </c>
      <c r="Q212" s="104"/>
      <c r="R212" s="104"/>
      <c r="S212" s="104"/>
      <c r="T212" s="104"/>
      <c r="U212" s="105"/>
      <c r="V212" s="104" t="s">
        <v>118</v>
      </c>
      <c r="W212" s="104"/>
      <c r="X212" s="105"/>
      <c r="Y212" s="106" t="s">
        <v>119</v>
      </c>
      <c r="Z212" s="107" t="s">
        <v>120</v>
      </c>
      <c r="AA212" s="108"/>
      <c r="AB212" s="109" t="s">
        <v>94</v>
      </c>
    </row>
    <row r="213" spans="1:37">
      <c r="A213" s="110" t="s">
        <v>121</v>
      </c>
      <c r="B213" s="111"/>
      <c r="C213" s="111"/>
      <c r="D213" s="111"/>
      <c r="E213" s="111"/>
      <c r="F213" s="111"/>
      <c r="G213" s="112"/>
      <c r="H213" s="111"/>
      <c r="I213" s="111"/>
      <c r="J213" s="112"/>
      <c r="K213" s="113"/>
      <c r="L213" s="114"/>
      <c r="M213" s="115"/>
      <c r="N213" s="116"/>
      <c r="O213" s="117" t="s">
        <v>121</v>
      </c>
      <c r="P213" s="111"/>
      <c r="Q213" s="111"/>
      <c r="R213" s="111"/>
      <c r="S213" s="111"/>
      <c r="T213" s="111"/>
      <c r="U213" s="112"/>
      <c r="V213" s="111"/>
      <c r="W213" s="111"/>
      <c r="X213" s="112"/>
      <c r="Y213" s="113"/>
      <c r="Z213" s="114"/>
      <c r="AA213" s="115"/>
      <c r="AB213" s="116"/>
      <c r="AD213" s="64" t="s">
        <v>122</v>
      </c>
    </row>
    <row r="214" spans="1:37">
      <c r="A214" s="110" t="s">
        <v>123</v>
      </c>
      <c r="B214" s="111"/>
      <c r="C214" s="111"/>
      <c r="D214" s="111"/>
      <c r="E214" s="111"/>
      <c r="F214" s="111"/>
      <c r="G214" s="112"/>
      <c r="H214" s="111"/>
      <c r="I214" s="111"/>
      <c r="J214" s="112"/>
      <c r="K214" s="118"/>
      <c r="L214" s="119"/>
      <c r="M214" s="112"/>
      <c r="N214" s="116"/>
      <c r="O214" s="117" t="s">
        <v>123</v>
      </c>
      <c r="P214" s="111"/>
      <c r="Q214" s="111"/>
      <c r="R214" s="111"/>
      <c r="S214" s="111"/>
      <c r="T214" s="111"/>
      <c r="U214" s="112"/>
      <c r="V214" s="111"/>
      <c r="W214" s="111"/>
      <c r="X214" s="112"/>
      <c r="Y214" s="118"/>
      <c r="Z214" s="119"/>
      <c r="AA214" s="112"/>
      <c r="AB214" s="116"/>
      <c r="AD214" s="120"/>
      <c r="AE214" s="58"/>
      <c r="AF214" s="58"/>
      <c r="AG214" s="58"/>
      <c r="AH214" s="58"/>
      <c r="AI214" s="58"/>
      <c r="AJ214" s="58"/>
      <c r="AK214" s="58"/>
    </row>
    <row r="215" spans="1:37">
      <c r="A215" s="110" t="s">
        <v>124</v>
      </c>
      <c r="B215" s="111"/>
      <c r="C215" s="111"/>
      <c r="D215" s="111"/>
      <c r="E215" s="111"/>
      <c r="F215" s="111"/>
      <c r="G215" s="112"/>
      <c r="H215" s="111"/>
      <c r="I215" s="111"/>
      <c r="J215" s="112"/>
      <c r="K215" s="118"/>
      <c r="L215" s="119"/>
      <c r="M215" s="112"/>
      <c r="N215" s="116"/>
      <c r="O215" s="117" t="s">
        <v>124</v>
      </c>
      <c r="P215" s="111"/>
      <c r="Q215" s="111"/>
      <c r="R215" s="111"/>
      <c r="S215" s="111"/>
      <c r="T215" s="111"/>
      <c r="U215" s="112"/>
      <c r="V215" s="111"/>
      <c r="W215" s="111"/>
      <c r="X215" s="112"/>
      <c r="Y215" s="118"/>
      <c r="Z215" s="119"/>
      <c r="AA215" s="112"/>
      <c r="AB215" s="116"/>
      <c r="AD215" s="64" t="s">
        <v>96</v>
      </c>
    </row>
    <row r="216" spans="1:37">
      <c r="A216" s="110" t="s">
        <v>125</v>
      </c>
      <c r="B216" s="111"/>
      <c r="C216" s="111"/>
      <c r="D216" s="111"/>
      <c r="E216" s="111"/>
      <c r="F216" s="111"/>
      <c r="G216" s="112"/>
      <c r="H216" s="111"/>
      <c r="I216" s="111"/>
      <c r="J216" s="112"/>
      <c r="K216" s="118"/>
      <c r="L216" s="119"/>
      <c r="M216" s="112"/>
      <c r="N216" s="116"/>
      <c r="O216" s="117" t="s">
        <v>125</v>
      </c>
      <c r="P216" s="111"/>
      <c r="Q216" s="111"/>
      <c r="R216" s="111"/>
      <c r="S216" s="111"/>
      <c r="T216" s="111"/>
      <c r="U216" s="112"/>
      <c r="V216" s="111"/>
      <c r="W216" s="111"/>
      <c r="X216" s="112"/>
      <c r="Y216" s="118"/>
      <c r="Z216" s="119"/>
      <c r="AA216" s="112"/>
      <c r="AB216" s="116"/>
      <c r="AD216" s="120"/>
      <c r="AE216" s="58"/>
      <c r="AF216" s="58"/>
      <c r="AG216" s="58"/>
      <c r="AH216" s="58"/>
      <c r="AI216" s="58"/>
      <c r="AJ216" s="58"/>
      <c r="AK216" s="58"/>
    </row>
    <row r="217" spans="1:37">
      <c r="A217" s="110" t="s">
        <v>126</v>
      </c>
      <c r="B217" s="111"/>
      <c r="C217" s="111"/>
      <c r="D217" s="111"/>
      <c r="E217" s="111"/>
      <c r="F217" s="111"/>
      <c r="G217" s="112"/>
      <c r="H217" s="111"/>
      <c r="I217" s="111"/>
      <c r="J217" s="112"/>
      <c r="K217" s="118"/>
      <c r="L217" s="119"/>
      <c r="M217" s="112"/>
      <c r="N217" s="116"/>
      <c r="O217" s="117" t="s">
        <v>126</v>
      </c>
      <c r="P217" s="111"/>
      <c r="Q217" s="111"/>
      <c r="R217" s="111"/>
      <c r="S217" s="111"/>
      <c r="T217" s="111"/>
      <c r="U217" s="112"/>
      <c r="V217" s="111"/>
      <c r="W217" s="111"/>
      <c r="X217" s="112"/>
      <c r="Y217" s="118"/>
      <c r="Z217" s="119"/>
      <c r="AA217" s="112"/>
      <c r="AB217" s="116"/>
      <c r="AD217" s="64" t="s">
        <v>127</v>
      </c>
    </row>
    <row r="218" spans="1:37">
      <c r="A218" s="121" t="s">
        <v>128</v>
      </c>
      <c r="B218" s="58"/>
      <c r="C218" s="58"/>
      <c r="D218" s="58"/>
      <c r="E218" s="58"/>
      <c r="F218" s="58"/>
      <c r="G218" s="72"/>
      <c r="H218" s="58"/>
      <c r="I218" s="58"/>
      <c r="J218" s="72"/>
      <c r="K218" s="122"/>
      <c r="L218" s="123"/>
      <c r="M218" s="72"/>
      <c r="N218" s="59"/>
      <c r="O218" s="124" t="s">
        <v>128</v>
      </c>
      <c r="P218" s="58"/>
      <c r="Q218" s="58"/>
      <c r="R218" s="58"/>
      <c r="S218" s="58"/>
      <c r="T218" s="58"/>
      <c r="U218" s="72"/>
      <c r="V218" s="58"/>
      <c r="W218" s="58"/>
      <c r="X218" s="72"/>
      <c r="Y218" s="122"/>
      <c r="Z218" s="123"/>
      <c r="AA218" s="72"/>
      <c r="AB218" s="59"/>
      <c r="AD218" s="120"/>
      <c r="AE218" s="125" t="str">
        <f>Daten!$A$35</f>
        <v>Fredenbeck</v>
      </c>
      <c r="AF218" s="58"/>
      <c r="AG218" s="58"/>
      <c r="AH218" s="58"/>
      <c r="AI218" s="58"/>
      <c r="AJ218" s="58"/>
      <c r="AK218" s="58"/>
    </row>
    <row r="219" spans="1:37">
      <c r="A219" s="65" t="s">
        <v>129</v>
      </c>
      <c r="N219" s="61"/>
      <c r="O219" s="64" t="s">
        <v>129</v>
      </c>
      <c r="AB219" s="61"/>
      <c r="AD219" s="64" t="s">
        <v>130</v>
      </c>
    </row>
    <row r="220" spans="1:37">
      <c r="A220" s="57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9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8"/>
      <c r="AB220" s="59"/>
      <c r="AD220" s="58"/>
      <c r="AE220" s="126" t="str">
        <f>Daten!$A$32</f>
        <v>05.05.2017</v>
      </c>
      <c r="AF220" s="58"/>
      <c r="AG220" s="58"/>
      <c r="AH220" s="58"/>
      <c r="AI220" s="58"/>
      <c r="AJ220" s="58"/>
      <c r="AK220" s="58"/>
    </row>
    <row r="221" spans="1:37" ht="12" customHeight="1"/>
    <row r="222" spans="1:37">
      <c r="A222" s="51" t="s">
        <v>95</v>
      </c>
      <c r="B222" s="52"/>
      <c r="C222" s="52"/>
      <c r="D222" s="52"/>
      <c r="E222" s="53"/>
      <c r="F222" s="54" t="s">
        <v>96</v>
      </c>
      <c r="G222" s="52"/>
      <c r="H222" s="52"/>
      <c r="I222" s="52"/>
      <c r="J222" s="52"/>
      <c r="K222" s="52"/>
      <c r="L222" s="52"/>
      <c r="M222" s="52"/>
      <c r="N222" s="52"/>
      <c r="O222" s="52"/>
      <c r="P222" s="53"/>
      <c r="Q222" s="54" t="s">
        <v>97</v>
      </c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3"/>
      <c r="AC222" s="55" t="s">
        <v>98</v>
      </c>
    </row>
    <row r="223" spans="1:37">
      <c r="A223" s="57"/>
      <c r="B223" s="58"/>
      <c r="C223" s="58"/>
      <c r="D223" s="58"/>
      <c r="E223" s="59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9"/>
      <c r="Q223" s="58"/>
      <c r="R223" s="58" t="str">
        <f ca="1">SamstagHaupt!P29</f>
        <v>TB Essen-Haarzopf</v>
      </c>
      <c r="S223" s="58"/>
      <c r="T223" s="58"/>
      <c r="U223" s="58"/>
      <c r="V223" s="58"/>
      <c r="W223" s="58"/>
      <c r="X223" s="58"/>
      <c r="Y223" s="58"/>
      <c r="Z223" s="58"/>
      <c r="AA223" s="58" t="str">
        <f>SamstagHaupt!N29</f>
        <v>M50</v>
      </c>
      <c r="AB223" s="59"/>
      <c r="AC223" s="55" t="s">
        <v>99</v>
      </c>
    </row>
    <row r="224" spans="1:37" ht="15.95" customHeight="1">
      <c r="A224" s="60" t="s">
        <v>100</v>
      </c>
      <c r="C224" s="56" t="str">
        <f ca="1">SamstagHaupt!I29</f>
        <v>TV Frisch Auf Altenbochum</v>
      </c>
      <c r="M224" s="61"/>
      <c r="N224" s="62" t="s">
        <v>101</v>
      </c>
      <c r="O224" s="63"/>
      <c r="P224" s="56" t="str">
        <f ca="1">SamstagHaupt!M29</f>
        <v>TV Berkenbaum</v>
      </c>
      <c r="AB224" s="61"/>
    </row>
    <row r="225" spans="1:37">
      <c r="A225" s="57"/>
      <c r="B225" s="58"/>
      <c r="C225" s="58"/>
      <c r="M225" s="61"/>
      <c r="N225" s="62"/>
      <c r="AB225" s="61"/>
      <c r="AD225" s="64" t="s">
        <v>37</v>
      </c>
      <c r="AG225" s="64" t="s">
        <v>102</v>
      </c>
      <c r="AJ225" s="64" t="s">
        <v>39</v>
      </c>
    </row>
    <row r="226" spans="1:37">
      <c r="A226" s="65" t="s">
        <v>100</v>
      </c>
      <c r="C226" s="66"/>
      <c r="D226" s="67"/>
      <c r="E226" s="67"/>
      <c r="F226" s="67"/>
      <c r="G226" s="67"/>
      <c r="H226" s="68"/>
      <c r="I226" s="67"/>
      <c r="J226" s="67"/>
      <c r="K226" s="67"/>
      <c r="L226" s="67"/>
      <c r="M226" s="68"/>
      <c r="N226" s="67"/>
      <c r="O226" s="67"/>
      <c r="P226" s="67"/>
      <c r="Q226" s="67"/>
      <c r="R226" s="68"/>
      <c r="S226" s="67"/>
      <c r="T226" s="67"/>
      <c r="U226" s="67"/>
      <c r="V226" s="67"/>
      <c r="W226" s="68"/>
      <c r="X226" s="67"/>
      <c r="Y226" s="67"/>
      <c r="Z226" s="67"/>
      <c r="AA226" s="67"/>
      <c r="AB226" s="68"/>
      <c r="AC226" s="62"/>
      <c r="AD226" s="69"/>
      <c r="AE226" s="53"/>
      <c r="AF226" s="62"/>
      <c r="AG226" s="69"/>
      <c r="AH226" s="53"/>
      <c r="AJ226" s="69"/>
      <c r="AK226" s="53"/>
    </row>
    <row r="227" spans="1:37">
      <c r="A227" s="70" t="s">
        <v>101</v>
      </c>
      <c r="B227" s="58"/>
      <c r="C227" s="71"/>
      <c r="D227" s="72"/>
      <c r="E227" s="72"/>
      <c r="F227" s="72"/>
      <c r="G227" s="72"/>
      <c r="H227" s="59"/>
      <c r="I227" s="72"/>
      <c r="J227" s="72"/>
      <c r="K227" s="72"/>
      <c r="L227" s="72"/>
      <c r="M227" s="59"/>
      <c r="N227" s="72"/>
      <c r="O227" s="72"/>
      <c r="P227" s="72"/>
      <c r="Q227" s="72"/>
      <c r="R227" s="59"/>
      <c r="S227" s="72"/>
      <c r="T227" s="72"/>
      <c r="U227" s="72"/>
      <c r="V227" s="72"/>
      <c r="W227" s="59"/>
      <c r="X227" s="72"/>
      <c r="Y227" s="72"/>
      <c r="Z227" s="72"/>
      <c r="AA227" s="72"/>
      <c r="AB227" s="59"/>
      <c r="AC227" s="62"/>
      <c r="AD227" s="462">
        <f>SamstagHaupt!C29</f>
        <v>2</v>
      </c>
      <c r="AE227" s="463"/>
      <c r="AF227" s="62"/>
      <c r="AG227" s="462">
        <f>SamstagHaupt!E29</f>
        <v>8</v>
      </c>
      <c r="AH227" s="463"/>
      <c r="AJ227" s="462">
        <f>SamstagHaupt!F29</f>
        <v>4</v>
      </c>
      <c r="AK227" s="463"/>
    </row>
    <row r="228" spans="1:37">
      <c r="A228" s="65" t="s">
        <v>100</v>
      </c>
      <c r="C228" s="66"/>
      <c r="D228" s="67"/>
      <c r="E228" s="67"/>
      <c r="F228" s="67"/>
      <c r="G228" s="67"/>
      <c r="H228" s="68"/>
      <c r="I228" s="67"/>
      <c r="J228" s="67"/>
      <c r="K228" s="67"/>
      <c r="L228" s="67"/>
      <c r="M228" s="68"/>
      <c r="N228" s="67"/>
      <c r="O228" s="67"/>
      <c r="P228" s="67"/>
      <c r="Q228" s="67"/>
      <c r="R228" s="68"/>
      <c r="S228" s="67"/>
      <c r="T228" s="67"/>
      <c r="U228" s="67"/>
      <c r="V228" s="67"/>
      <c r="W228" s="68"/>
      <c r="X228" s="67"/>
      <c r="Y228" s="67"/>
      <c r="Z228" s="67"/>
      <c r="AA228" s="67"/>
      <c r="AB228" s="68"/>
      <c r="AC228" s="62"/>
      <c r="AD228" s="57"/>
      <c r="AE228" s="59"/>
      <c r="AF228" s="62"/>
      <c r="AG228" s="57"/>
      <c r="AH228" s="59"/>
      <c r="AJ228" s="57"/>
      <c r="AK228" s="59"/>
    </row>
    <row r="229" spans="1:37">
      <c r="A229" s="70" t="s">
        <v>101</v>
      </c>
      <c r="B229" s="58"/>
      <c r="C229" s="71"/>
      <c r="D229" s="72"/>
      <c r="E229" s="72"/>
      <c r="F229" s="72"/>
      <c r="G229" s="72"/>
      <c r="H229" s="59"/>
      <c r="I229" s="72"/>
      <c r="J229" s="72"/>
      <c r="K229" s="72"/>
      <c r="L229" s="72"/>
      <c r="M229" s="59"/>
      <c r="N229" s="72"/>
      <c r="O229" s="72"/>
      <c r="P229" s="72"/>
      <c r="Q229" s="72"/>
      <c r="R229" s="59"/>
      <c r="S229" s="72"/>
      <c r="T229" s="72"/>
      <c r="U229" s="72"/>
      <c r="V229" s="72"/>
      <c r="W229" s="59"/>
      <c r="X229" s="72"/>
      <c r="Y229" s="72"/>
      <c r="Z229" s="72"/>
      <c r="AA229" s="72"/>
      <c r="AB229" s="59"/>
      <c r="AC229" s="62"/>
      <c r="AD229" s="62"/>
      <c r="AE229" s="62"/>
      <c r="AF229" s="62"/>
      <c r="AG229" s="62"/>
    </row>
    <row r="230" spans="1:37">
      <c r="A230" s="65" t="s">
        <v>100</v>
      </c>
      <c r="C230" s="66"/>
      <c r="D230" s="67"/>
      <c r="E230" s="67"/>
      <c r="F230" s="67"/>
      <c r="G230" s="67"/>
      <c r="H230" s="68"/>
      <c r="I230" s="67"/>
      <c r="J230" s="67"/>
      <c r="K230" s="67"/>
      <c r="L230" s="67"/>
      <c r="M230" s="68"/>
      <c r="N230" s="67"/>
      <c r="O230" s="67"/>
      <c r="P230" s="67"/>
      <c r="Q230" s="67"/>
      <c r="R230" s="68"/>
      <c r="S230" s="67"/>
      <c r="T230" s="67"/>
      <c r="U230" s="67"/>
      <c r="V230" s="67"/>
      <c r="W230" s="68"/>
      <c r="X230" s="67"/>
      <c r="Y230" s="67"/>
      <c r="Z230" s="67"/>
      <c r="AA230" s="67"/>
      <c r="AB230" s="68"/>
      <c r="AC230" s="62"/>
      <c r="AD230" s="73" t="s">
        <v>103</v>
      </c>
      <c r="AE230" s="62"/>
      <c r="AF230" s="62"/>
      <c r="AG230" s="62"/>
    </row>
    <row r="231" spans="1:37">
      <c r="A231" s="70" t="s">
        <v>101</v>
      </c>
      <c r="B231" s="58"/>
      <c r="C231" s="71"/>
      <c r="D231" s="72"/>
      <c r="E231" s="72"/>
      <c r="F231" s="72"/>
      <c r="G231" s="72"/>
      <c r="H231" s="59"/>
      <c r="I231" s="72"/>
      <c r="J231" s="72"/>
      <c r="K231" s="72"/>
      <c r="L231" s="72"/>
      <c r="M231" s="59"/>
      <c r="N231" s="72"/>
      <c r="O231" s="72"/>
      <c r="P231" s="72"/>
      <c r="Q231" s="72"/>
      <c r="R231" s="59"/>
      <c r="S231" s="72"/>
      <c r="T231" s="72"/>
      <c r="U231" s="72"/>
      <c r="V231" s="72"/>
      <c r="W231" s="59"/>
      <c r="X231" s="72"/>
      <c r="Y231" s="72"/>
      <c r="Z231" s="72"/>
      <c r="AA231" s="72"/>
      <c r="AB231" s="59"/>
      <c r="AC231" s="62"/>
      <c r="AD231" s="62"/>
      <c r="AE231" s="62"/>
      <c r="AF231" s="62"/>
      <c r="AG231" s="62"/>
    </row>
    <row r="232" spans="1:37">
      <c r="A232" s="65" t="s">
        <v>100</v>
      </c>
      <c r="C232" s="66"/>
      <c r="D232" s="67"/>
      <c r="E232" s="67"/>
      <c r="F232" s="67"/>
      <c r="G232" s="67"/>
      <c r="H232" s="68"/>
      <c r="I232" s="67"/>
      <c r="J232" s="67"/>
      <c r="K232" s="67"/>
      <c r="L232" s="67"/>
      <c r="M232" s="68"/>
      <c r="N232" s="67"/>
      <c r="O232" s="67"/>
      <c r="P232" s="67"/>
      <c r="Q232" s="67"/>
      <c r="R232" s="68"/>
      <c r="S232" s="67"/>
      <c r="T232" s="67"/>
      <c r="U232" s="67"/>
      <c r="V232" s="67"/>
      <c r="W232" s="68"/>
      <c r="X232" s="67"/>
      <c r="Y232" s="67"/>
      <c r="Z232" s="67"/>
      <c r="AA232" s="67"/>
      <c r="AB232" s="68"/>
      <c r="AC232" s="62"/>
      <c r="AD232" s="74" t="str">
        <f>Daten!$A$31</f>
        <v>DM Senioren 2017</v>
      </c>
      <c r="AE232" s="58"/>
      <c r="AF232" s="58"/>
      <c r="AG232" s="58"/>
      <c r="AH232" s="58"/>
      <c r="AI232" s="58"/>
      <c r="AJ232" s="58"/>
      <c r="AK232" s="58"/>
    </row>
    <row r="233" spans="1:37">
      <c r="A233" s="70" t="s">
        <v>101</v>
      </c>
      <c r="B233" s="58"/>
      <c r="C233" s="71"/>
      <c r="D233" s="72"/>
      <c r="E233" s="72"/>
      <c r="F233" s="72"/>
      <c r="G233" s="72"/>
      <c r="H233" s="59"/>
      <c r="I233" s="72"/>
      <c r="J233" s="72"/>
      <c r="K233" s="72"/>
      <c r="L233" s="72"/>
      <c r="M233" s="59"/>
      <c r="N233" s="72"/>
      <c r="O233" s="72"/>
      <c r="P233" s="72"/>
      <c r="Q233" s="72"/>
      <c r="R233" s="59"/>
      <c r="S233" s="72"/>
      <c r="T233" s="72"/>
      <c r="U233" s="72"/>
      <c r="V233" s="72"/>
      <c r="W233" s="59"/>
      <c r="X233" s="72"/>
      <c r="Y233" s="72"/>
      <c r="Z233" s="72"/>
      <c r="AA233" s="72"/>
      <c r="AB233" s="59"/>
      <c r="AC233" s="62"/>
      <c r="AD233" s="75" t="str">
        <f>SamstagHaupt!G29</f>
        <v>M50</v>
      </c>
      <c r="AE233" s="76"/>
      <c r="AF233" s="76"/>
      <c r="AG233" s="75" t="str">
        <f>SamstagHaupt!AB29</f>
        <v>Vorrunde</v>
      </c>
      <c r="AH233" s="76"/>
      <c r="AI233" s="76"/>
      <c r="AJ233" s="76"/>
      <c r="AK233" s="76"/>
    </row>
    <row r="234" spans="1:37">
      <c r="A234" s="65" t="s">
        <v>100</v>
      </c>
      <c r="C234" s="66"/>
      <c r="D234" s="67"/>
      <c r="E234" s="67"/>
      <c r="F234" s="67"/>
      <c r="G234" s="67"/>
      <c r="H234" s="68"/>
      <c r="I234" s="67"/>
      <c r="J234" s="67"/>
      <c r="K234" s="67"/>
      <c r="L234" s="67"/>
      <c r="M234" s="68"/>
      <c r="N234" s="67"/>
      <c r="O234" s="67"/>
      <c r="P234" s="67"/>
      <c r="Q234" s="67"/>
      <c r="R234" s="68"/>
      <c r="S234" s="67"/>
      <c r="T234" s="67"/>
      <c r="U234" s="67"/>
      <c r="V234" s="67"/>
      <c r="W234" s="68"/>
      <c r="X234" s="67"/>
      <c r="Y234" s="67"/>
      <c r="Z234" s="67"/>
      <c r="AA234" s="67"/>
      <c r="AB234" s="68"/>
      <c r="AC234" s="62"/>
      <c r="AD234" s="77"/>
      <c r="AE234" s="62"/>
      <c r="AF234" s="62"/>
      <c r="AG234" s="62"/>
      <c r="AH234" s="62"/>
      <c r="AI234" s="62"/>
      <c r="AJ234" s="62"/>
      <c r="AK234" s="62"/>
    </row>
    <row r="235" spans="1:37">
      <c r="A235" s="70" t="s">
        <v>101</v>
      </c>
      <c r="B235" s="58"/>
      <c r="C235" s="71"/>
      <c r="D235" s="72"/>
      <c r="E235" s="72"/>
      <c r="F235" s="72"/>
      <c r="G235" s="72"/>
      <c r="H235" s="59"/>
      <c r="I235" s="72"/>
      <c r="J235" s="72"/>
      <c r="K235" s="72"/>
      <c r="L235" s="72"/>
      <c r="M235" s="59"/>
      <c r="N235" s="72"/>
      <c r="O235" s="72"/>
      <c r="P235" s="72"/>
      <c r="Q235" s="72"/>
      <c r="R235" s="59"/>
      <c r="S235" s="72"/>
      <c r="T235" s="72"/>
      <c r="U235" s="72"/>
      <c r="V235" s="72"/>
      <c r="W235" s="59"/>
      <c r="X235" s="72"/>
      <c r="Y235" s="72"/>
      <c r="Z235" s="72"/>
      <c r="AA235" s="72"/>
      <c r="AB235" s="59"/>
      <c r="AC235" s="62"/>
      <c r="AD235" s="78" t="s">
        <v>104</v>
      </c>
      <c r="AE235" s="76"/>
      <c r="AF235" s="76"/>
      <c r="AG235" s="76"/>
      <c r="AH235" s="79"/>
      <c r="AI235" s="76"/>
      <c r="AJ235" s="76"/>
      <c r="AK235" s="80"/>
    </row>
    <row r="236" spans="1:37">
      <c r="D236" s="64"/>
      <c r="AD236" s="81"/>
      <c r="AE236" s="52"/>
      <c r="AF236" s="52"/>
      <c r="AG236" s="52"/>
      <c r="AH236" s="82"/>
      <c r="AI236" s="52"/>
      <c r="AJ236" s="52"/>
      <c r="AK236" s="53"/>
    </row>
    <row r="237" spans="1:37">
      <c r="A237" s="83" t="s">
        <v>105</v>
      </c>
      <c r="B237" s="76"/>
      <c r="C237" s="80"/>
      <c r="D237" s="84"/>
      <c r="E237" s="84" t="s">
        <v>100</v>
      </c>
      <c r="F237" s="85" t="s">
        <v>21</v>
      </c>
      <c r="G237" s="84" t="s">
        <v>101</v>
      </c>
      <c r="H237" s="86"/>
      <c r="I237" s="84" t="s">
        <v>106</v>
      </c>
      <c r="J237" s="84"/>
      <c r="K237" s="84"/>
      <c r="L237" s="84"/>
      <c r="M237" s="86"/>
      <c r="N237" s="84" t="s">
        <v>107</v>
      </c>
      <c r="O237" s="84"/>
      <c r="P237" s="84"/>
      <c r="Q237" s="84"/>
      <c r="R237" s="86"/>
      <c r="S237" s="73"/>
      <c r="T237" s="73"/>
      <c r="AD237" s="87" t="s">
        <v>108</v>
      </c>
      <c r="AE237" s="58"/>
      <c r="AF237" s="58"/>
      <c r="AG237" s="58"/>
      <c r="AH237" s="72"/>
      <c r="AI237" s="58"/>
      <c r="AJ237" s="58"/>
      <c r="AK237" s="59"/>
    </row>
    <row r="238" spans="1:37">
      <c r="A238" s="60"/>
      <c r="C238" s="61"/>
      <c r="H238" s="61"/>
      <c r="M238" s="61"/>
      <c r="N238" s="88"/>
      <c r="O238" s="89"/>
      <c r="P238" s="89"/>
      <c r="Q238" s="89"/>
      <c r="R238" s="90"/>
      <c r="S238" s="62"/>
      <c r="T238" s="56" t="s">
        <v>109</v>
      </c>
      <c r="AD238" s="91"/>
      <c r="AE238" s="62"/>
      <c r="AF238" s="62"/>
      <c r="AG238" s="62"/>
      <c r="AH238" s="92"/>
      <c r="AI238" s="62"/>
      <c r="AJ238" s="62"/>
      <c r="AK238" s="61"/>
    </row>
    <row r="239" spans="1:37">
      <c r="A239" s="93" t="s">
        <v>110</v>
      </c>
      <c r="B239" s="58"/>
      <c r="C239" s="59"/>
      <c r="D239" s="58"/>
      <c r="E239" s="58"/>
      <c r="F239" s="94" t="s">
        <v>21</v>
      </c>
      <c r="G239" s="58"/>
      <c r="H239" s="59"/>
      <c r="I239" s="58"/>
      <c r="J239" s="58"/>
      <c r="K239" s="94" t="s">
        <v>21</v>
      </c>
      <c r="L239" s="58"/>
      <c r="M239" s="59"/>
      <c r="N239" s="95"/>
      <c r="O239" s="95"/>
      <c r="P239" s="96"/>
      <c r="Q239" s="97"/>
      <c r="R239" s="98"/>
      <c r="S239" s="62"/>
      <c r="T239" s="62"/>
      <c r="AD239" s="87" t="s">
        <v>111</v>
      </c>
      <c r="AE239" s="58"/>
      <c r="AF239" s="58"/>
      <c r="AG239" s="58"/>
      <c r="AH239" s="72"/>
      <c r="AI239" s="58"/>
      <c r="AJ239" s="58"/>
      <c r="AK239" s="59"/>
    </row>
    <row r="240" spans="1:37">
      <c r="A240" s="60"/>
      <c r="C240" s="61"/>
      <c r="H240" s="61"/>
      <c r="K240" s="99"/>
      <c r="M240" s="61"/>
      <c r="N240" s="62"/>
      <c r="Q240" s="100"/>
      <c r="R240" s="61"/>
      <c r="S240" s="62"/>
      <c r="T240" s="58"/>
      <c r="U240" s="58"/>
      <c r="V240" s="58"/>
      <c r="W240" s="58"/>
      <c r="X240" s="58"/>
      <c r="Y240" s="58"/>
      <c r="Z240" s="58"/>
      <c r="AA240" s="58"/>
      <c r="AB240" s="58"/>
      <c r="AC240" s="62"/>
      <c r="AD240" s="91"/>
      <c r="AE240" s="62"/>
      <c r="AF240" s="62"/>
      <c r="AG240" s="62"/>
      <c r="AH240" s="92"/>
      <c r="AI240" s="62"/>
      <c r="AJ240" s="62"/>
      <c r="AK240" s="61"/>
    </row>
    <row r="241" spans="1:37">
      <c r="A241" s="93" t="s">
        <v>112</v>
      </c>
      <c r="B241" s="58"/>
      <c r="C241" s="59"/>
      <c r="D241" s="58"/>
      <c r="E241" s="58"/>
      <c r="F241" s="94" t="s">
        <v>21</v>
      </c>
      <c r="G241" s="58"/>
      <c r="H241" s="59"/>
      <c r="I241" s="58"/>
      <c r="J241" s="58"/>
      <c r="K241" s="94" t="s">
        <v>21</v>
      </c>
      <c r="L241" s="58"/>
      <c r="M241" s="59"/>
      <c r="N241" s="58"/>
      <c r="O241" s="58"/>
      <c r="P241" s="94" t="s">
        <v>21</v>
      </c>
      <c r="Q241" s="101"/>
      <c r="R241" s="59"/>
      <c r="S241" s="62"/>
      <c r="T241" s="62"/>
      <c r="AD241" s="87" t="s">
        <v>113</v>
      </c>
      <c r="AE241" s="58"/>
      <c r="AF241" s="58"/>
      <c r="AG241" s="58"/>
      <c r="AH241" s="72"/>
      <c r="AI241" s="58"/>
      <c r="AJ241" s="58"/>
      <c r="AK241" s="59"/>
    </row>
    <row r="242" spans="1:37">
      <c r="AD242" s="91" t="s">
        <v>114</v>
      </c>
      <c r="AE242" s="62"/>
      <c r="AF242" s="62"/>
      <c r="AG242" s="62"/>
      <c r="AH242" s="92"/>
      <c r="AI242" s="62"/>
      <c r="AJ242" s="62"/>
      <c r="AK242" s="61"/>
    </row>
    <row r="243" spans="1:37">
      <c r="A243" s="102"/>
      <c r="B243" s="76"/>
      <c r="C243" s="76"/>
      <c r="D243" s="76"/>
      <c r="E243" s="76" t="s">
        <v>100</v>
      </c>
      <c r="F243" s="76"/>
      <c r="G243" s="76"/>
      <c r="H243" s="76"/>
      <c r="I243" s="76"/>
      <c r="J243" s="76"/>
      <c r="K243" s="76"/>
      <c r="L243" s="76"/>
      <c r="M243" s="76"/>
      <c r="N243" s="85" t="s">
        <v>40</v>
      </c>
      <c r="O243" s="76"/>
      <c r="P243" s="76"/>
      <c r="Q243" s="76"/>
      <c r="R243" s="76"/>
      <c r="S243" s="76"/>
      <c r="T243" s="76" t="s">
        <v>101</v>
      </c>
      <c r="U243" s="76"/>
      <c r="V243" s="76"/>
      <c r="W243" s="76"/>
      <c r="X243" s="76"/>
      <c r="Y243" s="76"/>
      <c r="Z243" s="76"/>
      <c r="AA243" s="76"/>
      <c r="AB243" s="80"/>
      <c r="AD243" s="87" t="s">
        <v>115</v>
      </c>
      <c r="AE243" s="58"/>
      <c r="AF243" s="58"/>
      <c r="AG243" s="58"/>
      <c r="AH243" s="72"/>
      <c r="AI243" s="58"/>
      <c r="AJ243" s="58"/>
      <c r="AK243" s="59"/>
    </row>
    <row r="244" spans="1:37">
      <c r="A244" s="103" t="s">
        <v>116</v>
      </c>
      <c r="B244" s="104" t="s">
        <v>117</v>
      </c>
      <c r="C244" s="104"/>
      <c r="D244" s="104"/>
      <c r="E244" s="104"/>
      <c r="F244" s="104"/>
      <c r="G244" s="105"/>
      <c r="H244" s="104" t="s">
        <v>118</v>
      </c>
      <c r="I244" s="104"/>
      <c r="J244" s="105"/>
      <c r="K244" s="106" t="s">
        <v>119</v>
      </c>
      <c r="L244" s="107" t="s">
        <v>120</v>
      </c>
      <c r="M244" s="108"/>
      <c r="N244" s="109" t="s">
        <v>94</v>
      </c>
      <c r="O244" s="105" t="s">
        <v>116</v>
      </c>
      <c r="P244" s="104" t="s">
        <v>117</v>
      </c>
      <c r="Q244" s="104"/>
      <c r="R244" s="104"/>
      <c r="S244" s="104"/>
      <c r="T244" s="104"/>
      <c r="U244" s="105"/>
      <c r="V244" s="104" t="s">
        <v>118</v>
      </c>
      <c r="W244" s="104"/>
      <c r="X244" s="105"/>
      <c r="Y244" s="106" t="s">
        <v>119</v>
      </c>
      <c r="Z244" s="107" t="s">
        <v>120</v>
      </c>
      <c r="AA244" s="108"/>
      <c r="AB244" s="109" t="s">
        <v>94</v>
      </c>
    </row>
    <row r="245" spans="1:37">
      <c r="A245" s="110" t="s">
        <v>121</v>
      </c>
      <c r="B245" s="111"/>
      <c r="C245" s="111"/>
      <c r="D245" s="111"/>
      <c r="E245" s="111"/>
      <c r="F245" s="111"/>
      <c r="G245" s="112"/>
      <c r="H245" s="111"/>
      <c r="I245" s="111"/>
      <c r="J245" s="112"/>
      <c r="K245" s="113"/>
      <c r="L245" s="114"/>
      <c r="M245" s="115"/>
      <c r="N245" s="116"/>
      <c r="O245" s="117" t="s">
        <v>121</v>
      </c>
      <c r="P245" s="111"/>
      <c r="Q245" s="111"/>
      <c r="R245" s="111"/>
      <c r="S245" s="111"/>
      <c r="T245" s="111"/>
      <c r="U245" s="112"/>
      <c r="V245" s="111"/>
      <c r="W245" s="111"/>
      <c r="X245" s="112"/>
      <c r="Y245" s="113"/>
      <c r="Z245" s="114"/>
      <c r="AA245" s="115"/>
      <c r="AB245" s="116"/>
      <c r="AD245" s="64" t="s">
        <v>122</v>
      </c>
    </row>
    <row r="246" spans="1:37">
      <c r="A246" s="110" t="s">
        <v>123</v>
      </c>
      <c r="B246" s="111"/>
      <c r="C246" s="111"/>
      <c r="D246" s="111"/>
      <c r="E246" s="111"/>
      <c r="F246" s="111"/>
      <c r="G246" s="112"/>
      <c r="H246" s="111"/>
      <c r="I246" s="111"/>
      <c r="J246" s="112"/>
      <c r="K246" s="118"/>
      <c r="L246" s="119"/>
      <c r="M246" s="112"/>
      <c r="N246" s="116"/>
      <c r="O246" s="117" t="s">
        <v>123</v>
      </c>
      <c r="P246" s="111"/>
      <c r="Q246" s="111"/>
      <c r="R246" s="111"/>
      <c r="S246" s="111"/>
      <c r="T246" s="111"/>
      <c r="U246" s="112"/>
      <c r="V246" s="111"/>
      <c r="W246" s="111"/>
      <c r="X246" s="112"/>
      <c r="Y246" s="118"/>
      <c r="Z246" s="119"/>
      <c r="AA246" s="112"/>
      <c r="AB246" s="116"/>
      <c r="AD246" s="120"/>
      <c r="AE246" s="58"/>
      <c r="AF246" s="58"/>
      <c r="AG246" s="58"/>
      <c r="AH246" s="58"/>
      <c r="AI246" s="58"/>
      <c r="AJ246" s="58"/>
      <c r="AK246" s="58"/>
    </row>
    <row r="247" spans="1:37">
      <c r="A247" s="110" t="s">
        <v>124</v>
      </c>
      <c r="B247" s="111"/>
      <c r="C247" s="111"/>
      <c r="D247" s="111"/>
      <c r="E247" s="111"/>
      <c r="F247" s="111"/>
      <c r="G247" s="112"/>
      <c r="H247" s="111"/>
      <c r="I247" s="111"/>
      <c r="J247" s="112"/>
      <c r="K247" s="118"/>
      <c r="L247" s="119"/>
      <c r="M247" s="112"/>
      <c r="N247" s="116"/>
      <c r="O247" s="117" t="s">
        <v>124</v>
      </c>
      <c r="P247" s="111"/>
      <c r="Q247" s="111"/>
      <c r="R247" s="111"/>
      <c r="S247" s="111"/>
      <c r="T247" s="111"/>
      <c r="U247" s="112"/>
      <c r="V247" s="111"/>
      <c r="W247" s="111"/>
      <c r="X247" s="112"/>
      <c r="Y247" s="118"/>
      <c r="Z247" s="119"/>
      <c r="AA247" s="112"/>
      <c r="AB247" s="116"/>
      <c r="AD247" s="64" t="s">
        <v>96</v>
      </c>
    </row>
    <row r="248" spans="1:37">
      <c r="A248" s="110" t="s">
        <v>125</v>
      </c>
      <c r="B248" s="111"/>
      <c r="C248" s="111"/>
      <c r="D248" s="111"/>
      <c r="E248" s="111"/>
      <c r="F248" s="111"/>
      <c r="G248" s="112"/>
      <c r="H248" s="111"/>
      <c r="I248" s="111"/>
      <c r="J248" s="112"/>
      <c r="K248" s="118"/>
      <c r="L248" s="119"/>
      <c r="M248" s="112"/>
      <c r="N248" s="116"/>
      <c r="O248" s="117" t="s">
        <v>125</v>
      </c>
      <c r="P248" s="111"/>
      <c r="Q248" s="111"/>
      <c r="R248" s="111"/>
      <c r="S248" s="111"/>
      <c r="T248" s="111"/>
      <c r="U248" s="112"/>
      <c r="V248" s="111"/>
      <c r="W248" s="111"/>
      <c r="X248" s="112"/>
      <c r="Y248" s="118"/>
      <c r="Z248" s="119"/>
      <c r="AA248" s="112"/>
      <c r="AB248" s="116"/>
      <c r="AD248" s="120"/>
      <c r="AE248" s="58"/>
      <c r="AF248" s="58"/>
      <c r="AG248" s="58"/>
      <c r="AH248" s="58"/>
      <c r="AI248" s="58"/>
      <c r="AJ248" s="58"/>
      <c r="AK248" s="58"/>
    </row>
    <row r="249" spans="1:37">
      <c r="A249" s="110" t="s">
        <v>126</v>
      </c>
      <c r="B249" s="111"/>
      <c r="C249" s="111"/>
      <c r="D249" s="111"/>
      <c r="E249" s="111"/>
      <c r="F249" s="111"/>
      <c r="G249" s="112"/>
      <c r="H249" s="111"/>
      <c r="I249" s="111"/>
      <c r="J249" s="112"/>
      <c r="K249" s="118"/>
      <c r="L249" s="119"/>
      <c r="M249" s="112"/>
      <c r="N249" s="116"/>
      <c r="O249" s="117" t="s">
        <v>126</v>
      </c>
      <c r="P249" s="111"/>
      <c r="Q249" s="111"/>
      <c r="R249" s="111"/>
      <c r="S249" s="111"/>
      <c r="T249" s="111"/>
      <c r="U249" s="112"/>
      <c r="V249" s="111"/>
      <c r="W249" s="111"/>
      <c r="X249" s="112"/>
      <c r="Y249" s="118"/>
      <c r="Z249" s="119"/>
      <c r="AA249" s="112"/>
      <c r="AB249" s="116"/>
      <c r="AD249" s="64" t="s">
        <v>127</v>
      </c>
    </row>
    <row r="250" spans="1:37">
      <c r="A250" s="121" t="s">
        <v>128</v>
      </c>
      <c r="B250" s="58"/>
      <c r="C250" s="58"/>
      <c r="D250" s="58"/>
      <c r="E250" s="58"/>
      <c r="F250" s="58"/>
      <c r="G250" s="72"/>
      <c r="H250" s="58"/>
      <c r="I250" s="58"/>
      <c r="J250" s="72"/>
      <c r="K250" s="122"/>
      <c r="L250" s="123"/>
      <c r="M250" s="72"/>
      <c r="N250" s="59"/>
      <c r="O250" s="124" t="s">
        <v>128</v>
      </c>
      <c r="P250" s="58"/>
      <c r="Q250" s="58"/>
      <c r="R250" s="58"/>
      <c r="S250" s="58"/>
      <c r="T250" s="58"/>
      <c r="U250" s="72"/>
      <c r="V250" s="58"/>
      <c r="W250" s="58"/>
      <c r="X250" s="72"/>
      <c r="Y250" s="122"/>
      <c r="Z250" s="123"/>
      <c r="AA250" s="72"/>
      <c r="AB250" s="59"/>
      <c r="AD250" s="120"/>
      <c r="AE250" s="125" t="str">
        <f>Daten!$A$35</f>
        <v>Fredenbeck</v>
      </c>
      <c r="AF250" s="58"/>
      <c r="AG250" s="58"/>
      <c r="AH250" s="58"/>
      <c r="AI250" s="58"/>
      <c r="AJ250" s="58"/>
      <c r="AK250" s="58"/>
    </row>
    <row r="251" spans="1:37">
      <c r="A251" s="65" t="s">
        <v>129</v>
      </c>
      <c r="N251" s="61"/>
      <c r="O251" s="64" t="s">
        <v>129</v>
      </c>
      <c r="AB251" s="61"/>
      <c r="AD251" s="64" t="s">
        <v>130</v>
      </c>
    </row>
    <row r="252" spans="1:37">
      <c r="A252" s="57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9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8"/>
      <c r="AB252" s="59"/>
      <c r="AD252" s="58"/>
      <c r="AE252" s="126" t="str">
        <f>Daten!$A$32</f>
        <v>05.05.2017</v>
      </c>
      <c r="AF252" s="58"/>
      <c r="AG252" s="58"/>
      <c r="AH252" s="58"/>
      <c r="AI252" s="58"/>
      <c r="AJ252" s="58"/>
      <c r="AK252" s="58"/>
    </row>
    <row r="253" spans="1:37">
      <c r="A253" s="51" t="s">
        <v>95</v>
      </c>
      <c r="B253" s="52"/>
      <c r="C253" s="52"/>
      <c r="D253" s="52"/>
      <c r="E253" s="53"/>
      <c r="F253" s="54" t="s">
        <v>96</v>
      </c>
      <c r="G253" s="52"/>
      <c r="H253" s="52"/>
      <c r="I253" s="52"/>
      <c r="J253" s="52"/>
      <c r="K253" s="52"/>
      <c r="L253" s="52"/>
      <c r="M253" s="52"/>
      <c r="N253" s="52"/>
      <c r="O253" s="52"/>
      <c r="P253" s="53"/>
      <c r="Q253" s="54" t="s">
        <v>97</v>
      </c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3"/>
      <c r="AC253" s="55" t="s">
        <v>98</v>
      </c>
    </row>
    <row r="254" spans="1:37">
      <c r="A254" s="57"/>
      <c r="B254" s="58"/>
      <c r="C254" s="58"/>
      <c r="D254" s="58"/>
      <c r="E254" s="59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9"/>
      <c r="Q254" s="58"/>
      <c r="R254" s="58" t="str">
        <f ca="1">SamstagHaupt!P30</f>
        <v>MTV Eiche Schönebeck</v>
      </c>
      <c r="S254" s="58"/>
      <c r="T254" s="58"/>
      <c r="U254" s="58"/>
      <c r="V254" s="58"/>
      <c r="W254" s="58"/>
      <c r="X254" s="58"/>
      <c r="Y254" s="58"/>
      <c r="Z254" s="58"/>
      <c r="AA254" s="58" t="str">
        <f>SamstagHaupt!N30</f>
        <v>M40</v>
      </c>
      <c r="AB254" s="59"/>
      <c r="AC254" s="55" t="s">
        <v>99</v>
      </c>
    </row>
    <row r="255" spans="1:37" ht="15.95" customHeight="1">
      <c r="A255" s="60" t="s">
        <v>100</v>
      </c>
      <c r="C255" s="56" t="str">
        <f ca="1">SamstagHaupt!I30</f>
        <v>SV Werder Bremen</v>
      </c>
      <c r="M255" s="61"/>
      <c r="N255" s="62" t="s">
        <v>101</v>
      </c>
      <c r="O255" s="63"/>
      <c r="P255" s="56" t="str">
        <f ca="1">SamstagHaupt!M30</f>
        <v>TV Winterhagen</v>
      </c>
      <c r="AB255" s="61"/>
    </row>
    <row r="256" spans="1:37">
      <c r="A256" s="57"/>
      <c r="B256" s="58"/>
      <c r="C256" s="58"/>
      <c r="M256" s="61"/>
      <c r="N256" s="62"/>
      <c r="AB256" s="61"/>
      <c r="AD256" s="64" t="s">
        <v>37</v>
      </c>
      <c r="AG256" s="64" t="s">
        <v>102</v>
      </c>
      <c r="AJ256" s="64" t="s">
        <v>39</v>
      </c>
    </row>
    <row r="257" spans="1:37">
      <c r="A257" s="65" t="s">
        <v>100</v>
      </c>
      <c r="C257" s="66"/>
      <c r="D257" s="67"/>
      <c r="E257" s="67"/>
      <c r="F257" s="67"/>
      <c r="G257" s="67"/>
      <c r="H257" s="68"/>
      <c r="I257" s="67"/>
      <c r="J257" s="67"/>
      <c r="K257" s="67"/>
      <c r="L257" s="67"/>
      <c r="M257" s="68"/>
      <c r="N257" s="67"/>
      <c r="O257" s="67"/>
      <c r="P257" s="67"/>
      <c r="Q257" s="67"/>
      <c r="R257" s="68"/>
      <c r="S257" s="67"/>
      <c r="T257" s="67"/>
      <c r="U257" s="67"/>
      <c r="V257" s="67"/>
      <c r="W257" s="68"/>
      <c r="X257" s="67"/>
      <c r="Y257" s="67"/>
      <c r="Z257" s="67"/>
      <c r="AA257" s="67"/>
      <c r="AB257" s="68"/>
      <c r="AC257" s="62"/>
      <c r="AD257" s="69"/>
      <c r="AE257" s="53"/>
      <c r="AF257" s="62"/>
      <c r="AG257" s="69"/>
      <c r="AH257" s="53"/>
      <c r="AJ257" s="69"/>
      <c r="AK257" s="53"/>
    </row>
    <row r="258" spans="1:37">
      <c r="A258" s="70" t="s">
        <v>101</v>
      </c>
      <c r="B258" s="58"/>
      <c r="C258" s="71"/>
      <c r="D258" s="72"/>
      <c r="E258" s="72"/>
      <c r="F258" s="72"/>
      <c r="G258" s="72"/>
      <c r="H258" s="59"/>
      <c r="I258" s="72"/>
      <c r="J258" s="72"/>
      <c r="K258" s="72"/>
      <c r="L258" s="72"/>
      <c r="M258" s="59"/>
      <c r="N258" s="72"/>
      <c r="O258" s="72"/>
      <c r="P258" s="72"/>
      <c r="Q258" s="72"/>
      <c r="R258" s="59"/>
      <c r="S258" s="72"/>
      <c r="T258" s="72"/>
      <c r="U258" s="72"/>
      <c r="V258" s="72"/>
      <c r="W258" s="59"/>
      <c r="X258" s="72"/>
      <c r="Y258" s="72"/>
      <c r="Z258" s="72"/>
      <c r="AA258" s="72"/>
      <c r="AB258" s="59"/>
      <c r="AC258" s="62"/>
      <c r="AD258" s="462">
        <f>SamstagHaupt!C30</f>
        <v>3</v>
      </c>
      <c r="AE258" s="463"/>
      <c r="AF258" s="62"/>
      <c r="AG258" s="462">
        <f>SamstagHaupt!E30</f>
        <v>9</v>
      </c>
      <c r="AH258" s="463"/>
      <c r="AJ258" s="462">
        <f>SamstagHaupt!F30</f>
        <v>1</v>
      </c>
      <c r="AK258" s="463"/>
    </row>
    <row r="259" spans="1:37">
      <c r="A259" s="65" t="s">
        <v>100</v>
      </c>
      <c r="C259" s="66"/>
      <c r="D259" s="67"/>
      <c r="E259" s="67"/>
      <c r="F259" s="67"/>
      <c r="G259" s="67"/>
      <c r="H259" s="68"/>
      <c r="I259" s="67"/>
      <c r="J259" s="67"/>
      <c r="K259" s="67"/>
      <c r="L259" s="67"/>
      <c r="M259" s="68"/>
      <c r="N259" s="67"/>
      <c r="O259" s="67"/>
      <c r="P259" s="67"/>
      <c r="Q259" s="67"/>
      <c r="R259" s="68"/>
      <c r="S259" s="67"/>
      <c r="T259" s="67"/>
      <c r="U259" s="67"/>
      <c r="V259" s="67"/>
      <c r="W259" s="68"/>
      <c r="X259" s="67"/>
      <c r="Y259" s="67"/>
      <c r="Z259" s="67"/>
      <c r="AA259" s="67"/>
      <c r="AB259" s="68"/>
      <c r="AC259" s="62"/>
      <c r="AD259" s="57"/>
      <c r="AE259" s="59"/>
      <c r="AF259" s="62"/>
      <c r="AG259" s="57"/>
      <c r="AH259" s="59"/>
      <c r="AJ259" s="57"/>
      <c r="AK259" s="59"/>
    </row>
    <row r="260" spans="1:37">
      <c r="A260" s="70" t="s">
        <v>101</v>
      </c>
      <c r="B260" s="58"/>
      <c r="C260" s="71"/>
      <c r="D260" s="72"/>
      <c r="E260" s="72"/>
      <c r="F260" s="72"/>
      <c r="G260" s="72"/>
      <c r="H260" s="59"/>
      <c r="I260" s="72"/>
      <c r="J260" s="72"/>
      <c r="K260" s="72"/>
      <c r="L260" s="72"/>
      <c r="M260" s="59"/>
      <c r="N260" s="72"/>
      <c r="O260" s="72"/>
      <c r="P260" s="72"/>
      <c r="Q260" s="72"/>
      <c r="R260" s="59"/>
      <c r="S260" s="72"/>
      <c r="T260" s="72"/>
      <c r="U260" s="72"/>
      <c r="V260" s="72"/>
      <c r="W260" s="59"/>
      <c r="X260" s="72"/>
      <c r="Y260" s="72"/>
      <c r="Z260" s="72"/>
      <c r="AA260" s="72"/>
      <c r="AB260" s="59"/>
      <c r="AC260" s="62"/>
      <c r="AD260" s="62"/>
      <c r="AE260" s="62"/>
      <c r="AF260" s="62"/>
      <c r="AG260" s="62"/>
    </row>
    <row r="261" spans="1:37">
      <c r="A261" s="65" t="s">
        <v>100</v>
      </c>
      <c r="C261" s="66"/>
      <c r="D261" s="67"/>
      <c r="E261" s="67"/>
      <c r="F261" s="67"/>
      <c r="G261" s="67"/>
      <c r="H261" s="68"/>
      <c r="I261" s="67"/>
      <c r="J261" s="67"/>
      <c r="K261" s="67"/>
      <c r="L261" s="67"/>
      <c r="M261" s="68"/>
      <c r="N261" s="67"/>
      <c r="O261" s="67"/>
      <c r="P261" s="67"/>
      <c r="Q261" s="67"/>
      <c r="R261" s="68"/>
      <c r="S261" s="67"/>
      <c r="T261" s="67"/>
      <c r="U261" s="67"/>
      <c r="V261" s="67"/>
      <c r="W261" s="68"/>
      <c r="X261" s="67"/>
      <c r="Y261" s="67"/>
      <c r="Z261" s="67"/>
      <c r="AA261" s="67"/>
      <c r="AB261" s="68"/>
      <c r="AC261" s="62"/>
      <c r="AD261" s="73" t="s">
        <v>103</v>
      </c>
      <c r="AE261" s="62"/>
      <c r="AF261" s="62"/>
      <c r="AG261" s="62"/>
    </row>
    <row r="262" spans="1:37">
      <c r="A262" s="70" t="s">
        <v>101</v>
      </c>
      <c r="B262" s="58"/>
      <c r="C262" s="71"/>
      <c r="D262" s="72"/>
      <c r="E262" s="72"/>
      <c r="F262" s="72"/>
      <c r="G262" s="72"/>
      <c r="H262" s="59"/>
      <c r="I262" s="72"/>
      <c r="J262" s="72"/>
      <c r="K262" s="72"/>
      <c r="L262" s="72"/>
      <c r="M262" s="59"/>
      <c r="N262" s="72"/>
      <c r="O262" s="72"/>
      <c r="P262" s="72"/>
      <c r="Q262" s="72"/>
      <c r="R262" s="59"/>
      <c r="S262" s="72"/>
      <c r="T262" s="72"/>
      <c r="U262" s="72"/>
      <c r="V262" s="72"/>
      <c r="W262" s="59"/>
      <c r="X262" s="72"/>
      <c r="Y262" s="72"/>
      <c r="Z262" s="72"/>
      <c r="AA262" s="72"/>
      <c r="AB262" s="59"/>
      <c r="AC262" s="62"/>
      <c r="AD262" s="62"/>
      <c r="AE262" s="62"/>
      <c r="AF262" s="62"/>
      <c r="AG262" s="62"/>
    </row>
    <row r="263" spans="1:37">
      <c r="A263" s="65" t="s">
        <v>100</v>
      </c>
      <c r="C263" s="66"/>
      <c r="D263" s="67"/>
      <c r="E263" s="67"/>
      <c r="F263" s="67"/>
      <c r="G263" s="67"/>
      <c r="H263" s="68"/>
      <c r="I263" s="67"/>
      <c r="J263" s="67"/>
      <c r="K263" s="67"/>
      <c r="L263" s="67"/>
      <c r="M263" s="68"/>
      <c r="N263" s="67"/>
      <c r="O263" s="67"/>
      <c r="P263" s="67"/>
      <c r="Q263" s="67"/>
      <c r="R263" s="68"/>
      <c r="S263" s="67"/>
      <c r="T263" s="67"/>
      <c r="U263" s="67"/>
      <c r="V263" s="67"/>
      <c r="W263" s="68"/>
      <c r="X263" s="67"/>
      <c r="Y263" s="67"/>
      <c r="Z263" s="67"/>
      <c r="AA263" s="67"/>
      <c r="AB263" s="68"/>
      <c r="AC263" s="62"/>
      <c r="AD263" s="74" t="str">
        <f>Daten!$A$31</f>
        <v>DM Senioren 2017</v>
      </c>
      <c r="AE263" s="58"/>
      <c r="AF263" s="58"/>
      <c r="AG263" s="58"/>
      <c r="AH263" s="58"/>
      <c r="AI263" s="58"/>
      <c r="AJ263" s="58"/>
      <c r="AK263" s="58"/>
    </row>
    <row r="264" spans="1:37">
      <c r="A264" s="70" t="s">
        <v>101</v>
      </c>
      <c r="B264" s="58"/>
      <c r="C264" s="71"/>
      <c r="D264" s="72"/>
      <c r="E264" s="72"/>
      <c r="F264" s="72"/>
      <c r="G264" s="72"/>
      <c r="H264" s="59"/>
      <c r="I264" s="72"/>
      <c r="J264" s="72"/>
      <c r="K264" s="72"/>
      <c r="L264" s="72"/>
      <c r="M264" s="59"/>
      <c r="N264" s="72"/>
      <c r="O264" s="72"/>
      <c r="P264" s="72"/>
      <c r="Q264" s="72"/>
      <c r="R264" s="59"/>
      <c r="S264" s="72"/>
      <c r="T264" s="72"/>
      <c r="U264" s="72"/>
      <c r="V264" s="72"/>
      <c r="W264" s="59"/>
      <c r="X264" s="72"/>
      <c r="Y264" s="72"/>
      <c r="Z264" s="72"/>
      <c r="AA264" s="72"/>
      <c r="AB264" s="59"/>
      <c r="AC264" s="62"/>
      <c r="AD264" s="75" t="str">
        <f>SamstagHaupt!G30</f>
        <v>M40</v>
      </c>
      <c r="AE264" s="76"/>
      <c r="AF264" s="76"/>
      <c r="AG264" s="75" t="str">
        <f>SamstagHaupt!AB30</f>
        <v>Vorrunde</v>
      </c>
      <c r="AH264" s="76"/>
      <c r="AI264" s="76"/>
      <c r="AJ264" s="76"/>
      <c r="AK264" s="76"/>
    </row>
    <row r="265" spans="1:37">
      <c r="A265" s="65" t="s">
        <v>100</v>
      </c>
      <c r="C265" s="66"/>
      <c r="D265" s="67"/>
      <c r="E265" s="67"/>
      <c r="F265" s="67"/>
      <c r="G265" s="67"/>
      <c r="H265" s="68"/>
      <c r="I265" s="67"/>
      <c r="J265" s="67"/>
      <c r="K265" s="67"/>
      <c r="L265" s="67"/>
      <c r="M265" s="68"/>
      <c r="N265" s="67"/>
      <c r="O265" s="67"/>
      <c r="P265" s="67"/>
      <c r="Q265" s="67"/>
      <c r="R265" s="68"/>
      <c r="S265" s="67"/>
      <c r="T265" s="67"/>
      <c r="U265" s="67"/>
      <c r="V265" s="67"/>
      <c r="W265" s="68"/>
      <c r="X265" s="67"/>
      <c r="Y265" s="67"/>
      <c r="Z265" s="67"/>
      <c r="AA265" s="67"/>
      <c r="AB265" s="68"/>
      <c r="AC265" s="62"/>
      <c r="AD265" s="77"/>
      <c r="AE265" s="62"/>
      <c r="AF265" s="62"/>
      <c r="AG265" s="62"/>
      <c r="AH265" s="62"/>
      <c r="AI265" s="62"/>
      <c r="AJ265" s="62"/>
      <c r="AK265" s="62"/>
    </row>
    <row r="266" spans="1:37">
      <c r="A266" s="70" t="s">
        <v>101</v>
      </c>
      <c r="B266" s="58"/>
      <c r="C266" s="71"/>
      <c r="D266" s="72"/>
      <c r="E266" s="72"/>
      <c r="F266" s="72"/>
      <c r="G266" s="72"/>
      <c r="H266" s="59"/>
      <c r="I266" s="72"/>
      <c r="J266" s="72"/>
      <c r="K266" s="72"/>
      <c r="L266" s="72"/>
      <c r="M266" s="59"/>
      <c r="N266" s="72"/>
      <c r="O266" s="72"/>
      <c r="P266" s="72"/>
      <c r="Q266" s="72"/>
      <c r="R266" s="59"/>
      <c r="S266" s="72"/>
      <c r="T266" s="72"/>
      <c r="U266" s="72"/>
      <c r="V266" s="72"/>
      <c r="W266" s="59"/>
      <c r="X266" s="72"/>
      <c r="Y266" s="72"/>
      <c r="Z266" s="72"/>
      <c r="AA266" s="72"/>
      <c r="AB266" s="59"/>
      <c r="AC266" s="62"/>
      <c r="AD266" s="78" t="s">
        <v>104</v>
      </c>
      <c r="AE266" s="76"/>
      <c r="AF266" s="76"/>
      <c r="AG266" s="76"/>
      <c r="AH266" s="79"/>
      <c r="AI266" s="76"/>
      <c r="AJ266" s="76"/>
      <c r="AK266" s="80"/>
    </row>
    <row r="267" spans="1:37">
      <c r="D267" s="64"/>
      <c r="AD267" s="81"/>
      <c r="AE267" s="52"/>
      <c r="AF267" s="52"/>
      <c r="AG267" s="52"/>
      <c r="AH267" s="82"/>
      <c r="AI267" s="52"/>
      <c r="AJ267" s="52"/>
      <c r="AK267" s="53"/>
    </row>
    <row r="268" spans="1:37">
      <c r="A268" s="83" t="s">
        <v>105</v>
      </c>
      <c r="B268" s="76"/>
      <c r="C268" s="80"/>
      <c r="D268" s="84"/>
      <c r="E268" s="84" t="s">
        <v>100</v>
      </c>
      <c r="F268" s="85" t="s">
        <v>21</v>
      </c>
      <c r="G268" s="84" t="s">
        <v>101</v>
      </c>
      <c r="H268" s="86"/>
      <c r="I268" s="84" t="s">
        <v>106</v>
      </c>
      <c r="J268" s="84"/>
      <c r="K268" s="84"/>
      <c r="L268" s="84"/>
      <c r="M268" s="86"/>
      <c r="N268" s="84" t="s">
        <v>107</v>
      </c>
      <c r="O268" s="84"/>
      <c r="P268" s="84"/>
      <c r="Q268" s="84"/>
      <c r="R268" s="86"/>
      <c r="S268" s="73"/>
      <c r="T268" s="73"/>
      <c r="AD268" s="87" t="s">
        <v>108</v>
      </c>
      <c r="AE268" s="58"/>
      <c r="AF268" s="58"/>
      <c r="AG268" s="58"/>
      <c r="AH268" s="72"/>
      <c r="AI268" s="58"/>
      <c r="AJ268" s="58"/>
      <c r="AK268" s="59"/>
    </row>
    <row r="269" spans="1:37">
      <c r="A269" s="60"/>
      <c r="C269" s="61"/>
      <c r="H269" s="61"/>
      <c r="M269" s="61"/>
      <c r="N269" s="88"/>
      <c r="O269" s="89"/>
      <c r="P269" s="89"/>
      <c r="Q269" s="89"/>
      <c r="R269" s="90"/>
      <c r="S269" s="62"/>
      <c r="T269" s="56" t="s">
        <v>109</v>
      </c>
      <c r="AD269" s="91"/>
      <c r="AE269" s="62"/>
      <c r="AF269" s="62"/>
      <c r="AG269" s="62"/>
      <c r="AH269" s="92"/>
      <c r="AI269" s="62"/>
      <c r="AJ269" s="62"/>
      <c r="AK269" s="61"/>
    </row>
    <row r="270" spans="1:37">
      <c r="A270" s="93" t="s">
        <v>110</v>
      </c>
      <c r="B270" s="58"/>
      <c r="C270" s="59"/>
      <c r="D270" s="58"/>
      <c r="E270" s="58"/>
      <c r="F270" s="94" t="s">
        <v>21</v>
      </c>
      <c r="G270" s="58"/>
      <c r="H270" s="59"/>
      <c r="I270" s="58"/>
      <c r="J270" s="58"/>
      <c r="K270" s="94" t="s">
        <v>21</v>
      </c>
      <c r="L270" s="58"/>
      <c r="M270" s="59"/>
      <c r="N270" s="95"/>
      <c r="O270" s="95"/>
      <c r="P270" s="96"/>
      <c r="Q270" s="97"/>
      <c r="R270" s="98"/>
      <c r="S270" s="62"/>
      <c r="T270" s="62"/>
      <c r="AD270" s="87" t="s">
        <v>111</v>
      </c>
      <c r="AE270" s="58"/>
      <c r="AF270" s="58"/>
      <c r="AG270" s="58"/>
      <c r="AH270" s="72"/>
      <c r="AI270" s="58"/>
      <c r="AJ270" s="58"/>
      <c r="AK270" s="59"/>
    </row>
    <row r="271" spans="1:37">
      <c r="A271" s="60"/>
      <c r="C271" s="61"/>
      <c r="H271" s="61"/>
      <c r="K271" s="99"/>
      <c r="M271" s="61"/>
      <c r="N271" s="62"/>
      <c r="Q271" s="100"/>
      <c r="R271" s="61"/>
      <c r="S271" s="62"/>
      <c r="T271" s="58"/>
      <c r="U271" s="58"/>
      <c r="V271" s="58"/>
      <c r="W271" s="58"/>
      <c r="X271" s="58"/>
      <c r="Y271" s="58"/>
      <c r="Z271" s="58"/>
      <c r="AA271" s="58"/>
      <c r="AB271" s="58"/>
      <c r="AC271" s="62"/>
      <c r="AD271" s="91"/>
      <c r="AE271" s="62"/>
      <c r="AF271" s="62"/>
      <c r="AG271" s="62"/>
      <c r="AH271" s="92"/>
      <c r="AI271" s="62"/>
      <c r="AJ271" s="62"/>
      <c r="AK271" s="61"/>
    </row>
    <row r="272" spans="1:37">
      <c r="A272" s="93" t="s">
        <v>112</v>
      </c>
      <c r="B272" s="58"/>
      <c r="C272" s="59"/>
      <c r="D272" s="58"/>
      <c r="E272" s="58"/>
      <c r="F272" s="94" t="s">
        <v>21</v>
      </c>
      <c r="G272" s="58"/>
      <c r="H272" s="59"/>
      <c r="I272" s="58"/>
      <c r="J272" s="58"/>
      <c r="K272" s="94" t="s">
        <v>21</v>
      </c>
      <c r="L272" s="58"/>
      <c r="M272" s="59"/>
      <c r="N272" s="58"/>
      <c r="O272" s="58"/>
      <c r="P272" s="94" t="s">
        <v>21</v>
      </c>
      <c r="Q272" s="101"/>
      <c r="R272" s="59"/>
      <c r="S272" s="62"/>
      <c r="T272" s="62"/>
      <c r="AD272" s="87" t="s">
        <v>113</v>
      </c>
      <c r="AE272" s="58"/>
      <c r="AF272" s="58"/>
      <c r="AG272" s="58"/>
      <c r="AH272" s="72"/>
      <c r="AI272" s="58"/>
      <c r="AJ272" s="58"/>
      <c r="AK272" s="59"/>
    </row>
    <row r="273" spans="1:37">
      <c r="AD273" s="91" t="s">
        <v>114</v>
      </c>
      <c r="AE273" s="62"/>
      <c r="AF273" s="62"/>
      <c r="AG273" s="62"/>
      <c r="AH273" s="92"/>
      <c r="AI273" s="62"/>
      <c r="AJ273" s="62"/>
      <c r="AK273" s="61"/>
    </row>
    <row r="274" spans="1:37">
      <c r="A274" s="102"/>
      <c r="B274" s="76"/>
      <c r="C274" s="76"/>
      <c r="D274" s="76"/>
      <c r="E274" s="76" t="s">
        <v>100</v>
      </c>
      <c r="F274" s="76"/>
      <c r="G274" s="76"/>
      <c r="H274" s="76"/>
      <c r="I274" s="76"/>
      <c r="J274" s="76"/>
      <c r="K274" s="76"/>
      <c r="L274" s="76"/>
      <c r="M274" s="76"/>
      <c r="N274" s="85" t="s">
        <v>40</v>
      </c>
      <c r="O274" s="76"/>
      <c r="P274" s="76"/>
      <c r="Q274" s="76"/>
      <c r="R274" s="76"/>
      <c r="S274" s="76"/>
      <c r="T274" s="76" t="s">
        <v>101</v>
      </c>
      <c r="U274" s="76"/>
      <c r="V274" s="76"/>
      <c r="W274" s="76"/>
      <c r="X274" s="76"/>
      <c r="Y274" s="76"/>
      <c r="Z274" s="76"/>
      <c r="AA274" s="76"/>
      <c r="AB274" s="80"/>
      <c r="AD274" s="87" t="s">
        <v>115</v>
      </c>
      <c r="AE274" s="58"/>
      <c r="AF274" s="58"/>
      <c r="AG274" s="58"/>
      <c r="AH274" s="72"/>
      <c r="AI274" s="58"/>
      <c r="AJ274" s="58"/>
      <c r="AK274" s="59"/>
    </row>
    <row r="275" spans="1:37">
      <c r="A275" s="103" t="s">
        <v>116</v>
      </c>
      <c r="B275" s="104" t="s">
        <v>117</v>
      </c>
      <c r="C275" s="104"/>
      <c r="D275" s="104"/>
      <c r="E275" s="104"/>
      <c r="F275" s="104"/>
      <c r="G275" s="105"/>
      <c r="H275" s="104" t="s">
        <v>118</v>
      </c>
      <c r="I275" s="104"/>
      <c r="J275" s="105"/>
      <c r="K275" s="106" t="s">
        <v>119</v>
      </c>
      <c r="L275" s="107" t="s">
        <v>120</v>
      </c>
      <c r="M275" s="108"/>
      <c r="N275" s="109" t="s">
        <v>94</v>
      </c>
      <c r="O275" s="105" t="s">
        <v>116</v>
      </c>
      <c r="P275" s="104" t="s">
        <v>117</v>
      </c>
      <c r="Q275" s="104"/>
      <c r="R275" s="104"/>
      <c r="S275" s="104"/>
      <c r="T275" s="104"/>
      <c r="U275" s="105"/>
      <c r="V275" s="104" t="s">
        <v>118</v>
      </c>
      <c r="W275" s="104"/>
      <c r="X275" s="105"/>
      <c r="Y275" s="106" t="s">
        <v>119</v>
      </c>
      <c r="Z275" s="107" t="s">
        <v>120</v>
      </c>
      <c r="AA275" s="108"/>
      <c r="AB275" s="109" t="s">
        <v>94</v>
      </c>
    </row>
    <row r="276" spans="1:37">
      <c r="A276" s="110" t="s">
        <v>121</v>
      </c>
      <c r="B276" s="111"/>
      <c r="C276" s="111"/>
      <c r="D276" s="111"/>
      <c r="E276" s="111"/>
      <c r="F276" s="111"/>
      <c r="G276" s="112"/>
      <c r="H276" s="111"/>
      <c r="I276" s="111"/>
      <c r="J276" s="112"/>
      <c r="K276" s="113"/>
      <c r="L276" s="114"/>
      <c r="M276" s="115"/>
      <c r="N276" s="116"/>
      <c r="O276" s="117" t="s">
        <v>121</v>
      </c>
      <c r="P276" s="111"/>
      <c r="Q276" s="111"/>
      <c r="R276" s="111"/>
      <c r="S276" s="111"/>
      <c r="T276" s="111"/>
      <c r="U276" s="112"/>
      <c r="V276" s="111"/>
      <c r="W276" s="111"/>
      <c r="X276" s="112"/>
      <c r="Y276" s="113"/>
      <c r="Z276" s="114"/>
      <c r="AA276" s="115"/>
      <c r="AB276" s="116"/>
      <c r="AD276" s="64" t="s">
        <v>122</v>
      </c>
    </row>
    <row r="277" spans="1:37">
      <c r="A277" s="110" t="s">
        <v>123</v>
      </c>
      <c r="B277" s="111"/>
      <c r="C277" s="111"/>
      <c r="D277" s="111"/>
      <c r="E277" s="111"/>
      <c r="F277" s="111"/>
      <c r="G277" s="112"/>
      <c r="H277" s="111"/>
      <c r="I277" s="111"/>
      <c r="J277" s="112"/>
      <c r="K277" s="118"/>
      <c r="L277" s="119"/>
      <c r="M277" s="112"/>
      <c r="N277" s="116"/>
      <c r="O277" s="117" t="s">
        <v>123</v>
      </c>
      <c r="P277" s="111"/>
      <c r="Q277" s="111"/>
      <c r="R277" s="111"/>
      <c r="S277" s="111"/>
      <c r="T277" s="111"/>
      <c r="U277" s="112"/>
      <c r="V277" s="111"/>
      <c r="W277" s="111"/>
      <c r="X277" s="112"/>
      <c r="Y277" s="118"/>
      <c r="Z277" s="119"/>
      <c r="AA277" s="112"/>
      <c r="AB277" s="116"/>
      <c r="AD277" s="120"/>
      <c r="AE277" s="58"/>
      <c r="AF277" s="58"/>
      <c r="AG277" s="58"/>
      <c r="AH277" s="58"/>
      <c r="AI277" s="58"/>
      <c r="AJ277" s="58"/>
      <c r="AK277" s="58"/>
    </row>
    <row r="278" spans="1:37">
      <c r="A278" s="110" t="s">
        <v>124</v>
      </c>
      <c r="B278" s="111"/>
      <c r="C278" s="111"/>
      <c r="D278" s="111"/>
      <c r="E278" s="111"/>
      <c r="F278" s="111"/>
      <c r="G278" s="112"/>
      <c r="H278" s="111"/>
      <c r="I278" s="111"/>
      <c r="J278" s="112"/>
      <c r="K278" s="118"/>
      <c r="L278" s="119"/>
      <c r="M278" s="112"/>
      <c r="N278" s="116"/>
      <c r="O278" s="117" t="s">
        <v>124</v>
      </c>
      <c r="P278" s="111"/>
      <c r="Q278" s="111"/>
      <c r="R278" s="111"/>
      <c r="S278" s="111"/>
      <c r="T278" s="111"/>
      <c r="U278" s="112"/>
      <c r="V278" s="111"/>
      <c r="W278" s="111"/>
      <c r="X278" s="112"/>
      <c r="Y278" s="118"/>
      <c r="Z278" s="119"/>
      <c r="AA278" s="112"/>
      <c r="AB278" s="116"/>
      <c r="AD278" s="64" t="s">
        <v>96</v>
      </c>
    </row>
    <row r="279" spans="1:37">
      <c r="A279" s="110" t="s">
        <v>125</v>
      </c>
      <c r="B279" s="111"/>
      <c r="C279" s="111"/>
      <c r="D279" s="111"/>
      <c r="E279" s="111"/>
      <c r="F279" s="111"/>
      <c r="G279" s="112"/>
      <c r="H279" s="111"/>
      <c r="I279" s="111"/>
      <c r="J279" s="112"/>
      <c r="K279" s="118"/>
      <c r="L279" s="119"/>
      <c r="M279" s="112"/>
      <c r="N279" s="116"/>
      <c r="O279" s="117" t="s">
        <v>125</v>
      </c>
      <c r="P279" s="111"/>
      <c r="Q279" s="111"/>
      <c r="R279" s="111"/>
      <c r="S279" s="111"/>
      <c r="T279" s="111"/>
      <c r="U279" s="112"/>
      <c r="V279" s="111"/>
      <c r="W279" s="111"/>
      <c r="X279" s="112"/>
      <c r="Y279" s="118"/>
      <c r="Z279" s="119"/>
      <c r="AA279" s="112"/>
      <c r="AB279" s="116"/>
      <c r="AD279" s="120"/>
      <c r="AE279" s="58"/>
      <c r="AF279" s="58"/>
      <c r="AG279" s="58"/>
      <c r="AH279" s="58"/>
      <c r="AI279" s="58"/>
      <c r="AJ279" s="58"/>
      <c r="AK279" s="58"/>
    </row>
    <row r="280" spans="1:37">
      <c r="A280" s="110" t="s">
        <v>126</v>
      </c>
      <c r="B280" s="111"/>
      <c r="C280" s="111"/>
      <c r="D280" s="111"/>
      <c r="E280" s="111"/>
      <c r="F280" s="111"/>
      <c r="G280" s="112"/>
      <c r="H280" s="111"/>
      <c r="I280" s="111"/>
      <c r="J280" s="112"/>
      <c r="K280" s="118"/>
      <c r="L280" s="119"/>
      <c r="M280" s="112"/>
      <c r="N280" s="116"/>
      <c r="O280" s="117" t="s">
        <v>126</v>
      </c>
      <c r="P280" s="111"/>
      <c r="Q280" s="111"/>
      <c r="R280" s="111"/>
      <c r="S280" s="111"/>
      <c r="T280" s="111"/>
      <c r="U280" s="112"/>
      <c r="V280" s="111"/>
      <c r="W280" s="111"/>
      <c r="X280" s="112"/>
      <c r="Y280" s="118"/>
      <c r="Z280" s="119"/>
      <c r="AA280" s="112"/>
      <c r="AB280" s="116"/>
      <c r="AD280" s="64" t="s">
        <v>127</v>
      </c>
    </row>
    <row r="281" spans="1:37">
      <c r="A281" s="121" t="s">
        <v>128</v>
      </c>
      <c r="B281" s="58"/>
      <c r="C281" s="58"/>
      <c r="D281" s="58"/>
      <c r="E281" s="58"/>
      <c r="F281" s="58"/>
      <c r="G281" s="72"/>
      <c r="H281" s="58"/>
      <c r="I281" s="58"/>
      <c r="J281" s="72"/>
      <c r="K281" s="122"/>
      <c r="L281" s="123"/>
      <c r="M281" s="72"/>
      <c r="N281" s="59"/>
      <c r="O281" s="124" t="s">
        <v>128</v>
      </c>
      <c r="P281" s="58"/>
      <c r="Q281" s="58"/>
      <c r="R281" s="58"/>
      <c r="S281" s="58"/>
      <c r="T281" s="58"/>
      <c r="U281" s="72"/>
      <c r="V281" s="58"/>
      <c r="W281" s="58"/>
      <c r="X281" s="72"/>
      <c r="Y281" s="122"/>
      <c r="Z281" s="123"/>
      <c r="AA281" s="72"/>
      <c r="AB281" s="59"/>
      <c r="AD281" s="125"/>
      <c r="AE281" s="125" t="str">
        <f>Daten!$A$35</f>
        <v>Fredenbeck</v>
      </c>
      <c r="AF281" s="58"/>
      <c r="AG281" s="58"/>
      <c r="AH281" s="58"/>
      <c r="AI281" s="58"/>
      <c r="AJ281" s="58"/>
      <c r="AK281" s="58"/>
    </row>
    <row r="282" spans="1:37">
      <c r="A282" s="65" t="s">
        <v>129</v>
      </c>
      <c r="N282" s="61"/>
      <c r="O282" s="64" t="s">
        <v>129</v>
      </c>
      <c r="AB282" s="61"/>
      <c r="AD282" s="64" t="s">
        <v>130</v>
      </c>
    </row>
    <row r="283" spans="1:37">
      <c r="A283" s="57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9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9"/>
      <c r="AD283" s="58"/>
      <c r="AE283" s="126" t="str">
        <f>Daten!$A$32</f>
        <v>05.05.2017</v>
      </c>
      <c r="AF283" s="58"/>
      <c r="AG283" s="58"/>
      <c r="AH283" s="58"/>
      <c r="AI283" s="58"/>
      <c r="AJ283" s="58"/>
      <c r="AK283" s="58"/>
    </row>
    <row r="284" spans="1:37" ht="12" customHeight="1">
      <c r="A284" s="127"/>
    </row>
    <row r="285" spans="1:37">
      <c r="A285" s="51" t="s">
        <v>95</v>
      </c>
      <c r="B285" s="52"/>
      <c r="C285" s="52"/>
      <c r="D285" s="52"/>
      <c r="E285" s="53"/>
      <c r="F285" s="54" t="s">
        <v>96</v>
      </c>
      <c r="G285" s="52"/>
      <c r="H285" s="52"/>
      <c r="I285" s="52"/>
      <c r="J285" s="52"/>
      <c r="K285" s="52"/>
      <c r="L285" s="52"/>
      <c r="M285" s="52"/>
      <c r="N285" s="52"/>
      <c r="O285" s="52"/>
      <c r="P285" s="53"/>
      <c r="Q285" s="54" t="s">
        <v>97</v>
      </c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3"/>
      <c r="AC285" s="55" t="s">
        <v>98</v>
      </c>
    </row>
    <row r="286" spans="1:37">
      <c r="A286" s="57"/>
      <c r="B286" s="58"/>
      <c r="C286" s="58"/>
      <c r="D286" s="58"/>
      <c r="E286" s="59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9"/>
      <c r="Q286" s="58"/>
      <c r="R286" s="58" t="str">
        <f ca="1">SamstagHaupt!P31</f>
        <v>SG Arbergen-Mahndorf</v>
      </c>
      <c r="S286" s="58"/>
      <c r="T286" s="58"/>
      <c r="U286" s="58"/>
      <c r="V286" s="58"/>
      <c r="W286" s="58"/>
      <c r="X286" s="58"/>
      <c r="Y286" s="58"/>
      <c r="Z286" s="58"/>
      <c r="AA286" s="58" t="str">
        <f>SamstagHaupt!N31</f>
        <v>M40</v>
      </c>
      <c r="AB286" s="59"/>
      <c r="AC286" s="55" t="s">
        <v>99</v>
      </c>
    </row>
    <row r="287" spans="1:37" ht="15.95" customHeight="1">
      <c r="A287" s="60" t="s">
        <v>100</v>
      </c>
      <c r="C287" s="56" t="str">
        <f ca="1">SamstagHaupt!I31</f>
        <v>MTV Jahn Schladen</v>
      </c>
      <c r="M287" s="61"/>
      <c r="N287" s="62" t="s">
        <v>101</v>
      </c>
      <c r="O287" s="63"/>
      <c r="P287" s="56" t="str">
        <f ca="1">SamstagHaupt!M31</f>
        <v>SV Kehlen</v>
      </c>
      <c r="AB287" s="61"/>
    </row>
    <row r="288" spans="1:37">
      <c r="A288" s="57"/>
      <c r="B288" s="58"/>
      <c r="C288" s="58"/>
      <c r="M288" s="61"/>
      <c r="N288" s="62"/>
      <c r="AB288" s="61"/>
      <c r="AD288" s="64" t="s">
        <v>37</v>
      </c>
      <c r="AG288" s="64" t="s">
        <v>102</v>
      </c>
      <c r="AJ288" s="64" t="s">
        <v>39</v>
      </c>
    </row>
    <row r="289" spans="1:37">
      <c r="A289" s="65" t="s">
        <v>100</v>
      </c>
      <c r="C289" s="66"/>
      <c r="D289" s="67"/>
      <c r="E289" s="67"/>
      <c r="F289" s="67"/>
      <c r="G289" s="67"/>
      <c r="H289" s="68"/>
      <c r="I289" s="67"/>
      <c r="J289" s="67"/>
      <c r="K289" s="67"/>
      <c r="L289" s="67"/>
      <c r="M289" s="68"/>
      <c r="N289" s="67"/>
      <c r="O289" s="67"/>
      <c r="P289" s="67"/>
      <c r="Q289" s="67"/>
      <c r="R289" s="68"/>
      <c r="S289" s="67"/>
      <c r="T289" s="67"/>
      <c r="U289" s="67"/>
      <c r="V289" s="67"/>
      <c r="W289" s="68"/>
      <c r="X289" s="67"/>
      <c r="Y289" s="67"/>
      <c r="Z289" s="67"/>
      <c r="AA289" s="67"/>
      <c r="AB289" s="68"/>
      <c r="AC289" s="62"/>
      <c r="AD289" s="69"/>
      <c r="AE289" s="53"/>
      <c r="AF289" s="62"/>
      <c r="AG289" s="69"/>
      <c r="AH289" s="53"/>
      <c r="AJ289" s="69"/>
      <c r="AK289" s="53"/>
    </row>
    <row r="290" spans="1:37">
      <c r="A290" s="70" t="s">
        <v>101</v>
      </c>
      <c r="B290" s="58"/>
      <c r="C290" s="71"/>
      <c r="D290" s="72"/>
      <c r="E290" s="72"/>
      <c r="F290" s="72"/>
      <c r="G290" s="72"/>
      <c r="H290" s="59"/>
      <c r="I290" s="72"/>
      <c r="J290" s="72"/>
      <c r="K290" s="72"/>
      <c r="L290" s="72"/>
      <c r="M290" s="59"/>
      <c r="N290" s="72"/>
      <c r="O290" s="72"/>
      <c r="P290" s="72"/>
      <c r="Q290" s="72"/>
      <c r="R290" s="59"/>
      <c r="S290" s="72"/>
      <c r="T290" s="72"/>
      <c r="U290" s="72"/>
      <c r="V290" s="72"/>
      <c r="W290" s="59"/>
      <c r="X290" s="72"/>
      <c r="Y290" s="72"/>
      <c r="Z290" s="72"/>
      <c r="AA290" s="72"/>
      <c r="AB290" s="59"/>
      <c r="AC290" s="62"/>
      <c r="AD290" s="462">
        <f>SamstagHaupt!C31</f>
        <v>3</v>
      </c>
      <c r="AE290" s="463"/>
      <c r="AF290" s="62"/>
      <c r="AG290" s="462">
        <f>SamstagHaupt!E31</f>
        <v>10</v>
      </c>
      <c r="AH290" s="463"/>
      <c r="AJ290" s="462">
        <f>SamstagHaupt!F31</f>
        <v>2</v>
      </c>
      <c r="AK290" s="463"/>
    </row>
    <row r="291" spans="1:37">
      <c r="A291" s="65" t="s">
        <v>100</v>
      </c>
      <c r="C291" s="66"/>
      <c r="D291" s="67"/>
      <c r="E291" s="67"/>
      <c r="F291" s="67"/>
      <c r="G291" s="67"/>
      <c r="H291" s="68"/>
      <c r="I291" s="67"/>
      <c r="J291" s="67"/>
      <c r="K291" s="67"/>
      <c r="L291" s="67"/>
      <c r="M291" s="68"/>
      <c r="N291" s="67"/>
      <c r="O291" s="67"/>
      <c r="P291" s="67"/>
      <c r="Q291" s="67"/>
      <c r="R291" s="68"/>
      <c r="S291" s="67"/>
      <c r="T291" s="67"/>
      <c r="U291" s="67"/>
      <c r="V291" s="67"/>
      <c r="W291" s="68"/>
      <c r="X291" s="67"/>
      <c r="Y291" s="67"/>
      <c r="Z291" s="67"/>
      <c r="AA291" s="67"/>
      <c r="AB291" s="68"/>
      <c r="AC291" s="62"/>
      <c r="AD291" s="57"/>
      <c r="AE291" s="59"/>
      <c r="AF291" s="62"/>
      <c r="AG291" s="57"/>
      <c r="AH291" s="59"/>
      <c r="AJ291" s="57"/>
      <c r="AK291" s="59"/>
    </row>
    <row r="292" spans="1:37">
      <c r="A292" s="70" t="s">
        <v>101</v>
      </c>
      <c r="B292" s="58"/>
      <c r="C292" s="71"/>
      <c r="D292" s="72"/>
      <c r="E292" s="72"/>
      <c r="F292" s="72"/>
      <c r="G292" s="72"/>
      <c r="H292" s="59"/>
      <c r="I292" s="72"/>
      <c r="J292" s="72"/>
      <c r="K292" s="72"/>
      <c r="L292" s="72"/>
      <c r="M292" s="59"/>
      <c r="N292" s="72"/>
      <c r="O292" s="72"/>
      <c r="P292" s="72"/>
      <c r="Q292" s="72"/>
      <c r="R292" s="59"/>
      <c r="S292" s="72"/>
      <c r="T292" s="72"/>
      <c r="U292" s="72"/>
      <c r="V292" s="72"/>
      <c r="W292" s="59"/>
      <c r="X292" s="72"/>
      <c r="Y292" s="72"/>
      <c r="Z292" s="72"/>
      <c r="AA292" s="72"/>
      <c r="AB292" s="59"/>
      <c r="AC292" s="62"/>
      <c r="AD292" s="62"/>
      <c r="AE292" s="62"/>
      <c r="AF292" s="62"/>
      <c r="AG292" s="62"/>
    </row>
    <row r="293" spans="1:37">
      <c r="A293" s="65" t="s">
        <v>100</v>
      </c>
      <c r="C293" s="66"/>
      <c r="D293" s="67"/>
      <c r="E293" s="67"/>
      <c r="F293" s="67"/>
      <c r="G293" s="67"/>
      <c r="H293" s="68"/>
      <c r="I293" s="67"/>
      <c r="J293" s="67"/>
      <c r="K293" s="67"/>
      <c r="L293" s="67"/>
      <c r="M293" s="68"/>
      <c r="N293" s="67"/>
      <c r="O293" s="67"/>
      <c r="P293" s="67"/>
      <c r="Q293" s="67"/>
      <c r="R293" s="68"/>
      <c r="S293" s="67"/>
      <c r="T293" s="67"/>
      <c r="U293" s="67"/>
      <c r="V293" s="67"/>
      <c r="W293" s="68"/>
      <c r="X293" s="67"/>
      <c r="Y293" s="67"/>
      <c r="Z293" s="67"/>
      <c r="AA293" s="67"/>
      <c r="AB293" s="68"/>
      <c r="AC293" s="62"/>
      <c r="AD293" s="73" t="s">
        <v>103</v>
      </c>
      <c r="AE293" s="62"/>
      <c r="AF293" s="62"/>
      <c r="AG293" s="62"/>
    </row>
    <row r="294" spans="1:37">
      <c r="A294" s="70" t="s">
        <v>101</v>
      </c>
      <c r="B294" s="58"/>
      <c r="C294" s="71"/>
      <c r="D294" s="72"/>
      <c r="E294" s="72"/>
      <c r="F294" s="72"/>
      <c r="G294" s="72"/>
      <c r="H294" s="59"/>
      <c r="I294" s="72"/>
      <c r="J294" s="72"/>
      <c r="K294" s="72"/>
      <c r="L294" s="72"/>
      <c r="M294" s="59"/>
      <c r="N294" s="72"/>
      <c r="O294" s="72"/>
      <c r="P294" s="72"/>
      <c r="Q294" s="72"/>
      <c r="R294" s="59"/>
      <c r="S294" s="72"/>
      <c r="T294" s="72"/>
      <c r="U294" s="72"/>
      <c r="V294" s="72"/>
      <c r="W294" s="59"/>
      <c r="X294" s="72"/>
      <c r="Y294" s="72"/>
      <c r="Z294" s="72"/>
      <c r="AA294" s="72"/>
      <c r="AB294" s="59"/>
      <c r="AC294" s="62"/>
      <c r="AD294" s="62"/>
      <c r="AE294" s="62"/>
      <c r="AF294" s="62"/>
      <c r="AG294" s="62"/>
    </row>
    <row r="295" spans="1:37">
      <c r="A295" s="65" t="s">
        <v>100</v>
      </c>
      <c r="C295" s="66"/>
      <c r="D295" s="67"/>
      <c r="E295" s="67"/>
      <c r="F295" s="67"/>
      <c r="G295" s="67"/>
      <c r="H295" s="68"/>
      <c r="I295" s="67"/>
      <c r="J295" s="67"/>
      <c r="K295" s="67"/>
      <c r="L295" s="67"/>
      <c r="M295" s="68"/>
      <c r="N295" s="67"/>
      <c r="O295" s="67"/>
      <c r="P295" s="67"/>
      <c r="Q295" s="67"/>
      <c r="R295" s="68"/>
      <c r="S295" s="67"/>
      <c r="T295" s="67"/>
      <c r="U295" s="67"/>
      <c r="V295" s="67"/>
      <c r="W295" s="68"/>
      <c r="X295" s="67"/>
      <c r="Y295" s="67"/>
      <c r="Z295" s="67"/>
      <c r="AA295" s="67"/>
      <c r="AB295" s="68"/>
      <c r="AC295" s="62"/>
      <c r="AD295" s="74" t="str">
        <f>Daten!$A$31</f>
        <v>DM Senioren 2017</v>
      </c>
      <c r="AE295" s="58"/>
      <c r="AF295" s="58"/>
      <c r="AG295" s="58"/>
      <c r="AH295" s="58"/>
      <c r="AI295" s="58"/>
      <c r="AJ295" s="58"/>
      <c r="AK295" s="58"/>
    </row>
    <row r="296" spans="1:37">
      <c r="A296" s="70" t="s">
        <v>101</v>
      </c>
      <c r="B296" s="58"/>
      <c r="C296" s="71"/>
      <c r="D296" s="72"/>
      <c r="E296" s="72"/>
      <c r="F296" s="72"/>
      <c r="G296" s="72"/>
      <c r="H296" s="59"/>
      <c r="I296" s="72"/>
      <c r="J296" s="72"/>
      <c r="K296" s="72"/>
      <c r="L296" s="72"/>
      <c r="M296" s="59"/>
      <c r="N296" s="72"/>
      <c r="O296" s="72"/>
      <c r="P296" s="72"/>
      <c r="Q296" s="72"/>
      <c r="R296" s="59"/>
      <c r="S296" s="72"/>
      <c r="T296" s="72"/>
      <c r="U296" s="72"/>
      <c r="V296" s="72"/>
      <c r="W296" s="59"/>
      <c r="X296" s="72"/>
      <c r="Y296" s="72"/>
      <c r="Z296" s="72"/>
      <c r="AA296" s="72"/>
      <c r="AB296" s="59"/>
      <c r="AC296" s="62"/>
      <c r="AD296" s="75" t="str">
        <f>SamstagHaupt!G31</f>
        <v>M40</v>
      </c>
      <c r="AE296" s="76"/>
      <c r="AF296" s="76"/>
      <c r="AG296" s="75" t="str">
        <f>SamstagHaupt!AB31</f>
        <v>Vorrunde</v>
      </c>
      <c r="AH296" s="76"/>
      <c r="AI296" s="76"/>
      <c r="AJ296" s="76"/>
      <c r="AK296" s="76"/>
    </row>
    <row r="297" spans="1:37">
      <c r="A297" s="65" t="s">
        <v>100</v>
      </c>
      <c r="C297" s="66"/>
      <c r="D297" s="67"/>
      <c r="E297" s="67"/>
      <c r="F297" s="67"/>
      <c r="G297" s="67"/>
      <c r="H297" s="68"/>
      <c r="I297" s="67"/>
      <c r="J297" s="67"/>
      <c r="K297" s="67"/>
      <c r="L297" s="67"/>
      <c r="M297" s="68"/>
      <c r="N297" s="67"/>
      <c r="O297" s="67"/>
      <c r="P297" s="67"/>
      <c r="Q297" s="67"/>
      <c r="R297" s="68"/>
      <c r="S297" s="67"/>
      <c r="T297" s="67"/>
      <c r="U297" s="67"/>
      <c r="V297" s="67"/>
      <c r="W297" s="68"/>
      <c r="X297" s="67"/>
      <c r="Y297" s="67"/>
      <c r="Z297" s="67"/>
      <c r="AA297" s="67"/>
      <c r="AB297" s="68"/>
      <c r="AC297" s="62"/>
      <c r="AD297" s="77"/>
      <c r="AE297" s="62"/>
      <c r="AF297" s="62"/>
      <c r="AG297" s="62"/>
      <c r="AH297" s="62"/>
      <c r="AI297" s="62"/>
      <c r="AJ297" s="62"/>
      <c r="AK297" s="62"/>
    </row>
    <row r="298" spans="1:37">
      <c r="A298" s="70" t="s">
        <v>101</v>
      </c>
      <c r="B298" s="58"/>
      <c r="C298" s="71"/>
      <c r="D298" s="72"/>
      <c r="E298" s="72"/>
      <c r="F298" s="72"/>
      <c r="G298" s="72"/>
      <c r="H298" s="59"/>
      <c r="I298" s="72"/>
      <c r="J298" s="72"/>
      <c r="K298" s="72"/>
      <c r="L298" s="72"/>
      <c r="M298" s="59"/>
      <c r="N298" s="72"/>
      <c r="O298" s="72"/>
      <c r="P298" s="72"/>
      <c r="Q298" s="72"/>
      <c r="R298" s="59"/>
      <c r="S298" s="72"/>
      <c r="T298" s="72"/>
      <c r="U298" s="72"/>
      <c r="V298" s="72"/>
      <c r="W298" s="59"/>
      <c r="X298" s="72"/>
      <c r="Y298" s="72"/>
      <c r="Z298" s="72"/>
      <c r="AA298" s="72"/>
      <c r="AB298" s="59"/>
      <c r="AC298" s="62"/>
      <c r="AD298" s="78" t="s">
        <v>104</v>
      </c>
      <c r="AE298" s="76"/>
      <c r="AF298" s="76"/>
      <c r="AG298" s="76"/>
      <c r="AH298" s="79"/>
      <c r="AI298" s="76"/>
      <c r="AJ298" s="76"/>
      <c r="AK298" s="80"/>
    </row>
    <row r="299" spans="1:37">
      <c r="D299" s="64"/>
      <c r="AD299" s="81"/>
      <c r="AE299" s="52"/>
      <c r="AF299" s="52"/>
      <c r="AG299" s="52"/>
      <c r="AH299" s="82"/>
      <c r="AI299" s="52"/>
      <c r="AJ299" s="52"/>
      <c r="AK299" s="53"/>
    </row>
    <row r="300" spans="1:37">
      <c r="A300" s="83" t="s">
        <v>105</v>
      </c>
      <c r="B300" s="76"/>
      <c r="C300" s="80"/>
      <c r="D300" s="84"/>
      <c r="E300" s="84" t="s">
        <v>100</v>
      </c>
      <c r="F300" s="85" t="s">
        <v>21</v>
      </c>
      <c r="G300" s="84" t="s">
        <v>101</v>
      </c>
      <c r="H300" s="86"/>
      <c r="I300" s="84" t="s">
        <v>106</v>
      </c>
      <c r="J300" s="84"/>
      <c r="K300" s="84"/>
      <c r="L300" s="84"/>
      <c r="M300" s="86"/>
      <c r="N300" s="84" t="s">
        <v>107</v>
      </c>
      <c r="O300" s="84"/>
      <c r="P300" s="84"/>
      <c r="Q300" s="84"/>
      <c r="R300" s="86"/>
      <c r="S300" s="73"/>
      <c r="T300" s="73"/>
      <c r="AD300" s="87" t="s">
        <v>108</v>
      </c>
      <c r="AE300" s="58"/>
      <c r="AF300" s="58"/>
      <c r="AG300" s="58"/>
      <c r="AH300" s="72"/>
      <c r="AI300" s="58"/>
      <c r="AJ300" s="58"/>
      <c r="AK300" s="59"/>
    </row>
    <row r="301" spans="1:37">
      <c r="A301" s="60"/>
      <c r="C301" s="61"/>
      <c r="H301" s="61"/>
      <c r="M301" s="61"/>
      <c r="N301" s="88"/>
      <c r="O301" s="89"/>
      <c r="P301" s="89"/>
      <c r="Q301" s="89"/>
      <c r="R301" s="90"/>
      <c r="S301" s="62"/>
      <c r="T301" s="56" t="s">
        <v>109</v>
      </c>
      <c r="AD301" s="91"/>
      <c r="AE301" s="62"/>
      <c r="AF301" s="62"/>
      <c r="AG301" s="62"/>
      <c r="AH301" s="92"/>
      <c r="AI301" s="62"/>
      <c r="AJ301" s="62"/>
      <c r="AK301" s="61"/>
    </row>
    <row r="302" spans="1:37">
      <c r="A302" s="93" t="s">
        <v>110</v>
      </c>
      <c r="B302" s="58"/>
      <c r="C302" s="59"/>
      <c r="D302" s="58"/>
      <c r="E302" s="58"/>
      <c r="F302" s="94" t="s">
        <v>21</v>
      </c>
      <c r="G302" s="58"/>
      <c r="H302" s="59"/>
      <c r="I302" s="58"/>
      <c r="J302" s="58"/>
      <c r="K302" s="94" t="s">
        <v>21</v>
      </c>
      <c r="L302" s="58"/>
      <c r="M302" s="59"/>
      <c r="N302" s="95"/>
      <c r="O302" s="95"/>
      <c r="P302" s="96"/>
      <c r="Q302" s="97"/>
      <c r="R302" s="98"/>
      <c r="S302" s="62"/>
      <c r="T302" s="62"/>
      <c r="AD302" s="87" t="s">
        <v>111</v>
      </c>
      <c r="AE302" s="58"/>
      <c r="AF302" s="58"/>
      <c r="AG302" s="58"/>
      <c r="AH302" s="72"/>
      <c r="AI302" s="58"/>
      <c r="AJ302" s="58"/>
      <c r="AK302" s="59"/>
    </row>
    <row r="303" spans="1:37">
      <c r="A303" s="60"/>
      <c r="C303" s="61"/>
      <c r="H303" s="61"/>
      <c r="K303" s="99"/>
      <c r="M303" s="61"/>
      <c r="N303" s="62"/>
      <c r="Q303" s="100"/>
      <c r="R303" s="61"/>
      <c r="S303" s="62"/>
      <c r="T303" s="58"/>
      <c r="U303" s="58"/>
      <c r="V303" s="58"/>
      <c r="W303" s="58"/>
      <c r="X303" s="58"/>
      <c r="Y303" s="58"/>
      <c r="Z303" s="58"/>
      <c r="AA303" s="58"/>
      <c r="AB303" s="58"/>
      <c r="AC303" s="62"/>
      <c r="AD303" s="91"/>
      <c r="AE303" s="62"/>
      <c r="AF303" s="62"/>
      <c r="AG303" s="62"/>
      <c r="AH303" s="92"/>
      <c r="AI303" s="62"/>
      <c r="AJ303" s="62"/>
      <c r="AK303" s="61"/>
    </row>
    <row r="304" spans="1:37">
      <c r="A304" s="93" t="s">
        <v>112</v>
      </c>
      <c r="B304" s="58"/>
      <c r="C304" s="59"/>
      <c r="D304" s="58"/>
      <c r="E304" s="58"/>
      <c r="F304" s="94" t="s">
        <v>21</v>
      </c>
      <c r="G304" s="58"/>
      <c r="H304" s="59"/>
      <c r="I304" s="58"/>
      <c r="J304" s="58"/>
      <c r="K304" s="94" t="s">
        <v>21</v>
      </c>
      <c r="L304" s="58"/>
      <c r="M304" s="59"/>
      <c r="N304" s="58"/>
      <c r="O304" s="58"/>
      <c r="P304" s="94" t="s">
        <v>21</v>
      </c>
      <c r="Q304" s="101"/>
      <c r="R304" s="59"/>
      <c r="S304" s="62"/>
      <c r="T304" s="62"/>
      <c r="AD304" s="87" t="s">
        <v>113</v>
      </c>
      <c r="AE304" s="58"/>
      <c r="AF304" s="58"/>
      <c r="AG304" s="58"/>
      <c r="AH304" s="72"/>
      <c r="AI304" s="58"/>
      <c r="AJ304" s="58"/>
      <c r="AK304" s="59"/>
    </row>
    <row r="305" spans="1:37">
      <c r="AD305" s="91" t="s">
        <v>114</v>
      </c>
      <c r="AE305" s="62"/>
      <c r="AF305" s="62"/>
      <c r="AG305" s="62"/>
      <c r="AH305" s="92"/>
      <c r="AI305" s="62"/>
      <c r="AJ305" s="62"/>
      <c r="AK305" s="61"/>
    </row>
    <row r="306" spans="1:37">
      <c r="A306" s="102"/>
      <c r="B306" s="76"/>
      <c r="C306" s="76"/>
      <c r="D306" s="76"/>
      <c r="E306" s="76" t="s">
        <v>100</v>
      </c>
      <c r="F306" s="76"/>
      <c r="G306" s="76"/>
      <c r="H306" s="76"/>
      <c r="I306" s="76"/>
      <c r="J306" s="76"/>
      <c r="K306" s="76"/>
      <c r="L306" s="76"/>
      <c r="M306" s="76"/>
      <c r="N306" s="85" t="s">
        <v>40</v>
      </c>
      <c r="O306" s="76"/>
      <c r="P306" s="76"/>
      <c r="Q306" s="76"/>
      <c r="R306" s="76"/>
      <c r="S306" s="76"/>
      <c r="T306" s="76" t="s">
        <v>101</v>
      </c>
      <c r="U306" s="76"/>
      <c r="V306" s="76"/>
      <c r="W306" s="76"/>
      <c r="X306" s="76"/>
      <c r="Y306" s="76"/>
      <c r="Z306" s="76"/>
      <c r="AA306" s="76"/>
      <c r="AB306" s="80"/>
      <c r="AD306" s="87" t="s">
        <v>115</v>
      </c>
      <c r="AE306" s="58"/>
      <c r="AF306" s="58"/>
      <c r="AG306" s="58"/>
      <c r="AH306" s="72"/>
      <c r="AI306" s="58"/>
      <c r="AJ306" s="58"/>
      <c r="AK306" s="59"/>
    </row>
    <row r="307" spans="1:37">
      <c r="A307" s="103" t="s">
        <v>116</v>
      </c>
      <c r="B307" s="104" t="s">
        <v>117</v>
      </c>
      <c r="C307" s="104"/>
      <c r="D307" s="104"/>
      <c r="E307" s="104"/>
      <c r="F307" s="104"/>
      <c r="G307" s="105"/>
      <c r="H307" s="104" t="s">
        <v>118</v>
      </c>
      <c r="I307" s="104"/>
      <c r="J307" s="105"/>
      <c r="K307" s="106" t="s">
        <v>119</v>
      </c>
      <c r="L307" s="107" t="s">
        <v>120</v>
      </c>
      <c r="M307" s="108"/>
      <c r="N307" s="109" t="s">
        <v>94</v>
      </c>
      <c r="O307" s="105" t="s">
        <v>116</v>
      </c>
      <c r="P307" s="104" t="s">
        <v>117</v>
      </c>
      <c r="Q307" s="104"/>
      <c r="R307" s="104"/>
      <c r="S307" s="104"/>
      <c r="T307" s="104"/>
      <c r="U307" s="105"/>
      <c r="V307" s="104" t="s">
        <v>118</v>
      </c>
      <c r="W307" s="104"/>
      <c r="X307" s="105"/>
      <c r="Y307" s="106" t="s">
        <v>119</v>
      </c>
      <c r="Z307" s="107" t="s">
        <v>120</v>
      </c>
      <c r="AA307" s="108"/>
      <c r="AB307" s="109" t="s">
        <v>94</v>
      </c>
    </row>
    <row r="308" spans="1:37">
      <c r="A308" s="110" t="s">
        <v>121</v>
      </c>
      <c r="B308" s="111"/>
      <c r="C308" s="111"/>
      <c r="D308" s="111"/>
      <c r="E308" s="111"/>
      <c r="F308" s="111"/>
      <c r="G308" s="112"/>
      <c r="H308" s="111"/>
      <c r="I308" s="111"/>
      <c r="J308" s="112"/>
      <c r="K308" s="113"/>
      <c r="L308" s="114"/>
      <c r="M308" s="115"/>
      <c r="N308" s="116"/>
      <c r="O308" s="117" t="s">
        <v>121</v>
      </c>
      <c r="P308" s="111"/>
      <c r="Q308" s="111"/>
      <c r="R308" s="111"/>
      <c r="S308" s="111"/>
      <c r="T308" s="111"/>
      <c r="U308" s="112"/>
      <c r="V308" s="111"/>
      <c r="W308" s="111"/>
      <c r="X308" s="112"/>
      <c r="Y308" s="113"/>
      <c r="Z308" s="114"/>
      <c r="AA308" s="115"/>
      <c r="AB308" s="116"/>
      <c r="AD308" s="64" t="s">
        <v>122</v>
      </c>
    </row>
    <row r="309" spans="1:37">
      <c r="A309" s="110" t="s">
        <v>123</v>
      </c>
      <c r="B309" s="111"/>
      <c r="C309" s="111"/>
      <c r="D309" s="111"/>
      <c r="E309" s="111"/>
      <c r="F309" s="111"/>
      <c r="G309" s="112"/>
      <c r="H309" s="111"/>
      <c r="I309" s="111"/>
      <c r="J309" s="112"/>
      <c r="K309" s="118"/>
      <c r="L309" s="119"/>
      <c r="M309" s="112"/>
      <c r="N309" s="116"/>
      <c r="O309" s="117" t="s">
        <v>123</v>
      </c>
      <c r="P309" s="111"/>
      <c r="Q309" s="111"/>
      <c r="R309" s="111"/>
      <c r="S309" s="111"/>
      <c r="T309" s="111"/>
      <c r="U309" s="112"/>
      <c r="V309" s="111"/>
      <c r="W309" s="111"/>
      <c r="X309" s="112"/>
      <c r="Y309" s="118"/>
      <c r="Z309" s="119"/>
      <c r="AA309" s="112"/>
      <c r="AB309" s="116"/>
      <c r="AD309" s="120"/>
      <c r="AE309" s="58"/>
      <c r="AF309" s="58"/>
      <c r="AG309" s="58"/>
      <c r="AH309" s="58"/>
      <c r="AI309" s="58"/>
      <c r="AJ309" s="58"/>
      <c r="AK309" s="58"/>
    </row>
    <row r="310" spans="1:37">
      <c r="A310" s="110" t="s">
        <v>124</v>
      </c>
      <c r="B310" s="111"/>
      <c r="C310" s="111"/>
      <c r="D310" s="111"/>
      <c r="E310" s="111"/>
      <c r="F310" s="111"/>
      <c r="G310" s="112"/>
      <c r="H310" s="111"/>
      <c r="I310" s="111"/>
      <c r="J310" s="112"/>
      <c r="K310" s="118"/>
      <c r="L310" s="119"/>
      <c r="M310" s="112"/>
      <c r="N310" s="116"/>
      <c r="O310" s="117" t="s">
        <v>124</v>
      </c>
      <c r="P310" s="111"/>
      <c r="Q310" s="111"/>
      <c r="R310" s="111"/>
      <c r="S310" s="111"/>
      <c r="T310" s="111"/>
      <c r="U310" s="112"/>
      <c r="V310" s="111"/>
      <c r="W310" s="111"/>
      <c r="X310" s="112"/>
      <c r="Y310" s="118"/>
      <c r="Z310" s="119"/>
      <c r="AA310" s="112"/>
      <c r="AB310" s="116"/>
      <c r="AD310" s="64" t="s">
        <v>96</v>
      </c>
    </row>
    <row r="311" spans="1:37">
      <c r="A311" s="110" t="s">
        <v>125</v>
      </c>
      <c r="B311" s="111"/>
      <c r="C311" s="111"/>
      <c r="D311" s="111"/>
      <c r="E311" s="111"/>
      <c r="F311" s="111"/>
      <c r="G311" s="112"/>
      <c r="H311" s="111"/>
      <c r="I311" s="111"/>
      <c r="J311" s="112"/>
      <c r="K311" s="118"/>
      <c r="L311" s="119"/>
      <c r="M311" s="112"/>
      <c r="N311" s="116"/>
      <c r="O311" s="117" t="s">
        <v>125</v>
      </c>
      <c r="P311" s="111"/>
      <c r="Q311" s="111"/>
      <c r="R311" s="111"/>
      <c r="S311" s="111"/>
      <c r="T311" s="111"/>
      <c r="U311" s="112"/>
      <c r="V311" s="111"/>
      <c r="W311" s="111"/>
      <c r="X311" s="112"/>
      <c r="Y311" s="118"/>
      <c r="Z311" s="119"/>
      <c r="AA311" s="112"/>
      <c r="AB311" s="116"/>
      <c r="AD311" s="120"/>
      <c r="AE311" s="58"/>
      <c r="AF311" s="58"/>
      <c r="AG311" s="58"/>
      <c r="AH311" s="58"/>
      <c r="AI311" s="58"/>
      <c r="AJ311" s="58"/>
      <c r="AK311" s="58"/>
    </row>
    <row r="312" spans="1:37">
      <c r="A312" s="110" t="s">
        <v>126</v>
      </c>
      <c r="B312" s="111"/>
      <c r="C312" s="111"/>
      <c r="D312" s="111"/>
      <c r="E312" s="111"/>
      <c r="F312" s="111"/>
      <c r="G312" s="112"/>
      <c r="H312" s="111"/>
      <c r="I312" s="111"/>
      <c r="J312" s="112"/>
      <c r="K312" s="118"/>
      <c r="L312" s="119"/>
      <c r="M312" s="112"/>
      <c r="N312" s="116"/>
      <c r="O312" s="117" t="s">
        <v>126</v>
      </c>
      <c r="P312" s="111"/>
      <c r="Q312" s="111"/>
      <c r="R312" s="111"/>
      <c r="S312" s="111"/>
      <c r="T312" s="111"/>
      <c r="U312" s="112"/>
      <c r="V312" s="111"/>
      <c r="W312" s="111"/>
      <c r="X312" s="112"/>
      <c r="Y312" s="118"/>
      <c r="Z312" s="119"/>
      <c r="AA312" s="112"/>
      <c r="AB312" s="116"/>
      <c r="AD312" s="64" t="s">
        <v>127</v>
      </c>
    </row>
    <row r="313" spans="1:37">
      <c r="A313" s="121" t="s">
        <v>128</v>
      </c>
      <c r="B313" s="58"/>
      <c r="C313" s="58"/>
      <c r="D313" s="58"/>
      <c r="E313" s="58"/>
      <c r="F313" s="58"/>
      <c r="G313" s="72"/>
      <c r="H313" s="58"/>
      <c r="I313" s="58"/>
      <c r="J313" s="72"/>
      <c r="K313" s="122"/>
      <c r="L313" s="123"/>
      <c r="M313" s="72"/>
      <c r="N313" s="59"/>
      <c r="O313" s="124" t="s">
        <v>128</v>
      </c>
      <c r="P313" s="58"/>
      <c r="Q313" s="58"/>
      <c r="R313" s="58"/>
      <c r="S313" s="58"/>
      <c r="T313" s="58"/>
      <c r="U313" s="72"/>
      <c r="V313" s="58"/>
      <c r="W313" s="58"/>
      <c r="X313" s="72"/>
      <c r="Y313" s="122"/>
      <c r="Z313" s="123"/>
      <c r="AA313" s="72"/>
      <c r="AB313" s="59"/>
      <c r="AD313" s="120"/>
      <c r="AE313" s="125" t="str">
        <f>Daten!$A$35</f>
        <v>Fredenbeck</v>
      </c>
      <c r="AF313" s="58"/>
      <c r="AG313" s="58"/>
      <c r="AH313" s="58"/>
      <c r="AI313" s="58"/>
      <c r="AJ313" s="58"/>
      <c r="AK313" s="58"/>
    </row>
    <row r="314" spans="1:37">
      <c r="A314" s="65" t="s">
        <v>129</v>
      </c>
      <c r="N314" s="61"/>
      <c r="O314" s="64" t="s">
        <v>129</v>
      </c>
      <c r="AB314" s="61"/>
      <c r="AD314" s="64" t="s">
        <v>130</v>
      </c>
    </row>
    <row r="315" spans="1:37">
      <c r="A315" s="57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9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9"/>
      <c r="AD315" s="58"/>
      <c r="AE315" s="126" t="str">
        <f>Daten!$A$32</f>
        <v>05.05.2017</v>
      </c>
      <c r="AF315" s="58"/>
      <c r="AG315" s="58"/>
      <c r="AH315" s="58"/>
      <c r="AI315" s="58"/>
      <c r="AJ315" s="58"/>
      <c r="AK315" s="58"/>
    </row>
    <row r="316" spans="1:37">
      <c r="A316" s="51" t="s">
        <v>95</v>
      </c>
      <c r="B316" s="52"/>
      <c r="C316" s="52"/>
      <c r="D316" s="52"/>
      <c r="E316" s="53"/>
      <c r="F316" s="54" t="s">
        <v>96</v>
      </c>
      <c r="G316" s="52"/>
      <c r="H316" s="52"/>
      <c r="I316" s="52"/>
      <c r="J316" s="52"/>
      <c r="K316" s="52"/>
      <c r="L316" s="52"/>
      <c r="M316" s="52"/>
      <c r="N316" s="52"/>
      <c r="O316" s="52"/>
      <c r="P316" s="53"/>
      <c r="Q316" s="54" t="s">
        <v>97</v>
      </c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3"/>
      <c r="AC316" s="55" t="s">
        <v>98</v>
      </c>
    </row>
    <row r="317" spans="1:37">
      <c r="A317" s="57"/>
      <c r="B317" s="58"/>
      <c r="C317" s="58"/>
      <c r="D317" s="58"/>
      <c r="E317" s="59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9"/>
      <c r="Q317" s="58"/>
      <c r="R317" s="58" t="str">
        <f ca="1">SamstagHaupt!P32</f>
        <v>Charlottenburger TSV</v>
      </c>
      <c r="S317" s="58"/>
      <c r="T317" s="58"/>
      <c r="U317" s="58"/>
      <c r="V317" s="58"/>
      <c r="W317" s="58"/>
      <c r="X317" s="58"/>
      <c r="Y317" s="58"/>
      <c r="Z317" s="58"/>
      <c r="AA317" s="58" t="str">
        <f>SamstagHaupt!N32</f>
        <v>M30</v>
      </c>
      <c r="AB317" s="59"/>
      <c r="AC317" s="55" t="s">
        <v>99</v>
      </c>
    </row>
    <row r="318" spans="1:37" ht="15.95" customHeight="1">
      <c r="A318" s="60" t="s">
        <v>100</v>
      </c>
      <c r="C318" s="56" t="str">
        <f ca="1">SamstagHaupt!I32</f>
        <v>TV Kleefeld</v>
      </c>
      <c r="M318" s="61"/>
      <c r="N318" s="62" t="s">
        <v>101</v>
      </c>
      <c r="O318" s="63"/>
      <c r="P318" s="56" t="str">
        <f ca="1">SamstagHaupt!M32</f>
        <v>TuS Aschen-Strang</v>
      </c>
      <c r="AB318" s="61"/>
    </row>
    <row r="319" spans="1:37">
      <c r="A319" s="57"/>
      <c r="B319" s="58"/>
      <c r="C319" s="58"/>
      <c r="M319" s="61"/>
      <c r="N319" s="62"/>
      <c r="AB319" s="61"/>
      <c r="AD319" s="64" t="s">
        <v>37</v>
      </c>
      <c r="AG319" s="64" t="s">
        <v>102</v>
      </c>
      <c r="AJ319" s="64" t="s">
        <v>39</v>
      </c>
    </row>
    <row r="320" spans="1:37">
      <c r="A320" s="65" t="s">
        <v>100</v>
      </c>
      <c r="C320" s="66"/>
      <c r="D320" s="67"/>
      <c r="E320" s="67"/>
      <c r="F320" s="67"/>
      <c r="G320" s="67"/>
      <c r="H320" s="68"/>
      <c r="I320" s="67"/>
      <c r="J320" s="67"/>
      <c r="K320" s="67"/>
      <c r="L320" s="67"/>
      <c r="M320" s="68"/>
      <c r="N320" s="67"/>
      <c r="O320" s="67"/>
      <c r="P320" s="67"/>
      <c r="Q320" s="67"/>
      <c r="R320" s="68"/>
      <c r="S320" s="67"/>
      <c r="T320" s="67"/>
      <c r="U320" s="67"/>
      <c r="V320" s="67"/>
      <c r="W320" s="68"/>
      <c r="X320" s="67"/>
      <c r="Y320" s="67"/>
      <c r="Z320" s="67"/>
      <c r="AA320" s="67"/>
      <c r="AB320" s="68"/>
      <c r="AC320" s="62"/>
      <c r="AD320" s="69"/>
      <c r="AE320" s="53"/>
      <c r="AF320" s="62"/>
      <c r="AG320" s="69"/>
      <c r="AH320" s="53"/>
      <c r="AJ320" s="69"/>
      <c r="AK320" s="53"/>
    </row>
    <row r="321" spans="1:37">
      <c r="A321" s="70" t="s">
        <v>101</v>
      </c>
      <c r="B321" s="58"/>
      <c r="C321" s="71"/>
      <c r="D321" s="72"/>
      <c r="E321" s="72"/>
      <c r="F321" s="72"/>
      <c r="G321" s="72"/>
      <c r="H321" s="59"/>
      <c r="I321" s="72"/>
      <c r="J321" s="72"/>
      <c r="K321" s="72"/>
      <c r="L321" s="72"/>
      <c r="M321" s="59"/>
      <c r="N321" s="72"/>
      <c r="O321" s="72"/>
      <c r="P321" s="72"/>
      <c r="Q321" s="72"/>
      <c r="R321" s="59"/>
      <c r="S321" s="72"/>
      <c r="T321" s="72"/>
      <c r="U321" s="72"/>
      <c r="V321" s="72"/>
      <c r="W321" s="59"/>
      <c r="X321" s="72"/>
      <c r="Y321" s="72"/>
      <c r="Z321" s="72"/>
      <c r="AA321" s="72"/>
      <c r="AB321" s="59"/>
      <c r="AC321" s="62"/>
      <c r="AD321" s="462">
        <f>SamstagHaupt!C32</f>
        <v>3</v>
      </c>
      <c r="AE321" s="463"/>
      <c r="AF321" s="62"/>
      <c r="AG321" s="462">
        <f>SamstagHaupt!E32</f>
        <v>11</v>
      </c>
      <c r="AH321" s="463"/>
      <c r="AJ321" s="462">
        <f>SamstagHaupt!F32</f>
        <v>3</v>
      </c>
      <c r="AK321" s="463"/>
    </row>
    <row r="322" spans="1:37">
      <c r="A322" s="65" t="s">
        <v>100</v>
      </c>
      <c r="C322" s="66"/>
      <c r="D322" s="67"/>
      <c r="E322" s="67"/>
      <c r="F322" s="67"/>
      <c r="G322" s="67"/>
      <c r="H322" s="68"/>
      <c r="I322" s="67"/>
      <c r="J322" s="67"/>
      <c r="K322" s="67"/>
      <c r="L322" s="67"/>
      <c r="M322" s="68"/>
      <c r="N322" s="67"/>
      <c r="O322" s="67"/>
      <c r="P322" s="67"/>
      <c r="Q322" s="67"/>
      <c r="R322" s="68"/>
      <c r="S322" s="67"/>
      <c r="T322" s="67"/>
      <c r="U322" s="67"/>
      <c r="V322" s="67"/>
      <c r="W322" s="68"/>
      <c r="X322" s="67"/>
      <c r="Y322" s="67"/>
      <c r="Z322" s="67"/>
      <c r="AA322" s="67"/>
      <c r="AB322" s="68"/>
      <c r="AC322" s="62"/>
      <c r="AD322" s="57"/>
      <c r="AE322" s="59"/>
      <c r="AF322" s="62"/>
      <c r="AG322" s="57"/>
      <c r="AH322" s="59"/>
      <c r="AJ322" s="57"/>
      <c r="AK322" s="59"/>
    </row>
    <row r="323" spans="1:37">
      <c r="A323" s="70" t="s">
        <v>101</v>
      </c>
      <c r="B323" s="58"/>
      <c r="C323" s="71"/>
      <c r="D323" s="72"/>
      <c r="E323" s="72"/>
      <c r="F323" s="72"/>
      <c r="G323" s="72"/>
      <c r="H323" s="59"/>
      <c r="I323" s="72"/>
      <c r="J323" s="72"/>
      <c r="K323" s="72"/>
      <c r="L323" s="72"/>
      <c r="M323" s="59"/>
      <c r="N323" s="72"/>
      <c r="O323" s="72"/>
      <c r="P323" s="72"/>
      <c r="Q323" s="72"/>
      <c r="R323" s="59"/>
      <c r="S323" s="72"/>
      <c r="T323" s="72"/>
      <c r="U323" s="72"/>
      <c r="V323" s="72"/>
      <c r="W323" s="59"/>
      <c r="X323" s="72"/>
      <c r="Y323" s="72"/>
      <c r="Z323" s="72"/>
      <c r="AA323" s="72"/>
      <c r="AB323" s="59"/>
      <c r="AC323" s="62"/>
      <c r="AD323" s="62"/>
      <c r="AE323" s="62"/>
      <c r="AF323" s="62"/>
      <c r="AG323" s="62"/>
    </row>
    <row r="324" spans="1:37">
      <c r="A324" s="65" t="s">
        <v>100</v>
      </c>
      <c r="C324" s="66"/>
      <c r="D324" s="67"/>
      <c r="E324" s="67"/>
      <c r="F324" s="67"/>
      <c r="G324" s="67"/>
      <c r="H324" s="68"/>
      <c r="I324" s="67"/>
      <c r="J324" s="67"/>
      <c r="K324" s="67"/>
      <c r="L324" s="67"/>
      <c r="M324" s="68"/>
      <c r="N324" s="67"/>
      <c r="O324" s="67"/>
      <c r="P324" s="67"/>
      <c r="Q324" s="67"/>
      <c r="R324" s="68"/>
      <c r="S324" s="67"/>
      <c r="T324" s="67"/>
      <c r="U324" s="67"/>
      <c r="V324" s="67"/>
      <c r="W324" s="68"/>
      <c r="X324" s="67"/>
      <c r="Y324" s="67"/>
      <c r="Z324" s="67"/>
      <c r="AA324" s="67"/>
      <c r="AB324" s="68"/>
      <c r="AC324" s="62"/>
      <c r="AD324" s="73" t="s">
        <v>103</v>
      </c>
      <c r="AE324" s="62"/>
      <c r="AF324" s="62"/>
      <c r="AG324" s="62"/>
    </row>
    <row r="325" spans="1:37">
      <c r="A325" s="70" t="s">
        <v>101</v>
      </c>
      <c r="B325" s="58"/>
      <c r="C325" s="71"/>
      <c r="D325" s="72"/>
      <c r="E325" s="72"/>
      <c r="F325" s="72"/>
      <c r="G325" s="72"/>
      <c r="H325" s="59"/>
      <c r="I325" s="72"/>
      <c r="J325" s="72"/>
      <c r="K325" s="72"/>
      <c r="L325" s="72"/>
      <c r="M325" s="59"/>
      <c r="N325" s="72"/>
      <c r="O325" s="72"/>
      <c r="P325" s="72"/>
      <c r="Q325" s="72"/>
      <c r="R325" s="59"/>
      <c r="S325" s="72"/>
      <c r="T325" s="72"/>
      <c r="U325" s="72"/>
      <c r="V325" s="72"/>
      <c r="W325" s="59"/>
      <c r="X325" s="72"/>
      <c r="Y325" s="72"/>
      <c r="Z325" s="72"/>
      <c r="AA325" s="72"/>
      <c r="AB325" s="59"/>
      <c r="AC325" s="62"/>
      <c r="AD325" s="62"/>
      <c r="AE325" s="62"/>
      <c r="AF325" s="62"/>
      <c r="AG325" s="62"/>
    </row>
    <row r="326" spans="1:37">
      <c r="A326" s="65" t="s">
        <v>100</v>
      </c>
      <c r="C326" s="66"/>
      <c r="D326" s="67"/>
      <c r="E326" s="67"/>
      <c r="F326" s="67"/>
      <c r="G326" s="67"/>
      <c r="H326" s="68"/>
      <c r="I326" s="67"/>
      <c r="J326" s="67"/>
      <c r="K326" s="67"/>
      <c r="L326" s="67"/>
      <c r="M326" s="68"/>
      <c r="N326" s="67"/>
      <c r="O326" s="67"/>
      <c r="P326" s="67"/>
      <c r="Q326" s="67"/>
      <c r="R326" s="68"/>
      <c r="S326" s="67"/>
      <c r="T326" s="67"/>
      <c r="U326" s="67"/>
      <c r="V326" s="67"/>
      <c r="W326" s="68"/>
      <c r="X326" s="67"/>
      <c r="Y326" s="67"/>
      <c r="Z326" s="67"/>
      <c r="AA326" s="67"/>
      <c r="AB326" s="68"/>
      <c r="AC326" s="62"/>
      <c r="AD326" s="74" t="str">
        <f>Daten!$A$31</f>
        <v>DM Senioren 2017</v>
      </c>
      <c r="AE326" s="58"/>
      <c r="AF326" s="58"/>
      <c r="AG326" s="58"/>
      <c r="AH326" s="58"/>
      <c r="AI326" s="58"/>
      <c r="AJ326" s="58"/>
      <c r="AK326" s="58"/>
    </row>
    <row r="327" spans="1:37">
      <c r="A327" s="70" t="s">
        <v>101</v>
      </c>
      <c r="B327" s="58"/>
      <c r="C327" s="71"/>
      <c r="D327" s="72"/>
      <c r="E327" s="72"/>
      <c r="F327" s="72"/>
      <c r="G327" s="72"/>
      <c r="H327" s="59"/>
      <c r="I327" s="72"/>
      <c r="J327" s="72"/>
      <c r="K327" s="72"/>
      <c r="L327" s="72"/>
      <c r="M327" s="59"/>
      <c r="N327" s="72"/>
      <c r="O327" s="72"/>
      <c r="P327" s="72"/>
      <c r="Q327" s="72"/>
      <c r="R327" s="59"/>
      <c r="S327" s="72"/>
      <c r="T327" s="72"/>
      <c r="U327" s="72"/>
      <c r="V327" s="72"/>
      <c r="W327" s="59"/>
      <c r="X327" s="72"/>
      <c r="Y327" s="72"/>
      <c r="Z327" s="72"/>
      <c r="AA327" s="72"/>
      <c r="AB327" s="59"/>
      <c r="AC327" s="62"/>
      <c r="AD327" s="75" t="str">
        <f>SamstagHaupt!G32</f>
        <v>M30</v>
      </c>
      <c r="AE327" s="76"/>
      <c r="AF327" s="76"/>
      <c r="AG327" s="75" t="str">
        <f>SamstagHaupt!AB32</f>
        <v>Vorrunde</v>
      </c>
      <c r="AH327" s="76"/>
      <c r="AI327" s="76"/>
      <c r="AJ327" s="76"/>
      <c r="AK327" s="76"/>
    </row>
    <row r="328" spans="1:37">
      <c r="A328" s="65" t="s">
        <v>100</v>
      </c>
      <c r="C328" s="66"/>
      <c r="D328" s="67"/>
      <c r="E328" s="67"/>
      <c r="F328" s="67"/>
      <c r="G328" s="67"/>
      <c r="H328" s="68"/>
      <c r="I328" s="67"/>
      <c r="J328" s="67"/>
      <c r="K328" s="67"/>
      <c r="L328" s="67"/>
      <c r="M328" s="68"/>
      <c r="N328" s="67"/>
      <c r="O328" s="67"/>
      <c r="P328" s="67"/>
      <c r="Q328" s="67"/>
      <c r="R328" s="68"/>
      <c r="S328" s="67"/>
      <c r="T328" s="67"/>
      <c r="U328" s="67"/>
      <c r="V328" s="67"/>
      <c r="W328" s="68"/>
      <c r="X328" s="67"/>
      <c r="Y328" s="67"/>
      <c r="Z328" s="67"/>
      <c r="AA328" s="67"/>
      <c r="AB328" s="68"/>
      <c r="AC328" s="62"/>
      <c r="AD328" s="77"/>
      <c r="AE328" s="62"/>
      <c r="AF328" s="62"/>
      <c r="AG328" s="62"/>
      <c r="AH328" s="62"/>
      <c r="AI328" s="62"/>
      <c r="AJ328" s="62"/>
      <c r="AK328" s="62"/>
    </row>
    <row r="329" spans="1:37">
      <c r="A329" s="70" t="s">
        <v>101</v>
      </c>
      <c r="B329" s="58"/>
      <c r="C329" s="71"/>
      <c r="D329" s="72"/>
      <c r="E329" s="72"/>
      <c r="F329" s="72"/>
      <c r="G329" s="72"/>
      <c r="H329" s="59"/>
      <c r="I329" s="72"/>
      <c r="J329" s="72"/>
      <c r="K329" s="72"/>
      <c r="L329" s="72"/>
      <c r="M329" s="59"/>
      <c r="N329" s="72"/>
      <c r="O329" s="72"/>
      <c r="P329" s="72"/>
      <c r="Q329" s="72"/>
      <c r="R329" s="59"/>
      <c r="S329" s="72"/>
      <c r="T329" s="72"/>
      <c r="U329" s="72"/>
      <c r="V329" s="72"/>
      <c r="W329" s="59"/>
      <c r="X329" s="72"/>
      <c r="Y329" s="72"/>
      <c r="Z329" s="72"/>
      <c r="AA329" s="72"/>
      <c r="AB329" s="59"/>
      <c r="AC329" s="62"/>
      <c r="AD329" s="78" t="s">
        <v>104</v>
      </c>
      <c r="AE329" s="76"/>
      <c r="AF329" s="76"/>
      <c r="AG329" s="76"/>
      <c r="AH329" s="79"/>
      <c r="AI329" s="76"/>
      <c r="AJ329" s="76"/>
      <c r="AK329" s="80"/>
    </row>
    <row r="330" spans="1:37">
      <c r="D330" s="64"/>
      <c r="AD330" s="81"/>
      <c r="AE330" s="52"/>
      <c r="AF330" s="52"/>
      <c r="AG330" s="52"/>
      <c r="AH330" s="82"/>
      <c r="AI330" s="52"/>
      <c r="AJ330" s="52"/>
      <c r="AK330" s="53"/>
    </row>
    <row r="331" spans="1:37">
      <c r="A331" s="83" t="s">
        <v>105</v>
      </c>
      <c r="B331" s="76"/>
      <c r="C331" s="80"/>
      <c r="D331" s="84"/>
      <c r="E331" s="84" t="s">
        <v>100</v>
      </c>
      <c r="F331" s="85" t="s">
        <v>21</v>
      </c>
      <c r="G331" s="84" t="s">
        <v>101</v>
      </c>
      <c r="H331" s="86"/>
      <c r="I331" s="84" t="s">
        <v>106</v>
      </c>
      <c r="J331" s="84"/>
      <c r="K331" s="84"/>
      <c r="L331" s="84"/>
      <c r="M331" s="86"/>
      <c r="N331" s="84" t="s">
        <v>107</v>
      </c>
      <c r="O331" s="84"/>
      <c r="P331" s="84"/>
      <c r="Q331" s="84"/>
      <c r="R331" s="86"/>
      <c r="S331" s="73"/>
      <c r="T331" s="73"/>
      <c r="AD331" s="87" t="s">
        <v>108</v>
      </c>
      <c r="AE331" s="58"/>
      <c r="AF331" s="58"/>
      <c r="AG331" s="58"/>
      <c r="AH331" s="72"/>
      <c r="AI331" s="58"/>
      <c r="AJ331" s="58"/>
      <c r="AK331" s="59"/>
    </row>
    <row r="332" spans="1:37">
      <c r="A332" s="60"/>
      <c r="C332" s="61"/>
      <c r="H332" s="61"/>
      <c r="M332" s="61"/>
      <c r="N332" s="88"/>
      <c r="O332" s="89"/>
      <c r="P332" s="89"/>
      <c r="Q332" s="89"/>
      <c r="R332" s="90"/>
      <c r="S332" s="62"/>
      <c r="T332" s="56" t="s">
        <v>109</v>
      </c>
      <c r="AD332" s="91"/>
      <c r="AE332" s="62"/>
      <c r="AF332" s="62"/>
      <c r="AG332" s="62"/>
      <c r="AH332" s="92"/>
      <c r="AI332" s="62"/>
      <c r="AJ332" s="62"/>
      <c r="AK332" s="61"/>
    </row>
    <row r="333" spans="1:37">
      <c r="A333" s="93" t="s">
        <v>110</v>
      </c>
      <c r="B333" s="58"/>
      <c r="C333" s="59"/>
      <c r="D333" s="58"/>
      <c r="E333" s="58"/>
      <c r="F333" s="94" t="s">
        <v>21</v>
      </c>
      <c r="G333" s="58"/>
      <c r="H333" s="59"/>
      <c r="I333" s="58"/>
      <c r="J333" s="58"/>
      <c r="K333" s="94" t="s">
        <v>21</v>
      </c>
      <c r="L333" s="58"/>
      <c r="M333" s="59"/>
      <c r="N333" s="95"/>
      <c r="O333" s="95"/>
      <c r="P333" s="96"/>
      <c r="Q333" s="97"/>
      <c r="R333" s="98"/>
      <c r="S333" s="62"/>
      <c r="T333" s="62"/>
      <c r="AD333" s="87" t="s">
        <v>111</v>
      </c>
      <c r="AE333" s="58"/>
      <c r="AF333" s="58"/>
      <c r="AG333" s="58"/>
      <c r="AH333" s="72"/>
      <c r="AI333" s="58"/>
      <c r="AJ333" s="58"/>
      <c r="AK333" s="59"/>
    </row>
    <row r="334" spans="1:37">
      <c r="A334" s="60"/>
      <c r="C334" s="61"/>
      <c r="H334" s="61"/>
      <c r="K334" s="99"/>
      <c r="M334" s="61"/>
      <c r="N334" s="62"/>
      <c r="Q334" s="100"/>
      <c r="R334" s="61"/>
      <c r="S334" s="62"/>
      <c r="T334" s="58"/>
      <c r="U334" s="58"/>
      <c r="V334" s="58"/>
      <c r="W334" s="58"/>
      <c r="X334" s="58"/>
      <c r="Y334" s="58"/>
      <c r="Z334" s="58"/>
      <c r="AA334" s="58"/>
      <c r="AB334" s="58"/>
      <c r="AC334" s="62"/>
      <c r="AD334" s="91"/>
      <c r="AE334" s="62"/>
      <c r="AF334" s="62"/>
      <c r="AG334" s="62"/>
      <c r="AH334" s="92"/>
      <c r="AI334" s="62"/>
      <c r="AJ334" s="62"/>
      <c r="AK334" s="61"/>
    </row>
    <row r="335" spans="1:37">
      <c r="A335" s="93" t="s">
        <v>112</v>
      </c>
      <c r="B335" s="58"/>
      <c r="C335" s="59"/>
      <c r="D335" s="58"/>
      <c r="E335" s="58"/>
      <c r="F335" s="94" t="s">
        <v>21</v>
      </c>
      <c r="G335" s="58"/>
      <c r="H335" s="59"/>
      <c r="I335" s="58"/>
      <c r="J335" s="58"/>
      <c r="K335" s="94" t="s">
        <v>21</v>
      </c>
      <c r="L335" s="58"/>
      <c r="M335" s="59"/>
      <c r="N335" s="58"/>
      <c r="O335" s="58"/>
      <c r="P335" s="94" t="s">
        <v>21</v>
      </c>
      <c r="Q335" s="101"/>
      <c r="R335" s="59"/>
      <c r="S335" s="62"/>
      <c r="T335" s="62"/>
      <c r="AD335" s="87" t="s">
        <v>113</v>
      </c>
      <c r="AE335" s="58"/>
      <c r="AF335" s="58"/>
      <c r="AG335" s="58"/>
      <c r="AH335" s="72"/>
      <c r="AI335" s="58"/>
      <c r="AJ335" s="58"/>
      <c r="AK335" s="59"/>
    </row>
    <row r="336" spans="1:37">
      <c r="AD336" s="91" t="s">
        <v>114</v>
      </c>
      <c r="AE336" s="62"/>
      <c r="AF336" s="62"/>
      <c r="AG336" s="62"/>
      <c r="AH336" s="92"/>
      <c r="AI336" s="62"/>
      <c r="AJ336" s="62"/>
      <c r="AK336" s="61"/>
    </row>
    <row r="337" spans="1:37">
      <c r="A337" s="102"/>
      <c r="B337" s="76"/>
      <c r="C337" s="76"/>
      <c r="D337" s="76"/>
      <c r="E337" s="76" t="s">
        <v>100</v>
      </c>
      <c r="F337" s="76"/>
      <c r="G337" s="76"/>
      <c r="H337" s="76"/>
      <c r="I337" s="76"/>
      <c r="J337" s="76"/>
      <c r="K337" s="76"/>
      <c r="L337" s="76"/>
      <c r="M337" s="76"/>
      <c r="N337" s="85" t="s">
        <v>40</v>
      </c>
      <c r="O337" s="76"/>
      <c r="P337" s="76"/>
      <c r="Q337" s="76"/>
      <c r="R337" s="76"/>
      <c r="S337" s="76"/>
      <c r="T337" s="76" t="s">
        <v>101</v>
      </c>
      <c r="U337" s="76"/>
      <c r="V337" s="76"/>
      <c r="W337" s="76"/>
      <c r="X337" s="76"/>
      <c r="Y337" s="76"/>
      <c r="Z337" s="76"/>
      <c r="AA337" s="76"/>
      <c r="AB337" s="80"/>
      <c r="AD337" s="87" t="s">
        <v>115</v>
      </c>
      <c r="AE337" s="58"/>
      <c r="AF337" s="58"/>
      <c r="AG337" s="58"/>
      <c r="AH337" s="72"/>
      <c r="AI337" s="58"/>
      <c r="AJ337" s="58"/>
      <c r="AK337" s="59"/>
    </row>
    <row r="338" spans="1:37">
      <c r="A338" s="103" t="s">
        <v>116</v>
      </c>
      <c r="B338" s="104" t="s">
        <v>117</v>
      </c>
      <c r="C338" s="104"/>
      <c r="D338" s="104"/>
      <c r="E338" s="104"/>
      <c r="F338" s="104"/>
      <c r="G338" s="105"/>
      <c r="H338" s="104" t="s">
        <v>118</v>
      </c>
      <c r="I338" s="104"/>
      <c r="J338" s="105"/>
      <c r="K338" s="106" t="s">
        <v>119</v>
      </c>
      <c r="L338" s="107" t="s">
        <v>120</v>
      </c>
      <c r="M338" s="108"/>
      <c r="N338" s="109" t="s">
        <v>94</v>
      </c>
      <c r="O338" s="105" t="s">
        <v>116</v>
      </c>
      <c r="P338" s="104" t="s">
        <v>117</v>
      </c>
      <c r="Q338" s="104"/>
      <c r="R338" s="104"/>
      <c r="S338" s="104"/>
      <c r="T338" s="104"/>
      <c r="U338" s="105"/>
      <c r="V338" s="104" t="s">
        <v>118</v>
      </c>
      <c r="W338" s="104"/>
      <c r="X338" s="105"/>
      <c r="Y338" s="106" t="s">
        <v>119</v>
      </c>
      <c r="Z338" s="107" t="s">
        <v>120</v>
      </c>
      <c r="AA338" s="108"/>
      <c r="AB338" s="109" t="s">
        <v>94</v>
      </c>
    </row>
    <row r="339" spans="1:37">
      <c r="A339" s="110" t="s">
        <v>121</v>
      </c>
      <c r="B339" s="111"/>
      <c r="C339" s="111"/>
      <c r="D339" s="111"/>
      <c r="E339" s="111"/>
      <c r="F339" s="111"/>
      <c r="G339" s="112"/>
      <c r="H339" s="111"/>
      <c r="I339" s="111"/>
      <c r="J339" s="112"/>
      <c r="K339" s="113"/>
      <c r="L339" s="114"/>
      <c r="M339" s="115"/>
      <c r="N339" s="116"/>
      <c r="O339" s="117" t="s">
        <v>121</v>
      </c>
      <c r="P339" s="111"/>
      <c r="Q339" s="111"/>
      <c r="R339" s="111"/>
      <c r="S339" s="111"/>
      <c r="T339" s="111"/>
      <c r="U339" s="112"/>
      <c r="V339" s="111"/>
      <c r="W339" s="111"/>
      <c r="X339" s="112"/>
      <c r="Y339" s="113"/>
      <c r="Z339" s="114"/>
      <c r="AA339" s="115"/>
      <c r="AB339" s="116"/>
      <c r="AD339" s="64" t="s">
        <v>122</v>
      </c>
    </row>
    <row r="340" spans="1:37">
      <c r="A340" s="110" t="s">
        <v>123</v>
      </c>
      <c r="B340" s="111"/>
      <c r="C340" s="111"/>
      <c r="D340" s="111"/>
      <c r="E340" s="111"/>
      <c r="F340" s="111"/>
      <c r="G340" s="112"/>
      <c r="H340" s="111"/>
      <c r="I340" s="111"/>
      <c r="J340" s="112"/>
      <c r="K340" s="118"/>
      <c r="L340" s="119"/>
      <c r="M340" s="112"/>
      <c r="N340" s="116"/>
      <c r="O340" s="117" t="s">
        <v>123</v>
      </c>
      <c r="P340" s="111"/>
      <c r="Q340" s="111"/>
      <c r="R340" s="111"/>
      <c r="S340" s="111"/>
      <c r="T340" s="111"/>
      <c r="U340" s="112"/>
      <c r="V340" s="111"/>
      <c r="W340" s="111"/>
      <c r="X340" s="112"/>
      <c r="Y340" s="118"/>
      <c r="Z340" s="119"/>
      <c r="AA340" s="112"/>
      <c r="AB340" s="116"/>
      <c r="AD340" s="120"/>
      <c r="AE340" s="58"/>
      <c r="AF340" s="58"/>
      <c r="AG340" s="58"/>
      <c r="AH340" s="58"/>
      <c r="AI340" s="58"/>
      <c r="AJ340" s="58"/>
      <c r="AK340" s="58"/>
    </row>
    <row r="341" spans="1:37">
      <c r="A341" s="110" t="s">
        <v>124</v>
      </c>
      <c r="B341" s="111"/>
      <c r="C341" s="111"/>
      <c r="D341" s="111"/>
      <c r="E341" s="111"/>
      <c r="F341" s="111"/>
      <c r="G341" s="112"/>
      <c r="H341" s="111"/>
      <c r="I341" s="111"/>
      <c r="J341" s="112"/>
      <c r="K341" s="118"/>
      <c r="L341" s="119"/>
      <c r="M341" s="112"/>
      <c r="N341" s="116"/>
      <c r="O341" s="117" t="s">
        <v>124</v>
      </c>
      <c r="P341" s="111"/>
      <c r="Q341" s="111"/>
      <c r="R341" s="111"/>
      <c r="S341" s="111"/>
      <c r="T341" s="111"/>
      <c r="U341" s="112"/>
      <c r="V341" s="111"/>
      <c r="W341" s="111"/>
      <c r="X341" s="112"/>
      <c r="Y341" s="118"/>
      <c r="Z341" s="119"/>
      <c r="AA341" s="112"/>
      <c r="AB341" s="116"/>
      <c r="AD341" s="64" t="s">
        <v>96</v>
      </c>
    </row>
    <row r="342" spans="1:37">
      <c r="A342" s="110" t="s">
        <v>125</v>
      </c>
      <c r="B342" s="111"/>
      <c r="C342" s="111"/>
      <c r="D342" s="111"/>
      <c r="E342" s="111"/>
      <c r="F342" s="111"/>
      <c r="G342" s="112"/>
      <c r="H342" s="111"/>
      <c r="I342" s="111"/>
      <c r="J342" s="112"/>
      <c r="K342" s="118"/>
      <c r="L342" s="119"/>
      <c r="M342" s="112"/>
      <c r="N342" s="116"/>
      <c r="O342" s="117" t="s">
        <v>125</v>
      </c>
      <c r="P342" s="111"/>
      <c r="Q342" s="111"/>
      <c r="R342" s="111"/>
      <c r="S342" s="111"/>
      <c r="T342" s="111"/>
      <c r="U342" s="112"/>
      <c r="V342" s="111"/>
      <c r="W342" s="111"/>
      <c r="X342" s="112"/>
      <c r="Y342" s="118"/>
      <c r="Z342" s="119"/>
      <c r="AA342" s="112"/>
      <c r="AB342" s="116"/>
      <c r="AD342" s="120"/>
      <c r="AE342" s="58"/>
      <c r="AF342" s="58"/>
      <c r="AG342" s="58"/>
      <c r="AH342" s="58"/>
      <c r="AI342" s="58"/>
      <c r="AJ342" s="58"/>
      <c r="AK342" s="58"/>
    </row>
    <row r="343" spans="1:37">
      <c r="A343" s="110" t="s">
        <v>126</v>
      </c>
      <c r="B343" s="111"/>
      <c r="C343" s="111"/>
      <c r="D343" s="111"/>
      <c r="E343" s="111"/>
      <c r="F343" s="111"/>
      <c r="G343" s="112"/>
      <c r="H343" s="111"/>
      <c r="I343" s="111"/>
      <c r="J343" s="112"/>
      <c r="K343" s="118"/>
      <c r="L343" s="119"/>
      <c r="M343" s="112"/>
      <c r="N343" s="116"/>
      <c r="O343" s="117" t="s">
        <v>126</v>
      </c>
      <c r="P343" s="111"/>
      <c r="Q343" s="111"/>
      <c r="R343" s="111"/>
      <c r="S343" s="111"/>
      <c r="T343" s="111"/>
      <c r="U343" s="112"/>
      <c r="V343" s="111"/>
      <c r="W343" s="111"/>
      <c r="X343" s="112"/>
      <c r="Y343" s="118"/>
      <c r="Z343" s="119"/>
      <c r="AA343" s="112"/>
      <c r="AB343" s="116"/>
      <c r="AD343" s="64" t="s">
        <v>127</v>
      </c>
    </row>
    <row r="344" spans="1:37">
      <c r="A344" s="121" t="s">
        <v>128</v>
      </c>
      <c r="B344" s="58"/>
      <c r="C344" s="58"/>
      <c r="D344" s="58"/>
      <c r="E344" s="58"/>
      <c r="F344" s="58"/>
      <c r="G344" s="72"/>
      <c r="H344" s="58"/>
      <c r="I344" s="58"/>
      <c r="J344" s="72"/>
      <c r="K344" s="122"/>
      <c r="L344" s="123"/>
      <c r="M344" s="72"/>
      <c r="N344" s="59"/>
      <c r="O344" s="124" t="s">
        <v>128</v>
      </c>
      <c r="P344" s="58"/>
      <c r="Q344" s="58"/>
      <c r="R344" s="58"/>
      <c r="S344" s="58"/>
      <c r="T344" s="58"/>
      <c r="U344" s="72"/>
      <c r="V344" s="58"/>
      <c r="W344" s="58"/>
      <c r="X344" s="72"/>
      <c r="Y344" s="122"/>
      <c r="Z344" s="123"/>
      <c r="AA344" s="72"/>
      <c r="AB344" s="59"/>
      <c r="AD344" s="120"/>
      <c r="AE344" s="125" t="str">
        <f>Daten!$A$35</f>
        <v>Fredenbeck</v>
      </c>
      <c r="AF344" s="58"/>
      <c r="AG344" s="58"/>
      <c r="AH344" s="58"/>
      <c r="AI344" s="58"/>
      <c r="AJ344" s="58"/>
      <c r="AK344" s="58"/>
    </row>
    <row r="345" spans="1:37">
      <c r="A345" s="65" t="s">
        <v>129</v>
      </c>
      <c r="N345" s="61"/>
      <c r="O345" s="64" t="s">
        <v>129</v>
      </c>
      <c r="AB345" s="61"/>
      <c r="AD345" s="64" t="s">
        <v>130</v>
      </c>
    </row>
    <row r="346" spans="1:37">
      <c r="A346" s="57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9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8"/>
      <c r="AB346" s="59"/>
      <c r="AD346" s="58"/>
      <c r="AE346" s="126" t="str">
        <f>Daten!$A$32</f>
        <v>05.05.2017</v>
      </c>
      <c r="AF346" s="58"/>
      <c r="AG346" s="58"/>
      <c r="AH346" s="58"/>
      <c r="AI346" s="58"/>
      <c r="AJ346" s="58"/>
      <c r="AK346" s="58"/>
    </row>
    <row r="347" spans="1:37" ht="12" customHeight="1"/>
    <row r="348" spans="1:37">
      <c r="A348" s="51" t="s">
        <v>95</v>
      </c>
      <c r="B348" s="52"/>
      <c r="C348" s="52"/>
      <c r="D348" s="52"/>
      <c r="E348" s="53"/>
      <c r="F348" s="54" t="s">
        <v>96</v>
      </c>
      <c r="G348" s="52"/>
      <c r="H348" s="52"/>
      <c r="I348" s="52"/>
      <c r="J348" s="52"/>
      <c r="K348" s="52"/>
      <c r="L348" s="52"/>
      <c r="M348" s="52"/>
      <c r="N348" s="52"/>
      <c r="O348" s="52"/>
      <c r="P348" s="53"/>
      <c r="Q348" s="54" t="s">
        <v>97</v>
      </c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3"/>
      <c r="AC348" s="55" t="s">
        <v>98</v>
      </c>
    </row>
    <row r="349" spans="1:37">
      <c r="A349" s="57"/>
      <c r="B349" s="58"/>
      <c r="C349" s="58"/>
      <c r="D349" s="58"/>
      <c r="E349" s="59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9"/>
      <c r="Q349" s="58"/>
      <c r="R349" s="58" t="str">
        <f ca="1">SamstagHaupt!P33</f>
        <v>SV Weiler</v>
      </c>
      <c r="S349" s="58"/>
      <c r="T349" s="58"/>
      <c r="U349" s="58"/>
      <c r="V349" s="58"/>
      <c r="W349" s="58"/>
      <c r="X349" s="58"/>
      <c r="Y349" s="58"/>
      <c r="Z349" s="58"/>
      <c r="AA349" s="58" t="str">
        <f>SamstagHaupt!N33</f>
        <v>M30</v>
      </c>
      <c r="AB349" s="59"/>
      <c r="AC349" s="55" t="s">
        <v>99</v>
      </c>
    </row>
    <row r="350" spans="1:37" ht="15.95" customHeight="1">
      <c r="A350" s="60" t="s">
        <v>100</v>
      </c>
      <c r="C350" s="56" t="str">
        <f ca="1">SamstagHaupt!I33</f>
        <v>SSC Dodesheide</v>
      </c>
      <c r="M350" s="61"/>
      <c r="N350" s="62" t="s">
        <v>101</v>
      </c>
      <c r="O350" s="63"/>
      <c r="P350" s="56" t="str">
        <f ca="1">SamstagHaupt!M33</f>
        <v>Niendorfer TSV</v>
      </c>
      <c r="AB350" s="61"/>
    </row>
    <row r="351" spans="1:37">
      <c r="A351" s="57"/>
      <c r="B351" s="58"/>
      <c r="C351" s="58"/>
      <c r="M351" s="61"/>
      <c r="N351" s="62"/>
      <c r="AB351" s="61"/>
      <c r="AD351" s="64" t="s">
        <v>37</v>
      </c>
      <c r="AG351" s="64" t="s">
        <v>102</v>
      </c>
      <c r="AJ351" s="64" t="s">
        <v>39</v>
      </c>
    </row>
    <row r="352" spans="1:37">
      <c r="A352" s="65" t="s">
        <v>100</v>
      </c>
      <c r="C352" s="66"/>
      <c r="D352" s="67"/>
      <c r="E352" s="67"/>
      <c r="F352" s="67"/>
      <c r="G352" s="67"/>
      <c r="H352" s="68"/>
      <c r="I352" s="67"/>
      <c r="J352" s="67"/>
      <c r="K352" s="67"/>
      <c r="L352" s="67"/>
      <c r="M352" s="68"/>
      <c r="N352" s="67"/>
      <c r="O352" s="67"/>
      <c r="P352" s="67"/>
      <c r="Q352" s="67"/>
      <c r="R352" s="68"/>
      <c r="S352" s="67"/>
      <c r="T352" s="67"/>
      <c r="U352" s="67"/>
      <c r="V352" s="67"/>
      <c r="W352" s="68"/>
      <c r="X352" s="67"/>
      <c r="Y352" s="67"/>
      <c r="Z352" s="67"/>
      <c r="AA352" s="67"/>
      <c r="AB352" s="68"/>
      <c r="AC352" s="62"/>
      <c r="AD352" s="69"/>
      <c r="AE352" s="53"/>
      <c r="AF352" s="62"/>
      <c r="AG352" s="69"/>
      <c r="AH352" s="53"/>
      <c r="AJ352" s="69"/>
      <c r="AK352" s="53"/>
    </row>
    <row r="353" spans="1:37">
      <c r="A353" s="70" t="s">
        <v>101</v>
      </c>
      <c r="B353" s="58"/>
      <c r="C353" s="71"/>
      <c r="D353" s="72"/>
      <c r="E353" s="72"/>
      <c r="F353" s="72"/>
      <c r="G353" s="72"/>
      <c r="H353" s="59"/>
      <c r="I353" s="72"/>
      <c r="J353" s="72"/>
      <c r="K353" s="72"/>
      <c r="L353" s="72"/>
      <c r="M353" s="59"/>
      <c r="N353" s="72"/>
      <c r="O353" s="72"/>
      <c r="P353" s="72"/>
      <c r="Q353" s="72"/>
      <c r="R353" s="59"/>
      <c r="S353" s="72"/>
      <c r="T353" s="72"/>
      <c r="U353" s="72"/>
      <c r="V353" s="72"/>
      <c r="W353" s="59"/>
      <c r="X353" s="72"/>
      <c r="Y353" s="72"/>
      <c r="Z353" s="72"/>
      <c r="AA353" s="72"/>
      <c r="AB353" s="59"/>
      <c r="AC353" s="62"/>
      <c r="AD353" s="462">
        <f>SamstagHaupt!C33</f>
        <v>3</v>
      </c>
      <c r="AE353" s="463"/>
      <c r="AF353" s="62"/>
      <c r="AG353" s="462">
        <f>SamstagHaupt!E33</f>
        <v>12</v>
      </c>
      <c r="AH353" s="463"/>
      <c r="AJ353" s="462">
        <f>SamstagHaupt!F33</f>
        <v>4</v>
      </c>
      <c r="AK353" s="463"/>
    </row>
    <row r="354" spans="1:37">
      <c r="A354" s="65" t="s">
        <v>100</v>
      </c>
      <c r="C354" s="66"/>
      <c r="D354" s="67"/>
      <c r="E354" s="67"/>
      <c r="F354" s="67"/>
      <c r="G354" s="67"/>
      <c r="H354" s="68"/>
      <c r="I354" s="67"/>
      <c r="J354" s="67"/>
      <c r="K354" s="67"/>
      <c r="L354" s="67"/>
      <c r="M354" s="68"/>
      <c r="N354" s="67"/>
      <c r="O354" s="67"/>
      <c r="P354" s="67"/>
      <c r="Q354" s="67"/>
      <c r="R354" s="68"/>
      <c r="S354" s="67"/>
      <c r="T354" s="67"/>
      <c r="U354" s="67"/>
      <c r="V354" s="67"/>
      <c r="W354" s="68"/>
      <c r="X354" s="67"/>
      <c r="Y354" s="67"/>
      <c r="Z354" s="67"/>
      <c r="AA354" s="67"/>
      <c r="AB354" s="68"/>
      <c r="AC354" s="62"/>
      <c r="AD354" s="57"/>
      <c r="AE354" s="59"/>
      <c r="AF354" s="62"/>
      <c r="AG354" s="57"/>
      <c r="AH354" s="59"/>
      <c r="AJ354" s="57"/>
      <c r="AK354" s="59"/>
    </row>
    <row r="355" spans="1:37">
      <c r="A355" s="70" t="s">
        <v>101</v>
      </c>
      <c r="B355" s="58"/>
      <c r="C355" s="71"/>
      <c r="D355" s="72"/>
      <c r="E355" s="72"/>
      <c r="F355" s="72"/>
      <c r="G355" s="72"/>
      <c r="H355" s="59"/>
      <c r="I355" s="72"/>
      <c r="J355" s="72"/>
      <c r="K355" s="72"/>
      <c r="L355" s="72"/>
      <c r="M355" s="59"/>
      <c r="N355" s="72"/>
      <c r="O355" s="72"/>
      <c r="P355" s="72"/>
      <c r="Q355" s="72"/>
      <c r="R355" s="59"/>
      <c r="S355" s="72"/>
      <c r="T355" s="72"/>
      <c r="U355" s="72"/>
      <c r="V355" s="72"/>
      <c r="W355" s="59"/>
      <c r="X355" s="72"/>
      <c r="Y355" s="72"/>
      <c r="Z355" s="72"/>
      <c r="AA355" s="72"/>
      <c r="AB355" s="59"/>
      <c r="AC355" s="62"/>
      <c r="AD355" s="62"/>
      <c r="AE355" s="62"/>
      <c r="AF355" s="62"/>
      <c r="AG355" s="62"/>
    </row>
    <row r="356" spans="1:37">
      <c r="A356" s="65" t="s">
        <v>100</v>
      </c>
      <c r="C356" s="66"/>
      <c r="D356" s="67"/>
      <c r="E356" s="67"/>
      <c r="F356" s="67"/>
      <c r="G356" s="67"/>
      <c r="H356" s="68"/>
      <c r="I356" s="67"/>
      <c r="J356" s="67"/>
      <c r="K356" s="67"/>
      <c r="L356" s="67"/>
      <c r="M356" s="68"/>
      <c r="N356" s="67"/>
      <c r="O356" s="67"/>
      <c r="P356" s="67"/>
      <c r="Q356" s="67"/>
      <c r="R356" s="68"/>
      <c r="S356" s="67"/>
      <c r="T356" s="67"/>
      <c r="U356" s="67"/>
      <c r="V356" s="67"/>
      <c r="W356" s="68"/>
      <c r="X356" s="67"/>
      <c r="Y356" s="67"/>
      <c r="Z356" s="67"/>
      <c r="AA356" s="67"/>
      <c r="AB356" s="68"/>
      <c r="AC356" s="62"/>
      <c r="AD356" s="73" t="s">
        <v>103</v>
      </c>
      <c r="AE356" s="62"/>
      <c r="AF356" s="62"/>
      <c r="AG356" s="62"/>
    </row>
    <row r="357" spans="1:37">
      <c r="A357" s="70" t="s">
        <v>101</v>
      </c>
      <c r="B357" s="58"/>
      <c r="C357" s="71"/>
      <c r="D357" s="72"/>
      <c r="E357" s="72"/>
      <c r="F357" s="72"/>
      <c r="G357" s="72"/>
      <c r="H357" s="59"/>
      <c r="I357" s="72"/>
      <c r="J357" s="72"/>
      <c r="K357" s="72"/>
      <c r="L357" s="72"/>
      <c r="M357" s="59"/>
      <c r="N357" s="72"/>
      <c r="O357" s="72"/>
      <c r="P357" s="72"/>
      <c r="Q357" s="72"/>
      <c r="R357" s="59"/>
      <c r="S357" s="72"/>
      <c r="T357" s="72"/>
      <c r="U357" s="72"/>
      <c r="V357" s="72"/>
      <c r="W357" s="59"/>
      <c r="X357" s="72"/>
      <c r="Y357" s="72"/>
      <c r="Z357" s="72"/>
      <c r="AA357" s="72"/>
      <c r="AB357" s="59"/>
      <c r="AC357" s="62"/>
      <c r="AD357" s="62"/>
      <c r="AE357" s="62"/>
      <c r="AF357" s="62"/>
      <c r="AG357" s="62"/>
    </row>
    <row r="358" spans="1:37">
      <c r="A358" s="65" t="s">
        <v>100</v>
      </c>
      <c r="C358" s="66"/>
      <c r="D358" s="67"/>
      <c r="E358" s="67"/>
      <c r="F358" s="67"/>
      <c r="G358" s="67"/>
      <c r="H358" s="68"/>
      <c r="I358" s="67"/>
      <c r="J358" s="67"/>
      <c r="K358" s="67"/>
      <c r="L358" s="67"/>
      <c r="M358" s="68"/>
      <c r="N358" s="67"/>
      <c r="O358" s="67"/>
      <c r="P358" s="67"/>
      <c r="Q358" s="67"/>
      <c r="R358" s="68"/>
      <c r="S358" s="67"/>
      <c r="T358" s="67"/>
      <c r="U358" s="67"/>
      <c r="V358" s="67"/>
      <c r="W358" s="68"/>
      <c r="X358" s="67"/>
      <c r="Y358" s="67"/>
      <c r="Z358" s="67"/>
      <c r="AA358" s="67"/>
      <c r="AB358" s="68"/>
      <c r="AC358" s="62"/>
      <c r="AD358" s="74" t="str">
        <f>Daten!$A$31</f>
        <v>DM Senioren 2017</v>
      </c>
      <c r="AE358" s="58"/>
      <c r="AF358" s="58"/>
      <c r="AG358" s="58"/>
      <c r="AH358" s="58"/>
      <c r="AI358" s="58"/>
      <c r="AJ358" s="58"/>
      <c r="AK358" s="58"/>
    </row>
    <row r="359" spans="1:37">
      <c r="A359" s="70" t="s">
        <v>101</v>
      </c>
      <c r="B359" s="58"/>
      <c r="C359" s="71"/>
      <c r="D359" s="72"/>
      <c r="E359" s="72"/>
      <c r="F359" s="72"/>
      <c r="G359" s="72"/>
      <c r="H359" s="59"/>
      <c r="I359" s="72"/>
      <c r="J359" s="72"/>
      <c r="K359" s="72"/>
      <c r="L359" s="72"/>
      <c r="M359" s="59"/>
      <c r="N359" s="72"/>
      <c r="O359" s="72"/>
      <c r="P359" s="72"/>
      <c r="Q359" s="72"/>
      <c r="R359" s="59"/>
      <c r="S359" s="72"/>
      <c r="T359" s="72"/>
      <c r="U359" s="72"/>
      <c r="V359" s="72"/>
      <c r="W359" s="59"/>
      <c r="X359" s="72"/>
      <c r="Y359" s="72"/>
      <c r="Z359" s="72"/>
      <c r="AA359" s="72"/>
      <c r="AB359" s="59"/>
      <c r="AC359" s="62"/>
      <c r="AD359" s="75" t="str">
        <f>SamstagHaupt!G33</f>
        <v>M30</v>
      </c>
      <c r="AE359" s="76"/>
      <c r="AF359" s="76"/>
      <c r="AG359" s="75" t="str">
        <f>SamstagHaupt!AB33</f>
        <v>Vorrunde</v>
      </c>
      <c r="AH359" s="76"/>
      <c r="AI359" s="76"/>
      <c r="AJ359" s="76"/>
      <c r="AK359" s="76"/>
    </row>
    <row r="360" spans="1:37">
      <c r="A360" s="65" t="s">
        <v>100</v>
      </c>
      <c r="C360" s="66"/>
      <c r="D360" s="67"/>
      <c r="E360" s="67"/>
      <c r="F360" s="67"/>
      <c r="G360" s="67"/>
      <c r="H360" s="68"/>
      <c r="I360" s="67"/>
      <c r="J360" s="67"/>
      <c r="K360" s="67"/>
      <c r="L360" s="67"/>
      <c r="M360" s="68"/>
      <c r="N360" s="67"/>
      <c r="O360" s="67"/>
      <c r="P360" s="67"/>
      <c r="Q360" s="67"/>
      <c r="R360" s="68"/>
      <c r="S360" s="67"/>
      <c r="T360" s="67"/>
      <c r="U360" s="67"/>
      <c r="V360" s="67"/>
      <c r="W360" s="68"/>
      <c r="X360" s="67"/>
      <c r="Y360" s="67"/>
      <c r="Z360" s="67"/>
      <c r="AA360" s="67"/>
      <c r="AB360" s="68"/>
      <c r="AC360" s="62"/>
      <c r="AD360" s="77"/>
      <c r="AE360" s="62"/>
      <c r="AF360" s="62"/>
      <c r="AG360" s="62"/>
      <c r="AH360" s="62"/>
      <c r="AI360" s="62"/>
      <c r="AJ360" s="62"/>
      <c r="AK360" s="62"/>
    </row>
    <row r="361" spans="1:37">
      <c r="A361" s="70" t="s">
        <v>101</v>
      </c>
      <c r="B361" s="58"/>
      <c r="C361" s="71"/>
      <c r="D361" s="72"/>
      <c r="E361" s="72"/>
      <c r="F361" s="72"/>
      <c r="G361" s="72"/>
      <c r="H361" s="59"/>
      <c r="I361" s="72"/>
      <c r="J361" s="72"/>
      <c r="K361" s="72"/>
      <c r="L361" s="72"/>
      <c r="M361" s="59"/>
      <c r="N361" s="72"/>
      <c r="O361" s="72"/>
      <c r="P361" s="72"/>
      <c r="Q361" s="72"/>
      <c r="R361" s="59"/>
      <c r="S361" s="72"/>
      <c r="T361" s="72"/>
      <c r="U361" s="72"/>
      <c r="V361" s="72"/>
      <c r="W361" s="59"/>
      <c r="X361" s="72"/>
      <c r="Y361" s="72"/>
      <c r="Z361" s="72"/>
      <c r="AA361" s="72"/>
      <c r="AB361" s="59"/>
      <c r="AC361" s="62"/>
      <c r="AD361" s="78" t="s">
        <v>104</v>
      </c>
      <c r="AE361" s="76"/>
      <c r="AF361" s="76"/>
      <c r="AG361" s="76"/>
      <c r="AH361" s="79"/>
      <c r="AI361" s="76"/>
      <c r="AJ361" s="76"/>
      <c r="AK361" s="80"/>
    </row>
    <row r="362" spans="1:37">
      <c r="D362" s="64"/>
      <c r="AD362" s="81"/>
      <c r="AE362" s="52"/>
      <c r="AF362" s="52"/>
      <c r="AG362" s="52"/>
      <c r="AH362" s="82"/>
      <c r="AI362" s="52"/>
      <c r="AJ362" s="52"/>
      <c r="AK362" s="53"/>
    </row>
    <row r="363" spans="1:37">
      <c r="A363" s="83" t="s">
        <v>105</v>
      </c>
      <c r="B363" s="76"/>
      <c r="C363" s="80"/>
      <c r="D363" s="84"/>
      <c r="E363" s="84" t="s">
        <v>100</v>
      </c>
      <c r="F363" s="85" t="s">
        <v>21</v>
      </c>
      <c r="G363" s="84" t="s">
        <v>101</v>
      </c>
      <c r="H363" s="86"/>
      <c r="I363" s="84" t="s">
        <v>106</v>
      </c>
      <c r="J363" s="84"/>
      <c r="K363" s="84"/>
      <c r="L363" s="84"/>
      <c r="M363" s="86"/>
      <c r="N363" s="84" t="s">
        <v>107</v>
      </c>
      <c r="O363" s="84"/>
      <c r="P363" s="84"/>
      <c r="Q363" s="84"/>
      <c r="R363" s="86"/>
      <c r="S363" s="73"/>
      <c r="T363" s="73"/>
      <c r="AD363" s="87" t="s">
        <v>108</v>
      </c>
      <c r="AE363" s="58"/>
      <c r="AF363" s="58"/>
      <c r="AG363" s="58"/>
      <c r="AH363" s="72"/>
      <c r="AI363" s="58"/>
      <c r="AJ363" s="58"/>
      <c r="AK363" s="59"/>
    </row>
    <row r="364" spans="1:37">
      <c r="A364" s="60"/>
      <c r="C364" s="61"/>
      <c r="H364" s="61"/>
      <c r="M364" s="61"/>
      <c r="N364" s="88"/>
      <c r="O364" s="89"/>
      <c r="P364" s="89"/>
      <c r="Q364" s="89"/>
      <c r="R364" s="90"/>
      <c r="S364" s="62"/>
      <c r="T364" s="56" t="s">
        <v>109</v>
      </c>
      <c r="AD364" s="91"/>
      <c r="AE364" s="62"/>
      <c r="AF364" s="62"/>
      <c r="AG364" s="62"/>
      <c r="AH364" s="92"/>
      <c r="AI364" s="62"/>
      <c r="AJ364" s="62"/>
      <c r="AK364" s="61"/>
    </row>
    <row r="365" spans="1:37">
      <c r="A365" s="93" t="s">
        <v>110</v>
      </c>
      <c r="B365" s="58"/>
      <c r="C365" s="59"/>
      <c r="D365" s="58"/>
      <c r="E365" s="58"/>
      <c r="F365" s="94" t="s">
        <v>21</v>
      </c>
      <c r="G365" s="58"/>
      <c r="H365" s="59"/>
      <c r="I365" s="58"/>
      <c r="J365" s="58"/>
      <c r="K365" s="94" t="s">
        <v>21</v>
      </c>
      <c r="L365" s="58"/>
      <c r="M365" s="59"/>
      <c r="N365" s="95"/>
      <c r="O365" s="95"/>
      <c r="P365" s="96"/>
      <c r="Q365" s="97"/>
      <c r="R365" s="98"/>
      <c r="S365" s="62"/>
      <c r="T365" s="62"/>
      <c r="AD365" s="87" t="s">
        <v>111</v>
      </c>
      <c r="AE365" s="58"/>
      <c r="AF365" s="58"/>
      <c r="AG365" s="58"/>
      <c r="AH365" s="72"/>
      <c r="AI365" s="58"/>
      <c r="AJ365" s="58"/>
      <c r="AK365" s="59"/>
    </row>
    <row r="366" spans="1:37">
      <c r="A366" s="60"/>
      <c r="C366" s="61"/>
      <c r="H366" s="61"/>
      <c r="K366" s="99"/>
      <c r="M366" s="61"/>
      <c r="N366" s="62"/>
      <c r="Q366" s="100"/>
      <c r="R366" s="61"/>
      <c r="S366" s="62"/>
      <c r="T366" s="58"/>
      <c r="U366" s="58"/>
      <c r="V366" s="58"/>
      <c r="W366" s="58"/>
      <c r="X366" s="58"/>
      <c r="Y366" s="58"/>
      <c r="Z366" s="58"/>
      <c r="AA366" s="58"/>
      <c r="AB366" s="58"/>
      <c r="AC366" s="62"/>
      <c r="AD366" s="91"/>
      <c r="AE366" s="62"/>
      <c r="AF366" s="62"/>
      <c r="AG366" s="62"/>
      <c r="AH366" s="92"/>
      <c r="AI366" s="62"/>
      <c r="AJ366" s="62"/>
      <c r="AK366" s="61"/>
    </row>
    <row r="367" spans="1:37">
      <c r="A367" s="93" t="s">
        <v>112</v>
      </c>
      <c r="B367" s="58"/>
      <c r="C367" s="59"/>
      <c r="D367" s="58"/>
      <c r="E367" s="58"/>
      <c r="F367" s="94" t="s">
        <v>21</v>
      </c>
      <c r="G367" s="58"/>
      <c r="H367" s="59"/>
      <c r="I367" s="58"/>
      <c r="J367" s="58"/>
      <c r="K367" s="94" t="s">
        <v>21</v>
      </c>
      <c r="L367" s="58"/>
      <c r="M367" s="59"/>
      <c r="N367" s="58"/>
      <c r="O367" s="58"/>
      <c r="P367" s="94" t="s">
        <v>21</v>
      </c>
      <c r="Q367" s="101"/>
      <c r="R367" s="59"/>
      <c r="S367" s="62"/>
      <c r="T367" s="62"/>
      <c r="AD367" s="87" t="s">
        <v>113</v>
      </c>
      <c r="AE367" s="58"/>
      <c r="AF367" s="58"/>
      <c r="AG367" s="58"/>
      <c r="AH367" s="72"/>
      <c r="AI367" s="58"/>
      <c r="AJ367" s="58"/>
      <c r="AK367" s="59"/>
    </row>
    <row r="368" spans="1:37">
      <c r="AD368" s="91" t="s">
        <v>114</v>
      </c>
      <c r="AE368" s="62"/>
      <c r="AF368" s="62"/>
      <c r="AG368" s="62"/>
      <c r="AH368" s="92"/>
      <c r="AI368" s="62"/>
      <c r="AJ368" s="62"/>
      <c r="AK368" s="61"/>
    </row>
    <row r="369" spans="1:37">
      <c r="A369" s="102"/>
      <c r="B369" s="76"/>
      <c r="C369" s="76"/>
      <c r="D369" s="76"/>
      <c r="E369" s="76" t="s">
        <v>100</v>
      </c>
      <c r="F369" s="76"/>
      <c r="G369" s="76"/>
      <c r="H369" s="76"/>
      <c r="I369" s="76"/>
      <c r="J369" s="76"/>
      <c r="K369" s="76"/>
      <c r="L369" s="76"/>
      <c r="M369" s="76"/>
      <c r="N369" s="85" t="s">
        <v>40</v>
      </c>
      <c r="O369" s="76"/>
      <c r="P369" s="76"/>
      <c r="Q369" s="76"/>
      <c r="R369" s="76"/>
      <c r="S369" s="76"/>
      <c r="T369" s="76" t="s">
        <v>101</v>
      </c>
      <c r="U369" s="76"/>
      <c r="V369" s="76"/>
      <c r="W369" s="76"/>
      <c r="X369" s="76"/>
      <c r="Y369" s="76"/>
      <c r="Z369" s="76"/>
      <c r="AA369" s="76"/>
      <c r="AB369" s="80"/>
      <c r="AD369" s="87" t="s">
        <v>115</v>
      </c>
      <c r="AE369" s="58"/>
      <c r="AF369" s="58"/>
      <c r="AG369" s="58"/>
      <c r="AH369" s="72"/>
      <c r="AI369" s="58"/>
      <c r="AJ369" s="58"/>
      <c r="AK369" s="59"/>
    </row>
    <row r="370" spans="1:37">
      <c r="A370" s="103" t="s">
        <v>116</v>
      </c>
      <c r="B370" s="104" t="s">
        <v>117</v>
      </c>
      <c r="C370" s="104"/>
      <c r="D370" s="104"/>
      <c r="E370" s="104"/>
      <c r="F370" s="104"/>
      <c r="G370" s="105"/>
      <c r="H370" s="104" t="s">
        <v>118</v>
      </c>
      <c r="I370" s="104"/>
      <c r="J370" s="105"/>
      <c r="K370" s="106" t="s">
        <v>119</v>
      </c>
      <c r="L370" s="107" t="s">
        <v>120</v>
      </c>
      <c r="M370" s="108"/>
      <c r="N370" s="109" t="s">
        <v>94</v>
      </c>
      <c r="O370" s="105" t="s">
        <v>116</v>
      </c>
      <c r="P370" s="104" t="s">
        <v>117</v>
      </c>
      <c r="Q370" s="104"/>
      <c r="R370" s="104"/>
      <c r="S370" s="104"/>
      <c r="T370" s="104"/>
      <c r="U370" s="105"/>
      <c r="V370" s="104" t="s">
        <v>118</v>
      </c>
      <c r="W370" s="104"/>
      <c r="X370" s="105"/>
      <c r="Y370" s="106" t="s">
        <v>119</v>
      </c>
      <c r="Z370" s="107" t="s">
        <v>120</v>
      </c>
      <c r="AA370" s="108"/>
      <c r="AB370" s="109" t="s">
        <v>94</v>
      </c>
    </row>
    <row r="371" spans="1:37">
      <c r="A371" s="110" t="s">
        <v>121</v>
      </c>
      <c r="B371" s="111"/>
      <c r="C371" s="111"/>
      <c r="D371" s="111"/>
      <c r="E371" s="111"/>
      <c r="F371" s="111"/>
      <c r="G371" s="112"/>
      <c r="H371" s="111"/>
      <c r="I371" s="111"/>
      <c r="J371" s="112"/>
      <c r="K371" s="113"/>
      <c r="L371" s="114"/>
      <c r="M371" s="115"/>
      <c r="N371" s="116"/>
      <c r="O371" s="117" t="s">
        <v>121</v>
      </c>
      <c r="P371" s="111"/>
      <c r="Q371" s="111"/>
      <c r="R371" s="111"/>
      <c r="S371" s="111"/>
      <c r="T371" s="111"/>
      <c r="U371" s="112"/>
      <c r="V371" s="111"/>
      <c r="W371" s="111"/>
      <c r="X371" s="112"/>
      <c r="Y371" s="113"/>
      <c r="Z371" s="114"/>
      <c r="AA371" s="115"/>
      <c r="AB371" s="116"/>
      <c r="AD371" s="64" t="s">
        <v>122</v>
      </c>
    </row>
    <row r="372" spans="1:37">
      <c r="A372" s="110" t="s">
        <v>123</v>
      </c>
      <c r="B372" s="111"/>
      <c r="C372" s="111"/>
      <c r="D372" s="111"/>
      <c r="E372" s="111"/>
      <c r="F372" s="111"/>
      <c r="G372" s="112"/>
      <c r="H372" s="111"/>
      <c r="I372" s="111"/>
      <c r="J372" s="112"/>
      <c r="K372" s="118"/>
      <c r="L372" s="119"/>
      <c r="M372" s="112"/>
      <c r="N372" s="116"/>
      <c r="O372" s="117" t="s">
        <v>123</v>
      </c>
      <c r="P372" s="111"/>
      <c r="Q372" s="111"/>
      <c r="R372" s="111"/>
      <c r="S372" s="111"/>
      <c r="T372" s="111"/>
      <c r="U372" s="112"/>
      <c r="V372" s="111"/>
      <c r="W372" s="111"/>
      <c r="X372" s="112"/>
      <c r="Y372" s="118"/>
      <c r="Z372" s="119"/>
      <c r="AA372" s="112"/>
      <c r="AB372" s="116"/>
      <c r="AD372" s="120"/>
      <c r="AE372" s="58"/>
      <c r="AF372" s="58"/>
      <c r="AG372" s="58"/>
      <c r="AH372" s="58"/>
      <c r="AI372" s="58"/>
      <c r="AJ372" s="58"/>
      <c r="AK372" s="58"/>
    </row>
    <row r="373" spans="1:37">
      <c r="A373" s="110" t="s">
        <v>124</v>
      </c>
      <c r="B373" s="111"/>
      <c r="C373" s="111"/>
      <c r="D373" s="111"/>
      <c r="E373" s="111"/>
      <c r="F373" s="111"/>
      <c r="G373" s="112"/>
      <c r="H373" s="111"/>
      <c r="I373" s="111"/>
      <c r="J373" s="112"/>
      <c r="K373" s="118"/>
      <c r="L373" s="119"/>
      <c r="M373" s="112"/>
      <c r="N373" s="116"/>
      <c r="O373" s="117" t="s">
        <v>124</v>
      </c>
      <c r="P373" s="111"/>
      <c r="Q373" s="111"/>
      <c r="R373" s="111"/>
      <c r="S373" s="111"/>
      <c r="T373" s="111"/>
      <c r="U373" s="112"/>
      <c r="V373" s="111"/>
      <c r="W373" s="111"/>
      <c r="X373" s="112"/>
      <c r="Y373" s="118"/>
      <c r="Z373" s="119"/>
      <c r="AA373" s="112"/>
      <c r="AB373" s="116"/>
      <c r="AD373" s="64" t="s">
        <v>96</v>
      </c>
    </row>
    <row r="374" spans="1:37">
      <c r="A374" s="110" t="s">
        <v>125</v>
      </c>
      <c r="B374" s="111"/>
      <c r="C374" s="111"/>
      <c r="D374" s="111"/>
      <c r="E374" s="111"/>
      <c r="F374" s="111"/>
      <c r="G374" s="112"/>
      <c r="H374" s="111"/>
      <c r="I374" s="111"/>
      <c r="J374" s="112"/>
      <c r="K374" s="118"/>
      <c r="L374" s="119"/>
      <c r="M374" s="112"/>
      <c r="N374" s="116"/>
      <c r="O374" s="117" t="s">
        <v>125</v>
      </c>
      <c r="P374" s="111"/>
      <c r="Q374" s="111"/>
      <c r="R374" s="111"/>
      <c r="S374" s="111"/>
      <c r="T374" s="111"/>
      <c r="U374" s="112"/>
      <c r="V374" s="111"/>
      <c r="W374" s="111"/>
      <c r="X374" s="112"/>
      <c r="Y374" s="118"/>
      <c r="Z374" s="119"/>
      <c r="AA374" s="112"/>
      <c r="AB374" s="116"/>
      <c r="AD374" s="120"/>
      <c r="AE374" s="58"/>
      <c r="AF374" s="58"/>
      <c r="AG374" s="58"/>
      <c r="AH374" s="58"/>
      <c r="AI374" s="58"/>
      <c r="AJ374" s="58"/>
      <c r="AK374" s="58"/>
    </row>
    <row r="375" spans="1:37">
      <c r="A375" s="110" t="s">
        <v>126</v>
      </c>
      <c r="B375" s="111"/>
      <c r="C375" s="111"/>
      <c r="D375" s="111"/>
      <c r="E375" s="111"/>
      <c r="F375" s="111"/>
      <c r="G375" s="112"/>
      <c r="H375" s="111"/>
      <c r="I375" s="111"/>
      <c r="J375" s="112"/>
      <c r="K375" s="118"/>
      <c r="L375" s="119"/>
      <c r="M375" s="112"/>
      <c r="N375" s="116"/>
      <c r="O375" s="117" t="s">
        <v>126</v>
      </c>
      <c r="P375" s="111"/>
      <c r="Q375" s="111"/>
      <c r="R375" s="111"/>
      <c r="S375" s="111"/>
      <c r="T375" s="111"/>
      <c r="U375" s="112"/>
      <c r="V375" s="111"/>
      <c r="W375" s="111"/>
      <c r="X375" s="112"/>
      <c r="Y375" s="118"/>
      <c r="Z375" s="119"/>
      <c r="AA375" s="112"/>
      <c r="AB375" s="116"/>
      <c r="AD375" s="64" t="s">
        <v>127</v>
      </c>
    </row>
    <row r="376" spans="1:37">
      <c r="A376" s="121" t="s">
        <v>128</v>
      </c>
      <c r="B376" s="58"/>
      <c r="C376" s="58"/>
      <c r="D376" s="58"/>
      <c r="E376" s="58"/>
      <c r="F376" s="58"/>
      <c r="G376" s="72"/>
      <c r="H376" s="58"/>
      <c r="I376" s="58"/>
      <c r="J376" s="72"/>
      <c r="K376" s="122"/>
      <c r="L376" s="123"/>
      <c r="M376" s="72"/>
      <c r="N376" s="59"/>
      <c r="O376" s="124" t="s">
        <v>128</v>
      </c>
      <c r="P376" s="58"/>
      <c r="Q376" s="58"/>
      <c r="R376" s="58"/>
      <c r="S376" s="58"/>
      <c r="T376" s="58"/>
      <c r="U376" s="72"/>
      <c r="V376" s="58"/>
      <c r="W376" s="58"/>
      <c r="X376" s="72"/>
      <c r="Y376" s="122"/>
      <c r="Z376" s="123"/>
      <c r="AA376" s="72"/>
      <c r="AB376" s="59"/>
      <c r="AD376" s="120"/>
      <c r="AE376" s="125" t="str">
        <f>Daten!$A$35</f>
        <v>Fredenbeck</v>
      </c>
      <c r="AF376" s="58"/>
      <c r="AG376" s="58"/>
      <c r="AH376" s="58"/>
      <c r="AI376" s="58"/>
      <c r="AJ376" s="58"/>
      <c r="AK376" s="58"/>
    </row>
    <row r="377" spans="1:37">
      <c r="A377" s="65" t="s">
        <v>129</v>
      </c>
      <c r="N377" s="61"/>
      <c r="O377" s="64" t="s">
        <v>129</v>
      </c>
      <c r="AB377" s="61"/>
      <c r="AD377" s="64" t="s">
        <v>130</v>
      </c>
    </row>
    <row r="378" spans="1:37">
      <c r="A378" s="57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9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8"/>
      <c r="AB378" s="59"/>
      <c r="AD378" s="58"/>
      <c r="AE378" s="126" t="str">
        <f>Daten!$A$32</f>
        <v>05.05.2017</v>
      </c>
      <c r="AF378" s="58"/>
      <c r="AG378" s="58"/>
      <c r="AH378" s="58"/>
      <c r="AI378" s="58"/>
      <c r="AJ378" s="58"/>
      <c r="AK378" s="58"/>
    </row>
    <row r="379" spans="1:37">
      <c r="A379" s="51" t="s">
        <v>95</v>
      </c>
      <c r="B379" s="52"/>
      <c r="C379" s="52"/>
      <c r="D379" s="52"/>
      <c r="E379" s="53"/>
      <c r="F379" s="54" t="s">
        <v>96</v>
      </c>
      <c r="G379" s="52"/>
      <c r="H379" s="52"/>
      <c r="I379" s="52"/>
      <c r="J379" s="52"/>
      <c r="K379" s="52"/>
      <c r="L379" s="52"/>
      <c r="M379" s="52"/>
      <c r="N379" s="52"/>
      <c r="O379" s="52"/>
      <c r="P379" s="53"/>
      <c r="Q379" s="54" t="s">
        <v>97</v>
      </c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3"/>
      <c r="AC379" s="55" t="s">
        <v>98</v>
      </c>
    </row>
    <row r="380" spans="1:37">
      <c r="A380" s="57"/>
      <c r="B380" s="58"/>
      <c r="C380" s="58"/>
      <c r="D380" s="58"/>
      <c r="E380" s="59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9"/>
      <c r="Q380" s="58"/>
      <c r="R380" s="58" t="str">
        <f ca="1">SamstagHaupt!P34</f>
        <v>SSC Dodesheide</v>
      </c>
      <c r="S380" s="58"/>
      <c r="T380" s="58"/>
      <c r="U380" s="58"/>
      <c r="V380" s="58"/>
      <c r="W380" s="58"/>
      <c r="X380" s="58"/>
      <c r="Y380" s="58"/>
      <c r="Z380" s="58"/>
      <c r="AA380" s="58" t="str">
        <f>SamstagHaupt!N34</f>
        <v>M30</v>
      </c>
      <c r="AB380" s="59"/>
      <c r="AC380" s="55" t="s">
        <v>99</v>
      </c>
    </row>
    <row r="381" spans="1:37" ht="15.95" customHeight="1">
      <c r="A381" s="60" t="s">
        <v>100</v>
      </c>
      <c r="C381" s="56" t="str">
        <f ca="1">SamstagHaupt!I34</f>
        <v>SV Weiler</v>
      </c>
      <c r="M381" s="61"/>
      <c r="N381" s="62" t="s">
        <v>101</v>
      </c>
      <c r="O381" s="63"/>
      <c r="P381" s="56" t="str">
        <f ca="1">SamstagHaupt!M34</f>
        <v>Eiserfelder TV</v>
      </c>
      <c r="AB381" s="61"/>
    </row>
    <row r="382" spans="1:37">
      <c r="A382" s="57"/>
      <c r="B382" s="58"/>
      <c r="C382" s="58"/>
      <c r="M382" s="61"/>
      <c r="N382" s="62"/>
      <c r="AB382" s="61"/>
      <c r="AD382" s="64" t="s">
        <v>37</v>
      </c>
      <c r="AG382" s="64" t="s">
        <v>102</v>
      </c>
      <c r="AJ382" s="64" t="s">
        <v>39</v>
      </c>
    </row>
    <row r="383" spans="1:37">
      <c r="A383" s="65" t="s">
        <v>100</v>
      </c>
      <c r="C383" s="66"/>
      <c r="D383" s="67"/>
      <c r="E383" s="67"/>
      <c r="F383" s="67"/>
      <c r="G383" s="67"/>
      <c r="H383" s="68"/>
      <c r="I383" s="67"/>
      <c r="J383" s="67"/>
      <c r="K383" s="67"/>
      <c r="L383" s="67"/>
      <c r="M383" s="68"/>
      <c r="N383" s="67"/>
      <c r="O383" s="67"/>
      <c r="P383" s="67"/>
      <c r="Q383" s="67"/>
      <c r="R383" s="68"/>
      <c r="S383" s="67"/>
      <c r="T383" s="67"/>
      <c r="U383" s="67"/>
      <c r="V383" s="67"/>
      <c r="W383" s="68"/>
      <c r="X383" s="67"/>
      <c r="Y383" s="67"/>
      <c r="Z383" s="67"/>
      <c r="AA383" s="67"/>
      <c r="AB383" s="68"/>
      <c r="AC383" s="62"/>
      <c r="AD383" s="69"/>
      <c r="AE383" s="53"/>
      <c r="AF383" s="62"/>
      <c r="AG383" s="69"/>
      <c r="AH383" s="53"/>
      <c r="AJ383" s="69"/>
      <c r="AK383" s="53"/>
    </row>
    <row r="384" spans="1:37">
      <c r="A384" s="70" t="s">
        <v>101</v>
      </c>
      <c r="B384" s="58"/>
      <c r="C384" s="71"/>
      <c r="D384" s="72"/>
      <c r="E384" s="72"/>
      <c r="F384" s="72"/>
      <c r="G384" s="72"/>
      <c r="H384" s="59"/>
      <c r="I384" s="72"/>
      <c r="J384" s="72"/>
      <c r="K384" s="72"/>
      <c r="L384" s="72"/>
      <c r="M384" s="59"/>
      <c r="N384" s="72"/>
      <c r="O384" s="72"/>
      <c r="P384" s="72"/>
      <c r="Q384" s="72"/>
      <c r="R384" s="59"/>
      <c r="S384" s="72"/>
      <c r="T384" s="72"/>
      <c r="U384" s="72"/>
      <c r="V384" s="72"/>
      <c r="W384" s="59"/>
      <c r="X384" s="72"/>
      <c r="Y384" s="72"/>
      <c r="Z384" s="72"/>
      <c r="AA384" s="72"/>
      <c r="AB384" s="59"/>
      <c r="AC384" s="62"/>
      <c r="AD384" s="462">
        <f>SamstagHaupt!C34</f>
        <v>4</v>
      </c>
      <c r="AE384" s="463"/>
      <c r="AF384" s="62"/>
      <c r="AG384" s="462">
        <f>SamstagHaupt!E34</f>
        <v>13</v>
      </c>
      <c r="AH384" s="463"/>
      <c r="AJ384" s="462">
        <f>SamstagHaupt!F34</f>
        <v>1</v>
      </c>
      <c r="AK384" s="463"/>
    </row>
    <row r="385" spans="1:37">
      <c r="A385" s="65" t="s">
        <v>100</v>
      </c>
      <c r="C385" s="66"/>
      <c r="D385" s="67"/>
      <c r="E385" s="67"/>
      <c r="F385" s="67"/>
      <c r="G385" s="67"/>
      <c r="H385" s="68"/>
      <c r="I385" s="67"/>
      <c r="J385" s="67"/>
      <c r="K385" s="67"/>
      <c r="L385" s="67"/>
      <c r="M385" s="68"/>
      <c r="N385" s="67"/>
      <c r="O385" s="67"/>
      <c r="P385" s="67"/>
      <c r="Q385" s="67"/>
      <c r="R385" s="68"/>
      <c r="S385" s="67"/>
      <c r="T385" s="67"/>
      <c r="U385" s="67"/>
      <c r="V385" s="67"/>
      <c r="W385" s="68"/>
      <c r="X385" s="67"/>
      <c r="Y385" s="67"/>
      <c r="Z385" s="67"/>
      <c r="AA385" s="67"/>
      <c r="AB385" s="68"/>
      <c r="AC385" s="62"/>
      <c r="AD385" s="57"/>
      <c r="AE385" s="59"/>
      <c r="AF385" s="62"/>
      <c r="AG385" s="57"/>
      <c r="AH385" s="59"/>
      <c r="AJ385" s="57"/>
      <c r="AK385" s="59"/>
    </row>
    <row r="386" spans="1:37">
      <c r="A386" s="70" t="s">
        <v>101</v>
      </c>
      <c r="B386" s="58"/>
      <c r="C386" s="71"/>
      <c r="D386" s="72"/>
      <c r="E386" s="72"/>
      <c r="F386" s="72"/>
      <c r="G386" s="72"/>
      <c r="H386" s="59"/>
      <c r="I386" s="72"/>
      <c r="J386" s="72"/>
      <c r="K386" s="72"/>
      <c r="L386" s="72"/>
      <c r="M386" s="59"/>
      <c r="N386" s="72"/>
      <c r="O386" s="72"/>
      <c r="P386" s="72"/>
      <c r="Q386" s="72"/>
      <c r="R386" s="59"/>
      <c r="S386" s="72"/>
      <c r="T386" s="72"/>
      <c r="U386" s="72"/>
      <c r="V386" s="72"/>
      <c r="W386" s="59"/>
      <c r="X386" s="72"/>
      <c r="Y386" s="72"/>
      <c r="Z386" s="72"/>
      <c r="AA386" s="72"/>
      <c r="AB386" s="59"/>
      <c r="AC386" s="62"/>
      <c r="AD386" s="62"/>
      <c r="AE386" s="62"/>
      <c r="AF386" s="62"/>
      <c r="AG386" s="62"/>
    </row>
    <row r="387" spans="1:37">
      <c r="A387" s="65" t="s">
        <v>100</v>
      </c>
      <c r="C387" s="66"/>
      <c r="D387" s="67"/>
      <c r="E387" s="67"/>
      <c r="F387" s="67"/>
      <c r="G387" s="67"/>
      <c r="H387" s="68"/>
      <c r="I387" s="67"/>
      <c r="J387" s="67"/>
      <c r="K387" s="67"/>
      <c r="L387" s="67"/>
      <c r="M387" s="68"/>
      <c r="N387" s="67"/>
      <c r="O387" s="67"/>
      <c r="P387" s="67"/>
      <c r="Q387" s="67"/>
      <c r="R387" s="68"/>
      <c r="S387" s="67"/>
      <c r="T387" s="67"/>
      <c r="U387" s="67"/>
      <c r="V387" s="67"/>
      <c r="W387" s="68"/>
      <c r="X387" s="67"/>
      <c r="Y387" s="67"/>
      <c r="Z387" s="67"/>
      <c r="AA387" s="67"/>
      <c r="AB387" s="68"/>
      <c r="AC387" s="62"/>
      <c r="AD387" s="73" t="s">
        <v>103</v>
      </c>
      <c r="AE387" s="62"/>
      <c r="AF387" s="62"/>
      <c r="AG387" s="62"/>
    </row>
    <row r="388" spans="1:37">
      <c r="A388" s="70" t="s">
        <v>101</v>
      </c>
      <c r="B388" s="58"/>
      <c r="C388" s="71"/>
      <c r="D388" s="72"/>
      <c r="E388" s="72"/>
      <c r="F388" s="72"/>
      <c r="G388" s="72"/>
      <c r="H388" s="59"/>
      <c r="I388" s="72"/>
      <c r="J388" s="72"/>
      <c r="K388" s="72"/>
      <c r="L388" s="72"/>
      <c r="M388" s="59"/>
      <c r="N388" s="72"/>
      <c r="O388" s="72"/>
      <c r="P388" s="72"/>
      <c r="Q388" s="72"/>
      <c r="R388" s="59"/>
      <c r="S388" s="72"/>
      <c r="T388" s="72"/>
      <c r="U388" s="72"/>
      <c r="V388" s="72"/>
      <c r="W388" s="59"/>
      <c r="X388" s="72"/>
      <c r="Y388" s="72"/>
      <c r="Z388" s="72"/>
      <c r="AA388" s="72"/>
      <c r="AB388" s="59"/>
      <c r="AC388" s="62"/>
      <c r="AD388" s="62"/>
      <c r="AE388" s="62"/>
      <c r="AF388" s="62"/>
      <c r="AG388" s="62"/>
    </row>
    <row r="389" spans="1:37">
      <c r="A389" s="65" t="s">
        <v>100</v>
      </c>
      <c r="C389" s="66"/>
      <c r="D389" s="67"/>
      <c r="E389" s="67"/>
      <c r="F389" s="67"/>
      <c r="G389" s="67"/>
      <c r="H389" s="68"/>
      <c r="I389" s="67"/>
      <c r="J389" s="67"/>
      <c r="K389" s="67"/>
      <c r="L389" s="67"/>
      <c r="M389" s="68"/>
      <c r="N389" s="67"/>
      <c r="O389" s="67"/>
      <c r="P389" s="67"/>
      <c r="Q389" s="67"/>
      <c r="R389" s="68"/>
      <c r="S389" s="67"/>
      <c r="T389" s="67"/>
      <c r="U389" s="67"/>
      <c r="V389" s="67"/>
      <c r="W389" s="68"/>
      <c r="X389" s="67"/>
      <c r="Y389" s="67"/>
      <c r="Z389" s="67"/>
      <c r="AA389" s="67"/>
      <c r="AB389" s="68"/>
      <c r="AC389" s="62"/>
      <c r="AD389" s="74" t="str">
        <f>Daten!$A$31</f>
        <v>DM Senioren 2017</v>
      </c>
      <c r="AE389" s="58"/>
      <c r="AF389" s="58"/>
      <c r="AG389" s="58"/>
      <c r="AH389" s="58"/>
      <c r="AI389" s="58"/>
      <c r="AJ389" s="58"/>
      <c r="AK389" s="58"/>
    </row>
    <row r="390" spans="1:37">
      <c r="A390" s="70" t="s">
        <v>101</v>
      </c>
      <c r="B390" s="58"/>
      <c r="C390" s="71"/>
      <c r="D390" s="72"/>
      <c r="E390" s="72"/>
      <c r="F390" s="72"/>
      <c r="G390" s="72"/>
      <c r="H390" s="59"/>
      <c r="I390" s="72"/>
      <c r="J390" s="72"/>
      <c r="K390" s="72"/>
      <c r="L390" s="72"/>
      <c r="M390" s="59"/>
      <c r="N390" s="72"/>
      <c r="O390" s="72"/>
      <c r="P390" s="72"/>
      <c r="Q390" s="72"/>
      <c r="R390" s="59"/>
      <c r="S390" s="72"/>
      <c r="T390" s="72"/>
      <c r="U390" s="72"/>
      <c r="V390" s="72"/>
      <c r="W390" s="59"/>
      <c r="X390" s="72"/>
      <c r="Y390" s="72"/>
      <c r="Z390" s="72"/>
      <c r="AA390" s="72"/>
      <c r="AB390" s="59"/>
      <c r="AC390" s="62"/>
      <c r="AD390" s="75" t="str">
        <f>SamstagHaupt!G34</f>
        <v>M30</v>
      </c>
      <c r="AE390" s="76"/>
      <c r="AF390" s="76"/>
      <c r="AG390" s="75" t="str">
        <f>SamstagHaupt!AB34</f>
        <v>Vorrunde</v>
      </c>
      <c r="AH390" s="76"/>
      <c r="AI390" s="76"/>
      <c r="AJ390" s="76"/>
      <c r="AK390" s="76"/>
    </row>
    <row r="391" spans="1:37">
      <c r="A391" s="65" t="s">
        <v>100</v>
      </c>
      <c r="C391" s="66"/>
      <c r="D391" s="67"/>
      <c r="E391" s="67"/>
      <c r="F391" s="67"/>
      <c r="G391" s="67"/>
      <c r="H391" s="68"/>
      <c r="I391" s="67"/>
      <c r="J391" s="67"/>
      <c r="K391" s="67"/>
      <c r="L391" s="67"/>
      <c r="M391" s="68"/>
      <c r="N391" s="67"/>
      <c r="O391" s="67"/>
      <c r="P391" s="67"/>
      <c r="Q391" s="67"/>
      <c r="R391" s="68"/>
      <c r="S391" s="67"/>
      <c r="T391" s="67"/>
      <c r="U391" s="67"/>
      <c r="V391" s="67"/>
      <c r="W391" s="68"/>
      <c r="X391" s="67"/>
      <c r="Y391" s="67"/>
      <c r="Z391" s="67"/>
      <c r="AA391" s="67"/>
      <c r="AB391" s="68"/>
      <c r="AC391" s="62"/>
      <c r="AD391" s="77"/>
      <c r="AE391" s="62"/>
      <c r="AF391" s="62"/>
      <c r="AG391" s="62"/>
      <c r="AH391" s="62"/>
      <c r="AI391" s="62"/>
      <c r="AJ391" s="62"/>
      <c r="AK391" s="62"/>
    </row>
    <row r="392" spans="1:37">
      <c r="A392" s="70" t="s">
        <v>101</v>
      </c>
      <c r="B392" s="58"/>
      <c r="C392" s="71"/>
      <c r="D392" s="72"/>
      <c r="E392" s="72"/>
      <c r="F392" s="72"/>
      <c r="G392" s="72"/>
      <c r="H392" s="59"/>
      <c r="I392" s="72"/>
      <c r="J392" s="72"/>
      <c r="K392" s="72"/>
      <c r="L392" s="72"/>
      <c r="M392" s="59"/>
      <c r="N392" s="72"/>
      <c r="O392" s="72"/>
      <c r="P392" s="72"/>
      <c r="Q392" s="72"/>
      <c r="R392" s="59"/>
      <c r="S392" s="72"/>
      <c r="T392" s="72"/>
      <c r="U392" s="72"/>
      <c r="V392" s="72"/>
      <c r="W392" s="59"/>
      <c r="X392" s="72"/>
      <c r="Y392" s="72"/>
      <c r="Z392" s="72"/>
      <c r="AA392" s="72"/>
      <c r="AB392" s="59"/>
      <c r="AC392" s="62"/>
      <c r="AD392" s="78" t="s">
        <v>104</v>
      </c>
      <c r="AE392" s="76"/>
      <c r="AF392" s="76"/>
      <c r="AG392" s="76"/>
      <c r="AH392" s="79"/>
      <c r="AI392" s="76"/>
      <c r="AJ392" s="76"/>
      <c r="AK392" s="80"/>
    </row>
    <row r="393" spans="1:37">
      <c r="D393" s="64"/>
      <c r="AD393" s="81"/>
      <c r="AE393" s="52"/>
      <c r="AF393" s="52"/>
      <c r="AG393" s="52"/>
      <c r="AH393" s="82"/>
      <c r="AI393" s="52"/>
      <c r="AJ393" s="52"/>
      <c r="AK393" s="53"/>
    </row>
    <row r="394" spans="1:37">
      <c r="A394" s="83" t="s">
        <v>105</v>
      </c>
      <c r="B394" s="76"/>
      <c r="C394" s="80"/>
      <c r="D394" s="84"/>
      <c r="E394" s="84" t="s">
        <v>100</v>
      </c>
      <c r="F394" s="85" t="s">
        <v>21</v>
      </c>
      <c r="G394" s="84" t="s">
        <v>101</v>
      </c>
      <c r="H394" s="86"/>
      <c r="I394" s="84" t="s">
        <v>106</v>
      </c>
      <c r="J394" s="84"/>
      <c r="K394" s="84"/>
      <c r="L394" s="84"/>
      <c r="M394" s="86"/>
      <c r="N394" s="84" t="s">
        <v>107</v>
      </c>
      <c r="O394" s="84"/>
      <c r="P394" s="84"/>
      <c r="Q394" s="84"/>
      <c r="R394" s="86"/>
      <c r="S394" s="73"/>
      <c r="T394" s="73"/>
      <c r="AD394" s="87" t="s">
        <v>108</v>
      </c>
      <c r="AE394" s="58"/>
      <c r="AF394" s="58"/>
      <c r="AG394" s="58"/>
      <c r="AH394" s="72"/>
      <c r="AI394" s="58"/>
      <c r="AJ394" s="58"/>
      <c r="AK394" s="59"/>
    </row>
    <row r="395" spans="1:37">
      <c r="A395" s="60"/>
      <c r="C395" s="61"/>
      <c r="H395" s="61"/>
      <c r="M395" s="61"/>
      <c r="N395" s="88"/>
      <c r="O395" s="89"/>
      <c r="P395" s="89"/>
      <c r="Q395" s="89"/>
      <c r="R395" s="90"/>
      <c r="S395" s="62"/>
      <c r="T395" s="56" t="s">
        <v>109</v>
      </c>
      <c r="AD395" s="91"/>
      <c r="AE395" s="62"/>
      <c r="AF395" s="62"/>
      <c r="AG395" s="62"/>
      <c r="AH395" s="92"/>
      <c r="AI395" s="62"/>
      <c r="AJ395" s="62"/>
      <c r="AK395" s="61"/>
    </row>
    <row r="396" spans="1:37">
      <c r="A396" s="93" t="s">
        <v>110</v>
      </c>
      <c r="B396" s="58"/>
      <c r="C396" s="59"/>
      <c r="D396" s="58"/>
      <c r="E396" s="58"/>
      <c r="F396" s="94" t="s">
        <v>21</v>
      </c>
      <c r="G396" s="58"/>
      <c r="H396" s="59"/>
      <c r="I396" s="58"/>
      <c r="J396" s="58"/>
      <c r="K396" s="94" t="s">
        <v>21</v>
      </c>
      <c r="L396" s="58"/>
      <c r="M396" s="59"/>
      <c r="N396" s="95"/>
      <c r="O396" s="95"/>
      <c r="P396" s="96"/>
      <c r="Q396" s="97"/>
      <c r="R396" s="98"/>
      <c r="S396" s="62"/>
      <c r="T396" s="62"/>
      <c r="AD396" s="87" t="s">
        <v>111</v>
      </c>
      <c r="AE396" s="58"/>
      <c r="AF396" s="58"/>
      <c r="AG396" s="58"/>
      <c r="AH396" s="72"/>
      <c r="AI396" s="58"/>
      <c r="AJ396" s="58"/>
      <c r="AK396" s="59"/>
    </row>
    <row r="397" spans="1:37">
      <c r="A397" s="60"/>
      <c r="C397" s="61"/>
      <c r="H397" s="61"/>
      <c r="K397" s="99"/>
      <c r="M397" s="61"/>
      <c r="N397" s="62"/>
      <c r="Q397" s="100"/>
      <c r="R397" s="61"/>
      <c r="S397" s="62"/>
      <c r="T397" s="58"/>
      <c r="U397" s="58"/>
      <c r="V397" s="58"/>
      <c r="W397" s="58"/>
      <c r="X397" s="58"/>
      <c r="Y397" s="58"/>
      <c r="Z397" s="58"/>
      <c r="AA397" s="58"/>
      <c r="AB397" s="58"/>
      <c r="AC397" s="62"/>
      <c r="AD397" s="91"/>
      <c r="AE397" s="62"/>
      <c r="AF397" s="62"/>
      <c r="AG397" s="62"/>
      <c r="AH397" s="92"/>
      <c r="AI397" s="62"/>
      <c r="AJ397" s="62"/>
      <c r="AK397" s="61"/>
    </row>
    <row r="398" spans="1:37">
      <c r="A398" s="93" t="s">
        <v>112</v>
      </c>
      <c r="B398" s="58"/>
      <c r="C398" s="59"/>
      <c r="D398" s="58"/>
      <c r="E398" s="58"/>
      <c r="F398" s="94" t="s">
        <v>21</v>
      </c>
      <c r="G398" s="58"/>
      <c r="H398" s="59"/>
      <c r="I398" s="58"/>
      <c r="J398" s="58"/>
      <c r="K398" s="94" t="s">
        <v>21</v>
      </c>
      <c r="L398" s="58"/>
      <c r="M398" s="59"/>
      <c r="N398" s="58"/>
      <c r="O398" s="58"/>
      <c r="P398" s="94" t="s">
        <v>21</v>
      </c>
      <c r="Q398" s="101"/>
      <c r="R398" s="59"/>
      <c r="S398" s="62"/>
      <c r="T398" s="62"/>
      <c r="AD398" s="87" t="s">
        <v>113</v>
      </c>
      <c r="AE398" s="58"/>
      <c r="AF398" s="58"/>
      <c r="AG398" s="58"/>
      <c r="AH398" s="72"/>
      <c r="AI398" s="58"/>
      <c r="AJ398" s="58"/>
      <c r="AK398" s="59"/>
    </row>
    <row r="399" spans="1:37">
      <c r="AD399" s="91" t="s">
        <v>114</v>
      </c>
      <c r="AE399" s="62"/>
      <c r="AF399" s="62"/>
      <c r="AG399" s="62"/>
      <c r="AH399" s="92"/>
      <c r="AI399" s="62"/>
      <c r="AJ399" s="62"/>
      <c r="AK399" s="61"/>
    </row>
    <row r="400" spans="1:37">
      <c r="A400" s="102"/>
      <c r="B400" s="76"/>
      <c r="C400" s="76"/>
      <c r="D400" s="76"/>
      <c r="E400" s="76" t="s">
        <v>100</v>
      </c>
      <c r="F400" s="76"/>
      <c r="G400" s="76"/>
      <c r="H400" s="76"/>
      <c r="I400" s="76"/>
      <c r="J400" s="76"/>
      <c r="K400" s="76"/>
      <c r="L400" s="76"/>
      <c r="M400" s="76"/>
      <c r="N400" s="85" t="s">
        <v>40</v>
      </c>
      <c r="O400" s="76"/>
      <c r="P400" s="76"/>
      <c r="Q400" s="76"/>
      <c r="R400" s="76"/>
      <c r="S400" s="76"/>
      <c r="T400" s="76" t="s">
        <v>101</v>
      </c>
      <c r="U400" s="76"/>
      <c r="V400" s="76"/>
      <c r="W400" s="76"/>
      <c r="X400" s="76"/>
      <c r="Y400" s="76"/>
      <c r="Z400" s="76"/>
      <c r="AA400" s="76"/>
      <c r="AB400" s="80"/>
      <c r="AD400" s="87" t="s">
        <v>115</v>
      </c>
      <c r="AE400" s="58"/>
      <c r="AF400" s="58"/>
      <c r="AG400" s="58"/>
      <c r="AH400" s="72"/>
      <c r="AI400" s="58"/>
      <c r="AJ400" s="58"/>
      <c r="AK400" s="59"/>
    </row>
    <row r="401" spans="1:37">
      <c r="A401" s="103" t="s">
        <v>116</v>
      </c>
      <c r="B401" s="104" t="s">
        <v>117</v>
      </c>
      <c r="C401" s="104"/>
      <c r="D401" s="104"/>
      <c r="E401" s="104"/>
      <c r="F401" s="104"/>
      <c r="G401" s="105"/>
      <c r="H401" s="104" t="s">
        <v>118</v>
      </c>
      <c r="I401" s="104"/>
      <c r="J401" s="105"/>
      <c r="K401" s="106" t="s">
        <v>119</v>
      </c>
      <c r="L401" s="107" t="s">
        <v>120</v>
      </c>
      <c r="M401" s="108"/>
      <c r="N401" s="109" t="s">
        <v>94</v>
      </c>
      <c r="O401" s="105" t="s">
        <v>116</v>
      </c>
      <c r="P401" s="104" t="s">
        <v>117</v>
      </c>
      <c r="Q401" s="104"/>
      <c r="R401" s="104"/>
      <c r="S401" s="104"/>
      <c r="T401" s="104"/>
      <c r="U401" s="105"/>
      <c r="V401" s="104" t="s">
        <v>118</v>
      </c>
      <c r="W401" s="104"/>
      <c r="X401" s="105"/>
      <c r="Y401" s="106" t="s">
        <v>119</v>
      </c>
      <c r="Z401" s="107" t="s">
        <v>120</v>
      </c>
      <c r="AA401" s="108"/>
      <c r="AB401" s="109" t="s">
        <v>94</v>
      </c>
    </row>
    <row r="402" spans="1:37">
      <c r="A402" s="110" t="s">
        <v>121</v>
      </c>
      <c r="B402" s="111"/>
      <c r="C402" s="111"/>
      <c r="D402" s="111"/>
      <c r="E402" s="111"/>
      <c r="F402" s="111"/>
      <c r="G402" s="112"/>
      <c r="H402" s="111"/>
      <c r="I402" s="111"/>
      <c r="J402" s="112"/>
      <c r="K402" s="113"/>
      <c r="L402" s="114"/>
      <c r="M402" s="115"/>
      <c r="N402" s="116"/>
      <c r="O402" s="117" t="s">
        <v>121</v>
      </c>
      <c r="P402" s="111"/>
      <c r="Q402" s="111"/>
      <c r="R402" s="111"/>
      <c r="S402" s="111"/>
      <c r="T402" s="111"/>
      <c r="U402" s="112"/>
      <c r="V402" s="111"/>
      <c r="W402" s="111"/>
      <c r="X402" s="112"/>
      <c r="Y402" s="113"/>
      <c r="Z402" s="114"/>
      <c r="AA402" s="115"/>
      <c r="AB402" s="116"/>
      <c r="AD402" s="64" t="s">
        <v>122</v>
      </c>
    </row>
    <row r="403" spans="1:37">
      <c r="A403" s="110" t="s">
        <v>123</v>
      </c>
      <c r="B403" s="111"/>
      <c r="C403" s="111"/>
      <c r="D403" s="111"/>
      <c r="E403" s="111"/>
      <c r="F403" s="111"/>
      <c r="G403" s="112"/>
      <c r="H403" s="111"/>
      <c r="I403" s="111"/>
      <c r="J403" s="112"/>
      <c r="K403" s="118"/>
      <c r="L403" s="119"/>
      <c r="M403" s="112"/>
      <c r="N403" s="116"/>
      <c r="O403" s="117" t="s">
        <v>123</v>
      </c>
      <c r="P403" s="111"/>
      <c r="Q403" s="111"/>
      <c r="R403" s="111"/>
      <c r="S403" s="111"/>
      <c r="T403" s="111"/>
      <c r="U403" s="112"/>
      <c r="V403" s="111"/>
      <c r="W403" s="111"/>
      <c r="X403" s="112"/>
      <c r="Y403" s="118"/>
      <c r="Z403" s="119"/>
      <c r="AA403" s="112"/>
      <c r="AB403" s="116"/>
      <c r="AD403" s="120"/>
      <c r="AE403" s="58"/>
      <c r="AF403" s="58"/>
      <c r="AG403" s="58"/>
      <c r="AH403" s="58"/>
      <c r="AI403" s="58"/>
      <c r="AJ403" s="58"/>
      <c r="AK403" s="58"/>
    </row>
    <row r="404" spans="1:37">
      <c r="A404" s="110" t="s">
        <v>124</v>
      </c>
      <c r="B404" s="111"/>
      <c r="C404" s="111"/>
      <c r="D404" s="111"/>
      <c r="E404" s="111"/>
      <c r="F404" s="111"/>
      <c r="G404" s="112"/>
      <c r="H404" s="111"/>
      <c r="I404" s="111"/>
      <c r="J404" s="112"/>
      <c r="K404" s="118"/>
      <c r="L404" s="119"/>
      <c r="M404" s="112"/>
      <c r="N404" s="116"/>
      <c r="O404" s="117" t="s">
        <v>124</v>
      </c>
      <c r="P404" s="111"/>
      <c r="Q404" s="111"/>
      <c r="R404" s="111"/>
      <c r="S404" s="111"/>
      <c r="T404" s="111"/>
      <c r="U404" s="112"/>
      <c r="V404" s="111"/>
      <c r="W404" s="111"/>
      <c r="X404" s="112"/>
      <c r="Y404" s="118"/>
      <c r="Z404" s="119"/>
      <c r="AA404" s="112"/>
      <c r="AB404" s="116"/>
      <c r="AD404" s="64" t="s">
        <v>96</v>
      </c>
    </row>
    <row r="405" spans="1:37">
      <c r="A405" s="110" t="s">
        <v>125</v>
      </c>
      <c r="B405" s="111"/>
      <c r="C405" s="111"/>
      <c r="D405" s="111"/>
      <c r="E405" s="111"/>
      <c r="F405" s="111"/>
      <c r="G405" s="112"/>
      <c r="H405" s="111"/>
      <c r="I405" s="111"/>
      <c r="J405" s="112"/>
      <c r="K405" s="118"/>
      <c r="L405" s="119"/>
      <c r="M405" s="112"/>
      <c r="N405" s="116"/>
      <c r="O405" s="117" t="s">
        <v>125</v>
      </c>
      <c r="P405" s="111"/>
      <c r="Q405" s="111"/>
      <c r="R405" s="111"/>
      <c r="S405" s="111"/>
      <c r="T405" s="111"/>
      <c r="U405" s="112"/>
      <c r="V405" s="111"/>
      <c r="W405" s="111"/>
      <c r="X405" s="112"/>
      <c r="Y405" s="118"/>
      <c r="Z405" s="119"/>
      <c r="AA405" s="112"/>
      <c r="AB405" s="116"/>
      <c r="AD405" s="120"/>
      <c r="AE405" s="58"/>
      <c r="AF405" s="58"/>
      <c r="AG405" s="58"/>
      <c r="AH405" s="58"/>
      <c r="AI405" s="58"/>
      <c r="AJ405" s="58"/>
      <c r="AK405" s="58"/>
    </row>
    <row r="406" spans="1:37">
      <c r="A406" s="110" t="s">
        <v>126</v>
      </c>
      <c r="B406" s="111"/>
      <c r="C406" s="111"/>
      <c r="D406" s="111"/>
      <c r="E406" s="111"/>
      <c r="F406" s="111"/>
      <c r="G406" s="112"/>
      <c r="H406" s="111"/>
      <c r="I406" s="111"/>
      <c r="J406" s="112"/>
      <c r="K406" s="118"/>
      <c r="L406" s="119"/>
      <c r="M406" s="112"/>
      <c r="N406" s="116"/>
      <c r="O406" s="117" t="s">
        <v>126</v>
      </c>
      <c r="P406" s="111"/>
      <c r="Q406" s="111"/>
      <c r="R406" s="111"/>
      <c r="S406" s="111"/>
      <c r="T406" s="111"/>
      <c r="U406" s="112"/>
      <c r="V406" s="111"/>
      <c r="W406" s="111"/>
      <c r="X406" s="112"/>
      <c r="Y406" s="118"/>
      <c r="Z406" s="119"/>
      <c r="AA406" s="112"/>
      <c r="AB406" s="116"/>
      <c r="AD406" s="64" t="s">
        <v>127</v>
      </c>
    </row>
    <row r="407" spans="1:37">
      <c r="A407" s="121" t="s">
        <v>128</v>
      </c>
      <c r="B407" s="58"/>
      <c r="C407" s="58"/>
      <c r="D407" s="58"/>
      <c r="E407" s="58"/>
      <c r="F407" s="58"/>
      <c r="G407" s="72"/>
      <c r="H407" s="58"/>
      <c r="I407" s="58"/>
      <c r="J407" s="72"/>
      <c r="K407" s="122"/>
      <c r="L407" s="123"/>
      <c r="M407" s="72"/>
      <c r="N407" s="59"/>
      <c r="O407" s="124" t="s">
        <v>128</v>
      </c>
      <c r="P407" s="58"/>
      <c r="Q407" s="58"/>
      <c r="R407" s="58"/>
      <c r="S407" s="58"/>
      <c r="T407" s="58"/>
      <c r="U407" s="72"/>
      <c r="V407" s="58"/>
      <c r="W407" s="58"/>
      <c r="X407" s="72"/>
      <c r="Y407" s="122"/>
      <c r="Z407" s="123"/>
      <c r="AA407" s="72"/>
      <c r="AB407" s="59"/>
      <c r="AD407" s="125"/>
      <c r="AE407" s="125" t="str">
        <f>Daten!$A$35</f>
        <v>Fredenbeck</v>
      </c>
      <c r="AF407" s="58"/>
      <c r="AG407" s="58"/>
      <c r="AH407" s="58"/>
      <c r="AI407" s="58"/>
      <c r="AJ407" s="58"/>
      <c r="AK407" s="58"/>
    </row>
    <row r="408" spans="1:37">
      <c r="A408" s="65" t="s">
        <v>129</v>
      </c>
      <c r="N408" s="61"/>
      <c r="O408" s="64" t="s">
        <v>129</v>
      </c>
      <c r="AB408" s="61"/>
      <c r="AD408" s="64" t="s">
        <v>130</v>
      </c>
    </row>
    <row r="409" spans="1:37">
      <c r="A409" s="57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9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9"/>
      <c r="AD409" s="58"/>
      <c r="AE409" s="126" t="str">
        <f>Daten!$A$32</f>
        <v>05.05.2017</v>
      </c>
      <c r="AF409" s="58"/>
      <c r="AG409" s="58"/>
      <c r="AH409" s="58"/>
      <c r="AI409" s="58"/>
      <c r="AJ409" s="58"/>
      <c r="AK409" s="58"/>
    </row>
    <row r="410" spans="1:37" ht="12" customHeight="1">
      <c r="A410" s="127"/>
    </row>
    <row r="411" spans="1:37">
      <c r="A411" s="51" t="s">
        <v>95</v>
      </c>
      <c r="B411" s="52"/>
      <c r="C411" s="52"/>
      <c r="D411" s="52"/>
      <c r="E411" s="53"/>
      <c r="F411" s="54" t="s">
        <v>96</v>
      </c>
      <c r="G411" s="52"/>
      <c r="H411" s="52"/>
      <c r="I411" s="52"/>
      <c r="J411" s="52"/>
      <c r="K411" s="52"/>
      <c r="L411" s="52"/>
      <c r="M411" s="52"/>
      <c r="N411" s="52"/>
      <c r="O411" s="52"/>
      <c r="P411" s="53"/>
      <c r="Q411" s="54" t="s">
        <v>97</v>
      </c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3"/>
      <c r="AC411" s="55" t="s">
        <v>98</v>
      </c>
    </row>
    <row r="412" spans="1:37">
      <c r="A412" s="57"/>
      <c r="B412" s="58"/>
      <c r="C412" s="58"/>
      <c r="D412" s="58"/>
      <c r="E412" s="59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9"/>
      <c r="Q412" s="58"/>
      <c r="R412" s="58" t="str">
        <f ca="1">SamstagHaupt!P35</f>
        <v>TV Kleefeld</v>
      </c>
      <c r="S412" s="58"/>
      <c r="T412" s="58"/>
      <c r="U412" s="58"/>
      <c r="V412" s="58"/>
      <c r="W412" s="58"/>
      <c r="X412" s="58"/>
      <c r="Y412" s="58"/>
      <c r="Z412" s="58"/>
      <c r="AA412" s="58" t="str">
        <f>SamstagHaupt!N35</f>
        <v>M30</v>
      </c>
      <c r="AB412" s="59"/>
      <c r="AC412" s="55" t="s">
        <v>99</v>
      </c>
    </row>
    <row r="413" spans="1:37" ht="15.95" customHeight="1">
      <c r="A413" s="60" t="s">
        <v>100</v>
      </c>
      <c r="C413" s="56" t="str">
        <f ca="1">SamstagHaupt!I35</f>
        <v>Charlottenburger TSV</v>
      </c>
      <c r="M413" s="61"/>
      <c r="N413" s="62" t="s">
        <v>101</v>
      </c>
      <c r="O413" s="63"/>
      <c r="P413" s="56" t="str">
        <f ca="1">SamstagHaupt!M35</f>
        <v>TV Berkenbaum</v>
      </c>
      <c r="AB413" s="61"/>
    </row>
    <row r="414" spans="1:37">
      <c r="A414" s="57"/>
      <c r="B414" s="58"/>
      <c r="C414" s="58"/>
      <c r="M414" s="61"/>
      <c r="N414" s="62"/>
      <c r="AB414" s="61"/>
      <c r="AD414" s="64" t="s">
        <v>37</v>
      </c>
      <c r="AG414" s="64" t="s">
        <v>102</v>
      </c>
      <c r="AJ414" s="64" t="s">
        <v>39</v>
      </c>
    </row>
    <row r="415" spans="1:37">
      <c r="A415" s="65" t="s">
        <v>100</v>
      </c>
      <c r="C415" s="66"/>
      <c r="D415" s="67"/>
      <c r="E415" s="67"/>
      <c r="F415" s="67"/>
      <c r="G415" s="67"/>
      <c r="H415" s="68"/>
      <c r="I415" s="67"/>
      <c r="J415" s="67"/>
      <c r="K415" s="67"/>
      <c r="L415" s="67"/>
      <c r="M415" s="68"/>
      <c r="N415" s="67"/>
      <c r="O415" s="67"/>
      <c r="P415" s="67"/>
      <c r="Q415" s="67"/>
      <c r="R415" s="68"/>
      <c r="S415" s="67"/>
      <c r="T415" s="67"/>
      <c r="U415" s="67"/>
      <c r="V415" s="67"/>
      <c r="W415" s="68"/>
      <c r="X415" s="67"/>
      <c r="Y415" s="67"/>
      <c r="Z415" s="67"/>
      <c r="AA415" s="67"/>
      <c r="AB415" s="68"/>
      <c r="AC415" s="62"/>
      <c r="AD415" s="69"/>
      <c r="AE415" s="53"/>
      <c r="AF415" s="62"/>
      <c r="AG415" s="69"/>
      <c r="AH415" s="53"/>
      <c r="AJ415" s="69"/>
      <c r="AK415" s="53"/>
    </row>
    <row r="416" spans="1:37">
      <c r="A416" s="70" t="s">
        <v>101</v>
      </c>
      <c r="B416" s="58"/>
      <c r="C416" s="71"/>
      <c r="D416" s="72"/>
      <c r="E416" s="72"/>
      <c r="F416" s="72"/>
      <c r="G416" s="72"/>
      <c r="H416" s="59"/>
      <c r="I416" s="72"/>
      <c r="J416" s="72"/>
      <c r="K416" s="72"/>
      <c r="L416" s="72"/>
      <c r="M416" s="59"/>
      <c r="N416" s="72"/>
      <c r="O416" s="72"/>
      <c r="P416" s="72"/>
      <c r="Q416" s="72"/>
      <c r="R416" s="59"/>
      <c r="S416" s="72"/>
      <c r="T416" s="72"/>
      <c r="U416" s="72"/>
      <c r="V416" s="72"/>
      <c r="W416" s="59"/>
      <c r="X416" s="72"/>
      <c r="Y416" s="72"/>
      <c r="Z416" s="72"/>
      <c r="AA416" s="72"/>
      <c r="AB416" s="59"/>
      <c r="AC416" s="62"/>
      <c r="AD416" s="462">
        <f>SamstagHaupt!C35</f>
        <v>4</v>
      </c>
      <c r="AE416" s="463"/>
      <c r="AF416" s="62"/>
      <c r="AG416" s="462">
        <f>SamstagHaupt!E35</f>
        <v>14</v>
      </c>
      <c r="AH416" s="463"/>
      <c r="AJ416" s="462">
        <f>SamstagHaupt!F35</f>
        <v>2</v>
      </c>
      <c r="AK416" s="463"/>
    </row>
    <row r="417" spans="1:37">
      <c r="A417" s="65" t="s">
        <v>100</v>
      </c>
      <c r="C417" s="66"/>
      <c r="D417" s="67"/>
      <c r="E417" s="67"/>
      <c r="F417" s="67"/>
      <c r="G417" s="67"/>
      <c r="H417" s="68"/>
      <c r="I417" s="67"/>
      <c r="J417" s="67"/>
      <c r="K417" s="67"/>
      <c r="L417" s="67"/>
      <c r="M417" s="68"/>
      <c r="N417" s="67"/>
      <c r="O417" s="67"/>
      <c r="P417" s="67"/>
      <c r="Q417" s="67"/>
      <c r="R417" s="68"/>
      <c r="S417" s="67"/>
      <c r="T417" s="67"/>
      <c r="U417" s="67"/>
      <c r="V417" s="67"/>
      <c r="W417" s="68"/>
      <c r="X417" s="67"/>
      <c r="Y417" s="67"/>
      <c r="Z417" s="67"/>
      <c r="AA417" s="67"/>
      <c r="AB417" s="68"/>
      <c r="AC417" s="62"/>
      <c r="AD417" s="57"/>
      <c r="AE417" s="59"/>
      <c r="AF417" s="62"/>
      <c r="AG417" s="57"/>
      <c r="AH417" s="59"/>
      <c r="AJ417" s="57"/>
      <c r="AK417" s="59"/>
    </row>
    <row r="418" spans="1:37">
      <c r="A418" s="70" t="s">
        <v>101</v>
      </c>
      <c r="B418" s="58"/>
      <c r="C418" s="71"/>
      <c r="D418" s="72"/>
      <c r="E418" s="72"/>
      <c r="F418" s="72"/>
      <c r="G418" s="72"/>
      <c r="H418" s="59"/>
      <c r="I418" s="72"/>
      <c r="J418" s="72"/>
      <c r="K418" s="72"/>
      <c r="L418" s="72"/>
      <c r="M418" s="59"/>
      <c r="N418" s="72"/>
      <c r="O418" s="72"/>
      <c r="P418" s="72"/>
      <c r="Q418" s="72"/>
      <c r="R418" s="59"/>
      <c r="S418" s="72"/>
      <c r="T418" s="72"/>
      <c r="U418" s="72"/>
      <c r="V418" s="72"/>
      <c r="W418" s="59"/>
      <c r="X418" s="72"/>
      <c r="Y418" s="72"/>
      <c r="Z418" s="72"/>
      <c r="AA418" s="72"/>
      <c r="AB418" s="59"/>
      <c r="AC418" s="62"/>
      <c r="AD418" s="62"/>
      <c r="AE418" s="62"/>
      <c r="AF418" s="62"/>
      <c r="AG418" s="62"/>
    </row>
    <row r="419" spans="1:37">
      <c r="A419" s="65" t="s">
        <v>100</v>
      </c>
      <c r="C419" s="66"/>
      <c r="D419" s="67"/>
      <c r="E419" s="67"/>
      <c r="F419" s="67"/>
      <c r="G419" s="67"/>
      <c r="H419" s="68"/>
      <c r="I419" s="67"/>
      <c r="J419" s="67"/>
      <c r="K419" s="67"/>
      <c r="L419" s="67"/>
      <c r="M419" s="68"/>
      <c r="N419" s="67"/>
      <c r="O419" s="67"/>
      <c r="P419" s="67"/>
      <c r="Q419" s="67"/>
      <c r="R419" s="68"/>
      <c r="S419" s="67"/>
      <c r="T419" s="67"/>
      <c r="U419" s="67"/>
      <c r="V419" s="67"/>
      <c r="W419" s="68"/>
      <c r="X419" s="67"/>
      <c r="Y419" s="67"/>
      <c r="Z419" s="67"/>
      <c r="AA419" s="67"/>
      <c r="AB419" s="68"/>
      <c r="AC419" s="62"/>
      <c r="AD419" s="73" t="s">
        <v>103</v>
      </c>
      <c r="AE419" s="62"/>
      <c r="AF419" s="62"/>
      <c r="AG419" s="62"/>
    </row>
    <row r="420" spans="1:37">
      <c r="A420" s="70" t="s">
        <v>101</v>
      </c>
      <c r="B420" s="58"/>
      <c r="C420" s="71"/>
      <c r="D420" s="72"/>
      <c r="E420" s="72"/>
      <c r="F420" s="72"/>
      <c r="G420" s="72"/>
      <c r="H420" s="59"/>
      <c r="I420" s="72"/>
      <c r="J420" s="72"/>
      <c r="K420" s="72"/>
      <c r="L420" s="72"/>
      <c r="M420" s="59"/>
      <c r="N420" s="72"/>
      <c r="O420" s="72"/>
      <c r="P420" s="72"/>
      <c r="Q420" s="72"/>
      <c r="R420" s="59"/>
      <c r="S420" s="72"/>
      <c r="T420" s="72"/>
      <c r="U420" s="72"/>
      <c r="V420" s="72"/>
      <c r="W420" s="59"/>
      <c r="X420" s="72"/>
      <c r="Y420" s="72"/>
      <c r="Z420" s="72"/>
      <c r="AA420" s="72"/>
      <c r="AB420" s="59"/>
      <c r="AC420" s="62"/>
      <c r="AD420" s="62"/>
      <c r="AE420" s="62"/>
      <c r="AF420" s="62"/>
      <c r="AG420" s="62"/>
    </row>
    <row r="421" spans="1:37">
      <c r="A421" s="65" t="s">
        <v>100</v>
      </c>
      <c r="C421" s="66"/>
      <c r="D421" s="67"/>
      <c r="E421" s="67"/>
      <c r="F421" s="67"/>
      <c r="G421" s="67"/>
      <c r="H421" s="68"/>
      <c r="I421" s="67"/>
      <c r="J421" s="67"/>
      <c r="K421" s="67"/>
      <c r="L421" s="67"/>
      <c r="M421" s="68"/>
      <c r="N421" s="67"/>
      <c r="O421" s="67"/>
      <c r="P421" s="67"/>
      <c r="Q421" s="67"/>
      <c r="R421" s="68"/>
      <c r="S421" s="67"/>
      <c r="T421" s="67"/>
      <c r="U421" s="67"/>
      <c r="V421" s="67"/>
      <c r="W421" s="68"/>
      <c r="X421" s="67"/>
      <c r="Y421" s="67"/>
      <c r="Z421" s="67"/>
      <c r="AA421" s="67"/>
      <c r="AB421" s="68"/>
      <c r="AC421" s="62"/>
      <c r="AD421" s="74" t="str">
        <f>Daten!$A$31</f>
        <v>DM Senioren 2017</v>
      </c>
      <c r="AE421" s="58"/>
      <c r="AF421" s="58"/>
      <c r="AG421" s="58"/>
      <c r="AH421" s="58"/>
      <c r="AI421" s="58"/>
      <c r="AJ421" s="58"/>
      <c r="AK421" s="58"/>
    </row>
    <row r="422" spans="1:37">
      <c r="A422" s="70" t="s">
        <v>101</v>
      </c>
      <c r="B422" s="58"/>
      <c r="C422" s="71"/>
      <c r="D422" s="72"/>
      <c r="E422" s="72"/>
      <c r="F422" s="72"/>
      <c r="G422" s="72"/>
      <c r="H422" s="59"/>
      <c r="I422" s="72"/>
      <c r="J422" s="72"/>
      <c r="K422" s="72"/>
      <c r="L422" s="72"/>
      <c r="M422" s="59"/>
      <c r="N422" s="72"/>
      <c r="O422" s="72"/>
      <c r="P422" s="72"/>
      <c r="Q422" s="72"/>
      <c r="R422" s="59"/>
      <c r="S422" s="72"/>
      <c r="T422" s="72"/>
      <c r="U422" s="72"/>
      <c r="V422" s="72"/>
      <c r="W422" s="59"/>
      <c r="X422" s="72"/>
      <c r="Y422" s="72"/>
      <c r="Z422" s="72"/>
      <c r="AA422" s="72"/>
      <c r="AB422" s="59"/>
      <c r="AC422" s="62"/>
      <c r="AD422" s="75" t="str">
        <f>SamstagHaupt!G35</f>
        <v>M30</v>
      </c>
      <c r="AE422" s="76"/>
      <c r="AF422" s="76"/>
      <c r="AG422" s="75" t="str">
        <f>SamstagHaupt!AB35</f>
        <v>Vorrunde</v>
      </c>
      <c r="AH422" s="76"/>
      <c r="AI422" s="76"/>
      <c r="AJ422" s="76"/>
      <c r="AK422" s="76"/>
    </row>
    <row r="423" spans="1:37">
      <c r="A423" s="65" t="s">
        <v>100</v>
      </c>
      <c r="C423" s="66"/>
      <c r="D423" s="67"/>
      <c r="E423" s="67"/>
      <c r="F423" s="67"/>
      <c r="G423" s="67"/>
      <c r="H423" s="68"/>
      <c r="I423" s="67"/>
      <c r="J423" s="67"/>
      <c r="K423" s="67"/>
      <c r="L423" s="67"/>
      <c r="M423" s="68"/>
      <c r="N423" s="67"/>
      <c r="O423" s="67"/>
      <c r="P423" s="67"/>
      <c r="Q423" s="67"/>
      <c r="R423" s="68"/>
      <c r="S423" s="67"/>
      <c r="T423" s="67"/>
      <c r="U423" s="67"/>
      <c r="V423" s="67"/>
      <c r="W423" s="68"/>
      <c r="X423" s="67"/>
      <c r="Y423" s="67"/>
      <c r="Z423" s="67"/>
      <c r="AA423" s="67"/>
      <c r="AB423" s="68"/>
      <c r="AC423" s="62"/>
      <c r="AD423" s="77"/>
      <c r="AE423" s="62"/>
      <c r="AF423" s="62"/>
      <c r="AG423" s="62"/>
      <c r="AH423" s="62"/>
      <c r="AI423" s="62"/>
      <c r="AJ423" s="62"/>
      <c r="AK423" s="62"/>
    </row>
    <row r="424" spans="1:37">
      <c r="A424" s="70" t="s">
        <v>101</v>
      </c>
      <c r="B424" s="58"/>
      <c r="C424" s="71"/>
      <c r="D424" s="72"/>
      <c r="E424" s="72"/>
      <c r="F424" s="72"/>
      <c r="G424" s="72"/>
      <c r="H424" s="59"/>
      <c r="I424" s="72"/>
      <c r="J424" s="72"/>
      <c r="K424" s="72"/>
      <c r="L424" s="72"/>
      <c r="M424" s="59"/>
      <c r="N424" s="72"/>
      <c r="O424" s="72"/>
      <c r="P424" s="72"/>
      <c r="Q424" s="72"/>
      <c r="R424" s="59"/>
      <c r="S424" s="72"/>
      <c r="T424" s="72"/>
      <c r="U424" s="72"/>
      <c r="V424" s="72"/>
      <c r="W424" s="59"/>
      <c r="X424" s="72"/>
      <c r="Y424" s="72"/>
      <c r="Z424" s="72"/>
      <c r="AA424" s="72"/>
      <c r="AB424" s="59"/>
      <c r="AC424" s="62"/>
      <c r="AD424" s="78" t="s">
        <v>104</v>
      </c>
      <c r="AE424" s="76"/>
      <c r="AF424" s="76"/>
      <c r="AG424" s="76"/>
      <c r="AH424" s="79"/>
      <c r="AI424" s="76"/>
      <c r="AJ424" s="76"/>
      <c r="AK424" s="80"/>
    </row>
    <row r="425" spans="1:37">
      <c r="D425" s="64"/>
      <c r="AD425" s="81"/>
      <c r="AE425" s="52"/>
      <c r="AF425" s="52"/>
      <c r="AG425" s="52"/>
      <c r="AH425" s="82"/>
      <c r="AI425" s="52"/>
      <c r="AJ425" s="52"/>
      <c r="AK425" s="53"/>
    </row>
    <row r="426" spans="1:37">
      <c r="A426" s="83" t="s">
        <v>105</v>
      </c>
      <c r="B426" s="76"/>
      <c r="C426" s="80"/>
      <c r="D426" s="84"/>
      <c r="E426" s="84" t="s">
        <v>100</v>
      </c>
      <c r="F426" s="85" t="s">
        <v>21</v>
      </c>
      <c r="G426" s="84" t="s">
        <v>101</v>
      </c>
      <c r="H426" s="86"/>
      <c r="I426" s="84" t="s">
        <v>106</v>
      </c>
      <c r="J426" s="84"/>
      <c r="K426" s="84"/>
      <c r="L426" s="84"/>
      <c r="M426" s="86"/>
      <c r="N426" s="84" t="s">
        <v>107</v>
      </c>
      <c r="O426" s="84"/>
      <c r="P426" s="84"/>
      <c r="Q426" s="84"/>
      <c r="R426" s="86"/>
      <c r="S426" s="73"/>
      <c r="T426" s="73"/>
      <c r="AD426" s="87" t="s">
        <v>108</v>
      </c>
      <c r="AE426" s="58"/>
      <c r="AF426" s="58"/>
      <c r="AG426" s="58"/>
      <c r="AH426" s="72"/>
      <c r="AI426" s="58"/>
      <c r="AJ426" s="58"/>
      <c r="AK426" s="59"/>
    </row>
    <row r="427" spans="1:37">
      <c r="A427" s="60"/>
      <c r="C427" s="61"/>
      <c r="H427" s="61"/>
      <c r="M427" s="61"/>
      <c r="N427" s="88"/>
      <c r="O427" s="89"/>
      <c r="P427" s="89"/>
      <c r="Q427" s="89"/>
      <c r="R427" s="90"/>
      <c r="S427" s="62"/>
      <c r="T427" s="56" t="s">
        <v>109</v>
      </c>
      <c r="AD427" s="91"/>
      <c r="AE427" s="62"/>
      <c r="AF427" s="62"/>
      <c r="AG427" s="62"/>
      <c r="AH427" s="92"/>
      <c r="AI427" s="62"/>
      <c r="AJ427" s="62"/>
      <c r="AK427" s="61"/>
    </row>
    <row r="428" spans="1:37">
      <c r="A428" s="93" t="s">
        <v>110</v>
      </c>
      <c r="B428" s="58"/>
      <c r="C428" s="59"/>
      <c r="D428" s="58"/>
      <c r="E428" s="58"/>
      <c r="F428" s="94" t="s">
        <v>21</v>
      </c>
      <c r="G428" s="58"/>
      <c r="H428" s="59"/>
      <c r="I428" s="58"/>
      <c r="J428" s="58"/>
      <c r="K428" s="94" t="s">
        <v>21</v>
      </c>
      <c r="L428" s="58"/>
      <c r="M428" s="59"/>
      <c r="N428" s="95"/>
      <c r="O428" s="95"/>
      <c r="P428" s="96"/>
      <c r="Q428" s="97"/>
      <c r="R428" s="98"/>
      <c r="S428" s="62"/>
      <c r="T428" s="62"/>
      <c r="AD428" s="87" t="s">
        <v>111</v>
      </c>
      <c r="AE428" s="58"/>
      <c r="AF428" s="58"/>
      <c r="AG428" s="58"/>
      <c r="AH428" s="72"/>
      <c r="AI428" s="58"/>
      <c r="AJ428" s="58"/>
      <c r="AK428" s="59"/>
    </row>
    <row r="429" spans="1:37">
      <c r="A429" s="60"/>
      <c r="C429" s="61"/>
      <c r="H429" s="61"/>
      <c r="K429" s="99"/>
      <c r="M429" s="61"/>
      <c r="N429" s="62"/>
      <c r="Q429" s="100"/>
      <c r="R429" s="61"/>
      <c r="S429" s="62"/>
      <c r="T429" s="58"/>
      <c r="U429" s="58"/>
      <c r="V429" s="58"/>
      <c r="W429" s="58"/>
      <c r="X429" s="58"/>
      <c r="Y429" s="58"/>
      <c r="Z429" s="58"/>
      <c r="AA429" s="58"/>
      <c r="AB429" s="58"/>
      <c r="AC429" s="62"/>
      <c r="AD429" s="91"/>
      <c r="AE429" s="62"/>
      <c r="AF429" s="62"/>
      <c r="AG429" s="62"/>
      <c r="AH429" s="92"/>
      <c r="AI429" s="62"/>
      <c r="AJ429" s="62"/>
      <c r="AK429" s="61"/>
    </row>
    <row r="430" spans="1:37">
      <c r="A430" s="93" t="s">
        <v>112</v>
      </c>
      <c r="B430" s="58"/>
      <c r="C430" s="59"/>
      <c r="D430" s="58"/>
      <c r="E430" s="58"/>
      <c r="F430" s="94" t="s">
        <v>21</v>
      </c>
      <c r="G430" s="58"/>
      <c r="H430" s="59"/>
      <c r="I430" s="58"/>
      <c r="J430" s="58"/>
      <c r="K430" s="94" t="s">
        <v>21</v>
      </c>
      <c r="L430" s="58"/>
      <c r="M430" s="59"/>
      <c r="N430" s="58"/>
      <c r="O430" s="58"/>
      <c r="P430" s="94" t="s">
        <v>21</v>
      </c>
      <c r="Q430" s="101"/>
      <c r="R430" s="59"/>
      <c r="S430" s="62"/>
      <c r="T430" s="62"/>
      <c r="AD430" s="87" t="s">
        <v>113</v>
      </c>
      <c r="AE430" s="58"/>
      <c r="AF430" s="58"/>
      <c r="AG430" s="58"/>
      <c r="AH430" s="72"/>
      <c r="AI430" s="58"/>
      <c r="AJ430" s="58"/>
      <c r="AK430" s="59"/>
    </row>
    <row r="431" spans="1:37">
      <c r="AD431" s="91" t="s">
        <v>114</v>
      </c>
      <c r="AE431" s="62"/>
      <c r="AF431" s="62"/>
      <c r="AG431" s="62"/>
      <c r="AH431" s="92"/>
      <c r="AI431" s="62"/>
      <c r="AJ431" s="62"/>
      <c r="AK431" s="61"/>
    </row>
    <row r="432" spans="1:37">
      <c r="A432" s="102"/>
      <c r="B432" s="76"/>
      <c r="C432" s="76"/>
      <c r="D432" s="76"/>
      <c r="E432" s="76" t="s">
        <v>100</v>
      </c>
      <c r="F432" s="76"/>
      <c r="G432" s="76"/>
      <c r="H432" s="76"/>
      <c r="I432" s="76"/>
      <c r="J432" s="76"/>
      <c r="K432" s="76"/>
      <c r="L432" s="76"/>
      <c r="M432" s="76"/>
      <c r="N432" s="85" t="s">
        <v>40</v>
      </c>
      <c r="O432" s="76"/>
      <c r="P432" s="76"/>
      <c r="Q432" s="76"/>
      <c r="R432" s="76"/>
      <c r="S432" s="76"/>
      <c r="T432" s="76" t="s">
        <v>101</v>
      </c>
      <c r="U432" s="76"/>
      <c r="V432" s="76"/>
      <c r="W432" s="76"/>
      <c r="X432" s="76"/>
      <c r="Y432" s="76"/>
      <c r="Z432" s="76"/>
      <c r="AA432" s="76"/>
      <c r="AB432" s="80"/>
      <c r="AD432" s="87" t="s">
        <v>115</v>
      </c>
      <c r="AE432" s="58"/>
      <c r="AF432" s="58"/>
      <c r="AG432" s="58"/>
      <c r="AH432" s="72"/>
      <c r="AI432" s="58"/>
      <c r="AJ432" s="58"/>
      <c r="AK432" s="59"/>
    </row>
    <row r="433" spans="1:37">
      <c r="A433" s="103" t="s">
        <v>116</v>
      </c>
      <c r="B433" s="104" t="s">
        <v>117</v>
      </c>
      <c r="C433" s="104"/>
      <c r="D433" s="104"/>
      <c r="E433" s="104"/>
      <c r="F433" s="104"/>
      <c r="G433" s="105"/>
      <c r="H433" s="104" t="s">
        <v>118</v>
      </c>
      <c r="I433" s="104"/>
      <c r="J433" s="105"/>
      <c r="K433" s="106" t="s">
        <v>119</v>
      </c>
      <c r="L433" s="107" t="s">
        <v>120</v>
      </c>
      <c r="M433" s="108"/>
      <c r="N433" s="109" t="s">
        <v>94</v>
      </c>
      <c r="O433" s="105" t="s">
        <v>116</v>
      </c>
      <c r="P433" s="104" t="s">
        <v>117</v>
      </c>
      <c r="Q433" s="104"/>
      <c r="R433" s="104"/>
      <c r="S433" s="104"/>
      <c r="T433" s="104"/>
      <c r="U433" s="105"/>
      <c r="V433" s="104" t="s">
        <v>118</v>
      </c>
      <c r="W433" s="104"/>
      <c r="X433" s="105"/>
      <c r="Y433" s="106" t="s">
        <v>119</v>
      </c>
      <c r="Z433" s="107" t="s">
        <v>120</v>
      </c>
      <c r="AA433" s="108"/>
      <c r="AB433" s="109" t="s">
        <v>94</v>
      </c>
    </row>
    <row r="434" spans="1:37">
      <c r="A434" s="110" t="s">
        <v>121</v>
      </c>
      <c r="B434" s="111"/>
      <c r="C434" s="111"/>
      <c r="D434" s="111"/>
      <c r="E434" s="111"/>
      <c r="F434" s="111"/>
      <c r="G434" s="112"/>
      <c r="H434" s="111"/>
      <c r="I434" s="111"/>
      <c r="J434" s="112"/>
      <c r="K434" s="113"/>
      <c r="L434" s="114"/>
      <c r="M434" s="115"/>
      <c r="N434" s="116"/>
      <c r="O434" s="117" t="s">
        <v>121</v>
      </c>
      <c r="P434" s="111"/>
      <c r="Q434" s="111"/>
      <c r="R434" s="111"/>
      <c r="S434" s="111"/>
      <c r="T434" s="111"/>
      <c r="U434" s="112"/>
      <c r="V434" s="111"/>
      <c r="W434" s="111"/>
      <c r="X434" s="112"/>
      <c r="Y434" s="113"/>
      <c r="Z434" s="114"/>
      <c r="AA434" s="115"/>
      <c r="AB434" s="116"/>
      <c r="AD434" s="64" t="s">
        <v>122</v>
      </c>
    </row>
    <row r="435" spans="1:37">
      <c r="A435" s="110" t="s">
        <v>123</v>
      </c>
      <c r="B435" s="111"/>
      <c r="C435" s="111"/>
      <c r="D435" s="111"/>
      <c r="E435" s="111"/>
      <c r="F435" s="111"/>
      <c r="G435" s="112"/>
      <c r="H435" s="111"/>
      <c r="I435" s="111"/>
      <c r="J435" s="112"/>
      <c r="K435" s="118"/>
      <c r="L435" s="119"/>
      <c r="M435" s="112"/>
      <c r="N435" s="116"/>
      <c r="O435" s="117" t="s">
        <v>123</v>
      </c>
      <c r="P435" s="111"/>
      <c r="Q435" s="111"/>
      <c r="R435" s="111"/>
      <c r="S435" s="111"/>
      <c r="T435" s="111"/>
      <c r="U435" s="112"/>
      <c r="V435" s="111"/>
      <c r="W435" s="111"/>
      <c r="X435" s="112"/>
      <c r="Y435" s="118"/>
      <c r="Z435" s="119"/>
      <c r="AA435" s="112"/>
      <c r="AB435" s="116"/>
      <c r="AD435" s="120"/>
      <c r="AE435" s="58"/>
      <c r="AF435" s="58"/>
      <c r="AG435" s="58"/>
      <c r="AH435" s="58"/>
      <c r="AI435" s="58"/>
      <c r="AJ435" s="58"/>
      <c r="AK435" s="58"/>
    </row>
    <row r="436" spans="1:37">
      <c r="A436" s="110" t="s">
        <v>124</v>
      </c>
      <c r="B436" s="111"/>
      <c r="C436" s="111"/>
      <c r="D436" s="111"/>
      <c r="E436" s="111"/>
      <c r="F436" s="111"/>
      <c r="G436" s="112"/>
      <c r="H436" s="111"/>
      <c r="I436" s="111"/>
      <c r="J436" s="112"/>
      <c r="K436" s="118"/>
      <c r="L436" s="119"/>
      <c r="M436" s="112"/>
      <c r="N436" s="116"/>
      <c r="O436" s="117" t="s">
        <v>124</v>
      </c>
      <c r="P436" s="111"/>
      <c r="Q436" s="111"/>
      <c r="R436" s="111"/>
      <c r="S436" s="111"/>
      <c r="T436" s="111"/>
      <c r="U436" s="112"/>
      <c r="V436" s="111"/>
      <c r="W436" s="111"/>
      <c r="X436" s="112"/>
      <c r="Y436" s="118"/>
      <c r="Z436" s="119"/>
      <c r="AA436" s="112"/>
      <c r="AB436" s="116"/>
      <c r="AD436" s="64" t="s">
        <v>96</v>
      </c>
    </row>
    <row r="437" spans="1:37">
      <c r="A437" s="110" t="s">
        <v>125</v>
      </c>
      <c r="B437" s="111"/>
      <c r="C437" s="111"/>
      <c r="D437" s="111"/>
      <c r="E437" s="111"/>
      <c r="F437" s="111"/>
      <c r="G437" s="112"/>
      <c r="H437" s="111"/>
      <c r="I437" s="111"/>
      <c r="J437" s="112"/>
      <c r="K437" s="118"/>
      <c r="L437" s="119"/>
      <c r="M437" s="112"/>
      <c r="N437" s="116"/>
      <c r="O437" s="117" t="s">
        <v>125</v>
      </c>
      <c r="P437" s="111"/>
      <c r="Q437" s="111"/>
      <c r="R437" s="111"/>
      <c r="S437" s="111"/>
      <c r="T437" s="111"/>
      <c r="U437" s="112"/>
      <c r="V437" s="111"/>
      <c r="W437" s="111"/>
      <c r="X437" s="112"/>
      <c r="Y437" s="118"/>
      <c r="Z437" s="119"/>
      <c r="AA437" s="112"/>
      <c r="AB437" s="116"/>
      <c r="AD437" s="120"/>
      <c r="AE437" s="58"/>
      <c r="AF437" s="58"/>
      <c r="AG437" s="58"/>
      <c r="AH437" s="58"/>
      <c r="AI437" s="58"/>
      <c r="AJ437" s="58"/>
      <c r="AK437" s="58"/>
    </row>
    <row r="438" spans="1:37">
      <c r="A438" s="110" t="s">
        <v>126</v>
      </c>
      <c r="B438" s="111"/>
      <c r="C438" s="111"/>
      <c r="D438" s="111"/>
      <c r="E438" s="111"/>
      <c r="F438" s="111"/>
      <c r="G438" s="112"/>
      <c r="H438" s="111"/>
      <c r="I438" s="111"/>
      <c r="J438" s="112"/>
      <c r="K438" s="118"/>
      <c r="L438" s="119"/>
      <c r="M438" s="112"/>
      <c r="N438" s="116"/>
      <c r="O438" s="117" t="s">
        <v>126</v>
      </c>
      <c r="P438" s="111"/>
      <c r="Q438" s="111"/>
      <c r="R438" s="111"/>
      <c r="S438" s="111"/>
      <c r="T438" s="111"/>
      <c r="U438" s="112"/>
      <c r="V438" s="111"/>
      <c r="W438" s="111"/>
      <c r="X438" s="112"/>
      <c r="Y438" s="118"/>
      <c r="Z438" s="119"/>
      <c r="AA438" s="112"/>
      <c r="AB438" s="116"/>
      <c r="AD438" s="64" t="s">
        <v>127</v>
      </c>
    </row>
    <row r="439" spans="1:37">
      <c r="A439" s="121" t="s">
        <v>128</v>
      </c>
      <c r="B439" s="58"/>
      <c r="C439" s="58"/>
      <c r="D439" s="58"/>
      <c r="E439" s="58"/>
      <c r="F439" s="58"/>
      <c r="G439" s="72"/>
      <c r="H439" s="58"/>
      <c r="I439" s="58"/>
      <c r="J439" s="72"/>
      <c r="K439" s="122"/>
      <c r="L439" s="123"/>
      <c r="M439" s="72"/>
      <c r="N439" s="59"/>
      <c r="O439" s="124" t="s">
        <v>128</v>
      </c>
      <c r="P439" s="58"/>
      <c r="Q439" s="58"/>
      <c r="R439" s="58"/>
      <c r="S439" s="58"/>
      <c r="T439" s="58"/>
      <c r="U439" s="72"/>
      <c r="V439" s="58"/>
      <c r="W439" s="58"/>
      <c r="X439" s="72"/>
      <c r="Y439" s="122"/>
      <c r="Z439" s="123"/>
      <c r="AA439" s="72"/>
      <c r="AB439" s="59"/>
      <c r="AD439" s="120"/>
      <c r="AE439" s="125" t="str">
        <f>Daten!$A$35</f>
        <v>Fredenbeck</v>
      </c>
      <c r="AF439" s="58"/>
      <c r="AG439" s="58"/>
      <c r="AH439" s="58"/>
      <c r="AI439" s="58"/>
      <c r="AJ439" s="58"/>
      <c r="AK439" s="58"/>
    </row>
    <row r="440" spans="1:37">
      <c r="A440" s="65" t="s">
        <v>129</v>
      </c>
      <c r="N440" s="61"/>
      <c r="O440" s="64" t="s">
        <v>129</v>
      </c>
      <c r="AB440" s="61"/>
      <c r="AD440" s="64" t="s">
        <v>130</v>
      </c>
    </row>
    <row r="441" spans="1:37">
      <c r="A441" s="57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9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8"/>
      <c r="AB441" s="59"/>
      <c r="AD441" s="58"/>
      <c r="AE441" s="126" t="str">
        <f>Daten!$A$32</f>
        <v>05.05.2017</v>
      </c>
      <c r="AF441" s="58"/>
      <c r="AG441" s="58"/>
      <c r="AH441" s="58"/>
      <c r="AI441" s="58"/>
      <c r="AJ441" s="58"/>
      <c r="AK441" s="58"/>
    </row>
    <row r="442" spans="1:37">
      <c r="A442" s="51" t="s">
        <v>95</v>
      </c>
      <c r="B442" s="52"/>
      <c r="C442" s="52"/>
      <c r="D442" s="52"/>
      <c r="E442" s="53"/>
      <c r="F442" s="54" t="s">
        <v>96</v>
      </c>
      <c r="G442" s="52"/>
      <c r="H442" s="52"/>
      <c r="I442" s="52"/>
      <c r="J442" s="52"/>
      <c r="K442" s="52"/>
      <c r="L442" s="52"/>
      <c r="M442" s="52"/>
      <c r="N442" s="52"/>
      <c r="O442" s="52"/>
      <c r="P442" s="53"/>
      <c r="Q442" s="54" t="s">
        <v>97</v>
      </c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3"/>
      <c r="AC442" s="55" t="s">
        <v>98</v>
      </c>
    </row>
    <row r="443" spans="1:37">
      <c r="A443" s="57"/>
      <c r="B443" s="58"/>
      <c r="C443" s="58"/>
      <c r="D443" s="58"/>
      <c r="E443" s="59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9"/>
      <c r="Q443" s="58"/>
      <c r="R443" s="58" t="str">
        <f ca="1">SamstagHaupt!P36</f>
        <v>TSV Burgdorf</v>
      </c>
      <c r="S443" s="58"/>
      <c r="T443" s="58"/>
      <c r="U443" s="58"/>
      <c r="V443" s="58"/>
      <c r="W443" s="58"/>
      <c r="X443" s="58"/>
      <c r="Y443" s="58"/>
      <c r="Z443" s="58"/>
      <c r="AA443" s="58" t="str">
        <f>SamstagHaupt!N36</f>
        <v>M50</v>
      </c>
      <c r="AB443" s="59"/>
      <c r="AC443" s="55" t="s">
        <v>99</v>
      </c>
    </row>
    <row r="444" spans="1:37" ht="15.95" customHeight="1">
      <c r="A444" s="60" t="s">
        <v>100</v>
      </c>
      <c r="C444" s="56" t="str">
        <f ca="1">SamstagHaupt!I36</f>
        <v>MTV Markoldendorf</v>
      </c>
      <c r="M444" s="61"/>
      <c r="N444" s="62" t="s">
        <v>101</v>
      </c>
      <c r="O444" s="63"/>
      <c r="P444" s="56" t="str">
        <f ca="1">SamstagHaupt!M36</f>
        <v>TB Essen-Haarzopf</v>
      </c>
      <c r="AB444" s="61"/>
    </row>
    <row r="445" spans="1:37">
      <c r="A445" s="57"/>
      <c r="B445" s="58"/>
      <c r="C445" s="58"/>
      <c r="M445" s="61"/>
      <c r="N445" s="62"/>
      <c r="AB445" s="61"/>
      <c r="AD445" s="64" t="s">
        <v>37</v>
      </c>
      <c r="AG445" s="64" t="s">
        <v>102</v>
      </c>
      <c r="AJ445" s="64" t="s">
        <v>39</v>
      </c>
    </row>
    <row r="446" spans="1:37">
      <c r="A446" s="65" t="s">
        <v>100</v>
      </c>
      <c r="C446" s="66"/>
      <c r="D446" s="67"/>
      <c r="E446" s="67"/>
      <c r="F446" s="67"/>
      <c r="G446" s="67"/>
      <c r="H446" s="68"/>
      <c r="I446" s="67"/>
      <c r="J446" s="67"/>
      <c r="K446" s="67"/>
      <c r="L446" s="67"/>
      <c r="M446" s="68"/>
      <c r="N446" s="67"/>
      <c r="O446" s="67"/>
      <c r="P446" s="67"/>
      <c r="Q446" s="67"/>
      <c r="R446" s="68"/>
      <c r="S446" s="67"/>
      <c r="T446" s="67"/>
      <c r="U446" s="67"/>
      <c r="V446" s="67"/>
      <c r="W446" s="68"/>
      <c r="X446" s="67"/>
      <c r="Y446" s="67"/>
      <c r="Z446" s="67"/>
      <c r="AA446" s="67"/>
      <c r="AB446" s="68"/>
      <c r="AC446" s="62"/>
      <c r="AD446" s="69"/>
      <c r="AE446" s="53"/>
      <c r="AF446" s="62"/>
      <c r="AG446" s="69"/>
      <c r="AH446" s="53"/>
      <c r="AJ446" s="69"/>
      <c r="AK446" s="53"/>
    </row>
    <row r="447" spans="1:37">
      <c r="A447" s="70" t="s">
        <v>101</v>
      </c>
      <c r="B447" s="58"/>
      <c r="C447" s="71"/>
      <c r="D447" s="72"/>
      <c r="E447" s="72"/>
      <c r="F447" s="72"/>
      <c r="G447" s="72"/>
      <c r="H447" s="59"/>
      <c r="I447" s="72"/>
      <c r="J447" s="72"/>
      <c r="K447" s="72"/>
      <c r="L447" s="72"/>
      <c r="M447" s="59"/>
      <c r="N447" s="72"/>
      <c r="O447" s="72"/>
      <c r="P447" s="72"/>
      <c r="Q447" s="72"/>
      <c r="R447" s="59"/>
      <c r="S447" s="72"/>
      <c r="T447" s="72"/>
      <c r="U447" s="72"/>
      <c r="V447" s="72"/>
      <c r="W447" s="59"/>
      <c r="X447" s="72"/>
      <c r="Y447" s="72"/>
      <c r="Z447" s="72"/>
      <c r="AA447" s="72"/>
      <c r="AB447" s="59"/>
      <c r="AC447" s="62"/>
      <c r="AD447" s="462">
        <f>SamstagHaupt!C36</f>
        <v>4</v>
      </c>
      <c r="AE447" s="463"/>
      <c r="AF447" s="62"/>
      <c r="AG447" s="462">
        <f>SamstagHaupt!E36</f>
        <v>15</v>
      </c>
      <c r="AH447" s="463"/>
      <c r="AJ447" s="462">
        <f>SamstagHaupt!F36</f>
        <v>3</v>
      </c>
      <c r="AK447" s="463"/>
    </row>
    <row r="448" spans="1:37">
      <c r="A448" s="65" t="s">
        <v>100</v>
      </c>
      <c r="C448" s="66"/>
      <c r="D448" s="67"/>
      <c r="E448" s="67"/>
      <c r="F448" s="67"/>
      <c r="G448" s="67"/>
      <c r="H448" s="68"/>
      <c r="I448" s="67"/>
      <c r="J448" s="67"/>
      <c r="K448" s="67"/>
      <c r="L448" s="67"/>
      <c r="M448" s="68"/>
      <c r="N448" s="67"/>
      <c r="O448" s="67"/>
      <c r="P448" s="67"/>
      <c r="Q448" s="67"/>
      <c r="R448" s="68"/>
      <c r="S448" s="67"/>
      <c r="T448" s="67"/>
      <c r="U448" s="67"/>
      <c r="V448" s="67"/>
      <c r="W448" s="68"/>
      <c r="X448" s="67"/>
      <c r="Y448" s="67"/>
      <c r="Z448" s="67"/>
      <c r="AA448" s="67"/>
      <c r="AB448" s="68"/>
      <c r="AC448" s="62"/>
      <c r="AD448" s="57"/>
      <c r="AE448" s="59"/>
      <c r="AF448" s="62"/>
      <c r="AG448" s="57"/>
      <c r="AH448" s="59"/>
      <c r="AJ448" s="57"/>
      <c r="AK448" s="59"/>
    </row>
    <row r="449" spans="1:37">
      <c r="A449" s="70" t="s">
        <v>101</v>
      </c>
      <c r="B449" s="58"/>
      <c r="C449" s="71"/>
      <c r="D449" s="72"/>
      <c r="E449" s="72"/>
      <c r="F449" s="72"/>
      <c r="G449" s="72"/>
      <c r="H449" s="59"/>
      <c r="I449" s="72"/>
      <c r="J449" s="72"/>
      <c r="K449" s="72"/>
      <c r="L449" s="72"/>
      <c r="M449" s="59"/>
      <c r="N449" s="72"/>
      <c r="O449" s="72"/>
      <c r="P449" s="72"/>
      <c r="Q449" s="72"/>
      <c r="R449" s="59"/>
      <c r="S449" s="72"/>
      <c r="T449" s="72"/>
      <c r="U449" s="72"/>
      <c r="V449" s="72"/>
      <c r="W449" s="59"/>
      <c r="X449" s="72"/>
      <c r="Y449" s="72"/>
      <c r="Z449" s="72"/>
      <c r="AA449" s="72"/>
      <c r="AB449" s="59"/>
      <c r="AC449" s="62"/>
      <c r="AD449" s="62"/>
      <c r="AE449" s="62"/>
      <c r="AF449" s="62"/>
      <c r="AG449" s="62"/>
    </row>
    <row r="450" spans="1:37">
      <c r="A450" s="65" t="s">
        <v>100</v>
      </c>
      <c r="C450" s="66"/>
      <c r="D450" s="67"/>
      <c r="E450" s="67"/>
      <c r="F450" s="67"/>
      <c r="G450" s="67"/>
      <c r="H450" s="68"/>
      <c r="I450" s="67"/>
      <c r="J450" s="67"/>
      <c r="K450" s="67"/>
      <c r="L450" s="67"/>
      <c r="M450" s="68"/>
      <c r="N450" s="67"/>
      <c r="O450" s="67"/>
      <c r="P450" s="67"/>
      <c r="Q450" s="67"/>
      <c r="R450" s="68"/>
      <c r="S450" s="67"/>
      <c r="T450" s="67"/>
      <c r="U450" s="67"/>
      <c r="V450" s="67"/>
      <c r="W450" s="68"/>
      <c r="X450" s="67"/>
      <c r="Y450" s="67"/>
      <c r="Z450" s="67"/>
      <c r="AA450" s="67"/>
      <c r="AB450" s="68"/>
      <c r="AC450" s="62"/>
      <c r="AD450" s="73" t="s">
        <v>103</v>
      </c>
      <c r="AE450" s="62"/>
      <c r="AF450" s="62"/>
      <c r="AG450" s="62"/>
    </row>
    <row r="451" spans="1:37">
      <c r="A451" s="70" t="s">
        <v>101</v>
      </c>
      <c r="B451" s="58"/>
      <c r="C451" s="71"/>
      <c r="D451" s="72"/>
      <c r="E451" s="72"/>
      <c r="F451" s="72"/>
      <c r="G451" s="72"/>
      <c r="H451" s="59"/>
      <c r="I451" s="72"/>
      <c r="J451" s="72"/>
      <c r="K451" s="72"/>
      <c r="L451" s="72"/>
      <c r="M451" s="59"/>
      <c r="N451" s="72"/>
      <c r="O451" s="72"/>
      <c r="P451" s="72"/>
      <c r="Q451" s="72"/>
      <c r="R451" s="59"/>
      <c r="S451" s="72"/>
      <c r="T451" s="72"/>
      <c r="U451" s="72"/>
      <c r="V451" s="72"/>
      <c r="W451" s="59"/>
      <c r="X451" s="72"/>
      <c r="Y451" s="72"/>
      <c r="Z451" s="72"/>
      <c r="AA451" s="72"/>
      <c r="AB451" s="59"/>
      <c r="AC451" s="62"/>
      <c r="AD451" s="62"/>
      <c r="AE451" s="62"/>
      <c r="AF451" s="62"/>
      <c r="AG451" s="62"/>
    </row>
    <row r="452" spans="1:37">
      <c r="A452" s="65" t="s">
        <v>100</v>
      </c>
      <c r="C452" s="66"/>
      <c r="D452" s="67"/>
      <c r="E452" s="67"/>
      <c r="F452" s="67"/>
      <c r="G452" s="67"/>
      <c r="H452" s="68"/>
      <c r="I452" s="67"/>
      <c r="J452" s="67"/>
      <c r="K452" s="67"/>
      <c r="L452" s="67"/>
      <c r="M452" s="68"/>
      <c r="N452" s="67"/>
      <c r="O452" s="67"/>
      <c r="P452" s="67"/>
      <c r="Q452" s="67"/>
      <c r="R452" s="68"/>
      <c r="S452" s="67"/>
      <c r="T452" s="67"/>
      <c r="U452" s="67"/>
      <c r="V452" s="67"/>
      <c r="W452" s="68"/>
      <c r="X452" s="67"/>
      <c r="Y452" s="67"/>
      <c r="Z452" s="67"/>
      <c r="AA452" s="67"/>
      <c r="AB452" s="68"/>
      <c r="AC452" s="62"/>
      <c r="AD452" s="74" t="str">
        <f>Daten!$A$31</f>
        <v>DM Senioren 2017</v>
      </c>
      <c r="AE452" s="58"/>
      <c r="AF452" s="58"/>
      <c r="AG452" s="58"/>
      <c r="AH452" s="58"/>
      <c r="AI452" s="58"/>
      <c r="AJ452" s="58"/>
      <c r="AK452" s="58"/>
    </row>
    <row r="453" spans="1:37">
      <c r="A453" s="70" t="s">
        <v>101</v>
      </c>
      <c r="B453" s="58"/>
      <c r="C453" s="71"/>
      <c r="D453" s="72"/>
      <c r="E453" s="72"/>
      <c r="F453" s="72"/>
      <c r="G453" s="72"/>
      <c r="H453" s="59"/>
      <c r="I453" s="72"/>
      <c r="J453" s="72"/>
      <c r="K453" s="72"/>
      <c r="L453" s="72"/>
      <c r="M453" s="59"/>
      <c r="N453" s="72"/>
      <c r="O453" s="72"/>
      <c r="P453" s="72"/>
      <c r="Q453" s="72"/>
      <c r="R453" s="59"/>
      <c r="S453" s="72"/>
      <c r="T453" s="72"/>
      <c r="U453" s="72"/>
      <c r="V453" s="72"/>
      <c r="W453" s="59"/>
      <c r="X453" s="72"/>
      <c r="Y453" s="72"/>
      <c r="Z453" s="72"/>
      <c r="AA453" s="72"/>
      <c r="AB453" s="59"/>
      <c r="AC453" s="62"/>
      <c r="AD453" s="75" t="str">
        <f>SamstagHaupt!G36</f>
        <v>M50</v>
      </c>
      <c r="AE453" s="76"/>
      <c r="AF453" s="76"/>
      <c r="AG453" s="75" t="s">
        <v>34</v>
      </c>
      <c r="AH453" s="76"/>
      <c r="AI453" s="76"/>
      <c r="AJ453" s="76"/>
      <c r="AK453" s="76"/>
    </row>
    <row r="454" spans="1:37">
      <c r="A454" s="65" t="s">
        <v>100</v>
      </c>
      <c r="C454" s="66"/>
      <c r="D454" s="67"/>
      <c r="E454" s="67"/>
      <c r="F454" s="67"/>
      <c r="G454" s="67"/>
      <c r="H454" s="68"/>
      <c r="I454" s="67"/>
      <c r="J454" s="67"/>
      <c r="K454" s="67"/>
      <c r="L454" s="67"/>
      <c r="M454" s="68"/>
      <c r="N454" s="67"/>
      <c r="O454" s="67"/>
      <c r="P454" s="67"/>
      <c r="Q454" s="67"/>
      <c r="R454" s="68"/>
      <c r="S454" s="67"/>
      <c r="T454" s="67"/>
      <c r="U454" s="67"/>
      <c r="V454" s="67"/>
      <c r="W454" s="68"/>
      <c r="X454" s="67"/>
      <c r="Y454" s="67"/>
      <c r="Z454" s="67"/>
      <c r="AA454" s="67"/>
      <c r="AB454" s="68"/>
      <c r="AC454" s="62"/>
      <c r="AD454" s="77"/>
      <c r="AE454" s="62"/>
      <c r="AF454" s="62"/>
      <c r="AG454" s="62"/>
      <c r="AH454" s="62"/>
      <c r="AI454" s="62"/>
      <c r="AJ454" s="62"/>
      <c r="AK454" s="62"/>
    </row>
    <row r="455" spans="1:37">
      <c r="A455" s="70" t="s">
        <v>101</v>
      </c>
      <c r="B455" s="58"/>
      <c r="C455" s="71"/>
      <c r="D455" s="72"/>
      <c r="E455" s="72"/>
      <c r="F455" s="72"/>
      <c r="G455" s="72"/>
      <c r="H455" s="59"/>
      <c r="I455" s="72"/>
      <c r="J455" s="72"/>
      <c r="K455" s="72"/>
      <c r="L455" s="72"/>
      <c r="M455" s="59"/>
      <c r="N455" s="72"/>
      <c r="O455" s="72"/>
      <c r="P455" s="72"/>
      <c r="Q455" s="72"/>
      <c r="R455" s="59"/>
      <c r="S455" s="72"/>
      <c r="T455" s="72"/>
      <c r="U455" s="72"/>
      <c r="V455" s="72"/>
      <c r="W455" s="59"/>
      <c r="X455" s="72"/>
      <c r="Y455" s="72"/>
      <c r="Z455" s="72"/>
      <c r="AA455" s="72"/>
      <c r="AB455" s="59"/>
      <c r="AC455" s="62"/>
      <c r="AD455" s="78" t="s">
        <v>104</v>
      </c>
      <c r="AE455" s="76"/>
      <c r="AF455" s="76"/>
      <c r="AG455" s="76"/>
      <c r="AH455" s="79"/>
      <c r="AI455" s="76"/>
      <c r="AJ455" s="76"/>
      <c r="AK455" s="80"/>
    </row>
    <row r="456" spans="1:37">
      <c r="D456" s="64"/>
      <c r="AD456" s="81"/>
      <c r="AE456" s="52"/>
      <c r="AF456" s="52"/>
      <c r="AG456" s="52"/>
      <c r="AH456" s="82"/>
      <c r="AI456" s="52"/>
      <c r="AJ456" s="52"/>
      <c r="AK456" s="53"/>
    </row>
    <row r="457" spans="1:37">
      <c r="A457" s="83" t="s">
        <v>105</v>
      </c>
      <c r="B457" s="76"/>
      <c r="C457" s="80"/>
      <c r="D457" s="84"/>
      <c r="E457" s="84" t="s">
        <v>100</v>
      </c>
      <c r="F457" s="85" t="s">
        <v>21</v>
      </c>
      <c r="G457" s="84" t="s">
        <v>101</v>
      </c>
      <c r="H457" s="86"/>
      <c r="I457" s="84" t="s">
        <v>106</v>
      </c>
      <c r="J457" s="84"/>
      <c r="K457" s="84"/>
      <c r="L457" s="84"/>
      <c r="M457" s="86"/>
      <c r="N457" s="84" t="s">
        <v>107</v>
      </c>
      <c r="O457" s="84"/>
      <c r="P457" s="84"/>
      <c r="Q457" s="84"/>
      <c r="R457" s="86"/>
      <c r="S457" s="73"/>
      <c r="T457" s="73"/>
      <c r="AD457" s="87" t="s">
        <v>108</v>
      </c>
      <c r="AE457" s="58"/>
      <c r="AF457" s="58"/>
      <c r="AG457" s="58"/>
      <c r="AH457" s="72"/>
      <c r="AI457" s="58"/>
      <c r="AJ457" s="58"/>
      <c r="AK457" s="59"/>
    </row>
    <row r="458" spans="1:37">
      <c r="A458" s="60"/>
      <c r="C458" s="61"/>
      <c r="H458" s="61"/>
      <c r="M458" s="61"/>
      <c r="N458" s="88"/>
      <c r="O458" s="89"/>
      <c r="P458" s="89"/>
      <c r="Q458" s="89"/>
      <c r="R458" s="90"/>
      <c r="S458" s="62"/>
      <c r="T458" s="56" t="s">
        <v>109</v>
      </c>
      <c r="AD458" s="91"/>
      <c r="AE458" s="62"/>
      <c r="AF458" s="62"/>
      <c r="AG458" s="62"/>
      <c r="AH458" s="92"/>
      <c r="AI458" s="62"/>
      <c r="AJ458" s="62"/>
      <c r="AK458" s="61"/>
    </row>
    <row r="459" spans="1:37">
      <c r="A459" s="93" t="s">
        <v>110</v>
      </c>
      <c r="B459" s="58"/>
      <c r="C459" s="59"/>
      <c r="D459" s="58"/>
      <c r="E459" s="58"/>
      <c r="F459" s="94" t="s">
        <v>21</v>
      </c>
      <c r="G459" s="58"/>
      <c r="H459" s="59"/>
      <c r="I459" s="58"/>
      <c r="J459" s="58"/>
      <c r="K459" s="94" t="s">
        <v>21</v>
      </c>
      <c r="L459" s="58"/>
      <c r="M459" s="59"/>
      <c r="N459" s="95"/>
      <c r="O459" s="95"/>
      <c r="P459" s="96"/>
      <c r="Q459" s="97"/>
      <c r="R459" s="98"/>
      <c r="S459" s="62"/>
      <c r="T459" s="62"/>
      <c r="AD459" s="87" t="s">
        <v>111</v>
      </c>
      <c r="AE459" s="58"/>
      <c r="AF459" s="58"/>
      <c r="AG459" s="58"/>
      <c r="AH459" s="72"/>
      <c r="AI459" s="58"/>
      <c r="AJ459" s="58"/>
      <c r="AK459" s="59"/>
    </row>
    <row r="460" spans="1:37">
      <c r="A460" s="60"/>
      <c r="C460" s="61"/>
      <c r="H460" s="61"/>
      <c r="K460" s="99"/>
      <c r="M460" s="61"/>
      <c r="N460" s="62"/>
      <c r="Q460" s="100"/>
      <c r="R460" s="61"/>
      <c r="S460" s="62"/>
      <c r="T460" s="58"/>
      <c r="U460" s="58"/>
      <c r="V460" s="58"/>
      <c r="W460" s="58"/>
      <c r="X460" s="58"/>
      <c r="Y460" s="58"/>
      <c r="Z460" s="58"/>
      <c r="AA460" s="58"/>
      <c r="AB460" s="58"/>
      <c r="AC460" s="62"/>
      <c r="AD460" s="91"/>
      <c r="AE460" s="62"/>
      <c r="AF460" s="62"/>
      <c r="AG460" s="62"/>
      <c r="AH460" s="92"/>
      <c r="AI460" s="62"/>
      <c r="AJ460" s="62"/>
      <c r="AK460" s="61"/>
    </row>
    <row r="461" spans="1:37">
      <c r="A461" s="93" t="s">
        <v>112</v>
      </c>
      <c r="B461" s="58"/>
      <c r="C461" s="59"/>
      <c r="D461" s="58"/>
      <c r="E461" s="58"/>
      <c r="F461" s="94" t="s">
        <v>21</v>
      </c>
      <c r="G461" s="58"/>
      <c r="H461" s="59"/>
      <c r="I461" s="58"/>
      <c r="J461" s="58"/>
      <c r="K461" s="94" t="s">
        <v>21</v>
      </c>
      <c r="L461" s="58"/>
      <c r="M461" s="59"/>
      <c r="N461" s="58"/>
      <c r="O461" s="58"/>
      <c r="P461" s="94" t="s">
        <v>21</v>
      </c>
      <c r="Q461" s="101"/>
      <c r="R461" s="59"/>
      <c r="S461" s="62"/>
      <c r="T461" s="62"/>
      <c r="AD461" s="87" t="s">
        <v>113</v>
      </c>
      <c r="AE461" s="58"/>
      <c r="AF461" s="58"/>
      <c r="AG461" s="58"/>
      <c r="AH461" s="72"/>
      <c r="AI461" s="58"/>
      <c r="AJ461" s="58"/>
      <c r="AK461" s="59"/>
    </row>
    <row r="462" spans="1:37">
      <c r="AD462" s="91" t="s">
        <v>114</v>
      </c>
      <c r="AE462" s="62"/>
      <c r="AF462" s="62"/>
      <c r="AG462" s="62"/>
      <c r="AH462" s="92"/>
      <c r="AI462" s="62"/>
      <c r="AJ462" s="62"/>
      <c r="AK462" s="61"/>
    </row>
    <row r="463" spans="1:37">
      <c r="A463" s="102"/>
      <c r="B463" s="76"/>
      <c r="C463" s="76"/>
      <c r="D463" s="76"/>
      <c r="E463" s="76" t="s">
        <v>100</v>
      </c>
      <c r="F463" s="76"/>
      <c r="G463" s="76"/>
      <c r="H463" s="76"/>
      <c r="I463" s="76"/>
      <c r="J463" s="76"/>
      <c r="K463" s="76"/>
      <c r="L463" s="76"/>
      <c r="M463" s="76"/>
      <c r="N463" s="85" t="s">
        <v>40</v>
      </c>
      <c r="O463" s="76"/>
      <c r="P463" s="76"/>
      <c r="Q463" s="76"/>
      <c r="R463" s="76"/>
      <c r="S463" s="76"/>
      <c r="T463" s="76" t="s">
        <v>101</v>
      </c>
      <c r="U463" s="76"/>
      <c r="V463" s="76"/>
      <c r="W463" s="76"/>
      <c r="X463" s="76"/>
      <c r="Y463" s="76"/>
      <c r="Z463" s="76"/>
      <c r="AA463" s="76"/>
      <c r="AB463" s="80"/>
      <c r="AD463" s="87" t="s">
        <v>115</v>
      </c>
      <c r="AE463" s="58"/>
      <c r="AF463" s="58"/>
      <c r="AG463" s="58"/>
      <c r="AH463" s="72"/>
      <c r="AI463" s="58"/>
      <c r="AJ463" s="58"/>
      <c r="AK463" s="59"/>
    </row>
    <row r="464" spans="1:37">
      <c r="A464" s="103" t="s">
        <v>116</v>
      </c>
      <c r="B464" s="104" t="s">
        <v>117</v>
      </c>
      <c r="C464" s="104"/>
      <c r="D464" s="104"/>
      <c r="E464" s="104"/>
      <c r="F464" s="104"/>
      <c r="G464" s="105"/>
      <c r="H464" s="104" t="s">
        <v>118</v>
      </c>
      <c r="I464" s="104"/>
      <c r="J464" s="105"/>
      <c r="K464" s="106" t="s">
        <v>119</v>
      </c>
      <c r="L464" s="107" t="s">
        <v>120</v>
      </c>
      <c r="M464" s="108"/>
      <c r="N464" s="109" t="s">
        <v>94</v>
      </c>
      <c r="O464" s="105" t="s">
        <v>116</v>
      </c>
      <c r="P464" s="104" t="s">
        <v>117</v>
      </c>
      <c r="Q464" s="104"/>
      <c r="R464" s="104"/>
      <c r="S464" s="104"/>
      <c r="T464" s="104"/>
      <c r="U464" s="105"/>
      <c r="V464" s="104" t="s">
        <v>118</v>
      </c>
      <c r="W464" s="104"/>
      <c r="X464" s="105"/>
      <c r="Y464" s="106" t="s">
        <v>119</v>
      </c>
      <c r="Z464" s="107" t="s">
        <v>120</v>
      </c>
      <c r="AA464" s="108"/>
      <c r="AB464" s="109" t="s">
        <v>94</v>
      </c>
    </row>
    <row r="465" spans="1:37">
      <c r="A465" s="110" t="s">
        <v>121</v>
      </c>
      <c r="B465" s="111"/>
      <c r="C465" s="111"/>
      <c r="D465" s="111"/>
      <c r="E465" s="111"/>
      <c r="F465" s="111"/>
      <c r="G465" s="112"/>
      <c r="H465" s="111"/>
      <c r="I465" s="111"/>
      <c r="J465" s="112"/>
      <c r="K465" s="113"/>
      <c r="L465" s="114"/>
      <c r="M465" s="115"/>
      <c r="N465" s="116"/>
      <c r="O465" s="117" t="s">
        <v>121</v>
      </c>
      <c r="P465" s="111"/>
      <c r="Q465" s="111"/>
      <c r="R465" s="111"/>
      <c r="S465" s="111"/>
      <c r="T465" s="111"/>
      <c r="U465" s="112"/>
      <c r="V465" s="111"/>
      <c r="W465" s="111"/>
      <c r="X465" s="112"/>
      <c r="Y465" s="113"/>
      <c r="Z465" s="114"/>
      <c r="AA465" s="115"/>
      <c r="AB465" s="116"/>
      <c r="AD465" s="64" t="s">
        <v>122</v>
      </c>
    </row>
    <row r="466" spans="1:37">
      <c r="A466" s="110" t="s">
        <v>123</v>
      </c>
      <c r="B466" s="111"/>
      <c r="C466" s="111"/>
      <c r="D466" s="111"/>
      <c r="E466" s="111"/>
      <c r="F466" s="111"/>
      <c r="G466" s="112"/>
      <c r="H466" s="111"/>
      <c r="I466" s="111"/>
      <c r="J466" s="112"/>
      <c r="K466" s="118"/>
      <c r="L466" s="119"/>
      <c r="M466" s="112"/>
      <c r="N466" s="116"/>
      <c r="O466" s="117" t="s">
        <v>123</v>
      </c>
      <c r="P466" s="111"/>
      <c r="Q466" s="111"/>
      <c r="R466" s="111"/>
      <c r="S466" s="111"/>
      <c r="T466" s="111"/>
      <c r="U466" s="112"/>
      <c r="V466" s="111"/>
      <c r="W466" s="111"/>
      <c r="X466" s="112"/>
      <c r="Y466" s="118"/>
      <c r="Z466" s="119"/>
      <c r="AA466" s="112"/>
      <c r="AB466" s="116"/>
      <c r="AD466" s="120"/>
      <c r="AE466" s="58"/>
      <c r="AF466" s="58"/>
      <c r="AG466" s="58"/>
      <c r="AH466" s="58"/>
      <c r="AI466" s="58"/>
      <c r="AJ466" s="58"/>
      <c r="AK466" s="58"/>
    </row>
    <row r="467" spans="1:37">
      <c r="A467" s="110" t="s">
        <v>124</v>
      </c>
      <c r="B467" s="111"/>
      <c r="C467" s="111"/>
      <c r="D467" s="111"/>
      <c r="E467" s="111"/>
      <c r="F467" s="111"/>
      <c r="G467" s="112"/>
      <c r="H467" s="111"/>
      <c r="I467" s="111"/>
      <c r="J467" s="112"/>
      <c r="K467" s="118"/>
      <c r="L467" s="119"/>
      <c r="M467" s="112"/>
      <c r="N467" s="116"/>
      <c r="O467" s="117" t="s">
        <v>124</v>
      </c>
      <c r="P467" s="111"/>
      <c r="Q467" s="111"/>
      <c r="R467" s="111"/>
      <c r="S467" s="111"/>
      <c r="T467" s="111"/>
      <c r="U467" s="112"/>
      <c r="V467" s="111"/>
      <c r="W467" s="111"/>
      <c r="X467" s="112"/>
      <c r="Y467" s="118"/>
      <c r="Z467" s="119"/>
      <c r="AA467" s="112"/>
      <c r="AB467" s="116"/>
      <c r="AD467" s="64" t="s">
        <v>96</v>
      </c>
    </row>
    <row r="468" spans="1:37">
      <c r="A468" s="110" t="s">
        <v>125</v>
      </c>
      <c r="B468" s="111"/>
      <c r="C468" s="111"/>
      <c r="D468" s="111"/>
      <c r="E468" s="111"/>
      <c r="F468" s="111"/>
      <c r="G468" s="112"/>
      <c r="H468" s="111"/>
      <c r="I468" s="111"/>
      <c r="J468" s="112"/>
      <c r="K468" s="118"/>
      <c r="L468" s="119"/>
      <c r="M468" s="112"/>
      <c r="N468" s="116"/>
      <c r="O468" s="117" t="s">
        <v>125</v>
      </c>
      <c r="P468" s="111"/>
      <c r="Q468" s="111"/>
      <c r="R468" s="111"/>
      <c r="S468" s="111"/>
      <c r="T468" s="111"/>
      <c r="U468" s="112"/>
      <c r="V468" s="111"/>
      <c r="W468" s="111"/>
      <c r="X468" s="112"/>
      <c r="Y468" s="118"/>
      <c r="Z468" s="119"/>
      <c r="AA468" s="112"/>
      <c r="AB468" s="116"/>
      <c r="AD468" s="120"/>
      <c r="AE468" s="58"/>
      <c r="AF468" s="58"/>
      <c r="AG468" s="58"/>
      <c r="AH468" s="58"/>
      <c r="AI468" s="58"/>
      <c r="AJ468" s="58"/>
      <c r="AK468" s="58"/>
    </row>
    <row r="469" spans="1:37">
      <c r="A469" s="110" t="s">
        <v>126</v>
      </c>
      <c r="B469" s="111"/>
      <c r="C469" s="111"/>
      <c r="D469" s="111"/>
      <c r="E469" s="111"/>
      <c r="F469" s="111"/>
      <c r="G469" s="112"/>
      <c r="H469" s="111"/>
      <c r="I469" s="111"/>
      <c r="J469" s="112"/>
      <c r="K469" s="118"/>
      <c r="L469" s="119"/>
      <c r="M469" s="112"/>
      <c r="N469" s="116"/>
      <c r="O469" s="117" t="s">
        <v>126</v>
      </c>
      <c r="P469" s="111"/>
      <c r="Q469" s="111"/>
      <c r="R469" s="111"/>
      <c r="S469" s="111"/>
      <c r="T469" s="111"/>
      <c r="U469" s="112"/>
      <c r="V469" s="111"/>
      <c r="W469" s="111"/>
      <c r="X469" s="112"/>
      <c r="Y469" s="118"/>
      <c r="Z469" s="119"/>
      <c r="AA469" s="112"/>
      <c r="AB469" s="116"/>
      <c r="AD469" s="64" t="s">
        <v>127</v>
      </c>
    </row>
    <row r="470" spans="1:37">
      <c r="A470" s="121" t="s">
        <v>128</v>
      </c>
      <c r="B470" s="58"/>
      <c r="C470" s="58"/>
      <c r="D470" s="58"/>
      <c r="E470" s="58"/>
      <c r="F470" s="58"/>
      <c r="G470" s="72"/>
      <c r="H470" s="58"/>
      <c r="I470" s="58"/>
      <c r="J470" s="72"/>
      <c r="K470" s="122"/>
      <c r="L470" s="123"/>
      <c r="M470" s="72"/>
      <c r="N470" s="59"/>
      <c r="O470" s="124" t="s">
        <v>128</v>
      </c>
      <c r="P470" s="58"/>
      <c r="Q470" s="58"/>
      <c r="R470" s="58"/>
      <c r="S470" s="58"/>
      <c r="T470" s="58"/>
      <c r="U470" s="72"/>
      <c r="V470" s="58"/>
      <c r="W470" s="58"/>
      <c r="X470" s="72"/>
      <c r="Y470" s="122"/>
      <c r="Z470" s="123"/>
      <c r="AA470" s="72"/>
      <c r="AB470" s="59"/>
      <c r="AD470" s="120"/>
      <c r="AE470" s="125" t="str">
        <f>Daten!$A$35</f>
        <v>Fredenbeck</v>
      </c>
      <c r="AF470" s="58"/>
      <c r="AG470" s="58"/>
      <c r="AH470" s="58"/>
      <c r="AI470" s="58"/>
      <c r="AJ470" s="58"/>
      <c r="AK470" s="58"/>
    </row>
    <row r="471" spans="1:37">
      <c r="A471" s="65" t="s">
        <v>129</v>
      </c>
      <c r="N471" s="61"/>
      <c r="O471" s="64" t="s">
        <v>129</v>
      </c>
      <c r="AB471" s="61"/>
      <c r="AD471" s="64" t="s">
        <v>130</v>
      </c>
    </row>
    <row r="472" spans="1:37">
      <c r="A472" s="57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9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8"/>
      <c r="AB472" s="59"/>
      <c r="AD472" s="58"/>
      <c r="AE472" s="126" t="str">
        <f>Daten!$A$32</f>
        <v>05.05.2017</v>
      </c>
      <c r="AF472" s="58"/>
      <c r="AG472" s="58"/>
      <c r="AH472" s="58"/>
      <c r="AI472" s="58"/>
      <c r="AJ472" s="58"/>
      <c r="AK472" s="58"/>
    </row>
    <row r="473" spans="1:37" ht="12" customHeight="1"/>
    <row r="474" spans="1:37">
      <c r="A474" s="51" t="s">
        <v>95</v>
      </c>
      <c r="B474" s="52"/>
      <c r="C474" s="52"/>
      <c r="D474" s="52"/>
      <c r="E474" s="53"/>
      <c r="F474" s="54" t="s">
        <v>96</v>
      </c>
      <c r="G474" s="52"/>
      <c r="H474" s="52"/>
      <c r="I474" s="52"/>
      <c r="J474" s="52"/>
      <c r="K474" s="52"/>
      <c r="L474" s="52"/>
      <c r="M474" s="52"/>
      <c r="N474" s="52"/>
      <c r="O474" s="52"/>
      <c r="P474" s="53"/>
      <c r="Q474" s="54" t="s">
        <v>97</v>
      </c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3"/>
      <c r="AC474" s="55" t="s">
        <v>98</v>
      </c>
    </row>
    <row r="475" spans="1:37">
      <c r="A475" s="57"/>
      <c r="B475" s="58"/>
      <c r="C475" s="58"/>
      <c r="D475" s="58"/>
      <c r="E475" s="59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9"/>
      <c r="Q475" s="58"/>
      <c r="R475" s="58" t="str">
        <f ca="1">SamstagHaupt!P37</f>
        <v>SV Werder Bremen</v>
      </c>
      <c r="S475" s="58"/>
      <c r="T475" s="58"/>
      <c r="U475" s="58"/>
      <c r="V475" s="58"/>
      <c r="W475" s="58"/>
      <c r="X475" s="58"/>
      <c r="Y475" s="58"/>
      <c r="Z475" s="58"/>
      <c r="AA475" s="58" t="str">
        <f>SamstagHaupt!N37</f>
        <v>M50</v>
      </c>
      <c r="AB475" s="59"/>
      <c r="AC475" s="55" t="s">
        <v>99</v>
      </c>
    </row>
    <row r="476" spans="1:37" ht="15.95" customHeight="1">
      <c r="A476" s="60" t="s">
        <v>100</v>
      </c>
      <c r="C476" s="56" t="str">
        <f ca="1">SamstagHaupt!I37</f>
        <v>Charlottenburger TSV</v>
      </c>
      <c r="M476" s="61"/>
      <c r="N476" s="62" t="s">
        <v>101</v>
      </c>
      <c r="O476" s="63"/>
      <c r="P476" s="56" t="str">
        <f ca="1">SamstagHaupt!M37</f>
        <v>TSV Ludwigshafen</v>
      </c>
      <c r="AB476" s="61"/>
    </row>
    <row r="477" spans="1:37">
      <c r="A477" s="57"/>
      <c r="B477" s="58"/>
      <c r="C477" s="58"/>
      <c r="M477" s="61"/>
      <c r="N477" s="62"/>
      <c r="AB477" s="61"/>
      <c r="AD477" s="64" t="s">
        <v>37</v>
      </c>
      <c r="AG477" s="64" t="s">
        <v>102</v>
      </c>
      <c r="AJ477" s="64" t="s">
        <v>39</v>
      </c>
    </row>
    <row r="478" spans="1:37">
      <c r="A478" s="65" t="s">
        <v>100</v>
      </c>
      <c r="C478" s="66"/>
      <c r="D478" s="67"/>
      <c r="E478" s="67"/>
      <c r="F478" s="67"/>
      <c r="G478" s="67"/>
      <c r="H478" s="68"/>
      <c r="I478" s="67"/>
      <c r="J478" s="67"/>
      <c r="K478" s="67"/>
      <c r="L478" s="67"/>
      <c r="M478" s="68"/>
      <c r="N478" s="67"/>
      <c r="O478" s="67"/>
      <c r="P478" s="67"/>
      <c r="Q478" s="67"/>
      <c r="R478" s="68"/>
      <c r="S478" s="67"/>
      <c r="T478" s="67"/>
      <c r="U478" s="67"/>
      <c r="V478" s="67"/>
      <c r="W478" s="68"/>
      <c r="X478" s="67"/>
      <c r="Y478" s="67"/>
      <c r="Z478" s="67"/>
      <c r="AA478" s="67"/>
      <c r="AB478" s="68"/>
      <c r="AC478" s="62"/>
      <c r="AD478" s="69"/>
      <c r="AE478" s="53"/>
      <c r="AF478" s="62"/>
      <c r="AG478" s="69"/>
      <c r="AH478" s="53"/>
      <c r="AJ478" s="69"/>
      <c r="AK478" s="53"/>
    </row>
    <row r="479" spans="1:37">
      <c r="A479" s="70" t="s">
        <v>101</v>
      </c>
      <c r="B479" s="58"/>
      <c r="C479" s="71"/>
      <c r="D479" s="72"/>
      <c r="E479" s="72"/>
      <c r="F479" s="72"/>
      <c r="G479" s="72"/>
      <c r="H479" s="59"/>
      <c r="I479" s="72"/>
      <c r="J479" s="72"/>
      <c r="K479" s="72"/>
      <c r="L479" s="72"/>
      <c r="M479" s="59"/>
      <c r="N479" s="72"/>
      <c r="O479" s="72"/>
      <c r="P479" s="72"/>
      <c r="Q479" s="72"/>
      <c r="R479" s="59"/>
      <c r="S479" s="72"/>
      <c r="T479" s="72"/>
      <c r="U479" s="72"/>
      <c r="V479" s="72"/>
      <c r="W479" s="59"/>
      <c r="X479" s="72"/>
      <c r="Y479" s="72"/>
      <c r="Z479" s="72"/>
      <c r="AA479" s="72"/>
      <c r="AB479" s="59"/>
      <c r="AC479" s="62"/>
      <c r="AD479" s="462">
        <f>SamstagHaupt!C37</f>
        <v>4</v>
      </c>
      <c r="AE479" s="463"/>
      <c r="AF479" s="62"/>
      <c r="AG479" s="462">
        <f>SamstagHaupt!E37</f>
        <v>16</v>
      </c>
      <c r="AH479" s="463"/>
      <c r="AJ479" s="462">
        <f>SamstagHaupt!F37</f>
        <v>4</v>
      </c>
      <c r="AK479" s="463"/>
    </row>
    <row r="480" spans="1:37">
      <c r="A480" s="65" t="s">
        <v>100</v>
      </c>
      <c r="C480" s="66"/>
      <c r="D480" s="67"/>
      <c r="E480" s="67"/>
      <c r="F480" s="67"/>
      <c r="G480" s="67"/>
      <c r="H480" s="68"/>
      <c r="I480" s="67"/>
      <c r="J480" s="67"/>
      <c r="K480" s="67"/>
      <c r="L480" s="67"/>
      <c r="M480" s="68"/>
      <c r="N480" s="67"/>
      <c r="O480" s="67"/>
      <c r="P480" s="67"/>
      <c r="Q480" s="67"/>
      <c r="R480" s="68"/>
      <c r="S480" s="67"/>
      <c r="T480" s="67"/>
      <c r="U480" s="67"/>
      <c r="V480" s="67"/>
      <c r="W480" s="68"/>
      <c r="X480" s="67"/>
      <c r="Y480" s="67"/>
      <c r="Z480" s="67"/>
      <c r="AA480" s="67"/>
      <c r="AB480" s="68"/>
      <c r="AC480" s="62"/>
      <c r="AD480" s="57"/>
      <c r="AE480" s="59"/>
      <c r="AF480" s="62"/>
      <c r="AG480" s="57"/>
      <c r="AH480" s="59"/>
      <c r="AJ480" s="57"/>
      <c r="AK480" s="59"/>
    </row>
    <row r="481" spans="1:37">
      <c r="A481" s="70" t="s">
        <v>101</v>
      </c>
      <c r="B481" s="58"/>
      <c r="C481" s="71"/>
      <c r="D481" s="72"/>
      <c r="E481" s="72"/>
      <c r="F481" s="72"/>
      <c r="G481" s="72"/>
      <c r="H481" s="59"/>
      <c r="I481" s="72"/>
      <c r="J481" s="72"/>
      <c r="K481" s="72"/>
      <c r="L481" s="72"/>
      <c r="M481" s="59"/>
      <c r="N481" s="72"/>
      <c r="O481" s="72"/>
      <c r="P481" s="72"/>
      <c r="Q481" s="72"/>
      <c r="R481" s="59"/>
      <c r="S481" s="72"/>
      <c r="T481" s="72"/>
      <c r="U481" s="72"/>
      <c r="V481" s="72"/>
      <c r="W481" s="59"/>
      <c r="X481" s="72"/>
      <c r="Y481" s="72"/>
      <c r="Z481" s="72"/>
      <c r="AA481" s="72"/>
      <c r="AB481" s="59"/>
      <c r="AC481" s="62"/>
      <c r="AD481" s="62"/>
      <c r="AE481" s="62"/>
      <c r="AF481" s="62"/>
      <c r="AG481" s="62"/>
    </row>
    <row r="482" spans="1:37">
      <c r="A482" s="65" t="s">
        <v>100</v>
      </c>
      <c r="C482" s="66"/>
      <c r="D482" s="67"/>
      <c r="E482" s="67"/>
      <c r="F482" s="67"/>
      <c r="G482" s="67"/>
      <c r="H482" s="68"/>
      <c r="I482" s="67"/>
      <c r="J482" s="67"/>
      <c r="K482" s="67"/>
      <c r="L482" s="67"/>
      <c r="M482" s="68"/>
      <c r="N482" s="67"/>
      <c r="O482" s="67"/>
      <c r="P482" s="67"/>
      <c r="Q482" s="67"/>
      <c r="R482" s="68"/>
      <c r="S482" s="67"/>
      <c r="T482" s="67"/>
      <c r="U482" s="67"/>
      <c r="V482" s="67"/>
      <c r="W482" s="68"/>
      <c r="X482" s="67"/>
      <c r="Y482" s="67"/>
      <c r="Z482" s="67"/>
      <c r="AA482" s="67"/>
      <c r="AB482" s="68"/>
      <c r="AC482" s="62"/>
      <c r="AD482" s="73" t="s">
        <v>103</v>
      </c>
      <c r="AE482" s="62"/>
      <c r="AF482" s="62"/>
      <c r="AG482" s="62"/>
    </row>
    <row r="483" spans="1:37">
      <c r="A483" s="70" t="s">
        <v>101</v>
      </c>
      <c r="B483" s="58"/>
      <c r="C483" s="71"/>
      <c r="D483" s="72"/>
      <c r="E483" s="72"/>
      <c r="F483" s="72"/>
      <c r="G483" s="72"/>
      <c r="H483" s="59"/>
      <c r="I483" s="72"/>
      <c r="J483" s="72"/>
      <c r="K483" s="72"/>
      <c r="L483" s="72"/>
      <c r="M483" s="59"/>
      <c r="N483" s="72"/>
      <c r="O483" s="72"/>
      <c r="P483" s="72"/>
      <c r="Q483" s="72"/>
      <c r="R483" s="59"/>
      <c r="S483" s="72"/>
      <c r="T483" s="72"/>
      <c r="U483" s="72"/>
      <c r="V483" s="72"/>
      <c r="W483" s="59"/>
      <c r="X483" s="72"/>
      <c r="Y483" s="72"/>
      <c r="Z483" s="72"/>
      <c r="AA483" s="72"/>
      <c r="AB483" s="59"/>
      <c r="AC483" s="62"/>
      <c r="AD483" s="62"/>
      <c r="AE483" s="62"/>
      <c r="AF483" s="62"/>
      <c r="AG483" s="62"/>
    </row>
    <row r="484" spans="1:37">
      <c r="A484" s="65" t="s">
        <v>100</v>
      </c>
      <c r="C484" s="66"/>
      <c r="D484" s="67"/>
      <c r="E484" s="67"/>
      <c r="F484" s="67"/>
      <c r="G484" s="67"/>
      <c r="H484" s="68"/>
      <c r="I484" s="67"/>
      <c r="J484" s="67"/>
      <c r="K484" s="67"/>
      <c r="L484" s="67"/>
      <c r="M484" s="68"/>
      <c r="N484" s="67"/>
      <c r="O484" s="67"/>
      <c r="P484" s="67"/>
      <c r="Q484" s="67"/>
      <c r="R484" s="68"/>
      <c r="S484" s="67"/>
      <c r="T484" s="67"/>
      <c r="U484" s="67"/>
      <c r="V484" s="67"/>
      <c r="W484" s="68"/>
      <c r="X484" s="67"/>
      <c r="Y484" s="67"/>
      <c r="Z484" s="67"/>
      <c r="AA484" s="67"/>
      <c r="AB484" s="68"/>
      <c r="AC484" s="62"/>
      <c r="AD484" s="74" t="str">
        <f>Daten!$A$31</f>
        <v>DM Senioren 2017</v>
      </c>
      <c r="AE484" s="58"/>
      <c r="AF484" s="58"/>
      <c r="AG484" s="58"/>
      <c r="AH484" s="58"/>
      <c r="AI484" s="58"/>
      <c r="AJ484" s="58"/>
      <c r="AK484" s="58"/>
    </row>
    <row r="485" spans="1:37">
      <c r="A485" s="70" t="s">
        <v>101</v>
      </c>
      <c r="B485" s="58"/>
      <c r="C485" s="71"/>
      <c r="D485" s="72"/>
      <c r="E485" s="72"/>
      <c r="F485" s="72"/>
      <c r="G485" s="72"/>
      <c r="H485" s="59"/>
      <c r="I485" s="72"/>
      <c r="J485" s="72"/>
      <c r="K485" s="72"/>
      <c r="L485" s="72"/>
      <c r="M485" s="59"/>
      <c r="N485" s="72"/>
      <c r="O485" s="72"/>
      <c r="P485" s="72"/>
      <c r="Q485" s="72"/>
      <c r="R485" s="59"/>
      <c r="S485" s="72"/>
      <c r="T485" s="72"/>
      <c r="U485" s="72"/>
      <c r="V485" s="72"/>
      <c r="W485" s="59"/>
      <c r="X485" s="72"/>
      <c r="Y485" s="72"/>
      <c r="Z485" s="72"/>
      <c r="AA485" s="72"/>
      <c r="AB485" s="59"/>
      <c r="AC485" s="62"/>
      <c r="AD485" s="75" t="str">
        <f>SamstagHaupt!G37</f>
        <v>M50</v>
      </c>
      <c r="AE485" s="76"/>
      <c r="AF485" s="76"/>
      <c r="AG485" s="75" t="s">
        <v>34</v>
      </c>
      <c r="AH485" s="76"/>
      <c r="AI485" s="76"/>
      <c r="AJ485" s="76"/>
      <c r="AK485" s="76"/>
    </row>
    <row r="486" spans="1:37">
      <c r="A486" s="65" t="s">
        <v>100</v>
      </c>
      <c r="C486" s="66"/>
      <c r="D486" s="67"/>
      <c r="E486" s="67"/>
      <c r="F486" s="67"/>
      <c r="G486" s="67"/>
      <c r="H486" s="68"/>
      <c r="I486" s="67"/>
      <c r="J486" s="67"/>
      <c r="K486" s="67"/>
      <c r="L486" s="67"/>
      <c r="M486" s="68"/>
      <c r="N486" s="67"/>
      <c r="O486" s="67"/>
      <c r="P486" s="67"/>
      <c r="Q486" s="67"/>
      <c r="R486" s="68"/>
      <c r="S486" s="67"/>
      <c r="T486" s="67"/>
      <c r="U486" s="67"/>
      <c r="V486" s="67"/>
      <c r="W486" s="68"/>
      <c r="X486" s="67"/>
      <c r="Y486" s="67"/>
      <c r="Z486" s="67"/>
      <c r="AA486" s="67"/>
      <c r="AB486" s="68"/>
      <c r="AC486" s="62"/>
      <c r="AD486" s="77"/>
      <c r="AE486" s="62"/>
      <c r="AF486" s="62"/>
      <c r="AG486" s="62"/>
      <c r="AH486" s="62"/>
      <c r="AI486" s="62"/>
      <c r="AJ486" s="62"/>
      <c r="AK486" s="62"/>
    </row>
    <row r="487" spans="1:37">
      <c r="A487" s="70" t="s">
        <v>101</v>
      </c>
      <c r="B487" s="58"/>
      <c r="C487" s="71"/>
      <c r="D487" s="72"/>
      <c r="E487" s="72"/>
      <c r="F487" s="72"/>
      <c r="G487" s="72"/>
      <c r="H487" s="59"/>
      <c r="I487" s="72"/>
      <c r="J487" s="72"/>
      <c r="K487" s="72"/>
      <c r="L487" s="72"/>
      <c r="M487" s="59"/>
      <c r="N487" s="72"/>
      <c r="O487" s="72"/>
      <c r="P487" s="72"/>
      <c r="Q487" s="72"/>
      <c r="R487" s="59"/>
      <c r="S487" s="72"/>
      <c r="T487" s="72"/>
      <c r="U487" s="72"/>
      <c r="V487" s="72"/>
      <c r="W487" s="59"/>
      <c r="X487" s="72"/>
      <c r="Y487" s="72"/>
      <c r="Z487" s="72"/>
      <c r="AA487" s="72"/>
      <c r="AB487" s="59"/>
      <c r="AC487" s="62"/>
      <c r="AD487" s="78" t="s">
        <v>104</v>
      </c>
      <c r="AE487" s="76"/>
      <c r="AF487" s="76"/>
      <c r="AG487" s="76"/>
      <c r="AH487" s="79"/>
      <c r="AI487" s="76"/>
      <c r="AJ487" s="76"/>
      <c r="AK487" s="80"/>
    </row>
    <row r="488" spans="1:37">
      <c r="D488" s="64"/>
      <c r="AD488" s="81"/>
      <c r="AE488" s="52"/>
      <c r="AF488" s="52"/>
      <c r="AG488" s="52"/>
      <c r="AH488" s="82"/>
      <c r="AI488" s="52"/>
      <c r="AJ488" s="52"/>
      <c r="AK488" s="53"/>
    </row>
    <row r="489" spans="1:37">
      <c r="A489" s="83" t="s">
        <v>105</v>
      </c>
      <c r="B489" s="76"/>
      <c r="C489" s="80"/>
      <c r="D489" s="84"/>
      <c r="E489" s="84" t="s">
        <v>100</v>
      </c>
      <c r="F489" s="85" t="s">
        <v>21</v>
      </c>
      <c r="G489" s="84" t="s">
        <v>101</v>
      </c>
      <c r="H489" s="86"/>
      <c r="I489" s="84" t="s">
        <v>106</v>
      </c>
      <c r="J489" s="84"/>
      <c r="K489" s="84"/>
      <c r="L489" s="84"/>
      <c r="M489" s="86"/>
      <c r="N489" s="84" t="s">
        <v>107</v>
      </c>
      <c r="O489" s="84"/>
      <c r="P489" s="84"/>
      <c r="Q489" s="84"/>
      <c r="R489" s="86"/>
      <c r="S489" s="73"/>
      <c r="T489" s="73"/>
      <c r="AD489" s="87" t="s">
        <v>108</v>
      </c>
      <c r="AE489" s="58"/>
      <c r="AF489" s="58"/>
      <c r="AG489" s="58"/>
      <c r="AH489" s="72"/>
      <c r="AI489" s="58"/>
      <c r="AJ489" s="58"/>
      <c r="AK489" s="59"/>
    </row>
    <row r="490" spans="1:37">
      <c r="A490" s="60"/>
      <c r="C490" s="61"/>
      <c r="H490" s="61"/>
      <c r="M490" s="61"/>
      <c r="N490" s="88"/>
      <c r="O490" s="89"/>
      <c r="P490" s="89"/>
      <c r="Q490" s="89"/>
      <c r="R490" s="90"/>
      <c r="S490" s="62"/>
      <c r="T490" s="56" t="s">
        <v>109</v>
      </c>
      <c r="AD490" s="91"/>
      <c r="AE490" s="62"/>
      <c r="AF490" s="62"/>
      <c r="AG490" s="62"/>
      <c r="AH490" s="92"/>
      <c r="AI490" s="62"/>
      <c r="AJ490" s="62"/>
      <c r="AK490" s="61"/>
    </row>
    <row r="491" spans="1:37">
      <c r="A491" s="93" t="s">
        <v>110</v>
      </c>
      <c r="B491" s="58"/>
      <c r="C491" s="59"/>
      <c r="D491" s="58"/>
      <c r="E491" s="58"/>
      <c r="F491" s="94" t="s">
        <v>21</v>
      </c>
      <c r="G491" s="58"/>
      <c r="H491" s="59"/>
      <c r="I491" s="58"/>
      <c r="J491" s="58"/>
      <c r="K491" s="94" t="s">
        <v>21</v>
      </c>
      <c r="L491" s="58"/>
      <c r="M491" s="59"/>
      <c r="N491" s="95"/>
      <c r="O491" s="95"/>
      <c r="P491" s="96"/>
      <c r="Q491" s="97"/>
      <c r="R491" s="98"/>
      <c r="S491" s="62"/>
      <c r="T491" s="62"/>
      <c r="AD491" s="87" t="s">
        <v>111</v>
      </c>
      <c r="AE491" s="58"/>
      <c r="AF491" s="58"/>
      <c r="AG491" s="58"/>
      <c r="AH491" s="72"/>
      <c r="AI491" s="58"/>
      <c r="AJ491" s="58"/>
      <c r="AK491" s="59"/>
    </row>
    <row r="492" spans="1:37">
      <c r="A492" s="60"/>
      <c r="C492" s="61"/>
      <c r="H492" s="61"/>
      <c r="K492" s="99"/>
      <c r="M492" s="61"/>
      <c r="N492" s="62"/>
      <c r="Q492" s="100"/>
      <c r="R492" s="61"/>
      <c r="S492" s="62"/>
      <c r="T492" s="58"/>
      <c r="U492" s="58"/>
      <c r="V492" s="58"/>
      <c r="W492" s="58"/>
      <c r="X492" s="58"/>
      <c r="Y492" s="58"/>
      <c r="Z492" s="58"/>
      <c r="AA492" s="58"/>
      <c r="AB492" s="58"/>
      <c r="AC492" s="62"/>
      <c r="AD492" s="91"/>
      <c r="AE492" s="62"/>
      <c r="AF492" s="62"/>
      <c r="AG492" s="62"/>
      <c r="AH492" s="92"/>
      <c r="AI492" s="62"/>
      <c r="AJ492" s="62"/>
      <c r="AK492" s="61"/>
    </row>
    <row r="493" spans="1:37">
      <c r="A493" s="93" t="s">
        <v>112</v>
      </c>
      <c r="B493" s="58"/>
      <c r="C493" s="59"/>
      <c r="D493" s="58"/>
      <c r="E493" s="58"/>
      <c r="F493" s="94" t="s">
        <v>21</v>
      </c>
      <c r="G493" s="58"/>
      <c r="H493" s="59"/>
      <c r="I493" s="58"/>
      <c r="J493" s="58"/>
      <c r="K493" s="94" t="s">
        <v>21</v>
      </c>
      <c r="L493" s="58"/>
      <c r="M493" s="59"/>
      <c r="N493" s="58"/>
      <c r="O493" s="58"/>
      <c r="P493" s="94" t="s">
        <v>21</v>
      </c>
      <c r="Q493" s="101"/>
      <c r="R493" s="59"/>
      <c r="S493" s="62"/>
      <c r="T493" s="62"/>
      <c r="AD493" s="87" t="s">
        <v>113</v>
      </c>
      <c r="AE493" s="58"/>
      <c r="AF493" s="58"/>
      <c r="AG493" s="58"/>
      <c r="AH493" s="72"/>
      <c r="AI493" s="58"/>
      <c r="AJ493" s="58"/>
      <c r="AK493" s="59"/>
    </row>
    <row r="494" spans="1:37">
      <c r="AD494" s="91" t="s">
        <v>114</v>
      </c>
      <c r="AE494" s="62"/>
      <c r="AF494" s="62"/>
      <c r="AG494" s="62"/>
      <c r="AH494" s="92"/>
      <c r="AI494" s="62"/>
      <c r="AJ494" s="62"/>
      <c r="AK494" s="61"/>
    </row>
    <row r="495" spans="1:37">
      <c r="A495" s="102"/>
      <c r="B495" s="76"/>
      <c r="C495" s="76"/>
      <c r="D495" s="76"/>
      <c r="E495" s="76" t="s">
        <v>100</v>
      </c>
      <c r="F495" s="76"/>
      <c r="G495" s="76"/>
      <c r="H495" s="76"/>
      <c r="I495" s="76"/>
      <c r="J495" s="76"/>
      <c r="K495" s="76"/>
      <c r="L495" s="76"/>
      <c r="M495" s="76"/>
      <c r="N495" s="85" t="s">
        <v>40</v>
      </c>
      <c r="O495" s="76"/>
      <c r="P495" s="76"/>
      <c r="Q495" s="76"/>
      <c r="R495" s="76"/>
      <c r="S495" s="76"/>
      <c r="T495" s="76" t="s">
        <v>101</v>
      </c>
      <c r="U495" s="76"/>
      <c r="V495" s="76"/>
      <c r="W495" s="76"/>
      <c r="X495" s="76"/>
      <c r="Y495" s="76"/>
      <c r="Z495" s="76"/>
      <c r="AA495" s="76"/>
      <c r="AB495" s="80"/>
      <c r="AD495" s="87" t="s">
        <v>115</v>
      </c>
      <c r="AE495" s="58"/>
      <c r="AF495" s="58"/>
      <c r="AG495" s="58"/>
      <c r="AH495" s="72"/>
      <c r="AI495" s="58"/>
      <c r="AJ495" s="58"/>
      <c r="AK495" s="59"/>
    </row>
    <row r="496" spans="1:37">
      <c r="A496" s="103" t="s">
        <v>116</v>
      </c>
      <c r="B496" s="104" t="s">
        <v>117</v>
      </c>
      <c r="C496" s="104"/>
      <c r="D496" s="104"/>
      <c r="E496" s="104"/>
      <c r="F496" s="104"/>
      <c r="G496" s="105"/>
      <c r="H496" s="104" t="s">
        <v>118</v>
      </c>
      <c r="I496" s="104"/>
      <c r="J496" s="105"/>
      <c r="K496" s="106" t="s">
        <v>119</v>
      </c>
      <c r="L496" s="107" t="s">
        <v>120</v>
      </c>
      <c r="M496" s="108"/>
      <c r="N496" s="109" t="s">
        <v>94</v>
      </c>
      <c r="O496" s="105" t="s">
        <v>116</v>
      </c>
      <c r="P496" s="104" t="s">
        <v>117</v>
      </c>
      <c r="Q496" s="104"/>
      <c r="R496" s="104"/>
      <c r="S496" s="104"/>
      <c r="T496" s="104"/>
      <c r="U496" s="105"/>
      <c r="V496" s="104" t="s">
        <v>118</v>
      </c>
      <c r="W496" s="104"/>
      <c r="X496" s="105"/>
      <c r="Y496" s="106" t="s">
        <v>119</v>
      </c>
      <c r="Z496" s="107" t="s">
        <v>120</v>
      </c>
      <c r="AA496" s="108"/>
      <c r="AB496" s="109" t="s">
        <v>94</v>
      </c>
    </row>
    <row r="497" spans="1:37">
      <c r="A497" s="110" t="s">
        <v>121</v>
      </c>
      <c r="B497" s="111"/>
      <c r="C497" s="111"/>
      <c r="D497" s="111"/>
      <c r="E497" s="111"/>
      <c r="F497" s="111"/>
      <c r="G497" s="112"/>
      <c r="H497" s="111"/>
      <c r="I497" s="111"/>
      <c r="J497" s="112"/>
      <c r="K497" s="113"/>
      <c r="L497" s="114"/>
      <c r="M497" s="115"/>
      <c r="N497" s="116"/>
      <c r="O497" s="117" t="s">
        <v>121</v>
      </c>
      <c r="P497" s="111"/>
      <c r="Q497" s="111"/>
      <c r="R497" s="111"/>
      <c r="S497" s="111"/>
      <c r="T497" s="111"/>
      <c r="U497" s="112"/>
      <c r="V497" s="111"/>
      <c r="W497" s="111"/>
      <c r="X497" s="112"/>
      <c r="Y497" s="113"/>
      <c r="Z497" s="114"/>
      <c r="AA497" s="115"/>
      <c r="AB497" s="116"/>
      <c r="AD497" s="64" t="s">
        <v>122</v>
      </c>
    </row>
    <row r="498" spans="1:37">
      <c r="A498" s="110" t="s">
        <v>123</v>
      </c>
      <c r="B498" s="111"/>
      <c r="C498" s="111"/>
      <c r="D498" s="111"/>
      <c r="E498" s="111"/>
      <c r="F498" s="111"/>
      <c r="G498" s="112"/>
      <c r="H498" s="111"/>
      <c r="I498" s="111"/>
      <c r="J498" s="112"/>
      <c r="K498" s="118"/>
      <c r="L498" s="119"/>
      <c r="M498" s="112"/>
      <c r="N498" s="116"/>
      <c r="O498" s="117" t="s">
        <v>123</v>
      </c>
      <c r="P498" s="111"/>
      <c r="Q498" s="111"/>
      <c r="R498" s="111"/>
      <c r="S498" s="111"/>
      <c r="T498" s="111"/>
      <c r="U498" s="112"/>
      <c r="V498" s="111"/>
      <c r="W498" s="111"/>
      <c r="X498" s="112"/>
      <c r="Y498" s="118"/>
      <c r="Z498" s="119"/>
      <c r="AA498" s="112"/>
      <c r="AB498" s="116"/>
      <c r="AD498" s="120"/>
      <c r="AE498" s="58"/>
      <c r="AF498" s="58"/>
      <c r="AG498" s="58"/>
      <c r="AH498" s="58"/>
      <c r="AI498" s="58"/>
      <c r="AJ498" s="58"/>
      <c r="AK498" s="58"/>
    </row>
    <row r="499" spans="1:37">
      <c r="A499" s="110" t="s">
        <v>124</v>
      </c>
      <c r="B499" s="111"/>
      <c r="C499" s="111"/>
      <c r="D499" s="111"/>
      <c r="E499" s="111"/>
      <c r="F499" s="111"/>
      <c r="G499" s="112"/>
      <c r="H499" s="111"/>
      <c r="I499" s="111"/>
      <c r="J499" s="112"/>
      <c r="K499" s="118"/>
      <c r="L499" s="119"/>
      <c r="M499" s="112"/>
      <c r="N499" s="116"/>
      <c r="O499" s="117" t="s">
        <v>124</v>
      </c>
      <c r="P499" s="111"/>
      <c r="Q499" s="111"/>
      <c r="R499" s="111"/>
      <c r="S499" s="111"/>
      <c r="T499" s="111"/>
      <c r="U499" s="112"/>
      <c r="V499" s="111"/>
      <c r="W499" s="111"/>
      <c r="X499" s="112"/>
      <c r="Y499" s="118"/>
      <c r="Z499" s="119"/>
      <c r="AA499" s="112"/>
      <c r="AB499" s="116"/>
      <c r="AD499" s="64" t="s">
        <v>96</v>
      </c>
    </row>
    <row r="500" spans="1:37">
      <c r="A500" s="110" t="s">
        <v>125</v>
      </c>
      <c r="B500" s="111"/>
      <c r="C500" s="111"/>
      <c r="D500" s="111"/>
      <c r="E500" s="111"/>
      <c r="F500" s="111"/>
      <c r="G500" s="112"/>
      <c r="H500" s="111"/>
      <c r="I500" s="111"/>
      <c r="J500" s="112"/>
      <c r="K500" s="118"/>
      <c r="L500" s="119"/>
      <c r="M500" s="112"/>
      <c r="N500" s="116"/>
      <c r="O500" s="117" t="s">
        <v>125</v>
      </c>
      <c r="P500" s="111"/>
      <c r="Q500" s="111"/>
      <c r="R500" s="111"/>
      <c r="S500" s="111"/>
      <c r="T500" s="111"/>
      <c r="U500" s="112"/>
      <c r="V500" s="111"/>
      <c r="W500" s="111"/>
      <c r="X500" s="112"/>
      <c r="Y500" s="118"/>
      <c r="Z500" s="119"/>
      <c r="AA500" s="112"/>
      <c r="AB500" s="116"/>
      <c r="AD500" s="120"/>
      <c r="AE500" s="58"/>
      <c r="AF500" s="58"/>
      <c r="AG500" s="58"/>
      <c r="AH500" s="58"/>
      <c r="AI500" s="58"/>
      <c r="AJ500" s="58"/>
      <c r="AK500" s="58"/>
    </row>
    <row r="501" spans="1:37">
      <c r="A501" s="110" t="s">
        <v>126</v>
      </c>
      <c r="B501" s="111"/>
      <c r="C501" s="111"/>
      <c r="D501" s="111"/>
      <c r="E501" s="111"/>
      <c r="F501" s="111"/>
      <c r="G501" s="112"/>
      <c r="H501" s="111"/>
      <c r="I501" s="111"/>
      <c r="J501" s="112"/>
      <c r="K501" s="118"/>
      <c r="L501" s="119"/>
      <c r="M501" s="112"/>
      <c r="N501" s="116"/>
      <c r="O501" s="117" t="s">
        <v>126</v>
      </c>
      <c r="P501" s="111"/>
      <c r="Q501" s="111"/>
      <c r="R501" s="111"/>
      <c r="S501" s="111"/>
      <c r="T501" s="111"/>
      <c r="U501" s="112"/>
      <c r="V501" s="111"/>
      <c r="W501" s="111"/>
      <c r="X501" s="112"/>
      <c r="Y501" s="118"/>
      <c r="Z501" s="119"/>
      <c r="AA501" s="112"/>
      <c r="AB501" s="116"/>
      <c r="AD501" s="64" t="s">
        <v>127</v>
      </c>
    </row>
    <row r="502" spans="1:37">
      <c r="A502" s="121" t="s">
        <v>128</v>
      </c>
      <c r="B502" s="58"/>
      <c r="C502" s="58"/>
      <c r="D502" s="58"/>
      <c r="E502" s="58"/>
      <c r="F502" s="58"/>
      <c r="G502" s="72"/>
      <c r="H502" s="58"/>
      <c r="I502" s="58"/>
      <c r="J502" s="72"/>
      <c r="K502" s="122"/>
      <c r="L502" s="123"/>
      <c r="M502" s="72"/>
      <c r="N502" s="59"/>
      <c r="O502" s="124" t="s">
        <v>128</v>
      </c>
      <c r="P502" s="58"/>
      <c r="Q502" s="58"/>
      <c r="R502" s="58"/>
      <c r="S502" s="58"/>
      <c r="T502" s="58"/>
      <c r="U502" s="72"/>
      <c r="V502" s="58"/>
      <c r="W502" s="58"/>
      <c r="X502" s="72"/>
      <c r="Y502" s="122"/>
      <c r="Z502" s="123"/>
      <c r="AA502" s="72"/>
      <c r="AB502" s="59"/>
      <c r="AD502" s="120"/>
      <c r="AE502" s="125" t="str">
        <f>Daten!$A$35</f>
        <v>Fredenbeck</v>
      </c>
      <c r="AF502" s="58"/>
      <c r="AG502" s="58"/>
      <c r="AH502" s="58"/>
      <c r="AI502" s="58"/>
      <c r="AJ502" s="58"/>
      <c r="AK502" s="58"/>
    </row>
    <row r="503" spans="1:37">
      <c r="A503" s="65" t="s">
        <v>129</v>
      </c>
      <c r="N503" s="61"/>
      <c r="O503" s="64" t="s">
        <v>129</v>
      </c>
      <c r="AB503" s="61"/>
      <c r="AD503" s="64" t="s">
        <v>130</v>
      </c>
    </row>
    <row r="504" spans="1:37">
      <c r="A504" s="57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9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8"/>
      <c r="AB504" s="59"/>
      <c r="AD504" s="58"/>
      <c r="AE504" s="126" t="str">
        <f>Daten!$A$32</f>
        <v>05.05.2017</v>
      </c>
      <c r="AF504" s="58"/>
      <c r="AG504" s="58"/>
      <c r="AH504" s="58"/>
      <c r="AI504" s="58"/>
      <c r="AJ504" s="58"/>
      <c r="AK504" s="58"/>
    </row>
    <row r="505" spans="1:37">
      <c r="A505" s="51" t="s">
        <v>95</v>
      </c>
      <c r="B505" s="52"/>
      <c r="C505" s="52"/>
      <c r="D505" s="52"/>
      <c r="E505" s="53"/>
      <c r="F505" s="54" t="s">
        <v>96</v>
      </c>
      <c r="G505" s="52"/>
      <c r="H505" s="52"/>
      <c r="I505" s="52"/>
      <c r="J505" s="52"/>
      <c r="K505" s="52"/>
      <c r="L505" s="52"/>
      <c r="M505" s="52"/>
      <c r="N505" s="52"/>
      <c r="O505" s="52"/>
      <c r="P505" s="53"/>
      <c r="Q505" s="54" t="s">
        <v>97</v>
      </c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3"/>
      <c r="AC505" s="55" t="s">
        <v>98</v>
      </c>
    </row>
    <row r="506" spans="1:37">
      <c r="A506" s="57"/>
      <c r="B506" s="58"/>
      <c r="C506" s="58"/>
      <c r="D506" s="58"/>
      <c r="E506" s="59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9"/>
      <c r="Q506" s="58"/>
      <c r="R506" s="58" t="str">
        <f ca="1">SamstagHaupt!P38</f>
        <v>TV Zeilhard</v>
      </c>
      <c r="S506" s="58"/>
      <c r="T506" s="58"/>
      <c r="U506" s="58"/>
      <c r="V506" s="58"/>
      <c r="W506" s="58"/>
      <c r="X506" s="58"/>
      <c r="Y506" s="58"/>
      <c r="Z506" s="58"/>
      <c r="AA506" s="58" t="str">
        <f>SamstagHaupt!N38</f>
        <v>M40</v>
      </c>
      <c r="AB506" s="59"/>
      <c r="AC506" s="55" t="s">
        <v>99</v>
      </c>
    </row>
    <row r="507" spans="1:37" ht="15.95" customHeight="1">
      <c r="A507" s="60" t="s">
        <v>100</v>
      </c>
      <c r="C507" s="56" t="str">
        <f ca="1">SamstagHaupt!I38</f>
        <v>SG Arbergen-Mahndorf</v>
      </c>
      <c r="M507" s="61"/>
      <c r="N507" s="62" t="s">
        <v>101</v>
      </c>
      <c r="O507" s="63"/>
      <c r="P507" s="56" t="str">
        <f ca="1">SamstagHaupt!M38</f>
        <v>VfL Waiblingen</v>
      </c>
      <c r="AB507" s="61"/>
    </row>
    <row r="508" spans="1:37">
      <c r="A508" s="57"/>
      <c r="B508" s="58"/>
      <c r="C508" s="58"/>
      <c r="M508" s="61"/>
      <c r="N508" s="62"/>
      <c r="AB508" s="61"/>
      <c r="AD508" s="64" t="s">
        <v>37</v>
      </c>
      <c r="AG508" s="64" t="s">
        <v>102</v>
      </c>
      <c r="AJ508" s="64" t="s">
        <v>39</v>
      </c>
    </row>
    <row r="509" spans="1:37">
      <c r="A509" s="65" t="s">
        <v>100</v>
      </c>
      <c r="C509" s="66"/>
      <c r="D509" s="67"/>
      <c r="E509" s="67"/>
      <c r="F509" s="67"/>
      <c r="G509" s="67"/>
      <c r="H509" s="68"/>
      <c r="I509" s="67"/>
      <c r="J509" s="67"/>
      <c r="K509" s="67"/>
      <c r="L509" s="67"/>
      <c r="M509" s="68"/>
      <c r="N509" s="67"/>
      <c r="O509" s="67"/>
      <c r="P509" s="67"/>
      <c r="Q509" s="67"/>
      <c r="R509" s="68"/>
      <c r="S509" s="67"/>
      <c r="T509" s="67"/>
      <c r="U509" s="67"/>
      <c r="V509" s="67"/>
      <c r="W509" s="68"/>
      <c r="X509" s="67"/>
      <c r="Y509" s="67"/>
      <c r="Z509" s="67"/>
      <c r="AA509" s="67"/>
      <c r="AB509" s="68"/>
      <c r="AC509" s="62"/>
      <c r="AD509" s="69"/>
      <c r="AE509" s="53"/>
      <c r="AF509" s="62"/>
      <c r="AG509" s="69"/>
      <c r="AH509" s="53"/>
      <c r="AJ509" s="69"/>
      <c r="AK509" s="53"/>
    </row>
    <row r="510" spans="1:37">
      <c r="A510" s="70" t="s">
        <v>101</v>
      </c>
      <c r="B510" s="58"/>
      <c r="C510" s="71"/>
      <c r="D510" s="72"/>
      <c r="E510" s="72"/>
      <c r="F510" s="72"/>
      <c r="G510" s="72"/>
      <c r="H510" s="59"/>
      <c r="I510" s="72"/>
      <c r="J510" s="72"/>
      <c r="K510" s="72"/>
      <c r="L510" s="72"/>
      <c r="M510" s="59"/>
      <c r="N510" s="72"/>
      <c r="O510" s="72"/>
      <c r="P510" s="72"/>
      <c r="Q510" s="72"/>
      <c r="R510" s="59"/>
      <c r="S510" s="72"/>
      <c r="T510" s="72"/>
      <c r="U510" s="72"/>
      <c r="V510" s="72"/>
      <c r="W510" s="59"/>
      <c r="X510" s="72"/>
      <c r="Y510" s="72"/>
      <c r="Z510" s="72"/>
      <c r="AA510" s="72"/>
      <c r="AB510" s="59"/>
      <c r="AC510" s="62"/>
      <c r="AD510" s="462">
        <f>SamstagHaupt!C38</f>
        <v>5</v>
      </c>
      <c r="AE510" s="463"/>
      <c r="AF510" s="62"/>
      <c r="AG510" s="462">
        <f>SamstagHaupt!E38</f>
        <v>17</v>
      </c>
      <c r="AH510" s="463"/>
      <c r="AJ510" s="462">
        <f>SamstagHaupt!F38</f>
        <v>1</v>
      </c>
      <c r="AK510" s="463"/>
    </row>
    <row r="511" spans="1:37">
      <c r="A511" s="65" t="s">
        <v>100</v>
      </c>
      <c r="C511" s="66"/>
      <c r="D511" s="67"/>
      <c r="E511" s="67"/>
      <c r="F511" s="67"/>
      <c r="G511" s="67"/>
      <c r="H511" s="68"/>
      <c r="I511" s="67"/>
      <c r="J511" s="67"/>
      <c r="K511" s="67"/>
      <c r="L511" s="67"/>
      <c r="M511" s="68"/>
      <c r="N511" s="67"/>
      <c r="O511" s="67"/>
      <c r="P511" s="67"/>
      <c r="Q511" s="67"/>
      <c r="R511" s="68"/>
      <c r="S511" s="67"/>
      <c r="T511" s="67"/>
      <c r="U511" s="67"/>
      <c r="V511" s="67"/>
      <c r="W511" s="68"/>
      <c r="X511" s="67"/>
      <c r="Y511" s="67"/>
      <c r="Z511" s="67"/>
      <c r="AA511" s="67"/>
      <c r="AB511" s="68"/>
      <c r="AC511" s="62"/>
      <c r="AD511" s="57"/>
      <c r="AE511" s="59"/>
      <c r="AF511" s="62"/>
      <c r="AG511" s="57"/>
      <c r="AH511" s="59"/>
      <c r="AJ511" s="57"/>
      <c r="AK511" s="59"/>
    </row>
    <row r="512" spans="1:37">
      <c r="A512" s="70" t="s">
        <v>101</v>
      </c>
      <c r="B512" s="58"/>
      <c r="C512" s="71"/>
      <c r="D512" s="72"/>
      <c r="E512" s="72"/>
      <c r="F512" s="72"/>
      <c r="G512" s="72"/>
      <c r="H512" s="59"/>
      <c r="I512" s="72"/>
      <c r="J512" s="72"/>
      <c r="K512" s="72"/>
      <c r="L512" s="72"/>
      <c r="M512" s="59"/>
      <c r="N512" s="72"/>
      <c r="O512" s="72"/>
      <c r="P512" s="72"/>
      <c r="Q512" s="72"/>
      <c r="R512" s="59"/>
      <c r="S512" s="72"/>
      <c r="T512" s="72"/>
      <c r="U512" s="72"/>
      <c r="V512" s="72"/>
      <c r="W512" s="59"/>
      <c r="X512" s="72"/>
      <c r="Y512" s="72"/>
      <c r="Z512" s="72"/>
      <c r="AA512" s="72"/>
      <c r="AB512" s="59"/>
      <c r="AC512" s="62"/>
      <c r="AD512" s="62"/>
      <c r="AE512" s="62"/>
      <c r="AF512" s="62"/>
      <c r="AG512" s="62"/>
    </row>
    <row r="513" spans="1:37">
      <c r="A513" s="65" t="s">
        <v>100</v>
      </c>
      <c r="C513" s="66"/>
      <c r="D513" s="67"/>
      <c r="E513" s="67"/>
      <c r="F513" s="67"/>
      <c r="G513" s="67"/>
      <c r="H513" s="68"/>
      <c r="I513" s="67"/>
      <c r="J513" s="67"/>
      <c r="K513" s="67"/>
      <c r="L513" s="67"/>
      <c r="M513" s="68"/>
      <c r="N513" s="67"/>
      <c r="O513" s="67"/>
      <c r="P513" s="67"/>
      <c r="Q513" s="67"/>
      <c r="R513" s="68"/>
      <c r="S513" s="67"/>
      <c r="T513" s="67"/>
      <c r="U513" s="67"/>
      <c r="V513" s="67"/>
      <c r="W513" s="68"/>
      <c r="X513" s="67"/>
      <c r="Y513" s="67"/>
      <c r="Z513" s="67"/>
      <c r="AA513" s="67"/>
      <c r="AB513" s="68"/>
      <c r="AC513" s="62"/>
      <c r="AD513" s="73" t="s">
        <v>103</v>
      </c>
      <c r="AE513" s="62"/>
      <c r="AF513" s="62"/>
      <c r="AG513" s="62"/>
    </row>
    <row r="514" spans="1:37">
      <c r="A514" s="70" t="s">
        <v>101</v>
      </c>
      <c r="B514" s="58"/>
      <c r="C514" s="71"/>
      <c r="D514" s="72"/>
      <c r="E514" s="72"/>
      <c r="F514" s="72"/>
      <c r="G514" s="72"/>
      <c r="H514" s="59"/>
      <c r="I514" s="72"/>
      <c r="J514" s="72"/>
      <c r="K514" s="72"/>
      <c r="L514" s="72"/>
      <c r="M514" s="59"/>
      <c r="N514" s="72"/>
      <c r="O514" s="72"/>
      <c r="P514" s="72"/>
      <c r="Q514" s="72"/>
      <c r="R514" s="59"/>
      <c r="S514" s="72"/>
      <c r="T514" s="72"/>
      <c r="U514" s="72"/>
      <c r="V514" s="72"/>
      <c r="W514" s="59"/>
      <c r="X514" s="72"/>
      <c r="Y514" s="72"/>
      <c r="Z514" s="72"/>
      <c r="AA514" s="72"/>
      <c r="AB514" s="59"/>
      <c r="AC514" s="62"/>
      <c r="AD514" s="62"/>
      <c r="AE514" s="62"/>
      <c r="AF514" s="62"/>
      <c r="AG514" s="62"/>
    </row>
    <row r="515" spans="1:37">
      <c r="A515" s="65" t="s">
        <v>100</v>
      </c>
      <c r="C515" s="66"/>
      <c r="D515" s="67"/>
      <c r="E515" s="67"/>
      <c r="F515" s="67"/>
      <c r="G515" s="67"/>
      <c r="H515" s="68"/>
      <c r="I515" s="67"/>
      <c r="J515" s="67"/>
      <c r="K515" s="67"/>
      <c r="L515" s="67"/>
      <c r="M515" s="68"/>
      <c r="N515" s="67"/>
      <c r="O515" s="67"/>
      <c r="P515" s="67"/>
      <c r="Q515" s="67"/>
      <c r="R515" s="68"/>
      <c r="S515" s="67"/>
      <c r="T515" s="67"/>
      <c r="U515" s="67"/>
      <c r="V515" s="67"/>
      <c r="W515" s="68"/>
      <c r="X515" s="67"/>
      <c r="Y515" s="67"/>
      <c r="Z515" s="67"/>
      <c r="AA515" s="67"/>
      <c r="AB515" s="68"/>
      <c r="AC515" s="62"/>
      <c r="AD515" s="74" t="str">
        <f>Daten!$A$31</f>
        <v>DM Senioren 2017</v>
      </c>
      <c r="AE515" s="58"/>
      <c r="AF515" s="58"/>
      <c r="AG515" s="58"/>
      <c r="AH515" s="58"/>
      <c r="AI515" s="58"/>
      <c r="AJ515" s="58"/>
      <c r="AK515" s="58"/>
    </row>
    <row r="516" spans="1:37">
      <c r="A516" s="70" t="s">
        <v>101</v>
      </c>
      <c r="B516" s="58"/>
      <c r="C516" s="71"/>
      <c r="D516" s="72"/>
      <c r="E516" s="72"/>
      <c r="F516" s="72"/>
      <c r="G516" s="72"/>
      <c r="H516" s="59"/>
      <c r="I516" s="72"/>
      <c r="J516" s="72"/>
      <c r="K516" s="72"/>
      <c r="L516" s="72"/>
      <c r="M516" s="59"/>
      <c r="N516" s="72"/>
      <c r="O516" s="72"/>
      <c r="P516" s="72"/>
      <c r="Q516" s="72"/>
      <c r="R516" s="59"/>
      <c r="S516" s="72"/>
      <c r="T516" s="72"/>
      <c r="U516" s="72"/>
      <c r="V516" s="72"/>
      <c r="W516" s="59"/>
      <c r="X516" s="72"/>
      <c r="Y516" s="72"/>
      <c r="Z516" s="72"/>
      <c r="AA516" s="72"/>
      <c r="AB516" s="59"/>
      <c r="AC516" s="62"/>
      <c r="AD516" s="75" t="str">
        <f>SamstagHaupt!G38</f>
        <v>M40</v>
      </c>
      <c r="AE516" s="76"/>
      <c r="AF516" s="76"/>
      <c r="AG516" s="75" t="s">
        <v>34</v>
      </c>
      <c r="AH516" s="76"/>
      <c r="AI516" s="76"/>
      <c r="AJ516" s="76"/>
      <c r="AK516" s="76"/>
    </row>
    <row r="517" spans="1:37">
      <c r="A517" s="65" t="s">
        <v>100</v>
      </c>
      <c r="C517" s="66"/>
      <c r="D517" s="67"/>
      <c r="E517" s="67"/>
      <c r="F517" s="67"/>
      <c r="G517" s="67"/>
      <c r="H517" s="68"/>
      <c r="I517" s="67"/>
      <c r="J517" s="67"/>
      <c r="K517" s="67"/>
      <c r="L517" s="67"/>
      <c r="M517" s="68"/>
      <c r="N517" s="67"/>
      <c r="O517" s="67"/>
      <c r="P517" s="67"/>
      <c r="Q517" s="67"/>
      <c r="R517" s="68"/>
      <c r="S517" s="67"/>
      <c r="T517" s="67"/>
      <c r="U517" s="67"/>
      <c r="V517" s="67"/>
      <c r="W517" s="68"/>
      <c r="X517" s="67"/>
      <c r="Y517" s="67"/>
      <c r="Z517" s="67"/>
      <c r="AA517" s="67"/>
      <c r="AB517" s="68"/>
      <c r="AC517" s="62"/>
      <c r="AD517" s="77"/>
      <c r="AE517" s="62"/>
      <c r="AF517" s="62"/>
      <c r="AG517" s="62"/>
      <c r="AH517" s="62"/>
      <c r="AI517" s="62"/>
      <c r="AJ517" s="62"/>
      <c r="AK517" s="62"/>
    </row>
    <row r="518" spans="1:37">
      <c r="A518" s="70" t="s">
        <v>101</v>
      </c>
      <c r="B518" s="58"/>
      <c r="C518" s="71"/>
      <c r="D518" s="72"/>
      <c r="E518" s="72"/>
      <c r="F518" s="72"/>
      <c r="G518" s="72"/>
      <c r="H518" s="59"/>
      <c r="I518" s="72"/>
      <c r="J518" s="72"/>
      <c r="K518" s="72"/>
      <c r="L518" s="72"/>
      <c r="M518" s="59"/>
      <c r="N518" s="72"/>
      <c r="O518" s="72"/>
      <c r="P518" s="72"/>
      <c r="Q518" s="72"/>
      <c r="R518" s="59"/>
      <c r="S518" s="72"/>
      <c r="T518" s="72"/>
      <c r="U518" s="72"/>
      <c r="V518" s="72"/>
      <c r="W518" s="59"/>
      <c r="X518" s="72"/>
      <c r="Y518" s="72"/>
      <c r="Z518" s="72"/>
      <c r="AA518" s="72"/>
      <c r="AB518" s="59"/>
      <c r="AC518" s="62"/>
      <c r="AD518" s="78" t="s">
        <v>104</v>
      </c>
      <c r="AE518" s="76"/>
      <c r="AF518" s="76"/>
      <c r="AG518" s="76"/>
      <c r="AH518" s="79"/>
      <c r="AI518" s="76"/>
      <c r="AJ518" s="76"/>
      <c r="AK518" s="80"/>
    </row>
    <row r="519" spans="1:37">
      <c r="D519" s="64"/>
      <c r="AD519" s="81"/>
      <c r="AE519" s="52"/>
      <c r="AF519" s="52"/>
      <c r="AG519" s="52"/>
      <c r="AH519" s="82"/>
      <c r="AI519" s="52"/>
      <c r="AJ519" s="52"/>
      <c r="AK519" s="53"/>
    </row>
    <row r="520" spans="1:37">
      <c r="A520" s="83" t="s">
        <v>105</v>
      </c>
      <c r="B520" s="76"/>
      <c r="C520" s="80"/>
      <c r="D520" s="84"/>
      <c r="E520" s="84" t="s">
        <v>100</v>
      </c>
      <c r="F520" s="85" t="s">
        <v>21</v>
      </c>
      <c r="G520" s="84" t="s">
        <v>101</v>
      </c>
      <c r="H520" s="86"/>
      <c r="I520" s="84" t="s">
        <v>106</v>
      </c>
      <c r="J520" s="84"/>
      <c r="K520" s="84"/>
      <c r="L520" s="84"/>
      <c r="M520" s="86"/>
      <c r="N520" s="84" t="s">
        <v>107</v>
      </c>
      <c r="O520" s="84"/>
      <c r="P520" s="84"/>
      <c r="Q520" s="84"/>
      <c r="R520" s="86"/>
      <c r="S520" s="73"/>
      <c r="T520" s="73"/>
      <c r="AD520" s="87" t="s">
        <v>108</v>
      </c>
      <c r="AE520" s="58"/>
      <c r="AF520" s="58"/>
      <c r="AG520" s="58"/>
      <c r="AH520" s="72"/>
      <c r="AI520" s="58"/>
      <c r="AJ520" s="58"/>
      <c r="AK520" s="59"/>
    </row>
    <row r="521" spans="1:37">
      <c r="A521" s="60"/>
      <c r="C521" s="61"/>
      <c r="H521" s="61"/>
      <c r="M521" s="61"/>
      <c r="N521" s="88"/>
      <c r="O521" s="89"/>
      <c r="P521" s="89"/>
      <c r="Q521" s="89"/>
      <c r="R521" s="90"/>
      <c r="S521" s="62"/>
      <c r="T521" s="56" t="s">
        <v>109</v>
      </c>
      <c r="AD521" s="91"/>
      <c r="AE521" s="62"/>
      <c r="AF521" s="62"/>
      <c r="AG521" s="62"/>
      <c r="AH521" s="92"/>
      <c r="AI521" s="62"/>
      <c r="AJ521" s="62"/>
      <c r="AK521" s="61"/>
    </row>
    <row r="522" spans="1:37">
      <c r="A522" s="93" t="s">
        <v>110</v>
      </c>
      <c r="B522" s="58"/>
      <c r="C522" s="59"/>
      <c r="D522" s="58"/>
      <c r="E522" s="58"/>
      <c r="F522" s="94" t="s">
        <v>21</v>
      </c>
      <c r="G522" s="58"/>
      <c r="H522" s="59"/>
      <c r="I522" s="58"/>
      <c r="J522" s="58"/>
      <c r="K522" s="94" t="s">
        <v>21</v>
      </c>
      <c r="L522" s="58"/>
      <c r="M522" s="59"/>
      <c r="N522" s="95"/>
      <c r="O522" s="95"/>
      <c r="P522" s="96"/>
      <c r="Q522" s="97"/>
      <c r="R522" s="98"/>
      <c r="S522" s="62"/>
      <c r="T522" s="62"/>
      <c r="AD522" s="87" t="s">
        <v>111</v>
      </c>
      <c r="AE522" s="58"/>
      <c r="AF522" s="58"/>
      <c r="AG522" s="58"/>
      <c r="AH522" s="72"/>
      <c r="AI522" s="58"/>
      <c r="AJ522" s="58"/>
      <c r="AK522" s="59"/>
    </row>
    <row r="523" spans="1:37">
      <c r="A523" s="60"/>
      <c r="C523" s="61"/>
      <c r="H523" s="61"/>
      <c r="K523" s="99"/>
      <c r="M523" s="61"/>
      <c r="N523" s="62"/>
      <c r="Q523" s="100"/>
      <c r="R523" s="61"/>
      <c r="S523" s="62"/>
      <c r="T523" s="58"/>
      <c r="U523" s="58"/>
      <c r="V523" s="58"/>
      <c r="W523" s="58"/>
      <c r="X523" s="58"/>
      <c r="Y523" s="58"/>
      <c r="Z523" s="58"/>
      <c r="AA523" s="58"/>
      <c r="AB523" s="58"/>
      <c r="AC523" s="62"/>
      <c r="AD523" s="91"/>
      <c r="AE523" s="62"/>
      <c r="AF523" s="62"/>
      <c r="AG523" s="62"/>
      <c r="AH523" s="92"/>
      <c r="AI523" s="62"/>
      <c r="AJ523" s="62"/>
      <c r="AK523" s="61"/>
    </row>
    <row r="524" spans="1:37">
      <c r="A524" s="93" t="s">
        <v>112</v>
      </c>
      <c r="B524" s="58"/>
      <c r="C524" s="59"/>
      <c r="D524" s="58"/>
      <c r="E524" s="58"/>
      <c r="F524" s="94" t="s">
        <v>21</v>
      </c>
      <c r="G524" s="58"/>
      <c r="H524" s="59"/>
      <c r="I524" s="58"/>
      <c r="J524" s="58"/>
      <c r="K524" s="94" t="s">
        <v>21</v>
      </c>
      <c r="L524" s="58"/>
      <c r="M524" s="59"/>
      <c r="N524" s="58"/>
      <c r="O524" s="58"/>
      <c r="P524" s="94" t="s">
        <v>21</v>
      </c>
      <c r="Q524" s="101"/>
      <c r="R524" s="59"/>
      <c r="S524" s="62"/>
      <c r="T524" s="62"/>
      <c r="AD524" s="87" t="s">
        <v>113</v>
      </c>
      <c r="AE524" s="58"/>
      <c r="AF524" s="58"/>
      <c r="AG524" s="58"/>
      <c r="AH524" s="72"/>
      <c r="AI524" s="58"/>
      <c r="AJ524" s="58"/>
      <c r="AK524" s="59"/>
    </row>
    <row r="525" spans="1:37">
      <c r="AD525" s="91" t="s">
        <v>114</v>
      </c>
      <c r="AE525" s="62"/>
      <c r="AF525" s="62"/>
      <c r="AG525" s="62"/>
      <c r="AH525" s="92"/>
      <c r="AI525" s="62"/>
      <c r="AJ525" s="62"/>
      <c r="AK525" s="61"/>
    </row>
    <row r="526" spans="1:37">
      <c r="A526" s="102"/>
      <c r="B526" s="76"/>
      <c r="C526" s="76"/>
      <c r="D526" s="76"/>
      <c r="E526" s="76" t="s">
        <v>100</v>
      </c>
      <c r="F526" s="76"/>
      <c r="G526" s="76"/>
      <c r="H526" s="76"/>
      <c r="I526" s="76"/>
      <c r="J526" s="76"/>
      <c r="K526" s="76"/>
      <c r="L526" s="76"/>
      <c r="M526" s="76"/>
      <c r="N526" s="85" t="s">
        <v>40</v>
      </c>
      <c r="O526" s="76"/>
      <c r="P526" s="76"/>
      <c r="Q526" s="76"/>
      <c r="R526" s="76"/>
      <c r="S526" s="76"/>
      <c r="T526" s="76" t="s">
        <v>101</v>
      </c>
      <c r="U526" s="76"/>
      <c r="V526" s="76"/>
      <c r="W526" s="76"/>
      <c r="X526" s="76"/>
      <c r="Y526" s="76"/>
      <c r="Z526" s="76"/>
      <c r="AA526" s="76"/>
      <c r="AB526" s="80"/>
      <c r="AD526" s="87" t="s">
        <v>115</v>
      </c>
      <c r="AE526" s="58"/>
      <c r="AF526" s="58"/>
      <c r="AG526" s="58"/>
      <c r="AH526" s="72"/>
      <c r="AI526" s="58"/>
      <c r="AJ526" s="58"/>
      <c r="AK526" s="59"/>
    </row>
    <row r="527" spans="1:37">
      <c r="A527" s="103" t="s">
        <v>116</v>
      </c>
      <c r="B527" s="104" t="s">
        <v>117</v>
      </c>
      <c r="C527" s="104"/>
      <c r="D527" s="104"/>
      <c r="E527" s="104"/>
      <c r="F527" s="104"/>
      <c r="G527" s="105"/>
      <c r="H527" s="104" t="s">
        <v>118</v>
      </c>
      <c r="I527" s="104"/>
      <c r="J527" s="105"/>
      <c r="K527" s="106" t="s">
        <v>119</v>
      </c>
      <c r="L527" s="107" t="s">
        <v>120</v>
      </c>
      <c r="M527" s="108"/>
      <c r="N527" s="109" t="s">
        <v>94</v>
      </c>
      <c r="O527" s="105" t="s">
        <v>116</v>
      </c>
      <c r="P527" s="104" t="s">
        <v>117</v>
      </c>
      <c r="Q527" s="104"/>
      <c r="R527" s="104"/>
      <c r="S527" s="104"/>
      <c r="T527" s="104"/>
      <c r="U527" s="105"/>
      <c r="V527" s="104" t="s">
        <v>118</v>
      </c>
      <c r="W527" s="104"/>
      <c r="X527" s="105"/>
      <c r="Y527" s="106" t="s">
        <v>119</v>
      </c>
      <c r="Z527" s="107" t="s">
        <v>120</v>
      </c>
      <c r="AA527" s="108"/>
      <c r="AB527" s="109" t="s">
        <v>94</v>
      </c>
    </row>
    <row r="528" spans="1:37">
      <c r="A528" s="110" t="s">
        <v>121</v>
      </c>
      <c r="B528" s="111"/>
      <c r="C528" s="111"/>
      <c r="D528" s="111"/>
      <c r="E528" s="111"/>
      <c r="F528" s="111"/>
      <c r="G528" s="112"/>
      <c r="H528" s="111"/>
      <c r="I528" s="111"/>
      <c r="J528" s="112"/>
      <c r="K528" s="113"/>
      <c r="L528" s="114"/>
      <c r="M528" s="115"/>
      <c r="N528" s="116"/>
      <c r="O528" s="117" t="s">
        <v>121</v>
      </c>
      <c r="P528" s="111"/>
      <c r="Q528" s="111"/>
      <c r="R528" s="111"/>
      <c r="S528" s="111"/>
      <c r="T528" s="111"/>
      <c r="U528" s="112"/>
      <c r="V528" s="111"/>
      <c r="W528" s="111"/>
      <c r="X528" s="112"/>
      <c r="Y528" s="113"/>
      <c r="Z528" s="114"/>
      <c r="AA528" s="115"/>
      <c r="AB528" s="116"/>
      <c r="AD528" s="64" t="s">
        <v>122</v>
      </c>
    </row>
    <row r="529" spans="1:37">
      <c r="A529" s="110" t="s">
        <v>123</v>
      </c>
      <c r="B529" s="111"/>
      <c r="C529" s="111"/>
      <c r="D529" s="111"/>
      <c r="E529" s="111"/>
      <c r="F529" s="111"/>
      <c r="G529" s="112"/>
      <c r="H529" s="111"/>
      <c r="I529" s="111"/>
      <c r="J529" s="112"/>
      <c r="K529" s="118"/>
      <c r="L529" s="119"/>
      <c r="M529" s="112"/>
      <c r="N529" s="116"/>
      <c r="O529" s="117" t="s">
        <v>123</v>
      </c>
      <c r="P529" s="111"/>
      <c r="Q529" s="111"/>
      <c r="R529" s="111"/>
      <c r="S529" s="111"/>
      <c r="T529" s="111"/>
      <c r="U529" s="112"/>
      <c r="V529" s="111"/>
      <c r="W529" s="111"/>
      <c r="X529" s="112"/>
      <c r="Y529" s="118"/>
      <c r="Z529" s="119"/>
      <c r="AA529" s="112"/>
      <c r="AB529" s="116"/>
      <c r="AD529" s="120"/>
      <c r="AE529" s="58"/>
      <c r="AF529" s="58"/>
      <c r="AG529" s="58"/>
      <c r="AH529" s="58"/>
      <c r="AI529" s="58"/>
      <c r="AJ529" s="58"/>
      <c r="AK529" s="58"/>
    </row>
    <row r="530" spans="1:37">
      <c r="A530" s="110" t="s">
        <v>124</v>
      </c>
      <c r="B530" s="111"/>
      <c r="C530" s="111"/>
      <c r="D530" s="111"/>
      <c r="E530" s="111"/>
      <c r="F530" s="111"/>
      <c r="G530" s="112"/>
      <c r="H530" s="111"/>
      <c r="I530" s="111"/>
      <c r="J530" s="112"/>
      <c r="K530" s="118"/>
      <c r="L530" s="119"/>
      <c r="M530" s="112"/>
      <c r="N530" s="116"/>
      <c r="O530" s="117" t="s">
        <v>124</v>
      </c>
      <c r="P530" s="111"/>
      <c r="Q530" s="111"/>
      <c r="R530" s="111"/>
      <c r="S530" s="111"/>
      <c r="T530" s="111"/>
      <c r="U530" s="112"/>
      <c r="V530" s="111"/>
      <c r="W530" s="111"/>
      <c r="X530" s="112"/>
      <c r="Y530" s="118"/>
      <c r="Z530" s="119"/>
      <c r="AA530" s="112"/>
      <c r="AB530" s="116"/>
      <c r="AD530" s="64" t="s">
        <v>96</v>
      </c>
    </row>
    <row r="531" spans="1:37">
      <c r="A531" s="110" t="s">
        <v>125</v>
      </c>
      <c r="B531" s="111"/>
      <c r="C531" s="111"/>
      <c r="D531" s="111"/>
      <c r="E531" s="111"/>
      <c r="F531" s="111"/>
      <c r="G531" s="112"/>
      <c r="H531" s="111"/>
      <c r="I531" s="111"/>
      <c r="J531" s="112"/>
      <c r="K531" s="118"/>
      <c r="L531" s="119"/>
      <c r="M531" s="112"/>
      <c r="N531" s="116"/>
      <c r="O531" s="117" t="s">
        <v>125</v>
      </c>
      <c r="P531" s="111"/>
      <c r="Q531" s="111"/>
      <c r="R531" s="111"/>
      <c r="S531" s="111"/>
      <c r="T531" s="111"/>
      <c r="U531" s="112"/>
      <c r="V531" s="111"/>
      <c r="W531" s="111"/>
      <c r="X531" s="112"/>
      <c r="Y531" s="118"/>
      <c r="Z531" s="119"/>
      <c r="AA531" s="112"/>
      <c r="AB531" s="116"/>
      <c r="AD531" s="120"/>
      <c r="AE531" s="58"/>
      <c r="AF531" s="58"/>
      <c r="AG531" s="58"/>
      <c r="AH531" s="58"/>
      <c r="AI531" s="58"/>
      <c r="AJ531" s="58"/>
      <c r="AK531" s="58"/>
    </row>
    <row r="532" spans="1:37">
      <c r="A532" s="110" t="s">
        <v>126</v>
      </c>
      <c r="B532" s="111"/>
      <c r="C532" s="111"/>
      <c r="D532" s="111"/>
      <c r="E532" s="111"/>
      <c r="F532" s="111"/>
      <c r="G532" s="112"/>
      <c r="H532" s="111"/>
      <c r="I532" s="111"/>
      <c r="J532" s="112"/>
      <c r="K532" s="118"/>
      <c r="L532" s="119"/>
      <c r="M532" s="112"/>
      <c r="N532" s="116"/>
      <c r="O532" s="117" t="s">
        <v>126</v>
      </c>
      <c r="P532" s="111"/>
      <c r="Q532" s="111"/>
      <c r="R532" s="111"/>
      <c r="S532" s="111"/>
      <c r="T532" s="111"/>
      <c r="U532" s="112"/>
      <c r="V532" s="111"/>
      <c r="W532" s="111"/>
      <c r="X532" s="112"/>
      <c r="Y532" s="118"/>
      <c r="Z532" s="119"/>
      <c r="AA532" s="112"/>
      <c r="AB532" s="116"/>
      <c r="AD532" s="64" t="s">
        <v>127</v>
      </c>
    </row>
    <row r="533" spans="1:37">
      <c r="A533" s="121" t="s">
        <v>128</v>
      </c>
      <c r="B533" s="58"/>
      <c r="C533" s="58"/>
      <c r="D533" s="58"/>
      <c r="E533" s="58"/>
      <c r="F533" s="58"/>
      <c r="G533" s="72"/>
      <c r="H533" s="58"/>
      <c r="I533" s="58"/>
      <c r="J533" s="72"/>
      <c r="K533" s="122"/>
      <c r="L533" s="123"/>
      <c r="M533" s="72"/>
      <c r="N533" s="59"/>
      <c r="O533" s="124" t="s">
        <v>128</v>
      </c>
      <c r="P533" s="58"/>
      <c r="Q533" s="58"/>
      <c r="R533" s="58"/>
      <c r="S533" s="58"/>
      <c r="T533" s="58"/>
      <c r="U533" s="72"/>
      <c r="V533" s="58"/>
      <c r="W533" s="58"/>
      <c r="X533" s="72"/>
      <c r="Y533" s="122"/>
      <c r="Z533" s="123"/>
      <c r="AA533" s="72"/>
      <c r="AB533" s="59"/>
      <c r="AD533" s="125"/>
      <c r="AE533" s="125" t="str">
        <f>Daten!$A$35</f>
        <v>Fredenbeck</v>
      </c>
      <c r="AF533" s="58"/>
      <c r="AG533" s="58"/>
      <c r="AH533" s="58"/>
      <c r="AI533" s="58"/>
      <c r="AJ533" s="58"/>
      <c r="AK533" s="58"/>
    </row>
    <row r="534" spans="1:37">
      <c r="A534" s="65" t="s">
        <v>129</v>
      </c>
      <c r="N534" s="61"/>
      <c r="O534" s="64" t="s">
        <v>129</v>
      </c>
      <c r="AB534" s="61"/>
      <c r="AD534" s="64" t="s">
        <v>130</v>
      </c>
    </row>
    <row r="535" spans="1:37">
      <c r="A535" s="57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9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8"/>
      <c r="AB535" s="59"/>
      <c r="AD535" s="58"/>
      <c r="AE535" s="126" t="str">
        <f>Daten!$A$32</f>
        <v>05.05.2017</v>
      </c>
      <c r="AF535" s="58"/>
      <c r="AG535" s="58"/>
      <c r="AH535" s="58"/>
      <c r="AI535" s="58"/>
      <c r="AJ535" s="58"/>
      <c r="AK535" s="58"/>
    </row>
    <row r="536" spans="1:37" ht="12" customHeight="1">
      <c r="A536" s="127"/>
    </row>
    <row r="537" spans="1:37">
      <c r="A537" s="51" t="s">
        <v>95</v>
      </c>
      <c r="B537" s="52"/>
      <c r="C537" s="52"/>
      <c r="D537" s="52"/>
      <c r="E537" s="53"/>
      <c r="F537" s="54" t="s">
        <v>96</v>
      </c>
      <c r="G537" s="52"/>
      <c r="H537" s="52"/>
      <c r="I537" s="52"/>
      <c r="J537" s="52"/>
      <c r="K537" s="52"/>
      <c r="L537" s="52"/>
      <c r="M537" s="52"/>
      <c r="N537" s="52"/>
      <c r="O537" s="52"/>
      <c r="P537" s="53"/>
      <c r="Q537" s="54" t="s">
        <v>97</v>
      </c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3"/>
      <c r="AC537" s="55" t="s">
        <v>98</v>
      </c>
    </row>
    <row r="538" spans="1:37">
      <c r="A538" s="57"/>
      <c r="B538" s="58"/>
      <c r="C538" s="58"/>
      <c r="D538" s="58"/>
      <c r="E538" s="59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9"/>
      <c r="Q538" s="58"/>
      <c r="R538" s="58" t="str">
        <f ca="1">SamstagHaupt!P39</f>
        <v>SV Werder Bremen</v>
      </c>
      <c r="S538" s="58"/>
      <c r="T538" s="58"/>
      <c r="U538" s="58"/>
      <c r="V538" s="58"/>
      <c r="W538" s="58"/>
      <c r="X538" s="58"/>
      <c r="Y538" s="58"/>
      <c r="Z538" s="58"/>
      <c r="AA538" s="58" t="str">
        <f>SamstagHaupt!N39</f>
        <v>M40</v>
      </c>
      <c r="AB538" s="59"/>
      <c r="AC538" s="55" t="s">
        <v>99</v>
      </c>
    </row>
    <row r="539" spans="1:37" ht="15.95" customHeight="1">
      <c r="A539" s="60" t="s">
        <v>100</v>
      </c>
      <c r="C539" s="56" t="str">
        <f ca="1">SamstagHaupt!I39</f>
        <v>MTV Eiche Schönebeck</v>
      </c>
      <c r="M539" s="61"/>
      <c r="N539" s="62" t="s">
        <v>101</v>
      </c>
      <c r="O539" s="63"/>
      <c r="P539" s="56" t="str">
        <f ca="1">SamstagHaupt!M39</f>
        <v>Linden-Dahlhauser TV</v>
      </c>
      <c r="AB539" s="61"/>
    </row>
    <row r="540" spans="1:37">
      <c r="A540" s="57"/>
      <c r="B540" s="58"/>
      <c r="C540" s="58"/>
      <c r="M540" s="61"/>
      <c r="N540" s="62"/>
      <c r="AB540" s="61"/>
      <c r="AD540" s="64" t="s">
        <v>37</v>
      </c>
      <c r="AG540" s="64" t="s">
        <v>102</v>
      </c>
      <c r="AJ540" s="64" t="s">
        <v>39</v>
      </c>
    </row>
    <row r="541" spans="1:37">
      <c r="A541" s="65" t="s">
        <v>100</v>
      </c>
      <c r="C541" s="66"/>
      <c r="D541" s="67"/>
      <c r="E541" s="67"/>
      <c r="F541" s="67"/>
      <c r="G541" s="67"/>
      <c r="H541" s="68"/>
      <c r="I541" s="67"/>
      <c r="J541" s="67"/>
      <c r="K541" s="67"/>
      <c r="L541" s="67"/>
      <c r="M541" s="68"/>
      <c r="N541" s="67"/>
      <c r="O541" s="67"/>
      <c r="P541" s="67"/>
      <c r="Q541" s="67"/>
      <c r="R541" s="68"/>
      <c r="S541" s="67"/>
      <c r="T541" s="67"/>
      <c r="U541" s="67"/>
      <c r="V541" s="67"/>
      <c r="W541" s="68"/>
      <c r="X541" s="67"/>
      <c r="Y541" s="67"/>
      <c r="Z541" s="67"/>
      <c r="AA541" s="67"/>
      <c r="AB541" s="68"/>
      <c r="AC541" s="62"/>
      <c r="AD541" s="69"/>
      <c r="AE541" s="53"/>
      <c r="AF541" s="62"/>
      <c r="AG541" s="69"/>
      <c r="AH541" s="53"/>
      <c r="AJ541" s="69"/>
      <c r="AK541" s="53"/>
    </row>
    <row r="542" spans="1:37">
      <c r="A542" s="70" t="s">
        <v>101</v>
      </c>
      <c r="B542" s="58"/>
      <c r="C542" s="71"/>
      <c r="D542" s="72"/>
      <c r="E542" s="72"/>
      <c r="F542" s="72"/>
      <c r="G542" s="72"/>
      <c r="H542" s="59"/>
      <c r="I542" s="72"/>
      <c r="J542" s="72"/>
      <c r="K542" s="72"/>
      <c r="L542" s="72"/>
      <c r="M542" s="59"/>
      <c r="N542" s="72"/>
      <c r="O542" s="72"/>
      <c r="P542" s="72"/>
      <c r="Q542" s="72"/>
      <c r="R542" s="59"/>
      <c r="S542" s="72"/>
      <c r="T542" s="72"/>
      <c r="U542" s="72"/>
      <c r="V542" s="72"/>
      <c r="W542" s="59"/>
      <c r="X542" s="72"/>
      <c r="Y542" s="72"/>
      <c r="Z542" s="72"/>
      <c r="AA542" s="72"/>
      <c r="AB542" s="59"/>
      <c r="AC542" s="62"/>
      <c r="AD542" s="462">
        <f>SamstagHaupt!C39</f>
        <v>5</v>
      </c>
      <c r="AE542" s="463"/>
      <c r="AF542" s="62"/>
      <c r="AG542" s="462">
        <f>SamstagHaupt!E39</f>
        <v>18</v>
      </c>
      <c r="AH542" s="463"/>
      <c r="AJ542" s="462">
        <f>SamstagHaupt!F39</f>
        <v>2</v>
      </c>
      <c r="AK542" s="463"/>
    </row>
    <row r="543" spans="1:37">
      <c r="A543" s="65" t="s">
        <v>100</v>
      </c>
      <c r="C543" s="66"/>
      <c r="D543" s="67"/>
      <c r="E543" s="67"/>
      <c r="F543" s="67"/>
      <c r="G543" s="67"/>
      <c r="H543" s="68"/>
      <c r="I543" s="67"/>
      <c r="J543" s="67"/>
      <c r="K543" s="67"/>
      <c r="L543" s="67"/>
      <c r="M543" s="68"/>
      <c r="N543" s="67"/>
      <c r="O543" s="67"/>
      <c r="P543" s="67"/>
      <c r="Q543" s="67"/>
      <c r="R543" s="68"/>
      <c r="S543" s="67"/>
      <c r="T543" s="67"/>
      <c r="U543" s="67"/>
      <c r="V543" s="67"/>
      <c r="W543" s="68"/>
      <c r="X543" s="67"/>
      <c r="Y543" s="67"/>
      <c r="Z543" s="67"/>
      <c r="AA543" s="67"/>
      <c r="AB543" s="68"/>
      <c r="AC543" s="62"/>
      <c r="AD543" s="57"/>
      <c r="AE543" s="59"/>
      <c r="AF543" s="62"/>
      <c r="AG543" s="57"/>
      <c r="AH543" s="59"/>
      <c r="AJ543" s="57"/>
      <c r="AK543" s="59"/>
    </row>
    <row r="544" spans="1:37">
      <c r="A544" s="70" t="s">
        <v>101</v>
      </c>
      <c r="B544" s="58"/>
      <c r="C544" s="71"/>
      <c r="D544" s="72"/>
      <c r="E544" s="72"/>
      <c r="F544" s="72"/>
      <c r="G544" s="72"/>
      <c r="H544" s="59"/>
      <c r="I544" s="72"/>
      <c r="J544" s="72"/>
      <c r="K544" s="72"/>
      <c r="L544" s="72"/>
      <c r="M544" s="59"/>
      <c r="N544" s="72"/>
      <c r="O544" s="72"/>
      <c r="P544" s="72"/>
      <c r="Q544" s="72"/>
      <c r="R544" s="59"/>
      <c r="S544" s="72"/>
      <c r="T544" s="72"/>
      <c r="U544" s="72"/>
      <c r="V544" s="72"/>
      <c r="W544" s="59"/>
      <c r="X544" s="72"/>
      <c r="Y544" s="72"/>
      <c r="Z544" s="72"/>
      <c r="AA544" s="72"/>
      <c r="AB544" s="59"/>
      <c r="AC544" s="62"/>
      <c r="AD544" s="62"/>
      <c r="AE544" s="62"/>
      <c r="AF544" s="62"/>
      <c r="AG544" s="62"/>
    </row>
    <row r="545" spans="1:37">
      <c r="A545" s="65" t="s">
        <v>100</v>
      </c>
      <c r="C545" s="66"/>
      <c r="D545" s="67"/>
      <c r="E545" s="67"/>
      <c r="F545" s="67"/>
      <c r="G545" s="67"/>
      <c r="H545" s="68"/>
      <c r="I545" s="67"/>
      <c r="J545" s="67"/>
      <c r="K545" s="67"/>
      <c r="L545" s="67"/>
      <c r="M545" s="68"/>
      <c r="N545" s="67"/>
      <c r="O545" s="67"/>
      <c r="P545" s="67"/>
      <c r="Q545" s="67"/>
      <c r="R545" s="68"/>
      <c r="S545" s="67"/>
      <c r="T545" s="67"/>
      <c r="U545" s="67"/>
      <c r="V545" s="67"/>
      <c r="W545" s="68"/>
      <c r="X545" s="67"/>
      <c r="Y545" s="67"/>
      <c r="Z545" s="67"/>
      <c r="AA545" s="67"/>
      <c r="AB545" s="68"/>
      <c r="AC545" s="62"/>
      <c r="AD545" s="73" t="s">
        <v>103</v>
      </c>
      <c r="AE545" s="62"/>
      <c r="AF545" s="62"/>
      <c r="AG545" s="62"/>
    </row>
    <row r="546" spans="1:37">
      <c r="A546" s="70" t="s">
        <v>101</v>
      </c>
      <c r="B546" s="58"/>
      <c r="C546" s="71"/>
      <c r="D546" s="72"/>
      <c r="E546" s="72"/>
      <c r="F546" s="72"/>
      <c r="G546" s="72"/>
      <c r="H546" s="59"/>
      <c r="I546" s="72"/>
      <c r="J546" s="72"/>
      <c r="K546" s="72"/>
      <c r="L546" s="72"/>
      <c r="M546" s="59"/>
      <c r="N546" s="72"/>
      <c r="O546" s="72"/>
      <c r="P546" s="72"/>
      <c r="Q546" s="72"/>
      <c r="R546" s="59"/>
      <c r="S546" s="72"/>
      <c r="T546" s="72"/>
      <c r="U546" s="72"/>
      <c r="V546" s="72"/>
      <c r="W546" s="59"/>
      <c r="X546" s="72"/>
      <c r="Y546" s="72"/>
      <c r="Z546" s="72"/>
      <c r="AA546" s="72"/>
      <c r="AB546" s="59"/>
      <c r="AC546" s="62"/>
      <c r="AD546" s="62"/>
      <c r="AE546" s="62"/>
      <c r="AF546" s="62"/>
      <c r="AG546" s="62"/>
    </row>
    <row r="547" spans="1:37">
      <c r="A547" s="65" t="s">
        <v>100</v>
      </c>
      <c r="C547" s="66"/>
      <c r="D547" s="67"/>
      <c r="E547" s="67"/>
      <c r="F547" s="67"/>
      <c r="G547" s="67"/>
      <c r="H547" s="68"/>
      <c r="I547" s="67"/>
      <c r="J547" s="67"/>
      <c r="K547" s="67"/>
      <c r="L547" s="67"/>
      <c r="M547" s="68"/>
      <c r="N547" s="67"/>
      <c r="O547" s="67"/>
      <c r="P547" s="67"/>
      <c r="Q547" s="67"/>
      <c r="R547" s="68"/>
      <c r="S547" s="67"/>
      <c r="T547" s="67"/>
      <c r="U547" s="67"/>
      <c r="V547" s="67"/>
      <c r="W547" s="68"/>
      <c r="X547" s="67"/>
      <c r="Y547" s="67"/>
      <c r="Z547" s="67"/>
      <c r="AA547" s="67"/>
      <c r="AB547" s="68"/>
      <c r="AC547" s="62"/>
      <c r="AD547" s="74" t="str">
        <f>Daten!$A$31</f>
        <v>DM Senioren 2017</v>
      </c>
      <c r="AE547" s="58"/>
      <c r="AF547" s="58"/>
      <c r="AG547" s="58"/>
      <c r="AH547" s="58"/>
      <c r="AI547" s="58"/>
      <c r="AJ547" s="58"/>
      <c r="AK547" s="58"/>
    </row>
    <row r="548" spans="1:37">
      <c r="A548" s="70" t="s">
        <v>101</v>
      </c>
      <c r="B548" s="58"/>
      <c r="C548" s="71"/>
      <c r="D548" s="72"/>
      <c r="E548" s="72"/>
      <c r="F548" s="72"/>
      <c r="G548" s="72"/>
      <c r="H548" s="59"/>
      <c r="I548" s="72"/>
      <c r="J548" s="72"/>
      <c r="K548" s="72"/>
      <c r="L548" s="72"/>
      <c r="M548" s="59"/>
      <c r="N548" s="72"/>
      <c r="O548" s="72"/>
      <c r="P548" s="72"/>
      <c r="Q548" s="72"/>
      <c r="R548" s="59"/>
      <c r="S548" s="72"/>
      <c r="T548" s="72"/>
      <c r="U548" s="72"/>
      <c r="V548" s="72"/>
      <c r="W548" s="59"/>
      <c r="X548" s="72"/>
      <c r="Y548" s="72"/>
      <c r="Z548" s="72"/>
      <c r="AA548" s="72"/>
      <c r="AB548" s="59"/>
      <c r="AC548" s="62"/>
      <c r="AD548" s="75" t="str">
        <f>SamstagHaupt!G39</f>
        <v>M40</v>
      </c>
      <c r="AE548" s="76"/>
      <c r="AF548" s="76"/>
      <c r="AG548" s="75" t="s">
        <v>34</v>
      </c>
      <c r="AH548" s="76"/>
      <c r="AI548" s="76"/>
      <c r="AJ548" s="76"/>
      <c r="AK548" s="76"/>
    </row>
    <row r="549" spans="1:37">
      <c r="A549" s="65" t="s">
        <v>100</v>
      </c>
      <c r="C549" s="66"/>
      <c r="D549" s="67"/>
      <c r="E549" s="67"/>
      <c r="F549" s="67"/>
      <c r="G549" s="67"/>
      <c r="H549" s="68"/>
      <c r="I549" s="67"/>
      <c r="J549" s="67"/>
      <c r="K549" s="67"/>
      <c r="L549" s="67"/>
      <c r="M549" s="68"/>
      <c r="N549" s="67"/>
      <c r="O549" s="67"/>
      <c r="P549" s="67"/>
      <c r="Q549" s="67"/>
      <c r="R549" s="68"/>
      <c r="S549" s="67"/>
      <c r="T549" s="67"/>
      <c r="U549" s="67"/>
      <c r="V549" s="67"/>
      <c r="W549" s="68"/>
      <c r="X549" s="67"/>
      <c r="Y549" s="67"/>
      <c r="Z549" s="67"/>
      <c r="AA549" s="67"/>
      <c r="AB549" s="68"/>
      <c r="AC549" s="62"/>
      <c r="AD549" s="77"/>
      <c r="AE549" s="62"/>
      <c r="AF549" s="62"/>
      <c r="AG549" s="62"/>
      <c r="AH549" s="62"/>
      <c r="AI549" s="62"/>
      <c r="AJ549" s="62"/>
      <c r="AK549" s="62"/>
    </row>
    <row r="550" spans="1:37">
      <c r="A550" s="70" t="s">
        <v>101</v>
      </c>
      <c r="B550" s="58"/>
      <c r="C550" s="71"/>
      <c r="D550" s="72"/>
      <c r="E550" s="72"/>
      <c r="F550" s="72"/>
      <c r="G550" s="72"/>
      <c r="H550" s="59"/>
      <c r="I550" s="72"/>
      <c r="J550" s="72"/>
      <c r="K550" s="72"/>
      <c r="L550" s="72"/>
      <c r="M550" s="59"/>
      <c r="N550" s="72"/>
      <c r="O550" s="72"/>
      <c r="P550" s="72"/>
      <c r="Q550" s="72"/>
      <c r="R550" s="59"/>
      <c r="S550" s="72"/>
      <c r="T550" s="72"/>
      <c r="U550" s="72"/>
      <c r="V550" s="72"/>
      <c r="W550" s="59"/>
      <c r="X550" s="72"/>
      <c r="Y550" s="72"/>
      <c r="Z550" s="72"/>
      <c r="AA550" s="72"/>
      <c r="AB550" s="59"/>
      <c r="AC550" s="62"/>
      <c r="AD550" s="78" t="s">
        <v>104</v>
      </c>
      <c r="AE550" s="76"/>
      <c r="AF550" s="76"/>
      <c r="AG550" s="76"/>
      <c r="AH550" s="79"/>
      <c r="AI550" s="76"/>
      <c r="AJ550" s="76"/>
      <c r="AK550" s="80"/>
    </row>
    <row r="551" spans="1:37">
      <c r="D551" s="64"/>
      <c r="AD551" s="81"/>
      <c r="AE551" s="52"/>
      <c r="AF551" s="52"/>
      <c r="AG551" s="52"/>
      <c r="AH551" s="82"/>
      <c r="AI551" s="52"/>
      <c r="AJ551" s="52"/>
      <c r="AK551" s="53"/>
    </row>
    <row r="552" spans="1:37">
      <c r="A552" s="83" t="s">
        <v>105</v>
      </c>
      <c r="B552" s="76"/>
      <c r="C552" s="80"/>
      <c r="D552" s="84"/>
      <c r="E552" s="84" t="s">
        <v>100</v>
      </c>
      <c r="F552" s="85" t="s">
        <v>21</v>
      </c>
      <c r="G552" s="84" t="s">
        <v>101</v>
      </c>
      <c r="H552" s="86"/>
      <c r="I552" s="84" t="s">
        <v>106</v>
      </c>
      <c r="J552" s="84"/>
      <c r="K552" s="84"/>
      <c r="L552" s="84"/>
      <c r="M552" s="86"/>
      <c r="N552" s="84" t="s">
        <v>107</v>
      </c>
      <c r="O552" s="84"/>
      <c r="P552" s="84"/>
      <c r="Q552" s="84"/>
      <c r="R552" s="86"/>
      <c r="S552" s="73"/>
      <c r="T552" s="73"/>
      <c r="AD552" s="87" t="s">
        <v>108</v>
      </c>
      <c r="AE552" s="58"/>
      <c r="AF552" s="58"/>
      <c r="AG552" s="58"/>
      <c r="AH552" s="72"/>
      <c r="AI552" s="58"/>
      <c r="AJ552" s="58"/>
      <c r="AK552" s="59"/>
    </row>
    <row r="553" spans="1:37">
      <c r="A553" s="60"/>
      <c r="C553" s="61"/>
      <c r="H553" s="61"/>
      <c r="M553" s="61"/>
      <c r="N553" s="88"/>
      <c r="O553" s="89"/>
      <c r="P553" s="89"/>
      <c r="Q553" s="89"/>
      <c r="R553" s="90"/>
      <c r="S553" s="62"/>
      <c r="T553" s="56" t="s">
        <v>109</v>
      </c>
      <c r="AD553" s="91"/>
      <c r="AE553" s="62"/>
      <c r="AF553" s="62"/>
      <c r="AG553" s="62"/>
      <c r="AH553" s="92"/>
      <c r="AI553" s="62"/>
      <c r="AJ553" s="62"/>
      <c r="AK553" s="61"/>
    </row>
    <row r="554" spans="1:37">
      <c r="A554" s="93" t="s">
        <v>110</v>
      </c>
      <c r="B554" s="58"/>
      <c r="C554" s="59"/>
      <c r="D554" s="58"/>
      <c r="E554" s="58"/>
      <c r="F554" s="94" t="s">
        <v>21</v>
      </c>
      <c r="G554" s="58"/>
      <c r="H554" s="59"/>
      <c r="I554" s="58"/>
      <c r="J554" s="58"/>
      <c r="K554" s="94" t="s">
        <v>21</v>
      </c>
      <c r="L554" s="58"/>
      <c r="M554" s="59"/>
      <c r="N554" s="95"/>
      <c r="O554" s="95"/>
      <c r="P554" s="96"/>
      <c r="Q554" s="97"/>
      <c r="R554" s="98"/>
      <c r="S554" s="62"/>
      <c r="T554" s="62"/>
      <c r="AD554" s="87" t="s">
        <v>111</v>
      </c>
      <c r="AE554" s="58"/>
      <c r="AF554" s="58"/>
      <c r="AG554" s="58"/>
      <c r="AH554" s="72"/>
      <c r="AI554" s="58"/>
      <c r="AJ554" s="58"/>
      <c r="AK554" s="59"/>
    </row>
    <row r="555" spans="1:37">
      <c r="A555" s="60"/>
      <c r="C555" s="61"/>
      <c r="H555" s="61"/>
      <c r="K555" s="99"/>
      <c r="M555" s="61"/>
      <c r="N555" s="62"/>
      <c r="Q555" s="100"/>
      <c r="R555" s="61"/>
      <c r="S555" s="62"/>
      <c r="T555" s="58"/>
      <c r="U555" s="58"/>
      <c r="V555" s="58"/>
      <c r="W555" s="58"/>
      <c r="X555" s="58"/>
      <c r="Y555" s="58"/>
      <c r="Z555" s="58"/>
      <c r="AA555" s="58"/>
      <c r="AB555" s="58"/>
      <c r="AC555" s="62"/>
      <c r="AD555" s="91"/>
      <c r="AE555" s="62"/>
      <c r="AF555" s="62"/>
      <c r="AG555" s="62"/>
      <c r="AH555" s="92"/>
      <c r="AI555" s="62"/>
      <c r="AJ555" s="62"/>
      <c r="AK555" s="61"/>
    </row>
    <row r="556" spans="1:37">
      <c r="A556" s="93" t="s">
        <v>112</v>
      </c>
      <c r="B556" s="58"/>
      <c r="C556" s="59"/>
      <c r="D556" s="58"/>
      <c r="E556" s="58"/>
      <c r="F556" s="94" t="s">
        <v>21</v>
      </c>
      <c r="G556" s="58"/>
      <c r="H556" s="59"/>
      <c r="I556" s="58"/>
      <c r="J556" s="58"/>
      <c r="K556" s="94" t="s">
        <v>21</v>
      </c>
      <c r="L556" s="58"/>
      <c r="M556" s="59"/>
      <c r="N556" s="58"/>
      <c r="O556" s="58"/>
      <c r="P556" s="94" t="s">
        <v>21</v>
      </c>
      <c r="Q556" s="101"/>
      <c r="R556" s="59"/>
      <c r="S556" s="62"/>
      <c r="T556" s="62"/>
      <c r="AD556" s="87" t="s">
        <v>113</v>
      </c>
      <c r="AE556" s="58"/>
      <c r="AF556" s="58"/>
      <c r="AG556" s="58"/>
      <c r="AH556" s="72"/>
      <c r="AI556" s="58"/>
      <c r="AJ556" s="58"/>
      <c r="AK556" s="59"/>
    </row>
    <row r="557" spans="1:37">
      <c r="AD557" s="91" t="s">
        <v>114</v>
      </c>
      <c r="AE557" s="62"/>
      <c r="AF557" s="62"/>
      <c r="AG557" s="62"/>
      <c r="AH557" s="92"/>
      <c r="AI557" s="62"/>
      <c r="AJ557" s="62"/>
      <c r="AK557" s="61"/>
    </row>
    <row r="558" spans="1:37">
      <c r="A558" s="102"/>
      <c r="B558" s="76"/>
      <c r="C558" s="76"/>
      <c r="D558" s="76"/>
      <c r="E558" s="76" t="s">
        <v>100</v>
      </c>
      <c r="F558" s="76"/>
      <c r="G558" s="76"/>
      <c r="H558" s="76"/>
      <c r="I558" s="76"/>
      <c r="J558" s="76"/>
      <c r="K558" s="76"/>
      <c r="L558" s="76"/>
      <c r="M558" s="76"/>
      <c r="N558" s="85" t="s">
        <v>40</v>
      </c>
      <c r="O558" s="76"/>
      <c r="P558" s="76"/>
      <c r="Q558" s="76"/>
      <c r="R558" s="76"/>
      <c r="S558" s="76"/>
      <c r="T558" s="76" t="s">
        <v>101</v>
      </c>
      <c r="U558" s="76"/>
      <c r="V558" s="76"/>
      <c r="W558" s="76"/>
      <c r="X558" s="76"/>
      <c r="Y558" s="76"/>
      <c r="Z558" s="76"/>
      <c r="AA558" s="76"/>
      <c r="AB558" s="80"/>
      <c r="AD558" s="87" t="s">
        <v>115</v>
      </c>
      <c r="AE558" s="58"/>
      <c r="AF558" s="58"/>
      <c r="AG558" s="58"/>
      <c r="AH558" s="72"/>
      <c r="AI558" s="58"/>
      <c r="AJ558" s="58"/>
      <c r="AK558" s="59"/>
    </row>
    <row r="559" spans="1:37">
      <c r="A559" s="103" t="s">
        <v>116</v>
      </c>
      <c r="B559" s="104" t="s">
        <v>117</v>
      </c>
      <c r="C559" s="104"/>
      <c r="D559" s="104"/>
      <c r="E559" s="104"/>
      <c r="F559" s="104"/>
      <c r="G559" s="105"/>
      <c r="H559" s="104" t="s">
        <v>118</v>
      </c>
      <c r="I559" s="104"/>
      <c r="J559" s="105"/>
      <c r="K559" s="106" t="s">
        <v>119</v>
      </c>
      <c r="L559" s="107" t="s">
        <v>120</v>
      </c>
      <c r="M559" s="108"/>
      <c r="N559" s="109" t="s">
        <v>94</v>
      </c>
      <c r="O559" s="105" t="s">
        <v>116</v>
      </c>
      <c r="P559" s="104" t="s">
        <v>117</v>
      </c>
      <c r="Q559" s="104"/>
      <c r="R559" s="104"/>
      <c r="S559" s="104"/>
      <c r="T559" s="104"/>
      <c r="U559" s="105"/>
      <c r="V559" s="104" t="s">
        <v>118</v>
      </c>
      <c r="W559" s="104"/>
      <c r="X559" s="105"/>
      <c r="Y559" s="106" t="s">
        <v>119</v>
      </c>
      <c r="Z559" s="107" t="s">
        <v>120</v>
      </c>
      <c r="AA559" s="108"/>
      <c r="AB559" s="109" t="s">
        <v>94</v>
      </c>
    </row>
    <row r="560" spans="1:37">
      <c r="A560" s="110" t="s">
        <v>121</v>
      </c>
      <c r="B560" s="111"/>
      <c r="C560" s="111"/>
      <c r="D560" s="111"/>
      <c r="E560" s="111"/>
      <c r="F560" s="111"/>
      <c r="G560" s="112"/>
      <c r="H560" s="111"/>
      <c r="I560" s="111"/>
      <c r="J560" s="112"/>
      <c r="K560" s="113"/>
      <c r="L560" s="114"/>
      <c r="M560" s="115"/>
      <c r="N560" s="116"/>
      <c r="O560" s="117" t="s">
        <v>121</v>
      </c>
      <c r="P560" s="111"/>
      <c r="Q560" s="111"/>
      <c r="R560" s="111"/>
      <c r="S560" s="111"/>
      <c r="T560" s="111"/>
      <c r="U560" s="112"/>
      <c r="V560" s="111"/>
      <c r="W560" s="111"/>
      <c r="X560" s="112"/>
      <c r="Y560" s="113"/>
      <c r="Z560" s="114"/>
      <c r="AA560" s="115"/>
      <c r="AB560" s="116"/>
      <c r="AD560" s="64" t="s">
        <v>122</v>
      </c>
    </row>
    <row r="561" spans="1:37">
      <c r="A561" s="110" t="s">
        <v>123</v>
      </c>
      <c r="B561" s="111"/>
      <c r="C561" s="111"/>
      <c r="D561" s="111"/>
      <c r="E561" s="111"/>
      <c r="F561" s="111"/>
      <c r="G561" s="112"/>
      <c r="H561" s="111"/>
      <c r="I561" s="111"/>
      <c r="J561" s="112"/>
      <c r="K561" s="118"/>
      <c r="L561" s="119"/>
      <c r="M561" s="112"/>
      <c r="N561" s="116"/>
      <c r="O561" s="117" t="s">
        <v>123</v>
      </c>
      <c r="P561" s="111"/>
      <c r="Q561" s="111"/>
      <c r="R561" s="111"/>
      <c r="S561" s="111"/>
      <c r="T561" s="111"/>
      <c r="U561" s="112"/>
      <c r="V561" s="111"/>
      <c r="W561" s="111"/>
      <c r="X561" s="112"/>
      <c r="Y561" s="118"/>
      <c r="Z561" s="119"/>
      <c r="AA561" s="112"/>
      <c r="AB561" s="116"/>
      <c r="AD561" s="120"/>
      <c r="AE561" s="58"/>
      <c r="AF561" s="58"/>
      <c r="AG561" s="58"/>
      <c r="AH561" s="58"/>
      <c r="AI561" s="58"/>
      <c r="AJ561" s="58"/>
      <c r="AK561" s="58"/>
    </row>
    <row r="562" spans="1:37">
      <c r="A562" s="110" t="s">
        <v>124</v>
      </c>
      <c r="B562" s="111"/>
      <c r="C562" s="111"/>
      <c r="D562" s="111"/>
      <c r="E562" s="111"/>
      <c r="F562" s="111"/>
      <c r="G562" s="112"/>
      <c r="H562" s="111"/>
      <c r="I562" s="111"/>
      <c r="J562" s="112"/>
      <c r="K562" s="118"/>
      <c r="L562" s="119"/>
      <c r="M562" s="112"/>
      <c r="N562" s="116"/>
      <c r="O562" s="117" t="s">
        <v>124</v>
      </c>
      <c r="P562" s="111"/>
      <c r="Q562" s="111"/>
      <c r="R562" s="111"/>
      <c r="S562" s="111"/>
      <c r="T562" s="111"/>
      <c r="U562" s="112"/>
      <c r="V562" s="111"/>
      <c r="W562" s="111"/>
      <c r="X562" s="112"/>
      <c r="Y562" s="118"/>
      <c r="Z562" s="119"/>
      <c r="AA562" s="112"/>
      <c r="AB562" s="116"/>
      <c r="AD562" s="64" t="s">
        <v>96</v>
      </c>
    </row>
    <row r="563" spans="1:37">
      <c r="A563" s="110" t="s">
        <v>125</v>
      </c>
      <c r="B563" s="111"/>
      <c r="C563" s="111"/>
      <c r="D563" s="111"/>
      <c r="E563" s="111"/>
      <c r="F563" s="111"/>
      <c r="G563" s="112"/>
      <c r="H563" s="111"/>
      <c r="I563" s="111"/>
      <c r="J563" s="112"/>
      <c r="K563" s="118"/>
      <c r="L563" s="119"/>
      <c r="M563" s="112"/>
      <c r="N563" s="116"/>
      <c r="O563" s="117" t="s">
        <v>125</v>
      </c>
      <c r="P563" s="111"/>
      <c r="Q563" s="111"/>
      <c r="R563" s="111"/>
      <c r="S563" s="111"/>
      <c r="T563" s="111"/>
      <c r="U563" s="112"/>
      <c r="V563" s="111"/>
      <c r="W563" s="111"/>
      <c r="X563" s="112"/>
      <c r="Y563" s="118"/>
      <c r="Z563" s="119"/>
      <c r="AA563" s="112"/>
      <c r="AB563" s="116"/>
      <c r="AD563" s="120"/>
      <c r="AE563" s="58"/>
      <c r="AF563" s="58"/>
      <c r="AG563" s="58"/>
      <c r="AH563" s="58"/>
      <c r="AI563" s="58"/>
      <c r="AJ563" s="58"/>
      <c r="AK563" s="58"/>
    </row>
    <row r="564" spans="1:37">
      <c r="A564" s="110" t="s">
        <v>126</v>
      </c>
      <c r="B564" s="111"/>
      <c r="C564" s="111"/>
      <c r="D564" s="111"/>
      <c r="E564" s="111"/>
      <c r="F564" s="111"/>
      <c r="G564" s="112"/>
      <c r="H564" s="111"/>
      <c r="I564" s="111"/>
      <c r="J564" s="112"/>
      <c r="K564" s="118"/>
      <c r="L564" s="119"/>
      <c r="M564" s="112"/>
      <c r="N564" s="116"/>
      <c r="O564" s="117" t="s">
        <v>126</v>
      </c>
      <c r="P564" s="111"/>
      <c r="Q564" s="111"/>
      <c r="R564" s="111"/>
      <c r="S564" s="111"/>
      <c r="T564" s="111"/>
      <c r="U564" s="112"/>
      <c r="V564" s="111"/>
      <c r="W564" s="111"/>
      <c r="X564" s="112"/>
      <c r="Y564" s="118"/>
      <c r="Z564" s="119"/>
      <c r="AA564" s="112"/>
      <c r="AB564" s="116"/>
      <c r="AD564" s="64" t="s">
        <v>127</v>
      </c>
    </row>
    <row r="565" spans="1:37">
      <c r="A565" s="121" t="s">
        <v>128</v>
      </c>
      <c r="B565" s="58"/>
      <c r="C565" s="58"/>
      <c r="D565" s="58"/>
      <c r="E565" s="58"/>
      <c r="F565" s="58"/>
      <c r="G565" s="72"/>
      <c r="H565" s="58"/>
      <c r="I565" s="58"/>
      <c r="J565" s="72"/>
      <c r="K565" s="122"/>
      <c r="L565" s="123"/>
      <c r="M565" s="72"/>
      <c r="N565" s="59"/>
      <c r="O565" s="124" t="s">
        <v>128</v>
      </c>
      <c r="P565" s="58"/>
      <c r="Q565" s="58"/>
      <c r="R565" s="58"/>
      <c r="S565" s="58"/>
      <c r="T565" s="58"/>
      <c r="U565" s="72"/>
      <c r="V565" s="58"/>
      <c r="W565" s="58"/>
      <c r="X565" s="72"/>
      <c r="Y565" s="122"/>
      <c r="Z565" s="123"/>
      <c r="AA565" s="72"/>
      <c r="AB565" s="59"/>
      <c r="AD565" s="120"/>
      <c r="AE565" s="125" t="str">
        <f>Daten!$A$35</f>
        <v>Fredenbeck</v>
      </c>
      <c r="AF565" s="58"/>
      <c r="AG565" s="58"/>
      <c r="AH565" s="58"/>
      <c r="AI565" s="58"/>
      <c r="AJ565" s="58"/>
      <c r="AK565" s="58"/>
    </row>
    <row r="566" spans="1:37">
      <c r="A566" s="65" t="s">
        <v>129</v>
      </c>
      <c r="N566" s="61"/>
      <c r="O566" s="64" t="s">
        <v>129</v>
      </c>
      <c r="AB566" s="61"/>
      <c r="AD566" s="64" t="s">
        <v>130</v>
      </c>
    </row>
    <row r="567" spans="1:37">
      <c r="A567" s="57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9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8"/>
      <c r="AB567" s="59"/>
      <c r="AD567" s="58"/>
      <c r="AE567" s="126" t="str">
        <f>Daten!$A$32</f>
        <v>05.05.2017</v>
      </c>
      <c r="AF567" s="58"/>
      <c r="AG567" s="58"/>
      <c r="AH567" s="58"/>
      <c r="AI567" s="58"/>
      <c r="AJ567" s="58"/>
      <c r="AK567" s="58"/>
    </row>
    <row r="568" spans="1:37">
      <c r="A568" s="51" t="s">
        <v>95</v>
      </c>
      <c r="B568" s="52"/>
      <c r="C568" s="52"/>
      <c r="D568" s="52"/>
      <c r="E568" s="53"/>
      <c r="F568" s="54" t="s">
        <v>96</v>
      </c>
      <c r="G568" s="52"/>
      <c r="H568" s="52"/>
      <c r="I568" s="52"/>
      <c r="J568" s="52"/>
      <c r="K568" s="52"/>
      <c r="L568" s="52"/>
      <c r="M568" s="52"/>
      <c r="N568" s="52"/>
      <c r="O568" s="52"/>
      <c r="P568" s="53"/>
      <c r="Q568" s="54" t="s">
        <v>97</v>
      </c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3"/>
      <c r="AC568" s="55" t="s">
        <v>98</v>
      </c>
    </row>
    <row r="569" spans="1:37">
      <c r="A569" s="57"/>
      <c r="B569" s="58"/>
      <c r="C569" s="58"/>
      <c r="D569" s="58"/>
      <c r="E569" s="59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9"/>
      <c r="Q569" s="58"/>
      <c r="R569" s="58" t="str">
        <f ca="1">SamstagHaupt!P40</f>
        <v>TV Berkenbaum</v>
      </c>
      <c r="S569" s="58"/>
      <c r="T569" s="58"/>
      <c r="U569" s="58"/>
      <c r="V569" s="58"/>
      <c r="W569" s="58"/>
      <c r="X569" s="58"/>
      <c r="Y569" s="58"/>
      <c r="Z569" s="58"/>
      <c r="AA569" s="58" t="str">
        <f>SamstagHaupt!N40</f>
        <v>M50</v>
      </c>
      <c r="AB569" s="59"/>
      <c r="AC569" s="55" t="s">
        <v>99</v>
      </c>
    </row>
    <row r="570" spans="1:37" ht="15.95" customHeight="1">
      <c r="A570" s="60" t="s">
        <v>100</v>
      </c>
      <c r="C570" s="56" t="str">
        <f ca="1">SamstagHaupt!I40</f>
        <v>SV Werder Bremen</v>
      </c>
      <c r="M570" s="61"/>
      <c r="N570" s="62" t="s">
        <v>101</v>
      </c>
      <c r="O570" s="63"/>
      <c r="P570" s="56" t="str">
        <f ca="1">SamstagHaupt!M40</f>
        <v>MTV München</v>
      </c>
      <c r="AB570" s="61"/>
    </row>
    <row r="571" spans="1:37">
      <c r="A571" s="57"/>
      <c r="B571" s="58"/>
      <c r="C571" s="58"/>
      <c r="M571" s="61"/>
      <c r="N571" s="62"/>
      <c r="AB571" s="61"/>
      <c r="AD571" s="64" t="s">
        <v>37</v>
      </c>
      <c r="AG571" s="64" t="s">
        <v>102</v>
      </c>
      <c r="AJ571" s="64" t="s">
        <v>39</v>
      </c>
    </row>
    <row r="572" spans="1:37">
      <c r="A572" s="65" t="s">
        <v>100</v>
      </c>
      <c r="C572" s="66"/>
      <c r="D572" s="67"/>
      <c r="E572" s="67"/>
      <c r="F572" s="67"/>
      <c r="G572" s="67"/>
      <c r="H572" s="68"/>
      <c r="I572" s="67"/>
      <c r="J572" s="67"/>
      <c r="K572" s="67"/>
      <c r="L572" s="67"/>
      <c r="M572" s="68"/>
      <c r="N572" s="67"/>
      <c r="O572" s="67"/>
      <c r="P572" s="67"/>
      <c r="Q572" s="67"/>
      <c r="R572" s="68"/>
      <c r="S572" s="67"/>
      <c r="T572" s="67"/>
      <c r="U572" s="67"/>
      <c r="V572" s="67"/>
      <c r="W572" s="68"/>
      <c r="X572" s="67"/>
      <c r="Y572" s="67"/>
      <c r="Z572" s="67"/>
      <c r="AA572" s="67"/>
      <c r="AB572" s="68"/>
      <c r="AC572" s="62"/>
      <c r="AD572" s="69"/>
      <c r="AE572" s="53"/>
      <c r="AF572" s="62"/>
      <c r="AG572" s="69"/>
      <c r="AH572" s="53"/>
      <c r="AJ572" s="69"/>
      <c r="AK572" s="53"/>
    </row>
    <row r="573" spans="1:37">
      <c r="A573" s="70" t="s">
        <v>101</v>
      </c>
      <c r="B573" s="58"/>
      <c r="C573" s="71"/>
      <c r="D573" s="72"/>
      <c r="E573" s="72"/>
      <c r="F573" s="72"/>
      <c r="G573" s="72"/>
      <c r="H573" s="59"/>
      <c r="I573" s="72"/>
      <c r="J573" s="72"/>
      <c r="K573" s="72"/>
      <c r="L573" s="72"/>
      <c r="M573" s="59"/>
      <c r="N573" s="72"/>
      <c r="O573" s="72"/>
      <c r="P573" s="72"/>
      <c r="Q573" s="72"/>
      <c r="R573" s="59"/>
      <c r="S573" s="72"/>
      <c r="T573" s="72"/>
      <c r="U573" s="72"/>
      <c r="V573" s="72"/>
      <c r="W573" s="59"/>
      <c r="X573" s="72"/>
      <c r="Y573" s="72"/>
      <c r="Z573" s="72"/>
      <c r="AA573" s="72"/>
      <c r="AB573" s="59"/>
      <c r="AC573" s="62"/>
      <c r="AD573" s="462">
        <f>SamstagHaupt!C40</f>
        <v>5</v>
      </c>
      <c r="AE573" s="463"/>
      <c r="AF573" s="62"/>
      <c r="AG573" s="462">
        <f>SamstagHaupt!E40</f>
        <v>19</v>
      </c>
      <c r="AH573" s="463"/>
      <c r="AJ573" s="462">
        <f>SamstagHaupt!F40</f>
        <v>3</v>
      </c>
      <c r="AK573" s="463"/>
    </row>
    <row r="574" spans="1:37">
      <c r="A574" s="65" t="s">
        <v>100</v>
      </c>
      <c r="C574" s="66"/>
      <c r="D574" s="67"/>
      <c r="E574" s="67"/>
      <c r="F574" s="67"/>
      <c r="G574" s="67"/>
      <c r="H574" s="68"/>
      <c r="I574" s="67"/>
      <c r="J574" s="67"/>
      <c r="K574" s="67"/>
      <c r="L574" s="67"/>
      <c r="M574" s="68"/>
      <c r="N574" s="67"/>
      <c r="O574" s="67"/>
      <c r="P574" s="67"/>
      <c r="Q574" s="67"/>
      <c r="R574" s="68"/>
      <c r="S574" s="67"/>
      <c r="T574" s="67"/>
      <c r="U574" s="67"/>
      <c r="V574" s="67"/>
      <c r="W574" s="68"/>
      <c r="X574" s="67"/>
      <c r="Y574" s="67"/>
      <c r="Z574" s="67"/>
      <c r="AA574" s="67"/>
      <c r="AB574" s="68"/>
      <c r="AC574" s="62"/>
      <c r="AD574" s="57"/>
      <c r="AE574" s="59"/>
      <c r="AF574" s="62"/>
      <c r="AG574" s="57"/>
      <c r="AH574" s="59"/>
      <c r="AJ574" s="57"/>
      <c r="AK574" s="59"/>
    </row>
    <row r="575" spans="1:37">
      <c r="A575" s="70" t="s">
        <v>101</v>
      </c>
      <c r="B575" s="58"/>
      <c r="C575" s="71"/>
      <c r="D575" s="72"/>
      <c r="E575" s="72"/>
      <c r="F575" s="72"/>
      <c r="G575" s="72"/>
      <c r="H575" s="59"/>
      <c r="I575" s="72"/>
      <c r="J575" s="72"/>
      <c r="K575" s="72"/>
      <c r="L575" s="72"/>
      <c r="M575" s="59"/>
      <c r="N575" s="72"/>
      <c r="O575" s="72"/>
      <c r="P575" s="72"/>
      <c r="Q575" s="72"/>
      <c r="R575" s="59"/>
      <c r="S575" s="72"/>
      <c r="T575" s="72"/>
      <c r="U575" s="72"/>
      <c r="V575" s="72"/>
      <c r="W575" s="59"/>
      <c r="X575" s="72"/>
      <c r="Y575" s="72"/>
      <c r="Z575" s="72"/>
      <c r="AA575" s="72"/>
      <c r="AB575" s="59"/>
      <c r="AC575" s="62"/>
      <c r="AD575" s="62"/>
      <c r="AE575" s="62"/>
      <c r="AF575" s="62"/>
      <c r="AG575" s="62"/>
    </row>
    <row r="576" spans="1:37">
      <c r="A576" s="65" t="s">
        <v>100</v>
      </c>
      <c r="C576" s="66"/>
      <c r="D576" s="67"/>
      <c r="E576" s="67"/>
      <c r="F576" s="67"/>
      <c r="G576" s="67"/>
      <c r="H576" s="68"/>
      <c r="I576" s="67"/>
      <c r="J576" s="67"/>
      <c r="K576" s="67"/>
      <c r="L576" s="67"/>
      <c r="M576" s="68"/>
      <c r="N576" s="67"/>
      <c r="O576" s="67"/>
      <c r="P576" s="67"/>
      <c r="Q576" s="67"/>
      <c r="R576" s="68"/>
      <c r="S576" s="67"/>
      <c r="T576" s="67"/>
      <c r="U576" s="67"/>
      <c r="V576" s="67"/>
      <c r="W576" s="68"/>
      <c r="X576" s="67"/>
      <c r="Y576" s="67"/>
      <c r="Z576" s="67"/>
      <c r="AA576" s="67"/>
      <c r="AB576" s="68"/>
      <c r="AC576" s="62"/>
      <c r="AD576" s="73" t="s">
        <v>103</v>
      </c>
      <c r="AE576" s="62"/>
      <c r="AF576" s="62"/>
      <c r="AG576" s="62"/>
    </row>
    <row r="577" spans="1:37">
      <c r="A577" s="70" t="s">
        <v>101</v>
      </c>
      <c r="B577" s="58"/>
      <c r="C577" s="71"/>
      <c r="D577" s="72"/>
      <c r="E577" s="72"/>
      <c r="F577" s="72"/>
      <c r="G577" s="72"/>
      <c r="H577" s="59"/>
      <c r="I577" s="72"/>
      <c r="J577" s="72"/>
      <c r="K577" s="72"/>
      <c r="L577" s="72"/>
      <c r="M577" s="59"/>
      <c r="N577" s="72"/>
      <c r="O577" s="72"/>
      <c r="P577" s="72"/>
      <c r="Q577" s="72"/>
      <c r="R577" s="59"/>
      <c r="S577" s="72"/>
      <c r="T577" s="72"/>
      <c r="U577" s="72"/>
      <c r="V577" s="72"/>
      <c r="W577" s="59"/>
      <c r="X577" s="72"/>
      <c r="Y577" s="72"/>
      <c r="Z577" s="72"/>
      <c r="AA577" s="72"/>
      <c r="AB577" s="59"/>
      <c r="AC577" s="62"/>
      <c r="AD577" s="62"/>
      <c r="AE577" s="62"/>
      <c r="AF577" s="62"/>
      <c r="AG577" s="62"/>
    </row>
    <row r="578" spans="1:37">
      <c r="A578" s="65" t="s">
        <v>100</v>
      </c>
      <c r="C578" s="66"/>
      <c r="D578" s="67"/>
      <c r="E578" s="67"/>
      <c r="F578" s="67"/>
      <c r="G578" s="67"/>
      <c r="H578" s="68"/>
      <c r="I578" s="67"/>
      <c r="J578" s="67"/>
      <c r="K578" s="67"/>
      <c r="L578" s="67"/>
      <c r="M578" s="68"/>
      <c r="N578" s="67"/>
      <c r="O578" s="67"/>
      <c r="P578" s="67"/>
      <c r="Q578" s="67"/>
      <c r="R578" s="68"/>
      <c r="S578" s="67"/>
      <c r="T578" s="67"/>
      <c r="U578" s="67"/>
      <c r="V578" s="67"/>
      <c r="W578" s="68"/>
      <c r="X578" s="67"/>
      <c r="Y578" s="67"/>
      <c r="Z578" s="67"/>
      <c r="AA578" s="67"/>
      <c r="AB578" s="68"/>
      <c r="AC578" s="62"/>
      <c r="AD578" s="74" t="str">
        <f>Daten!$A$31</f>
        <v>DM Senioren 2017</v>
      </c>
      <c r="AE578" s="58"/>
      <c r="AF578" s="58"/>
      <c r="AG578" s="58"/>
      <c r="AH578" s="58"/>
      <c r="AI578" s="58"/>
      <c r="AJ578" s="58"/>
      <c r="AK578" s="58"/>
    </row>
    <row r="579" spans="1:37">
      <c r="A579" s="70" t="s">
        <v>101</v>
      </c>
      <c r="B579" s="58"/>
      <c r="C579" s="71"/>
      <c r="D579" s="72"/>
      <c r="E579" s="72"/>
      <c r="F579" s="72"/>
      <c r="G579" s="72"/>
      <c r="H579" s="59"/>
      <c r="I579" s="72"/>
      <c r="J579" s="72"/>
      <c r="K579" s="72"/>
      <c r="L579" s="72"/>
      <c r="M579" s="59"/>
      <c r="N579" s="72"/>
      <c r="O579" s="72"/>
      <c r="P579" s="72"/>
      <c r="Q579" s="72"/>
      <c r="R579" s="59"/>
      <c r="S579" s="72"/>
      <c r="T579" s="72"/>
      <c r="U579" s="72"/>
      <c r="V579" s="72"/>
      <c r="W579" s="59"/>
      <c r="X579" s="72"/>
      <c r="Y579" s="72"/>
      <c r="Z579" s="72"/>
      <c r="AA579" s="72"/>
      <c r="AB579" s="59"/>
      <c r="AC579" s="62"/>
      <c r="AD579" s="75" t="str">
        <f>SamstagHaupt!G40</f>
        <v>M50</v>
      </c>
      <c r="AE579" s="76"/>
      <c r="AF579" s="76"/>
      <c r="AG579" s="75" t="s">
        <v>34</v>
      </c>
      <c r="AH579" s="76"/>
      <c r="AI579" s="76"/>
      <c r="AJ579" s="76"/>
      <c r="AK579" s="76"/>
    </row>
    <row r="580" spans="1:37">
      <c r="A580" s="65" t="s">
        <v>100</v>
      </c>
      <c r="C580" s="66"/>
      <c r="D580" s="67"/>
      <c r="E580" s="67"/>
      <c r="F580" s="67"/>
      <c r="G580" s="67"/>
      <c r="H580" s="68"/>
      <c r="I580" s="67"/>
      <c r="J580" s="67"/>
      <c r="K580" s="67"/>
      <c r="L580" s="67"/>
      <c r="M580" s="68"/>
      <c r="N580" s="67"/>
      <c r="O580" s="67"/>
      <c r="P580" s="67"/>
      <c r="Q580" s="67"/>
      <c r="R580" s="68"/>
      <c r="S580" s="67"/>
      <c r="T580" s="67"/>
      <c r="U580" s="67"/>
      <c r="V580" s="67"/>
      <c r="W580" s="68"/>
      <c r="X580" s="67"/>
      <c r="Y580" s="67"/>
      <c r="Z580" s="67"/>
      <c r="AA580" s="67"/>
      <c r="AB580" s="68"/>
      <c r="AC580" s="62"/>
      <c r="AD580" s="77"/>
      <c r="AE580" s="62"/>
      <c r="AF580" s="62"/>
      <c r="AG580" s="62"/>
      <c r="AH580" s="62"/>
      <c r="AI580" s="62"/>
      <c r="AJ580" s="62"/>
      <c r="AK580" s="62"/>
    </row>
    <row r="581" spans="1:37">
      <c r="A581" s="70" t="s">
        <v>101</v>
      </c>
      <c r="B581" s="58"/>
      <c r="C581" s="71"/>
      <c r="D581" s="72"/>
      <c r="E581" s="72"/>
      <c r="F581" s="72"/>
      <c r="G581" s="72"/>
      <c r="H581" s="59"/>
      <c r="I581" s="72"/>
      <c r="J581" s="72"/>
      <c r="K581" s="72"/>
      <c r="L581" s="72"/>
      <c r="M581" s="59"/>
      <c r="N581" s="72"/>
      <c r="O581" s="72"/>
      <c r="P581" s="72"/>
      <c r="Q581" s="72"/>
      <c r="R581" s="59"/>
      <c r="S581" s="72"/>
      <c r="T581" s="72"/>
      <c r="U581" s="72"/>
      <c r="V581" s="72"/>
      <c r="W581" s="59"/>
      <c r="X581" s="72"/>
      <c r="Y581" s="72"/>
      <c r="Z581" s="72"/>
      <c r="AA581" s="72"/>
      <c r="AB581" s="59"/>
      <c r="AC581" s="62"/>
      <c r="AD581" s="78" t="s">
        <v>104</v>
      </c>
      <c r="AE581" s="76"/>
      <c r="AF581" s="76"/>
      <c r="AG581" s="76"/>
      <c r="AH581" s="79"/>
      <c r="AI581" s="76"/>
      <c r="AJ581" s="76"/>
      <c r="AK581" s="80"/>
    </row>
    <row r="582" spans="1:37">
      <c r="D582" s="64"/>
      <c r="AD582" s="81"/>
      <c r="AE582" s="52"/>
      <c r="AF582" s="52"/>
      <c r="AG582" s="52"/>
      <c r="AH582" s="82"/>
      <c r="AI582" s="52"/>
      <c r="AJ582" s="52"/>
      <c r="AK582" s="53"/>
    </row>
    <row r="583" spans="1:37">
      <c r="A583" s="83" t="s">
        <v>105</v>
      </c>
      <c r="B583" s="76"/>
      <c r="C583" s="80"/>
      <c r="D583" s="84"/>
      <c r="E583" s="84" t="s">
        <v>100</v>
      </c>
      <c r="F583" s="85" t="s">
        <v>21</v>
      </c>
      <c r="G583" s="84" t="s">
        <v>101</v>
      </c>
      <c r="H583" s="86"/>
      <c r="I583" s="84" t="s">
        <v>106</v>
      </c>
      <c r="J583" s="84"/>
      <c r="K583" s="84"/>
      <c r="L583" s="84"/>
      <c r="M583" s="86"/>
      <c r="N583" s="84" t="s">
        <v>107</v>
      </c>
      <c r="O583" s="84"/>
      <c r="P583" s="84"/>
      <c r="Q583" s="84"/>
      <c r="R583" s="86"/>
      <c r="S583" s="73"/>
      <c r="T583" s="73"/>
      <c r="AD583" s="87" t="s">
        <v>108</v>
      </c>
      <c r="AE583" s="58"/>
      <c r="AF583" s="58"/>
      <c r="AG583" s="58"/>
      <c r="AH583" s="72"/>
      <c r="AI583" s="58"/>
      <c r="AJ583" s="58"/>
      <c r="AK583" s="59"/>
    </row>
    <row r="584" spans="1:37">
      <c r="A584" s="60"/>
      <c r="C584" s="61"/>
      <c r="H584" s="61"/>
      <c r="M584" s="61"/>
      <c r="N584" s="88"/>
      <c r="O584" s="89"/>
      <c r="P584" s="89"/>
      <c r="Q584" s="89"/>
      <c r="R584" s="90"/>
      <c r="S584" s="62"/>
      <c r="T584" s="56" t="s">
        <v>109</v>
      </c>
      <c r="AD584" s="91"/>
      <c r="AE584" s="62"/>
      <c r="AF584" s="62"/>
      <c r="AG584" s="62"/>
      <c r="AH584" s="92"/>
      <c r="AI584" s="62"/>
      <c r="AJ584" s="62"/>
      <c r="AK584" s="61"/>
    </row>
    <row r="585" spans="1:37">
      <c r="A585" s="93" t="s">
        <v>110</v>
      </c>
      <c r="B585" s="58"/>
      <c r="C585" s="59"/>
      <c r="D585" s="58"/>
      <c r="E585" s="58"/>
      <c r="F585" s="94" t="s">
        <v>21</v>
      </c>
      <c r="G585" s="58"/>
      <c r="H585" s="59"/>
      <c r="I585" s="58"/>
      <c r="J585" s="58"/>
      <c r="K585" s="94" t="s">
        <v>21</v>
      </c>
      <c r="L585" s="58"/>
      <c r="M585" s="59"/>
      <c r="N585" s="95"/>
      <c r="O585" s="95"/>
      <c r="P585" s="96"/>
      <c r="Q585" s="97"/>
      <c r="R585" s="98"/>
      <c r="S585" s="62"/>
      <c r="T585" s="62"/>
      <c r="AD585" s="87" t="s">
        <v>111</v>
      </c>
      <c r="AE585" s="58"/>
      <c r="AF585" s="58"/>
      <c r="AG585" s="58"/>
      <c r="AH585" s="72"/>
      <c r="AI585" s="58"/>
      <c r="AJ585" s="58"/>
      <c r="AK585" s="59"/>
    </row>
    <row r="586" spans="1:37">
      <c r="A586" s="60"/>
      <c r="C586" s="61"/>
      <c r="H586" s="61"/>
      <c r="K586" s="99"/>
      <c r="M586" s="61"/>
      <c r="N586" s="62"/>
      <c r="Q586" s="100"/>
      <c r="R586" s="61"/>
      <c r="S586" s="62"/>
      <c r="T586" s="58"/>
      <c r="U586" s="58"/>
      <c r="V586" s="58"/>
      <c r="W586" s="58"/>
      <c r="X586" s="58"/>
      <c r="Y586" s="58"/>
      <c r="Z586" s="58"/>
      <c r="AA586" s="58"/>
      <c r="AB586" s="58"/>
      <c r="AC586" s="62"/>
      <c r="AD586" s="91"/>
      <c r="AE586" s="62"/>
      <c r="AF586" s="62"/>
      <c r="AG586" s="62"/>
      <c r="AH586" s="92"/>
      <c r="AI586" s="62"/>
      <c r="AJ586" s="62"/>
      <c r="AK586" s="61"/>
    </row>
    <row r="587" spans="1:37">
      <c r="A587" s="93" t="s">
        <v>112</v>
      </c>
      <c r="B587" s="58"/>
      <c r="C587" s="59"/>
      <c r="D587" s="58"/>
      <c r="E587" s="58"/>
      <c r="F587" s="94" t="s">
        <v>21</v>
      </c>
      <c r="G587" s="58"/>
      <c r="H587" s="59"/>
      <c r="I587" s="58"/>
      <c r="J587" s="58"/>
      <c r="K587" s="94" t="s">
        <v>21</v>
      </c>
      <c r="L587" s="58"/>
      <c r="M587" s="59"/>
      <c r="N587" s="58"/>
      <c r="O587" s="58"/>
      <c r="P587" s="94" t="s">
        <v>21</v>
      </c>
      <c r="Q587" s="101"/>
      <c r="R587" s="59"/>
      <c r="S587" s="62"/>
      <c r="T587" s="62"/>
      <c r="AD587" s="87" t="s">
        <v>113</v>
      </c>
      <c r="AE587" s="58"/>
      <c r="AF587" s="58"/>
      <c r="AG587" s="58"/>
      <c r="AH587" s="72"/>
      <c r="AI587" s="58"/>
      <c r="AJ587" s="58"/>
      <c r="AK587" s="59"/>
    </row>
    <row r="588" spans="1:37">
      <c r="AD588" s="91" t="s">
        <v>114</v>
      </c>
      <c r="AE588" s="62"/>
      <c r="AF588" s="62"/>
      <c r="AG588" s="62"/>
      <c r="AH588" s="92"/>
      <c r="AI588" s="62"/>
      <c r="AJ588" s="62"/>
      <c r="AK588" s="61"/>
    </row>
    <row r="589" spans="1:37">
      <c r="A589" s="102"/>
      <c r="B589" s="76"/>
      <c r="C589" s="76"/>
      <c r="D589" s="76"/>
      <c r="E589" s="76" t="s">
        <v>100</v>
      </c>
      <c r="F589" s="76"/>
      <c r="G589" s="76"/>
      <c r="H589" s="76"/>
      <c r="I589" s="76"/>
      <c r="J589" s="76"/>
      <c r="K589" s="76"/>
      <c r="L589" s="76"/>
      <c r="M589" s="76"/>
      <c r="N589" s="85" t="s">
        <v>40</v>
      </c>
      <c r="O589" s="76"/>
      <c r="P589" s="76"/>
      <c r="Q589" s="76"/>
      <c r="R589" s="76"/>
      <c r="S589" s="76"/>
      <c r="T589" s="76" t="s">
        <v>101</v>
      </c>
      <c r="U589" s="76"/>
      <c r="V589" s="76"/>
      <c r="W589" s="76"/>
      <c r="X589" s="76"/>
      <c r="Y589" s="76"/>
      <c r="Z589" s="76"/>
      <c r="AA589" s="76"/>
      <c r="AB589" s="80"/>
      <c r="AD589" s="87" t="s">
        <v>115</v>
      </c>
      <c r="AE589" s="58"/>
      <c r="AF589" s="58"/>
      <c r="AG589" s="58"/>
      <c r="AH589" s="72"/>
      <c r="AI589" s="58"/>
      <c r="AJ589" s="58"/>
      <c r="AK589" s="59"/>
    </row>
    <row r="590" spans="1:37">
      <c r="A590" s="103" t="s">
        <v>116</v>
      </c>
      <c r="B590" s="104" t="s">
        <v>117</v>
      </c>
      <c r="C590" s="104"/>
      <c r="D590" s="104"/>
      <c r="E590" s="104"/>
      <c r="F590" s="104"/>
      <c r="G590" s="105"/>
      <c r="H590" s="104" t="s">
        <v>118</v>
      </c>
      <c r="I590" s="104"/>
      <c r="J590" s="105"/>
      <c r="K590" s="106" t="s">
        <v>119</v>
      </c>
      <c r="L590" s="107" t="s">
        <v>120</v>
      </c>
      <c r="M590" s="108"/>
      <c r="N590" s="109" t="s">
        <v>94</v>
      </c>
      <c r="O590" s="105" t="s">
        <v>116</v>
      </c>
      <c r="P590" s="104" t="s">
        <v>117</v>
      </c>
      <c r="Q590" s="104"/>
      <c r="R590" s="104"/>
      <c r="S590" s="104"/>
      <c r="T590" s="104"/>
      <c r="U590" s="105"/>
      <c r="V590" s="104" t="s">
        <v>118</v>
      </c>
      <c r="W590" s="104"/>
      <c r="X590" s="105"/>
      <c r="Y590" s="106" t="s">
        <v>119</v>
      </c>
      <c r="Z590" s="107" t="s">
        <v>120</v>
      </c>
      <c r="AA590" s="108"/>
      <c r="AB590" s="109" t="s">
        <v>94</v>
      </c>
    </row>
    <row r="591" spans="1:37">
      <c r="A591" s="110" t="s">
        <v>121</v>
      </c>
      <c r="B591" s="111"/>
      <c r="C591" s="111"/>
      <c r="D591" s="111"/>
      <c r="E591" s="111"/>
      <c r="F591" s="111"/>
      <c r="G591" s="112"/>
      <c r="H591" s="111"/>
      <c r="I591" s="111"/>
      <c r="J591" s="112"/>
      <c r="K591" s="113"/>
      <c r="L591" s="114"/>
      <c r="M591" s="115"/>
      <c r="N591" s="116"/>
      <c r="O591" s="117" t="s">
        <v>121</v>
      </c>
      <c r="P591" s="111"/>
      <c r="Q591" s="111"/>
      <c r="R591" s="111"/>
      <c r="S591" s="111"/>
      <c r="T591" s="111"/>
      <c r="U591" s="112"/>
      <c r="V591" s="111"/>
      <c r="W591" s="111"/>
      <c r="X591" s="112"/>
      <c r="Y591" s="113"/>
      <c r="Z591" s="114"/>
      <c r="AA591" s="115"/>
      <c r="AB591" s="116"/>
      <c r="AD591" s="64" t="s">
        <v>122</v>
      </c>
    </row>
    <row r="592" spans="1:37">
      <c r="A592" s="110" t="s">
        <v>123</v>
      </c>
      <c r="B592" s="111"/>
      <c r="C592" s="111"/>
      <c r="D592" s="111"/>
      <c r="E592" s="111"/>
      <c r="F592" s="111"/>
      <c r="G592" s="112"/>
      <c r="H592" s="111"/>
      <c r="I592" s="111"/>
      <c r="J592" s="112"/>
      <c r="K592" s="118"/>
      <c r="L592" s="119"/>
      <c r="M592" s="112"/>
      <c r="N592" s="116"/>
      <c r="O592" s="117" t="s">
        <v>123</v>
      </c>
      <c r="P592" s="111"/>
      <c r="Q592" s="111"/>
      <c r="R592" s="111"/>
      <c r="S592" s="111"/>
      <c r="T592" s="111"/>
      <c r="U592" s="112"/>
      <c r="V592" s="111"/>
      <c r="W592" s="111"/>
      <c r="X592" s="112"/>
      <c r="Y592" s="118"/>
      <c r="Z592" s="119"/>
      <c r="AA592" s="112"/>
      <c r="AB592" s="116"/>
      <c r="AD592" s="120"/>
      <c r="AE592" s="58"/>
      <c r="AF592" s="58"/>
      <c r="AG592" s="58"/>
      <c r="AH592" s="58"/>
      <c r="AI592" s="58"/>
      <c r="AJ592" s="58"/>
      <c r="AK592" s="58"/>
    </row>
    <row r="593" spans="1:37">
      <c r="A593" s="110" t="s">
        <v>124</v>
      </c>
      <c r="B593" s="111"/>
      <c r="C593" s="111"/>
      <c r="D593" s="111"/>
      <c r="E593" s="111"/>
      <c r="F593" s="111"/>
      <c r="G593" s="112"/>
      <c r="H593" s="111"/>
      <c r="I593" s="111"/>
      <c r="J593" s="112"/>
      <c r="K593" s="118"/>
      <c r="L593" s="119"/>
      <c r="M593" s="112"/>
      <c r="N593" s="116"/>
      <c r="O593" s="117" t="s">
        <v>124</v>
      </c>
      <c r="P593" s="111"/>
      <c r="Q593" s="111"/>
      <c r="R593" s="111"/>
      <c r="S593" s="111"/>
      <c r="T593" s="111"/>
      <c r="U593" s="112"/>
      <c r="V593" s="111"/>
      <c r="W593" s="111"/>
      <c r="X593" s="112"/>
      <c r="Y593" s="118"/>
      <c r="Z593" s="119"/>
      <c r="AA593" s="112"/>
      <c r="AB593" s="116"/>
      <c r="AD593" s="64" t="s">
        <v>96</v>
      </c>
    </row>
    <row r="594" spans="1:37">
      <c r="A594" s="110" t="s">
        <v>125</v>
      </c>
      <c r="B594" s="111"/>
      <c r="C594" s="111"/>
      <c r="D594" s="111"/>
      <c r="E594" s="111"/>
      <c r="F594" s="111"/>
      <c r="G594" s="112"/>
      <c r="H594" s="111"/>
      <c r="I594" s="111"/>
      <c r="J594" s="112"/>
      <c r="K594" s="118"/>
      <c r="L594" s="119"/>
      <c r="M594" s="112"/>
      <c r="N594" s="116"/>
      <c r="O594" s="117" t="s">
        <v>125</v>
      </c>
      <c r="P594" s="111"/>
      <c r="Q594" s="111"/>
      <c r="R594" s="111"/>
      <c r="S594" s="111"/>
      <c r="T594" s="111"/>
      <c r="U594" s="112"/>
      <c r="V594" s="111"/>
      <c r="W594" s="111"/>
      <c r="X594" s="112"/>
      <c r="Y594" s="118"/>
      <c r="Z594" s="119"/>
      <c r="AA594" s="112"/>
      <c r="AB594" s="116"/>
      <c r="AD594" s="120"/>
      <c r="AE594" s="58"/>
      <c r="AF594" s="58"/>
      <c r="AG594" s="58"/>
      <c r="AH594" s="58"/>
      <c r="AI594" s="58"/>
      <c r="AJ594" s="58"/>
      <c r="AK594" s="58"/>
    </row>
    <row r="595" spans="1:37">
      <c r="A595" s="110" t="s">
        <v>126</v>
      </c>
      <c r="B595" s="111"/>
      <c r="C595" s="111"/>
      <c r="D595" s="111"/>
      <c r="E595" s="111"/>
      <c r="F595" s="111"/>
      <c r="G595" s="112"/>
      <c r="H595" s="111"/>
      <c r="I595" s="111"/>
      <c r="J595" s="112"/>
      <c r="K595" s="118"/>
      <c r="L595" s="119"/>
      <c r="M595" s="112"/>
      <c r="N595" s="116"/>
      <c r="O595" s="117" t="s">
        <v>126</v>
      </c>
      <c r="P595" s="111"/>
      <c r="Q595" s="111"/>
      <c r="R595" s="111"/>
      <c r="S595" s="111"/>
      <c r="T595" s="111"/>
      <c r="U595" s="112"/>
      <c r="V595" s="111"/>
      <c r="W595" s="111"/>
      <c r="X595" s="112"/>
      <c r="Y595" s="118"/>
      <c r="Z595" s="119"/>
      <c r="AA595" s="112"/>
      <c r="AB595" s="116"/>
      <c r="AD595" s="64" t="s">
        <v>127</v>
      </c>
    </row>
    <row r="596" spans="1:37">
      <c r="A596" s="121" t="s">
        <v>128</v>
      </c>
      <c r="B596" s="58"/>
      <c r="C596" s="58"/>
      <c r="D596" s="58"/>
      <c r="E596" s="58"/>
      <c r="F596" s="58"/>
      <c r="G596" s="72"/>
      <c r="H596" s="58"/>
      <c r="I596" s="58"/>
      <c r="J596" s="72"/>
      <c r="K596" s="122"/>
      <c r="L596" s="123"/>
      <c r="M596" s="72"/>
      <c r="N596" s="59"/>
      <c r="O596" s="124" t="s">
        <v>128</v>
      </c>
      <c r="P596" s="58"/>
      <c r="Q596" s="58"/>
      <c r="R596" s="58"/>
      <c r="S596" s="58"/>
      <c r="T596" s="58"/>
      <c r="U596" s="72"/>
      <c r="V596" s="58"/>
      <c r="W596" s="58"/>
      <c r="X596" s="72"/>
      <c r="Y596" s="122"/>
      <c r="Z596" s="123"/>
      <c r="AA596" s="72"/>
      <c r="AB596" s="59"/>
      <c r="AD596" s="120"/>
      <c r="AE596" s="125" t="str">
        <f>Daten!$A$35</f>
        <v>Fredenbeck</v>
      </c>
      <c r="AF596" s="58"/>
      <c r="AG596" s="58"/>
      <c r="AH596" s="58"/>
      <c r="AI596" s="58"/>
      <c r="AJ596" s="58"/>
      <c r="AK596" s="58"/>
    </row>
    <row r="597" spans="1:37">
      <c r="A597" s="65" t="s">
        <v>129</v>
      </c>
      <c r="N597" s="61"/>
      <c r="O597" s="64" t="s">
        <v>129</v>
      </c>
      <c r="AB597" s="61"/>
      <c r="AD597" s="64" t="s">
        <v>130</v>
      </c>
    </row>
    <row r="598" spans="1:37">
      <c r="A598" s="57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9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8"/>
      <c r="AB598" s="59"/>
      <c r="AD598" s="58"/>
      <c r="AE598" s="126" t="str">
        <f>Daten!$A$32</f>
        <v>05.05.2017</v>
      </c>
      <c r="AF598" s="58"/>
      <c r="AG598" s="58"/>
      <c r="AH598" s="58"/>
      <c r="AI598" s="58"/>
      <c r="AJ598" s="58"/>
      <c r="AK598" s="58"/>
    </row>
    <row r="599" spans="1:37" ht="12" customHeight="1"/>
    <row r="600" spans="1:37">
      <c r="A600" s="51" t="s">
        <v>95</v>
      </c>
      <c r="B600" s="52"/>
      <c r="C600" s="52"/>
      <c r="D600" s="52"/>
      <c r="E600" s="53"/>
      <c r="F600" s="54" t="s">
        <v>96</v>
      </c>
      <c r="G600" s="52"/>
      <c r="H600" s="52"/>
      <c r="I600" s="52"/>
      <c r="J600" s="52"/>
      <c r="K600" s="52"/>
      <c r="L600" s="52"/>
      <c r="M600" s="52"/>
      <c r="N600" s="52"/>
      <c r="O600" s="52"/>
      <c r="P600" s="53"/>
      <c r="Q600" s="54" t="s">
        <v>97</v>
      </c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3"/>
      <c r="AC600" s="55" t="s">
        <v>98</v>
      </c>
    </row>
    <row r="601" spans="1:37">
      <c r="A601" s="57"/>
      <c r="B601" s="58"/>
      <c r="C601" s="58"/>
      <c r="D601" s="58"/>
      <c r="E601" s="59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9"/>
      <c r="Q601" s="58"/>
      <c r="R601" s="58" t="str">
        <f ca="1">SamstagHaupt!P41</f>
        <v>SV Prag Stuttgart</v>
      </c>
      <c r="S601" s="58"/>
      <c r="T601" s="58"/>
      <c r="U601" s="58"/>
      <c r="V601" s="58"/>
      <c r="W601" s="58"/>
      <c r="X601" s="58"/>
      <c r="Y601" s="58"/>
      <c r="Z601" s="58"/>
      <c r="AA601" s="58" t="str">
        <f>SamstagHaupt!N41</f>
        <v>M50</v>
      </c>
      <c r="AB601" s="59"/>
      <c r="AC601" s="55" t="s">
        <v>99</v>
      </c>
    </row>
    <row r="602" spans="1:37" ht="15.95" customHeight="1">
      <c r="A602" s="60" t="s">
        <v>100</v>
      </c>
      <c r="C602" s="56" t="str">
        <f ca="1">SamstagHaupt!I41</f>
        <v>TSV Burgdorf</v>
      </c>
      <c r="M602" s="61"/>
      <c r="N602" s="62" t="s">
        <v>101</v>
      </c>
      <c r="O602" s="63"/>
      <c r="P602" s="56" t="str">
        <f ca="1">SamstagHaupt!M41</f>
        <v>TV Frisch Auf Altenbochum</v>
      </c>
      <c r="AB602" s="61"/>
    </row>
    <row r="603" spans="1:37">
      <c r="A603" s="57"/>
      <c r="B603" s="58"/>
      <c r="C603" s="58"/>
      <c r="M603" s="61"/>
      <c r="N603" s="62"/>
      <c r="AB603" s="61"/>
      <c r="AD603" s="64" t="s">
        <v>37</v>
      </c>
      <c r="AG603" s="64" t="s">
        <v>102</v>
      </c>
      <c r="AJ603" s="64" t="s">
        <v>39</v>
      </c>
    </row>
    <row r="604" spans="1:37">
      <c r="A604" s="65" t="s">
        <v>100</v>
      </c>
      <c r="C604" s="66"/>
      <c r="D604" s="67"/>
      <c r="E604" s="67"/>
      <c r="F604" s="67"/>
      <c r="G604" s="67"/>
      <c r="H604" s="68"/>
      <c r="I604" s="67"/>
      <c r="J604" s="67"/>
      <c r="K604" s="67"/>
      <c r="L604" s="67"/>
      <c r="M604" s="68"/>
      <c r="N604" s="67"/>
      <c r="O604" s="67"/>
      <c r="P604" s="67"/>
      <c r="Q604" s="67"/>
      <c r="R604" s="68"/>
      <c r="S604" s="67"/>
      <c r="T604" s="67"/>
      <c r="U604" s="67"/>
      <c r="V604" s="67"/>
      <c r="W604" s="68"/>
      <c r="X604" s="67"/>
      <c r="Y604" s="67"/>
      <c r="Z604" s="67"/>
      <c r="AA604" s="67"/>
      <c r="AB604" s="68"/>
      <c r="AC604" s="62"/>
      <c r="AD604" s="69"/>
      <c r="AE604" s="53"/>
      <c r="AF604" s="62"/>
      <c r="AG604" s="69"/>
      <c r="AH604" s="53"/>
      <c r="AJ604" s="69"/>
      <c r="AK604" s="53"/>
    </row>
    <row r="605" spans="1:37">
      <c r="A605" s="70" t="s">
        <v>101</v>
      </c>
      <c r="B605" s="58"/>
      <c r="C605" s="71"/>
      <c r="D605" s="72"/>
      <c r="E605" s="72"/>
      <c r="F605" s="72"/>
      <c r="G605" s="72"/>
      <c r="H605" s="59"/>
      <c r="I605" s="72"/>
      <c r="J605" s="72"/>
      <c r="K605" s="72"/>
      <c r="L605" s="72"/>
      <c r="M605" s="59"/>
      <c r="N605" s="72"/>
      <c r="O605" s="72"/>
      <c r="P605" s="72"/>
      <c r="Q605" s="72"/>
      <c r="R605" s="59"/>
      <c r="S605" s="72"/>
      <c r="T605" s="72"/>
      <c r="U605" s="72"/>
      <c r="V605" s="72"/>
      <c r="W605" s="59"/>
      <c r="X605" s="72"/>
      <c r="Y605" s="72"/>
      <c r="Z605" s="72"/>
      <c r="AA605" s="72"/>
      <c r="AB605" s="59"/>
      <c r="AC605" s="62"/>
      <c r="AD605" s="462">
        <f>SamstagHaupt!C41</f>
        <v>5</v>
      </c>
      <c r="AE605" s="463"/>
      <c r="AF605" s="62"/>
      <c r="AG605" s="462">
        <f>SamstagHaupt!E41</f>
        <v>20</v>
      </c>
      <c r="AH605" s="463"/>
      <c r="AJ605" s="462">
        <f>SamstagHaupt!F41</f>
        <v>4</v>
      </c>
      <c r="AK605" s="463"/>
    </row>
    <row r="606" spans="1:37">
      <c r="A606" s="65" t="s">
        <v>100</v>
      </c>
      <c r="C606" s="66"/>
      <c r="D606" s="67"/>
      <c r="E606" s="67"/>
      <c r="F606" s="67"/>
      <c r="G606" s="67"/>
      <c r="H606" s="68"/>
      <c r="I606" s="67"/>
      <c r="J606" s="67"/>
      <c r="K606" s="67"/>
      <c r="L606" s="67"/>
      <c r="M606" s="68"/>
      <c r="N606" s="67"/>
      <c r="O606" s="67"/>
      <c r="P606" s="67"/>
      <c r="Q606" s="67"/>
      <c r="R606" s="68"/>
      <c r="S606" s="67"/>
      <c r="T606" s="67"/>
      <c r="U606" s="67"/>
      <c r="V606" s="67"/>
      <c r="W606" s="68"/>
      <c r="X606" s="67"/>
      <c r="Y606" s="67"/>
      <c r="Z606" s="67"/>
      <c r="AA606" s="67"/>
      <c r="AB606" s="68"/>
      <c r="AC606" s="62"/>
      <c r="AD606" s="57"/>
      <c r="AE606" s="59"/>
      <c r="AF606" s="62"/>
      <c r="AG606" s="57"/>
      <c r="AH606" s="59"/>
      <c r="AJ606" s="57"/>
      <c r="AK606" s="59"/>
    </row>
    <row r="607" spans="1:37">
      <c r="A607" s="70" t="s">
        <v>101</v>
      </c>
      <c r="B607" s="58"/>
      <c r="C607" s="71"/>
      <c r="D607" s="72"/>
      <c r="E607" s="72"/>
      <c r="F607" s="72"/>
      <c r="G607" s="72"/>
      <c r="H607" s="59"/>
      <c r="I607" s="72"/>
      <c r="J607" s="72"/>
      <c r="K607" s="72"/>
      <c r="L607" s="72"/>
      <c r="M607" s="59"/>
      <c r="N607" s="72"/>
      <c r="O607" s="72"/>
      <c r="P607" s="72"/>
      <c r="Q607" s="72"/>
      <c r="R607" s="59"/>
      <c r="S607" s="72"/>
      <c r="T607" s="72"/>
      <c r="U607" s="72"/>
      <c r="V607" s="72"/>
      <c r="W607" s="59"/>
      <c r="X607" s="72"/>
      <c r="Y607" s="72"/>
      <c r="Z607" s="72"/>
      <c r="AA607" s="72"/>
      <c r="AB607" s="59"/>
      <c r="AC607" s="62"/>
      <c r="AD607" s="62"/>
      <c r="AE607" s="62"/>
      <c r="AF607" s="62"/>
      <c r="AG607" s="62"/>
    </row>
    <row r="608" spans="1:37">
      <c r="A608" s="65" t="s">
        <v>100</v>
      </c>
      <c r="C608" s="66"/>
      <c r="D608" s="67"/>
      <c r="E608" s="67"/>
      <c r="F608" s="67"/>
      <c r="G608" s="67"/>
      <c r="H608" s="68"/>
      <c r="I608" s="67"/>
      <c r="J608" s="67"/>
      <c r="K608" s="67"/>
      <c r="L608" s="67"/>
      <c r="M608" s="68"/>
      <c r="N608" s="67"/>
      <c r="O608" s="67"/>
      <c r="P608" s="67"/>
      <c r="Q608" s="67"/>
      <c r="R608" s="68"/>
      <c r="S608" s="67"/>
      <c r="T608" s="67"/>
      <c r="U608" s="67"/>
      <c r="V608" s="67"/>
      <c r="W608" s="68"/>
      <c r="X608" s="67"/>
      <c r="Y608" s="67"/>
      <c r="Z608" s="67"/>
      <c r="AA608" s="67"/>
      <c r="AB608" s="68"/>
      <c r="AC608" s="62"/>
      <c r="AD608" s="73" t="s">
        <v>103</v>
      </c>
      <c r="AE608" s="62"/>
      <c r="AF608" s="62"/>
      <c r="AG608" s="62"/>
    </row>
    <row r="609" spans="1:37">
      <c r="A609" s="70" t="s">
        <v>101</v>
      </c>
      <c r="B609" s="58"/>
      <c r="C609" s="71"/>
      <c r="D609" s="72"/>
      <c r="E609" s="72"/>
      <c r="F609" s="72"/>
      <c r="G609" s="72"/>
      <c r="H609" s="59"/>
      <c r="I609" s="72"/>
      <c r="J609" s="72"/>
      <c r="K609" s="72"/>
      <c r="L609" s="72"/>
      <c r="M609" s="59"/>
      <c r="N609" s="72"/>
      <c r="O609" s="72"/>
      <c r="P609" s="72"/>
      <c r="Q609" s="72"/>
      <c r="R609" s="59"/>
      <c r="S609" s="72"/>
      <c r="T609" s="72"/>
      <c r="U609" s="72"/>
      <c r="V609" s="72"/>
      <c r="W609" s="59"/>
      <c r="X609" s="72"/>
      <c r="Y609" s="72"/>
      <c r="Z609" s="72"/>
      <c r="AA609" s="72"/>
      <c r="AB609" s="59"/>
      <c r="AC609" s="62"/>
      <c r="AD609" s="62"/>
      <c r="AE609" s="62"/>
      <c r="AF609" s="62"/>
      <c r="AG609" s="62"/>
    </row>
    <row r="610" spans="1:37">
      <c r="A610" s="65" t="s">
        <v>100</v>
      </c>
      <c r="C610" s="66"/>
      <c r="D610" s="67"/>
      <c r="E610" s="67"/>
      <c r="F610" s="67"/>
      <c r="G610" s="67"/>
      <c r="H610" s="68"/>
      <c r="I610" s="67"/>
      <c r="J610" s="67"/>
      <c r="K610" s="67"/>
      <c r="L610" s="67"/>
      <c r="M610" s="68"/>
      <c r="N610" s="67"/>
      <c r="O610" s="67"/>
      <c r="P610" s="67"/>
      <c r="Q610" s="67"/>
      <c r="R610" s="68"/>
      <c r="S610" s="67"/>
      <c r="T610" s="67"/>
      <c r="U610" s="67"/>
      <c r="V610" s="67"/>
      <c r="W610" s="68"/>
      <c r="X610" s="67"/>
      <c r="Y610" s="67"/>
      <c r="Z610" s="67"/>
      <c r="AA610" s="67"/>
      <c r="AB610" s="68"/>
      <c r="AC610" s="62"/>
      <c r="AD610" s="74" t="str">
        <f>Daten!$A$31</f>
        <v>DM Senioren 2017</v>
      </c>
      <c r="AE610" s="58"/>
      <c r="AF610" s="58"/>
      <c r="AG610" s="58"/>
      <c r="AH610" s="58"/>
      <c r="AI610" s="58"/>
      <c r="AJ610" s="58"/>
      <c r="AK610" s="58"/>
    </row>
    <row r="611" spans="1:37">
      <c r="A611" s="70" t="s">
        <v>101</v>
      </c>
      <c r="B611" s="58"/>
      <c r="C611" s="71"/>
      <c r="D611" s="72"/>
      <c r="E611" s="72"/>
      <c r="F611" s="72"/>
      <c r="G611" s="72"/>
      <c r="H611" s="59"/>
      <c r="I611" s="72"/>
      <c r="J611" s="72"/>
      <c r="K611" s="72"/>
      <c r="L611" s="72"/>
      <c r="M611" s="59"/>
      <c r="N611" s="72"/>
      <c r="O611" s="72"/>
      <c r="P611" s="72"/>
      <c r="Q611" s="72"/>
      <c r="R611" s="59"/>
      <c r="S611" s="72"/>
      <c r="T611" s="72"/>
      <c r="U611" s="72"/>
      <c r="V611" s="72"/>
      <c r="W611" s="59"/>
      <c r="X611" s="72"/>
      <c r="Y611" s="72"/>
      <c r="Z611" s="72"/>
      <c r="AA611" s="72"/>
      <c r="AB611" s="59"/>
      <c r="AC611" s="62"/>
      <c r="AD611" s="75" t="str">
        <f>SamstagHaupt!G41</f>
        <v>M50</v>
      </c>
      <c r="AE611" s="76"/>
      <c r="AF611" s="76"/>
      <c r="AG611" s="75" t="s">
        <v>34</v>
      </c>
      <c r="AH611" s="76"/>
      <c r="AI611" s="76"/>
      <c r="AJ611" s="76"/>
      <c r="AK611" s="76"/>
    </row>
    <row r="612" spans="1:37">
      <c r="A612" s="65" t="s">
        <v>100</v>
      </c>
      <c r="C612" s="66"/>
      <c r="D612" s="67"/>
      <c r="E612" s="67"/>
      <c r="F612" s="67"/>
      <c r="G612" s="67"/>
      <c r="H612" s="68"/>
      <c r="I612" s="67"/>
      <c r="J612" s="67"/>
      <c r="K612" s="67"/>
      <c r="L612" s="67"/>
      <c r="M612" s="68"/>
      <c r="N612" s="67"/>
      <c r="O612" s="67"/>
      <c r="P612" s="67"/>
      <c r="Q612" s="67"/>
      <c r="R612" s="68"/>
      <c r="S612" s="67"/>
      <c r="T612" s="67"/>
      <c r="U612" s="67"/>
      <c r="V612" s="67"/>
      <c r="W612" s="68"/>
      <c r="X612" s="67"/>
      <c r="Y612" s="67"/>
      <c r="Z612" s="67"/>
      <c r="AA612" s="67"/>
      <c r="AB612" s="68"/>
      <c r="AC612" s="62"/>
      <c r="AD612" s="77"/>
      <c r="AE612" s="62"/>
      <c r="AF612" s="62"/>
      <c r="AG612" s="62"/>
      <c r="AH612" s="62"/>
      <c r="AI612" s="62"/>
      <c r="AJ612" s="62"/>
      <c r="AK612" s="62"/>
    </row>
    <row r="613" spans="1:37">
      <c r="A613" s="70" t="s">
        <v>101</v>
      </c>
      <c r="B613" s="58"/>
      <c r="C613" s="71"/>
      <c r="D613" s="72"/>
      <c r="E613" s="72"/>
      <c r="F613" s="72"/>
      <c r="G613" s="72"/>
      <c r="H613" s="59"/>
      <c r="I613" s="72"/>
      <c r="J613" s="72"/>
      <c r="K613" s="72"/>
      <c r="L613" s="72"/>
      <c r="M613" s="59"/>
      <c r="N613" s="72"/>
      <c r="O613" s="72"/>
      <c r="P613" s="72"/>
      <c r="Q613" s="72"/>
      <c r="R613" s="59"/>
      <c r="S613" s="72"/>
      <c r="T613" s="72"/>
      <c r="U613" s="72"/>
      <c r="V613" s="72"/>
      <c r="W613" s="59"/>
      <c r="X613" s="72"/>
      <c r="Y613" s="72"/>
      <c r="Z613" s="72"/>
      <c r="AA613" s="72"/>
      <c r="AB613" s="59"/>
      <c r="AC613" s="62"/>
      <c r="AD613" s="78" t="s">
        <v>104</v>
      </c>
      <c r="AE613" s="76"/>
      <c r="AF613" s="76"/>
      <c r="AG613" s="76"/>
      <c r="AH613" s="79"/>
      <c r="AI613" s="76"/>
      <c r="AJ613" s="76"/>
      <c r="AK613" s="80"/>
    </row>
    <row r="614" spans="1:37">
      <c r="D614" s="64"/>
      <c r="AD614" s="81"/>
      <c r="AE614" s="52"/>
      <c r="AF614" s="52"/>
      <c r="AG614" s="52"/>
      <c r="AH614" s="82"/>
      <c r="AI614" s="52"/>
      <c r="AJ614" s="52"/>
      <c r="AK614" s="53"/>
    </row>
    <row r="615" spans="1:37">
      <c r="A615" s="83" t="s">
        <v>105</v>
      </c>
      <c r="B615" s="76"/>
      <c r="C615" s="80"/>
      <c r="D615" s="84"/>
      <c r="E615" s="84" t="s">
        <v>100</v>
      </c>
      <c r="F615" s="85" t="s">
        <v>21</v>
      </c>
      <c r="G615" s="84" t="s">
        <v>101</v>
      </c>
      <c r="H615" s="86"/>
      <c r="I615" s="84" t="s">
        <v>106</v>
      </c>
      <c r="J615" s="84"/>
      <c r="K615" s="84"/>
      <c r="L615" s="84"/>
      <c r="M615" s="86"/>
      <c r="N615" s="84" t="s">
        <v>107</v>
      </c>
      <c r="O615" s="84"/>
      <c r="P615" s="84"/>
      <c r="Q615" s="84"/>
      <c r="R615" s="86"/>
      <c r="S615" s="73"/>
      <c r="T615" s="73"/>
      <c r="AD615" s="87" t="s">
        <v>108</v>
      </c>
      <c r="AE615" s="58"/>
      <c r="AF615" s="58"/>
      <c r="AG615" s="58"/>
      <c r="AH615" s="72"/>
      <c r="AI615" s="58"/>
      <c r="AJ615" s="58"/>
      <c r="AK615" s="59"/>
    </row>
    <row r="616" spans="1:37">
      <c r="A616" s="60"/>
      <c r="C616" s="61"/>
      <c r="H616" s="61"/>
      <c r="M616" s="61"/>
      <c r="N616" s="88"/>
      <c r="O616" s="89"/>
      <c r="P616" s="89"/>
      <c r="Q616" s="89"/>
      <c r="R616" s="90"/>
      <c r="S616" s="62"/>
      <c r="T616" s="56" t="s">
        <v>109</v>
      </c>
      <c r="AD616" s="91"/>
      <c r="AE616" s="62"/>
      <c r="AF616" s="62"/>
      <c r="AG616" s="62"/>
      <c r="AH616" s="92"/>
      <c r="AI616" s="62"/>
      <c r="AJ616" s="62"/>
      <c r="AK616" s="61"/>
    </row>
    <row r="617" spans="1:37">
      <c r="A617" s="93" t="s">
        <v>110</v>
      </c>
      <c r="B617" s="58"/>
      <c r="C617" s="59"/>
      <c r="D617" s="58"/>
      <c r="E617" s="58"/>
      <c r="F617" s="94" t="s">
        <v>21</v>
      </c>
      <c r="G617" s="58"/>
      <c r="H617" s="59"/>
      <c r="I617" s="58"/>
      <c r="J617" s="58"/>
      <c r="K617" s="94" t="s">
        <v>21</v>
      </c>
      <c r="L617" s="58"/>
      <c r="M617" s="59"/>
      <c r="N617" s="95"/>
      <c r="O617" s="95"/>
      <c r="P617" s="96"/>
      <c r="Q617" s="97"/>
      <c r="R617" s="98"/>
      <c r="S617" s="62"/>
      <c r="T617" s="62"/>
      <c r="AD617" s="87" t="s">
        <v>111</v>
      </c>
      <c r="AE617" s="58"/>
      <c r="AF617" s="58"/>
      <c r="AG617" s="58"/>
      <c r="AH617" s="72"/>
      <c r="AI617" s="58"/>
      <c r="AJ617" s="58"/>
      <c r="AK617" s="59"/>
    </row>
    <row r="618" spans="1:37">
      <c r="A618" s="60"/>
      <c r="C618" s="61"/>
      <c r="H618" s="61"/>
      <c r="K618" s="99"/>
      <c r="M618" s="61"/>
      <c r="N618" s="62"/>
      <c r="Q618" s="100"/>
      <c r="R618" s="61"/>
      <c r="S618" s="62"/>
      <c r="T618" s="58"/>
      <c r="U618" s="58"/>
      <c r="V618" s="58"/>
      <c r="W618" s="58"/>
      <c r="X618" s="58"/>
      <c r="Y618" s="58"/>
      <c r="Z618" s="58"/>
      <c r="AA618" s="58"/>
      <c r="AB618" s="58"/>
      <c r="AC618" s="62"/>
      <c r="AD618" s="91"/>
      <c r="AE618" s="62"/>
      <c r="AF618" s="62"/>
      <c r="AG618" s="62"/>
      <c r="AH618" s="92"/>
      <c r="AI618" s="62"/>
      <c r="AJ618" s="62"/>
      <c r="AK618" s="61"/>
    </row>
    <row r="619" spans="1:37">
      <c r="A619" s="93" t="s">
        <v>112</v>
      </c>
      <c r="B619" s="58"/>
      <c r="C619" s="59"/>
      <c r="D619" s="58"/>
      <c r="E619" s="58"/>
      <c r="F619" s="94" t="s">
        <v>21</v>
      </c>
      <c r="G619" s="58"/>
      <c r="H619" s="59"/>
      <c r="I619" s="58"/>
      <c r="J619" s="58"/>
      <c r="K619" s="94" t="s">
        <v>21</v>
      </c>
      <c r="L619" s="58"/>
      <c r="M619" s="59"/>
      <c r="N619" s="58"/>
      <c r="O619" s="58"/>
      <c r="P619" s="94" t="s">
        <v>21</v>
      </c>
      <c r="Q619" s="101"/>
      <c r="R619" s="59"/>
      <c r="S619" s="62"/>
      <c r="T619" s="62"/>
      <c r="AD619" s="87" t="s">
        <v>113</v>
      </c>
      <c r="AE619" s="58"/>
      <c r="AF619" s="58"/>
      <c r="AG619" s="58"/>
      <c r="AH619" s="72"/>
      <c r="AI619" s="58"/>
      <c r="AJ619" s="58"/>
      <c r="AK619" s="59"/>
    </row>
    <row r="620" spans="1:37">
      <c r="AD620" s="91" t="s">
        <v>114</v>
      </c>
      <c r="AE620" s="62"/>
      <c r="AF620" s="62"/>
      <c r="AG620" s="62"/>
      <c r="AH620" s="92"/>
      <c r="AI620" s="62"/>
      <c r="AJ620" s="62"/>
      <c r="AK620" s="61"/>
    </row>
    <row r="621" spans="1:37">
      <c r="A621" s="102"/>
      <c r="B621" s="76"/>
      <c r="C621" s="76"/>
      <c r="D621" s="76"/>
      <c r="E621" s="76" t="s">
        <v>100</v>
      </c>
      <c r="F621" s="76"/>
      <c r="G621" s="76"/>
      <c r="H621" s="76"/>
      <c r="I621" s="76"/>
      <c r="J621" s="76"/>
      <c r="K621" s="76"/>
      <c r="L621" s="76"/>
      <c r="M621" s="76"/>
      <c r="N621" s="85" t="s">
        <v>40</v>
      </c>
      <c r="O621" s="76"/>
      <c r="P621" s="76"/>
      <c r="Q621" s="76"/>
      <c r="R621" s="76"/>
      <c r="S621" s="76"/>
      <c r="T621" s="76" t="s">
        <v>101</v>
      </c>
      <c r="U621" s="76"/>
      <c r="V621" s="76"/>
      <c r="W621" s="76"/>
      <c r="X621" s="76"/>
      <c r="Y621" s="76"/>
      <c r="Z621" s="76"/>
      <c r="AA621" s="76"/>
      <c r="AB621" s="80"/>
      <c r="AD621" s="87" t="s">
        <v>115</v>
      </c>
      <c r="AE621" s="58"/>
      <c r="AF621" s="58"/>
      <c r="AG621" s="58"/>
      <c r="AH621" s="72"/>
      <c r="AI621" s="58"/>
      <c r="AJ621" s="58"/>
      <c r="AK621" s="59"/>
    </row>
    <row r="622" spans="1:37">
      <c r="A622" s="103" t="s">
        <v>116</v>
      </c>
      <c r="B622" s="104" t="s">
        <v>117</v>
      </c>
      <c r="C622" s="104"/>
      <c r="D622" s="104"/>
      <c r="E622" s="104"/>
      <c r="F622" s="104"/>
      <c r="G622" s="105"/>
      <c r="H622" s="104" t="s">
        <v>118</v>
      </c>
      <c r="I622" s="104"/>
      <c r="J622" s="105"/>
      <c r="K622" s="106" t="s">
        <v>119</v>
      </c>
      <c r="L622" s="107" t="s">
        <v>120</v>
      </c>
      <c r="M622" s="108"/>
      <c r="N622" s="109" t="s">
        <v>94</v>
      </c>
      <c r="O622" s="105" t="s">
        <v>116</v>
      </c>
      <c r="P622" s="104" t="s">
        <v>117</v>
      </c>
      <c r="Q622" s="104"/>
      <c r="R622" s="104"/>
      <c r="S622" s="104"/>
      <c r="T622" s="104"/>
      <c r="U622" s="105"/>
      <c r="V622" s="104" t="s">
        <v>118</v>
      </c>
      <c r="W622" s="104"/>
      <c r="X622" s="105"/>
      <c r="Y622" s="106" t="s">
        <v>119</v>
      </c>
      <c r="Z622" s="107" t="s">
        <v>120</v>
      </c>
      <c r="AA622" s="108"/>
      <c r="AB622" s="109" t="s">
        <v>94</v>
      </c>
    </row>
    <row r="623" spans="1:37">
      <c r="A623" s="110" t="s">
        <v>121</v>
      </c>
      <c r="B623" s="111"/>
      <c r="C623" s="111"/>
      <c r="D623" s="111"/>
      <c r="E623" s="111"/>
      <c r="F623" s="111"/>
      <c r="G623" s="112"/>
      <c r="H623" s="111"/>
      <c r="I623" s="111"/>
      <c r="J623" s="112"/>
      <c r="K623" s="113"/>
      <c r="L623" s="114"/>
      <c r="M623" s="115"/>
      <c r="N623" s="116"/>
      <c r="O623" s="117" t="s">
        <v>121</v>
      </c>
      <c r="P623" s="111"/>
      <c r="Q623" s="111"/>
      <c r="R623" s="111"/>
      <c r="S623" s="111"/>
      <c r="T623" s="111"/>
      <c r="U623" s="112"/>
      <c r="V623" s="111"/>
      <c r="W623" s="111"/>
      <c r="X623" s="112"/>
      <c r="Y623" s="113"/>
      <c r="Z623" s="114"/>
      <c r="AA623" s="115"/>
      <c r="AB623" s="116"/>
      <c r="AD623" s="64" t="s">
        <v>122</v>
      </c>
    </row>
    <row r="624" spans="1:37">
      <c r="A624" s="110" t="s">
        <v>123</v>
      </c>
      <c r="B624" s="111"/>
      <c r="C624" s="111"/>
      <c r="D624" s="111"/>
      <c r="E624" s="111"/>
      <c r="F624" s="111"/>
      <c r="G624" s="112"/>
      <c r="H624" s="111"/>
      <c r="I624" s="111"/>
      <c r="J624" s="112"/>
      <c r="K624" s="118"/>
      <c r="L624" s="119"/>
      <c r="M624" s="112"/>
      <c r="N624" s="116"/>
      <c r="O624" s="117" t="s">
        <v>123</v>
      </c>
      <c r="P624" s="111"/>
      <c r="Q624" s="111"/>
      <c r="R624" s="111"/>
      <c r="S624" s="111"/>
      <c r="T624" s="111"/>
      <c r="U624" s="112"/>
      <c r="V624" s="111"/>
      <c r="W624" s="111"/>
      <c r="X624" s="112"/>
      <c r="Y624" s="118"/>
      <c r="Z624" s="119"/>
      <c r="AA624" s="112"/>
      <c r="AB624" s="116"/>
      <c r="AD624" s="120"/>
      <c r="AE624" s="58"/>
      <c r="AF624" s="58"/>
      <c r="AG624" s="58"/>
      <c r="AH624" s="58"/>
      <c r="AI624" s="58"/>
      <c r="AJ624" s="58"/>
      <c r="AK624" s="58"/>
    </row>
    <row r="625" spans="1:37">
      <c r="A625" s="110" t="s">
        <v>124</v>
      </c>
      <c r="B625" s="111"/>
      <c r="C625" s="111"/>
      <c r="D625" s="111"/>
      <c r="E625" s="111"/>
      <c r="F625" s="111"/>
      <c r="G625" s="112"/>
      <c r="H625" s="111"/>
      <c r="I625" s="111"/>
      <c r="J625" s="112"/>
      <c r="K625" s="118"/>
      <c r="L625" s="119"/>
      <c r="M625" s="112"/>
      <c r="N625" s="116"/>
      <c r="O625" s="117" t="s">
        <v>124</v>
      </c>
      <c r="P625" s="111"/>
      <c r="Q625" s="111"/>
      <c r="R625" s="111"/>
      <c r="S625" s="111"/>
      <c r="T625" s="111"/>
      <c r="U625" s="112"/>
      <c r="V625" s="111"/>
      <c r="W625" s="111"/>
      <c r="X625" s="112"/>
      <c r="Y625" s="118"/>
      <c r="Z625" s="119"/>
      <c r="AA625" s="112"/>
      <c r="AB625" s="116"/>
      <c r="AD625" s="64" t="s">
        <v>96</v>
      </c>
    </row>
    <row r="626" spans="1:37">
      <c r="A626" s="110" t="s">
        <v>125</v>
      </c>
      <c r="B626" s="111"/>
      <c r="C626" s="111"/>
      <c r="D626" s="111"/>
      <c r="E626" s="111"/>
      <c r="F626" s="111"/>
      <c r="G626" s="112"/>
      <c r="H626" s="111"/>
      <c r="I626" s="111"/>
      <c r="J626" s="112"/>
      <c r="K626" s="118"/>
      <c r="L626" s="119"/>
      <c r="M626" s="112"/>
      <c r="N626" s="116"/>
      <c r="O626" s="117" t="s">
        <v>125</v>
      </c>
      <c r="P626" s="111"/>
      <c r="Q626" s="111"/>
      <c r="R626" s="111"/>
      <c r="S626" s="111"/>
      <c r="T626" s="111"/>
      <c r="U626" s="112"/>
      <c r="V626" s="111"/>
      <c r="W626" s="111"/>
      <c r="X626" s="112"/>
      <c r="Y626" s="118"/>
      <c r="Z626" s="119"/>
      <c r="AA626" s="112"/>
      <c r="AB626" s="116"/>
      <c r="AD626" s="120"/>
      <c r="AE626" s="58"/>
      <c r="AF626" s="58"/>
      <c r="AG626" s="58"/>
      <c r="AH626" s="58"/>
      <c r="AI626" s="58"/>
      <c r="AJ626" s="58"/>
      <c r="AK626" s="58"/>
    </row>
    <row r="627" spans="1:37">
      <c r="A627" s="110" t="s">
        <v>126</v>
      </c>
      <c r="B627" s="111"/>
      <c r="C627" s="111"/>
      <c r="D627" s="111"/>
      <c r="E627" s="111"/>
      <c r="F627" s="111"/>
      <c r="G627" s="112"/>
      <c r="H627" s="111"/>
      <c r="I627" s="111"/>
      <c r="J627" s="112"/>
      <c r="K627" s="118"/>
      <c r="L627" s="119"/>
      <c r="M627" s="112"/>
      <c r="N627" s="116"/>
      <c r="O627" s="117" t="s">
        <v>126</v>
      </c>
      <c r="P627" s="111"/>
      <c r="Q627" s="111"/>
      <c r="R627" s="111"/>
      <c r="S627" s="111"/>
      <c r="T627" s="111"/>
      <c r="U627" s="112"/>
      <c r="V627" s="111"/>
      <c r="W627" s="111"/>
      <c r="X627" s="112"/>
      <c r="Y627" s="118"/>
      <c r="Z627" s="119"/>
      <c r="AA627" s="112"/>
      <c r="AB627" s="116"/>
      <c r="AD627" s="64" t="s">
        <v>127</v>
      </c>
    </row>
    <row r="628" spans="1:37">
      <c r="A628" s="121" t="s">
        <v>128</v>
      </c>
      <c r="B628" s="58"/>
      <c r="C628" s="58"/>
      <c r="D628" s="58"/>
      <c r="E628" s="58"/>
      <c r="F628" s="58"/>
      <c r="G628" s="72"/>
      <c r="H628" s="58"/>
      <c r="I628" s="58"/>
      <c r="J628" s="72"/>
      <c r="K628" s="122"/>
      <c r="L628" s="123"/>
      <c r="M628" s="72"/>
      <c r="N628" s="59"/>
      <c r="O628" s="124" t="s">
        <v>128</v>
      </c>
      <c r="P628" s="58"/>
      <c r="Q628" s="58"/>
      <c r="R628" s="58"/>
      <c r="S628" s="58"/>
      <c r="T628" s="58"/>
      <c r="U628" s="72"/>
      <c r="V628" s="58"/>
      <c r="W628" s="58"/>
      <c r="X628" s="72"/>
      <c r="Y628" s="122"/>
      <c r="Z628" s="123"/>
      <c r="AA628" s="72"/>
      <c r="AB628" s="59"/>
      <c r="AD628" s="120"/>
      <c r="AE628" s="125" t="str">
        <f>Daten!$A$35</f>
        <v>Fredenbeck</v>
      </c>
      <c r="AF628" s="58"/>
      <c r="AG628" s="58"/>
      <c r="AH628" s="58"/>
      <c r="AI628" s="58"/>
      <c r="AJ628" s="58"/>
      <c r="AK628" s="58"/>
    </row>
    <row r="629" spans="1:37">
      <c r="A629" s="65" t="s">
        <v>129</v>
      </c>
      <c r="N629" s="61"/>
      <c r="O629" s="64" t="s">
        <v>129</v>
      </c>
      <c r="AB629" s="61"/>
      <c r="AD629" s="64" t="s">
        <v>130</v>
      </c>
    </row>
    <row r="630" spans="1:37">
      <c r="A630" s="57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9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8"/>
      <c r="AB630" s="59"/>
      <c r="AD630" s="58"/>
      <c r="AE630" s="126" t="str">
        <f>Daten!$A$32</f>
        <v>05.05.2017</v>
      </c>
      <c r="AF630" s="58"/>
      <c r="AG630" s="58"/>
      <c r="AH630" s="58"/>
      <c r="AI630" s="58"/>
      <c r="AJ630" s="58"/>
      <c r="AK630" s="58"/>
    </row>
    <row r="631" spans="1:37">
      <c r="A631" s="51" t="s">
        <v>95</v>
      </c>
      <c r="B631" s="52"/>
      <c r="C631" s="52"/>
      <c r="D631" s="52"/>
      <c r="E631" s="53"/>
      <c r="F631" s="54" t="s">
        <v>96</v>
      </c>
      <c r="G631" s="52"/>
      <c r="H631" s="52"/>
      <c r="I631" s="52"/>
      <c r="J631" s="52"/>
      <c r="K631" s="52"/>
      <c r="L631" s="52"/>
      <c r="M631" s="52"/>
      <c r="N631" s="52"/>
      <c r="O631" s="52"/>
      <c r="P631" s="53"/>
      <c r="Q631" s="54" t="s">
        <v>97</v>
      </c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3"/>
      <c r="AC631" s="55" t="s">
        <v>98</v>
      </c>
    </row>
    <row r="632" spans="1:37">
      <c r="A632" s="57"/>
      <c r="B632" s="58"/>
      <c r="C632" s="58"/>
      <c r="D632" s="58"/>
      <c r="E632" s="59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9"/>
      <c r="Q632" s="58"/>
      <c r="R632" s="58" t="str">
        <f ca="1">SamstagHaupt!P42</f>
        <v>MTV Jahn Schladen</v>
      </c>
      <c r="S632" s="58"/>
      <c r="T632" s="58"/>
      <c r="U632" s="58"/>
      <c r="V632" s="58"/>
      <c r="W632" s="58"/>
      <c r="X632" s="58"/>
      <c r="Y632" s="58"/>
      <c r="Z632" s="58"/>
      <c r="AA632" s="58" t="str">
        <f>SamstagHaupt!N42</f>
        <v>M40</v>
      </c>
      <c r="AB632" s="59"/>
      <c r="AC632" s="55" t="s">
        <v>99</v>
      </c>
    </row>
    <row r="633" spans="1:37" ht="15.95" customHeight="1">
      <c r="A633" s="60" t="s">
        <v>100</v>
      </c>
      <c r="C633" s="56" t="str">
        <f ca="1">SamstagHaupt!I42</f>
        <v>TSG Eisenberg</v>
      </c>
      <c r="M633" s="61"/>
      <c r="N633" s="62" t="s">
        <v>101</v>
      </c>
      <c r="O633" s="63"/>
      <c r="P633" s="56" t="str">
        <f ca="1">SamstagHaupt!M42</f>
        <v>TV Winterhagen</v>
      </c>
      <c r="AB633" s="61"/>
    </row>
    <row r="634" spans="1:37">
      <c r="A634" s="57"/>
      <c r="B634" s="58"/>
      <c r="C634" s="58"/>
      <c r="M634" s="61"/>
      <c r="N634" s="62"/>
      <c r="AB634" s="61"/>
      <c r="AD634" s="64" t="s">
        <v>37</v>
      </c>
      <c r="AG634" s="64" t="s">
        <v>102</v>
      </c>
      <c r="AJ634" s="64" t="s">
        <v>39</v>
      </c>
    </row>
    <row r="635" spans="1:37">
      <c r="A635" s="65" t="s">
        <v>100</v>
      </c>
      <c r="C635" s="66"/>
      <c r="D635" s="67"/>
      <c r="E635" s="67"/>
      <c r="F635" s="67"/>
      <c r="G635" s="67"/>
      <c r="H635" s="68"/>
      <c r="I635" s="67"/>
      <c r="J635" s="67"/>
      <c r="K635" s="67"/>
      <c r="L635" s="67"/>
      <c r="M635" s="68"/>
      <c r="N635" s="67"/>
      <c r="O635" s="67"/>
      <c r="P635" s="67"/>
      <c r="Q635" s="67"/>
      <c r="R635" s="68"/>
      <c r="S635" s="67"/>
      <c r="T635" s="67"/>
      <c r="U635" s="67"/>
      <c r="V635" s="67"/>
      <c r="W635" s="68"/>
      <c r="X635" s="67"/>
      <c r="Y635" s="67"/>
      <c r="Z635" s="67"/>
      <c r="AA635" s="67"/>
      <c r="AB635" s="68"/>
      <c r="AC635" s="62"/>
      <c r="AD635" s="69"/>
      <c r="AE635" s="53"/>
      <c r="AF635" s="62"/>
      <c r="AG635" s="69"/>
      <c r="AH635" s="53"/>
      <c r="AJ635" s="69"/>
      <c r="AK635" s="53"/>
    </row>
    <row r="636" spans="1:37">
      <c r="A636" s="70" t="s">
        <v>101</v>
      </c>
      <c r="B636" s="58"/>
      <c r="C636" s="71"/>
      <c r="D636" s="72"/>
      <c r="E636" s="72"/>
      <c r="F636" s="72"/>
      <c r="G636" s="72"/>
      <c r="H636" s="59"/>
      <c r="I636" s="72"/>
      <c r="J636" s="72"/>
      <c r="K636" s="72"/>
      <c r="L636" s="72"/>
      <c r="M636" s="59"/>
      <c r="N636" s="72"/>
      <c r="O636" s="72"/>
      <c r="P636" s="72"/>
      <c r="Q636" s="72"/>
      <c r="R636" s="59"/>
      <c r="S636" s="72"/>
      <c r="T636" s="72"/>
      <c r="U636" s="72"/>
      <c r="V636" s="72"/>
      <c r="W636" s="59"/>
      <c r="X636" s="72"/>
      <c r="Y636" s="72"/>
      <c r="Z636" s="72"/>
      <c r="AA636" s="72"/>
      <c r="AB636" s="59"/>
      <c r="AC636" s="62"/>
      <c r="AD636" s="462">
        <f>SamstagHaupt!C42</f>
        <v>6</v>
      </c>
      <c r="AE636" s="463"/>
      <c r="AF636" s="62"/>
      <c r="AG636" s="462">
        <f>SamstagHaupt!E42</f>
        <v>21</v>
      </c>
      <c r="AH636" s="463"/>
      <c r="AJ636" s="462">
        <f>SamstagHaupt!F42</f>
        <v>1</v>
      </c>
      <c r="AK636" s="463"/>
    </row>
    <row r="637" spans="1:37">
      <c r="A637" s="65" t="s">
        <v>100</v>
      </c>
      <c r="C637" s="66"/>
      <c r="D637" s="67"/>
      <c r="E637" s="67"/>
      <c r="F637" s="67"/>
      <c r="G637" s="67"/>
      <c r="H637" s="68"/>
      <c r="I637" s="67"/>
      <c r="J637" s="67"/>
      <c r="K637" s="67"/>
      <c r="L637" s="67"/>
      <c r="M637" s="68"/>
      <c r="N637" s="67"/>
      <c r="O637" s="67"/>
      <c r="P637" s="67"/>
      <c r="Q637" s="67"/>
      <c r="R637" s="68"/>
      <c r="S637" s="67"/>
      <c r="T637" s="67"/>
      <c r="U637" s="67"/>
      <c r="V637" s="67"/>
      <c r="W637" s="68"/>
      <c r="X637" s="67"/>
      <c r="Y637" s="67"/>
      <c r="Z637" s="67"/>
      <c r="AA637" s="67"/>
      <c r="AB637" s="68"/>
      <c r="AC637" s="62"/>
      <c r="AD637" s="57"/>
      <c r="AE637" s="59"/>
      <c r="AF637" s="62"/>
      <c r="AG637" s="57"/>
      <c r="AH637" s="59"/>
      <c r="AJ637" s="57"/>
      <c r="AK637" s="59"/>
    </row>
    <row r="638" spans="1:37">
      <c r="A638" s="70" t="s">
        <v>101</v>
      </c>
      <c r="B638" s="58"/>
      <c r="C638" s="71"/>
      <c r="D638" s="72"/>
      <c r="E638" s="72"/>
      <c r="F638" s="72"/>
      <c r="G638" s="72"/>
      <c r="H638" s="59"/>
      <c r="I638" s="72"/>
      <c r="J638" s="72"/>
      <c r="K638" s="72"/>
      <c r="L638" s="72"/>
      <c r="M638" s="59"/>
      <c r="N638" s="72"/>
      <c r="O638" s="72"/>
      <c r="P638" s="72"/>
      <c r="Q638" s="72"/>
      <c r="R638" s="59"/>
      <c r="S638" s="72"/>
      <c r="T638" s="72"/>
      <c r="U638" s="72"/>
      <c r="V638" s="72"/>
      <c r="W638" s="59"/>
      <c r="X638" s="72"/>
      <c r="Y638" s="72"/>
      <c r="Z638" s="72"/>
      <c r="AA638" s="72"/>
      <c r="AB638" s="59"/>
      <c r="AC638" s="62"/>
      <c r="AD638" s="62"/>
      <c r="AE638" s="62"/>
      <c r="AF638" s="62"/>
      <c r="AG638" s="62"/>
    </row>
    <row r="639" spans="1:37">
      <c r="A639" s="65" t="s">
        <v>100</v>
      </c>
      <c r="C639" s="66"/>
      <c r="D639" s="67"/>
      <c r="E639" s="67"/>
      <c r="F639" s="67"/>
      <c r="G639" s="67"/>
      <c r="H639" s="68"/>
      <c r="I639" s="67"/>
      <c r="J639" s="67"/>
      <c r="K639" s="67"/>
      <c r="L639" s="67"/>
      <c r="M639" s="68"/>
      <c r="N639" s="67"/>
      <c r="O639" s="67"/>
      <c r="P639" s="67"/>
      <c r="Q639" s="67"/>
      <c r="R639" s="68"/>
      <c r="S639" s="67"/>
      <c r="T639" s="67"/>
      <c r="U639" s="67"/>
      <c r="V639" s="67"/>
      <c r="W639" s="68"/>
      <c r="X639" s="67"/>
      <c r="Y639" s="67"/>
      <c r="Z639" s="67"/>
      <c r="AA639" s="67"/>
      <c r="AB639" s="68"/>
      <c r="AC639" s="62"/>
      <c r="AD639" s="73" t="s">
        <v>103</v>
      </c>
      <c r="AE639" s="62"/>
      <c r="AF639" s="62"/>
      <c r="AG639" s="62"/>
    </row>
    <row r="640" spans="1:37">
      <c r="A640" s="70" t="s">
        <v>101</v>
      </c>
      <c r="B640" s="58"/>
      <c r="C640" s="71"/>
      <c r="D640" s="72"/>
      <c r="E640" s="72"/>
      <c r="F640" s="72"/>
      <c r="G640" s="72"/>
      <c r="H640" s="59"/>
      <c r="I640" s="72"/>
      <c r="J640" s="72"/>
      <c r="K640" s="72"/>
      <c r="L640" s="72"/>
      <c r="M640" s="59"/>
      <c r="N640" s="72"/>
      <c r="O640" s="72"/>
      <c r="P640" s="72"/>
      <c r="Q640" s="72"/>
      <c r="R640" s="59"/>
      <c r="S640" s="72"/>
      <c r="T640" s="72"/>
      <c r="U640" s="72"/>
      <c r="V640" s="72"/>
      <c r="W640" s="59"/>
      <c r="X640" s="72"/>
      <c r="Y640" s="72"/>
      <c r="Z640" s="72"/>
      <c r="AA640" s="72"/>
      <c r="AB640" s="59"/>
      <c r="AC640" s="62"/>
      <c r="AD640" s="62"/>
      <c r="AE640" s="62"/>
      <c r="AF640" s="62"/>
      <c r="AG640" s="62"/>
    </row>
    <row r="641" spans="1:37">
      <c r="A641" s="65" t="s">
        <v>100</v>
      </c>
      <c r="C641" s="66"/>
      <c r="D641" s="67"/>
      <c r="E641" s="67"/>
      <c r="F641" s="67"/>
      <c r="G641" s="67"/>
      <c r="H641" s="68"/>
      <c r="I641" s="67"/>
      <c r="J641" s="67"/>
      <c r="K641" s="67"/>
      <c r="L641" s="67"/>
      <c r="M641" s="68"/>
      <c r="N641" s="67"/>
      <c r="O641" s="67"/>
      <c r="P641" s="67"/>
      <c r="Q641" s="67"/>
      <c r="R641" s="68"/>
      <c r="S641" s="67"/>
      <c r="T641" s="67"/>
      <c r="U641" s="67"/>
      <c r="V641" s="67"/>
      <c r="W641" s="68"/>
      <c r="X641" s="67"/>
      <c r="Y641" s="67"/>
      <c r="Z641" s="67"/>
      <c r="AA641" s="67"/>
      <c r="AB641" s="68"/>
      <c r="AC641" s="62"/>
      <c r="AD641" s="74" t="str">
        <f>Daten!$A$31</f>
        <v>DM Senioren 2017</v>
      </c>
      <c r="AE641" s="58"/>
      <c r="AF641" s="58"/>
      <c r="AG641" s="58"/>
      <c r="AH641" s="58"/>
      <c r="AI641" s="58"/>
      <c r="AJ641" s="58"/>
      <c r="AK641" s="58"/>
    </row>
    <row r="642" spans="1:37">
      <c r="A642" s="70" t="s">
        <v>101</v>
      </c>
      <c r="B642" s="58"/>
      <c r="C642" s="71"/>
      <c r="D642" s="72"/>
      <c r="E642" s="72"/>
      <c r="F642" s="72"/>
      <c r="G642" s="72"/>
      <c r="H642" s="59"/>
      <c r="I642" s="72"/>
      <c r="J642" s="72"/>
      <c r="K642" s="72"/>
      <c r="L642" s="72"/>
      <c r="M642" s="59"/>
      <c r="N642" s="72"/>
      <c r="O642" s="72"/>
      <c r="P642" s="72"/>
      <c r="Q642" s="72"/>
      <c r="R642" s="59"/>
      <c r="S642" s="72"/>
      <c r="T642" s="72"/>
      <c r="U642" s="72"/>
      <c r="V642" s="72"/>
      <c r="W642" s="59"/>
      <c r="X642" s="72"/>
      <c r="Y642" s="72"/>
      <c r="Z642" s="72"/>
      <c r="AA642" s="72"/>
      <c r="AB642" s="59"/>
      <c r="AC642" s="62"/>
      <c r="AD642" s="75" t="str">
        <f>SamstagHaupt!G42</f>
        <v>M40</v>
      </c>
      <c r="AE642" s="76"/>
      <c r="AF642" s="76"/>
      <c r="AG642" s="75" t="s">
        <v>34</v>
      </c>
      <c r="AH642" s="76"/>
      <c r="AI642" s="76"/>
      <c r="AJ642" s="76"/>
      <c r="AK642" s="76"/>
    </row>
    <row r="643" spans="1:37">
      <c r="A643" s="65" t="s">
        <v>100</v>
      </c>
      <c r="C643" s="66"/>
      <c r="D643" s="67"/>
      <c r="E643" s="67"/>
      <c r="F643" s="67"/>
      <c r="G643" s="67"/>
      <c r="H643" s="68"/>
      <c r="I643" s="67"/>
      <c r="J643" s="67"/>
      <c r="K643" s="67"/>
      <c r="L643" s="67"/>
      <c r="M643" s="68"/>
      <c r="N643" s="67"/>
      <c r="O643" s="67"/>
      <c r="P643" s="67"/>
      <c r="Q643" s="67"/>
      <c r="R643" s="68"/>
      <c r="S643" s="67"/>
      <c r="T643" s="67"/>
      <c r="U643" s="67"/>
      <c r="V643" s="67"/>
      <c r="W643" s="68"/>
      <c r="X643" s="67"/>
      <c r="Y643" s="67"/>
      <c r="Z643" s="67"/>
      <c r="AA643" s="67"/>
      <c r="AB643" s="68"/>
      <c r="AC643" s="62"/>
      <c r="AD643" s="77"/>
      <c r="AE643" s="62"/>
      <c r="AF643" s="62"/>
      <c r="AG643" s="62"/>
      <c r="AH643" s="62"/>
      <c r="AI643" s="62"/>
      <c r="AJ643" s="62"/>
      <c r="AK643" s="62"/>
    </row>
    <row r="644" spans="1:37">
      <c r="A644" s="70" t="s">
        <v>101</v>
      </c>
      <c r="B644" s="58"/>
      <c r="C644" s="71"/>
      <c r="D644" s="72"/>
      <c r="E644" s="72"/>
      <c r="F644" s="72"/>
      <c r="G644" s="72"/>
      <c r="H644" s="59"/>
      <c r="I644" s="72"/>
      <c r="J644" s="72"/>
      <c r="K644" s="72"/>
      <c r="L644" s="72"/>
      <c r="M644" s="59"/>
      <c r="N644" s="72"/>
      <c r="O644" s="72"/>
      <c r="P644" s="72"/>
      <c r="Q644" s="72"/>
      <c r="R644" s="59"/>
      <c r="S644" s="72"/>
      <c r="T644" s="72"/>
      <c r="U644" s="72"/>
      <c r="V644" s="72"/>
      <c r="W644" s="59"/>
      <c r="X644" s="72"/>
      <c r="Y644" s="72"/>
      <c r="Z644" s="72"/>
      <c r="AA644" s="72"/>
      <c r="AB644" s="59"/>
      <c r="AC644" s="62"/>
      <c r="AD644" s="78" t="s">
        <v>104</v>
      </c>
      <c r="AE644" s="76"/>
      <c r="AF644" s="76"/>
      <c r="AG644" s="76"/>
      <c r="AH644" s="79"/>
      <c r="AI644" s="76"/>
      <c r="AJ644" s="76"/>
      <c r="AK644" s="80"/>
    </row>
    <row r="645" spans="1:37">
      <c r="D645" s="64"/>
      <c r="AD645" s="81"/>
      <c r="AE645" s="52"/>
      <c r="AF645" s="52"/>
      <c r="AG645" s="52"/>
      <c r="AH645" s="82"/>
      <c r="AI645" s="52"/>
      <c r="AJ645" s="52"/>
      <c r="AK645" s="53"/>
    </row>
    <row r="646" spans="1:37">
      <c r="A646" s="83" t="s">
        <v>105</v>
      </c>
      <c r="B646" s="76"/>
      <c r="C646" s="80"/>
      <c r="D646" s="84"/>
      <c r="E646" s="84" t="s">
        <v>100</v>
      </c>
      <c r="F646" s="85" t="s">
        <v>21</v>
      </c>
      <c r="G646" s="84" t="s">
        <v>101</v>
      </c>
      <c r="H646" s="86"/>
      <c r="I646" s="84" t="s">
        <v>106</v>
      </c>
      <c r="J646" s="84"/>
      <c r="K646" s="84"/>
      <c r="L646" s="84"/>
      <c r="M646" s="86"/>
      <c r="N646" s="84" t="s">
        <v>107</v>
      </c>
      <c r="O646" s="84"/>
      <c r="P646" s="84"/>
      <c r="Q646" s="84"/>
      <c r="R646" s="86"/>
      <c r="S646" s="73"/>
      <c r="T646" s="73"/>
      <c r="AD646" s="87" t="s">
        <v>108</v>
      </c>
      <c r="AE646" s="58"/>
      <c r="AF646" s="58"/>
      <c r="AG646" s="58"/>
      <c r="AH646" s="72"/>
      <c r="AI646" s="58"/>
      <c r="AJ646" s="58"/>
      <c r="AK646" s="59"/>
    </row>
    <row r="647" spans="1:37">
      <c r="A647" s="60"/>
      <c r="C647" s="61"/>
      <c r="H647" s="61"/>
      <c r="M647" s="61"/>
      <c r="N647" s="88"/>
      <c r="O647" s="89"/>
      <c r="P647" s="89"/>
      <c r="Q647" s="89"/>
      <c r="R647" s="90"/>
      <c r="S647" s="62"/>
      <c r="T647" s="56" t="s">
        <v>109</v>
      </c>
      <c r="AD647" s="91"/>
      <c r="AE647" s="62"/>
      <c r="AF647" s="62"/>
      <c r="AG647" s="62"/>
      <c r="AH647" s="92"/>
      <c r="AI647" s="62"/>
      <c r="AJ647" s="62"/>
      <c r="AK647" s="61"/>
    </row>
    <row r="648" spans="1:37">
      <c r="A648" s="93" t="s">
        <v>110</v>
      </c>
      <c r="B648" s="58"/>
      <c r="C648" s="59"/>
      <c r="D648" s="58"/>
      <c r="E648" s="58"/>
      <c r="F648" s="94" t="s">
        <v>21</v>
      </c>
      <c r="G648" s="58"/>
      <c r="H648" s="59"/>
      <c r="I648" s="58"/>
      <c r="J648" s="58"/>
      <c r="K648" s="94" t="s">
        <v>21</v>
      </c>
      <c r="L648" s="58"/>
      <c r="M648" s="59"/>
      <c r="N648" s="95"/>
      <c r="O648" s="95"/>
      <c r="P648" s="96"/>
      <c r="Q648" s="97"/>
      <c r="R648" s="98"/>
      <c r="S648" s="62"/>
      <c r="T648" s="62"/>
      <c r="AD648" s="87" t="s">
        <v>111</v>
      </c>
      <c r="AE648" s="58"/>
      <c r="AF648" s="58"/>
      <c r="AG648" s="58"/>
      <c r="AH648" s="72"/>
      <c r="AI648" s="58"/>
      <c r="AJ648" s="58"/>
      <c r="AK648" s="59"/>
    </row>
    <row r="649" spans="1:37">
      <c r="A649" s="60"/>
      <c r="C649" s="61"/>
      <c r="H649" s="61"/>
      <c r="K649" s="99"/>
      <c r="M649" s="61"/>
      <c r="N649" s="62"/>
      <c r="Q649" s="100"/>
      <c r="R649" s="61"/>
      <c r="S649" s="62"/>
      <c r="T649" s="58"/>
      <c r="U649" s="58"/>
      <c r="V649" s="58"/>
      <c r="W649" s="58"/>
      <c r="X649" s="58"/>
      <c r="Y649" s="58"/>
      <c r="Z649" s="58"/>
      <c r="AA649" s="58"/>
      <c r="AB649" s="58"/>
      <c r="AC649" s="62"/>
      <c r="AD649" s="91"/>
      <c r="AE649" s="62"/>
      <c r="AF649" s="62"/>
      <c r="AG649" s="62"/>
      <c r="AH649" s="92"/>
      <c r="AI649" s="62"/>
      <c r="AJ649" s="62"/>
      <c r="AK649" s="61"/>
    </row>
    <row r="650" spans="1:37">
      <c r="A650" s="93" t="s">
        <v>112</v>
      </c>
      <c r="B650" s="58"/>
      <c r="C650" s="59"/>
      <c r="D650" s="58"/>
      <c r="E650" s="58"/>
      <c r="F650" s="94" t="s">
        <v>21</v>
      </c>
      <c r="G650" s="58"/>
      <c r="H650" s="59"/>
      <c r="I650" s="58"/>
      <c r="J650" s="58"/>
      <c r="K650" s="94" t="s">
        <v>21</v>
      </c>
      <c r="L650" s="58"/>
      <c r="M650" s="59"/>
      <c r="N650" s="58"/>
      <c r="O650" s="58"/>
      <c r="P650" s="94" t="s">
        <v>21</v>
      </c>
      <c r="Q650" s="101"/>
      <c r="R650" s="59"/>
      <c r="S650" s="62"/>
      <c r="T650" s="62"/>
      <c r="AD650" s="87" t="s">
        <v>113</v>
      </c>
      <c r="AE650" s="58"/>
      <c r="AF650" s="58"/>
      <c r="AG650" s="58"/>
      <c r="AH650" s="72"/>
      <c r="AI650" s="58"/>
      <c r="AJ650" s="58"/>
      <c r="AK650" s="59"/>
    </row>
    <row r="651" spans="1:37">
      <c r="AD651" s="91" t="s">
        <v>114</v>
      </c>
      <c r="AE651" s="62"/>
      <c r="AF651" s="62"/>
      <c r="AG651" s="62"/>
      <c r="AH651" s="92"/>
      <c r="AI651" s="62"/>
      <c r="AJ651" s="62"/>
      <c r="AK651" s="61"/>
    </row>
    <row r="652" spans="1:37">
      <c r="A652" s="102"/>
      <c r="B652" s="76"/>
      <c r="C652" s="76"/>
      <c r="D652" s="76"/>
      <c r="E652" s="76" t="s">
        <v>100</v>
      </c>
      <c r="F652" s="76"/>
      <c r="G652" s="76"/>
      <c r="H652" s="76"/>
      <c r="I652" s="76"/>
      <c r="J652" s="76"/>
      <c r="K652" s="76"/>
      <c r="L652" s="76"/>
      <c r="M652" s="76"/>
      <c r="N652" s="85" t="s">
        <v>40</v>
      </c>
      <c r="O652" s="76"/>
      <c r="P652" s="76"/>
      <c r="Q652" s="76"/>
      <c r="R652" s="76"/>
      <c r="S652" s="76"/>
      <c r="T652" s="76" t="s">
        <v>101</v>
      </c>
      <c r="U652" s="76"/>
      <c r="V652" s="76"/>
      <c r="W652" s="76"/>
      <c r="X652" s="76"/>
      <c r="Y652" s="76"/>
      <c r="Z652" s="76"/>
      <c r="AA652" s="76"/>
      <c r="AB652" s="80"/>
      <c r="AD652" s="87" t="s">
        <v>115</v>
      </c>
      <c r="AE652" s="58"/>
      <c r="AF652" s="58"/>
      <c r="AG652" s="58"/>
      <c r="AH652" s="72"/>
      <c r="AI652" s="58"/>
      <c r="AJ652" s="58"/>
      <c r="AK652" s="59"/>
    </row>
    <row r="653" spans="1:37">
      <c r="A653" s="103" t="s">
        <v>116</v>
      </c>
      <c r="B653" s="104" t="s">
        <v>117</v>
      </c>
      <c r="C653" s="104"/>
      <c r="D653" s="104"/>
      <c r="E653" s="104"/>
      <c r="F653" s="104"/>
      <c r="G653" s="105"/>
      <c r="H653" s="104" t="s">
        <v>118</v>
      </c>
      <c r="I653" s="104"/>
      <c r="J653" s="105"/>
      <c r="K653" s="106" t="s">
        <v>119</v>
      </c>
      <c r="L653" s="107" t="s">
        <v>120</v>
      </c>
      <c r="M653" s="108"/>
      <c r="N653" s="109" t="s">
        <v>94</v>
      </c>
      <c r="O653" s="105" t="s">
        <v>116</v>
      </c>
      <c r="P653" s="104" t="s">
        <v>117</v>
      </c>
      <c r="Q653" s="104"/>
      <c r="R653" s="104"/>
      <c r="S653" s="104"/>
      <c r="T653" s="104"/>
      <c r="U653" s="105"/>
      <c r="V653" s="104" t="s">
        <v>118</v>
      </c>
      <c r="W653" s="104"/>
      <c r="X653" s="105"/>
      <c r="Y653" s="106" t="s">
        <v>119</v>
      </c>
      <c r="Z653" s="107" t="s">
        <v>120</v>
      </c>
      <c r="AA653" s="108"/>
      <c r="AB653" s="109" t="s">
        <v>94</v>
      </c>
    </row>
    <row r="654" spans="1:37">
      <c r="A654" s="110" t="s">
        <v>121</v>
      </c>
      <c r="B654" s="111"/>
      <c r="C654" s="111"/>
      <c r="D654" s="111"/>
      <c r="E654" s="111"/>
      <c r="F654" s="111"/>
      <c r="G654" s="112"/>
      <c r="H654" s="111"/>
      <c r="I654" s="111"/>
      <c r="J654" s="112"/>
      <c r="K654" s="113"/>
      <c r="L654" s="114"/>
      <c r="M654" s="115"/>
      <c r="N654" s="116"/>
      <c r="O654" s="117" t="s">
        <v>121</v>
      </c>
      <c r="P654" s="111"/>
      <c r="Q654" s="111"/>
      <c r="R654" s="111"/>
      <c r="S654" s="111"/>
      <c r="T654" s="111"/>
      <c r="U654" s="112"/>
      <c r="V654" s="111"/>
      <c r="W654" s="111"/>
      <c r="X654" s="112"/>
      <c r="Y654" s="113"/>
      <c r="Z654" s="114"/>
      <c r="AA654" s="115"/>
      <c r="AB654" s="116"/>
      <c r="AD654" s="64" t="s">
        <v>122</v>
      </c>
    </row>
    <row r="655" spans="1:37">
      <c r="A655" s="110" t="s">
        <v>123</v>
      </c>
      <c r="B655" s="111"/>
      <c r="C655" s="111"/>
      <c r="D655" s="111"/>
      <c r="E655" s="111"/>
      <c r="F655" s="111"/>
      <c r="G655" s="112"/>
      <c r="H655" s="111"/>
      <c r="I655" s="111"/>
      <c r="J655" s="112"/>
      <c r="K655" s="118"/>
      <c r="L655" s="119"/>
      <c r="M655" s="112"/>
      <c r="N655" s="116"/>
      <c r="O655" s="117" t="s">
        <v>123</v>
      </c>
      <c r="P655" s="111"/>
      <c r="Q655" s="111"/>
      <c r="R655" s="111"/>
      <c r="S655" s="111"/>
      <c r="T655" s="111"/>
      <c r="U655" s="112"/>
      <c r="V655" s="111"/>
      <c r="W655" s="111"/>
      <c r="X655" s="112"/>
      <c r="Y655" s="118"/>
      <c r="Z655" s="119"/>
      <c r="AA655" s="112"/>
      <c r="AB655" s="116"/>
      <c r="AD655" s="120"/>
      <c r="AE655" s="58"/>
      <c r="AF655" s="58"/>
      <c r="AG655" s="58"/>
      <c r="AH655" s="58"/>
      <c r="AI655" s="58"/>
      <c r="AJ655" s="58"/>
      <c r="AK655" s="58"/>
    </row>
    <row r="656" spans="1:37">
      <c r="A656" s="110" t="s">
        <v>124</v>
      </c>
      <c r="B656" s="111"/>
      <c r="C656" s="111"/>
      <c r="D656" s="111"/>
      <c r="E656" s="111"/>
      <c r="F656" s="111"/>
      <c r="G656" s="112"/>
      <c r="H656" s="111"/>
      <c r="I656" s="111"/>
      <c r="J656" s="112"/>
      <c r="K656" s="118"/>
      <c r="L656" s="119"/>
      <c r="M656" s="112"/>
      <c r="N656" s="116"/>
      <c r="O656" s="117" t="s">
        <v>124</v>
      </c>
      <c r="P656" s="111"/>
      <c r="Q656" s="111"/>
      <c r="R656" s="111"/>
      <c r="S656" s="111"/>
      <c r="T656" s="111"/>
      <c r="U656" s="112"/>
      <c r="V656" s="111"/>
      <c r="W656" s="111"/>
      <c r="X656" s="112"/>
      <c r="Y656" s="118"/>
      <c r="Z656" s="119"/>
      <c r="AA656" s="112"/>
      <c r="AB656" s="116"/>
      <c r="AD656" s="64" t="s">
        <v>96</v>
      </c>
    </row>
    <row r="657" spans="1:37">
      <c r="A657" s="110" t="s">
        <v>125</v>
      </c>
      <c r="B657" s="111"/>
      <c r="C657" s="111"/>
      <c r="D657" s="111"/>
      <c r="E657" s="111"/>
      <c r="F657" s="111"/>
      <c r="G657" s="112"/>
      <c r="H657" s="111"/>
      <c r="I657" s="111"/>
      <c r="J657" s="112"/>
      <c r="K657" s="118"/>
      <c r="L657" s="119"/>
      <c r="M657" s="112"/>
      <c r="N657" s="116"/>
      <c r="O657" s="117" t="s">
        <v>125</v>
      </c>
      <c r="P657" s="111"/>
      <c r="Q657" s="111"/>
      <c r="R657" s="111"/>
      <c r="S657" s="111"/>
      <c r="T657" s="111"/>
      <c r="U657" s="112"/>
      <c r="V657" s="111"/>
      <c r="W657" s="111"/>
      <c r="X657" s="112"/>
      <c r="Y657" s="118"/>
      <c r="Z657" s="119"/>
      <c r="AA657" s="112"/>
      <c r="AB657" s="116"/>
      <c r="AD657" s="120"/>
      <c r="AE657" s="58"/>
      <c r="AF657" s="58"/>
      <c r="AG657" s="58"/>
      <c r="AH657" s="58"/>
      <c r="AI657" s="58"/>
      <c r="AJ657" s="58"/>
      <c r="AK657" s="58"/>
    </row>
    <row r="658" spans="1:37">
      <c r="A658" s="110" t="s">
        <v>126</v>
      </c>
      <c r="B658" s="111"/>
      <c r="C658" s="111"/>
      <c r="D658" s="111"/>
      <c r="E658" s="111"/>
      <c r="F658" s="111"/>
      <c r="G658" s="112"/>
      <c r="H658" s="111"/>
      <c r="I658" s="111"/>
      <c r="J658" s="112"/>
      <c r="K658" s="118"/>
      <c r="L658" s="119"/>
      <c r="M658" s="112"/>
      <c r="N658" s="116"/>
      <c r="O658" s="117" t="s">
        <v>126</v>
      </c>
      <c r="P658" s="111"/>
      <c r="Q658" s="111"/>
      <c r="R658" s="111"/>
      <c r="S658" s="111"/>
      <c r="T658" s="111"/>
      <c r="U658" s="112"/>
      <c r="V658" s="111"/>
      <c r="W658" s="111"/>
      <c r="X658" s="112"/>
      <c r="Y658" s="118"/>
      <c r="Z658" s="119"/>
      <c r="AA658" s="112"/>
      <c r="AB658" s="116"/>
      <c r="AD658" s="64" t="s">
        <v>127</v>
      </c>
    </row>
    <row r="659" spans="1:37">
      <c r="A659" s="121" t="s">
        <v>128</v>
      </c>
      <c r="B659" s="58"/>
      <c r="C659" s="58"/>
      <c r="D659" s="58"/>
      <c r="E659" s="58"/>
      <c r="F659" s="58"/>
      <c r="G659" s="72"/>
      <c r="H659" s="58"/>
      <c r="I659" s="58"/>
      <c r="J659" s="72"/>
      <c r="K659" s="122"/>
      <c r="L659" s="123"/>
      <c r="M659" s="72"/>
      <c r="N659" s="59"/>
      <c r="O659" s="124" t="s">
        <v>128</v>
      </c>
      <c r="P659" s="58"/>
      <c r="Q659" s="58"/>
      <c r="R659" s="58"/>
      <c r="S659" s="58"/>
      <c r="T659" s="58"/>
      <c r="U659" s="72"/>
      <c r="V659" s="58"/>
      <c r="W659" s="58"/>
      <c r="X659" s="72"/>
      <c r="Y659" s="122"/>
      <c r="Z659" s="123"/>
      <c r="AA659" s="72"/>
      <c r="AB659" s="59"/>
      <c r="AD659" s="125"/>
      <c r="AE659" s="125" t="str">
        <f>Daten!$A$35</f>
        <v>Fredenbeck</v>
      </c>
      <c r="AF659" s="58"/>
      <c r="AG659" s="58"/>
      <c r="AH659" s="58"/>
      <c r="AI659" s="58"/>
      <c r="AJ659" s="58"/>
      <c r="AK659" s="58"/>
    </row>
    <row r="660" spans="1:37">
      <c r="A660" s="65" t="s">
        <v>129</v>
      </c>
      <c r="N660" s="61"/>
      <c r="O660" s="64" t="s">
        <v>129</v>
      </c>
      <c r="AB660" s="61"/>
      <c r="AD660" s="64" t="s">
        <v>130</v>
      </c>
    </row>
    <row r="661" spans="1:37">
      <c r="A661" s="57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9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8"/>
      <c r="AB661" s="59"/>
      <c r="AD661" s="58"/>
      <c r="AE661" s="126" t="str">
        <f>Daten!$A$32</f>
        <v>05.05.2017</v>
      </c>
      <c r="AF661" s="58"/>
      <c r="AG661" s="58"/>
      <c r="AH661" s="58"/>
      <c r="AI661" s="58"/>
      <c r="AJ661" s="58"/>
      <c r="AK661" s="58"/>
    </row>
    <row r="662" spans="1:37" ht="12" customHeight="1">
      <c r="A662" s="127"/>
    </row>
    <row r="663" spans="1:37">
      <c r="A663" s="51" t="s">
        <v>95</v>
      </c>
      <c r="B663" s="52"/>
      <c r="C663" s="52"/>
      <c r="D663" s="52"/>
      <c r="E663" s="53"/>
      <c r="F663" s="54" t="s">
        <v>96</v>
      </c>
      <c r="G663" s="52"/>
      <c r="H663" s="52"/>
      <c r="I663" s="52"/>
      <c r="J663" s="52"/>
      <c r="K663" s="52"/>
      <c r="L663" s="52"/>
      <c r="M663" s="52"/>
      <c r="N663" s="52"/>
      <c r="O663" s="52"/>
      <c r="P663" s="53"/>
      <c r="Q663" s="54" t="s">
        <v>97</v>
      </c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3"/>
      <c r="AC663" s="55" t="s">
        <v>98</v>
      </c>
    </row>
    <row r="664" spans="1:37">
      <c r="A664" s="57"/>
      <c r="B664" s="58"/>
      <c r="C664" s="58"/>
      <c r="D664" s="58"/>
      <c r="E664" s="59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9"/>
      <c r="Q664" s="58"/>
      <c r="R664" s="58" t="str">
        <f ca="1">SamstagHaupt!P43</f>
        <v>SG Arbergen-Mahndorf</v>
      </c>
      <c r="S664" s="58"/>
      <c r="T664" s="58"/>
      <c r="U664" s="58"/>
      <c r="V664" s="58"/>
      <c r="W664" s="58"/>
      <c r="X664" s="58"/>
      <c r="Y664" s="58"/>
      <c r="Z664" s="58"/>
      <c r="AA664" s="58" t="str">
        <f>SamstagHaupt!N43</f>
        <v>M40</v>
      </c>
      <c r="AB664" s="59"/>
      <c r="AC664" s="55" t="s">
        <v>99</v>
      </c>
    </row>
    <row r="665" spans="1:37" ht="15.95" customHeight="1">
      <c r="A665" s="60" t="s">
        <v>100</v>
      </c>
      <c r="C665" s="56" t="str">
        <f ca="1">SamstagHaupt!I43</f>
        <v>TV Zeilhard</v>
      </c>
      <c r="M665" s="61"/>
      <c r="N665" s="62" t="s">
        <v>101</v>
      </c>
      <c r="O665" s="63"/>
      <c r="P665" s="56" t="str">
        <f ca="1">SamstagHaupt!M43</f>
        <v>SV Kehlen</v>
      </c>
      <c r="AB665" s="61"/>
    </row>
    <row r="666" spans="1:37">
      <c r="A666" s="57"/>
      <c r="B666" s="58"/>
      <c r="C666" s="58"/>
      <c r="M666" s="61"/>
      <c r="N666" s="62"/>
      <c r="AB666" s="61"/>
      <c r="AD666" s="64" t="s">
        <v>37</v>
      </c>
      <c r="AG666" s="64" t="s">
        <v>102</v>
      </c>
      <c r="AJ666" s="64" t="s">
        <v>39</v>
      </c>
    </row>
    <row r="667" spans="1:37">
      <c r="A667" s="65" t="s">
        <v>100</v>
      </c>
      <c r="C667" s="66"/>
      <c r="D667" s="67"/>
      <c r="E667" s="67"/>
      <c r="F667" s="67"/>
      <c r="G667" s="67"/>
      <c r="H667" s="68"/>
      <c r="I667" s="67"/>
      <c r="J667" s="67"/>
      <c r="K667" s="67"/>
      <c r="L667" s="67"/>
      <c r="M667" s="68"/>
      <c r="N667" s="67"/>
      <c r="O667" s="67"/>
      <c r="P667" s="67"/>
      <c r="Q667" s="67"/>
      <c r="R667" s="68"/>
      <c r="S667" s="67"/>
      <c r="T667" s="67"/>
      <c r="U667" s="67"/>
      <c r="V667" s="67"/>
      <c r="W667" s="68"/>
      <c r="X667" s="67"/>
      <c r="Y667" s="67"/>
      <c r="Z667" s="67"/>
      <c r="AA667" s="67"/>
      <c r="AB667" s="68"/>
      <c r="AC667" s="62"/>
      <c r="AD667" s="69"/>
      <c r="AE667" s="53"/>
      <c r="AF667" s="62"/>
      <c r="AG667" s="69"/>
      <c r="AH667" s="53"/>
      <c r="AJ667" s="69"/>
      <c r="AK667" s="53"/>
    </row>
    <row r="668" spans="1:37">
      <c r="A668" s="70" t="s">
        <v>101</v>
      </c>
      <c r="B668" s="58"/>
      <c r="C668" s="71"/>
      <c r="D668" s="72"/>
      <c r="E668" s="72"/>
      <c r="F668" s="72"/>
      <c r="G668" s="72"/>
      <c r="H668" s="59"/>
      <c r="I668" s="72"/>
      <c r="J668" s="72"/>
      <c r="K668" s="72"/>
      <c r="L668" s="72"/>
      <c r="M668" s="59"/>
      <c r="N668" s="72"/>
      <c r="O668" s="72"/>
      <c r="P668" s="72"/>
      <c r="Q668" s="72"/>
      <c r="R668" s="59"/>
      <c r="S668" s="72"/>
      <c r="T668" s="72"/>
      <c r="U668" s="72"/>
      <c r="V668" s="72"/>
      <c r="W668" s="59"/>
      <c r="X668" s="72"/>
      <c r="Y668" s="72"/>
      <c r="Z668" s="72"/>
      <c r="AA668" s="72"/>
      <c r="AB668" s="59"/>
      <c r="AC668" s="62"/>
      <c r="AD668" s="462">
        <f>SamstagHaupt!C43</f>
        <v>6</v>
      </c>
      <c r="AE668" s="463"/>
      <c r="AF668" s="62"/>
      <c r="AG668" s="462">
        <f>SamstagHaupt!E43</f>
        <v>22</v>
      </c>
      <c r="AH668" s="463"/>
      <c r="AJ668" s="462">
        <f>SamstagHaupt!F43</f>
        <v>2</v>
      </c>
      <c r="AK668" s="463"/>
    </row>
    <row r="669" spans="1:37">
      <c r="A669" s="65" t="s">
        <v>100</v>
      </c>
      <c r="C669" s="66"/>
      <c r="D669" s="67"/>
      <c r="E669" s="67"/>
      <c r="F669" s="67"/>
      <c r="G669" s="67"/>
      <c r="H669" s="68"/>
      <c r="I669" s="67"/>
      <c r="J669" s="67"/>
      <c r="K669" s="67"/>
      <c r="L669" s="67"/>
      <c r="M669" s="68"/>
      <c r="N669" s="67"/>
      <c r="O669" s="67"/>
      <c r="P669" s="67"/>
      <c r="Q669" s="67"/>
      <c r="R669" s="68"/>
      <c r="S669" s="67"/>
      <c r="T669" s="67"/>
      <c r="U669" s="67"/>
      <c r="V669" s="67"/>
      <c r="W669" s="68"/>
      <c r="X669" s="67"/>
      <c r="Y669" s="67"/>
      <c r="Z669" s="67"/>
      <c r="AA669" s="67"/>
      <c r="AB669" s="68"/>
      <c r="AC669" s="62"/>
      <c r="AD669" s="57"/>
      <c r="AE669" s="59"/>
      <c r="AF669" s="62"/>
      <c r="AG669" s="57"/>
      <c r="AH669" s="59"/>
      <c r="AJ669" s="57"/>
      <c r="AK669" s="59"/>
    </row>
    <row r="670" spans="1:37">
      <c r="A670" s="70" t="s">
        <v>101</v>
      </c>
      <c r="B670" s="58"/>
      <c r="C670" s="71"/>
      <c r="D670" s="72"/>
      <c r="E670" s="72"/>
      <c r="F670" s="72"/>
      <c r="G670" s="72"/>
      <c r="H670" s="59"/>
      <c r="I670" s="72"/>
      <c r="J670" s="72"/>
      <c r="K670" s="72"/>
      <c r="L670" s="72"/>
      <c r="M670" s="59"/>
      <c r="N670" s="72"/>
      <c r="O670" s="72"/>
      <c r="P670" s="72"/>
      <c r="Q670" s="72"/>
      <c r="R670" s="59"/>
      <c r="S670" s="72"/>
      <c r="T670" s="72"/>
      <c r="U670" s="72"/>
      <c r="V670" s="72"/>
      <c r="W670" s="59"/>
      <c r="X670" s="72"/>
      <c r="Y670" s="72"/>
      <c r="Z670" s="72"/>
      <c r="AA670" s="72"/>
      <c r="AB670" s="59"/>
      <c r="AC670" s="62"/>
      <c r="AD670" s="62"/>
      <c r="AE670" s="62"/>
      <c r="AF670" s="62"/>
      <c r="AG670" s="62"/>
    </row>
    <row r="671" spans="1:37">
      <c r="A671" s="65" t="s">
        <v>100</v>
      </c>
      <c r="C671" s="66"/>
      <c r="D671" s="67"/>
      <c r="E671" s="67"/>
      <c r="F671" s="67"/>
      <c r="G671" s="67"/>
      <c r="H671" s="68"/>
      <c r="I671" s="67"/>
      <c r="J671" s="67"/>
      <c r="K671" s="67"/>
      <c r="L671" s="67"/>
      <c r="M671" s="68"/>
      <c r="N671" s="67"/>
      <c r="O671" s="67"/>
      <c r="P671" s="67"/>
      <c r="Q671" s="67"/>
      <c r="R671" s="68"/>
      <c r="S671" s="67"/>
      <c r="T671" s="67"/>
      <c r="U671" s="67"/>
      <c r="V671" s="67"/>
      <c r="W671" s="68"/>
      <c r="X671" s="67"/>
      <c r="Y671" s="67"/>
      <c r="Z671" s="67"/>
      <c r="AA671" s="67"/>
      <c r="AB671" s="68"/>
      <c r="AC671" s="62"/>
      <c r="AD671" s="73" t="s">
        <v>103</v>
      </c>
      <c r="AE671" s="62"/>
      <c r="AF671" s="62"/>
      <c r="AG671" s="62"/>
    </row>
    <row r="672" spans="1:37">
      <c r="A672" s="70" t="s">
        <v>101</v>
      </c>
      <c r="B672" s="58"/>
      <c r="C672" s="71"/>
      <c r="D672" s="72"/>
      <c r="E672" s="72"/>
      <c r="F672" s="72"/>
      <c r="G672" s="72"/>
      <c r="H672" s="59"/>
      <c r="I672" s="72"/>
      <c r="J672" s="72"/>
      <c r="K672" s="72"/>
      <c r="L672" s="72"/>
      <c r="M672" s="59"/>
      <c r="N672" s="72"/>
      <c r="O672" s="72"/>
      <c r="P672" s="72"/>
      <c r="Q672" s="72"/>
      <c r="R672" s="59"/>
      <c r="S672" s="72"/>
      <c r="T672" s="72"/>
      <c r="U672" s="72"/>
      <c r="V672" s="72"/>
      <c r="W672" s="59"/>
      <c r="X672" s="72"/>
      <c r="Y672" s="72"/>
      <c r="Z672" s="72"/>
      <c r="AA672" s="72"/>
      <c r="AB672" s="59"/>
      <c r="AC672" s="62"/>
      <c r="AD672" s="62"/>
      <c r="AE672" s="62"/>
      <c r="AF672" s="62"/>
      <c r="AG672" s="62"/>
    </row>
    <row r="673" spans="1:37">
      <c r="A673" s="65" t="s">
        <v>100</v>
      </c>
      <c r="C673" s="66"/>
      <c r="D673" s="67"/>
      <c r="E673" s="67"/>
      <c r="F673" s="67"/>
      <c r="G673" s="67"/>
      <c r="H673" s="68"/>
      <c r="I673" s="67"/>
      <c r="J673" s="67"/>
      <c r="K673" s="67"/>
      <c r="L673" s="67"/>
      <c r="M673" s="68"/>
      <c r="N673" s="67"/>
      <c r="O673" s="67"/>
      <c r="P673" s="67"/>
      <c r="Q673" s="67"/>
      <c r="R673" s="68"/>
      <c r="S673" s="67"/>
      <c r="T673" s="67"/>
      <c r="U673" s="67"/>
      <c r="V673" s="67"/>
      <c r="W673" s="68"/>
      <c r="X673" s="67"/>
      <c r="Y673" s="67"/>
      <c r="Z673" s="67"/>
      <c r="AA673" s="67"/>
      <c r="AB673" s="68"/>
      <c r="AC673" s="62"/>
      <c r="AD673" s="74" t="str">
        <f>Daten!$A$31</f>
        <v>DM Senioren 2017</v>
      </c>
      <c r="AE673" s="58"/>
      <c r="AF673" s="58"/>
      <c r="AG673" s="58"/>
      <c r="AH673" s="58"/>
      <c r="AI673" s="58"/>
      <c r="AJ673" s="58"/>
      <c r="AK673" s="58"/>
    </row>
    <row r="674" spans="1:37">
      <c r="A674" s="70" t="s">
        <v>101</v>
      </c>
      <c r="B674" s="58"/>
      <c r="C674" s="71"/>
      <c r="D674" s="72"/>
      <c r="E674" s="72"/>
      <c r="F674" s="72"/>
      <c r="G674" s="72"/>
      <c r="H674" s="59"/>
      <c r="I674" s="72"/>
      <c r="J674" s="72"/>
      <c r="K674" s="72"/>
      <c r="L674" s="72"/>
      <c r="M674" s="59"/>
      <c r="N674" s="72"/>
      <c r="O674" s="72"/>
      <c r="P674" s="72"/>
      <c r="Q674" s="72"/>
      <c r="R674" s="59"/>
      <c r="S674" s="72"/>
      <c r="T674" s="72"/>
      <c r="U674" s="72"/>
      <c r="V674" s="72"/>
      <c r="W674" s="59"/>
      <c r="X674" s="72"/>
      <c r="Y674" s="72"/>
      <c r="Z674" s="72"/>
      <c r="AA674" s="72"/>
      <c r="AB674" s="59"/>
      <c r="AC674" s="62"/>
      <c r="AD674" s="75" t="str">
        <f>SamstagHaupt!G43</f>
        <v>M40</v>
      </c>
      <c r="AE674" s="76"/>
      <c r="AF674" s="76"/>
      <c r="AG674" s="75" t="s">
        <v>34</v>
      </c>
      <c r="AH674" s="76"/>
      <c r="AI674" s="76"/>
      <c r="AJ674" s="76"/>
      <c r="AK674" s="76"/>
    </row>
    <row r="675" spans="1:37">
      <c r="A675" s="65" t="s">
        <v>100</v>
      </c>
      <c r="C675" s="66"/>
      <c r="D675" s="67"/>
      <c r="E675" s="67"/>
      <c r="F675" s="67"/>
      <c r="G675" s="67"/>
      <c r="H675" s="68"/>
      <c r="I675" s="67"/>
      <c r="J675" s="67"/>
      <c r="K675" s="67"/>
      <c r="L675" s="67"/>
      <c r="M675" s="68"/>
      <c r="N675" s="67"/>
      <c r="O675" s="67"/>
      <c r="P675" s="67"/>
      <c r="Q675" s="67"/>
      <c r="R675" s="68"/>
      <c r="S675" s="67"/>
      <c r="T675" s="67"/>
      <c r="U675" s="67"/>
      <c r="V675" s="67"/>
      <c r="W675" s="68"/>
      <c r="X675" s="67"/>
      <c r="Y675" s="67"/>
      <c r="Z675" s="67"/>
      <c r="AA675" s="67"/>
      <c r="AB675" s="68"/>
      <c r="AC675" s="62"/>
      <c r="AD675" s="77"/>
      <c r="AE675" s="62"/>
      <c r="AF675" s="62"/>
      <c r="AG675" s="62"/>
      <c r="AH675" s="62"/>
      <c r="AI675" s="62"/>
      <c r="AJ675" s="62"/>
      <c r="AK675" s="62"/>
    </row>
    <row r="676" spans="1:37">
      <c r="A676" s="70" t="s">
        <v>101</v>
      </c>
      <c r="B676" s="58"/>
      <c r="C676" s="71"/>
      <c r="D676" s="72"/>
      <c r="E676" s="72"/>
      <c r="F676" s="72"/>
      <c r="G676" s="72"/>
      <c r="H676" s="59"/>
      <c r="I676" s="72"/>
      <c r="J676" s="72"/>
      <c r="K676" s="72"/>
      <c r="L676" s="72"/>
      <c r="M676" s="59"/>
      <c r="N676" s="72"/>
      <c r="O676" s="72"/>
      <c r="P676" s="72"/>
      <c r="Q676" s="72"/>
      <c r="R676" s="59"/>
      <c r="S676" s="72"/>
      <c r="T676" s="72"/>
      <c r="U676" s="72"/>
      <c r="V676" s="72"/>
      <c r="W676" s="59"/>
      <c r="X676" s="72"/>
      <c r="Y676" s="72"/>
      <c r="Z676" s="72"/>
      <c r="AA676" s="72"/>
      <c r="AB676" s="59"/>
      <c r="AC676" s="62"/>
      <c r="AD676" s="78" t="s">
        <v>104</v>
      </c>
      <c r="AE676" s="76"/>
      <c r="AF676" s="76"/>
      <c r="AG676" s="76"/>
      <c r="AH676" s="79"/>
      <c r="AI676" s="76"/>
      <c r="AJ676" s="76"/>
      <c r="AK676" s="80"/>
    </row>
    <row r="677" spans="1:37">
      <c r="D677" s="64"/>
      <c r="AD677" s="81"/>
      <c r="AE677" s="52"/>
      <c r="AF677" s="52"/>
      <c r="AG677" s="52"/>
      <c r="AH677" s="82"/>
      <c r="AI677" s="52"/>
      <c r="AJ677" s="52"/>
      <c r="AK677" s="53"/>
    </row>
    <row r="678" spans="1:37">
      <c r="A678" s="83" t="s">
        <v>105</v>
      </c>
      <c r="B678" s="76"/>
      <c r="C678" s="80"/>
      <c r="D678" s="84"/>
      <c r="E678" s="84" t="s">
        <v>100</v>
      </c>
      <c r="F678" s="85" t="s">
        <v>21</v>
      </c>
      <c r="G678" s="84" t="s">
        <v>101</v>
      </c>
      <c r="H678" s="86"/>
      <c r="I678" s="84" t="s">
        <v>106</v>
      </c>
      <c r="J678" s="84"/>
      <c r="K678" s="84"/>
      <c r="L678" s="84"/>
      <c r="M678" s="86"/>
      <c r="N678" s="84" t="s">
        <v>107</v>
      </c>
      <c r="O678" s="84"/>
      <c r="P678" s="84"/>
      <c r="Q678" s="84"/>
      <c r="R678" s="86"/>
      <c r="S678" s="73"/>
      <c r="T678" s="73"/>
      <c r="AD678" s="87" t="s">
        <v>108</v>
      </c>
      <c r="AE678" s="58"/>
      <c r="AF678" s="58"/>
      <c r="AG678" s="58"/>
      <c r="AH678" s="72"/>
      <c r="AI678" s="58"/>
      <c r="AJ678" s="58"/>
      <c r="AK678" s="59"/>
    </row>
    <row r="679" spans="1:37">
      <c r="A679" s="60"/>
      <c r="C679" s="61"/>
      <c r="H679" s="61"/>
      <c r="M679" s="61"/>
      <c r="N679" s="88"/>
      <c r="O679" s="89"/>
      <c r="P679" s="89"/>
      <c r="Q679" s="89"/>
      <c r="R679" s="90"/>
      <c r="S679" s="62"/>
      <c r="T679" s="56" t="s">
        <v>109</v>
      </c>
      <c r="AD679" s="91"/>
      <c r="AE679" s="62"/>
      <c r="AF679" s="62"/>
      <c r="AG679" s="62"/>
      <c r="AH679" s="92"/>
      <c r="AI679" s="62"/>
      <c r="AJ679" s="62"/>
      <c r="AK679" s="61"/>
    </row>
    <row r="680" spans="1:37">
      <c r="A680" s="93" t="s">
        <v>110</v>
      </c>
      <c r="B680" s="58"/>
      <c r="C680" s="59"/>
      <c r="D680" s="58"/>
      <c r="E680" s="58"/>
      <c r="F680" s="94" t="s">
        <v>21</v>
      </c>
      <c r="G680" s="58"/>
      <c r="H680" s="59"/>
      <c r="I680" s="58"/>
      <c r="J680" s="58"/>
      <c r="K680" s="94" t="s">
        <v>21</v>
      </c>
      <c r="L680" s="58"/>
      <c r="M680" s="59"/>
      <c r="N680" s="95"/>
      <c r="O680" s="95"/>
      <c r="P680" s="96"/>
      <c r="Q680" s="97"/>
      <c r="R680" s="98"/>
      <c r="S680" s="62"/>
      <c r="T680" s="62"/>
      <c r="AD680" s="87" t="s">
        <v>111</v>
      </c>
      <c r="AE680" s="58"/>
      <c r="AF680" s="58"/>
      <c r="AG680" s="58"/>
      <c r="AH680" s="72"/>
      <c r="AI680" s="58"/>
      <c r="AJ680" s="58"/>
      <c r="AK680" s="59"/>
    </row>
    <row r="681" spans="1:37">
      <c r="A681" s="60"/>
      <c r="C681" s="61"/>
      <c r="H681" s="61"/>
      <c r="K681" s="99"/>
      <c r="M681" s="61"/>
      <c r="N681" s="62"/>
      <c r="Q681" s="100"/>
      <c r="R681" s="61"/>
      <c r="S681" s="62"/>
      <c r="T681" s="58"/>
      <c r="U681" s="58"/>
      <c r="V681" s="58"/>
      <c r="W681" s="58"/>
      <c r="X681" s="58"/>
      <c r="Y681" s="58"/>
      <c r="Z681" s="58"/>
      <c r="AA681" s="58"/>
      <c r="AB681" s="58"/>
      <c r="AC681" s="62"/>
      <c r="AD681" s="91"/>
      <c r="AE681" s="62"/>
      <c r="AF681" s="62"/>
      <c r="AG681" s="62"/>
      <c r="AH681" s="92"/>
      <c r="AI681" s="62"/>
      <c r="AJ681" s="62"/>
      <c r="AK681" s="61"/>
    </row>
    <row r="682" spans="1:37">
      <c r="A682" s="93" t="s">
        <v>112</v>
      </c>
      <c r="B682" s="58"/>
      <c r="C682" s="59"/>
      <c r="D682" s="58"/>
      <c r="E682" s="58"/>
      <c r="F682" s="94" t="s">
        <v>21</v>
      </c>
      <c r="G682" s="58"/>
      <c r="H682" s="59"/>
      <c r="I682" s="58"/>
      <c r="J682" s="58"/>
      <c r="K682" s="94" t="s">
        <v>21</v>
      </c>
      <c r="L682" s="58"/>
      <c r="M682" s="59"/>
      <c r="N682" s="58"/>
      <c r="O682" s="58"/>
      <c r="P682" s="94" t="s">
        <v>21</v>
      </c>
      <c r="Q682" s="101"/>
      <c r="R682" s="59"/>
      <c r="S682" s="62"/>
      <c r="T682" s="62"/>
      <c r="AD682" s="87" t="s">
        <v>113</v>
      </c>
      <c r="AE682" s="58"/>
      <c r="AF682" s="58"/>
      <c r="AG682" s="58"/>
      <c r="AH682" s="72"/>
      <c r="AI682" s="58"/>
      <c r="AJ682" s="58"/>
      <c r="AK682" s="59"/>
    </row>
    <row r="683" spans="1:37">
      <c r="AD683" s="91" t="s">
        <v>114</v>
      </c>
      <c r="AE683" s="62"/>
      <c r="AF683" s="62"/>
      <c r="AG683" s="62"/>
      <c r="AH683" s="92"/>
      <c r="AI683" s="62"/>
      <c r="AJ683" s="62"/>
      <c r="AK683" s="61"/>
    </row>
    <row r="684" spans="1:37">
      <c r="A684" s="102"/>
      <c r="B684" s="76"/>
      <c r="C684" s="76"/>
      <c r="D684" s="76"/>
      <c r="E684" s="76" t="s">
        <v>100</v>
      </c>
      <c r="F684" s="76"/>
      <c r="G684" s="76"/>
      <c r="H684" s="76"/>
      <c r="I684" s="76"/>
      <c r="J684" s="76"/>
      <c r="K684" s="76"/>
      <c r="L684" s="76"/>
      <c r="M684" s="76"/>
      <c r="N684" s="85" t="s">
        <v>40</v>
      </c>
      <c r="O684" s="76"/>
      <c r="P684" s="76"/>
      <c r="Q684" s="76"/>
      <c r="R684" s="76"/>
      <c r="S684" s="76"/>
      <c r="T684" s="76" t="s">
        <v>101</v>
      </c>
      <c r="U684" s="76"/>
      <c r="V684" s="76"/>
      <c r="W684" s="76"/>
      <c r="X684" s="76"/>
      <c r="Y684" s="76"/>
      <c r="Z684" s="76"/>
      <c r="AA684" s="76"/>
      <c r="AB684" s="80"/>
      <c r="AD684" s="87" t="s">
        <v>115</v>
      </c>
      <c r="AE684" s="58"/>
      <c r="AF684" s="58"/>
      <c r="AG684" s="58"/>
      <c r="AH684" s="72"/>
      <c r="AI684" s="58"/>
      <c r="AJ684" s="58"/>
      <c r="AK684" s="59"/>
    </row>
    <row r="685" spans="1:37">
      <c r="A685" s="103" t="s">
        <v>116</v>
      </c>
      <c r="B685" s="104" t="s">
        <v>117</v>
      </c>
      <c r="C685" s="104"/>
      <c r="D685" s="104"/>
      <c r="E685" s="104"/>
      <c r="F685" s="104"/>
      <c r="G685" s="105"/>
      <c r="H685" s="104" t="s">
        <v>118</v>
      </c>
      <c r="I685" s="104"/>
      <c r="J685" s="105"/>
      <c r="K685" s="106" t="s">
        <v>119</v>
      </c>
      <c r="L685" s="107" t="s">
        <v>120</v>
      </c>
      <c r="M685" s="108"/>
      <c r="N685" s="109" t="s">
        <v>94</v>
      </c>
      <c r="O685" s="105" t="s">
        <v>116</v>
      </c>
      <c r="P685" s="104" t="s">
        <v>117</v>
      </c>
      <c r="Q685" s="104"/>
      <c r="R685" s="104"/>
      <c r="S685" s="104"/>
      <c r="T685" s="104"/>
      <c r="U685" s="105"/>
      <c r="V685" s="104" t="s">
        <v>118</v>
      </c>
      <c r="W685" s="104"/>
      <c r="X685" s="105"/>
      <c r="Y685" s="106" t="s">
        <v>119</v>
      </c>
      <c r="Z685" s="107" t="s">
        <v>120</v>
      </c>
      <c r="AA685" s="108"/>
      <c r="AB685" s="109" t="s">
        <v>94</v>
      </c>
    </row>
    <row r="686" spans="1:37">
      <c r="A686" s="110" t="s">
        <v>121</v>
      </c>
      <c r="B686" s="111"/>
      <c r="C686" s="111"/>
      <c r="D686" s="111"/>
      <c r="E686" s="111"/>
      <c r="F686" s="111"/>
      <c r="G686" s="112"/>
      <c r="H686" s="111"/>
      <c r="I686" s="111"/>
      <c r="J686" s="112"/>
      <c r="K686" s="113"/>
      <c r="L686" s="114"/>
      <c r="M686" s="115"/>
      <c r="N686" s="116"/>
      <c r="O686" s="117" t="s">
        <v>121</v>
      </c>
      <c r="P686" s="111"/>
      <c r="Q686" s="111"/>
      <c r="R686" s="111"/>
      <c r="S686" s="111"/>
      <c r="T686" s="111"/>
      <c r="U686" s="112"/>
      <c r="V686" s="111"/>
      <c r="W686" s="111"/>
      <c r="X686" s="112"/>
      <c r="Y686" s="113"/>
      <c r="Z686" s="114"/>
      <c r="AA686" s="115"/>
      <c r="AB686" s="116"/>
      <c r="AD686" s="64" t="s">
        <v>122</v>
      </c>
    </row>
    <row r="687" spans="1:37">
      <c r="A687" s="110" t="s">
        <v>123</v>
      </c>
      <c r="B687" s="111"/>
      <c r="C687" s="111"/>
      <c r="D687" s="111"/>
      <c r="E687" s="111"/>
      <c r="F687" s="111"/>
      <c r="G687" s="112"/>
      <c r="H687" s="111"/>
      <c r="I687" s="111"/>
      <c r="J687" s="112"/>
      <c r="K687" s="118"/>
      <c r="L687" s="119"/>
      <c r="M687" s="112"/>
      <c r="N687" s="116"/>
      <c r="O687" s="117" t="s">
        <v>123</v>
      </c>
      <c r="P687" s="111"/>
      <c r="Q687" s="111"/>
      <c r="R687" s="111"/>
      <c r="S687" s="111"/>
      <c r="T687" s="111"/>
      <c r="U687" s="112"/>
      <c r="V687" s="111"/>
      <c r="W687" s="111"/>
      <c r="X687" s="112"/>
      <c r="Y687" s="118"/>
      <c r="Z687" s="119"/>
      <c r="AA687" s="112"/>
      <c r="AB687" s="116"/>
      <c r="AD687" s="120"/>
      <c r="AE687" s="58"/>
      <c r="AF687" s="58"/>
      <c r="AG687" s="58"/>
      <c r="AH687" s="58"/>
      <c r="AI687" s="58"/>
      <c r="AJ687" s="58"/>
      <c r="AK687" s="58"/>
    </row>
    <row r="688" spans="1:37">
      <c r="A688" s="110" t="s">
        <v>124</v>
      </c>
      <c r="B688" s="111"/>
      <c r="C688" s="111"/>
      <c r="D688" s="111"/>
      <c r="E688" s="111"/>
      <c r="F688" s="111"/>
      <c r="G688" s="112"/>
      <c r="H688" s="111"/>
      <c r="I688" s="111"/>
      <c r="J688" s="112"/>
      <c r="K688" s="118"/>
      <c r="L688" s="119"/>
      <c r="M688" s="112"/>
      <c r="N688" s="116"/>
      <c r="O688" s="117" t="s">
        <v>124</v>
      </c>
      <c r="P688" s="111"/>
      <c r="Q688" s="111"/>
      <c r="R688" s="111"/>
      <c r="S688" s="111"/>
      <c r="T688" s="111"/>
      <c r="U688" s="112"/>
      <c r="V688" s="111"/>
      <c r="W688" s="111"/>
      <c r="X688" s="112"/>
      <c r="Y688" s="118"/>
      <c r="Z688" s="119"/>
      <c r="AA688" s="112"/>
      <c r="AB688" s="116"/>
      <c r="AD688" s="64" t="s">
        <v>96</v>
      </c>
    </row>
    <row r="689" spans="1:37">
      <c r="A689" s="110" t="s">
        <v>125</v>
      </c>
      <c r="B689" s="111"/>
      <c r="C689" s="111"/>
      <c r="D689" s="111"/>
      <c r="E689" s="111"/>
      <c r="F689" s="111"/>
      <c r="G689" s="112"/>
      <c r="H689" s="111"/>
      <c r="I689" s="111"/>
      <c r="J689" s="112"/>
      <c r="K689" s="118"/>
      <c r="L689" s="119"/>
      <c r="M689" s="112"/>
      <c r="N689" s="116"/>
      <c r="O689" s="117" t="s">
        <v>125</v>
      </c>
      <c r="P689" s="111"/>
      <c r="Q689" s="111"/>
      <c r="R689" s="111"/>
      <c r="S689" s="111"/>
      <c r="T689" s="111"/>
      <c r="U689" s="112"/>
      <c r="V689" s="111"/>
      <c r="W689" s="111"/>
      <c r="X689" s="112"/>
      <c r="Y689" s="118"/>
      <c r="Z689" s="119"/>
      <c r="AA689" s="112"/>
      <c r="AB689" s="116"/>
      <c r="AD689" s="120"/>
      <c r="AE689" s="58"/>
      <c r="AF689" s="58"/>
      <c r="AG689" s="58"/>
      <c r="AH689" s="58"/>
      <c r="AI689" s="58"/>
      <c r="AJ689" s="58"/>
      <c r="AK689" s="58"/>
    </row>
    <row r="690" spans="1:37">
      <c r="A690" s="110" t="s">
        <v>126</v>
      </c>
      <c r="B690" s="111"/>
      <c r="C690" s="111"/>
      <c r="D690" s="111"/>
      <c r="E690" s="111"/>
      <c r="F690" s="111"/>
      <c r="G690" s="112"/>
      <c r="H690" s="111"/>
      <c r="I690" s="111"/>
      <c r="J690" s="112"/>
      <c r="K690" s="118"/>
      <c r="L690" s="119"/>
      <c r="M690" s="112"/>
      <c r="N690" s="116"/>
      <c r="O690" s="117" t="s">
        <v>126</v>
      </c>
      <c r="P690" s="111"/>
      <c r="Q690" s="111"/>
      <c r="R690" s="111"/>
      <c r="S690" s="111"/>
      <c r="T690" s="111"/>
      <c r="U690" s="112"/>
      <c r="V690" s="111"/>
      <c r="W690" s="111"/>
      <c r="X690" s="112"/>
      <c r="Y690" s="118"/>
      <c r="Z690" s="119"/>
      <c r="AA690" s="112"/>
      <c r="AB690" s="116"/>
      <c r="AD690" s="64" t="s">
        <v>127</v>
      </c>
    </row>
    <row r="691" spans="1:37">
      <c r="A691" s="121" t="s">
        <v>128</v>
      </c>
      <c r="B691" s="58"/>
      <c r="C691" s="58"/>
      <c r="D691" s="58"/>
      <c r="E691" s="58"/>
      <c r="F691" s="58"/>
      <c r="G691" s="72"/>
      <c r="H691" s="58"/>
      <c r="I691" s="58"/>
      <c r="J691" s="72"/>
      <c r="K691" s="122"/>
      <c r="L691" s="123"/>
      <c r="M691" s="72"/>
      <c r="N691" s="59"/>
      <c r="O691" s="124" t="s">
        <v>128</v>
      </c>
      <c r="P691" s="58"/>
      <c r="Q691" s="58"/>
      <c r="R691" s="58"/>
      <c r="S691" s="58"/>
      <c r="T691" s="58"/>
      <c r="U691" s="72"/>
      <c r="V691" s="58"/>
      <c r="W691" s="58"/>
      <c r="X691" s="72"/>
      <c r="Y691" s="122"/>
      <c r="Z691" s="123"/>
      <c r="AA691" s="72"/>
      <c r="AB691" s="59"/>
      <c r="AD691" s="120"/>
      <c r="AE691" s="125" t="str">
        <f>Daten!$A$35</f>
        <v>Fredenbeck</v>
      </c>
      <c r="AF691" s="58"/>
      <c r="AG691" s="58"/>
      <c r="AH691" s="58"/>
      <c r="AI691" s="58"/>
      <c r="AJ691" s="58"/>
      <c r="AK691" s="58"/>
    </row>
    <row r="692" spans="1:37">
      <c r="A692" s="65" t="s">
        <v>129</v>
      </c>
      <c r="N692" s="61"/>
      <c r="O692" s="64" t="s">
        <v>129</v>
      </c>
      <c r="AB692" s="61"/>
      <c r="AD692" s="64" t="s">
        <v>130</v>
      </c>
    </row>
    <row r="693" spans="1:37">
      <c r="A693" s="57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9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8"/>
      <c r="AB693" s="59"/>
      <c r="AD693" s="58"/>
      <c r="AE693" s="126" t="str">
        <f>Daten!$A$32</f>
        <v>05.05.2017</v>
      </c>
      <c r="AF693" s="58"/>
      <c r="AG693" s="58"/>
      <c r="AH693" s="58"/>
      <c r="AI693" s="58"/>
      <c r="AJ693" s="58"/>
      <c r="AK693" s="58"/>
    </row>
    <row r="694" spans="1:37">
      <c r="A694" s="51" t="s">
        <v>95</v>
      </c>
      <c r="B694" s="52"/>
      <c r="C694" s="52"/>
      <c r="D694" s="52"/>
      <c r="E694" s="53"/>
      <c r="F694" s="54" t="s">
        <v>96</v>
      </c>
      <c r="G694" s="52"/>
      <c r="H694" s="52"/>
      <c r="I694" s="52"/>
      <c r="J694" s="52"/>
      <c r="K694" s="52"/>
      <c r="L694" s="52"/>
      <c r="M694" s="52"/>
      <c r="N694" s="52"/>
      <c r="O694" s="52"/>
      <c r="P694" s="53"/>
      <c r="Q694" s="54" t="s">
        <v>97</v>
      </c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3"/>
      <c r="AC694" s="55" t="s">
        <v>98</v>
      </c>
    </row>
    <row r="695" spans="1:37">
      <c r="A695" s="57"/>
      <c r="B695" s="58"/>
      <c r="C695" s="58"/>
      <c r="D695" s="58"/>
      <c r="E695" s="59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9"/>
      <c r="Q695" s="58"/>
      <c r="R695" s="58" t="str">
        <f ca="1">SamstagHaupt!P44</f>
        <v>Charlottenburger TSV</v>
      </c>
      <c r="S695" s="58"/>
      <c r="T695" s="58"/>
      <c r="U695" s="58"/>
      <c r="V695" s="58"/>
      <c r="W695" s="58"/>
      <c r="X695" s="58"/>
      <c r="Y695" s="58"/>
      <c r="Z695" s="58"/>
      <c r="AA695" s="58" t="str">
        <f>SamstagHaupt!N44</f>
        <v>M50</v>
      </c>
      <c r="AB695" s="59"/>
      <c r="AC695" s="55" t="s">
        <v>99</v>
      </c>
    </row>
    <row r="696" spans="1:37" ht="15.95" customHeight="1">
      <c r="A696" s="60" t="s">
        <v>100</v>
      </c>
      <c r="C696" s="56" t="str">
        <f ca="1">SamstagHaupt!I44</f>
        <v>SV Prag Stuttgart</v>
      </c>
      <c r="M696" s="61"/>
      <c r="N696" s="62" t="s">
        <v>101</v>
      </c>
      <c r="O696" s="63"/>
      <c r="P696" s="56" t="str">
        <f ca="1">SamstagHaupt!M44</f>
        <v>TB Essen-Haarzopf</v>
      </c>
      <c r="AB696" s="61"/>
    </row>
    <row r="697" spans="1:37">
      <c r="A697" s="57"/>
      <c r="B697" s="58"/>
      <c r="C697" s="58"/>
      <c r="M697" s="61"/>
      <c r="N697" s="62"/>
      <c r="AB697" s="61"/>
      <c r="AD697" s="64" t="s">
        <v>37</v>
      </c>
      <c r="AG697" s="64" t="s">
        <v>102</v>
      </c>
      <c r="AJ697" s="64" t="s">
        <v>39</v>
      </c>
    </row>
    <row r="698" spans="1:37">
      <c r="A698" s="65" t="s">
        <v>100</v>
      </c>
      <c r="C698" s="66"/>
      <c r="D698" s="67"/>
      <c r="E698" s="67"/>
      <c r="F698" s="67"/>
      <c r="G698" s="67"/>
      <c r="H698" s="68"/>
      <c r="I698" s="67"/>
      <c r="J698" s="67"/>
      <c r="K698" s="67"/>
      <c r="L698" s="67"/>
      <c r="M698" s="68"/>
      <c r="N698" s="67"/>
      <c r="O698" s="67"/>
      <c r="P698" s="67"/>
      <c r="Q698" s="67"/>
      <c r="R698" s="68"/>
      <c r="S698" s="67"/>
      <c r="T698" s="67"/>
      <c r="U698" s="67"/>
      <c r="V698" s="67"/>
      <c r="W698" s="68"/>
      <c r="X698" s="67"/>
      <c r="Y698" s="67"/>
      <c r="Z698" s="67"/>
      <c r="AA698" s="67"/>
      <c r="AB698" s="68"/>
      <c r="AC698" s="62"/>
      <c r="AD698" s="69"/>
      <c r="AE698" s="53"/>
      <c r="AF698" s="62"/>
      <c r="AG698" s="69"/>
      <c r="AH698" s="53"/>
      <c r="AJ698" s="69"/>
      <c r="AK698" s="53"/>
    </row>
    <row r="699" spans="1:37">
      <c r="A699" s="70" t="s">
        <v>101</v>
      </c>
      <c r="B699" s="58"/>
      <c r="C699" s="71"/>
      <c r="D699" s="72"/>
      <c r="E699" s="72"/>
      <c r="F699" s="72"/>
      <c r="G699" s="72"/>
      <c r="H699" s="59"/>
      <c r="I699" s="72"/>
      <c r="J699" s="72"/>
      <c r="K699" s="72"/>
      <c r="L699" s="72"/>
      <c r="M699" s="59"/>
      <c r="N699" s="72"/>
      <c r="O699" s="72"/>
      <c r="P699" s="72"/>
      <c r="Q699" s="72"/>
      <c r="R699" s="59"/>
      <c r="S699" s="72"/>
      <c r="T699" s="72"/>
      <c r="U699" s="72"/>
      <c r="V699" s="72"/>
      <c r="W699" s="59"/>
      <c r="X699" s="72"/>
      <c r="Y699" s="72"/>
      <c r="Z699" s="72"/>
      <c r="AA699" s="72"/>
      <c r="AB699" s="59"/>
      <c r="AC699" s="62"/>
      <c r="AD699" s="462">
        <f>SamstagHaupt!C44</f>
        <v>6</v>
      </c>
      <c r="AE699" s="463"/>
      <c r="AF699" s="62"/>
      <c r="AG699" s="462">
        <f>SamstagHaupt!E44</f>
        <v>23</v>
      </c>
      <c r="AH699" s="463"/>
      <c r="AJ699" s="462">
        <f>SamstagHaupt!F44</f>
        <v>3</v>
      </c>
      <c r="AK699" s="463"/>
    </row>
    <row r="700" spans="1:37">
      <c r="A700" s="65" t="s">
        <v>100</v>
      </c>
      <c r="C700" s="66"/>
      <c r="D700" s="67"/>
      <c r="E700" s="67"/>
      <c r="F700" s="67"/>
      <c r="G700" s="67"/>
      <c r="H700" s="68"/>
      <c r="I700" s="67"/>
      <c r="J700" s="67"/>
      <c r="K700" s="67"/>
      <c r="L700" s="67"/>
      <c r="M700" s="68"/>
      <c r="N700" s="67"/>
      <c r="O700" s="67"/>
      <c r="P700" s="67"/>
      <c r="Q700" s="67"/>
      <c r="R700" s="68"/>
      <c r="S700" s="67"/>
      <c r="T700" s="67"/>
      <c r="U700" s="67"/>
      <c r="V700" s="67"/>
      <c r="W700" s="68"/>
      <c r="X700" s="67"/>
      <c r="Y700" s="67"/>
      <c r="Z700" s="67"/>
      <c r="AA700" s="67"/>
      <c r="AB700" s="68"/>
      <c r="AC700" s="62"/>
      <c r="AD700" s="57"/>
      <c r="AE700" s="59"/>
      <c r="AF700" s="62"/>
      <c r="AG700" s="57"/>
      <c r="AH700" s="59"/>
      <c r="AJ700" s="57"/>
      <c r="AK700" s="59"/>
    </row>
    <row r="701" spans="1:37">
      <c r="A701" s="70" t="s">
        <v>101</v>
      </c>
      <c r="B701" s="58"/>
      <c r="C701" s="71"/>
      <c r="D701" s="72"/>
      <c r="E701" s="72"/>
      <c r="F701" s="72"/>
      <c r="G701" s="72"/>
      <c r="H701" s="59"/>
      <c r="I701" s="72"/>
      <c r="J701" s="72"/>
      <c r="K701" s="72"/>
      <c r="L701" s="72"/>
      <c r="M701" s="59"/>
      <c r="N701" s="72"/>
      <c r="O701" s="72"/>
      <c r="P701" s="72"/>
      <c r="Q701" s="72"/>
      <c r="R701" s="59"/>
      <c r="S701" s="72"/>
      <c r="T701" s="72"/>
      <c r="U701" s="72"/>
      <c r="V701" s="72"/>
      <c r="W701" s="59"/>
      <c r="X701" s="72"/>
      <c r="Y701" s="72"/>
      <c r="Z701" s="72"/>
      <c r="AA701" s="72"/>
      <c r="AB701" s="59"/>
      <c r="AC701" s="62"/>
      <c r="AD701" s="62"/>
      <c r="AE701" s="62"/>
      <c r="AF701" s="62"/>
      <c r="AG701" s="62"/>
    </row>
    <row r="702" spans="1:37">
      <c r="A702" s="65" t="s">
        <v>100</v>
      </c>
      <c r="C702" s="66"/>
      <c r="D702" s="67"/>
      <c r="E702" s="67"/>
      <c r="F702" s="67"/>
      <c r="G702" s="67"/>
      <c r="H702" s="68"/>
      <c r="I702" s="67"/>
      <c r="J702" s="67"/>
      <c r="K702" s="67"/>
      <c r="L702" s="67"/>
      <c r="M702" s="68"/>
      <c r="N702" s="67"/>
      <c r="O702" s="67"/>
      <c r="P702" s="67"/>
      <c r="Q702" s="67"/>
      <c r="R702" s="68"/>
      <c r="S702" s="67"/>
      <c r="T702" s="67"/>
      <c r="U702" s="67"/>
      <c r="V702" s="67"/>
      <c r="W702" s="68"/>
      <c r="X702" s="67"/>
      <c r="Y702" s="67"/>
      <c r="Z702" s="67"/>
      <c r="AA702" s="67"/>
      <c r="AB702" s="68"/>
      <c r="AC702" s="62"/>
      <c r="AD702" s="73" t="s">
        <v>103</v>
      </c>
      <c r="AE702" s="62"/>
      <c r="AF702" s="62"/>
      <c r="AG702" s="62"/>
    </row>
    <row r="703" spans="1:37">
      <c r="A703" s="70" t="s">
        <v>101</v>
      </c>
      <c r="B703" s="58"/>
      <c r="C703" s="71"/>
      <c r="D703" s="72"/>
      <c r="E703" s="72"/>
      <c r="F703" s="72"/>
      <c r="G703" s="72"/>
      <c r="H703" s="59"/>
      <c r="I703" s="72"/>
      <c r="J703" s="72"/>
      <c r="K703" s="72"/>
      <c r="L703" s="72"/>
      <c r="M703" s="59"/>
      <c r="N703" s="72"/>
      <c r="O703" s="72"/>
      <c r="P703" s="72"/>
      <c r="Q703" s="72"/>
      <c r="R703" s="59"/>
      <c r="S703" s="72"/>
      <c r="T703" s="72"/>
      <c r="U703" s="72"/>
      <c r="V703" s="72"/>
      <c r="W703" s="59"/>
      <c r="X703" s="72"/>
      <c r="Y703" s="72"/>
      <c r="Z703" s="72"/>
      <c r="AA703" s="72"/>
      <c r="AB703" s="59"/>
      <c r="AC703" s="62"/>
      <c r="AD703" s="62"/>
      <c r="AE703" s="62"/>
      <c r="AF703" s="62"/>
      <c r="AG703" s="62"/>
    </row>
    <row r="704" spans="1:37">
      <c r="A704" s="65" t="s">
        <v>100</v>
      </c>
      <c r="C704" s="66"/>
      <c r="D704" s="67"/>
      <c r="E704" s="67"/>
      <c r="F704" s="67"/>
      <c r="G704" s="67"/>
      <c r="H704" s="68"/>
      <c r="I704" s="67"/>
      <c r="J704" s="67"/>
      <c r="K704" s="67"/>
      <c r="L704" s="67"/>
      <c r="M704" s="68"/>
      <c r="N704" s="67"/>
      <c r="O704" s="67"/>
      <c r="P704" s="67"/>
      <c r="Q704" s="67"/>
      <c r="R704" s="68"/>
      <c r="S704" s="67"/>
      <c r="T704" s="67"/>
      <c r="U704" s="67"/>
      <c r="V704" s="67"/>
      <c r="W704" s="68"/>
      <c r="X704" s="67"/>
      <c r="Y704" s="67"/>
      <c r="Z704" s="67"/>
      <c r="AA704" s="67"/>
      <c r="AB704" s="68"/>
      <c r="AC704" s="62"/>
      <c r="AD704" s="74" t="str">
        <f>Daten!$A$31</f>
        <v>DM Senioren 2017</v>
      </c>
      <c r="AE704" s="58"/>
      <c r="AF704" s="58"/>
      <c r="AG704" s="58"/>
      <c r="AH704" s="58"/>
      <c r="AI704" s="58"/>
      <c r="AJ704" s="58"/>
      <c r="AK704" s="58"/>
    </row>
    <row r="705" spans="1:37">
      <c r="A705" s="70" t="s">
        <v>101</v>
      </c>
      <c r="B705" s="58"/>
      <c r="C705" s="71"/>
      <c r="D705" s="72"/>
      <c r="E705" s="72"/>
      <c r="F705" s="72"/>
      <c r="G705" s="72"/>
      <c r="H705" s="59"/>
      <c r="I705" s="72"/>
      <c r="J705" s="72"/>
      <c r="K705" s="72"/>
      <c r="L705" s="72"/>
      <c r="M705" s="59"/>
      <c r="N705" s="72"/>
      <c r="O705" s="72"/>
      <c r="P705" s="72"/>
      <c r="Q705" s="72"/>
      <c r="R705" s="59"/>
      <c r="S705" s="72"/>
      <c r="T705" s="72"/>
      <c r="U705" s="72"/>
      <c r="V705" s="72"/>
      <c r="W705" s="59"/>
      <c r="X705" s="72"/>
      <c r="Y705" s="72"/>
      <c r="Z705" s="72"/>
      <c r="AA705" s="72"/>
      <c r="AB705" s="59"/>
      <c r="AC705" s="62"/>
      <c r="AD705" s="75" t="str">
        <f>SamstagHaupt!G44</f>
        <v>M50</v>
      </c>
      <c r="AE705" s="76"/>
      <c r="AF705" s="76"/>
      <c r="AG705" s="75" t="s">
        <v>34</v>
      </c>
      <c r="AH705" s="76"/>
      <c r="AI705" s="76"/>
      <c r="AJ705" s="76"/>
      <c r="AK705" s="76"/>
    </row>
    <row r="706" spans="1:37">
      <c r="A706" s="65" t="s">
        <v>100</v>
      </c>
      <c r="C706" s="66"/>
      <c r="D706" s="67"/>
      <c r="E706" s="67"/>
      <c r="F706" s="67"/>
      <c r="G706" s="67"/>
      <c r="H706" s="68"/>
      <c r="I706" s="67"/>
      <c r="J706" s="67"/>
      <c r="K706" s="67"/>
      <c r="L706" s="67"/>
      <c r="M706" s="68"/>
      <c r="N706" s="67"/>
      <c r="O706" s="67"/>
      <c r="P706" s="67"/>
      <c r="Q706" s="67"/>
      <c r="R706" s="68"/>
      <c r="S706" s="67"/>
      <c r="T706" s="67"/>
      <c r="U706" s="67"/>
      <c r="V706" s="67"/>
      <c r="W706" s="68"/>
      <c r="X706" s="67"/>
      <c r="Y706" s="67"/>
      <c r="Z706" s="67"/>
      <c r="AA706" s="67"/>
      <c r="AB706" s="68"/>
      <c r="AC706" s="62"/>
      <c r="AD706" s="77"/>
      <c r="AE706" s="62"/>
      <c r="AF706" s="62"/>
      <c r="AG706" s="62"/>
      <c r="AH706" s="62"/>
      <c r="AI706" s="62"/>
      <c r="AJ706" s="62"/>
      <c r="AK706" s="62"/>
    </row>
    <row r="707" spans="1:37">
      <c r="A707" s="70" t="s">
        <v>101</v>
      </c>
      <c r="B707" s="58"/>
      <c r="C707" s="71"/>
      <c r="D707" s="72"/>
      <c r="E707" s="72"/>
      <c r="F707" s="72"/>
      <c r="G707" s="72"/>
      <c r="H707" s="59"/>
      <c r="I707" s="72"/>
      <c r="J707" s="72"/>
      <c r="K707" s="72"/>
      <c r="L707" s="72"/>
      <c r="M707" s="59"/>
      <c r="N707" s="72"/>
      <c r="O707" s="72"/>
      <c r="P707" s="72"/>
      <c r="Q707" s="72"/>
      <c r="R707" s="59"/>
      <c r="S707" s="72"/>
      <c r="T707" s="72"/>
      <c r="U707" s="72"/>
      <c r="V707" s="72"/>
      <c r="W707" s="59"/>
      <c r="X707" s="72"/>
      <c r="Y707" s="72"/>
      <c r="Z707" s="72"/>
      <c r="AA707" s="72"/>
      <c r="AB707" s="59"/>
      <c r="AC707" s="62"/>
      <c r="AD707" s="78" t="s">
        <v>104</v>
      </c>
      <c r="AE707" s="76"/>
      <c r="AF707" s="76"/>
      <c r="AG707" s="76"/>
      <c r="AH707" s="79"/>
      <c r="AI707" s="76"/>
      <c r="AJ707" s="76"/>
      <c r="AK707" s="80"/>
    </row>
    <row r="708" spans="1:37">
      <c r="D708" s="64"/>
      <c r="AD708" s="81"/>
      <c r="AE708" s="52"/>
      <c r="AF708" s="52"/>
      <c r="AG708" s="52"/>
      <c r="AH708" s="82"/>
      <c r="AI708" s="52"/>
      <c r="AJ708" s="52"/>
      <c r="AK708" s="53"/>
    </row>
    <row r="709" spans="1:37">
      <c r="A709" s="83" t="s">
        <v>105</v>
      </c>
      <c r="B709" s="76"/>
      <c r="C709" s="80"/>
      <c r="D709" s="84"/>
      <c r="E709" s="84" t="s">
        <v>100</v>
      </c>
      <c r="F709" s="85" t="s">
        <v>21</v>
      </c>
      <c r="G709" s="84" t="s">
        <v>101</v>
      </c>
      <c r="H709" s="86"/>
      <c r="I709" s="84" t="s">
        <v>106</v>
      </c>
      <c r="J709" s="84"/>
      <c r="K709" s="84"/>
      <c r="L709" s="84"/>
      <c r="M709" s="86"/>
      <c r="N709" s="84" t="s">
        <v>107</v>
      </c>
      <c r="O709" s="84"/>
      <c r="P709" s="84"/>
      <c r="Q709" s="84"/>
      <c r="R709" s="86"/>
      <c r="S709" s="73"/>
      <c r="T709" s="73"/>
      <c r="AD709" s="87" t="s">
        <v>108</v>
      </c>
      <c r="AE709" s="58"/>
      <c r="AF709" s="58"/>
      <c r="AG709" s="58"/>
      <c r="AH709" s="72"/>
      <c r="AI709" s="58"/>
      <c r="AJ709" s="58"/>
      <c r="AK709" s="59"/>
    </row>
    <row r="710" spans="1:37">
      <c r="A710" s="60"/>
      <c r="C710" s="61"/>
      <c r="H710" s="61"/>
      <c r="M710" s="61"/>
      <c r="N710" s="88"/>
      <c r="O710" s="89"/>
      <c r="P710" s="89"/>
      <c r="Q710" s="89"/>
      <c r="R710" s="90"/>
      <c r="S710" s="62"/>
      <c r="T710" s="56" t="s">
        <v>109</v>
      </c>
      <c r="AD710" s="91"/>
      <c r="AE710" s="62"/>
      <c r="AF710" s="62"/>
      <c r="AG710" s="62"/>
      <c r="AH710" s="92"/>
      <c r="AI710" s="62"/>
      <c r="AJ710" s="62"/>
      <c r="AK710" s="61"/>
    </row>
    <row r="711" spans="1:37">
      <c r="A711" s="93" t="s">
        <v>110</v>
      </c>
      <c r="B711" s="58"/>
      <c r="C711" s="59"/>
      <c r="D711" s="58"/>
      <c r="E711" s="58"/>
      <c r="F711" s="94" t="s">
        <v>21</v>
      </c>
      <c r="G711" s="58"/>
      <c r="H711" s="59"/>
      <c r="I711" s="58"/>
      <c r="J711" s="58"/>
      <c r="K711" s="94" t="s">
        <v>21</v>
      </c>
      <c r="L711" s="58"/>
      <c r="M711" s="59"/>
      <c r="N711" s="95"/>
      <c r="O711" s="95"/>
      <c r="P711" s="96"/>
      <c r="Q711" s="97"/>
      <c r="R711" s="98"/>
      <c r="S711" s="62"/>
      <c r="T711" s="62"/>
      <c r="AD711" s="87" t="s">
        <v>111</v>
      </c>
      <c r="AE711" s="58"/>
      <c r="AF711" s="58"/>
      <c r="AG711" s="58"/>
      <c r="AH711" s="72"/>
      <c r="AI711" s="58"/>
      <c r="AJ711" s="58"/>
      <c r="AK711" s="59"/>
    </row>
    <row r="712" spans="1:37">
      <c r="A712" s="60"/>
      <c r="C712" s="61"/>
      <c r="H712" s="61"/>
      <c r="K712" s="99"/>
      <c r="M712" s="61"/>
      <c r="N712" s="62"/>
      <c r="Q712" s="100"/>
      <c r="R712" s="61"/>
      <c r="S712" s="62"/>
      <c r="T712" s="58"/>
      <c r="U712" s="58"/>
      <c r="V712" s="58"/>
      <c r="W712" s="58"/>
      <c r="X712" s="58"/>
      <c r="Y712" s="58"/>
      <c r="Z712" s="58"/>
      <c r="AA712" s="58"/>
      <c r="AB712" s="58"/>
      <c r="AC712" s="62"/>
      <c r="AD712" s="91"/>
      <c r="AE712" s="62"/>
      <c r="AF712" s="62"/>
      <c r="AG712" s="62"/>
      <c r="AH712" s="92"/>
      <c r="AI712" s="62"/>
      <c r="AJ712" s="62"/>
      <c r="AK712" s="61"/>
    </row>
    <row r="713" spans="1:37">
      <c r="A713" s="93" t="s">
        <v>112</v>
      </c>
      <c r="B713" s="58"/>
      <c r="C713" s="59"/>
      <c r="D713" s="58"/>
      <c r="E713" s="58"/>
      <c r="F713" s="94" t="s">
        <v>21</v>
      </c>
      <c r="G713" s="58"/>
      <c r="H713" s="59"/>
      <c r="I713" s="58"/>
      <c r="J713" s="58"/>
      <c r="K713" s="94" t="s">
        <v>21</v>
      </c>
      <c r="L713" s="58"/>
      <c r="M713" s="59"/>
      <c r="N713" s="58"/>
      <c r="O713" s="58"/>
      <c r="P713" s="94" t="s">
        <v>21</v>
      </c>
      <c r="Q713" s="101"/>
      <c r="R713" s="59"/>
      <c r="S713" s="62"/>
      <c r="T713" s="62"/>
      <c r="AD713" s="87" t="s">
        <v>113</v>
      </c>
      <c r="AE713" s="58"/>
      <c r="AF713" s="58"/>
      <c r="AG713" s="58"/>
      <c r="AH713" s="72"/>
      <c r="AI713" s="58"/>
      <c r="AJ713" s="58"/>
      <c r="AK713" s="59"/>
    </row>
    <row r="714" spans="1:37">
      <c r="AD714" s="91" t="s">
        <v>114</v>
      </c>
      <c r="AE714" s="62"/>
      <c r="AF714" s="62"/>
      <c r="AG714" s="62"/>
      <c r="AH714" s="92"/>
      <c r="AI714" s="62"/>
      <c r="AJ714" s="62"/>
      <c r="AK714" s="61"/>
    </row>
    <row r="715" spans="1:37">
      <c r="A715" s="102"/>
      <c r="B715" s="76"/>
      <c r="C715" s="76"/>
      <c r="D715" s="76"/>
      <c r="E715" s="76" t="s">
        <v>100</v>
      </c>
      <c r="F715" s="76"/>
      <c r="G715" s="76"/>
      <c r="H715" s="76"/>
      <c r="I715" s="76"/>
      <c r="J715" s="76"/>
      <c r="K715" s="76"/>
      <c r="L715" s="76"/>
      <c r="M715" s="76"/>
      <c r="N715" s="85" t="s">
        <v>40</v>
      </c>
      <c r="O715" s="76"/>
      <c r="P715" s="76"/>
      <c r="Q715" s="76"/>
      <c r="R715" s="76"/>
      <c r="S715" s="76"/>
      <c r="T715" s="76" t="s">
        <v>101</v>
      </c>
      <c r="U715" s="76"/>
      <c r="V715" s="76"/>
      <c r="W715" s="76"/>
      <c r="X715" s="76"/>
      <c r="Y715" s="76"/>
      <c r="Z715" s="76"/>
      <c r="AA715" s="76"/>
      <c r="AB715" s="80"/>
      <c r="AD715" s="87" t="s">
        <v>115</v>
      </c>
      <c r="AE715" s="58"/>
      <c r="AF715" s="58"/>
      <c r="AG715" s="58"/>
      <c r="AH715" s="72"/>
      <c r="AI715" s="58"/>
      <c r="AJ715" s="58"/>
      <c r="AK715" s="59"/>
    </row>
    <row r="716" spans="1:37">
      <c r="A716" s="103" t="s">
        <v>116</v>
      </c>
      <c r="B716" s="104" t="s">
        <v>117</v>
      </c>
      <c r="C716" s="104"/>
      <c r="D716" s="104"/>
      <c r="E716" s="104"/>
      <c r="F716" s="104"/>
      <c r="G716" s="105"/>
      <c r="H716" s="104" t="s">
        <v>118</v>
      </c>
      <c r="I716" s="104"/>
      <c r="J716" s="105"/>
      <c r="K716" s="106" t="s">
        <v>119</v>
      </c>
      <c r="L716" s="107" t="s">
        <v>120</v>
      </c>
      <c r="M716" s="108"/>
      <c r="N716" s="109" t="s">
        <v>94</v>
      </c>
      <c r="O716" s="105" t="s">
        <v>116</v>
      </c>
      <c r="P716" s="104" t="s">
        <v>117</v>
      </c>
      <c r="Q716" s="104"/>
      <c r="R716" s="104"/>
      <c r="S716" s="104"/>
      <c r="T716" s="104"/>
      <c r="U716" s="105"/>
      <c r="V716" s="104" t="s">
        <v>118</v>
      </c>
      <c r="W716" s="104"/>
      <c r="X716" s="105"/>
      <c r="Y716" s="106" t="s">
        <v>119</v>
      </c>
      <c r="Z716" s="107" t="s">
        <v>120</v>
      </c>
      <c r="AA716" s="108"/>
      <c r="AB716" s="109" t="s">
        <v>94</v>
      </c>
    </row>
    <row r="717" spans="1:37">
      <c r="A717" s="110" t="s">
        <v>121</v>
      </c>
      <c r="B717" s="111"/>
      <c r="C717" s="111"/>
      <c r="D717" s="111"/>
      <c r="E717" s="111"/>
      <c r="F717" s="111"/>
      <c r="G717" s="112"/>
      <c r="H717" s="111"/>
      <c r="I717" s="111"/>
      <c r="J717" s="112"/>
      <c r="K717" s="113"/>
      <c r="L717" s="114"/>
      <c r="M717" s="115"/>
      <c r="N717" s="116"/>
      <c r="O717" s="117" t="s">
        <v>121</v>
      </c>
      <c r="P717" s="111"/>
      <c r="Q717" s="111"/>
      <c r="R717" s="111"/>
      <c r="S717" s="111"/>
      <c r="T717" s="111"/>
      <c r="U717" s="112"/>
      <c r="V717" s="111"/>
      <c r="W717" s="111"/>
      <c r="X717" s="112"/>
      <c r="Y717" s="113"/>
      <c r="Z717" s="114"/>
      <c r="AA717" s="115"/>
      <c r="AB717" s="116"/>
      <c r="AD717" s="64" t="s">
        <v>122</v>
      </c>
    </row>
    <row r="718" spans="1:37">
      <c r="A718" s="110" t="s">
        <v>123</v>
      </c>
      <c r="B718" s="111"/>
      <c r="C718" s="111"/>
      <c r="D718" s="111"/>
      <c r="E718" s="111"/>
      <c r="F718" s="111"/>
      <c r="G718" s="112"/>
      <c r="H718" s="111"/>
      <c r="I718" s="111"/>
      <c r="J718" s="112"/>
      <c r="K718" s="118"/>
      <c r="L718" s="119"/>
      <c r="M718" s="112"/>
      <c r="N718" s="116"/>
      <c r="O718" s="117" t="s">
        <v>123</v>
      </c>
      <c r="P718" s="111"/>
      <c r="Q718" s="111"/>
      <c r="R718" s="111"/>
      <c r="S718" s="111"/>
      <c r="T718" s="111"/>
      <c r="U718" s="112"/>
      <c r="V718" s="111"/>
      <c r="W718" s="111"/>
      <c r="X718" s="112"/>
      <c r="Y718" s="118"/>
      <c r="Z718" s="119"/>
      <c r="AA718" s="112"/>
      <c r="AB718" s="116"/>
      <c r="AD718" s="120"/>
      <c r="AE718" s="58"/>
      <c r="AF718" s="58"/>
      <c r="AG718" s="58"/>
      <c r="AH718" s="58"/>
      <c r="AI718" s="58"/>
      <c r="AJ718" s="58"/>
      <c r="AK718" s="58"/>
    </row>
    <row r="719" spans="1:37">
      <c r="A719" s="110" t="s">
        <v>124</v>
      </c>
      <c r="B719" s="111"/>
      <c r="C719" s="111"/>
      <c r="D719" s="111"/>
      <c r="E719" s="111"/>
      <c r="F719" s="111"/>
      <c r="G719" s="112"/>
      <c r="H719" s="111"/>
      <c r="I719" s="111"/>
      <c r="J719" s="112"/>
      <c r="K719" s="118"/>
      <c r="L719" s="119"/>
      <c r="M719" s="112"/>
      <c r="N719" s="116"/>
      <c r="O719" s="117" t="s">
        <v>124</v>
      </c>
      <c r="P719" s="111"/>
      <c r="Q719" s="111"/>
      <c r="R719" s="111"/>
      <c r="S719" s="111"/>
      <c r="T719" s="111"/>
      <c r="U719" s="112"/>
      <c r="V719" s="111"/>
      <c r="W719" s="111"/>
      <c r="X719" s="112"/>
      <c r="Y719" s="118"/>
      <c r="Z719" s="119"/>
      <c r="AA719" s="112"/>
      <c r="AB719" s="116"/>
      <c r="AD719" s="64" t="s">
        <v>96</v>
      </c>
    </row>
    <row r="720" spans="1:37">
      <c r="A720" s="110" t="s">
        <v>125</v>
      </c>
      <c r="B720" s="111"/>
      <c r="C720" s="111"/>
      <c r="D720" s="111"/>
      <c r="E720" s="111"/>
      <c r="F720" s="111"/>
      <c r="G720" s="112"/>
      <c r="H720" s="111"/>
      <c r="I720" s="111"/>
      <c r="J720" s="112"/>
      <c r="K720" s="118"/>
      <c r="L720" s="119"/>
      <c r="M720" s="112"/>
      <c r="N720" s="116"/>
      <c r="O720" s="117" t="s">
        <v>125</v>
      </c>
      <c r="P720" s="111"/>
      <c r="Q720" s="111"/>
      <c r="R720" s="111"/>
      <c r="S720" s="111"/>
      <c r="T720" s="111"/>
      <c r="U720" s="112"/>
      <c r="V720" s="111"/>
      <c r="W720" s="111"/>
      <c r="X720" s="112"/>
      <c r="Y720" s="118"/>
      <c r="Z720" s="119"/>
      <c r="AA720" s="112"/>
      <c r="AB720" s="116"/>
      <c r="AD720" s="120"/>
      <c r="AE720" s="58"/>
      <c r="AF720" s="58"/>
      <c r="AG720" s="58"/>
      <c r="AH720" s="58"/>
      <c r="AI720" s="58"/>
      <c r="AJ720" s="58"/>
      <c r="AK720" s="58"/>
    </row>
    <row r="721" spans="1:37">
      <c r="A721" s="110" t="s">
        <v>126</v>
      </c>
      <c r="B721" s="111"/>
      <c r="C721" s="111"/>
      <c r="D721" s="111"/>
      <c r="E721" s="111"/>
      <c r="F721" s="111"/>
      <c r="G721" s="112"/>
      <c r="H721" s="111"/>
      <c r="I721" s="111"/>
      <c r="J721" s="112"/>
      <c r="K721" s="118"/>
      <c r="L721" s="119"/>
      <c r="M721" s="112"/>
      <c r="N721" s="116"/>
      <c r="O721" s="117" t="s">
        <v>126</v>
      </c>
      <c r="P721" s="111"/>
      <c r="Q721" s="111"/>
      <c r="R721" s="111"/>
      <c r="S721" s="111"/>
      <c r="T721" s="111"/>
      <c r="U721" s="112"/>
      <c r="V721" s="111"/>
      <c r="W721" s="111"/>
      <c r="X721" s="112"/>
      <c r="Y721" s="118"/>
      <c r="Z721" s="119"/>
      <c r="AA721" s="112"/>
      <c r="AB721" s="116"/>
      <c r="AD721" s="64" t="s">
        <v>127</v>
      </c>
    </row>
    <row r="722" spans="1:37">
      <c r="A722" s="121" t="s">
        <v>128</v>
      </c>
      <c r="B722" s="58"/>
      <c r="C722" s="58"/>
      <c r="D722" s="58"/>
      <c r="E722" s="58"/>
      <c r="F722" s="58"/>
      <c r="G722" s="72"/>
      <c r="H722" s="58"/>
      <c r="I722" s="58"/>
      <c r="J722" s="72"/>
      <c r="K722" s="122"/>
      <c r="L722" s="123"/>
      <c r="M722" s="72"/>
      <c r="N722" s="59"/>
      <c r="O722" s="124" t="s">
        <v>128</v>
      </c>
      <c r="P722" s="58"/>
      <c r="Q722" s="58"/>
      <c r="R722" s="58"/>
      <c r="S722" s="58"/>
      <c r="T722" s="58"/>
      <c r="U722" s="72"/>
      <c r="V722" s="58"/>
      <c r="W722" s="58"/>
      <c r="X722" s="72"/>
      <c r="Y722" s="122"/>
      <c r="Z722" s="123"/>
      <c r="AA722" s="72"/>
      <c r="AB722" s="59"/>
      <c r="AD722" s="120"/>
      <c r="AE722" s="125" t="str">
        <f>Daten!$A$35</f>
        <v>Fredenbeck</v>
      </c>
      <c r="AF722" s="58"/>
      <c r="AG722" s="58"/>
      <c r="AH722" s="58"/>
      <c r="AI722" s="58"/>
      <c r="AJ722" s="58"/>
      <c r="AK722" s="58"/>
    </row>
    <row r="723" spans="1:37">
      <c r="A723" s="65" t="s">
        <v>129</v>
      </c>
      <c r="N723" s="61"/>
      <c r="O723" s="64" t="s">
        <v>129</v>
      </c>
      <c r="AB723" s="61"/>
      <c r="AD723" s="64" t="s">
        <v>130</v>
      </c>
    </row>
    <row r="724" spans="1:37">
      <c r="A724" s="57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9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8"/>
      <c r="AB724" s="59"/>
      <c r="AD724" s="58"/>
      <c r="AE724" s="126" t="str">
        <f>Daten!$A$32</f>
        <v>05.05.2017</v>
      </c>
      <c r="AF724" s="58"/>
      <c r="AG724" s="58"/>
      <c r="AH724" s="58"/>
      <c r="AI724" s="58"/>
      <c r="AJ724" s="58"/>
      <c r="AK724" s="58"/>
    </row>
    <row r="725" spans="1:37" ht="12" customHeight="1"/>
    <row r="726" spans="1:37">
      <c r="A726" s="51" t="s">
        <v>95</v>
      </c>
      <c r="B726" s="52"/>
      <c r="C726" s="52"/>
      <c r="D726" s="52"/>
      <c r="E726" s="53"/>
      <c r="F726" s="54" t="s">
        <v>96</v>
      </c>
      <c r="G726" s="52"/>
      <c r="H726" s="52"/>
      <c r="I726" s="52"/>
      <c r="J726" s="52"/>
      <c r="K726" s="52"/>
      <c r="L726" s="52"/>
      <c r="M726" s="52"/>
      <c r="N726" s="52"/>
      <c r="O726" s="52"/>
      <c r="P726" s="53"/>
      <c r="Q726" s="54" t="s">
        <v>97</v>
      </c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3"/>
      <c r="AC726" s="55" t="s">
        <v>98</v>
      </c>
    </row>
    <row r="727" spans="1:37">
      <c r="A727" s="57"/>
      <c r="B727" s="58"/>
      <c r="C727" s="58"/>
      <c r="D727" s="58"/>
      <c r="E727" s="59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9"/>
      <c r="Q727" s="58"/>
      <c r="R727" s="58" t="str">
        <f ca="1">SamstagHaupt!P45</f>
        <v>MTV Markoldendorf</v>
      </c>
      <c r="S727" s="58"/>
      <c r="T727" s="58"/>
      <c r="U727" s="58"/>
      <c r="V727" s="58"/>
      <c r="W727" s="58"/>
      <c r="X727" s="58"/>
      <c r="Y727" s="58"/>
      <c r="Z727" s="58"/>
      <c r="AA727" s="58" t="str">
        <f>SamstagHaupt!N45</f>
        <v>M50</v>
      </c>
      <c r="AB727" s="59"/>
      <c r="AC727" s="55" t="s">
        <v>99</v>
      </c>
    </row>
    <row r="728" spans="1:37" ht="15.95" customHeight="1">
      <c r="A728" s="60" t="s">
        <v>100</v>
      </c>
      <c r="C728" s="56" t="str">
        <f ca="1">SamstagHaupt!I45</f>
        <v>TV Berkenbaum</v>
      </c>
      <c r="M728" s="61"/>
      <c r="N728" s="62" t="s">
        <v>101</v>
      </c>
      <c r="O728" s="63"/>
      <c r="P728" s="56" t="str">
        <f ca="1">SamstagHaupt!M45</f>
        <v>TSV Ludwigshafen</v>
      </c>
      <c r="AB728" s="61"/>
    </row>
    <row r="729" spans="1:37">
      <c r="A729" s="57"/>
      <c r="B729" s="58"/>
      <c r="C729" s="58"/>
      <c r="M729" s="61"/>
      <c r="N729" s="62"/>
      <c r="AB729" s="61"/>
      <c r="AD729" s="64" t="s">
        <v>37</v>
      </c>
      <c r="AG729" s="64" t="s">
        <v>102</v>
      </c>
      <c r="AJ729" s="64" t="s">
        <v>39</v>
      </c>
    </row>
    <row r="730" spans="1:37">
      <c r="A730" s="65" t="s">
        <v>100</v>
      </c>
      <c r="C730" s="66"/>
      <c r="D730" s="67"/>
      <c r="E730" s="67"/>
      <c r="F730" s="67"/>
      <c r="G730" s="67"/>
      <c r="H730" s="68"/>
      <c r="I730" s="67"/>
      <c r="J730" s="67"/>
      <c r="K730" s="67"/>
      <c r="L730" s="67"/>
      <c r="M730" s="68"/>
      <c r="N730" s="67"/>
      <c r="O730" s="67"/>
      <c r="P730" s="67"/>
      <c r="Q730" s="67"/>
      <c r="R730" s="68"/>
      <c r="S730" s="67"/>
      <c r="T730" s="67"/>
      <c r="U730" s="67"/>
      <c r="V730" s="67"/>
      <c r="W730" s="68"/>
      <c r="X730" s="67"/>
      <c r="Y730" s="67"/>
      <c r="Z730" s="67"/>
      <c r="AA730" s="67"/>
      <c r="AB730" s="68"/>
      <c r="AC730" s="62"/>
      <c r="AD730" s="69"/>
      <c r="AE730" s="53"/>
      <c r="AF730" s="62"/>
      <c r="AG730" s="69"/>
      <c r="AH730" s="53"/>
      <c r="AJ730" s="69"/>
      <c r="AK730" s="53"/>
    </row>
    <row r="731" spans="1:37">
      <c r="A731" s="70" t="s">
        <v>101</v>
      </c>
      <c r="B731" s="58"/>
      <c r="C731" s="71"/>
      <c r="D731" s="72"/>
      <c r="E731" s="72"/>
      <c r="F731" s="72"/>
      <c r="G731" s="72"/>
      <c r="H731" s="59"/>
      <c r="I731" s="72"/>
      <c r="J731" s="72"/>
      <c r="K731" s="72"/>
      <c r="L731" s="72"/>
      <c r="M731" s="59"/>
      <c r="N731" s="72"/>
      <c r="O731" s="72"/>
      <c r="P731" s="72"/>
      <c r="Q731" s="72"/>
      <c r="R731" s="59"/>
      <c r="S731" s="72"/>
      <c r="T731" s="72"/>
      <c r="U731" s="72"/>
      <c r="V731" s="72"/>
      <c r="W731" s="59"/>
      <c r="X731" s="72"/>
      <c r="Y731" s="72"/>
      <c r="Z731" s="72"/>
      <c r="AA731" s="72"/>
      <c r="AB731" s="59"/>
      <c r="AC731" s="62"/>
      <c r="AD731" s="462">
        <f>SamstagHaupt!C45</f>
        <v>6</v>
      </c>
      <c r="AE731" s="463"/>
      <c r="AF731" s="62"/>
      <c r="AG731" s="462">
        <f>SamstagHaupt!E45</f>
        <v>24</v>
      </c>
      <c r="AH731" s="463"/>
      <c r="AJ731" s="462">
        <f>SamstagHaupt!F45</f>
        <v>4</v>
      </c>
      <c r="AK731" s="463"/>
    </row>
    <row r="732" spans="1:37">
      <c r="A732" s="65" t="s">
        <v>100</v>
      </c>
      <c r="C732" s="66"/>
      <c r="D732" s="67"/>
      <c r="E732" s="67"/>
      <c r="F732" s="67"/>
      <c r="G732" s="67"/>
      <c r="H732" s="68"/>
      <c r="I732" s="67"/>
      <c r="J732" s="67"/>
      <c r="K732" s="67"/>
      <c r="L732" s="67"/>
      <c r="M732" s="68"/>
      <c r="N732" s="67"/>
      <c r="O732" s="67"/>
      <c r="P732" s="67"/>
      <c r="Q732" s="67"/>
      <c r="R732" s="68"/>
      <c r="S732" s="67"/>
      <c r="T732" s="67"/>
      <c r="U732" s="67"/>
      <c r="V732" s="67"/>
      <c r="W732" s="68"/>
      <c r="X732" s="67"/>
      <c r="Y732" s="67"/>
      <c r="Z732" s="67"/>
      <c r="AA732" s="67"/>
      <c r="AB732" s="68"/>
      <c r="AC732" s="62"/>
      <c r="AD732" s="57"/>
      <c r="AE732" s="59"/>
      <c r="AF732" s="62"/>
      <c r="AG732" s="57"/>
      <c r="AH732" s="59"/>
      <c r="AJ732" s="57"/>
      <c r="AK732" s="59"/>
    </row>
    <row r="733" spans="1:37">
      <c r="A733" s="70" t="s">
        <v>101</v>
      </c>
      <c r="B733" s="58"/>
      <c r="C733" s="71"/>
      <c r="D733" s="72"/>
      <c r="E733" s="72"/>
      <c r="F733" s="72"/>
      <c r="G733" s="72"/>
      <c r="H733" s="59"/>
      <c r="I733" s="72"/>
      <c r="J733" s="72"/>
      <c r="K733" s="72"/>
      <c r="L733" s="72"/>
      <c r="M733" s="59"/>
      <c r="N733" s="72"/>
      <c r="O733" s="72"/>
      <c r="P733" s="72"/>
      <c r="Q733" s="72"/>
      <c r="R733" s="59"/>
      <c r="S733" s="72"/>
      <c r="T733" s="72"/>
      <c r="U733" s="72"/>
      <c r="V733" s="72"/>
      <c r="W733" s="59"/>
      <c r="X733" s="72"/>
      <c r="Y733" s="72"/>
      <c r="Z733" s="72"/>
      <c r="AA733" s="72"/>
      <c r="AB733" s="59"/>
      <c r="AC733" s="62"/>
      <c r="AD733" s="62"/>
      <c r="AE733" s="62"/>
      <c r="AF733" s="62"/>
      <c r="AG733" s="62"/>
    </row>
    <row r="734" spans="1:37">
      <c r="A734" s="65" t="s">
        <v>100</v>
      </c>
      <c r="C734" s="66"/>
      <c r="D734" s="67"/>
      <c r="E734" s="67"/>
      <c r="F734" s="67"/>
      <c r="G734" s="67"/>
      <c r="H734" s="68"/>
      <c r="I734" s="67"/>
      <c r="J734" s="67"/>
      <c r="K734" s="67"/>
      <c r="L734" s="67"/>
      <c r="M734" s="68"/>
      <c r="N734" s="67"/>
      <c r="O734" s="67"/>
      <c r="P734" s="67"/>
      <c r="Q734" s="67"/>
      <c r="R734" s="68"/>
      <c r="S734" s="67"/>
      <c r="T734" s="67"/>
      <c r="U734" s="67"/>
      <c r="V734" s="67"/>
      <c r="W734" s="68"/>
      <c r="X734" s="67"/>
      <c r="Y734" s="67"/>
      <c r="Z734" s="67"/>
      <c r="AA734" s="67"/>
      <c r="AB734" s="68"/>
      <c r="AC734" s="62"/>
      <c r="AD734" s="73" t="s">
        <v>103</v>
      </c>
      <c r="AE734" s="62"/>
      <c r="AF734" s="62"/>
      <c r="AG734" s="62"/>
    </row>
    <row r="735" spans="1:37">
      <c r="A735" s="70" t="s">
        <v>101</v>
      </c>
      <c r="B735" s="58"/>
      <c r="C735" s="71"/>
      <c r="D735" s="72"/>
      <c r="E735" s="72"/>
      <c r="F735" s="72"/>
      <c r="G735" s="72"/>
      <c r="H735" s="59"/>
      <c r="I735" s="72"/>
      <c r="J735" s="72"/>
      <c r="K735" s="72"/>
      <c r="L735" s="72"/>
      <c r="M735" s="59"/>
      <c r="N735" s="72"/>
      <c r="O735" s="72"/>
      <c r="P735" s="72"/>
      <c r="Q735" s="72"/>
      <c r="R735" s="59"/>
      <c r="S735" s="72"/>
      <c r="T735" s="72"/>
      <c r="U735" s="72"/>
      <c r="V735" s="72"/>
      <c r="W735" s="59"/>
      <c r="X735" s="72"/>
      <c r="Y735" s="72"/>
      <c r="Z735" s="72"/>
      <c r="AA735" s="72"/>
      <c r="AB735" s="59"/>
      <c r="AC735" s="62"/>
      <c r="AD735" s="62"/>
      <c r="AE735" s="62"/>
      <c r="AF735" s="62"/>
      <c r="AG735" s="62"/>
    </row>
    <row r="736" spans="1:37">
      <c r="A736" s="65" t="s">
        <v>100</v>
      </c>
      <c r="C736" s="66"/>
      <c r="D736" s="67"/>
      <c r="E736" s="67"/>
      <c r="F736" s="67"/>
      <c r="G736" s="67"/>
      <c r="H736" s="68"/>
      <c r="I736" s="67"/>
      <c r="J736" s="67"/>
      <c r="K736" s="67"/>
      <c r="L736" s="67"/>
      <c r="M736" s="68"/>
      <c r="N736" s="67"/>
      <c r="O736" s="67"/>
      <c r="P736" s="67"/>
      <c r="Q736" s="67"/>
      <c r="R736" s="68"/>
      <c r="S736" s="67"/>
      <c r="T736" s="67"/>
      <c r="U736" s="67"/>
      <c r="V736" s="67"/>
      <c r="W736" s="68"/>
      <c r="X736" s="67"/>
      <c r="Y736" s="67"/>
      <c r="Z736" s="67"/>
      <c r="AA736" s="67"/>
      <c r="AB736" s="68"/>
      <c r="AC736" s="62"/>
      <c r="AD736" s="74" t="str">
        <f>Daten!$A$31</f>
        <v>DM Senioren 2017</v>
      </c>
      <c r="AE736" s="58"/>
      <c r="AF736" s="58"/>
      <c r="AG736" s="58"/>
      <c r="AH736" s="58"/>
      <c r="AI736" s="58"/>
      <c r="AJ736" s="58"/>
      <c r="AK736" s="58"/>
    </row>
    <row r="737" spans="1:37">
      <c r="A737" s="70" t="s">
        <v>101</v>
      </c>
      <c r="B737" s="58"/>
      <c r="C737" s="71"/>
      <c r="D737" s="72"/>
      <c r="E737" s="72"/>
      <c r="F737" s="72"/>
      <c r="G737" s="72"/>
      <c r="H737" s="59"/>
      <c r="I737" s="72"/>
      <c r="J737" s="72"/>
      <c r="K737" s="72"/>
      <c r="L737" s="72"/>
      <c r="M737" s="59"/>
      <c r="N737" s="72"/>
      <c r="O737" s="72"/>
      <c r="P737" s="72"/>
      <c r="Q737" s="72"/>
      <c r="R737" s="59"/>
      <c r="S737" s="72"/>
      <c r="T737" s="72"/>
      <c r="U737" s="72"/>
      <c r="V737" s="72"/>
      <c r="W737" s="59"/>
      <c r="X737" s="72"/>
      <c r="Y737" s="72"/>
      <c r="Z737" s="72"/>
      <c r="AA737" s="72"/>
      <c r="AB737" s="59"/>
      <c r="AC737" s="62"/>
      <c r="AD737" s="75" t="str">
        <f>SamstagHaupt!G45</f>
        <v>M50</v>
      </c>
      <c r="AE737" s="76"/>
      <c r="AF737" s="76"/>
      <c r="AG737" s="75" t="s">
        <v>34</v>
      </c>
      <c r="AH737" s="76"/>
      <c r="AI737" s="76"/>
      <c r="AJ737" s="76"/>
      <c r="AK737" s="76"/>
    </row>
    <row r="738" spans="1:37">
      <c r="A738" s="65" t="s">
        <v>100</v>
      </c>
      <c r="C738" s="66"/>
      <c r="D738" s="67"/>
      <c r="E738" s="67"/>
      <c r="F738" s="67"/>
      <c r="G738" s="67"/>
      <c r="H738" s="68"/>
      <c r="I738" s="67"/>
      <c r="J738" s="67"/>
      <c r="K738" s="67"/>
      <c r="L738" s="67"/>
      <c r="M738" s="68"/>
      <c r="N738" s="67"/>
      <c r="O738" s="67"/>
      <c r="P738" s="67"/>
      <c r="Q738" s="67"/>
      <c r="R738" s="68"/>
      <c r="S738" s="67"/>
      <c r="T738" s="67"/>
      <c r="U738" s="67"/>
      <c r="V738" s="67"/>
      <c r="W738" s="68"/>
      <c r="X738" s="67"/>
      <c r="Y738" s="67"/>
      <c r="Z738" s="67"/>
      <c r="AA738" s="67"/>
      <c r="AB738" s="68"/>
      <c r="AC738" s="62"/>
      <c r="AD738" s="77"/>
      <c r="AE738" s="62"/>
      <c r="AF738" s="62"/>
      <c r="AG738" s="62"/>
      <c r="AH738" s="62"/>
      <c r="AI738" s="62"/>
      <c r="AJ738" s="62"/>
      <c r="AK738" s="62"/>
    </row>
    <row r="739" spans="1:37">
      <c r="A739" s="70" t="s">
        <v>101</v>
      </c>
      <c r="B739" s="58"/>
      <c r="C739" s="71"/>
      <c r="D739" s="72"/>
      <c r="E739" s="72"/>
      <c r="F739" s="72"/>
      <c r="G739" s="72"/>
      <c r="H739" s="59"/>
      <c r="I739" s="72"/>
      <c r="J739" s="72"/>
      <c r="K739" s="72"/>
      <c r="L739" s="72"/>
      <c r="M739" s="59"/>
      <c r="N739" s="72"/>
      <c r="O739" s="72"/>
      <c r="P739" s="72"/>
      <c r="Q739" s="72"/>
      <c r="R739" s="59"/>
      <c r="S739" s="72"/>
      <c r="T739" s="72"/>
      <c r="U739" s="72"/>
      <c r="V739" s="72"/>
      <c r="W739" s="59"/>
      <c r="X739" s="72"/>
      <c r="Y739" s="72"/>
      <c r="Z739" s="72"/>
      <c r="AA739" s="72"/>
      <c r="AB739" s="59"/>
      <c r="AC739" s="62"/>
      <c r="AD739" s="78" t="s">
        <v>104</v>
      </c>
      <c r="AE739" s="76"/>
      <c r="AF739" s="76"/>
      <c r="AG739" s="76"/>
      <c r="AH739" s="79"/>
      <c r="AI739" s="76"/>
      <c r="AJ739" s="76"/>
      <c r="AK739" s="80"/>
    </row>
    <row r="740" spans="1:37">
      <c r="D740" s="64"/>
      <c r="AD740" s="81"/>
      <c r="AE740" s="52"/>
      <c r="AF740" s="52"/>
      <c r="AG740" s="52"/>
      <c r="AH740" s="82"/>
      <c r="AI740" s="52"/>
      <c r="AJ740" s="52"/>
      <c r="AK740" s="53"/>
    </row>
    <row r="741" spans="1:37">
      <c r="A741" s="83" t="s">
        <v>105</v>
      </c>
      <c r="B741" s="76"/>
      <c r="C741" s="80"/>
      <c r="D741" s="84"/>
      <c r="E741" s="84" t="s">
        <v>100</v>
      </c>
      <c r="F741" s="85" t="s">
        <v>21</v>
      </c>
      <c r="G741" s="84" t="s">
        <v>101</v>
      </c>
      <c r="H741" s="86"/>
      <c r="I741" s="84" t="s">
        <v>106</v>
      </c>
      <c r="J741" s="84"/>
      <c r="K741" s="84"/>
      <c r="L741" s="84"/>
      <c r="M741" s="86"/>
      <c r="N741" s="84" t="s">
        <v>107</v>
      </c>
      <c r="O741" s="84"/>
      <c r="P741" s="84"/>
      <c r="Q741" s="84"/>
      <c r="R741" s="86"/>
      <c r="S741" s="73"/>
      <c r="T741" s="73"/>
      <c r="AD741" s="87" t="s">
        <v>108</v>
      </c>
      <c r="AE741" s="58"/>
      <c r="AF741" s="58"/>
      <c r="AG741" s="58"/>
      <c r="AH741" s="72"/>
      <c r="AI741" s="58"/>
      <c r="AJ741" s="58"/>
      <c r="AK741" s="59"/>
    </row>
    <row r="742" spans="1:37">
      <c r="A742" s="60"/>
      <c r="C742" s="61"/>
      <c r="H742" s="61"/>
      <c r="M742" s="61"/>
      <c r="N742" s="88"/>
      <c r="O742" s="89"/>
      <c r="P742" s="89"/>
      <c r="Q742" s="89"/>
      <c r="R742" s="90"/>
      <c r="S742" s="62"/>
      <c r="T742" s="56" t="s">
        <v>109</v>
      </c>
      <c r="AD742" s="91"/>
      <c r="AE742" s="62"/>
      <c r="AF742" s="62"/>
      <c r="AG742" s="62"/>
      <c r="AH742" s="92"/>
      <c r="AI742" s="62"/>
      <c r="AJ742" s="62"/>
      <c r="AK742" s="61"/>
    </row>
    <row r="743" spans="1:37">
      <c r="A743" s="93" t="s">
        <v>110</v>
      </c>
      <c r="B743" s="58"/>
      <c r="C743" s="59"/>
      <c r="D743" s="58"/>
      <c r="E743" s="58"/>
      <c r="F743" s="94" t="s">
        <v>21</v>
      </c>
      <c r="G743" s="58"/>
      <c r="H743" s="59"/>
      <c r="I743" s="58"/>
      <c r="J743" s="58"/>
      <c r="K743" s="94" t="s">
        <v>21</v>
      </c>
      <c r="L743" s="58"/>
      <c r="M743" s="59"/>
      <c r="N743" s="95"/>
      <c r="O743" s="95"/>
      <c r="P743" s="96"/>
      <c r="Q743" s="97"/>
      <c r="R743" s="98"/>
      <c r="S743" s="62"/>
      <c r="T743" s="62"/>
      <c r="AD743" s="87" t="s">
        <v>111</v>
      </c>
      <c r="AE743" s="58"/>
      <c r="AF743" s="58"/>
      <c r="AG743" s="58"/>
      <c r="AH743" s="72"/>
      <c r="AI743" s="58"/>
      <c r="AJ743" s="58"/>
      <c r="AK743" s="59"/>
    </row>
    <row r="744" spans="1:37">
      <c r="A744" s="60"/>
      <c r="C744" s="61"/>
      <c r="H744" s="61"/>
      <c r="K744" s="99"/>
      <c r="M744" s="61"/>
      <c r="N744" s="62"/>
      <c r="Q744" s="100"/>
      <c r="R744" s="61"/>
      <c r="S744" s="62"/>
      <c r="T744" s="58"/>
      <c r="U744" s="58"/>
      <c r="V744" s="58"/>
      <c r="W744" s="58"/>
      <c r="X744" s="58"/>
      <c r="Y744" s="58"/>
      <c r="Z744" s="58"/>
      <c r="AA744" s="58"/>
      <c r="AB744" s="58"/>
      <c r="AC744" s="62"/>
      <c r="AD744" s="91"/>
      <c r="AE744" s="62"/>
      <c r="AF744" s="62"/>
      <c r="AG744" s="62"/>
      <c r="AH744" s="92"/>
      <c r="AI744" s="62"/>
      <c r="AJ744" s="62"/>
      <c r="AK744" s="61"/>
    </row>
    <row r="745" spans="1:37">
      <c r="A745" s="93" t="s">
        <v>112</v>
      </c>
      <c r="B745" s="58"/>
      <c r="C745" s="59"/>
      <c r="D745" s="58"/>
      <c r="E745" s="58"/>
      <c r="F745" s="94" t="s">
        <v>21</v>
      </c>
      <c r="G745" s="58"/>
      <c r="H745" s="59"/>
      <c r="I745" s="58"/>
      <c r="J745" s="58"/>
      <c r="K745" s="94" t="s">
        <v>21</v>
      </c>
      <c r="L745" s="58"/>
      <c r="M745" s="59"/>
      <c r="N745" s="58"/>
      <c r="O745" s="58"/>
      <c r="P745" s="94" t="s">
        <v>21</v>
      </c>
      <c r="Q745" s="101"/>
      <c r="R745" s="59"/>
      <c r="S745" s="62"/>
      <c r="T745" s="62"/>
      <c r="AD745" s="87" t="s">
        <v>113</v>
      </c>
      <c r="AE745" s="58"/>
      <c r="AF745" s="58"/>
      <c r="AG745" s="58"/>
      <c r="AH745" s="72"/>
      <c r="AI745" s="58"/>
      <c r="AJ745" s="58"/>
      <c r="AK745" s="59"/>
    </row>
    <row r="746" spans="1:37">
      <c r="AD746" s="91" t="s">
        <v>114</v>
      </c>
      <c r="AE746" s="62"/>
      <c r="AF746" s="62"/>
      <c r="AG746" s="62"/>
      <c r="AH746" s="92"/>
      <c r="AI746" s="62"/>
      <c r="AJ746" s="62"/>
      <c r="AK746" s="61"/>
    </row>
    <row r="747" spans="1:37">
      <c r="A747" s="102"/>
      <c r="B747" s="76"/>
      <c r="C747" s="76"/>
      <c r="D747" s="76"/>
      <c r="E747" s="76" t="s">
        <v>100</v>
      </c>
      <c r="F747" s="76"/>
      <c r="G747" s="76"/>
      <c r="H747" s="76"/>
      <c r="I747" s="76"/>
      <c r="J747" s="76"/>
      <c r="K747" s="76"/>
      <c r="L747" s="76"/>
      <c r="M747" s="76"/>
      <c r="N747" s="85" t="s">
        <v>40</v>
      </c>
      <c r="O747" s="76"/>
      <c r="P747" s="76"/>
      <c r="Q747" s="76"/>
      <c r="R747" s="76"/>
      <c r="S747" s="76"/>
      <c r="T747" s="76" t="s">
        <v>101</v>
      </c>
      <c r="U747" s="76"/>
      <c r="V747" s="76"/>
      <c r="W747" s="76"/>
      <c r="X747" s="76"/>
      <c r="Y747" s="76"/>
      <c r="Z747" s="76"/>
      <c r="AA747" s="76"/>
      <c r="AB747" s="80"/>
      <c r="AD747" s="87" t="s">
        <v>115</v>
      </c>
      <c r="AE747" s="58"/>
      <c r="AF747" s="58"/>
      <c r="AG747" s="58"/>
      <c r="AH747" s="72"/>
      <c r="AI747" s="58"/>
      <c r="AJ747" s="58"/>
      <c r="AK747" s="59"/>
    </row>
    <row r="748" spans="1:37">
      <c r="A748" s="103" t="s">
        <v>116</v>
      </c>
      <c r="B748" s="104" t="s">
        <v>117</v>
      </c>
      <c r="C748" s="104"/>
      <c r="D748" s="104"/>
      <c r="E748" s="104"/>
      <c r="F748" s="104"/>
      <c r="G748" s="105"/>
      <c r="H748" s="104" t="s">
        <v>118</v>
      </c>
      <c r="I748" s="104"/>
      <c r="J748" s="105"/>
      <c r="K748" s="106" t="s">
        <v>119</v>
      </c>
      <c r="L748" s="107" t="s">
        <v>120</v>
      </c>
      <c r="M748" s="108"/>
      <c r="N748" s="109" t="s">
        <v>94</v>
      </c>
      <c r="O748" s="105" t="s">
        <v>116</v>
      </c>
      <c r="P748" s="104" t="s">
        <v>117</v>
      </c>
      <c r="Q748" s="104"/>
      <c r="R748" s="104"/>
      <c r="S748" s="104"/>
      <c r="T748" s="104"/>
      <c r="U748" s="105"/>
      <c r="V748" s="104" t="s">
        <v>118</v>
      </c>
      <c r="W748" s="104"/>
      <c r="X748" s="105"/>
      <c r="Y748" s="106" t="s">
        <v>119</v>
      </c>
      <c r="Z748" s="107" t="s">
        <v>120</v>
      </c>
      <c r="AA748" s="108"/>
      <c r="AB748" s="109" t="s">
        <v>94</v>
      </c>
    </row>
    <row r="749" spans="1:37">
      <c r="A749" s="110" t="s">
        <v>121</v>
      </c>
      <c r="B749" s="111"/>
      <c r="C749" s="111"/>
      <c r="D749" s="111"/>
      <c r="E749" s="111"/>
      <c r="F749" s="111"/>
      <c r="G749" s="112"/>
      <c r="H749" s="111"/>
      <c r="I749" s="111"/>
      <c r="J749" s="112"/>
      <c r="K749" s="113"/>
      <c r="L749" s="114"/>
      <c r="M749" s="115"/>
      <c r="N749" s="116"/>
      <c r="O749" s="117" t="s">
        <v>121</v>
      </c>
      <c r="P749" s="111"/>
      <c r="Q749" s="111"/>
      <c r="R749" s="111"/>
      <c r="S749" s="111"/>
      <c r="T749" s="111"/>
      <c r="U749" s="112"/>
      <c r="V749" s="111"/>
      <c r="W749" s="111"/>
      <c r="X749" s="112"/>
      <c r="Y749" s="113"/>
      <c r="Z749" s="114"/>
      <c r="AA749" s="115"/>
      <c r="AB749" s="116"/>
      <c r="AD749" s="64" t="s">
        <v>122</v>
      </c>
    </row>
    <row r="750" spans="1:37">
      <c r="A750" s="110" t="s">
        <v>123</v>
      </c>
      <c r="B750" s="111"/>
      <c r="C750" s="111"/>
      <c r="D750" s="111"/>
      <c r="E750" s="111"/>
      <c r="F750" s="111"/>
      <c r="G750" s="112"/>
      <c r="H750" s="111"/>
      <c r="I750" s="111"/>
      <c r="J750" s="112"/>
      <c r="K750" s="118"/>
      <c r="L750" s="119"/>
      <c r="M750" s="112"/>
      <c r="N750" s="116"/>
      <c r="O750" s="117" t="s">
        <v>123</v>
      </c>
      <c r="P750" s="111"/>
      <c r="Q750" s="111"/>
      <c r="R750" s="111"/>
      <c r="S750" s="111"/>
      <c r="T750" s="111"/>
      <c r="U750" s="112"/>
      <c r="V750" s="111"/>
      <c r="W750" s="111"/>
      <c r="X750" s="112"/>
      <c r="Y750" s="118"/>
      <c r="Z750" s="119"/>
      <c r="AA750" s="112"/>
      <c r="AB750" s="116"/>
      <c r="AD750" s="120"/>
      <c r="AE750" s="58"/>
      <c r="AF750" s="58"/>
      <c r="AG750" s="58"/>
      <c r="AH750" s="58"/>
      <c r="AI750" s="58"/>
      <c r="AJ750" s="58"/>
      <c r="AK750" s="58"/>
    </row>
    <row r="751" spans="1:37">
      <c r="A751" s="110" t="s">
        <v>124</v>
      </c>
      <c r="B751" s="111"/>
      <c r="C751" s="111"/>
      <c r="D751" s="111"/>
      <c r="E751" s="111"/>
      <c r="F751" s="111"/>
      <c r="G751" s="112"/>
      <c r="H751" s="111"/>
      <c r="I751" s="111"/>
      <c r="J751" s="112"/>
      <c r="K751" s="118"/>
      <c r="L751" s="119"/>
      <c r="M751" s="112"/>
      <c r="N751" s="116"/>
      <c r="O751" s="117" t="s">
        <v>124</v>
      </c>
      <c r="P751" s="111"/>
      <c r="Q751" s="111"/>
      <c r="R751" s="111"/>
      <c r="S751" s="111"/>
      <c r="T751" s="111"/>
      <c r="U751" s="112"/>
      <c r="V751" s="111"/>
      <c r="W751" s="111"/>
      <c r="X751" s="112"/>
      <c r="Y751" s="118"/>
      <c r="Z751" s="119"/>
      <c r="AA751" s="112"/>
      <c r="AB751" s="116"/>
      <c r="AD751" s="64" t="s">
        <v>96</v>
      </c>
    </row>
    <row r="752" spans="1:37">
      <c r="A752" s="110" t="s">
        <v>125</v>
      </c>
      <c r="B752" s="111"/>
      <c r="C752" s="111"/>
      <c r="D752" s="111"/>
      <c r="E752" s="111"/>
      <c r="F752" s="111"/>
      <c r="G752" s="112"/>
      <c r="H752" s="111"/>
      <c r="I752" s="111"/>
      <c r="J752" s="112"/>
      <c r="K752" s="118"/>
      <c r="L752" s="119"/>
      <c r="M752" s="112"/>
      <c r="N752" s="116"/>
      <c r="O752" s="117" t="s">
        <v>125</v>
      </c>
      <c r="P752" s="111"/>
      <c r="Q752" s="111"/>
      <c r="R752" s="111"/>
      <c r="S752" s="111"/>
      <c r="T752" s="111"/>
      <c r="U752" s="112"/>
      <c r="V752" s="111"/>
      <c r="W752" s="111"/>
      <c r="X752" s="112"/>
      <c r="Y752" s="118"/>
      <c r="Z752" s="119"/>
      <c r="AA752" s="112"/>
      <c r="AB752" s="116"/>
      <c r="AD752" s="120"/>
      <c r="AE752" s="58"/>
      <c r="AF752" s="58"/>
      <c r="AG752" s="58"/>
      <c r="AH752" s="58"/>
      <c r="AI752" s="58"/>
      <c r="AJ752" s="58"/>
      <c r="AK752" s="58"/>
    </row>
    <row r="753" spans="1:37">
      <c r="A753" s="110" t="s">
        <v>126</v>
      </c>
      <c r="B753" s="111"/>
      <c r="C753" s="111"/>
      <c r="D753" s="111"/>
      <c r="E753" s="111"/>
      <c r="F753" s="111"/>
      <c r="G753" s="112"/>
      <c r="H753" s="111"/>
      <c r="I753" s="111"/>
      <c r="J753" s="112"/>
      <c r="K753" s="118"/>
      <c r="L753" s="119"/>
      <c r="M753" s="112"/>
      <c r="N753" s="116"/>
      <c r="O753" s="117" t="s">
        <v>126</v>
      </c>
      <c r="P753" s="111"/>
      <c r="Q753" s="111"/>
      <c r="R753" s="111"/>
      <c r="S753" s="111"/>
      <c r="T753" s="111"/>
      <c r="U753" s="112"/>
      <c r="V753" s="111"/>
      <c r="W753" s="111"/>
      <c r="X753" s="112"/>
      <c r="Y753" s="118"/>
      <c r="Z753" s="119"/>
      <c r="AA753" s="112"/>
      <c r="AB753" s="116"/>
      <c r="AD753" s="64" t="s">
        <v>127</v>
      </c>
    </row>
    <row r="754" spans="1:37">
      <c r="A754" s="121" t="s">
        <v>128</v>
      </c>
      <c r="B754" s="58"/>
      <c r="C754" s="58"/>
      <c r="D754" s="58"/>
      <c r="E754" s="58"/>
      <c r="F754" s="58"/>
      <c r="G754" s="72"/>
      <c r="H754" s="58"/>
      <c r="I754" s="58"/>
      <c r="J754" s="72"/>
      <c r="K754" s="122"/>
      <c r="L754" s="123"/>
      <c r="M754" s="72"/>
      <c r="N754" s="59"/>
      <c r="O754" s="124" t="s">
        <v>128</v>
      </c>
      <c r="P754" s="58"/>
      <c r="Q754" s="58"/>
      <c r="R754" s="58"/>
      <c r="S754" s="58"/>
      <c r="T754" s="58"/>
      <c r="U754" s="72"/>
      <c r="V754" s="58"/>
      <c r="W754" s="58"/>
      <c r="X754" s="72"/>
      <c r="Y754" s="122"/>
      <c r="Z754" s="123"/>
      <c r="AA754" s="72"/>
      <c r="AB754" s="59"/>
      <c r="AD754" s="120"/>
      <c r="AE754" s="125" t="str">
        <f>Daten!$A$35</f>
        <v>Fredenbeck</v>
      </c>
      <c r="AF754" s="58"/>
      <c r="AG754" s="58"/>
      <c r="AH754" s="58"/>
      <c r="AI754" s="58"/>
      <c r="AJ754" s="58"/>
      <c r="AK754" s="58"/>
    </row>
    <row r="755" spans="1:37">
      <c r="A755" s="65" t="s">
        <v>129</v>
      </c>
      <c r="N755" s="61"/>
      <c r="O755" s="64" t="s">
        <v>129</v>
      </c>
      <c r="AB755" s="61"/>
      <c r="AD755" s="64" t="s">
        <v>130</v>
      </c>
    </row>
    <row r="756" spans="1:37">
      <c r="A756" s="57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9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8"/>
      <c r="AB756" s="59"/>
      <c r="AD756" s="58"/>
      <c r="AE756" s="126" t="str">
        <f>Daten!$A$32</f>
        <v>05.05.2017</v>
      </c>
      <c r="AF756" s="58"/>
      <c r="AG756" s="58"/>
      <c r="AH756" s="58"/>
      <c r="AI756" s="58"/>
      <c r="AJ756" s="58"/>
      <c r="AK756" s="58"/>
    </row>
    <row r="757" spans="1:37">
      <c r="A757" s="51" t="s">
        <v>95</v>
      </c>
      <c r="B757" s="52"/>
      <c r="C757" s="52"/>
      <c r="D757" s="52"/>
      <c r="E757" s="53"/>
      <c r="F757" s="54" t="s">
        <v>96</v>
      </c>
      <c r="G757" s="52"/>
      <c r="H757" s="52"/>
      <c r="I757" s="52"/>
      <c r="J757" s="52"/>
      <c r="K757" s="52"/>
      <c r="L757" s="52"/>
      <c r="M757" s="52"/>
      <c r="N757" s="52"/>
      <c r="O757" s="52"/>
      <c r="P757" s="53"/>
      <c r="Q757" s="54" t="s">
        <v>97</v>
      </c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3"/>
      <c r="AC757" s="55" t="s">
        <v>98</v>
      </c>
    </row>
    <row r="758" spans="1:37">
      <c r="A758" s="57"/>
      <c r="B758" s="58"/>
      <c r="C758" s="58"/>
      <c r="D758" s="58"/>
      <c r="E758" s="59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9"/>
      <c r="Q758" s="58"/>
      <c r="R758" s="58" t="str">
        <f ca="1">SamstagHaupt!P46</f>
        <v>MTV Eiche Schönebeck</v>
      </c>
      <c r="S758" s="58"/>
      <c r="T758" s="58"/>
      <c r="U758" s="58"/>
      <c r="V758" s="58"/>
      <c r="W758" s="58"/>
      <c r="X758" s="58"/>
      <c r="Y758" s="58"/>
      <c r="Z758" s="58"/>
      <c r="AA758" s="58" t="str">
        <f>SamstagHaupt!N46</f>
        <v>M40</v>
      </c>
      <c r="AB758" s="59"/>
      <c r="AC758" s="55" t="s">
        <v>99</v>
      </c>
    </row>
    <row r="759" spans="1:37" ht="15.95" customHeight="1">
      <c r="A759" s="60" t="s">
        <v>100</v>
      </c>
      <c r="C759" s="56" t="str">
        <f ca="1">SamstagHaupt!I46</f>
        <v>SV Werder Bremen</v>
      </c>
      <c r="M759" s="61"/>
      <c r="N759" s="62" t="s">
        <v>101</v>
      </c>
      <c r="O759" s="63"/>
      <c r="P759" s="56" t="str">
        <f ca="1">SamstagHaupt!M46</f>
        <v>VfL Waiblingen</v>
      </c>
      <c r="AB759" s="61"/>
    </row>
    <row r="760" spans="1:37">
      <c r="A760" s="57"/>
      <c r="B760" s="58"/>
      <c r="C760" s="58"/>
      <c r="M760" s="61"/>
      <c r="N760" s="62"/>
      <c r="AB760" s="61"/>
      <c r="AD760" s="64" t="s">
        <v>37</v>
      </c>
      <c r="AG760" s="64" t="s">
        <v>102</v>
      </c>
      <c r="AJ760" s="64" t="s">
        <v>39</v>
      </c>
    </row>
    <row r="761" spans="1:37">
      <c r="A761" s="65" t="s">
        <v>100</v>
      </c>
      <c r="C761" s="66"/>
      <c r="D761" s="67"/>
      <c r="E761" s="67"/>
      <c r="F761" s="67"/>
      <c r="G761" s="67"/>
      <c r="H761" s="68"/>
      <c r="I761" s="67"/>
      <c r="J761" s="67"/>
      <c r="K761" s="67"/>
      <c r="L761" s="67"/>
      <c r="M761" s="68"/>
      <c r="N761" s="67"/>
      <c r="O761" s="67"/>
      <c r="P761" s="67"/>
      <c r="Q761" s="67"/>
      <c r="R761" s="68"/>
      <c r="S761" s="67"/>
      <c r="T761" s="67"/>
      <c r="U761" s="67"/>
      <c r="V761" s="67"/>
      <c r="W761" s="68"/>
      <c r="X761" s="67"/>
      <c r="Y761" s="67"/>
      <c r="Z761" s="67"/>
      <c r="AA761" s="67"/>
      <c r="AB761" s="68"/>
      <c r="AC761" s="62"/>
      <c r="AD761" s="69"/>
      <c r="AE761" s="53"/>
      <c r="AF761" s="62"/>
      <c r="AG761" s="69"/>
      <c r="AH761" s="53"/>
      <c r="AJ761" s="69"/>
      <c r="AK761" s="53"/>
    </row>
    <row r="762" spans="1:37">
      <c r="A762" s="70" t="s">
        <v>101</v>
      </c>
      <c r="B762" s="58"/>
      <c r="C762" s="71"/>
      <c r="D762" s="72"/>
      <c r="E762" s="72"/>
      <c r="F762" s="72"/>
      <c r="G762" s="72"/>
      <c r="H762" s="59"/>
      <c r="I762" s="72"/>
      <c r="J762" s="72"/>
      <c r="K762" s="72"/>
      <c r="L762" s="72"/>
      <c r="M762" s="59"/>
      <c r="N762" s="72"/>
      <c r="O762" s="72"/>
      <c r="P762" s="72"/>
      <c r="Q762" s="72"/>
      <c r="R762" s="59"/>
      <c r="S762" s="72"/>
      <c r="T762" s="72"/>
      <c r="U762" s="72"/>
      <c r="V762" s="72"/>
      <c r="W762" s="59"/>
      <c r="X762" s="72"/>
      <c r="Y762" s="72"/>
      <c r="Z762" s="72"/>
      <c r="AA762" s="72"/>
      <c r="AB762" s="59"/>
      <c r="AC762" s="62"/>
      <c r="AD762" s="462">
        <f>SamstagHaupt!C46</f>
        <v>7</v>
      </c>
      <c r="AE762" s="463"/>
      <c r="AF762" s="62"/>
      <c r="AG762" s="462">
        <f>SamstagHaupt!E46</f>
        <v>25</v>
      </c>
      <c r="AH762" s="463"/>
      <c r="AJ762" s="462">
        <f>SamstagHaupt!F46</f>
        <v>1</v>
      </c>
      <c r="AK762" s="463"/>
    </row>
    <row r="763" spans="1:37">
      <c r="A763" s="65" t="s">
        <v>100</v>
      </c>
      <c r="C763" s="66"/>
      <c r="D763" s="67"/>
      <c r="E763" s="67"/>
      <c r="F763" s="67"/>
      <c r="G763" s="67"/>
      <c r="H763" s="68"/>
      <c r="I763" s="67"/>
      <c r="J763" s="67"/>
      <c r="K763" s="67"/>
      <c r="L763" s="67"/>
      <c r="M763" s="68"/>
      <c r="N763" s="67"/>
      <c r="O763" s="67"/>
      <c r="P763" s="67"/>
      <c r="Q763" s="67"/>
      <c r="R763" s="68"/>
      <c r="S763" s="67"/>
      <c r="T763" s="67"/>
      <c r="U763" s="67"/>
      <c r="V763" s="67"/>
      <c r="W763" s="68"/>
      <c r="X763" s="67"/>
      <c r="Y763" s="67"/>
      <c r="Z763" s="67"/>
      <c r="AA763" s="67"/>
      <c r="AB763" s="68"/>
      <c r="AC763" s="62"/>
      <c r="AD763" s="57"/>
      <c r="AE763" s="59"/>
      <c r="AF763" s="62"/>
      <c r="AG763" s="57"/>
      <c r="AH763" s="59"/>
      <c r="AJ763" s="57"/>
      <c r="AK763" s="59"/>
    </row>
    <row r="764" spans="1:37">
      <c r="A764" s="70" t="s">
        <v>101</v>
      </c>
      <c r="B764" s="58"/>
      <c r="C764" s="71"/>
      <c r="D764" s="72"/>
      <c r="E764" s="72"/>
      <c r="F764" s="72"/>
      <c r="G764" s="72"/>
      <c r="H764" s="59"/>
      <c r="I764" s="72"/>
      <c r="J764" s="72"/>
      <c r="K764" s="72"/>
      <c r="L764" s="72"/>
      <c r="M764" s="59"/>
      <c r="N764" s="72"/>
      <c r="O764" s="72"/>
      <c r="P764" s="72"/>
      <c r="Q764" s="72"/>
      <c r="R764" s="59"/>
      <c r="S764" s="72"/>
      <c r="T764" s="72"/>
      <c r="U764" s="72"/>
      <c r="V764" s="72"/>
      <c r="W764" s="59"/>
      <c r="X764" s="72"/>
      <c r="Y764" s="72"/>
      <c r="Z764" s="72"/>
      <c r="AA764" s="72"/>
      <c r="AB764" s="59"/>
      <c r="AC764" s="62"/>
      <c r="AD764" s="62"/>
      <c r="AE764" s="62"/>
      <c r="AF764" s="62"/>
      <c r="AG764" s="62"/>
    </row>
    <row r="765" spans="1:37">
      <c r="A765" s="65" t="s">
        <v>100</v>
      </c>
      <c r="C765" s="66"/>
      <c r="D765" s="67"/>
      <c r="E765" s="67"/>
      <c r="F765" s="67"/>
      <c r="G765" s="67"/>
      <c r="H765" s="68"/>
      <c r="I765" s="67"/>
      <c r="J765" s="67"/>
      <c r="K765" s="67"/>
      <c r="L765" s="67"/>
      <c r="M765" s="68"/>
      <c r="N765" s="67"/>
      <c r="O765" s="67"/>
      <c r="P765" s="67"/>
      <c r="Q765" s="67"/>
      <c r="R765" s="68"/>
      <c r="S765" s="67"/>
      <c r="T765" s="67"/>
      <c r="U765" s="67"/>
      <c r="V765" s="67"/>
      <c r="W765" s="68"/>
      <c r="X765" s="67"/>
      <c r="Y765" s="67"/>
      <c r="Z765" s="67"/>
      <c r="AA765" s="67"/>
      <c r="AB765" s="68"/>
      <c r="AC765" s="62"/>
      <c r="AD765" s="73" t="s">
        <v>103</v>
      </c>
      <c r="AE765" s="62"/>
      <c r="AF765" s="62"/>
      <c r="AG765" s="62"/>
    </row>
    <row r="766" spans="1:37">
      <c r="A766" s="70" t="s">
        <v>101</v>
      </c>
      <c r="B766" s="58"/>
      <c r="C766" s="71"/>
      <c r="D766" s="72"/>
      <c r="E766" s="72"/>
      <c r="F766" s="72"/>
      <c r="G766" s="72"/>
      <c r="H766" s="59"/>
      <c r="I766" s="72"/>
      <c r="J766" s="72"/>
      <c r="K766" s="72"/>
      <c r="L766" s="72"/>
      <c r="M766" s="59"/>
      <c r="N766" s="72"/>
      <c r="O766" s="72"/>
      <c r="P766" s="72"/>
      <c r="Q766" s="72"/>
      <c r="R766" s="59"/>
      <c r="S766" s="72"/>
      <c r="T766" s="72"/>
      <c r="U766" s="72"/>
      <c r="V766" s="72"/>
      <c r="W766" s="59"/>
      <c r="X766" s="72"/>
      <c r="Y766" s="72"/>
      <c r="Z766" s="72"/>
      <c r="AA766" s="72"/>
      <c r="AB766" s="59"/>
      <c r="AC766" s="62"/>
      <c r="AD766" s="62"/>
      <c r="AE766" s="62"/>
      <c r="AF766" s="62"/>
      <c r="AG766" s="62"/>
    </row>
    <row r="767" spans="1:37">
      <c r="A767" s="65" t="s">
        <v>100</v>
      </c>
      <c r="C767" s="66"/>
      <c r="D767" s="67"/>
      <c r="E767" s="67"/>
      <c r="F767" s="67"/>
      <c r="G767" s="67"/>
      <c r="H767" s="68"/>
      <c r="I767" s="67"/>
      <c r="J767" s="67"/>
      <c r="K767" s="67"/>
      <c r="L767" s="67"/>
      <c r="M767" s="68"/>
      <c r="N767" s="67"/>
      <c r="O767" s="67"/>
      <c r="P767" s="67"/>
      <c r="Q767" s="67"/>
      <c r="R767" s="68"/>
      <c r="S767" s="67"/>
      <c r="T767" s="67"/>
      <c r="U767" s="67"/>
      <c r="V767" s="67"/>
      <c r="W767" s="68"/>
      <c r="X767" s="67"/>
      <c r="Y767" s="67"/>
      <c r="Z767" s="67"/>
      <c r="AA767" s="67"/>
      <c r="AB767" s="68"/>
      <c r="AC767" s="62"/>
      <c r="AD767" s="74" t="str">
        <f>Daten!$A$31</f>
        <v>DM Senioren 2017</v>
      </c>
      <c r="AE767" s="58"/>
      <c r="AF767" s="58"/>
      <c r="AG767" s="58"/>
      <c r="AH767" s="58"/>
      <c r="AI767" s="58"/>
      <c r="AJ767" s="58"/>
      <c r="AK767" s="58"/>
    </row>
    <row r="768" spans="1:37">
      <c r="A768" s="70" t="s">
        <v>101</v>
      </c>
      <c r="B768" s="58"/>
      <c r="C768" s="71"/>
      <c r="D768" s="72"/>
      <c r="E768" s="72"/>
      <c r="F768" s="72"/>
      <c r="G768" s="72"/>
      <c r="H768" s="59"/>
      <c r="I768" s="72"/>
      <c r="J768" s="72"/>
      <c r="K768" s="72"/>
      <c r="L768" s="72"/>
      <c r="M768" s="59"/>
      <c r="N768" s="72"/>
      <c r="O768" s="72"/>
      <c r="P768" s="72"/>
      <c r="Q768" s="72"/>
      <c r="R768" s="59"/>
      <c r="S768" s="72"/>
      <c r="T768" s="72"/>
      <c r="U768" s="72"/>
      <c r="V768" s="72"/>
      <c r="W768" s="59"/>
      <c r="X768" s="72"/>
      <c r="Y768" s="72"/>
      <c r="Z768" s="72"/>
      <c r="AA768" s="72"/>
      <c r="AB768" s="59"/>
      <c r="AC768" s="62"/>
      <c r="AD768" s="75" t="str">
        <f>SamstagHaupt!G46</f>
        <v>M40</v>
      </c>
      <c r="AE768" s="76"/>
      <c r="AF768" s="76"/>
      <c r="AG768" s="75" t="s">
        <v>34</v>
      </c>
      <c r="AH768" s="76"/>
      <c r="AI768" s="76"/>
      <c r="AJ768" s="76"/>
      <c r="AK768" s="76"/>
    </row>
    <row r="769" spans="1:37">
      <c r="A769" s="65" t="s">
        <v>100</v>
      </c>
      <c r="C769" s="66"/>
      <c r="D769" s="67"/>
      <c r="E769" s="67"/>
      <c r="F769" s="67"/>
      <c r="G769" s="67"/>
      <c r="H769" s="68"/>
      <c r="I769" s="67"/>
      <c r="J769" s="67"/>
      <c r="K769" s="67"/>
      <c r="L769" s="67"/>
      <c r="M769" s="68"/>
      <c r="N769" s="67"/>
      <c r="O769" s="67"/>
      <c r="P769" s="67"/>
      <c r="Q769" s="67"/>
      <c r="R769" s="68"/>
      <c r="S769" s="67"/>
      <c r="T769" s="67"/>
      <c r="U769" s="67"/>
      <c r="V769" s="67"/>
      <c r="W769" s="68"/>
      <c r="X769" s="67"/>
      <c r="Y769" s="67"/>
      <c r="Z769" s="67"/>
      <c r="AA769" s="67"/>
      <c r="AB769" s="68"/>
      <c r="AC769" s="62"/>
      <c r="AD769" s="77"/>
      <c r="AE769" s="62"/>
      <c r="AF769" s="62"/>
      <c r="AG769" s="62"/>
      <c r="AH769" s="62"/>
      <c r="AI769" s="62"/>
      <c r="AJ769" s="62"/>
      <c r="AK769" s="62"/>
    </row>
    <row r="770" spans="1:37">
      <c r="A770" s="70" t="s">
        <v>101</v>
      </c>
      <c r="B770" s="58"/>
      <c r="C770" s="71"/>
      <c r="D770" s="72"/>
      <c r="E770" s="72"/>
      <c r="F770" s="72"/>
      <c r="G770" s="72"/>
      <c r="H770" s="59"/>
      <c r="I770" s="72"/>
      <c r="J770" s="72"/>
      <c r="K770" s="72"/>
      <c r="L770" s="72"/>
      <c r="M770" s="59"/>
      <c r="N770" s="72"/>
      <c r="O770" s="72"/>
      <c r="P770" s="72"/>
      <c r="Q770" s="72"/>
      <c r="R770" s="59"/>
      <c r="S770" s="72"/>
      <c r="T770" s="72"/>
      <c r="U770" s="72"/>
      <c r="V770" s="72"/>
      <c r="W770" s="59"/>
      <c r="X770" s="72"/>
      <c r="Y770" s="72"/>
      <c r="Z770" s="72"/>
      <c r="AA770" s="72"/>
      <c r="AB770" s="59"/>
      <c r="AC770" s="62"/>
      <c r="AD770" s="78" t="s">
        <v>104</v>
      </c>
      <c r="AE770" s="76"/>
      <c r="AF770" s="76"/>
      <c r="AG770" s="76"/>
      <c r="AH770" s="79"/>
      <c r="AI770" s="76"/>
      <c r="AJ770" s="76"/>
      <c r="AK770" s="80"/>
    </row>
    <row r="771" spans="1:37">
      <c r="D771" s="64"/>
      <c r="AD771" s="81"/>
      <c r="AE771" s="52"/>
      <c r="AF771" s="52"/>
      <c r="AG771" s="52"/>
      <c r="AH771" s="82"/>
      <c r="AI771" s="52"/>
      <c r="AJ771" s="52"/>
      <c r="AK771" s="53"/>
    </row>
    <row r="772" spans="1:37">
      <c r="A772" s="83" t="s">
        <v>105</v>
      </c>
      <c r="B772" s="76"/>
      <c r="C772" s="80"/>
      <c r="D772" s="84"/>
      <c r="E772" s="84" t="s">
        <v>100</v>
      </c>
      <c r="F772" s="85" t="s">
        <v>21</v>
      </c>
      <c r="G772" s="84" t="s">
        <v>101</v>
      </c>
      <c r="H772" s="86"/>
      <c r="I772" s="84" t="s">
        <v>106</v>
      </c>
      <c r="J772" s="84"/>
      <c r="K772" s="84"/>
      <c r="L772" s="84"/>
      <c r="M772" s="86"/>
      <c r="N772" s="84" t="s">
        <v>107</v>
      </c>
      <c r="O772" s="84"/>
      <c r="P772" s="84"/>
      <c r="Q772" s="84"/>
      <c r="R772" s="86"/>
      <c r="S772" s="73"/>
      <c r="T772" s="73"/>
      <c r="AD772" s="87" t="s">
        <v>108</v>
      </c>
      <c r="AE772" s="58"/>
      <c r="AF772" s="58"/>
      <c r="AG772" s="58"/>
      <c r="AH772" s="72"/>
      <c r="AI772" s="58"/>
      <c r="AJ772" s="58"/>
      <c r="AK772" s="59"/>
    </row>
    <row r="773" spans="1:37">
      <c r="A773" s="60"/>
      <c r="C773" s="61"/>
      <c r="H773" s="61"/>
      <c r="M773" s="61"/>
      <c r="N773" s="88"/>
      <c r="O773" s="89"/>
      <c r="P773" s="89"/>
      <c r="Q773" s="89"/>
      <c r="R773" s="90"/>
      <c r="S773" s="62"/>
      <c r="T773" s="56" t="s">
        <v>109</v>
      </c>
      <c r="AD773" s="91"/>
      <c r="AE773" s="62"/>
      <c r="AF773" s="62"/>
      <c r="AG773" s="62"/>
      <c r="AH773" s="92"/>
      <c r="AI773" s="62"/>
      <c r="AJ773" s="62"/>
      <c r="AK773" s="61"/>
    </row>
    <row r="774" spans="1:37">
      <c r="A774" s="93" t="s">
        <v>110</v>
      </c>
      <c r="B774" s="58"/>
      <c r="C774" s="59"/>
      <c r="D774" s="58"/>
      <c r="E774" s="58"/>
      <c r="F774" s="94" t="s">
        <v>21</v>
      </c>
      <c r="G774" s="58"/>
      <c r="H774" s="59"/>
      <c r="I774" s="58"/>
      <c r="J774" s="58"/>
      <c r="K774" s="94" t="s">
        <v>21</v>
      </c>
      <c r="L774" s="58"/>
      <c r="M774" s="59"/>
      <c r="N774" s="95"/>
      <c r="O774" s="95"/>
      <c r="P774" s="96"/>
      <c r="Q774" s="97"/>
      <c r="R774" s="98"/>
      <c r="S774" s="62"/>
      <c r="T774" s="62"/>
      <c r="AD774" s="87" t="s">
        <v>111</v>
      </c>
      <c r="AE774" s="58"/>
      <c r="AF774" s="58"/>
      <c r="AG774" s="58"/>
      <c r="AH774" s="72"/>
      <c r="AI774" s="58"/>
      <c r="AJ774" s="58"/>
      <c r="AK774" s="59"/>
    </row>
    <row r="775" spans="1:37">
      <c r="A775" s="60"/>
      <c r="C775" s="61"/>
      <c r="H775" s="61"/>
      <c r="K775" s="99"/>
      <c r="M775" s="61"/>
      <c r="N775" s="62"/>
      <c r="Q775" s="100"/>
      <c r="R775" s="61"/>
      <c r="S775" s="62"/>
      <c r="T775" s="58"/>
      <c r="U775" s="58"/>
      <c r="V775" s="58"/>
      <c r="W775" s="58"/>
      <c r="X775" s="58"/>
      <c r="Y775" s="58"/>
      <c r="Z775" s="58"/>
      <c r="AA775" s="58"/>
      <c r="AB775" s="58"/>
      <c r="AC775" s="62"/>
      <c r="AD775" s="91"/>
      <c r="AE775" s="62"/>
      <c r="AF775" s="62"/>
      <c r="AG775" s="62"/>
      <c r="AH775" s="92"/>
      <c r="AI775" s="62"/>
      <c r="AJ775" s="62"/>
      <c r="AK775" s="61"/>
    </row>
    <row r="776" spans="1:37">
      <c r="A776" s="93" t="s">
        <v>112</v>
      </c>
      <c r="B776" s="58"/>
      <c r="C776" s="59"/>
      <c r="D776" s="58"/>
      <c r="E776" s="58"/>
      <c r="F776" s="94" t="s">
        <v>21</v>
      </c>
      <c r="G776" s="58"/>
      <c r="H776" s="59"/>
      <c r="I776" s="58"/>
      <c r="J776" s="58"/>
      <c r="K776" s="94" t="s">
        <v>21</v>
      </c>
      <c r="L776" s="58"/>
      <c r="M776" s="59"/>
      <c r="N776" s="58"/>
      <c r="O776" s="58"/>
      <c r="P776" s="94" t="s">
        <v>21</v>
      </c>
      <c r="Q776" s="101"/>
      <c r="R776" s="59"/>
      <c r="S776" s="62"/>
      <c r="T776" s="62"/>
      <c r="AD776" s="87" t="s">
        <v>113</v>
      </c>
      <c r="AE776" s="58"/>
      <c r="AF776" s="58"/>
      <c r="AG776" s="58"/>
      <c r="AH776" s="72"/>
      <c r="AI776" s="58"/>
      <c r="AJ776" s="58"/>
      <c r="AK776" s="59"/>
    </row>
    <row r="777" spans="1:37">
      <c r="AD777" s="91" t="s">
        <v>114</v>
      </c>
      <c r="AE777" s="62"/>
      <c r="AF777" s="62"/>
      <c r="AG777" s="62"/>
      <c r="AH777" s="92"/>
      <c r="AI777" s="62"/>
      <c r="AJ777" s="62"/>
      <c r="AK777" s="61"/>
    </row>
    <row r="778" spans="1:37">
      <c r="A778" s="102"/>
      <c r="B778" s="76"/>
      <c r="C778" s="76"/>
      <c r="D778" s="76"/>
      <c r="E778" s="76" t="s">
        <v>100</v>
      </c>
      <c r="F778" s="76"/>
      <c r="G778" s="76"/>
      <c r="H778" s="76"/>
      <c r="I778" s="76"/>
      <c r="J778" s="76"/>
      <c r="K778" s="76"/>
      <c r="L778" s="76"/>
      <c r="M778" s="76"/>
      <c r="N778" s="85" t="s">
        <v>40</v>
      </c>
      <c r="O778" s="76"/>
      <c r="P778" s="76"/>
      <c r="Q778" s="76"/>
      <c r="R778" s="76"/>
      <c r="S778" s="76"/>
      <c r="T778" s="76" t="s">
        <v>101</v>
      </c>
      <c r="U778" s="76"/>
      <c r="V778" s="76"/>
      <c r="W778" s="76"/>
      <c r="X778" s="76"/>
      <c r="Y778" s="76"/>
      <c r="Z778" s="76"/>
      <c r="AA778" s="76"/>
      <c r="AB778" s="80"/>
      <c r="AD778" s="87" t="s">
        <v>115</v>
      </c>
      <c r="AE778" s="58"/>
      <c r="AF778" s="58"/>
      <c r="AG778" s="58"/>
      <c r="AH778" s="72"/>
      <c r="AI778" s="58"/>
      <c r="AJ778" s="58"/>
      <c r="AK778" s="59"/>
    </row>
    <row r="779" spans="1:37">
      <c r="A779" s="103" t="s">
        <v>116</v>
      </c>
      <c r="B779" s="104" t="s">
        <v>117</v>
      </c>
      <c r="C779" s="104"/>
      <c r="D779" s="104"/>
      <c r="E779" s="104"/>
      <c r="F779" s="104"/>
      <c r="G779" s="105"/>
      <c r="H779" s="104" t="s">
        <v>118</v>
      </c>
      <c r="I779" s="104"/>
      <c r="J779" s="105"/>
      <c r="K779" s="106" t="s">
        <v>119</v>
      </c>
      <c r="L779" s="107" t="s">
        <v>120</v>
      </c>
      <c r="M779" s="108"/>
      <c r="N779" s="109" t="s">
        <v>94</v>
      </c>
      <c r="O779" s="105" t="s">
        <v>116</v>
      </c>
      <c r="P779" s="104" t="s">
        <v>117</v>
      </c>
      <c r="Q779" s="104"/>
      <c r="R779" s="104"/>
      <c r="S779" s="104"/>
      <c r="T779" s="104"/>
      <c r="U779" s="105"/>
      <c r="V779" s="104" t="s">
        <v>118</v>
      </c>
      <c r="W779" s="104"/>
      <c r="X779" s="105"/>
      <c r="Y779" s="106" t="s">
        <v>119</v>
      </c>
      <c r="Z779" s="107" t="s">
        <v>120</v>
      </c>
      <c r="AA779" s="108"/>
      <c r="AB779" s="109" t="s">
        <v>94</v>
      </c>
    </row>
    <row r="780" spans="1:37">
      <c r="A780" s="110" t="s">
        <v>121</v>
      </c>
      <c r="B780" s="111"/>
      <c r="C780" s="111"/>
      <c r="D780" s="111"/>
      <c r="E780" s="111"/>
      <c r="F780" s="111"/>
      <c r="G780" s="112"/>
      <c r="H780" s="111"/>
      <c r="I780" s="111"/>
      <c r="J780" s="112"/>
      <c r="K780" s="113"/>
      <c r="L780" s="114"/>
      <c r="M780" s="115"/>
      <c r="N780" s="116"/>
      <c r="O780" s="117" t="s">
        <v>121</v>
      </c>
      <c r="P780" s="111"/>
      <c r="Q780" s="111"/>
      <c r="R780" s="111"/>
      <c r="S780" s="111"/>
      <c r="T780" s="111"/>
      <c r="U780" s="112"/>
      <c r="V780" s="111"/>
      <c r="W780" s="111"/>
      <c r="X780" s="112"/>
      <c r="Y780" s="113"/>
      <c r="Z780" s="114"/>
      <c r="AA780" s="115"/>
      <c r="AB780" s="116"/>
      <c r="AD780" s="64" t="s">
        <v>122</v>
      </c>
    </row>
    <row r="781" spans="1:37">
      <c r="A781" s="110" t="s">
        <v>123</v>
      </c>
      <c r="B781" s="111"/>
      <c r="C781" s="111"/>
      <c r="D781" s="111"/>
      <c r="E781" s="111"/>
      <c r="F781" s="111"/>
      <c r="G781" s="112"/>
      <c r="H781" s="111"/>
      <c r="I781" s="111"/>
      <c r="J781" s="112"/>
      <c r="K781" s="118"/>
      <c r="L781" s="119"/>
      <c r="M781" s="112"/>
      <c r="N781" s="116"/>
      <c r="O781" s="117" t="s">
        <v>123</v>
      </c>
      <c r="P781" s="111"/>
      <c r="Q781" s="111"/>
      <c r="R781" s="111"/>
      <c r="S781" s="111"/>
      <c r="T781" s="111"/>
      <c r="U781" s="112"/>
      <c r="V781" s="111"/>
      <c r="W781" s="111"/>
      <c r="X781" s="112"/>
      <c r="Y781" s="118"/>
      <c r="Z781" s="119"/>
      <c r="AA781" s="112"/>
      <c r="AB781" s="116"/>
      <c r="AD781" s="120"/>
      <c r="AE781" s="58"/>
      <c r="AF781" s="58"/>
      <c r="AG781" s="58"/>
      <c r="AH781" s="58"/>
      <c r="AI781" s="58"/>
      <c r="AJ781" s="58"/>
      <c r="AK781" s="58"/>
    </row>
    <row r="782" spans="1:37">
      <c r="A782" s="110" t="s">
        <v>124</v>
      </c>
      <c r="B782" s="111"/>
      <c r="C782" s="111"/>
      <c r="D782" s="111"/>
      <c r="E782" s="111"/>
      <c r="F782" s="111"/>
      <c r="G782" s="112"/>
      <c r="H782" s="111"/>
      <c r="I782" s="111"/>
      <c r="J782" s="112"/>
      <c r="K782" s="118"/>
      <c r="L782" s="119"/>
      <c r="M782" s="112"/>
      <c r="N782" s="116"/>
      <c r="O782" s="117" t="s">
        <v>124</v>
      </c>
      <c r="P782" s="111"/>
      <c r="Q782" s="111"/>
      <c r="R782" s="111"/>
      <c r="S782" s="111"/>
      <c r="T782" s="111"/>
      <c r="U782" s="112"/>
      <c r="V782" s="111"/>
      <c r="W782" s="111"/>
      <c r="X782" s="112"/>
      <c r="Y782" s="118"/>
      <c r="Z782" s="119"/>
      <c r="AA782" s="112"/>
      <c r="AB782" s="116"/>
      <c r="AD782" s="64" t="s">
        <v>96</v>
      </c>
    </row>
    <row r="783" spans="1:37">
      <c r="A783" s="110" t="s">
        <v>125</v>
      </c>
      <c r="B783" s="111"/>
      <c r="C783" s="111"/>
      <c r="D783" s="111"/>
      <c r="E783" s="111"/>
      <c r="F783" s="111"/>
      <c r="G783" s="112"/>
      <c r="H783" s="111"/>
      <c r="I783" s="111"/>
      <c r="J783" s="112"/>
      <c r="K783" s="118"/>
      <c r="L783" s="119"/>
      <c r="M783" s="112"/>
      <c r="N783" s="116"/>
      <c r="O783" s="117" t="s">
        <v>125</v>
      </c>
      <c r="P783" s="111"/>
      <c r="Q783" s="111"/>
      <c r="R783" s="111"/>
      <c r="S783" s="111"/>
      <c r="T783" s="111"/>
      <c r="U783" s="112"/>
      <c r="V783" s="111"/>
      <c r="W783" s="111"/>
      <c r="X783" s="112"/>
      <c r="Y783" s="118"/>
      <c r="Z783" s="119"/>
      <c r="AA783" s="112"/>
      <c r="AB783" s="116"/>
      <c r="AD783" s="120"/>
      <c r="AE783" s="58"/>
      <c r="AF783" s="58"/>
      <c r="AG783" s="58"/>
      <c r="AH783" s="58"/>
      <c r="AI783" s="58"/>
      <c r="AJ783" s="58"/>
      <c r="AK783" s="58"/>
    </row>
    <row r="784" spans="1:37">
      <c r="A784" s="110" t="s">
        <v>126</v>
      </c>
      <c r="B784" s="111"/>
      <c r="C784" s="111"/>
      <c r="D784" s="111"/>
      <c r="E784" s="111"/>
      <c r="F784" s="111"/>
      <c r="G784" s="112"/>
      <c r="H784" s="111"/>
      <c r="I784" s="111"/>
      <c r="J784" s="112"/>
      <c r="K784" s="118"/>
      <c r="L784" s="119"/>
      <c r="M784" s="112"/>
      <c r="N784" s="116"/>
      <c r="O784" s="117" t="s">
        <v>126</v>
      </c>
      <c r="P784" s="111"/>
      <c r="Q784" s="111"/>
      <c r="R784" s="111"/>
      <c r="S784" s="111"/>
      <c r="T784" s="111"/>
      <c r="U784" s="112"/>
      <c r="V784" s="111"/>
      <c r="W784" s="111"/>
      <c r="X784" s="112"/>
      <c r="Y784" s="118"/>
      <c r="Z784" s="119"/>
      <c r="AA784" s="112"/>
      <c r="AB784" s="116"/>
      <c r="AD784" s="64" t="s">
        <v>127</v>
      </c>
    </row>
    <row r="785" spans="1:37">
      <c r="A785" s="121" t="s">
        <v>128</v>
      </c>
      <c r="B785" s="58"/>
      <c r="C785" s="58"/>
      <c r="D785" s="58"/>
      <c r="E785" s="58"/>
      <c r="F785" s="58"/>
      <c r="G785" s="72"/>
      <c r="H785" s="58"/>
      <c r="I785" s="58"/>
      <c r="J785" s="72"/>
      <c r="K785" s="122"/>
      <c r="L785" s="123"/>
      <c r="M785" s="72"/>
      <c r="N785" s="59"/>
      <c r="O785" s="124" t="s">
        <v>128</v>
      </c>
      <c r="P785" s="58"/>
      <c r="Q785" s="58"/>
      <c r="R785" s="58"/>
      <c r="S785" s="58"/>
      <c r="T785" s="58"/>
      <c r="U785" s="72"/>
      <c r="V785" s="58"/>
      <c r="W785" s="58"/>
      <c r="X785" s="72"/>
      <c r="Y785" s="122"/>
      <c r="Z785" s="123"/>
      <c r="AA785" s="72"/>
      <c r="AB785" s="59"/>
      <c r="AD785" s="125"/>
      <c r="AE785" s="125" t="str">
        <f>Daten!$A$35</f>
        <v>Fredenbeck</v>
      </c>
      <c r="AF785" s="58"/>
      <c r="AG785" s="58"/>
      <c r="AH785" s="58"/>
      <c r="AI785" s="58"/>
      <c r="AJ785" s="58"/>
      <c r="AK785" s="58"/>
    </row>
    <row r="786" spans="1:37">
      <c r="A786" s="65" t="s">
        <v>129</v>
      </c>
      <c r="N786" s="61"/>
      <c r="O786" s="64" t="s">
        <v>129</v>
      </c>
      <c r="AB786" s="61"/>
      <c r="AD786" s="64" t="s">
        <v>130</v>
      </c>
    </row>
    <row r="787" spans="1:37">
      <c r="A787" s="57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9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8"/>
      <c r="AB787" s="59"/>
      <c r="AD787" s="58"/>
      <c r="AE787" s="126" t="str">
        <f>Daten!$A$32</f>
        <v>05.05.2017</v>
      </c>
      <c r="AF787" s="58"/>
      <c r="AG787" s="58"/>
      <c r="AH787" s="58"/>
      <c r="AI787" s="58"/>
      <c r="AJ787" s="58"/>
      <c r="AK787" s="58"/>
    </row>
    <row r="788" spans="1:37" ht="12" customHeight="1">
      <c r="A788" s="127"/>
    </row>
    <row r="789" spans="1:37">
      <c r="A789" s="51" t="s">
        <v>95</v>
      </c>
      <c r="B789" s="52"/>
      <c r="C789" s="52"/>
      <c r="D789" s="52"/>
      <c r="E789" s="53"/>
      <c r="F789" s="54" t="s">
        <v>96</v>
      </c>
      <c r="G789" s="52"/>
      <c r="H789" s="52"/>
      <c r="I789" s="52"/>
      <c r="J789" s="52"/>
      <c r="K789" s="52"/>
      <c r="L789" s="52"/>
      <c r="M789" s="52"/>
      <c r="N789" s="52"/>
      <c r="O789" s="52"/>
      <c r="P789" s="53"/>
      <c r="Q789" s="54" t="s">
        <v>97</v>
      </c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3"/>
      <c r="AC789" s="55" t="s">
        <v>98</v>
      </c>
    </row>
    <row r="790" spans="1:37">
      <c r="A790" s="57"/>
      <c r="B790" s="58"/>
      <c r="C790" s="58"/>
      <c r="D790" s="58"/>
      <c r="E790" s="59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9"/>
      <c r="Q790" s="58"/>
      <c r="R790" s="58" t="str">
        <f ca="1">SamstagHaupt!P47</f>
        <v>TV Winterhagen</v>
      </c>
      <c r="S790" s="58"/>
      <c r="T790" s="58"/>
      <c r="U790" s="58"/>
      <c r="V790" s="58"/>
      <c r="W790" s="58"/>
      <c r="X790" s="58"/>
      <c r="Y790" s="58"/>
      <c r="Z790" s="58"/>
      <c r="AA790" s="58" t="str">
        <f>SamstagHaupt!N47</f>
        <v>M40</v>
      </c>
      <c r="AB790" s="59"/>
      <c r="AC790" s="55" t="s">
        <v>99</v>
      </c>
    </row>
    <row r="791" spans="1:37" ht="15.95" customHeight="1">
      <c r="A791" s="60" t="s">
        <v>100</v>
      </c>
      <c r="C791" s="56" t="str">
        <f ca="1">SamstagHaupt!I47</f>
        <v>MTV Jahn Schladen</v>
      </c>
      <c r="M791" s="61"/>
      <c r="N791" s="62" t="s">
        <v>101</v>
      </c>
      <c r="O791" s="63"/>
      <c r="P791" s="56" t="str">
        <f ca="1">SamstagHaupt!M47</f>
        <v>Linden-Dahlhauser TV</v>
      </c>
      <c r="AB791" s="61"/>
    </row>
    <row r="792" spans="1:37">
      <c r="A792" s="57"/>
      <c r="B792" s="58"/>
      <c r="C792" s="58"/>
      <c r="M792" s="61"/>
      <c r="N792" s="62"/>
      <c r="AB792" s="61"/>
      <c r="AD792" s="64" t="s">
        <v>37</v>
      </c>
      <c r="AG792" s="64" t="s">
        <v>102</v>
      </c>
      <c r="AJ792" s="64" t="s">
        <v>39</v>
      </c>
    </row>
    <row r="793" spans="1:37">
      <c r="A793" s="65" t="s">
        <v>100</v>
      </c>
      <c r="C793" s="66"/>
      <c r="D793" s="67"/>
      <c r="E793" s="67"/>
      <c r="F793" s="67"/>
      <c r="G793" s="67"/>
      <c r="H793" s="68"/>
      <c r="I793" s="67"/>
      <c r="J793" s="67"/>
      <c r="K793" s="67"/>
      <c r="L793" s="67"/>
      <c r="M793" s="68"/>
      <c r="N793" s="67"/>
      <c r="O793" s="67"/>
      <c r="P793" s="67"/>
      <c r="Q793" s="67"/>
      <c r="R793" s="68"/>
      <c r="S793" s="67"/>
      <c r="T793" s="67"/>
      <c r="U793" s="67"/>
      <c r="V793" s="67"/>
      <c r="W793" s="68"/>
      <c r="X793" s="67"/>
      <c r="Y793" s="67"/>
      <c r="Z793" s="67"/>
      <c r="AA793" s="67"/>
      <c r="AB793" s="68"/>
      <c r="AC793" s="62"/>
      <c r="AD793" s="69"/>
      <c r="AE793" s="53"/>
      <c r="AF793" s="62"/>
      <c r="AG793" s="69"/>
      <c r="AH793" s="53"/>
      <c r="AJ793" s="69"/>
      <c r="AK793" s="53"/>
    </row>
    <row r="794" spans="1:37">
      <c r="A794" s="70" t="s">
        <v>101</v>
      </c>
      <c r="B794" s="58"/>
      <c r="C794" s="71"/>
      <c r="D794" s="72"/>
      <c r="E794" s="72"/>
      <c r="F794" s="72"/>
      <c r="G794" s="72"/>
      <c r="H794" s="59"/>
      <c r="I794" s="72"/>
      <c r="J794" s="72"/>
      <c r="K794" s="72"/>
      <c r="L794" s="72"/>
      <c r="M794" s="59"/>
      <c r="N794" s="72"/>
      <c r="O794" s="72"/>
      <c r="P794" s="72"/>
      <c r="Q794" s="72"/>
      <c r="R794" s="59"/>
      <c r="S794" s="72"/>
      <c r="T794" s="72"/>
      <c r="U794" s="72"/>
      <c r="V794" s="72"/>
      <c r="W794" s="59"/>
      <c r="X794" s="72"/>
      <c r="Y794" s="72"/>
      <c r="Z794" s="72"/>
      <c r="AA794" s="72"/>
      <c r="AB794" s="59"/>
      <c r="AC794" s="62"/>
      <c r="AD794" s="462">
        <f>SamstagHaupt!C47</f>
        <v>7</v>
      </c>
      <c r="AE794" s="463"/>
      <c r="AF794" s="62"/>
      <c r="AG794" s="462">
        <f>SamstagHaupt!E47</f>
        <v>26</v>
      </c>
      <c r="AH794" s="463"/>
      <c r="AJ794" s="462">
        <f>SamstagHaupt!F47</f>
        <v>2</v>
      </c>
      <c r="AK794" s="463"/>
    </row>
    <row r="795" spans="1:37">
      <c r="A795" s="65" t="s">
        <v>100</v>
      </c>
      <c r="C795" s="66"/>
      <c r="D795" s="67"/>
      <c r="E795" s="67"/>
      <c r="F795" s="67"/>
      <c r="G795" s="67"/>
      <c r="H795" s="68"/>
      <c r="I795" s="67"/>
      <c r="J795" s="67"/>
      <c r="K795" s="67"/>
      <c r="L795" s="67"/>
      <c r="M795" s="68"/>
      <c r="N795" s="67"/>
      <c r="O795" s="67"/>
      <c r="P795" s="67"/>
      <c r="Q795" s="67"/>
      <c r="R795" s="68"/>
      <c r="S795" s="67"/>
      <c r="T795" s="67"/>
      <c r="U795" s="67"/>
      <c r="V795" s="67"/>
      <c r="W795" s="68"/>
      <c r="X795" s="67"/>
      <c r="Y795" s="67"/>
      <c r="Z795" s="67"/>
      <c r="AA795" s="67"/>
      <c r="AB795" s="68"/>
      <c r="AC795" s="62"/>
      <c r="AD795" s="57"/>
      <c r="AE795" s="59"/>
      <c r="AF795" s="62"/>
      <c r="AG795" s="57"/>
      <c r="AH795" s="59"/>
      <c r="AJ795" s="57"/>
      <c r="AK795" s="59"/>
    </row>
    <row r="796" spans="1:37">
      <c r="A796" s="70" t="s">
        <v>101</v>
      </c>
      <c r="B796" s="58"/>
      <c r="C796" s="71"/>
      <c r="D796" s="72"/>
      <c r="E796" s="72"/>
      <c r="F796" s="72"/>
      <c r="G796" s="72"/>
      <c r="H796" s="59"/>
      <c r="I796" s="72"/>
      <c r="J796" s="72"/>
      <c r="K796" s="72"/>
      <c r="L796" s="72"/>
      <c r="M796" s="59"/>
      <c r="N796" s="72"/>
      <c r="O796" s="72"/>
      <c r="P796" s="72"/>
      <c r="Q796" s="72"/>
      <c r="R796" s="59"/>
      <c r="S796" s="72"/>
      <c r="T796" s="72"/>
      <c r="U796" s="72"/>
      <c r="V796" s="72"/>
      <c r="W796" s="59"/>
      <c r="X796" s="72"/>
      <c r="Y796" s="72"/>
      <c r="Z796" s="72"/>
      <c r="AA796" s="72"/>
      <c r="AB796" s="59"/>
      <c r="AC796" s="62"/>
      <c r="AD796" s="62"/>
      <c r="AE796" s="62"/>
      <c r="AF796" s="62"/>
      <c r="AG796" s="62"/>
    </row>
    <row r="797" spans="1:37">
      <c r="A797" s="65" t="s">
        <v>100</v>
      </c>
      <c r="C797" s="66"/>
      <c r="D797" s="67"/>
      <c r="E797" s="67"/>
      <c r="F797" s="67"/>
      <c r="G797" s="67"/>
      <c r="H797" s="68"/>
      <c r="I797" s="67"/>
      <c r="J797" s="67"/>
      <c r="K797" s="67"/>
      <c r="L797" s="67"/>
      <c r="M797" s="68"/>
      <c r="N797" s="67"/>
      <c r="O797" s="67"/>
      <c r="P797" s="67"/>
      <c r="Q797" s="67"/>
      <c r="R797" s="68"/>
      <c r="S797" s="67"/>
      <c r="T797" s="67"/>
      <c r="U797" s="67"/>
      <c r="V797" s="67"/>
      <c r="W797" s="68"/>
      <c r="X797" s="67"/>
      <c r="Y797" s="67"/>
      <c r="Z797" s="67"/>
      <c r="AA797" s="67"/>
      <c r="AB797" s="68"/>
      <c r="AC797" s="62"/>
      <c r="AD797" s="73" t="s">
        <v>103</v>
      </c>
      <c r="AE797" s="62"/>
      <c r="AF797" s="62"/>
      <c r="AG797" s="62"/>
    </row>
    <row r="798" spans="1:37">
      <c r="A798" s="70" t="s">
        <v>101</v>
      </c>
      <c r="B798" s="58"/>
      <c r="C798" s="71"/>
      <c r="D798" s="72"/>
      <c r="E798" s="72"/>
      <c r="F798" s="72"/>
      <c r="G798" s="72"/>
      <c r="H798" s="59"/>
      <c r="I798" s="72"/>
      <c r="J798" s="72"/>
      <c r="K798" s="72"/>
      <c r="L798" s="72"/>
      <c r="M798" s="59"/>
      <c r="N798" s="72"/>
      <c r="O798" s="72"/>
      <c r="P798" s="72"/>
      <c r="Q798" s="72"/>
      <c r="R798" s="59"/>
      <c r="S798" s="72"/>
      <c r="T798" s="72"/>
      <c r="U798" s="72"/>
      <c r="V798" s="72"/>
      <c r="W798" s="59"/>
      <c r="X798" s="72"/>
      <c r="Y798" s="72"/>
      <c r="Z798" s="72"/>
      <c r="AA798" s="72"/>
      <c r="AB798" s="59"/>
      <c r="AC798" s="62"/>
      <c r="AD798" s="62"/>
      <c r="AE798" s="62"/>
      <c r="AF798" s="62"/>
      <c r="AG798" s="62"/>
    </row>
    <row r="799" spans="1:37">
      <c r="A799" s="65" t="s">
        <v>100</v>
      </c>
      <c r="C799" s="66"/>
      <c r="D799" s="67"/>
      <c r="E799" s="67"/>
      <c r="F799" s="67"/>
      <c r="G799" s="67"/>
      <c r="H799" s="68"/>
      <c r="I799" s="67"/>
      <c r="J799" s="67"/>
      <c r="K799" s="67"/>
      <c r="L799" s="67"/>
      <c r="M799" s="68"/>
      <c r="N799" s="67"/>
      <c r="O799" s="67"/>
      <c r="P799" s="67"/>
      <c r="Q799" s="67"/>
      <c r="R799" s="68"/>
      <c r="S799" s="67"/>
      <c r="T799" s="67"/>
      <c r="U799" s="67"/>
      <c r="V799" s="67"/>
      <c r="W799" s="68"/>
      <c r="X799" s="67"/>
      <c r="Y799" s="67"/>
      <c r="Z799" s="67"/>
      <c r="AA799" s="67"/>
      <c r="AB799" s="68"/>
      <c r="AC799" s="62"/>
      <c r="AD799" s="74" t="str">
        <f>Daten!$A$31</f>
        <v>DM Senioren 2017</v>
      </c>
      <c r="AE799" s="58"/>
      <c r="AF799" s="58"/>
      <c r="AG799" s="58"/>
      <c r="AH799" s="58"/>
      <c r="AI799" s="58"/>
      <c r="AJ799" s="58"/>
      <c r="AK799" s="58"/>
    </row>
    <row r="800" spans="1:37">
      <c r="A800" s="70" t="s">
        <v>101</v>
      </c>
      <c r="B800" s="58"/>
      <c r="C800" s="71"/>
      <c r="D800" s="72"/>
      <c r="E800" s="72"/>
      <c r="F800" s="72"/>
      <c r="G800" s="72"/>
      <c r="H800" s="59"/>
      <c r="I800" s="72"/>
      <c r="J800" s="72"/>
      <c r="K800" s="72"/>
      <c r="L800" s="72"/>
      <c r="M800" s="59"/>
      <c r="N800" s="72"/>
      <c r="O800" s="72"/>
      <c r="P800" s="72"/>
      <c r="Q800" s="72"/>
      <c r="R800" s="59"/>
      <c r="S800" s="72"/>
      <c r="T800" s="72"/>
      <c r="U800" s="72"/>
      <c r="V800" s="72"/>
      <c r="W800" s="59"/>
      <c r="X800" s="72"/>
      <c r="Y800" s="72"/>
      <c r="Z800" s="72"/>
      <c r="AA800" s="72"/>
      <c r="AB800" s="59"/>
      <c r="AC800" s="62"/>
      <c r="AD800" s="75" t="str">
        <f>SamstagHaupt!G47</f>
        <v>M40</v>
      </c>
      <c r="AE800" s="76"/>
      <c r="AF800" s="76"/>
      <c r="AG800" s="75" t="s">
        <v>34</v>
      </c>
      <c r="AH800" s="76"/>
      <c r="AI800" s="76"/>
      <c r="AJ800" s="76"/>
      <c r="AK800" s="76"/>
    </row>
    <row r="801" spans="1:37">
      <c r="A801" s="65" t="s">
        <v>100</v>
      </c>
      <c r="C801" s="66"/>
      <c r="D801" s="67"/>
      <c r="E801" s="67"/>
      <c r="F801" s="67"/>
      <c r="G801" s="67"/>
      <c r="H801" s="68"/>
      <c r="I801" s="67"/>
      <c r="J801" s="67"/>
      <c r="K801" s="67"/>
      <c r="L801" s="67"/>
      <c r="M801" s="68"/>
      <c r="N801" s="67"/>
      <c r="O801" s="67"/>
      <c r="P801" s="67"/>
      <c r="Q801" s="67"/>
      <c r="R801" s="68"/>
      <c r="S801" s="67"/>
      <c r="T801" s="67"/>
      <c r="U801" s="67"/>
      <c r="V801" s="67"/>
      <c r="W801" s="68"/>
      <c r="X801" s="67"/>
      <c r="Y801" s="67"/>
      <c r="Z801" s="67"/>
      <c r="AA801" s="67"/>
      <c r="AB801" s="68"/>
      <c r="AC801" s="62"/>
      <c r="AD801" s="77"/>
      <c r="AE801" s="62"/>
      <c r="AF801" s="62"/>
      <c r="AG801" s="62"/>
      <c r="AH801" s="62"/>
      <c r="AI801" s="62"/>
      <c r="AJ801" s="62"/>
      <c r="AK801" s="62"/>
    </row>
    <row r="802" spans="1:37">
      <c r="A802" s="70" t="s">
        <v>101</v>
      </c>
      <c r="B802" s="58"/>
      <c r="C802" s="71"/>
      <c r="D802" s="72"/>
      <c r="E802" s="72"/>
      <c r="F802" s="72"/>
      <c r="G802" s="72"/>
      <c r="H802" s="59"/>
      <c r="I802" s="72"/>
      <c r="J802" s="72"/>
      <c r="K802" s="72"/>
      <c r="L802" s="72"/>
      <c r="M802" s="59"/>
      <c r="N802" s="72"/>
      <c r="O802" s="72"/>
      <c r="P802" s="72"/>
      <c r="Q802" s="72"/>
      <c r="R802" s="59"/>
      <c r="S802" s="72"/>
      <c r="T802" s="72"/>
      <c r="U802" s="72"/>
      <c r="V802" s="72"/>
      <c r="W802" s="59"/>
      <c r="X802" s="72"/>
      <c r="Y802" s="72"/>
      <c r="Z802" s="72"/>
      <c r="AA802" s="72"/>
      <c r="AB802" s="59"/>
      <c r="AC802" s="62"/>
      <c r="AD802" s="78" t="s">
        <v>104</v>
      </c>
      <c r="AE802" s="76"/>
      <c r="AF802" s="76"/>
      <c r="AG802" s="76"/>
      <c r="AH802" s="79"/>
      <c r="AI802" s="76"/>
      <c r="AJ802" s="76"/>
      <c r="AK802" s="80"/>
    </row>
    <row r="803" spans="1:37">
      <c r="D803" s="64"/>
      <c r="AD803" s="81"/>
      <c r="AE803" s="52"/>
      <c r="AF803" s="52"/>
      <c r="AG803" s="52"/>
      <c r="AH803" s="82"/>
      <c r="AI803" s="52"/>
      <c r="AJ803" s="52"/>
      <c r="AK803" s="53"/>
    </row>
    <row r="804" spans="1:37">
      <c r="A804" s="83" t="s">
        <v>105</v>
      </c>
      <c r="B804" s="76"/>
      <c r="C804" s="80"/>
      <c r="D804" s="84"/>
      <c r="E804" s="84" t="s">
        <v>100</v>
      </c>
      <c r="F804" s="85" t="s">
        <v>21</v>
      </c>
      <c r="G804" s="84" t="s">
        <v>101</v>
      </c>
      <c r="H804" s="86"/>
      <c r="I804" s="84" t="s">
        <v>106</v>
      </c>
      <c r="J804" s="84"/>
      <c r="K804" s="84"/>
      <c r="L804" s="84"/>
      <c r="M804" s="86"/>
      <c r="N804" s="84" t="s">
        <v>107</v>
      </c>
      <c r="O804" s="84"/>
      <c r="P804" s="84"/>
      <c r="Q804" s="84"/>
      <c r="R804" s="86"/>
      <c r="S804" s="73"/>
      <c r="T804" s="73"/>
      <c r="AD804" s="87" t="s">
        <v>108</v>
      </c>
      <c r="AE804" s="58"/>
      <c r="AF804" s="58"/>
      <c r="AG804" s="58"/>
      <c r="AH804" s="72"/>
      <c r="AI804" s="58"/>
      <c r="AJ804" s="58"/>
      <c r="AK804" s="59"/>
    </row>
    <row r="805" spans="1:37">
      <c r="A805" s="60"/>
      <c r="C805" s="61"/>
      <c r="H805" s="61"/>
      <c r="M805" s="61"/>
      <c r="N805" s="88"/>
      <c r="O805" s="89"/>
      <c r="P805" s="89"/>
      <c r="Q805" s="89"/>
      <c r="R805" s="90"/>
      <c r="S805" s="62"/>
      <c r="T805" s="56" t="s">
        <v>109</v>
      </c>
      <c r="AD805" s="91"/>
      <c r="AE805" s="62"/>
      <c r="AF805" s="62"/>
      <c r="AG805" s="62"/>
      <c r="AH805" s="92"/>
      <c r="AI805" s="62"/>
      <c r="AJ805" s="62"/>
      <c r="AK805" s="61"/>
    </row>
    <row r="806" spans="1:37">
      <c r="A806" s="93" t="s">
        <v>110</v>
      </c>
      <c r="B806" s="58"/>
      <c r="C806" s="59"/>
      <c r="D806" s="58"/>
      <c r="E806" s="58"/>
      <c r="F806" s="94" t="s">
        <v>21</v>
      </c>
      <c r="G806" s="58"/>
      <c r="H806" s="59"/>
      <c r="I806" s="58"/>
      <c r="J806" s="58"/>
      <c r="K806" s="94" t="s">
        <v>21</v>
      </c>
      <c r="L806" s="58"/>
      <c r="M806" s="59"/>
      <c r="N806" s="95"/>
      <c r="O806" s="95"/>
      <c r="P806" s="96"/>
      <c r="Q806" s="97"/>
      <c r="R806" s="98"/>
      <c r="S806" s="62"/>
      <c r="T806" s="62"/>
      <c r="AD806" s="87" t="s">
        <v>111</v>
      </c>
      <c r="AE806" s="58"/>
      <c r="AF806" s="58"/>
      <c r="AG806" s="58"/>
      <c r="AH806" s="72"/>
      <c r="AI806" s="58"/>
      <c r="AJ806" s="58"/>
      <c r="AK806" s="59"/>
    </row>
    <row r="807" spans="1:37">
      <c r="A807" s="60"/>
      <c r="C807" s="61"/>
      <c r="H807" s="61"/>
      <c r="K807" s="99"/>
      <c r="M807" s="61"/>
      <c r="N807" s="62"/>
      <c r="Q807" s="100"/>
      <c r="R807" s="61"/>
      <c r="S807" s="62"/>
      <c r="T807" s="58"/>
      <c r="U807" s="58"/>
      <c r="V807" s="58"/>
      <c r="W807" s="58"/>
      <c r="X807" s="58"/>
      <c r="Y807" s="58"/>
      <c r="Z807" s="58"/>
      <c r="AA807" s="58"/>
      <c r="AB807" s="58"/>
      <c r="AC807" s="62"/>
      <c r="AD807" s="91"/>
      <c r="AE807" s="62"/>
      <c r="AF807" s="62"/>
      <c r="AG807" s="62"/>
      <c r="AH807" s="92"/>
      <c r="AI807" s="62"/>
      <c r="AJ807" s="62"/>
      <c r="AK807" s="61"/>
    </row>
    <row r="808" spans="1:37">
      <c r="A808" s="93" t="s">
        <v>112</v>
      </c>
      <c r="B808" s="58"/>
      <c r="C808" s="59"/>
      <c r="D808" s="58"/>
      <c r="E808" s="58"/>
      <c r="F808" s="94" t="s">
        <v>21</v>
      </c>
      <c r="G808" s="58"/>
      <c r="H808" s="59"/>
      <c r="I808" s="58"/>
      <c r="J808" s="58"/>
      <c r="K808" s="94" t="s">
        <v>21</v>
      </c>
      <c r="L808" s="58"/>
      <c r="M808" s="59"/>
      <c r="N808" s="58"/>
      <c r="O808" s="58"/>
      <c r="P808" s="94" t="s">
        <v>21</v>
      </c>
      <c r="Q808" s="101"/>
      <c r="R808" s="59"/>
      <c r="S808" s="62"/>
      <c r="T808" s="62"/>
      <c r="AD808" s="87" t="s">
        <v>113</v>
      </c>
      <c r="AE808" s="58"/>
      <c r="AF808" s="58"/>
      <c r="AG808" s="58"/>
      <c r="AH808" s="72"/>
      <c r="AI808" s="58"/>
      <c r="AJ808" s="58"/>
      <c r="AK808" s="59"/>
    </row>
    <row r="809" spans="1:37">
      <c r="AD809" s="91" t="s">
        <v>114</v>
      </c>
      <c r="AE809" s="62"/>
      <c r="AF809" s="62"/>
      <c r="AG809" s="62"/>
      <c r="AH809" s="92"/>
      <c r="AI809" s="62"/>
      <c r="AJ809" s="62"/>
      <c r="AK809" s="61"/>
    </row>
    <row r="810" spans="1:37">
      <c r="A810" s="102"/>
      <c r="B810" s="76"/>
      <c r="C810" s="76"/>
      <c r="D810" s="76"/>
      <c r="E810" s="76" t="s">
        <v>100</v>
      </c>
      <c r="F810" s="76"/>
      <c r="G810" s="76"/>
      <c r="H810" s="76"/>
      <c r="I810" s="76"/>
      <c r="J810" s="76"/>
      <c r="K810" s="76"/>
      <c r="L810" s="76"/>
      <c r="M810" s="76"/>
      <c r="N810" s="85" t="s">
        <v>40</v>
      </c>
      <c r="O810" s="76"/>
      <c r="P810" s="76"/>
      <c r="Q810" s="76"/>
      <c r="R810" s="76"/>
      <c r="S810" s="76"/>
      <c r="T810" s="76" t="s">
        <v>101</v>
      </c>
      <c r="U810" s="76"/>
      <c r="V810" s="76"/>
      <c r="W810" s="76"/>
      <c r="X810" s="76"/>
      <c r="Y810" s="76"/>
      <c r="Z810" s="76"/>
      <c r="AA810" s="76"/>
      <c r="AB810" s="80"/>
      <c r="AD810" s="87" t="s">
        <v>115</v>
      </c>
      <c r="AE810" s="58"/>
      <c r="AF810" s="58"/>
      <c r="AG810" s="58"/>
      <c r="AH810" s="72"/>
      <c r="AI810" s="58"/>
      <c r="AJ810" s="58"/>
      <c r="AK810" s="59"/>
    </row>
    <row r="811" spans="1:37">
      <c r="A811" s="103" t="s">
        <v>116</v>
      </c>
      <c r="B811" s="104" t="s">
        <v>117</v>
      </c>
      <c r="C811" s="104"/>
      <c r="D811" s="104"/>
      <c r="E811" s="104"/>
      <c r="F811" s="104"/>
      <c r="G811" s="105"/>
      <c r="H811" s="104" t="s">
        <v>118</v>
      </c>
      <c r="I811" s="104"/>
      <c r="J811" s="105"/>
      <c r="K811" s="106" t="s">
        <v>119</v>
      </c>
      <c r="L811" s="107" t="s">
        <v>120</v>
      </c>
      <c r="M811" s="108"/>
      <c r="N811" s="109" t="s">
        <v>94</v>
      </c>
      <c r="O811" s="105" t="s">
        <v>116</v>
      </c>
      <c r="P811" s="104" t="s">
        <v>117</v>
      </c>
      <c r="Q811" s="104"/>
      <c r="R811" s="104"/>
      <c r="S811" s="104"/>
      <c r="T811" s="104"/>
      <c r="U811" s="105"/>
      <c r="V811" s="104" t="s">
        <v>118</v>
      </c>
      <c r="W811" s="104"/>
      <c r="X811" s="105"/>
      <c r="Y811" s="106" t="s">
        <v>119</v>
      </c>
      <c r="Z811" s="107" t="s">
        <v>120</v>
      </c>
      <c r="AA811" s="108"/>
      <c r="AB811" s="109" t="s">
        <v>94</v>
      </c>
    </row>
    <row r="812" spans="1:37">
      <c r="A812" s="110" t="s">
        <v>121</v>
      </c>
      <c r="B812" s="111"/>
      <c r="C812" s="111"/>
      <c r="D812" s="111"/>
      <c r="E812" s="111"/>
      <c r="F812" s="111"/>
      <c r="G812" s="112"/>
      <c r="H812" s="111"/>
      <c r="I812" s="111"/>
      <c r="J812" s="112"/>
      <c r="K812" s="113"/>
      <c r="L812" s="114"/>
      <c r="M812" s="115"/>
      <c r="N812" s="116"/>
      <c r="O812" s="117" t="s">
        <v>121</v>
      </c>
      <c r="P812" s="111"/>
      <c r="Q812" s="111"/>
      <c r="R812" s="111"/>
      <c r="S812" s="111"/>
      <c r="T812" s="111"/>
      <c r="U812" s="112"/>
      <c r="V812" s="111"/>
      <c r="W812" s="111"/>
      <c r="X812" s="112"/>
      <c r="Y812" s="113"/>
      <c r="Z812" s="114"/>
      <c r="AA812" s="115"/>
      <c r="AB812" s="116"/>
      <c r="AD812" s="64" t="s">
        <v>122</v>
      </c>
    </row>
    <row r="813" spans="1:37">
      <c r="A813" s="110" t="s">
        <v>123</v>
      </c>
      <c r="B813" s="111"/>
      <c r="C813" s="111"/>
      <c r="D813" s="111"/>
      <c r="E813" s="111"/>
      <c r="F813" s="111"/>
      <c r="G813" s="112"/>
      <c r="H813" s="111"/>
      <c r="I813" s="111"/>
      <c r="J813" s="112"/>
      <c r="K813" s="118"/>
      <c r="L813" s="119"/>
      <c r="M813" s="112"/>
      <c r="N813" s="116"/>
      <c r="O813" s="117" t="s">
        <v>123</v>
      </c>
      <c r="P813" s="111"/>
      <c r="Q813" s="111"/>
      <c r="R813" s="111"/>
      <c r="S813" s="111"/>
      <c r="T813" s="111"/>
      <c r="U813" s="112"/>
      <c r="V813" s="111"/>
      <c r="W813" s="111"/>
      <c r="X813" s="112"/>
      <c r="Y813" s="118"/>
      <c r="Z813" s="119"/>
      <c r="AA813" s="112"/>
      <c r="AB813" s="116"/>
      <c r="AD813" s="120"/>
      <c r="AE813" s="58"/>
      <c r="AF813" s="58"/>
      <c r="AG813" s="58"/>
      <c r="AH813" s="58"/>
      <c r="AI813" s="58"/>
      <c r="AJ813" s="58"/>
      <c r="AK813" s="58"/>
    </row>
    <row r="814" spans="1:37">
      <c r="A814" s="110" t="s">
        <v>124</v>
      </c>
      <c r="B814" s="111"/>
      <c r="C814" s="111"/>
      <c r="D814" s="111"/>
      <c r="E814" s="111"/>
      <c r="F814" s="111"/>
      <c r="G814" s="112"/>
      <c r="H814" s="111"/>
      <c r="I814" s="111"/>
      <c r="J814" s="112"/>
      <c r="K814" s="118"/>
      <c r="L814" s="119"/>
      <c r="M814" s="112"/>
      <c r="N814" s="116"/>
      <c r="O814" s="117" t="s">
        <v>124</v>
      </c>
      <c r="P814" s="111"/>
      <c r="Q814" s="111"/>
      <c r="R814" s="111"/>
      <c r="S814" s="111"/>
      <c r="T814" s="111"/>
      <c r="U814" s="112"/>
      <c r="V814" s="111"/>
      <c r="W814" s="111"/>
      <c r="X814" s="112"/>
      <c r="Y814" s="118"/>
      <c r="Z814" s="119"/>
      <c r="AA814" s="112"/>
      <c r="AB814" s="116"/>
      <c r="AD814" s="64" t="s">
        <v>96</v>
      </c>
    </row>
    <row r="815" spans="1:37">
      <c r="A815" s="110" t="s">
        <v>125</v>
      </c>
      <c r="B815" s="111"/>
      <c r="C815" s="111"/>
      <c r="D815" s="111"/>
      <c r="E815" s="111"/>
      <c r="F815" s="111"/>
      <c r="G815" s="112"/>
      <c r="H815" s="111"/>
      <c r="I815" s="111"/>
      <c r="J815" s="112"/>
      <c r="K815" s="118"/>
      <c r="L815" s="119"/>
      <c r="M815" s="112"/>
      <c r="N815" s="116"/>
      <c r="O815" s="117" t="s">
        <v>125</v>
      </c>
      <c r="P815" s="111"/>
      <c r="Q815" s="111"/>
      <c r="R815" s="111"/>
      <c r="S815" s="111"/>
      <c r="T815" s="111"/>
      <c r="U815" s="112"/>
      <c r="V815" s="111"/>
      <c r="W815" s="111"/>
      <c r="X815" s="112"/>
      <c r="Y815" s="118"/>
      <c r="Z815" s="119"/>
      <c r="AA815" s="112"/>
      <c r="AB815" s="116"/>
      <c r="AD815" s="120"/>
      <c r="AE815" s="58"/>
      <c r="AF815" s="58"/>
      <c r="AG815" s="58"/>
      <c r="AH815" s="58"/>
      <c r="AI815" s="58"/>
      <c r="AJ815" s="58"/>
      <c r="AK815" s="58"/>
    </row>
    <row r="816" spans="1:37">
      <c r="A816" s="110" t="s">
        <v>126</v>
      </c>
      <c r="B816" s="111"/>
      <c r="C816" s="111"/>
      <c r="D816" s="111"/>
      <c r="E816" s="111"/>
      <c r="F816" s="111"/>
      <c r="G816" s="112"/>
      <c r="H816" s="111"/>
      <c r="I816" s="111"/>
      <c r="J816" s="112"/>
      <c r="K816" s="118"/>
      <c r="L816" s="119"/>
      <c r="M816" s="112"/>
      <c r="N816" s="116"/>
      <c r="O816" s="117" t="s">
        <v>126</v>
      </c>
      <c r="P816" s="111"/>
      <c r="Q816" s="111"/>
      <c r="R816" s="111"/>
      <c r="S816" s="111"/>
      <c r="T816" s="111"/>
      <c r="U816" s="112"/>
      <c r="V816" s="111"/>
      <c r="W816" s="111"/>
      <c r="X816" s="112"/>
      <c r="Y816" s="118"/>
      <c r="Z816" s="119"/>
      <c r="AA816" s="112"/>
      <c r="AB816" s="116"/>
      <c r="AD816" s="64" t="s">
        <v>127</v>
      </c>
    </row>
    <row r="817" spans="1:37">
      <c r="A817" s="121" t="s">
        <v>128</v>
      </c>
      <c r="B817" s="58"/>
      <c r="C817" s="58"/>
      <c r="D817" s="58"/>
      <c r="E817" s="58"/>
      <c r="F817" s="58"/>
      <c r="G817" s="72"/>
      <c r="H817" s="58"/>
      <c r="I817" s="58"/>
      <c r="J817" s="72"/>
      <c r="K817" s="122"/>
      <c r="L817" s="123"/>
      <c r="M817" s="72"/>
      <c r="N817" s="59"/>
      <c r="O817" s="124" t="s">
        <v>128</v>
      </c>
      <c r="P817" s="58"/>
      <c r="Q817" s="58"/>
      <c r="R817" s="58"/>
      <c r="S817" s="58"/>
      <c r="T817" s="58"/>
      <c r="U817" s="72"/>
      <c r="V817" s="58"/>
      <c r="W817" s="58"/>
      <c r="X817" s="72"/>
      <c r="Y817" s="122"/>
      <c r="Z817" s="123"/>
      <c r="AA817" s="72"/>
      <c r="AB817" s="59"/>
      <c r="AD817" s="120"/>
      <c r="AE817" s="125" t="str">
        <f>Daten!$A$35</f>
        <v>Fredenbeck</v>
      </c>
      <c r="AF817" s="58"/>
      <c r="AG817" s="58"/>
      <c r="AH817" s="58"/>
      <c r="AI817" s="58"/>
      <c r="AJ817" s="58"/>
      <c r="AK817" s="58"/>
    </row>
    <row r="818" spans="1:37">
      <c r="A818" s="65" t="s">
        <v>129</v>
      </c>
      <c r="N818" s="61"/>
      <c r="O818" s="64" t="s">
        <v>129</v>
      </c>
      <c r="AB818" s="61"/>
      <c r="AD818" s="64" t="s">
        <v>130</v>
      </c>
    </row>
    <row r="819" spans="1:37">
      <c r="A819" s="57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9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8"/>
      <c r="AB819" s="59"/>
      <c r="AD819" s="58"/>
      <c r="AE819" s="126" t="str">
        <f>Daten!$A$32</f>
        <v>05.05.2017</v>
      </c>
      <c r="AF819" s="58"/>
      <c r="AG819" s="58"/>
      <c r="AH819" s="58"/>
      <c r="AI819" s="58"/>
      <c r="AJ819" s="58"/>
      <c r="AK819" s="58"/>
    </row>
    <row r="820" spans="1:37">
      <c r="A820" s="51" t="s">
        <v>95</v>
      </c>
      <c r="B820" s="52"/>
      <c r="C820" s="52"/>
      <c r="D820" s="52"/>
      <c r="E820" s="53"/>
      <c r="F820" s="54" t="s">
        <v>96</v>
      </c>
      <c r="G820" s="52"/>
      <c r="H820" s="52"/>
      <c r="I820" s="52"/>
      <c r="J820" s="52"/>
      <c r="K820" s="52"/>
      <c r="L820" s="52"/>
      <c r="M820" s="52"/>
      <c r="N820" s="52"/>
      <c r="O820" s="52"/>
      <c r="P820" s="53"/>
      <c r="Q820" s="54" t="s">
        <v>97</v>
      </c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3"/>
      <c r="AC820" s="55" t="s">
        <v>98</v>
      </c>
    </row>
    <row r="821" spans="1:37">
      <c r="A821" s="57"/>
      <c r="B821" s="58"/>
      <c r="C821" s="58"/>
      <c r="D821" s="58"/>
      <c r="E821" s="59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9"/>
      <c r="Q821" s="58"/>
      <c r="R821" s="58" t="str">
        <f ca="1">SamstagHaupt!P48</f>
        <v>Niendorfer TSV</v>
      </c>
      <c r="S821" s="58"/>
      <c r="T821" s="58"/>
      <c r="U821" s="58"/>
      <c r="V821" s="58"/>
      <c r="W821" s="58"/>
      <c r="X821" s="58"/>
      <c r="Y821" s="58"/>
      <c r="Z821" s="58"/>
      <c r="AA821" s="58" t="str">
        <f>SamstagHaupt!N48</f>
        <v>M30</v>
      </c>
      <c r="AB821" s="59"/>
      <c r="AC821" s="55" t="s">
        <v>99</v>
      </c>
    </row>
    <row r="822" spans="1:37" ht="15.95" customHeight="1">
      <c r="A822" s="60" t="s">
        <v>100</v>
      </c>
      <c r="C822" s="56" t="str">
        <f ca="1">SamstagHaupt!I48</f>
        <v>TV Kleefeld</v>
      </c>
      <c r="M822" s="61"/>
      <c r="N822" s="62" t="s">
        <v>101</v>
      </c>
      <c r="O822" s="63"/>
      <c r="P822" s="56" t="str">
        <f ca="1">SamstagHaupt!M48</f>
        <v>SV Weiler</v>
      </c>
      <c r="AB822" s="61"/>
    </row>
    <row r="823" spans="1:37">
      <c r="A823" s="57"/>
      <c r="B823" s="58"/>
      <c r="C823" s="58"/>
      <c r="M823" s="61"/>
      <c r="N823" s="62"/>
      <c r="AB823" s="61"/>
      <c r="AD823" s="64" t="s">
        <v>37</v>
      </c>
      <c r="AG823" s="64" t="s">
        <v>102</v>
      </c>
      <c r="AJ823" s="64" t="s">
        <v>39</v>
      </c>
    </row>
    <row r="824" spans="1:37">
      <c r="A824" s="65" t="s">
        <v>100</v>
      </c>
      <c r="C824" s="66"/>
      <c r="D824" s="67"/>
      <c r="E824" s="67"/>
      <c r="F824" s="67"/>
      <c r="G824" s="67"/>
      <c r="H824" s="68"/>
      <c r="I824" s="67"/>
      <c r="J824" s="67"/>
      <c r="K824" s="67"/>
      <c r="L824" s="67"/>
      <c r="M824" s="68"/>
      <c r="N824" s="67"/>
      <c r="O824" s="67"/>
      <c r="P824" s="67"/>
      <c r="Q824" s="67"/>
      <c r="R824" s="68"/>
      <c r="S824" s="67"/>
      <c r="T824" s="67"/>
      <c r="U824" s="67"/>
      <c r="V824" s="67"/>
      <c r="W824" s="68"/>
      <c r="X824" s="67"/>
      <c r="Y824" s="67"/>
      <c r="Z824" s="67"/>
      <c r="AA824" s="67"/>
      <c r="AB824" s="68"/>
      <c r="AC824" s="62"/>
      <c r="AD824" s="69"/>
      <c r="AE824" s="53"/>
      <c r="AF824" s="62"/>
      <c r="AG824" s="69"/>
      <c r="AH824" s="53"/>
      <c r="AJ824" s="69"/>
      <c r="AK824" s="53"/>
    </row>
    <row r="825" spans="1:37">
      <c r="A825" s="70" t="s">
        <v>101</v>
      </c>
      <c r="B825" s="58"/>
      <c r="C825" s="71"/>
      <c r="D825" s="72"/>
      <c r="E825" s="72"/>
      <c r="F825" s="72"/>
      <c r="G825" s="72"/>
      <c r="H825" s="59"/>
      <c r="I825" s="72"/>
      <c r="J825" s="72"/>
      <c r="K825" s="72"/>
      <c r="L825" s="72"/>
      <c r="M825" s="59"/>
      <c r="N825" s="72"/>
      <c r="O825" s="72"/>
      <c r="P825" s="72"/>
      <c r="Q825" s="72"/>
      <c r="R825" s="59"/>
      <c r="S825" s="72"/>
      <c r="T825" s="72"/>
      <c r="U825" s="72"/>
      <c r="V825" s="72"/>
      <c r="W825" s="59"/>
      <c r="X825" s="72"/>
      <c r="Y825" s="72"/>
      <c r="Z825" s="72"/>
      <c r="AA825" s="72"/>
      <c r="AB825" s="59"/>
      <c r="AC825" s="62"/>
      <c r="AD825" s="462">
        <f>SamstagHaupt!C48</f>
        <v>7</v>
      </c>
      <c r="AE825" s="463"/>
      <c r="AF825" s="62"/>
      <c r="AG825" s="462">
        <f>SamstagHaupt!E48</f>
        <v>27</v>
      </c>
      <c r="AH825" s="463"/>
      <c r="AJ825" s="462">
        <f>SamstagHaupt!F48</f>
        <v>3</v>
      </c>
      <c r="AK825" s="463"/>
    </row>
    <row r="826" spans="1:37">
      <c r="A826" s="65" t="s">
        <v>100</v>
      </c>
      <c r="C826" s="66"/>
      <c r="D826" s="67"/>
      <c r="E826" s="67"/>
      <c r="F826" s="67"/>
      <c r="G826" s="67"/>
      <c r="H826" s="68"/>
      <c r="I826" s="67"/>
      <c r="J826" s="67"/>
      <c r="K826" s="67"/>
      <c r="L826" s="67"/>
      <c r="M826" s="68"/>
      <c r="N826" s="67"/>
      <c r="O826" s="67"/>
      <c r="P826" s="67"/>
      <c r="Q826" s="67"/>
      <c r="R826" s="68"/>
      <c r="S826" s="67"/>
      <c r="T826" s="67"/>
      <c r="U826" s="67"/>
      <c r="V826" s="67"/>
      <c r="W826" s="68"/>
      <c r="X826" s="67"/>
      <c r="Y826" s="67"/>
      <c r="Z826" s="67"/>
      <c r="AA826" s="67"/>
      <c r="AB826" s="68"/>
      <c r="AC826" s="62"/>
      <c r="AD826" s="57"/>
      <c r="AE826" s="59"/>
      <c r="AF826" s="62"/>
      <c r="AG826" s="57"/>
      <c r="AH826" s="59"/>
      <c r="AJ826" s="57"/>
      <c r="AK826" s="59"/>
    </row>
    <row r="827" spans="1:37">
      <c r="A827" s="70" t="s">
        <v>101</v>
      </c>
      <c r="B827" s="58"/>
      <c r="C827" s="71"/>
      <c r="D827" s="72"/>
      <c r="E827" s="72"/>
      <c r="F827" s="72"/>
      <c r="G827" s="72"/>
      <c r="H827" s="59"/>
      <c r="I827" s="72"/>
      <c r="J827" s="72"/>
      <c r="K827" s="72"/>
      <c r="L827" s="72"/>
      <c r="M827" s="59"/>
      <c r="N827" s="72"/>
      <c r="O827" s="72"/>
      <c r="P827" s="72"/>
      <c r="Q827" s="72"/>
      <c r="R827" s="59"/>
      <c r="S827" s="72"/>
      <c r="T827" s="72"/>
      <c r="U827" s="72"/>
      <c r="V827" s="72"/>
      <c r="W827" s="59"/>
      <c r="X827" s="72"/>
      <c r="Y827" s="72"/>
      <c r="Z827" s="72"/>
      <c r="AA827" s="72"/>
      <c r="AB827" s="59"/>
      <c r="AC827" s="62"/>
      <c r="AD827" s="62"/>
      <c r="AE827" s="62"/>
      <c r="AF827" s="62"/>
      <c r="AG827" s="62"/>
    </row>
    <row r="828" spans="1:37">
      <c r="A828" s="65" t="s">
        <v>100</v>
      </c>
      <c r="C828" s="66"/>
      <c r="D828" s="67"/>
      <c r="E828" s="67"/>
      <c r="F828" s="67"/>
      <c r="G828" s="67"/>
      <c r="H828" s="68"/>
      <c r="I828" s="67"/>
      <c r="J828" s="67"/>
      <c r="K828" s="67"/>
      <c r="L828" s="67"/>
      <c r="M828" s="68"/>
      <c r="N828" s="67"/>
      <c r="O828" s="67"/>
      <c r="P828" s="67"/>
      <c r="Q828" s="67"/>
      <c r="R828" s="68"/>
      <c r="S828" s="67"/>
      <c r="T828" s="67"/>
      <c r="U828" s="67"/>
      <c r="V828" s="67"/>
      <c r="W828" s="68"/>
      <c r="X828" s="67"/>
      <c r="Y828" s="67"/>
      <c r="Z828" s="67"/>
      <c r="AA828" s="67"/>
      <c r="AB828" s="68"/>
      <c r="AC828" s="62"/>
      <c r="AD828" s="73" t="s">
        <v>103</v>
      </c>
      <c r="AE828" s="62"/>
      <c r="AF828" s="62"/>
      <c r="AG828" s="62"/>
    </row>
    <row r="829" spans="1:37">
      <c r="A829" s="70" t="s">
        <v>101</v>
      </c>
      <c r="B829" s="58"/>
      <c r="C829" s="71"/>
      <c r="D829" s="72"/>
      <c r="E829" s="72"/>
      <c r="F829" s="72"/>
      <c r="G829" s="72"/>
      <c r="H829" s="59"/>
      <c r="I829" s="72"/>
      <c r="J829" s="72"/>
      <c r="K829" s="72"/>
      <c r="L829" s="72"/>
      <c r="M829" s="59"/>
      <c r="N829" s="72"/>
      <c r="O829" s="72"/>
      <c r="P829" s="72"/>
      <c r="Q829" s="72"/>
      <c r="R829" s="59"/>
      <c r="S829" s="72"/>
      <c r="T829" s="72"/>
      <c r="U829" s="72"/>
      <c r="V829" s="72"/>
      <c r="W829" s="59"/>
      <c r="X829" s="72"/>
      <c r="Y829" s="72"/>
      <c r="Z829" s="72"/>
      <c r="AA829" s="72"/>
      <c r="AB829" s="59"/>
      <c r="AC829" s="62"/>
      <c r="AD829" s="62"/>
      <c r="AE829" s="62"/>
      <c r="AF829" s="62"/>
      <c r="AG829" s="62"/>
    </row>
    <row r="830" spans="1:37">
      <c r="A830" s="65" t="s">
        <v>100</v>
      </c>
      <c r="C830" s="66"/>
      <c r="D830" s="67"/>
      <c r="E830" s="67"/>
      <c r="F830" s="67"/>
      <c r="G830" s="67"/>
      <c r="H830" s="68"/>
      <c r="I830" s="67"/>
      <c r="J830" s="67"/>
      <c r="K830" s="67"/>
      <c r="L830" s="67"/>
      <c r="M830" s="68"/>
      <c r="N830" s="67"/>
      <c r="O830" s="67"/>
      <c r="P830" s="67"/>
      <c r="Q830" s="67"/>
      <c r="R830" s="68"/>
      <c r="S830" s="67"/>
      <c r="T830" s="67"/>
      <c r="U830" s="67"/>
      <c r="V830" s="67"/>
      <c r="W830" s="68"/>
      <c r="X830" s="67"/>
      <c r="Y830" s="67"/>
      <c r="Z830" s="67"/>
      <c r="AA830" s="67"/>
      <c r="AB830" s="68"/>
      <c r="AC830" s="62"/>
      <c r="AD830" s="74" t="str">
        <f>Daten!$A$31</f>
        <v>DM Senioren 2017</v>
      </c>
      <c r="AE830" s="58"/>
      <c r="AF830" s="58"/>
      <c r="AG830" s="58"/>
      <c r="AH830" s="58"/>
      <c r="AI830" s="58"/>
      <c r="AJ830" s="58"/>
      <c r="AK830" s="58"/>
    </row>
    <row r="831" spans="1:37">
      <c r="A831" s="70" t="s">
        <v>101</v>
      </c>
      <c r="B831" s="58"/>
      <c r="C831" s="71"/>
      <c r="D831" s="72"/>
      <c r="E831" s="72"/>
      <c r="F831" s="72"/>
      <c r="G831" s="72"/>
      <c r="H831" s="59"/>
      <c r="I831" s="72"/>
      <c r="J831" s="72"/>
      <c r="K831" s="72"/>
      <c r="L831" s="72"/>
      <c r="M831" s="59"/>
      <c r="N831" s="72"/>
      <c r="O831" s="72"/>
      <c r="P831" s="72"/>
      <c r="Q831" s="72"/>
      <c r="R831" s="59"/>
      <c r="S831" s="72"/>
      <c r="T831" s="72"/>
      <c r="U831" s="72"/>
      <c r="V831" s="72"/>
      <c r="W831" s="59"/>
      <c r="X831" s="72"/>
      <c r="Y831" s="72"/>
      <c r="Z831" s="72"/>
      <c r="AA831" s="72"/>
      <c r="AB831" s="59"/>
      <c r="AC831" s="62"/>
      <c r="AD831" s="75" t="str">
        <f>SamstagHaupt!G48</f>
        <v>M30</v>
      </c>
      <c r="AE831" s="76"/>
      <c r="AF831" s="76"/>
      <c r="AG831" s="75" t="s">
        <v>34</v>
      </c>
      <c r="AH831" s="76"/>
      <c r="AI831" s="76"/>
      <c r="AJ831" s="76"/>
      <c r="AK831" s="76"/>
    </row>
    <row r="832" spans="1:37">
      <c r="A832" s="65" t="s">
        <v>100</v>
      </c>
      <c r="C832" s="66"/>
      <c r="D832" s="67"/>
      <c r="E832" s="67"/>
      <c r="F832" s="67"/>
      <c r="G832" s="67"/>
      <c r="H832" s="68"/>
      <c r="I832" s="67"/>
      <c r="J832" s="67"/>
      <c r="K832" s="67"/>
      <c r="L832" s="67"/>
      <c r="M832" s="68"/>
      <c r="N832" s="67"/>
      <c r="O832" s="67"/>
      <c r="P832" s="67"/>
      <c r="Q832" s="67"/>
      <c r="R832" s="68"/>
      <c r="S832" s="67"/>
      <c r="T832" s="67"/>
      <c r="U832" s="67"/>
      <c r="V832" s="67"/>
      <c r="W832" s="68"/>
      <c r="X832" s="67"/>
      <c r="Y832" s="67"/>
      <c r="Z832" s="67"/>
      <c r="AA832" s="67"/>
      <c r="AB832" s="68"/>
      <c r="AC832" s="62"/>
      <c r="AD832" s="77"/>
      <c r="AE832" s="62"/>
      <c r="AF832" s="62"/>
      <c r="AG832" s="62"/>
      <c r="AH832" s="62"/>
      <c r="AI832" s="62"/>
      <c r="AJ832" s="62"/>
      <c r="AK832" s="62"/>
    </row>
    <row r="833" spans="1:37">
      <c r="A833" s="70" t="s">
        <v>101</v>
      </c>
      <c r="B833" s="58"/>
      <c r="C833" s="71"/>
      <c r="D833" s="72"/>
      <c r="E833" s="72"/>
      <c r="F833" s="72"/>
      <c r="G833" s="72"/>
      <c r="H833" s="59"/>
      <c r="I833" s="72"/>
      <c r="J833" s="72"/>
      <c r="K833" s="72"/>
      <c r="L833" s="72"/>
      <c r="M833" s="59"/>
      <c r="N833" s="72"/>
      <c r="O833" s="72"/>
      <c r="P833" s="72"/>
      <c r="Q833" s="72"/>
      <c r="R833" s="59"/>
      <c r="S833" s="72"/>
      <c r="T833" s="72"/>
      <c r="U833" s="72"/>
      <c r="V833" s="72"/>
      <c r="W833" s="59"/>
      <c r="X833" s="72"/>
      <c r="Y833" s="72"/>
      <c r="Z833" s="72"/>
      <c r="AA833" s="72"/>
      <c r="AB833" s="59"/>
      <c r="AC833" s="62"/>
      <c r="AD833" s="78" t="s">
        <v>104</v>
      </c>
      <c r="AE833" s="76"/>
      <c r="AF833" s="76"/>
      <c r="AG833" s="76"/>
      <c r="AH833" s="79"/>
      <c r="AI833" s="76"/>
      <c r="AJ833" s="76"/>
      <c r="AK833" s="80"/>
    </row>
    <row r="834" spans="1:37">
      <c r="D834" s="64"/>
      <c r="AD834" s="81"/>
      <c r="AE834" s="52"/>
      <c r="AF834" s="52"/>
      <c r="AG834" s="52"/>
      <c r="AH834" s="82"/>
      <c r="AI834" s="52"/>
      <c r="AJ834" s="52"/>
      <c r="AK834" s="53"/>
    </row>
    <row r="835" spans="1:37">
      <c r="A835" s="83" t="s">
        <v>105</v>
      </c>
      <c r="B835" s="76"/>
      <c r="C835" s="80"/>
      <c r="D835" s="84"/>
      <c r="E835" s="84" t="s">
        <v>100</v>
      </c>
      <c r="F835" s="85" t="s">
        <v>21</v>
      </c>
      <c r="G835" s="84" t="s">
        <v>101</v>
      </c>
      <c r="H835" s="86"/>
      <c r="I835" s="84" t="s">
        <v>106</v>
      </c>
      <c r="J835" s="84"/>
      <c r="K835" s="84"/>
      <c r="L835" s="84"/>
      <c r="M835" s="86"/>
      <c r="N835" s="84" t="s">
        <v>107</v>
      </c>
      <c r="O835" s="84"/>
      <c r="P835" s="84"/>
      <c r="Q835" s="84"/>
      <c r="R835" s="86"/>
      <c r="S835" s="73"/>
      <c r="T835" s="73"/>
      <c r="AD835" s="87" t="s">
        <v>108</v>
      </c>
      <c r="AE835" s="58"/>
      <c r="AF835" s="58"/>
      <c r="AG835" s="58"/>
      <c r="AH835" s="72"/>
      <c r="AI835" s="58"/>
      <c r="AJ835" s="58"/>
      <c r="AK835" s="59"/>
    </row>
    <row r="836" spans="1:37">
      <c r="A836" s="60"/>
      <c r="C836" s="61"/>
      <c r="H836" s="61"/>
      <c r="M836" s="61"/>
      <c r="N836" s="88"/>
      <c r="O836" s="89"/>
      <c r="P836" s="89"/>
      <c r="Q836" s="89"/>
      <c r="R836" s="90"/>
      <c r="S836" s="62"/>
      <c r="T836" s="56" t="s">
        <v>109</v>
      </c>
      <c r="AD836" s="91"/>
      <c r="AE836" s="62"/>
      <c r="AF836" s="62"/>
      <c r="AG836" s="62"/>
      <c r="AH836" s="92"/>
      <c r="AI836" s="62"/>
      <c r="AJ836" s="62"/>
      <c r="AK836" s="61"/>
    </row>
    <row r="837" spans="1:37">
      <c r="A837" s="93" t="s">
        <v>110</v>
      </c>
      <c r="B837" s="58"/>
      <c r="C837" s="59"/>
      <c r="D837" s="58"/>
      <c r="E837" s="58"/>
      <c r="F837" s="94" t="s">
        <v>21</v>
      </c>
      <c r="G837" s="58"/>
      <c r="H837" s="59"/>
      <c r="I837" s="58"/>
      <c r="J837" s="58"/>
      <c r="K837" s="94" t="s">
        <v>21</v>
      </c>
      <c r="L837" s="58"/>
      <c r="M837" s="59"/>
      <c r="N837" s="95"/>
      <c r="O837" s="95"/>
      <c r="P837" s="96"/>
      <c r="Q837" s="97"/>
      <c r="R837" s="98"/>
      <c r="S837" s="62"/>
      <c r="T837" s="62"/>
      <c r="AD837" s="87" t="s">
        <v>111</v>
      </c>
      <c r="AE837" s="58"/>
      <c r="AF837" s="58"/>
      <c r="AG837" s="58"/>
      <c r="AH837" s="72"/>
      <c r="AI837" s="58"/>
      <c r="AJ837" s="58"/>
      <c r="AK837" s="59"/>
    </row>
    <row r="838" spans="1:37">
      <c r="A838" s="60"/>
      <c r="C838" s="61"/>
      <c r="H838" s="61"/>
      <c r="K838" s="99"/>
      <c r="M838" s="61"/>
      <c r="N838" s="62"/>
      <c r="Q838" s="100"/>
      <c r="R838" s="61"/>
      <c r="S838" s="62"/>
      <c r="T838" s="58"/>
      <c r="U838" s="58"/>
      <c r="V838" s="58"/>
      <c r="W838" s="58"/>
      <c r="X838" s="58"/>
      <c r="Y838" s="58"/>
      <c r="Z838" s="58"/>
      <c r="AA838" s="58"/>
      <c r="AB838" s="58"/>
      <c r="AC838" s="62"/>
      <c r="AD838" s="91"/>
      <c r="AE838" s="62"/>
      <c r="AF838" s="62"/>
      <c r="AG838" s="62"/>
      <c r="AH838" s="92"/>
      <c r="AI838" s="62"/>
      <c r="AJ838" s="62"/>
      <c r="AK838" s="61"/>
    </row>
    <row r="839" spans="1:37">
      <c r="A839" s="93" t="s">
        <v>112</v>
      </c>
      <c r="B839" s="58"/>
      <c r="C839" s="59"/>
      <c r="D839" s="58"/>
      <c r="E839" s="58"/>
      <c r="F839" s="94" t="s">
        <v>21</v>
      </c>
      <c r="G839" s="58"/>
      <c r="H839" s="59"/>
      <c r="I839" s="58"/>
      <c r="J839" s="58"/>
      <c r="K839" s="94" t="s">
        <v>21</v>
      </c>
      <c r="L839" s="58"/>
      <c r="M839" s="59"/>
      <c r="N839" s="58"/>
      <c r="O839" s="58"/>
      <c r="P839" s="94" t="s">
        <v>21</v>
      </c>
      <c r="Q839" s="101"/>
      <c r="R839" s="59"/>
      <c r="S839" s="62"/>
      <c r="T839" s="62"/>
      <c r="AD839" s="87" t="s">
        <v>113</v>
      </c>
      <c r="AE839" s="58"/>
      <c r="AF839" s="58"/>
      <c r="AG839" s="58"/>
      <c r="AH839" s="72"/>
      <c r="AI839" s="58"/>
      <c r="AJ839" s="58"/>
      <c r="AK839" s="59"/>
    </row>
    <row r="840" spans="1:37">
      <c r="AD840" s="91" t="s">
        <v>114</v>
      </c>
      <c r="AE840" s="62"/>
      <c r="AF840" s="62"/>
      <c r="AG840" s="62"/>
      <c r="AH840" s="92"/>
      <c r="AI840" s="62"/>
      <c r="AJ840" s="62"/>
      <c r="AK840" s="61"/>
    </row>
    <row r="841" spans="1:37">
      <c r="A841" s="102"/>
      <c r="B841" s="76"/>
      <c r="C841" s="76"/>
      <c r="D841" s="76"/>
      <c r="E841" s="76" t="s">
        <v>100</v>
      </c>
      <c r="F841" s="76"/>
      <c r="G841" s="76"/>
      <c r="H841" s="76"/>
      <c r="I841" s="76"/>
      <c r="J841" s="76"/>
      <c r="K841" s="76"/>
      <c r="L841" s="76"/>
      <c r="M841" s="76"/>
      <c r="N841" s="85" t="s">
        <v>40</v>
      </c>
      <c r="O841" s="76"/>
      <c r="P841" s="76"/>
      <c r="Q841" s="76"/>
      <c r="R841" s="76"/>
      <c r="S841" s="76"/>
      <c r="T841" s="76" t="s">
        <v>101</v>
      </c>
      <c r="U841" s="76"/>
      <c r="V841" s="76"/>
      <c r="W841" s="76"/>
      <c r="X841" s="76"/>
      <c r="Y841" s="76"/>
      <c r="Z841" s="76"/>
      <c r="AA841" s="76"/>
      <c r="AB841" s="80"/>
      <c r="AD841" s="87" t="s">
        <v>115</v>
      </c>
      <c r="AE841" s="58"/>
      <c r="AF841" s="58"/>
      <c r="AG841" s="58"/>
      <c r="AH841" s="72"/>
      <c r="AI841" s="58"/>
      <c r="AJ841" s="58"/>
      <c r="AK841" s="59"/>
    </row>
    <row r="842" spans="1:37">
      <c r="A842" s="103" t="s">
        <v>116</v>
      </c>
      <c r="B842" s="104" t="s">
        <v>117</v>
      </c>
      <c r="C842" s="104"/>
      <c r="D842" s="104"/>
      <c r="E842" s="104"/>
      <c r="F842" s="104"/>
      <c r="G842" s="105"/>
      <c r="H842" s="104" t="s">
        <v>118</v>
      </c>
      <c r="I842" s="104"/>
      <c r="J842" s="105"/>
      <c r="K842" s="106" t="s">
        <v>119</v>
      </c>
      <c r="L842" s="107" t="s">
        <v>120</v>
      </c>
      <c r="M842" s="108"/>
      <c r="N842" s="109" t="s">
        <v>94</v>
      </c>
      <c r="O842" s="105" t="s">
        <v>116</v>
      </c>
      <c r="P842" s="104" t="s">
        <v>117</v>
      </c>
      <c r="Q842" s="104"/>
      <c r="R842" s="104"/>
      <c r="S842" s="104"/>
      <c r="T842" s="104"/>
      <c r="U842" s="105"/>
      <c r="V842" s="104" t="s">
        <v>118</v>
      </c>
      <c r="W842" s="104"/>
      <c r="X842" s="105"/>
      <c r="Y842" s="106" t="s">
        <v>119</v>
      </c>
      <c r="Z842" s="107" t="s">
        <v>120</v>
      </c>
      <c r="AA842" s="108"/>
      <c r="AB842" s="109" t="s">
        <v>94</v>
      </c>
    </row>
    <row r="843" spans="1:37">
      <c r="A843" s="110" t="s">
        <v>121</v>
      </c>
      <c r="B843" s="111"/>
      <c r="C843" s="111"/>
      <c r="D843" s="111"/>
      <c r="E843" s="111"/>
      <c r="F843" s="111"/>
      <c r="G843" s="112"/>
      <c r="H843" s="111"/>
      <c r="I843" s="111"/>
      <c r="J843" s="112"/>
      <c r="K843" s="113"/>
      <c r="L843" s="114"/>
      <c r="M843" s="115"/>
      <c r="N843" s="116"/>
      <c r="O843" s="117" t="s">
        <v>121</v>
      </c>
      <c r="P843" s="111"/>
      <c r="Q843" s="111"/>
      <c r="R843" s="111"/>
      <c r="S843" s="111"/>
      <c r="T843" s="111"/>
      <c r="U843" s="112"/>
      <c r="V843" s="111"/>
      <c r="W843" s="111"/>
      <c r="X843" s="112"/>
      <c r="Y843" s="113"/>
      <c r="Z843" s="114"/>
      <c r="AA843" s="115"/>
      <c r="AB843" s="116"/>
      <c r="AD843" s="64" t="s">
        <v>122</v>
      </c>
    </row>
    <row r="844" spans="1:37">
      <c r="A844" s="110" t="s">
        <v>123</v>
      </c>
      <c r="B844" s="111"/>
      <c r="C844" s="111"/>
      <c r="D844" s="111"/>
      <c r="E844" s="111"/>
      <c r="F844" s="111"/>
      <c r="G844" s="112"/>
      <c r="H844" s="111"/>
      <c r="I844" s="111"/>
      <c r="J844" s="112"/>
      <c r="K844" s="118"/>
      <c r="L844" s="119"/>
      <c r="M844" s="112"/>
      <c r="N844" s="116"/>
      <c r="O844" s="117" t="s">
        <v>123</v>
      </c>
      <c r="P844" s="111"/>
      <c r="Q844" s="111"/>
      <c r="R844" s="111"/>
      <c r="S844" s="111"/>
      <c r="T844" s="111"/>
      <c r="U844" s="112"/>
      <c r="V844" s="111"/>
      <c r="W844" s="111"/>
      <c r="X844" s="112"/>
      <c r="Y844" s="118"/>
      <c r="Z844" s="119"/>
      <c r="AA844" s="112"/>
      <c r="AB844" s="116"/>
      <c r="AD844" s="120"/>
      <c r="AE844" s="58"/>
      <c r="AF844" s="58"/>
      <c r="AG844" s="58"/>
      <c r="AH844" s="58"/>
      <c r="AI844" s="58"/>
      <c r="AJ844" s="58"/>
      <c r="AK844" s="58"/>
    </row>
    <row r="845" spans="1:37">
      <c r="A845" s="110" t="s">
        <v>124</v>
      </c>
      <c r="B845" s="111"/>
      <c r="C845" s="111"/>
      <c r="D845" s="111"/>
      <c r="E845" s="111"/>
      <c r="F845" s="111"/>
      <c r="G845" s="112"/>
      <c r="H845" s="111"/>
      <c r="I845" s="111"/>
      <c r="J845" s="112"/>
      <c r="K845" s="118"/>
      <c r="L845" s="119"/>
      <c r="M845" s="112"/>
      <c r="N845" s="116"/>
      <c r="O845" s="117" t="s">
        <v>124</v>
      </c>
      <c r="P845" s="111"/>
      <c r="Q845" s="111"/>
      <c r="R845" s="111"/>
      <c r="S845" s="111"/>
      <c r="T845" s="111"/>
      <c r="U845" s="112"/>
      <c r="V845" s="111"/>
      <c r="W845" s="111"/>
      <c r="X845" s="112"/>
      <c r="Y845" s="118"/>
      <c r="Z845" s="119"/>
      <c r="AA845" s="112"/>
      <c r="AB845" s="116"/>
      <c r="AD845" s="64" t="s">
        <v>96</v>
      </c>
    </row>
    <row r="846" spans="1:37">
      <c r="A846" s="110" t="s">
        <v>125</v>
      </c>
      <c r="B846" s="111"/>
      <c r="C846" s="111"/>
      <c r="D846" s="111"/>
      <c r="E846" s="111"/>
      <c r="F846" s="111"/>
      <c r="G846" s="112"/>
      <c r="H846" s="111"/>
      <c r="I846" s="111"/>
      <c r="J846" s="112"/>
      <c r="K846" s="118"/>
      <c r="L846" s="119"/>
      <c r="M846" s="112"/>
      <c r="N846" s="116"/>
      <c r="O846" s="117" t="s">
        <v>125</v>
      </c>
      <c r="P846" s="111"/>
      <c r="Q846" s="111"/>
      <c r="R846" s="111"/>
      <c r="S846" s="111"/>
      <c r="T846" s="111"/>
      <c r="U846" s="112"/>
      <c r="V846" s="111"/>
      <c r="W846" s="111"/>
      <c r="X846" s="112"/>
      <c r="Y846" s="118"/>
      <c r="Z846" s="119"/>
      <c r="AA846" s="112"/>
      <c r="AB846" s="116"/>
      <c r="AD846" s="120"/>
      <c r="AE846" s="58"/>
      <c r="AF846" s="58"/>
      <c r="AG846" s="58"/>
      <c r="AH846" s="58"/>
      <c r="AI846" s="58"/>
      <c r="AJ846" s="58"/>
      <c r="AK846" s="58"/>
    </row>
    <row r="847" spans="1:37">
      <c r="A847" s="110" t="s">
        <v>126</v>
      </c>
      <c r="B847" s="111"/>
      <c r="C847" s="111"/>
      <c r="D847" s="111"/>
      <c r="E847" s="111"/>
      <c r="F847" s="111"/>
      <c r="G847" s="112"/>
      <c r="H847" s="111"/>
      <c r="I847" s="111"/>
      <c r="J847" s="112"/>
      <c r="K847" s="118"/>
      <c r="L847" s="119"/>
      <c r="M847" s="112"/>
      <c r="N847" s="116"/>
      <c r="O847" s="117" t="s">
        <v>126</v>
      </c>
      <c r="P847" s="111"/>
      <c r="Q847" s="111"/>
      <c r="R847" s="111"/>
      <c r="S847" s="111"/>
      <c r="T847" s="111"/>
      <c r="U847" s="112"/>
      <c r="V847" s="111"/>
      <c r="W847" s="111"/>
      <c r="X847" s="112"/>
      <c r="Y847" s="118"/>
      <c r="Z847" s="119"/>
      <c r="AA847" s="112"/>
      <c r="AB847" s="116"/>
      <c r="AD847" s="64" t="s">
        <v>127</v>
      </c>
    </row>
    <row r="848" spans="1:37">
      <c r="A848" s="121" t="s">
        <v>128</v>
      </c>
      <c r="B848" s="58"/>
      <c r="C848" s="58"/>
      <c r="D848" s="58"/>
      <c r="E848" s="58"/>
      <c r="F848" s="58"/>
      <c r="G848" s="72"/>
      <c r="H848" s="58"/>
      <c r="I848" s="58"/>
      <c r="J848" s="72"/>
      <c r="K848" s="122"/>
      <c r="L848" s="123"/>
      <c r="M848" s="72"/>
      <c r="N848" s="59"/>
      <c r="O848" s="124" t="s">
        <v>128</v>
      </c>
      <c r="P848" s="58"/>
      <c r="Q848" s="58"/>
      <c r="R848" s="58"/>
      <c r="S848" s="58"/>
      <c r="T848" s="58"/>
      <c r="U848" s="72"/>
      <c r="V848" s="58"/>
      <c r="W848" s="58"/>
      <c r="X848" s="72"/>
      <c r="Y848" s="122"/>
      <c r="Z848" s="123"/>
      <c r="AA848" s="72"/>
      <c r="AB848" s="59"/>
      <c r="AD848" s="120"/>
      <c r="AE848" s="125" t="str">
        <f>Daten!$A$35</f>
        <v>Fredenbeck</v>
      </c>
      <c r="AF848" s="58"/>
      <c r="AG848" s="58"/>
      <c r="AH848" s="58"/>
      <c r="AI848" s="58"/>
      <c r="AJ848" s="58"/>
      <c r="AK848" s="58"/>
    </row>
    <row r="849" spans="1:37">
      <c r="A849" s="65" t="s">
        <v>129</v>
      </c>
      <c r="N849" s="61"/>
      <c r="O849" s="64" t="s">
        <v>129</v>
      </c>
      <c r="AB849" s="61"/>
      <c r="AD849" s="64" t="s">
        <v>130</v>
      </c>
    </row>
    <row r="850" spans="1:37">
      <c r="A850" s="57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9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8"/>
      <c r="AB850" s="59"/>
      <c r="AD850" s="58"/>
      <c r="AE850" s="126" t="str">
        <f>Daten!$A$32</f>
        <v>05.05.2017</v>
      </c>
      <c r="AF850" s="58"/>
      <c r="AG850" s="58"/>
      <c r="AH850" s="58"/>
      <c r="AI850" s="58"/>
      <c r="AJ850" s="58"/>
      <c r="AK850" s="58"/>
    </row>
    <row r="851" spans="1:37" ht="12" customHeight="1"/>
    <row r="852" spans="1:37">
      <c r="A852" s="51" t="s">
        <v>95</v>
      </c>
      <c r="B852" s="52"/>
      <c r="C852" s="52"/>
      <c r="D852" s="52"/>
      <c r="E852" s="53"/>
      <c r="F852" s="54" t="s">
        <v>96</v>
      </c>
      <c r="G852" s="52"/>
      <c r="H852" s="52"/>
      <c r="I852" s="52"/>
      <c r="J852" s="52"/>
      <c r="K852" s="52"/>
      <c r="L852" s="52"/>
      <c r="M852" s="52"/>
      <c r="N852" s="52"/>
      <c r="O852" s="52"/>
      <c r="P852" s="53"/>
      <c r="Q852" s="54" t="s">
        <v>97</v>
      </c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3"/>
      <c r="AC852" s="55" t="s">
        <v>98</v>
      </c>
    </row>
    <row r="853" spans="1:37">
      <c r="A853" s="57"/>
      <c r="B853" s="58"/>
      <c r="C853" s="58"/>
      <c r="D853" s="58"/>
      <c r="E853" s="59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9"/>
      <c r="Q853" s="58"/>
      <c r="R853" s="58" t="str">
        <f ca="1">SamstagHaupt!P49</f>
        <v>TuS Aschen-Strang</v>
      </c>
      <c r="S853" s="58"/>
      <c r="T853" s="58"/>
      <c r="U853" s="58"/>
      <c r="V853" s="58"/>
      <c r="W853" s="58"/>
      <c r="X853" s="58"/>
      <c r="Y853" s="58"/>
      <c r="Z853" s="58"/>
      <c r="AA853" s="58" t="str">
        <f>SamstagHaupt!N49</f>
        <v>M30</v>
      </c>
      <c r="AB853" s="59"/>
      <c r="AC853" s="55" t="s">
        <v>99</v>
      </c>
    </row>
    <row r="854" spans="1:37" ht="15.95" customHeight="1">
      <c r="A854" s="60" t="s">
        <v>100</v>
      </c>
      <c r="C854" s="56" t="str">
        <f ca="1">SamstagHaupt!I49</f>
        <v>SSC Dodesheide</v>
      </c>
      <c r="M854" s="61"/>
      <c r="N854" s="62" t="s">
        <v>101</v>
      </c>
      <c r="O854" s="63"/>
      <c r="P854" s="56" t="str">
        <f ca="1">SamstagHaupt!M49</f>
        <v>Charlottenburger TSV</v>
      </c>
      <c r="AB854" s="61"/>
    </row>
    <row r="855" spans="1:37">
      <c r="A855" s="57"/>
      <c r="B855" s="58"/>
      <c r="C855" s="58"/>
      <c r="M855" s="61"/>
      <c r="N855" s="62"/>
      <c r="AB855" s="61"/>
      <c r="AD855" s="64" t="s">
        <v>37</v>
      </c>
      <c r="AG855" s="64" t="s">
        <v>102</v>
      </c>
      <c r="AJ855" s="64" t="s">
        <v>39</v>
      </c>
    </row>
    <row r="856" spans="1:37">
      <c r="A856" s="65" t="s">
        <v>100</v>
      </c>
      <c r="C856" s="66"/>
      <c r="D856" s="67"/>
      <c r="E856" s="67"/>
      <c r="F856" s="67"/>
      <c r="G856" s="67"/>
      <c r="H856" s="68"/>
      <c r="I856" s="67"/>
      <c r="J856" s="67"/>
      <c r="K856" s="67"/>
      <c r="L856" s="67"/>
      <c r="M856" s="68"/>
      <c r="N856" s="67"/>
      <c r="O856" s="67"/>
      <c r="P856" s="67"/>
      <c r="Q856" s="67"/>
      <c r="R856" s="68"/>
      <c r="S856" s="67"/>
      <c r="T856" s="67"/>
      <c r="U856" s="67"/>
      <c r="V856" s="67"/>
      <c r="W856" s="68"/>
      <c r="X856" s="67"/>
      <c r="Y856" s="67"/>
      <c r="Z856" s="67"/>
      <c r="AA856" s="67"/>
      <c r="AB856" s="68"/>
      <c r="AC856" s="62"/>
      <c r="AD856" s="69"/>
      <c r="AE856" s="53"/>
      <c r="AF856" s="62"/>
      <c r="AG856" s="69"/>
      <c r="AH856" s="53"/>
      <c r="AJ856" s="69"/>
      <c r="AK856" s="53"/>
    </row>
    <row r="857" spans="1:37">
      <c r="A857" s="70" t="s">
        <v>101</v>
      </c>
      <c r="B857" s="58"/>
      <c r="C857" s="71"/>
      <c r="D857" s="72"/>
      <c r="E857" s="72"/>
      <c r="F857" s="72"/>
      <c r="G857" s="72"/>
      <c r="H857" s="59"/>
      <c r="I857" s="72"/>
      <c r="J857" s="72"/>
      <c r="K857" s="72"/>
      <c r="L857" s="72"/>
      <c r="M857" s="59"/>
      <c r="N857" s="72"/>
      <c r="O857" s="72"/>
      <c r="P857" s="72"/>
      <c r="Q857" s="72"/>
      <c r="R857" s="59"/>
      <c r="S857" s="72"/>
      <c r="T857" s="72"/>
      <c r="U857" s="72"/>
      <c r="V857" s="72"/>
      <c r="W857" s="59"/>
      <c r="X857" s="72"/>
      <c r="Y857" s="72"/>
      <c r="Z857" s="72"/>
      <c r="AA857" s="72"/>
      <c r="AB857" s="59"/>
      <c r="AC857" s="62"/>
      <c r="AD857" s="462">
        <f>SamstagHaupt!C49</f>
        <v>7</v>
      </c>
      <c r="AE857" s="463"/>
      <c r="AF857" s="62"/>
      <c r="AG857" s="462">
        <f>SamstagHaupt!E49</f>
        <v>28</v>
      </c>
      <c r="AH857" s="463"/>
      <c r="AJ857" s="462">
        <f>SamstagHaupt!F49</f>
        <v>4</v>
      </c>
      <c r="AK857" s="463"/>
    </row>
    <row r="858" spans="1:37">
      <c r="A858" s="65" t="s">
        <v>100</v>
      </c>
      <c r="C858" s="66"/>
      <c r="D858" s="67"/>
      <c r="E858" s="67"/>
      <c r="F858" s="67"/>
      <c r="G858" s="67"/>
      <c r="H858" s="68"/>
      <c r="I858" s="67"/>
      <c r="J858" s="67"/>
      <c r="K858" s="67"/>
      <c r="L858" s="67"/>
      <c r="M858" s="68"/>
      <c r="N858" s="67"/>
      <c r="O858" s="67"/>
      <c r="P858" s="67"/>
      <c r="Q858" s="67"/>
      <c r="R858" s="68"/>
      <c r="S858" s="67"/>
      <c r="T858" s="67"/>
      <c r="U858" s="67"/>
      <c r="V858" s="67"/>
      <c r="W858" s="68"/>
      <c r="X858" s="67"/>
      <c r="Y858" s="67"/>
      <c r="Z858" s="67"/>
      <c r="AA858" s="67"/>
      <c r="AB858" s="68"/>
      <c r="AC858" s="62"/>
      <c r="AD858" s="57"/>
      <c r="AE858" s="59"/>
      <c r="AF858" s="62"/>
      <c r="AG858" s="57"/>
      <c r="AH858" s="59"/>
      <c r="AJ858" s="57"/>
      <c r="AK858" s="59"/>
    </row>
    <row r="859" spans="1:37">
      <c r="A859" s="70" t="s">
        <v>101</v>
      </c>
      <c r="B859" s="58"/>
      <c r="C859" s="71"/>
      <c r="D859" s="72"/>
      <c r="E859" s="72"/>
      <c r="F859" s="72"/>
      <c r="G859" s="72"/>
      <c r="H859" s="59"/>
      <c r="I859" s="72"/>
      <c r="J859" s="72"/>
      <c r="K859" s="72"/>
      <c r="L859" s="72"/>
      <c r="M859" s="59"/>
      <c r="N859" s="72"/>
      <c r="O859" s="72"/>
      <c r="P859" s="72"/>
      <c r="Q859" s="72"/>
      <c r="R859" s="59"/>
      <c r="S859" s="72"/>
      <c r="T859" s="72"/>
      <c r="U859" s="72"/>
      <c r="V859" s="72"/>
      <c r="W859" s="59"/>
      <c r="X859" s="72"/>
      <c r="Y859" s="72"/>
      <c r="Z859" s="72"/>
      <c r="AA859" s="72"/>
      <c r="AB859" s="59"/>
      <c r="AC859" s="62"/>
      <c r="AD859" s="62"/>
      <c r="AE859" s="62"/>
      <c r="AF859" s="62"/>
      <c r="AG859" s="62"/>
    </row>
    <row r="860" spans="1:37">
      <c r="A860" s="65" t="s">
        <v>100</v>
      </c>
      <c r="C860" s="66"/>
      <c r="D860" s="67"/>
      <c r="E860" s="67"/>
      <c r="F860" s="67"/>
      <c r="G860" s="67"/>
      <c r="H860" s="68"/>
      <c r="I860" s="67"/>
      <c r="J860" s="67"/>
      <c r="K860" s="67"/>
      <c r="L860" s="67"/>
      <c r="M860" s="68"/>
      <c r="N860" s="67"/>
      <c r="O860" s="67"/>
      <c r="P860" s="67"/>
      <c r="Q860" s="67"/>
      <c r="R860" s="68"/>
      <c r="S860" s="67"/>
      <c r="T860" s="67"/>
      <c r="U860" s="67"/>
      <c r="V860" s="67"/>
      <c r="W860" s="68"/>
      <c r="X860" s="67"/>
      <c r="Y860" s="67"/>
      <c r="Z860" s="67"/>
      <c r="AA860" s="67"/>
      <c r="AB860" s="68"/>
      <c r="AC860" s="62"/>
      <c r="AD860" s="73" t="s">
        <v>103</v>
      </c>
      <c r="AE860" s="62"/>
      <c r="AF860" s="62"/>
      <c r="AG860" s="62"/>
    </row>
    <row r="861" spans="1:37">
      <c r="A861" s="70" t="s">
        <v>101</v>
      </c>
      <c r="B861" s="58"/>
      <c r="C861" s="71"/>
      <c r="D861" s="72"/>
      <c r="E861" s="72"/>
      <c r="F861" s="72"/>
      <c r="G861" s="72"/>
      <c r="H861" s="59"/>
      <c r="I861" s="72"/>
      <c r="J861" s="72"/>
      <c r="K861" s="72"/>
      <c r="L861" s="72"/>
      <c r="M861" s="59"/>
      <c r="N861" s="72"/>
      <c r="O861" s="72"/>
      <c r="P861" s="72"/>
      <c r="Q861" s="72"/>
      <c r="R861" s="59"/>
      <c r="S861" s="72"/>
      <c r="T861" s="72"/>
      <c r="U861" s="72"/>
      <c r="V861" s="72"/>
      <c r="W861" s="59"/>
      <c r="X861" s="72"/>
      <c r="Y861" s="72"/>
      <c r="Z861" s="72"/>
      <c r="AA861" s="72"/>
      <c r="AB861" s="59"/>
      <c r="AC861" s="62"/>
      <c r="AD861" s="62"/>
      <c r="AE861" s="62"/>
      <c r="AF861" s="62"/>
      <c r="AG861" s="62"/>
    </row>
    <row r="862" spans="1:37">
      <c r="A862" s="65" t="s">
        <v>100</v>
      </c>
      <c r="C862" s="66"/>
      <c r="D862" s="67"/>
      <c r="E862" s="67"/>
      <c r="F862" s="67"/>
      <c r="G862" s="67"/>
      <c r="H862" s="68"/>
      <c r="I862" s="67"/>
      <c r="J862" s="67"/>
      <c r="K862" s="67"/>
      <c r="L862" s="67"/>
      <c r="M862" s="68"/>
      <c r="N862" s="67"/>
      <c r="O862" s="67"/>
      <c r="P862" s="67"/>
      <c r="Q862" s="67"/>
      <c r="R862" s="68"/>
      <c r="S862" s="67"/>
      <c r="T862" s="67"/>
      <c r="U862" s="67"/>
      <c r="V862" s="67"/>
      <c r="W862" s="68"/>
      <c r="X862" s="67"/>
      <c r="Y862" s="67"/>
      <c r="Z862" s="67"/>
      <c r="AA862" s="67"/>
      <c r="AB862" s="68"/>
      <c r="AC862" s="62"/>
      <c r="AD862" s="74" t="str">
        <f>Daten!$A$31</f>
        <v>DM Senioren 2017</v>
      </c>
      <c r="AE862" s="58"/>
      <c r="AF862" s="58"/>
      <c r="AG862" s="58"/>
      <c r="AH862" s="58"/>
      <c r="AI862" s="58"/>
      <c r="AJ862" s="58"/>
      <c r="AK862" s="58"/>
    </row>
    <row r="863" spans="1:37">
      <c r="A863" s="70" t="s">
        <v>101</v>
      </c>
      <c r="B863" s="58"/>
      <c r="C863" s="71"/>
      <c r="D863" s="72"/>
      <c r="E863" s="72"/>
      <c r="F863" s="72"/>
      <c r="G863" s="72"/>
      <c r="H863" s="59"/>
      <c r="I863" s="72"/>
      <c r="J863" s="72"/>
      <c r="K863" s="72"/>
      <c r="L863" s="72"/>
      <c r="M863" s="59"/>
      <c r="N863" s="72"/>
      <c r="O863" s="72"/>
      <c r="P863" s="72"/>
      <c r="Q863" s="72"/>
      <c r="R863" s="59"/>
      <c r="S863" s="72"/>
      <c r="T863" s="72"/>
      <c r="U863" s="72"/>
      <c r="V863" s="72"/>
      <c r="W863" s="59"/>
      <c r="X863" s="72"/>
      <c r="Y863" s="72"/>
      <c r="Z863" s="72"/>
      <c r="AA863" s="72"/>
      <c r="AB863" s="59"/>
      <c r="AC863" s="62"/>
      <c r="AD863" s="75" t="str">
        <f>SamstagHaupt!G49</f>
        <v>M30</v>
      </c>
      <c r="AE863" s="76"/>
      <c r="AF863" s="76"/>
      <c r="AG863" s="75" t="s">
        <v>34</v>
      </c>
      <c r="AH863" s="76"/>
      <c r="AI863" s="76"/>
      <c r="AJ863" s="76"/>
      <c r="AK863" s="76"/>
    </row>
    <row r="864" spans="1:37">
      <c r="A864" s="65" t="s">
        <v>100</v>
      </c>
      <c r="C864" s="66"/>
      <c r="D864" s="67"/>
      <c r="E864" s="67"/>
      <c r="F864" s="67"/>
      <c r="G864" s="67"/>
      <c r="H864" s="68"/>
      <c r="I864" s="67"/>
      <c r="J864" s="67"/>
      <c r="K864" s="67"/>
      <c r="L864" s="67"/>
      <c r="M864" s="68"/>
      <c r="N864" s="67"/>
      <c r="O864" s="67"/>
      <c r="P864" s="67"/>
      <c r="Q864" s="67"/>
      <c r="R864" s="68"/>
      <c r="S864" s="67"/>
      <c r="T864" s="67"/>
      <c r="U864" s="67"/>
      <c r="V864" s="67"/>
      <c r="W864" s="68"/>
      <c r="X864" s="67"/>
      <c r="Y864" s="67"/>
      <c r="Z864" s="67"/>
      <c r="AA864" s="67"/>
      <c r="AB864" s="68"/>
      <c r="AC864" s="62"/>
      <c r="AD864" s="77"/>
      <c r="AE864" s="62"/>
      <c r="AF864" s="62"/>
      <c r="AG864" s="62"/>
      <c r="AH864" s="62"/>
      <c r="AI864" s="62"/>
      <c r="AJ864" s="62"/>
      <c r="AK864" s="62"/>
    </row>
    <row r="865" spans="1:37">
      <c r="A865" s="70" t="s">
        <v>101</v>
      </c>
      <c r="B865" s="58"/>
      <c r="C865" s="71"/>
      <c r="D865" s="72"/>
      <c r="E865" s="72"/>
      <c r="F865" s="72"/>
      <c r="G865" s="72"/>
      <c r="H865" s="59"/>
      <c r="I865" s="72"/>
      <c r="J865" s="72"/>
      <c r="K865" s="72"/>
      <c r="L865" s="72"/>
      <c r="M865" s="59"/>
      <c r="N865" s="72"/>
      <c r="O865" s="72"/>
      <c r="P865" s="72"/>
      <c r="Q865" s="72"/>
      <c r="R865" s="59"/>
      <c r="S865" s="72"/>
      <c r="T865" s="72"/>
      <c r="U865" s="72"/>
      <c r="V865" s="72"/>
      <c r="W865" s="59"/>
      <c r="X865" s="72"/>
      <c r="Y865" s="72"/>
      <c r="Z865" s="72"/>
      <c r="AA865" s="72"/>
      <c r="AB865" s="59"/>
      <c r="AC865" s="62"/>
      <c r="AD865" s="78" t="s">
        <v>104</v>
      </c>
      <c r="AE865" s="76"/>
      <c r="AF865" s="76"/>
      <c r="AG865" s="76"/>
      <c r="AH865" s="79"/>
      <c r="AI865" s="76"/>
      <c r="AJ865" s="76"/>
      <c r="AK865" s="80"/>
    </row>
    <row r="866" spans="1:37">
      <c r="D866" s="64"/>
      <c r="AD866" s="81"/>
      <c r="AE866" s="52"/>
      <c r="AF866" s="52"/>
      <c r="AG866" s="52"/>
      <c r="AH866" s="82"/>
      <c r="AI866" s="52"/>
      <c r="AJ866" s="52"/>
      <c r="AK866" s="53"/>
    </row>
    <row r="867" spans="1:37">
      <c r="A867" s="83" t="s">
        <v>105</v>
      </c>
      <c r="B867" s="76"/>
      <c r="C867" s="80"/>
      <c r="D867" s="84"/>
      <c r="E867" s="84" t="s">
        <v>100</v>
      </c>
      <c r="F867" s="85" t="s">
        <v>21</v>
      </c>
      <c r="G867" s="84" t="s">
        <v>101</v>
      </c>
      <c r="H867" s="86"/>
      <c r="I867" s="84" t="s">
        <v>106</v>
      </c>
      <c r="J867" s="84"/>
      <c r="K867" s="84"/>
      <c r="L867" s="84"/>
      <c r="M867" s="86"/>
      <c r="N867" s="84" t="s">
        <v>107</v>
      </c>
      <c r="O867" s="84"/>
      <c r="P867" s="84"/>
      <c r="Q867" s="84"/>
      <c r="R867" s="86"/>
      <c r="S867" s="73"/>
      <c r="T867" s="73"/>
      <c r="AD867" s="87" t="s">
        <v>108</v>
      </c>
      <c r="AE867" s="58"/>
      <c r="AF867" s="58"/>
      <c r="AG867" s="58"/>
      <c r="AH867" s="72"/>
      <c r="AI867" s="58"/>
      <c r="AJ867" s="58"/>
      <c r="AK867" s="59"/>
    </row>
    <row r="868" spans="1:37">
      <c r="A868" s="60"/>
      <c r="C868" s="61"/>
      <c r="H868" s="61"/>
      <c r="M868" s="61"/>
      <c r="N868" s="88"/>
      <c r="O868" s="89"/>
      <c r="P868" s="89"/>
      <c r="Q868" s="89"/>
      <c r="R868" s="90"/>
      <c r="S868" s="62"/>
      <c r="T868" s="56" t="s">
        <v>109</v>
      </c>
      <c r="AD868" s="91"/>
      <c r="AE868" s="62"/>
      <c r="AF868" s="62"/>
      <c r="AG868" s="62"/>
      <c r="AH868" s="92"/>
      <c r="AI868" s="62"/>
      <c r="AJ868" s="62"/>
      <c r="AK868" s="61"/>
    </row>
    <row r="869" spans="1:37">
      <c r="A869" s="93" t="s">
        <v>110</v>
      </c>
      <c r="B869" s="58"/>
      <c r="C869" s="59"/>
      <c r="D869" s="58"/>
      <c r="E869" s="58"/>
      <c r="F869" s="94" t="s">
        <v>21</v>
      </c>
      <c r="G869" s="58"/>
      <c r="H869" s="59"/>
      <c r="I869" s="58"/>
      <c r="J869" s="58"/>
      <c r="K869" s="94" t="s">
        <v>21</v>
      </c>
      <c r="L869" s="58"/>
      <c r="M869" s="59"/>
      <c r="N869" s="95"/>
      <c r="O869" s="95"/>
      <c r="P869" s="96"/>
      <c r="Q869" s="97"/>
      <c r="R869" s="98"/>
      <c r="S869" s="62"/>
      <c r="T869" s="62"/>
      <c r="AD869" s="87" t="s">
        <v>111</v>
      </c>
      <c r="AE869" s="58"/>
      <c r="AF869" s="58"/>
      <c r="AG869" s="58"/>
      <c r="AH869" s="72"/>
      <c r="AI869" s="58"/>
      <c r="AJ869" s="58"/>
      <c r="AK869" s="59"/>
    </row>
    <row r="870" spans="1:37">
      <c r="A870" s="60"/>
      <c r="C870" s="61"/>
      <c r="H870" s="61"/>
      <c r="K870" s="99"/>
      <c r="M870" s="61"/>
      <c r="N870" s="62"/>
      <c r="Q870" s="100"/>
      <c r="R870" s="61"/>
      <c r="S870" s="62"/>
      <c r="T870" s="58"/>
      <c r="U870" s="58"/>
      <c r="V870" s="58"/>
      <c r="W870" s="58"/>
      <c r="X870" s="58"/>
      <c r="Y870" s="58"/>
      <c r="Z870" s="58"/>
      <c r="AA870" s="58"/>
      <c r="AB870" s="58"/>
      <c r="AC870" s="62"/>
      <c r="AD870" s="91"/>
      <c r="AE870" s="62"/>
      <c r="AF870" s="62"/>
      <c r="AG870" s="62"/>
      <c r="AH870" s="92"/>
      <c r="AI870" s="62"/>
      <c r="AJ870" s="62"/>
      <c r="AK870" s="61"/>
    </row>
    <row r="871" spans="1:37">
      <c r="A871" s="93" t="s">
        <v>112</v>
      </c>
      <c r="B871" s="58"/>
      <c r="C871" s="59"/>
      <c r="D871" s="58"/>
      <c r="E871" s="58"/>
      <c r="F871" s="94" t="s">
        <v>21</v>
      </c>
      <c r="G871" s="58"/>
      <c r="H871" s="59"/>
      <c r="I871" s="58"/>
      <c r="J871" s="58"/>
      <c r="K871" s="94" t="s">
        <v>21</v>
      </c>
      <c r="L871" s="58"/>
      <c r="M871" s="59"/>
      <c r="N871" s="58"/>
      <c r="O871" s="58"/>
      <c r="P871" s="94" t="s">
        <v>21</v>
      </c>
      <c r="Q871" s="101"/>
      <c r="R871" s="59"/>
      <c r="S871" s="62"/>
      <c r="T871" s="62"/>
      <c r="AD871" s="87" t="s">
        <v>113</v>
      </c>
      <c r="AE871" s="58"/>
      <c r="AF871" s="58"/>
      <c r="AG871" s="58"/>
      <c r="AH871" s="72"/>
      <c r="AI871" s="58"/>
      <c r="AJ871" s="58"/>
      <c r="AK871" s="59"/>
    </row>
    <row r="872" spans="1:37">
      <c r="AD872" s="91" t="s">
        <v>114</v>
      </c>
      <c r="AE872" s="62"/>
      <c r="AF872" s="62"/>
      <c r="AG872" s="62"/>
      <c r="AH872" s="92"/>
      <c r="AI872" s="62"/>
      <c r="AJ872" s="62"/>
      <c r="AK872" s="61"/>
    </row>
    <row r="873" spans="1:37">
      <c r="A873" s="102"/>
      <c r="B873" s="76"/>
      <c r="C873" s="76"/>
      <c r="D873" s="76"/>
      <c r="E873" s="76" t="s">
        <v>100</v>
      </c>
      <c r="F873" s="76"/>
      <c r="G873" s="76"/>
      <c r="H873" s="76"/>
      <c r="I873" s="76"/>
      <c r="J873" s="76"/>
      <c r="K873" s="76"/>
      <c r="L873" s="76"/>
      <c r="M873" s="76"/>
      <c r="N873" s="85" t="s">
        <v>40</v>
      </c>
      <c r="O873" s="76"/>
      <c r="P873" s="76"/>
      <c r="Q873" s="76"/>
      <c r="R873" s="76"/>
      <c r="S873" s="76"/>
      <c r="T873" s="76" t="s">
        <v>101</v>
      </c>
      <c r="U873" s="76"/>
      <c r="V873" s="76"/>
      <c r="W873" s="76"/>
      <c r="X873" s="76"/>
      <c r="Y873" s="76"/>
      <c r="Z873" s="76"/>
      <c r="AA873" s="76"/>
      <c r="AB873" s="80"/>
      <c r="AD873" s="87" t="s">
        <v>115</v>
      </c>
      <c r="AE873" s="58"/>
      <c r="AF873" s="58"/>
      <c r="AG873" s="58"/>
      <c r="AH873" s="72"/>
      <c r="AI873" s="58"/>
      <c r="AJ873" s="58"/>
      <c r="AK873" s="59"/>
    </row>
    <row r="874" spans="1:37">
      <c r="A874" s="103" t="s">
        <v>116</v>
      </c>
      <c r="B874" s="104" t="s">
        <v>117</v>
      </c>
      <c r="C874" s="104"/>
      <c r="D874" s="104"/>
      <c r="E874" s="104"/>
      <c r="F874" s="104"/>
      <c r="G874" s="105"/>
      <c r="H874" s="104" t="s">
        <v>118</v>
      </c>
      <c r="I874" s="104"/>
      <c r="J874" s="105"/>
      <c r="K874" s="106" t="s">
        <v>119</v>
      </c>
      <c r="L874" s="107" t="s">
        <v>120</v>
      </c>
      <c r="M874" s="108"/>
      <c r="N874" s="109" t="s">
        <v>94</v>
      </c>
      <c r="O874" s="105" t="s">
        <v>116</v>
      </c>
      <c r="P874" s="104" t="s">
        <v>117</v>
      </c>
      <c r="Q874" s="104"/>
      <c r="R874" s="104"/>
      <c r="S874" s="104"/>
      <c r="T874" s="104"/>
      <c r="U874" s="105"/>
      <c r="V874" s="104" t="s">
        <v>118</v>
      </c>
      <c r="W874" s="104"/>
      <c r="X874" s="105"/>
      <c r="Y874" s="106" t="s">
        <v>119</v>
      </c>
      <c r="Z874" s="107" t="s">
        <v>120</v>
      </c>
      <c r="AA874" s="108"/>
      <c r="AB874" s="109" t="s">
        <v>94</v>
      </c>
    </row>
    <row r="875" spans="1:37">
      <c r="A875" s="110" t="s">
        <v>121</v>
      </c>
      <c r="B875" s="111"/>
      <c r="C875" s="111"/>
      <c r="D875" s="111"/>
      <c r="E875" s="111"/>
      <c r="F875" s="111"/>
      <c r="G875" s="112"/>
      <c r="H875" s="111"/>
      <c r="I875" s="111"/>
      <c r="J875" s="112"/>
      <c r="K875" s="113"/>
      <c r="L875" s="114"/>
      <c r="M875" s="115"/>
      <c r="N875" s="116"/>
      <c r="O875" s="117" t="s">
        <v>121</v>
      </c>
      <c r="P875" s="111"/>
      <c r="Q875" s="111"/>
      <c r="R875" s="111"/>
      <c r="S875" s="111"/>
      <c r="T875" s="111"/>
      <c r="U875" s="112"/>
      <c r="V875" s="111"/>
      <c r="W875" s="111"/>
      <c r="X875" s="112"/>
      <c r="Y875" s="113"/>
      <c r="Z875" s="114"/>
      <c r="AA875" s="115"/>
      <c r="AB875" s="116"/>
      <c r="AD875" s="64" t="s">
        <v>122</v>
      </c>
    </row>
    <row r="876" spans="1:37">
      <c r="A876" s="110" t="s">
        <v>123</v>
      </c>
      <c r="B876" s="111"/>
      <c r="C876" s="111"/>
      <c r="D876" s="111"/>
      <c r="E876" s="111"/>
      <c r="F876" s="111"/>
      <c r="G876" s="112"/>
      <c r="H876" s="111"/>
      <c r="I876" s="111"/>
      <c r="J876" s="112"/>
      <c r="K876" s="118"/>
      <c r="L876" s="119"/>
      <c r="M876" s="112"/>
      <c r="N876" s="116"/>
      <c r="O876" s="117" t="s">
        <v>123</v>
      </c>
      <c r="P876" s="111"/>
      <c r="Q876" s="111"/>
      <c r="R876" s="111"/>
      <c r="S876" s="111"/>
      <c r="T876" s="111"/>
      <c r="U876" s="112"/>
      <c r="V876" s="111"/>
      <c r="W876" s="111"/>
      <c r="X876" s="112"/>
      <c r="Y876" s="118"/>
      <c r="Z876" s="119"/>
      <c r="AA876" s="112"/>
      <c r="AB876" s="116"/>
      <c r="AD876" s="120"/>
      <c r="AE876" s="58"/>
      <c r="AF876" s="58"/>
      <c r="AG876" s="58"/>
      <c r="AH876" s="58"/>
      <c r="AI876" s="58"/>
      <c r="AJ876" s="58"/>
      <c r="AK876" s="58"/>
    </row>
    <row r="877" spans="1:37">
      <c r="A877" s="110" t="s">
        <v>124</v>
      </c>
      <c r="B877" s="111"/>
      <c r="C877" s="111"/>
      <c r="D877" s="111"/>
      <c r="E877" s="111"/>
      <c r="F877" s="111"/>
      <c r="G877" s="112"/>
      <c r="H877" s="111"/>
      <c r="I877" s="111"/>
      <c r="J877" s="112"/>
      <c r="K877" s="118"/>
      <c r="L877" s="119"/>
      <c r="M877" s="112"/>
      <c r="N877" s="116"/>
      <c r="O877" s="117" t="s">
        <v>124</v>
      </c>
      <c r="P877" s="111"/>
      <c r="Q877" s="111"/>
      <c r="R877" s="111"/>
      <c r="S877" s="111"/>
      <c r="T877" s="111"/>
      <c r="U877" s="112"/>
      <c r="V877" s="111"/>
      <c r="W877" s="111"/>
      <c r="X877" s="112"/>
      <c r="Y877" s="118"/>
      <c r="Z877" s="119"/>
      <c r="AA877" s="112"/>
      <c r="AB877" s="116"/>
      <c r="AD877" s="64" t="s">
        <v>96</v>
      </c>
    </row>
    <row r="878" spans="1:37">
      <c r="A878" s="110" t="s">
        <v>125</v>
      </c>
      <c r="B878" s="111"/>
      <c r="C878" s="111"/>
      <c r="D878" s="111"/>
      <c r="E878" s="111"/>
      <c r="F878" s="111"/>
      <c r="G878" s="112"/>
      <c r="H878" s="111"/>
      <c r="I878" s="111"/>
      <c r="J878" s="112"/>
      <c r="K878" s="118"/>
      <c r="L878" s="119"/>
      <c r="M878" s="112"/>
      <c r="N878" s="116"/>
      <c r="O878" s="117" t="s">
        <v>125</v>
      </c>
      <c r="P878" s="111"/>
      <c r="Q878" s="111"/>
      <c r="R878" s="111"/>
      <c r="S878" s="111"/>
      <c r="T878" s="111"/>
      <c r="U878" s="112"/>
      <c r="V878" s="111"/>
      <c r="W878" s="111"/>
      <c r="X878" s="112"/>
      <c r="Y878" s="118"/>
      <c r="Z878" s="119"/>
      <c r="AA878" s="112"/>
      <c r="AB878" s="116"/>
      <c r="AD878" s="120"/>
      <c r="AE878" s="58"/>
      <c r="AF878" s="58"/>
      <c r="AG878" s="58"/>
      <c r="AH878" s="58"/>
      <c r="AI878" s="58"/>
      <c r="AJ878" s="58"/>
      <c r="AK878" s="58"/>
    </row>
    <row r="879" spans="1:37">
      <c r="A879" s="110" t="s">
        <v>126</v>
      </c>
      <c r="B879" s="111"/>
      <c r="C879" s="111"/>
      <c r="D879" s="111"/>
      <c r="E879" s="111"/>
      <c r="F879" s="111"/>
      <c r="G879" s="112"/>
      <c r="H879" s="111"/>
      <c r="I879" s="111"/>
      <c r="J879" s="112"/>
      <c r="K879" s="118"/>
      <c r="L879" s="119"/>
      <c r="M879" s="112"/>
      <c r="N879" s="116"/>
      <c r="O879" s="117" t="s">
        <v>126</v>
      </c>
      <c r="P879" s="111"/>
      <c r="Q879" s="111"/>
      <c r="R879" s="111"/>
      <c r="S879" s="111"/>
      <c r="T879" s="111"/>
      <c r="U879" s="112"/>
      <c r="V879" s="111"/>
      <c r="W879" s="111"/>
      <c r="X879" s="112"/>
      <c r="Y879" s="118"/>
      <c r="Z879" s="119"/>
      <c r="AA879" s="112"/>
      <c r="AB879" s="116"/>
      <c r="AD879" s="64" t="s">
        <v>127</v>
      </c>
    </row>
    <row r="880" spans="1:37">
      <c r="A880" s="121" t="s">
        <v>128</v>
      </c>
      <c r="B880" s="58"/>
      <c r="C880" s="58"/>
      <c r="D880" s="58"/>
      <c r="E880" s="58"/>
      <c r="F880" s="58"/>
      <c r="G880" s="72"/>
      <c r="H880" s="58"/>
      <c r="I880" s="58"/>
      <c r="J880" s="72"/>
      <c r="K880" s="122"/>
      <c r="L880" s="123"/>
      <c r="M880" s="72"/>
      <c r="N880" s="59"/>
      <c r="O880" s="124" t="s">
        <v>128</v>
      </c>
      <c r="P880" s="58"/>
      <c r="Q880" s="58"/>
      <c r="R880" s="58"/>
      <c r="S880" s="58"/>
      <c r="T880" s="58"/>
      <c r="U880" s="72"/>
      <c r="V880" s="58"/>
      <c r="W880" s="58"/>
      <c r="X880" s="72"/>
      <c r="Y880" s="122"/>
      <c r="Z880" s="123"/>
      <c r="AA880" s="72"/>
      <c r="AB880" s="59"/>
      <c r="AD880" s="120"/>
      <c r="AE880" s="125" t="str">
        <f>Daten!$A$35</f>
        <v>Fredenbeck</v>
      </c>
      <c r="AF880" s="58"/>
      <c r="AG880" s="58"/>
      <c r="AH880" s="58"/>
      <c r="AI880" s="58"/>
      <c r="AJ880" s="58"/>
      <c r="AK880" s="58"/>
    </row>
    <row r="881" spans="1:37">
      <c r="A881" s="65" t="s">
        <v>129</v>
      </c>
      <c r="N881" s="61"/>
      <c r="O881" s="64" t="s">
        <v>129</v>
      </c>
      <c r="AB881" s="61"/>
      <c r="AD881" s="64" t="s">
        <v>130</v>
      </c>
    </row>
    <row r="882" spans="1:37">
      <c r="A882" s="57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9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8"/>
      <c r="AB882" s="59"/>
      <c r="AD882" s="58"/>
      <c r="AE882" s="126" t="str">
        <f>Daten!$A$32</f>
        <v>05.05.2017</v>
      </c>
      <c r="AF882" s="58"/>
      <c r="AG882" s="58"/>
      <c r="AH882" s="58"/>
      <c r="AI882" s="58"/>
      <c r="AJ882" s="58"/>
      <c r="AK882" s="58"/>
    </row>
    <row r="883" spans="1:37">
      <c r="A883" s="51" t="s">
        <v>95</v>
      </c>
      <c r="B883" s="52"/>
      <c r="C883" s="52"/>
      <c r="D883" s="52"/>
      <c r="E883" s="53"/>
      <c r="F883" s="54" t="s">
        <v>96</v>
      </c>
      <c r="G883" s="52"/>
      <c r="H883" s="52"/>
      <c r="I883" s="52"/>
      <c r="J883" s="52"/>
      <c r="K883" s="52"/>
      <c r="L883" s="52"/>
      <c r="M883" s="52"/>
      <c r="N883" s="52"/>
      <c r="O883" s="52"/>
      <c r="P883" s="53"/>
      <c r="Q883" s="54" t="s">
        <v>97</v>
      </c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3"/>
      <c r="AC883" s="55" t="s">
        <v>98</v>
      </c>
    </row>
    <row r="884" spans="1:37">
      <c r="A884" s="57"/>
      <c r="B884" s="58"/>
      <c r="C884" s="58"/>
      <c r="D884" s="58"/>
      <c r="E884" s="59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9"/>
      <c r="Q884" s="58"/>
      <c r="R884" s="58" t="str">
        <f ca="1">SamstagHaupt!P50</f>
        <v>Charlottenburger TSV</v>
      </c>
      <c r="S884" s="58"/>
      <c r="T884" s="58"/>
      <c r="U884" s="58"/>
      <c r="V884" s="58"/>
      <c r="W884" s="58"/>
      <c r="X884" s="58"/>
      <c r="Y884" s="58"/>
      <c r="Z884" s="58"/>
      <c r="AA884" s="58" t="str">
        <f>SamstagHaupt!N50</f>
        <v>M30</v>
      </c>
      <c r="AB884" s="59"/>
      <c r="AC884" s="55" t="s">
        <v>99</v>
      </c>
    </row>
    <row r="885" spans="1:37" ht="15.95" customHeight="1">
      <c r="A885" s="60" t="s">
        <v>100</v>
      </c>
      <c r="C885" s="56" t="str">
        <f ca="1">SamstagHaupt!I50</f>
        <v>TuS Aschen-Strang</v>
      </c>
      <c r="M885" s="61"/>
      <c r="N885" s="62" t="s">
        <v>101</v>
      </c>
      <c r="O885" s="63"/>
      <c r="P885" s="56" t="str">
        <f ca="1">SamstagHaupt!M50</f>
        <v>Eiserfelder TV</v>
      </c>
      <c r="AB885" s="61"/>
    </row>
    <row r="886" spans="1:37">
      <c r="A886" s="57"/>
      <c r="B886" s="58"/>
      <c r="C886" s="58"/>
      <c r="M886" s="61"/>
      <c r="N886" s="62"/>
      <c r="AB886" s="61"/>
      <c r="AD886" s="64" t="s">
        <v>37</v>
      </c>
      <c r="AG886" s="64" t="s">
        <v>102</v>
      </c>
      <c r="AJ886" s="64" t="s">
        <v>39</v>
      </c>
    </row>
    <row r="887" spans="1:37">
      <c r="A887" s="65" t="s">
        <v>100</v>
      </c>
      <c r="C887" s="66"/>
      <c r="D887" s="67"/>
      <c r="E887" s="67"/>
      <c r="F887" s="67"/>
      <c r="G887" s="67"/>
      <c r="H887" s="68"/>
      <c r="I887" s="67"/>
      <c r="J887" s="67"/>
      <c r="K887" s="67"/>
      <c r="L887" s="67"/>
      <c r="M887" s="68"/>
      <c r="N887" s="67"/>
      <c r="O887" s="67"/>
      <c r="P887" s="67"/>
      <c r="Q887" s="67"/>
      <c r="R887" s="68"/>
      <c r="S887" s="67"/>
      <c r="T887" s="67"/>
      <c r="U887" s="67"/>
      <c r="V887" s="67"/>
      <c r="W887" s="68"/>
      <c r="X887" s="67"/>
      <c r="Y887" s="67"/>
      <c r="Z887" s="67"/>
      <c r="AA887" s="67"/>
      <c r="AB887" s="68"/>
      <c r="AC887" s="62"/>
      <c r="AD887" s="69"/>
      <c r="AE887" s="53"/>
      <c r="AF887" s="62"/>
      <c r="AG887" s="69"/>
      <c r="AH887" s="53"/>
      <c r="AJ887" s="69"/>
      <c r="AK887" s="53"/>
    </row>
    <row r="888" spans="1:37">
      <c r="A888" s="70" t="s">
        <v>101</v>
      </c>
      <c r="B888" s="58"/>
      <c r="C888" s="71"/>
      <c r="D888" s="72"/>
      <c r="E888" s="72"/>
      <c r="F888" s="72"/>
      <c r="G888" s="72"/>
      <c r="H888" s="59"/>
      <c r="I888" s="72"/>
      <c r="J888" s="72"/>
      <c r="K888" s="72"/>
      <c r="L888" s="72"/>
      <c r="M888" s="59"/>
      <c r="N888" s="72"/>
      <c r="O888" s="72"/>
      <c r="P888" s="72"/>
      <c r="Q888" s="72"/>
      <c r="R888" s="59"/>
      <c r="S888" s="72"/>
      <c r="T888" s="72"/>
      <c r="U888" s="72"/>
      <c r="V888" s="72"/>
      <c r="W888" s="59"/>
      <c r="X888" s="72"/>
      <c r="Y888" s="72"/>
      <c r="Z888" s="72"/>
      <c r="AA888" s="72"/>
      <c r="AB888" s="59"/>
      <c r="AC888" s="62"/>
      <c r="AD888" s="462">
        <f>SamstagHaupt!C50</f>
        <v>8</v>
      </c>
      <c r="AE888" s="463"/>
      <c r="AF888" s="62"/>
      <c r="AG888" s="462">
        <f>SamstagHaupt!E50</f>
        <v>29</v>
      </c>
      <c r="AH888" s="463"/>
      <c r="AJ888" s="462">
        <f>SamstagHaupt!F50</f>
        <v>1</v>
      </c>
      <c r="AK888" s="463"/>
    </row>
    <row r="889" spans="1:37">
      <c r="A889" s="65" t="s">
        <v>100</v>
      </c>
      <c r="C889" s="66"/>
      <c r="D889" s="67"/>
      <c r="E889" s="67"/>
      <c r="F889" s="67"/>
      <c r="G889" s="67"/>
      <c r="H889" s="68"/>
      <c r="I889" s="67"/>
      <c r="J889" s="67"/>
      <c r="K889" s="67"/>
      <c r="L889" s="67"/>
      <c r="M889" s="68"/>
      <c r="N889" s="67"/>
      <c r="O889" s="67"/>
      <c r="P889" s="67"/>
      <c r="Q889" s="67"/>
      <c r="R889" s="68"/>
      <c r="S889" s="67"/>
      <c r="T889" s="67"/>
      <c r="U889" s="67"/>
      <c r="V889" s="67"/>
      <c r="W889" s="68"/>
      <c r="X889" s="67"/>
      <c r="Y889" s="67"/>
      <c r="Z889" s="67"/>
      <c r="AA889" s="67"/>
      <c r="AB889" s="68"/>
      <c r="AC889" s="62"/>
      <c r="AD889" s="57"/>
      <c r="AE889" s="59"/>
      <c r="AF889" s="62"/>
      <c r="AG889" s="57"/>
      <c r="AH889" s="59"/>
      <c r="AJ889" s="57"/>
      <c r="AK889" s="59"/>
    </row>
    <row r="890" spans="1:37">
      <c r="A890" s="70" t="s">
        <v>101</v>
      </c>
      <c r="B890" s="58"/>
      <c r="C890" s="71"/>
      <c r="D890" s="72"/>
      <c r="E890" s="72"/>
      <c r="F890" s="72"/>
      <c r="G890" s="72"/>
      <c r="H890" s="59"/>
      <c r="I890" s="72"/>
      <c r="J890" s="72"/>
      <c r="K890" s="72"/>
      <c r="L890" s="72"/>
      <c r="M890" s="59"/>
      <c r="N890" s="72"/>
      <c r="O890" s="72"/>
      <c r="P890" s="72"/>
      <c r="Q890" s="72"/>
      <c r="R890" s="59"/>
      <c r="S890" s="72"/>
      <c r="T890" s="72"/>
      <c r="U890" s="72"/>
      <c r="V890" s="72"/>
      <c r="W890" s="59"/>
      <c r="X890" s="72"/>
      <c r="Y890" s="72"/>
      <c r="Z890" s="72"/>
      <c r="AA890" s="72"/>
      <c r="AB890" s="59"/>
      <c r="AC890" s="62"/>
      <c r="AD890" s="62"/>
      <c r="AE890" s="62"/>
      <c r="AF890" s="62"/>
      <c r="AG890" s="62"/>
    </row>
    <row r="891" spans="1:37">
      <c r="A891" s="65" t="s">
        <v>100</v>
      </c>
      <c r="C891" s="66"/>
      <c r="D891" s="67"/>
      <c r="E891" s="67"/>
      <c r="F891" s="67"/>
      <c r="G891" s="67"/>
      <c r="H891" s="68"/>
      <c r="I891" s="67"/>
      <c r="J891" s="67"/>
      <c r="K891" s="67"/>
      <c r="L891" s="67"/>
      <c r="M891" s="68"/>
      <c r="N891" s="67"/>
      <c r="O891" s="67"/>
      <c r="P891" s="67"/>
      <c r="Q891" s="67"/>
      <c r="R891" s="68"/>
      <c r="S891" s="67"/>
      <c r="T891" s="67"/>
      <c r="U891" s="67"/>
      <c r="V891" s="67"/>
      <c r="W891" s="68"/>
      <c r="X891" s="67"/>
      <c r="Y891" s="67"/>
      <c r="Z891" s="67"/>
      <c r="AA891" s="67"/>
      <c r="AB891" s="68"/>
      <c r="AC891" s="62"/>
      <c r="AD891" s="73" t="s">
        <v>103</v>
      </c>
      <c r="AE891" s="62"/>
      <c r="AF891" s="62"/>
      <c r="AG891" s="62"/>
    </row>
    <row r="892" spans="1:37">
      <c r="A892" s="70" t="s">
        <v>101</v>
      </c>
      <c r="B892" s="58"/>
      <c r="C892" s="71"/>
      <c r="D892" s="72"/>
      <c r="E892" s="72"/>
      <c r="F892" s="72"/>
      <c r="G892" s="72"/>
      <c r="H892" s="59"/>
      <c r="I892" s="72"/>
      <c r="J892" s="72"/>
      <c r="K892" s="72"/>
      <c r="L892" s="72"/>
      <c r="M892" s="59"/>
      <c r="N892" s="72"/>
      <c r="O892" s="72"/>
      <c r="P892" s="72"/>
      <c r="Q892" s="72"/>
      <c r="R892" s="59"/>
      <c r="S892" s="72"/>
      <c r="T892" s="72"/>
      <c r="U892" s="72"/>
      <c r="V892" s="72"/>
      <c r="W892" s="59"/>
      <c r="X892" s="72"/>
      <c r="Y892" s="72"/>
      <c r="Z892" s="72"/>
      <c r="AA892" s="72"/>
      <c r="AB892" s="59"/>
      <c r="AC892" s="62"/>
      <c r="AD892" s="62"/>
      <c r="AE892" s="62"/>
      <c r="AF892" s="62"/>
      <c r="AG892" s="62"/>
    </row>
    <row r="893" spans="1:37">
      <c r="A893" s="65" t="s">
        <v>100</v>
      </c>
      <c r="C893" s="66"/>
      <c r="D893" s="67"/>
      <c r="E893" s="67"/>
      <c r="F893" s="67"/>
      <c r="G893" s="67"/>
      <c r="H893" s="68"/>
      <c r="I893" s="67"/>
      <c r="J893" s="67"/>
      <c r="K893" s="67"/>
      <c r="L893" s="67"/>
      <c r="M893" s="68"/>
      <c r="N893" s="67"/>
      <c r="O893" s="67"/>
      <c r="P893" s="67"/>
      <c r="Q893" s="67"/>
      <c r="R893" s="68"/>
      <c r="S893" s="67"/>
      <c r="T893" s="67"/>
      <c r="U893" s="67"/>
      <c r="V893" s="67"/>
      <c r="W893" s="68"/>
      <c r="X893" s="67"/>
      <c r="Y893" s="67"/>
      <c r="Z893" s="67"/>
      <c r="AA893" s="67"/>
      <c r="AB893" s="68"/>
      <c r="AC893" s="62"/>
      <c r="AD893" s="74" t="str">
        <f>Daten!$A$31</f>
        <v>DM Senioren 2017</v>
      </c>
      <c r="AE893" s="58"/>
      <c r="AF893" s="58"/>
      <c r="AG893" s="58"/>
      <c r="AH893" s="58"/>
      <c r="AI893" s="58"/>
      <c r="AJ893" s="58"/>
      <c r="AK893" s="58"/>
    </row>
    <row r="894" spans="1:37">
      <c r="A894" s="70" t="s">
        <v>101</v>
      </c>
      <c r="B894" s="58"/>
      <c r="C894" s="71"/>
      <c r="D894" s="72"/>
      <c r="E894" s="72"/>
      <c r="F894" s="72"/>
      <c r="G894" s="72"/>
      <c r="H894" s="59"/>
      <c r="I894" s="72"/>
      <c r="J894" s="72"/>
      <c r="K894" s="72"/>
      <c r="L894" s="72"/>
      <c r="M894" s="59"/>
      <c r="N894" s="72"/>
      <c r="O894" s="72"/>
      <c r="P894" s="72"/>
      <c r="Q894" s="72"/>
      <c r="R894" s="59"/>
      <c r="S894" s="72"/>
      <c r="T894" s="72"/>
      <c r="U894" s="72"/>
      <c r="V894" s="72"/>
      <c r="W894" s="59"/>
      <c r="X894" s="72"/>
      <c r="Y894" s="72"/>
      <c r="Z894" s="72"/>
      <c r="AA894" s="72"/>
      <c r="AB894" s="59"/>
      <c r="AC894" s="62"/>
      <c r="AD894" s="75" t="str">
        <f>SamstagHaupt!G50</f>
        <v>M30</v>
      </c>
      <c r="AE894" s="76"/>
      <c r="AF894" s="76"/>
      <c r="AG894" s="75" t="s">
        <v>34</v>
      </c>
      <c r="AH894" s="76"/>
      <c r="AI894" s="76"/>
      <c r="AJ894" s="76"/>
      <c r="AK894" s="76"/>
    </row>
    <row r="895" spans="1:37">
      <c r="A895" s="65" t="s">
        <v>100</v>
      </c>
      <c r="C895" s="66"/>
      <c r="D895" s="67"/>
      <c r="E895" s="67"/>
      <c r="F895" s="67"/>
      <c r="G895" s="67"/>
      <c r="H895" s="68"/>
      <c r="I895" s="67"/>
      <c r="J895" s="67"/>
      <c r="K895" s="67"/>
      <c r="L895" s="67"/>
      <c r="M895" s="68"/>
      <c r="N895" s="67"/>
      <c r="O895" s="67"/>
      <c r="P895" s="67"/>
      <c r="Q895" s="67"/>
      <c r="R895" s="68"/>
      <c r="S895" s="67"/>
      <c r="T895" s="67"/>
      <c r="U895" s="67"/>
      <c r="V895" s="67"/>
      <c r="W895" s="68"/>
      <c r="X895" s="67"/>
      <c r="Y895" s="67"/>
      <c r="Z895" s="67"/>
      <c r="AA895" s="67"/>
      <c r="AB895" s="68"/>
      <c r="AC895" s="62"/>
      <c r="AD895" s="77"/>
      <c r="AE895" s="62"/>
      <c r="AF895" s="62"/>
      <c r="AG895" s="62"/>
      <c r="AH895" s="62"/>
      <c r="AI895" s="62"/>
      <c r="AJ895" s="62"/>
      <c r="AK895" s="62"/>
    </row>
    <row r="896" spans="1:37">
      <c r="A896" s="70" t="s">
        <v>101</v>
      </c>
      <c r="B896" s="58"/>
      <c r="C896" s="71"/>
      <c r="D896" s="72"/>
      <c r="E896" s="72"/>
      <c r="F896" s="72"/>
      <c r="G896" s="72"/>
      <c r="H896" s="59"/>
      <c r="I896" s="72"/>
      <c r="J896" s="72"/>
      <c r="K896" s="72"/>
      <c r="L896" s="72"/>
      <c r="M896" s="59"/>
      <c r="N896" s="72"/>
      <c r="O896" s="72"/>
      <c r="P896" s="72"/>
      <c r="Q896" s="72"/>
      <c r="R896" s="59"/>
      <c r="S896" s="72"/>
      <c r="T896" s="72"/>
      <c r="U896" s="72"/>
      <c r="V896" s="72"/>
      <c r="W896" s="59"/>
      <c r="X896" s="72"/>
      <c r="Y896" s="72"/>
      <c r="Z896" s="72"/>
      <c r="AA896" s="72"/>
      <c r="AB896" s="59"/>
      <c r="AC896" s="62"/>
      <c r="AD896" s="78" t="s">
        <v>104</v>
      </c>
      <c r="AE896" s="76"/>
      <c r="AF896" s="76"/>
      <c r="AG896" s="76"/>
      <c r="AH896" s="79"/>
      <c r="AI896" s="76"/>
      <c r="AJ896" s="76"/>
      <c r="AK896" s="80"/>
    </row>
    <row r="897" spans="1:37">
      <c r="D897" s="64"/>
      <c r="AD897" s="81"/>
      <c r="AE897" s="52"/>
      <c r="AF897" s="52"/>
      <c r="AG897" s="52"/>
      <c r="AH897" s="82"/>
      <c r="AI897" s="52"/>
      <c r="AJ897" s="52"/>
      <c r="AK897" s="53"/>
    </row>
    <row r="898" spans="1:37">
      <c r="A898" s="83" t="s">
        <v>105</v>
      </c>
      <c r="B898" s="76"/>
      <c r="C898" s="80"/>
      <c r="D898" s="84"/>
      <c r="E898" s="84" t="s">
        <v>100</v>
      </c>
      <c r="F898" s="85" t="s">
        <v>21</v>
      </c>
      <c r="G898" s="84" t="s">
        <v>101</v>
      </c>
      <c r="H898" s="86"/>
      <c r="I898" s="84" t="s">
        <v>106</v>
      </c>
      <c r="J898" s="84"/>
      <c r="K898" s="84"/>
      <c r="L898" s="84"/>
      <c r="M898" s="86"/>
      <c r="N898" s="84" t="s">
        <v>107</v>
      </c>
      <c r="O898" s="84"/>
      <c r="P898" s="84"/>
      <c r="Q898" s="84"/>
      <c r="R898" s="86"/>
      <c r="S898" s="73"/>
      <c r="T898" s="73"/>
      <c r="AD898" s="87" t="s">
        <v>108</v>
      </c>
      <c r="AE898" s="58"/>
      <c r="AF898" s="58"/>
      <c r="AG898" s="58"/>
      <c r="AH898" s="72"/>
      <c r="AI898" s="58"/>
      <c r="AJ898" s="58"/>
      <c r="AK898" s="59"/>
    </row>
    <row r="899" spans="1:37">
      <c r="A899" s="60"/>
      <c r="C899" s="61"/>
      <c r="H899" s="61"/>
      <c r="M899" s="61"/>
      <c r="N899" s="88"/>
      <c r="O899" s="89"/>
      <c r="P899" s="89"/>
      <c r="Q899" s="89"/>
      <c r="R899" s="90"/>
      <c r="S899" s="62"/>
      <c r="T899" s="56" t="s">
        <v>109</v>
      </c>
      <c r="AD899" s="91"/>
      <c r="AE899" s="62"/>
      <c r="AF899" s="62"/>
      <c r="AG899" s="62"/>
      <c r="AH899" s="92"/>
      <c r="AI899" s="62"/>
      <c r="AJ899" s="62"/>
      <c r="AK899" s="61"/>
    </row>
    <row r="900" spans="1:37">
      <c r="A900" s="93" t="s">
        <v>110</v>
      </c>
      <c r="B900" s="58"/>
      <c r="C900" s="59"/>
      <c r="D900" s="58"/>
      <c r="E900" s="58"/>
      <c r="F900" s="94" t="s">
        <v>21</v>
      </c>
      <c r="G900" s="58"/>
      <c r="H900" s="59"/>
      <c r="I900" s="58"/>
      <c r="J900" s="58"/>
      <c r="K900" s="94" t="s">
        <v>21</v>
      </c>
      <c r="L900" s="58"/>
      <c r="M900" s="59"/>
      <c r="N900" s="95"/>
      <c r="O900" s="95"/>
      <c r="P900" s="96"/>
      <c r="Q900" s="97"/>
      <c r="R900" s="98"/>
      <c r="S900" s="62"/>
      <c r="T900" s="62"/>
      <c r="AD900" s="87" t="s">
        <v>111</v>
      </c>
      <c r="AE900" s="58"/>
      <c r="AF900" s="58"/>
      <c r="AG900" s="58"/>
      <c r="AH900" s="72"/>
      <c r="AI900" s="58"/>
      <c r="AJ900" s="58"/>
      <c r="AK900" s="59"/>
    </row>
    <row r="901" spans="1:37">
      <c r="A901" s="60"/>
      <c r="C901" s="61"/>
      <c r="H901" s="61"/>
      <c r="K901" s="99"/>
      <c r="M901" s="61"/>
      <c r="N901" s="62"/>
      <c r="Q901" s="100"/>
      <c r="R901" s="61"/>
      <c r="S901" s="62"/>
      <c r="T901" s="58"/>
      <c r="U901" s="58"/>
      <c r="V901" s="58"/>
      <c r="W901" s="58"/>
      <c r="X901" s="58"/>
      <c r="Y901" s="58"/>
      <c r="Z901" s="58"/>
      <c r="AA901" s="58"/>
      <c r="AB901" s="58"/>
      <c r="AC901" s="62"/>
      <c r="AD901" s="91"/>
      <c r="AE901" s="62"/>
      <c r="AF901" s="62"/>
      <c r="AG901" s="62"/>
      <c r="AH901" s="92"/>
      <c r="AI901" s="62"/>
      <c r="AJ901" s="62"/>
      <c r="AK901" s="61"/>
    </row>
    <row r="902" spans="1:37">
      <c r="A902" s="93" t="s">
        <v>112</v>
      </c>
      <c r="B902" s="58"/>
      <c r="C902" s="59"/>
      <c r="D902" s="58"/>
      <c r="E902" s="58"/>
      <c r="F902" s="94" t="s">
        <v>21</v>
      </c>
      <c r="G902" s="58"/>
      <c r="H902" s="59"/>
      <c r="I902" s="58"/>
      <c r="J902" s="58"/>
      <c r="K902" s="94" t="s">
        <v>21</v>
      </c>
      <c r="L902" s="58"/>
      <c r="M902" s="59"/>
      <c r="N902" s="58"/>
      <c r="O902" s="58"/>
      <c r="P902" s="94" t="s">
        <v>21</v>
      </c>
      <c r="Q902" s="101"/>
      <c r="R902" s="59"/>
      <c r="S902" s="62"/>
      <c r="T902" s="62"/>
      <c r="AD902" s="87" t="s">
        <v>113</v>
      </c>
      <c r="AE902" s="58"/>
      <c r="AF902" s="58"/>
      <c r="AG902" s="58"/>
      <c r="AH902" s="72"/>
      <c r="AI902" s="58"/>
      <c r="AJ902" s="58"/>
      <c r="AK902" s="59"/>
    </row>
    <row r="903" spans="1:37">
      <c r="AD903" s="91" t="s">
        <v>114</v>
      </c>
      <c r="AE903" s="62"/>
      <c r="AF903" s="62"/>
      <c r="AG903" s="62"/>
      <c r="AH903" s="92"/>
      <c r="AI903" s="62"/>
      <c r="AJ903" s="62"/>
      <c r="AK903" s="61"/>
    </row>
    <row r="904" spans="1:37">
      <c r="A904" s="102"/>
      <c r="B904" s="76"/>
      <c r="C904" s="76"/>
      <c r="D904" s="76"/>
      <c r="E904" s="76" t="s">
        <v>100</v>
      </c>
      <c r="F904" s="76"/>
      <c r="G904" s="76"/>
      <c r="H904" s="76"/>
      <c r="I904" s="76"/>
      <c r="J904" s="76"/>
      <c r="K904" s="76"/>
      <c r="L904" s="76"/>
      <c r="M904" s="76"/>
      <c r="N904" s="85" t="s">
        <v>40</v>
      </c>
      <c r="O904" s="76"/>
      <c r="P904" s="76"/>
      <c r="Q904" s="76"/>
      <c r="R904" s="76"/>
      <c r="S904" s="76"/>
      <c r="T904" s="76" t="s">
        <v>101</v>
      </c>
      <c r="U904" s="76"/>
      <c r="V904" s="76"/>
      <c r="W904" s="76"/>
      <c r="X904" s="76"/>
      <c r="Y904" s="76"/>
      <c r="Z904" s="76"/>
      <c r="AA904" s="76"/>
      <c r="AB904" s="80"/>
      <c r="AD904" s="87" t="s">
        <v>115</v>
      </c>
      <c r="AE904" s="58"/>
      <c r="AF904" s="58"/>
      <c r="AG904" s="58"/>
      <c r="AH904" s="72"/>
      <c r="AI904" s="58"/>
      <c r="AJ904" s="58"/>
      <c r="AK904" s="59"/>
    </row>
    <row r="905" spans="1:37">
      <c r="A905" s="103" t="s">
        <v>116</v>
      </c>
      <c r="B905" s="104" t="s">
        <v>117</v>
      </c>
      <c r="C905" s="104"/>
      <c r="D905" s="104"/>
      <c r="E905" s="104"/>
      <c r="F905" s="104"/>
      <c r="G905" s="105"/>
      <c r="H905" s="104" t="s">
        <v>118</v>
      </c>
      <c r="I905" s="104"/>
      <c r="J905" s="105"/>
      <c r="K905" s="106" t="s">
        <v>119</v>
      </c>
      <c r="L905" s="107" t="s">
        <v>120</v>
      </c>
      <c r="M905" s="108"/>
      <c r="N905" s="109" t="s">
        <v>94</v>
      </c>
      <c r="O905" s="105" t="s">
        <v>116</v>
      </c>
      <c r="P905" s="104" t="s">
        <v>117</v>
      </c>
      <c r="Q905" s="104"/>
      <c r="R905" s="104"/>
      <c r="S905" s="104"/>
      <c r="T905" s="104"/>
      <c r="U905" s="105"/>
      <c r="V905" s="104" t="s">
        <v>118</v>
      </c>
      <c r="W905" s="104"/>
      <c r="X905" s="105"/>
      <c r="Y905" s="106" t="s">
        <v>119</v>
      </c>
      <c r="Z905" s="107" t="s">
        <v>120</v>
      </c>
      <c r="AA905" s="108"/>
      <c r="AB905" s="109" t="s">
        <v>94</v>
      </c>
    </row>
    <row r="906" spans="1:37">
      <c r="A906" s="110" t="s">
        <v>121</v>
      </c>
      <c r="B906" s="111"/>
      <c r="C906" s="111"/>
      <c r="D906" s="111"/>
      <c r="E906" s="111"/>
      <c r="F906" s="111"/>
      <c r="G906" s="112"/>
      <c r="H906" s="111"/>
      <c r="I906" s="111"/>
      <c r="J906" s="112"/>
      <c r="K906" s="113"/>
      <c r="L906" s="114"/>
      <c r="M906" s="115"/>
      <c r="N906" s="116"/>
      <c r="O906" s="117" t="s">
        <v>121</v>
      </c>
      <c r="P906" s="111"/>
      <c r="Q906" s="111"/>
      <c r="R906" s="111"/>
      <c r="S906" s="111"/>
      <c r="T906" s="111"/>
      <c r="U906" s="112"/>
      <c r="V906" s="111"/>
      <c r="W906" s="111"/>
      <c r="X906" s="112"/>
      <c r="Y906" s="113"/>
      <c r="Z906" s="114"/>
      <c r="AA906" s="115"/>
      <c r="AB906" s="116"/>
      <c r="AD906" s="64" t="s">
        <v>122</v>
      </c>
    </row>
    <row r="907" spans="1:37">
      <c r="A907" s="110" t="s">
        <v>123</v>
      </c>
      <c r="B907" s="111"/>
      <c r="C907" s="111"/>
      <c r="D907" s="111"/>
      <c r="E907" s="111"/>
      <c r="F907" s="111"/>
      <c r="G907" s="112"/>
      <c r="H907" s="111"/>
      <c r="I907" s="111"/>
      <c r="J907" s="112"/>
      <c r="K907" s="118"/>
      <c r="L907" s="119"/>
      <c r="M907" s="112"/>
      <c r="N907" s="116"/>
      <c r="O907" s="117" t="s">
        <v>123</v>
      </c>
      <c r="P907" s="111"/>
      <c r="Q907" s="111"/>
      <c r="R907" s="111"/>
      <c r="S907" s="111"/>
      <c r="T907" s="111"/>
      <c r="U907" s="112"/>
      <c r="V907" s="111"/>
      <c r="W907" s="111"/>
      <c r="X907" s="112"/>
      <c r="Y907" s="118"/>
      <c r="Z907" s="119"/>
      <c r="AA907" s="112"/>
      <c r="AB907" s="116"/>
      <c r="AD907" s="120"/>
      <c r="AE907" s="58"/>
      <c r="AF907" s="58"/>
      <c r="AG907" s="58"/>
      <c r="AH907" s="58"/>
      <c r="AI907" s="58"/>
      <c r="AJ907" s="58"/>
      <c r="AK907" s="58"/>
    </row>
    <row r="908" spans="1:37">
      <c r="A908" s="110" t="s">
        <v>124</v>
      </c>
      <c r="B908" s="111"/>
      <c r="C908" s="111"/>
      <c r="D908" s="111"/>
      <c r="E908" s="111"/>
      <c r="F908" s="111"/>
      <c r="G908" s="112"/>
      <c r="H908" s="111"/>
      <c r="I908" s="111"/>
      <c r="J908" s="112"/>
      <c r="K908" s="118"/>
      <c r="L908" s="119"/>
      <c r="M908" s="112"/>
      <c r="N908" s="116"/>
      <c r="O908" s="117" t="s">
        <v>124</v>
      </c>
      <c r="P908" s="111"/>
      <c r="Q908" s="111"/>
      <c r="R908" s="111"/>
      <c r="S908" s="111"/>
      <c r="T908" s="111"/>
      <c r="U908" s="112"/>
      <c r="V908" s="111"/>
      <c r="W908" s="111"/>
      <c r="X908" s="112"/>
      <c r="Y908" s="118"/>
      <c r="Z908" s="119"/>
      <c r="AA908" s="112"/>
      <c r="AB908" s="116"/>
      <c r="AD908" s="64" t="s">
        <v>96</v>
      </c>
    </row>
    <row r="909" spans="1:37">
      <c r="A909" s="110" t="s">
        <v>125</v>
      </c>
      <c r="B909" s="111"/>
      <c r="C909" s="111"/>
      <c r="D909" s="111"/>
      <c r="E909" s="111"/>
      <c r="F909" s="111"/>
      <c r="G909" s="112"/>
      <c r="H909" s="111"/>
      <c r="I909" s="111"/>
      <c r="J909" s="112"/>
      <c r="K909" s="118"/>
      <c r="L909" s="119"/>
      <c r="M909" s="112"/>
      <c r="N909" s="116"/>
      <c r="O909" s="117" t="s">
        <v>125</v>
      </c>
      <c r="P909" s="111"/>
      <c r="Q909" s="111"/>
      <c r="R909" s="111"/>
      <c r="S909" s="111"/>
      <c r="T909" s="111"/>
      <c r="U909" s="112"/>
      <c r="V909" s="111"/>
      <c r="W909" s="111"/>
      <c r="X909" s="112"/>
      <c r="Y909" s="118"/>
      <c r="Z909" s="119"/>
      <c r="AA909" s="112"/>
      <c r="AB909" s="116"/>
      <c r="AD909" s="120"/>
      <c r="AE909" s="58"/>
      <c r="AF909" s="58"/>
      <c r="AG909" s="58"/>
      <c r="AH909" s="58"/>
      <c r="AI909" s="58"/>
      <c r="AJ909" s="58"/>
      <c r="AK909" s="58"/>
    </row>
    <row r="910" spans="1:37">
      <c r="A910" s="110" t="s">
        <v>126</v>
      </c>
      <c r="B910" s="111"/>
      <c r="C910" s="111"/>
      <c r="D910" s="111"/>
      <c r="E910" s="111"/>
      <c r="F910" s="111"/>
      <c r="G910" s="112"/>
      <c r="H910" s="111"/>
      <c r="I910" s="111"/>
      <c r="J910" s="112"/>
      <c r="K910" s="118"/>
      <c r="L910" s="119"/>
      <c r="M910" s="112"/>
      <c r="N910" s="116"/>
      <c r="O910" s="117" t="s">
        <v>126</v>
      </c>
      <c r="P910" s="111"/>
      <c r="Q910" s="111"/>
      <c r="R910" s="111"/>
      <c r="S910" s="111"/>
      <c r="T910" s="111"/>
      <c r="U910" s="112"/>
      <c r="V910" s="111"/>
      <c r="W910" s="111"/>
      <c r="X910" s="112"/>
      <c r="Y910" s="118"/>
      <c r="Z910" s="119"/>
      <c r="AA910" s="112"/>
      <c r="AB910" s="116"/>
      <c r="AD910" s="64" t="s">
        <v>127</v>
      </c>
    </row>
    <row r="911" spans="1:37">
      <c r="A911" s="121" t="s">
        <v>128</v>
      </c>
      <c r="B911" s="58"/>
      <c r="C911" s="58"/>
      <c r="D911" s="58"/>
      <c r="E911" s="58"/>
      <c r="F911" s="58"/>
      <c r="G911" s="72"/>
      <c r="H911" s="58"/>
      <c r="I911" s="58"/>
      <c r="J911" s="72"/>
      <c r="K911" s="122"/>
      <c r="L911" s="123"/>
      <c r="M911" s="72"/>
      <c r="N911" s="59"/>
      <c r="O911" s="124" t="s">
        <v>128</v>
      </c>
      <c r="P911" s="58"/>
      <c r="Q911" s="58"/>
      <c r="R911" s="58"/>
      <c r="S911" s="58"/>
      <c r="T911" s="58"/>
      <c r="U911" s="72"/>
      <c r="V911" s="58"/>
      <c r="W911" s="58"/>
      <c r="X911" s="72"/>
      <c r="Y911" s="122"/>
      <c r="Z911" s="123"/>
      <c r="AA911" s="72"/>
      <c r="AB911" s="59"/>
      <c r="AD911" s="125"/>
      <c r="AE911" s="125" t="str">
        <f>Daten!$A$35</f>
        <v>Fredenbeck</v>
      </c>
      <c r="AF911" s="58"/>
      <c r="AG911" s="58"/>
      <c r="AH911" s="58"/>
      <c r="AI911" s="58"/>
      <c r="AJ911" s="58"/>
      <c r="AK911" s="58"/>
    </row>
    <row r="912" spans="1:37">
      <c r="A912" s="65" t="s">
        <v>129</v>
      </c>
      <c r="N912" s="61"/>
      <c r="O912" s="64" t="s">
        <v>129</v>
      </c>
      <c r="AB912" s="61"/>
      <c r="AD912" s="64" t="s">
        <v>130</v>
      </c>
    </row>
    <row r="913" spans="1:37">
      <c r="A913" s="57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9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8"/>
      <c r="AB913" s="59"/>
      <c r="AD913" s="58"/>
      <c r="AE913" s="126" t="str">
        <f>Daten!$A$32</f>
        <v>05.05.2017</v>
      </c>
      <c r="AF913" s="58"/>
      <c r="AG913" s="58"/>
      <c r="AH913" s="58"/>
      <c r="AI913" s="58"/>
      <c r="AJ913" s="58"/>
      <c r="AK913" s="58"/>
    </row>
    <row r="914" spans="1:37" ht="12" customHeight="1">
      <c r="A914" s="127"/>
    </row>
    <row r="915" spans="1:37">
      <c r="A915" s="51" t="s">
        <v>95</v>
      </c>
      <c r="B915" s="52"/>
      <c r="C915" s="52"/>
      <c r="D915" s="52"/>
      <c r="E915" s="53"/>
      <c r="F915" s="54" t="s">
        <v>96</v>
      </c>
      <c r="G915" s="52"/>
      <c r="H915" s="52"/>
      <c r="I915" s="52"/>
      <c r="J915" s="52"/>
      <c r="K915" s="52"/>
      <c r="L915" s="52"/>
      <c r="M915" s="52"/>
      <c r="N915" s="52"/>
      <c r="O915" s="52"/>
      <c r="P915" s="53"/>
      <c r="Q915" s="54" t="s">
        <v>97</v>
      </c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3"/>
      <c r="AC915" s="55" t="s">
        <v>98</v>
      </c>
    </row>
    <row r="916" spans="1:37">
      <c r="A916" s="57"/>
      <c r="B916" s="58"/>
      <c r="C916" s="58"/>
      <c r="D916" s="58"/>
      <c r="E916" s="59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9"/>
      <c r="Q916" s="58"/>
      <c r="R916" s="58" t="str">
        <f ca="1">SamstagHaupt!P51</f>
        <v>SV Weiler</v>
      </c>
      <c r="S916" s="58"/>
      <c r="T916" s="58"/>
      <c r="U916" s="58"/>
      <c r="V916" s="58"/>
      <c r="W916" s="58"/>
      <c r="X916" s="58"/>
      <c r="Y916" s="58"/>
      <c r="Z916" s="58"/>
      <c r="AA916" s="58" t="str">
        <f>SamstagHaupt!N51</f>
        <v>M30</v>
      </c>
      <c r="AB916" s="59"/>
      <c r="AC916" s="55" t="s">
        <v>99</v>
      </c>
    </row>
    <row r="917" spans="1:37" ht="15.95" customHeight="1">
      <c r="A917" s="60" t="s">
        <v>100</v>
      </c>
      <c r="C917" s="56" t="str">
        <f ca="1">SamstagHaupt!I51</f>
        <v>Niendorfer TSV</v>
      </c>
      <c r="M917" s="61"/>
      <c r="N917" s="62" t="s">
        <v>101</v>
      </c>
      <c r="O917" s="63"/>
      <c r="P917" s="56" t="str">
        <f ca="1">SamstagHaupt!M51</f>
        <v>TV Berkenbaum</v>
      </c>
      <c r="AB917" s="61"/>
    </row>
    <row r="918" spans="1:37">
      <c r="A918" s="57"/>
      <c r="B918" s="58"/>
      <c r="C918" s="58"/>
      <c r="M918" s="61"/>
      <c r="N918" s="62"/>
      <c r="AB918" s="61"/>
      <c r="AD918" s="64" t="s">
        <v>37</v>
      </c>
      <c r="AG918" s="64" t="s">
        <v>102</v>
      </c>
      <c r="AJ918" s="64" t="s">
        <v>39</v>
      </c>
    </row>
    <row r="919" spans="1:37">
      <c r="A919" s="65" t="s">
        <v>100</v>
      </c>
      <c r="C919" s="66"/>
      <c r="D919" s="67"/>
      <c r="E919" s="67"/>
      <c r="F919" s="67"/>
      <c r="G919" s="67"/>
      <c r="H919" s="68"/>
      <c r="I919" s="67"/>
      <c r="J919" s="67"/>
      <c r="K919" s="67"/>
      <c r="L919" s="67"/>
      <c r="M919" s="68"/>
      <c r="N919" s="67"/>
      <c r="O919" s="67"/>
      <c r="P919" s="67"/>
      <c r="Q919" s="67"/>
      <c r="R919" s="68"/>
      <c r="S919" s="67"/>
      <c r="T919" s="67"/>
      <c r="U919" s="67"/>
      <c r="V919" s="67"/>
      <c r="W919" s="68"/>
      <c r="X919" s="67"/>
      <c r="Y919" s="67"/>
      <c r="Z919" s="67"/>
      <c r="AA919" s="67"/>
      <c r="AB919" s="68"/>
      <c r="AC919" s="62"/>
      <c r="AD919" s="69"/>
      <c r="AE919" s="53"/>
      <c r="AF919" s="62"/>
      <c r="AG919" s="69"/>
      <c r="AH919" s="53"/>
      <c r="AJ919" s="69"/>
      <c r="AK919" s="53"/>
    </row>
    <row r="920" spans="1:37">
      <c r="A920" s="70" t="s">
        <v>101</v>
      </c>
      <c r="B920" s="58"/>
      <c r="C920" s="71"/>
      <c r="D920" s="72"/>
      <c r="E920" s="72"/>
      <c r="F920" s="72"/>
      <c r="G920" s="72"/>
      <c r="H920" s="59"/>
      <c r="I920" s="72"/>
      <c r="J920" s="72"/>
      <c r="K920" s="72"/>
      <c r="L920" s="72"/>
      <c r="M920" s="59"/>
      <c r="N920" s="72"/>
      <c r="O920" s="72"/>
      <c r="P920" s="72"/>
      <c r="Q920" s="72"/>
      <c r="R920" s="59"/>
      <c r="S920" s="72"/>
      <c r="T920" s="72"/>
      <c r="U920" s="72"/>
      <c r="V920" s="72"/>
      <c r="W920" s="59"/>
      <c r="X920" s="72"/>
      <c r="Y920" s="72"/>
      <c r="Z920" s="72"/>
      <c r="AA920" s="72"/>
      <c r="AB920" s="59"/>
      <c r="AC920" s="62"/>
      <c r="AD920" s="462">
        <f>SamstagHaupt!C51</f>
        <v>8</v>
      </c>
      <c r="AE920" s="463"/>
      <c r="AF920" s="62"/>
      <c r="AG920" s="462">
        <f>SamstagHaupt!E51</f>
        <v>30</v>
      </c>
      <c r="AH920" s="463"/>
      <c r="AJ920" s="462">
        <f>SamstagHaupt!F51</f>
        <v>2</v>
      </c>
      <c r="AK920" s="463"/>
    </row>
    <row r="921" spans="1:37">
      <c r="A921" s="65" t="s">
        <v>100</v>
      </c>
      <c r="C921" s="66"/>
      <c r="D921" s="67"/>
      <c r="E921" s="67"/>
      <c r="F921" s="67"/>
      <c r="G921" s="67"/>
      <c r="H921" s="68"/>
      <c r="I921" s="67"/>
      <c r="J921" s="67"/>
      <c r="K921" s="67"/>
      <c r="L921" s="67"/>
      <c r="M921" s="68"/>
      <c r="N921" s="67"/>
      <c r="O921" s="67"/>
      <c r="P921" s="67"/>
      <c r="Q921" s="67"/>
      <c r="R921" s="68"/>
      <c r="S921" s="67"/>
      <c r="T921" s="67"/>
      <c r="U921" s="67"/>
      <c r="V921" s="67"/>
      <c r="W921" s="68"/>
      <c r="X921" s="67"/>
      <c r="Y921" s="67"/>
      <c r="Z921" s="67"/>
      <c r="AA921" s="67"/>
      <c r="AB921" s="68"/>
      <c r="AC921" s="62"/>
      <c r="AD921" s="57"/>
      <c r="AE921" s="59"/>
      <c r="AF921" s="62"/>
      <c r="AG921" s="57"/>
      <c r="AH921" s="59"/>
      <c r="AJ921" s="57"/>
      <c r="AK921" s="59"/>
    </row>
    <row r="922" spans="1:37">
      <c r="A922" s="70" t="s">
        <v>101</v>
      </c>
      <c r="B922" s="58"/>
      <c r="C922" s="71"/>
      <c r="D922" s="72"/>
      <c r="E922" s="72"/>
      <c r="F922" s="72"/>
      <c r="G922" s="72"/>
      <c r="H922" s="59"/>
      <c r="I922" s="72"/>
      <c r="J922" s="72"/>
      <c r="K922" s="72"/>
      <c r="L922" s="72"/>
      <c r="M922" s="59"/>
      <c r="N922" s="72"/>
      <c r="O922" s="72"/>
      <c r="P922" s="72"/>
      <c r="Q922" s="72"/>
      <c r="R922" s="59"/>
      <c r="S922" s="72"/>
      <c r="T922" s="72"/>
      <c r="U922" s="72"/>
      <c r="V922" s="72"/>
      <c r="W922" s="59"/>
      <c r="X922" s="72"/>
      <c r="Y922" s="72"/>
      <c r="Z922" s="72"/>
      <c r="AA922" s="72"/>
      <c r="AB922" s="59"/>
      <c r="AC922" s="62"/>
      <c r="AD922" s="62"/>
      <c r="AE922" s="62"/>
      <c r="AF922" s="62"/>
      <c r="AG922" s="62"/>
    </row>
    <row r="923" spans="1:37">
      <c r="A923" s="65" t="s">
        <v>100</v>
      </c>
      <c r="C923" s="66"/>
      <c r="D923" s="67"/>
      <c r="E923" s="67"/>
      <c r="F923" s="67"/>
      <c r="G923" s="67"/>
      <c r="H923" s="68"/>
      <c r="I923" s="67"/>
      <c r="J923" s="67"/>
      <c r="K923" s="67"/>
      <c r="L923" s="67"/>
      <c r="M923" s="68"/>
      <c r="N923" s="67"/>
      <c r="O923" s="67"/>
      <c r="P923" s="67"/>
      <c r="Q923" s="67"/>
      <c r="R923" s="68"/>
      <c r="S923" s="67"/>
      <c r="T923" s="67"/>
      <c r="U923" s="67"/>
      <c r="V923" s="67"/>
      <c r="W923" s="68"/>
      <c r="X923" s="67"/>
      <c r="Y923" s="67"/>
      <c r="Z923" s="67"/>
      <c r="AA923" s="67"/>
      <c r="AB923" s="68"/>
      <c r="AC923" s="62"/>
      <c r="AD923" s="73" t="s">
        <v>103</v>
      </c>
      <c r="AE923" s="62"/>
      <c r="AF923" s="62"/>
      <c r="AG923" s="62"/>
    </row>
    <row r="924" spans="1:37">
      <c r="A924" s="70" t="s">
        <v>101</v>
      </c>
      <c r="B924" s="58"/>
      <c r="C924" s="71"/>
      <c r="D924" s="72"/>
      <c r="E924" s="72"/>
      <c r="F924" s="72"/>
      <c r="G924" s="72"/>
      <c r="H924" s="59"/>
      <c r="I924" s="72"/>
      <c r="J924" s="72"/>
      <c r="K924" s="72"/>
      <c r="L924" s="72"/>
      <c r="M924" s="59"/>
      <c r="N924" s="72"/>
      <c r="O924" s="72"/>
      <c r="P924" s="72"/>
      <c r="Q924" s="72"/>
      <c r="R924" s="59"/>
      <c r="S924" s="72"/>
      <c r="T924" s="72"/>
      <c r="U924" s="72"/>
      <c r="V924" s="72"/>
      <c r="W924" s="59"/>
      <c r="X924" s="72"/>
      <c r="Y924" s="72"/>
      <c r="Z924" s="72"/>
      <c r="AA924" s="72"/>
      <c r="AB924" s="59"/>
      <c r="AC924" s="62"/>
      <c r="AD924" s="62"/>
      <c r="AE924" s="62"/>
      <c r="AF924" s="62"/>
      <c r="AG924" s="62"/>
    </row>
    <row r="925" spans="1:37">
      <c r="A925" s="65" t="s">
        <v>100</v>
      </c>
      <c r="C925" s="66"/>
      <c r="D925" s="67"/>
      <c r="E925" s="67"/>
      <c r="F925" s="67"/>
      <c r="G925" s="67"/>
      <c r="H925" s="68"/>
      <c r="I925" s="67"/>
      <c r="J925" s="67"/>
      <c r="K925" s="67"/>
      <c r="L925" s="67"/>
      <c r="M925" s="68"/>
      <c r="N925" s="67"/>
      <c r="O925" s="67"/>
      <c r="P925" s="67"/>
      <c r="Q925" s="67"/>
      <c r="R925" s="68"/>
      <c r="S925" s="67"/>
      <c r="T925" s="67"/>
      <c r="U925" s="67"/>
      <c r="V925" s="67"/>
      <c r="W925" s="68"/>
      <c r="X925" s="67"/>
      <c r="Y925" s="67"/>
      <c r="Z925" s="67"/>
      <c r="AA925" s="67"/>
      <c r="AB925" s="68"/>
      <c r="AC925" s="62"/>
      <c r="AD925" s="74" t="str">
        <f>Daten!$A$31</f>
        <v>DM Senioren 2017</v>
      </c>
      <c r="AE925" s="58"/>
      <c r="AF925" s="58"/>
      <c r="AG925" s="58"/>
      <c r="AH925" s="58"/>
      <c r="AI925" s="58"/>
      <c r="AJ925" s="58"/>
      <c r="AK925" s="58"/>
    </row>
    <row r="926" spans="1:37">
      <c r="A926" s="70" t="s">
        <v>101</v>
      </c>
      <c r="B926" s="58"/>
      <c r="C926" s="71"/>
      <c r="D926" s="72"/>
      <c r="E926" s="72"/>
      <c r="F926" s="72"/>
      <c r="G926" s="72"/>
      <c r="H926" s="59"/>
      <c r="I926" s="72"/>
      <c r="J926" s="72"/>
      <c r="K926" s="72"/>
      <c r="L926" s="72"/>
      <c r="M926" s="59"/>
      <c r="N926" s="72"/>
      <c r="O926" s="72"/>
      <c r="P926" s="72"/>
      <c r="Q926" s="72"/>
      <c r="R926" s="59"/>
      <c r="S926" s="72"/>
      <c r="T926" s="72"/>
      <c r="U926" s="72"/>
      <c r="V926" s="72"/>
      <c r="W926" s="59"/>
      <c r="X926" s="72"/>
      <c r="Y926" s="72"/>
      <c r="Z926" s="72"/>
      <c r="AA926" s="72"/>
      <c r="AB926" s="59"/>
      <c r="AC926" s="62"/>
      <c r="AD926" s="75" t="str">
        <f>SamstagHaupt!G51</f>
        <v>M30</v>
      </c>
      <c r="AE926" s="76"/>
      <c r="AF926" s="76"/>
      <c r="AG926" s="75" t="s">
        <v>34</v>
      </c>
      <c r="AH926" s="76"/>
      <c r="AI926" s="76"/>
      <c r="AJ926" s="76"/>
      <c r="AK926" s="76"/>
    </row>
    <row r="927" spans="1:37">
      <c r="A927" s="65" t="s">
        <v>100</v>
      </c>
      <c r="C927" s="66"/>
      <c r="D927" s="67"/>
      <c r="E927" s="67"/>
      <c r="F927" s="67"/>
      <c r="G927" s="67"/>
      <c r="H927" s="68"/>
      <c r="I927" s="67"/>
      <c r="J927" s="67"/>
      <c r="K927" s="67"/>
      <c r="L927" s="67"/>
      <c r="M927" s="68"/>
      <c r="N927" s="67"/>
      <c r="O927" s="67"/>
      <c r="P927" s="67"/>
      <c r="Q927" s="67"/>
      <c r="R927" s="68"/>
      <c r="S927" s="67"/>
      <c r="T927" s="67"/>
      <c r="U927" s="67"/>
      <c r="V927" s="67"/>
      <c r="W927" s="68"/>
      <c r="X927" s="67"/>
      <c r="Y927" s="67"/>
      <c r="Z927" s="67"/>
      <c r="AA927" s="67"/>
      <c r="AB927" s="68"/>
      <c r="AC927" s="62"/>
      <c r="AD927" s="77"/>
      <c r="AE927" s="62"/>
      <c r="AF927" s="62"/>
      <c r="AG927" s="62"/>
      <c r="AH927" s="62"/>
      <c r="AI927" s="62"/>
      <c r="AJ927" s="62"/>
      <c r="AK927" s="62"/>
    </row>
    <row r="928" spans="1:37">
      <c r="A928" s="70" t="s">
        <v>101</v>
      </c>
      <c r="B928" s="58"/>
      <c r="C928" s="71"/>
      <c r="D928" s="72"/>
      <c r="E928" s="72"/>
      <c r="F928" s="72"/>
      <c r="G928" s="72"/>
      <c r="H928" s="59"/>
      <c r="I928" s="72"/>
      <c r="J928" s="72"/>
      <c r="K928" s="72"/>
      <c r="L928" s="72"/>
      <c r="M928" s="59"/>
      <c r="N928" s="72"/>
      <c r="O928" s="72"/>
      <c r="P928" s="72"/>
      <c r="Q928" s="72"/>
      <c r="R928" s="59"/>
      <c r="S928" s="72"/>
      <c r="T928" s="72"/>
      <c r="U928" s="72"/>
      <c r="V928" s="72"/>
      <c r="W928" s="59"/>
      <c r="X928" s="72"/>
      <c r="Y928" s="72"/>
      <c r="Z928" s="72"/>
      <c r="AA928" s="72"/>
      <c r="AB928" s="59"/>
      <c r="AC928" s="62"/>
      <c r="AD928" s="78" t="s">
        <v>104</v>
      </c>
      <c r="AE928" s="76"/>
      <c r="AF928" s="76"/>
      <c r="AG928" s="76"/>
      <c r="AH928" s="79"/>
      <c r="AI928" s="76"/>
      <c r="AJ928" s="76"/>
      <c r="AK928" s="80"/>
    </row>
    <row r="929" spans="1:37">
      <c r="D929" s="64"/>
      <c r="AD929" s="81"/>
      <c r="AE929" s="52"/>
      <c r="AF929" s="52"/>
      <c r="AG929" s="52"/>
      <c r="AH929" s="82"/>
      <c r="AI929" s="52"/>
      <c r="AJ929" s="52"/>
      <c r="AK929" s="53"/>
    </row>
    <row r="930" spans="1:37">
      <c r="A930" s="83" t="s">
        <v>105</v>
      </c>
      <c r="B930" s="76"/>
      <c r="C930" s="80"/>
      <c r="D930" s="84"/>
      <c r="E930" s="84" t="s">
        <v>100</v>
      </c>
      <c r="F930" s="85" t="s">
        <v>21</v>
      </c>
      <c r="G930" s="84" t="s">
        <v>101</v>
      </c>
      <c r="H930" s="86"/>
      <c r="I930" s="84" t="s">
        <v>106</v>
      </c>
      <c r="J930" s="84"/>
      <c r="K930" s="84"/>
      <c r="L930" s="84"/>
      <c r="M930" s="86"/>
      <c r="N930" s="84" t="s">
        <v>107</v>
      </c>
      <c r="O930" s="84"/>
      <c r="P930" s="84"/>
      <c r="Q930" s="84"/>
      <c r="R930" s="86"/>
      <c r="S930" s="73"/>
      <c r="T930" s="73"/>
      <c r="AD930" s="87" t="s">
        <v>108</v>
      </c>
      <c r="AE930" s="58"/>
      <c r="AF930" s="58"/>
      <c r="AG930" s="58"/>
      <c r="AH930" s="72"/>
      <c r="AI930" s="58"/>
      <c r="AJ930" s="58"/>
      <c r="AK930" s="59"/>
    </row>
    <row r="931" spans="1:37">
      <c r="A931" s="60"/>
      <c r="C931" s="61"/>
      <c r="H931" s="61"/>
      <c r="M931" s="61"/>
      <c r="N931" s="88"/>
      <c r="O931" s="89"/>
      <c r="P931" s="89"/>
      <c r="Q931" s="89"/>
      <c r="R931" s="90"/>
      <c r="S931" s="62"/>
      <c r="T931" s="56" t="s">
        <v>109</v>
      </c>
      <c r="AD931" s="91"/>
      <c r="AE931" s="62"/>
      <c r="AF931" s="62"/>
      <c r="AG931" s="62"/>
      <c r="AH931" s="92"/>
      <c r="AI931" s="62"/>
      <c r="AJ931" s="62"/>
      <c r="AK931" s="61"/>
    </row>
    <row r="932" spans="1:37">
      <c r="A932" s="93" t="s">
        <v>110</v>
      </c>
      <c r="B932" s="58"/>
      <c r="C932" s="59"/>
      <c r="D932" s="58"/>
      <c r="E932" s="58"/>
      <c r="F932" s="94" t="s">
        <v>21</v>
      </c>
      <c r="G932" s="58"/>
      <c r="H932" s="59"/>
      <c r="I932" s="58"/>
      <c r="J932" s="58"/>
      <c r="K932" s="94" t="s">
        <v>21</v>
      </c>
      <c r="L932" s="58"/>
      <c r="M932" s="59"/>
      <c r="N932" s="95"/>
      <c r="O932" s="95"/>
      <c r="P932" s="96"/>
      <c r="Q932" s="97"/>
      <c r="R932" s="98"/>
      <c r="S932" s="62"/>
      <c r="T932" s="62"/>
      <c r="AD932" s="87" t="s">
        <v>111</v>
      </c>
      <c r="AE932" s="58"/>
      <c r="AF932" s="58"/>
      <c r="AG932" s="58"/>
      <c r="AH932" s="72"/>
      <c r="AI932" s="58"/>
      <c r="AJ932" s="58"/>
      <c r="AK932" s="59"/>
    </row>
    <row r="933" spans="1:37">
      <c r="A933" s="60"/>
      <c r="C933" s="61"/>
      <c r="H933" s="61"/>
      <c r="K933" s="99"/>
      <c r="M933" s="61"/>
      <c r="N933" s="62"/>
      <c r="Q933" s="100"/>
      <c r="R933" s="61"/>
      <c r="S933" s="62"/>
      <c r="T933" s="58"/>
      <c r="U933" s="58"/>
      <c r="V933" s="58"/>
      <c r="W933" s="58"/>
      <c r="X933" s="58"/>
      <c r="Y933" s="58"/>
      <c r="Z933" s="58"/>
      <c r="AA933" s="58"/>
      <c r="AB933" s="58"/>
      <c r="AC933" s="62"/>
      <c r="AD933" s="91"/>
      <c r="AE933" s="62"/>
      <c r="AF933" s="62"/>
      <c r="AG933" s="62"/>
      <c r="AH933" s="92"/>
      <c r="AI933" s="62"/>
      <c r="AJ933" s="62"/>
      <c r="AK933" s="61"/>
    </row>
    <row r="934" spans="1:37">
      <c r="A934" s="93" t="s">
        <v>112</v>
      </c>
      <c r="B934" s="58"/>
      <c r="C934" s="59"/>
      <c r="D934" s="58"/>
      <c r="E934" s="58"/>
      <c r="F934" s="94" t="s">
        <v>21</v>
      </c>
      <c r="G934" s="58"/>
      <c r="H934" s="59"/>
      <c r="I934" s="58"/>
      <c r="J934" s="58"/>
      <c r="K934" s="94" t="s">
        <v>21</v>
      </c>
      <c r="L934" s="58"/>
      <c r="M934" s="59"/>
      <c r="N934" s="58"/>
      <c r="O934" s="58"/>
      <c r="P934" s="94" t="s">
        <v>21</v>
      </c>
      <c r="Q934" s="101"/>
      <c r="R934" s="59"/>
      <c r="S934" s="62"/>
      <c r="T934" s="62"/>
      <c r="AD934" s="87" t="s">
        <v>113</v>
      </c>
      <c r="AE934" s="58"/>
      <c r="AF934" s="58"/>
      <c r="AG934" s="58"/>
      <c r="AH934" s="72"/>
      <c r="AI934" s="58"/>
      <c r="AJ934" s="58"/>
      <c r="AK934" s="59"/>
    </row>
    <row r="935" spans="1:37">
      <c r="AD935" s="91" t="s">
        <v>114</v>
      </c>
      <c r="AE935" s="62"/>
      <c r="AF935" s="62"/>
      <c r="AG935" s="62"/>
      <c r="AH935" s="92"/>
      <c r="AI935" s="62"/>
      <c r="AJ935" s="62"/>
      <c r="AK935" s="61"/>
    </row>
    <row r="936" spans="1:37">
      <c r="A936" s="102"/>
      <c r="B936" s="76"/>
      <c r="C936" s="76"/>
      <c r="D936" s="76"/>
      <c r="E936" s="76" t="s">
        <v>100</v>
      </c>
      <c r="F936" s="76"/>
      <c r="G936" s="76"/>
      <c r="H936" s="76"/>
      <c r="I936" s="76"/>
      <c r="J936" s="76"/>
      <c r="K936" s="76"/>
      <c r="L936" s="76"/>
      <c r="M936" s="76"/>
      <c r="N936" s="85" t="s">
        <v>40</v>
      </c>
      <c r="O936" s="76"/>
      <c r="P936" s="76"/>
      <c r="Q936" s="76"/>
      <c r="R936" s="76"/>
      <c r="S936" s="76"/>
      <c r="T936" s="76" t="s">
        <v>101</v>
      </c>
      <c r="U936" s="76"/>
      <c r="V936" s="76"/>
      <c r="W936" s="76"/>
      <c r="X936" s="76"/>
      <c r="Y936" s="76"/>
      <c r="Z936" s="76"/>
      <c r="AA936" s="76"/>
      <c r="AB936" s="80"/>
      <c r="AD936" s="87" t="s">
        <v>115</v>
      </c>
      <c r="AE936" s="58"/>
      <c r="AF936" s="58"/>
      <c r="AG936" s="58"/>
      <c r="AH936" s="72"/>
      <c r="AI936" s="58"/>
      <c r="AJ936" s="58"/>
      <c r="AK936" s="59"/>
    </row>
    <row r="937" spans="1:37">
      <c r="A937" s="103" t="s">
        <v>116</v>
      </c>
      <c r="B937" s="104" t="s">
        <v>117</v>
      </c>
      <c r="C937" s="104"/>
      <c r="D937" s="104"/>
      <c r="E937" s="104"/>
      <c r="F937" s="104"/>
      <c r="G937" s="105"/>
      <c r="H937" s="104" t="s">
        <v>118</v>
      </c>
      <c r="I937" s="104"/>
      <c r="J937" s="105"/>
      <c r="K937" s="106" t="s">
        <v>119</v>
      </c>
      <c r="L937" s="107" t="s">
        <v>120</v>
      </c>
      <c r="M937" s="108"/>
      <c r="N937" s="109" t="s">
        <v>94</v>
      </c>
      <c r="O937" s="105" t="s">
        <v>116</v>
      </c>
      <c r="P937" s="104" t="s">
        <v>117</v>
      </c>
      <c r="Q937" s="104"/>
      <c r="R937" s="104"/>
      <c r="S937" s="104"/>
      <c r="T937" s="104"/>
      <c r="U937" s="105"/>
      <c r="V937" s="104" t="s">
        <v>118</v>
      </c>
      <c r="W937" s="104"/>
      <c r="X937" s="105"/>
      <c r="Y937" s="106" t="s">
        <v>119</v>
      </c>
      <c r="Z937" s="107" t="s">
        <v>120</v>
      </c>
      <c r="AA937" s="108"/>
      <c r="AB937" s="109" t="s">
        <v>94</v>
      </c>
    </row>
    <row r="938" spans="1:37">
      <c r="A938" s="110" t="s">
        <v>121</v>
      </c>
      <c r="B938" s="111"/>
      <c r="C938" s="111"/>
      <c r="D938" s="111"/>
      <c r="E938" s="111"/>
      <c r="F938" s="111"/>
      <c r="G938" s="112"/>
      <c r="H938" s="111"/>
      <c r="I938" s="111"/>
      <c r="J938" s="112"/>
      <c r="K938" s="113"/>
      <c r="L938" s="114"/>
      <c r="M938" s="115"/>
      <c r="N938" s="116"/>
      <c r="O938" s="117" t="s">
        <v>121</v>
      </c>
      <c r="P938" s="111"/>
      <c r="Q938" s="111"/>
      <c r="R938" s="111"/>
      <c r="S938" s="111"/>
      <c r="T938" s="111"/>
      <c r="U938" s="112"/>
      <c r="V938" s="111"/>
      <c r="W938" s="111"/>
      <c r="X938" s="112"/>
      <c r="Y938" s="113"/>
      <c r="Z938" s="114"/>
      <c r="AA938" s="115"/>
      <c r="AB938" s="116"/>
      <c r="AD938" s="64" t="s">
        <v>122</v>
      </c>
    </row>
    <row r="939" spans="1:37">
      <c r="A939" s="110" t="s">
        <v>123</v>
      </c>
      <c r="B939" s="111"/>
      <c r="C939" s="111"/>
      <c r="D939" s="111"/>
      <c r="E939" s="111"/>
      <c r="F939" s="111"/>
      <c r="G939" s="112"/>
      <c r="H939" s="111"/>
      <c r="I939" s="111"/>
      <c r="J939" s="112"/>
      <c r="K939" s="118"/>
      <c r="L939" s="119"/>
      <c r="M939" s="112"/>
      <c r="N939" s="116"/>
      <c r="O939" s="117" t="s">
        <v>123</v>
      </c>
      <c r="P939" s="111"/>
      <c r="Q939" s="111"/>
      <c r="R939" s="111"/>
      <c r="S939" s="111"/>
      <c r="T939" s="111"/>
      <c r="U939" s="112"/>
      <c r="V939" s="111"/>
      <c r="W939" s="111"/>
      <c r="X939" s="112"/>
      <c r="Y939" s="118"/>
      <c r="Z939" s="119"/>
      <c r="AA939" s="112"/>
      <c r="AB939" s="116"/>
      <c r="AD939" s="120"/>
      <c r="AE939" s="58"/>
      <c r="AF939" s="58"/>
      <c r="AG939" s="58"/>
      <c r="AH939" s="58"/>
      <c r="AI939" s="58"/>
      <c r="AJ939" s="58"/>
      <c r="AK939" s="58"/>
    </row>
    <row r="940" spans="1:37">
      <c r="A940" s="110" t="s">
        <v>124</v>
      </c>
      <c r="B940" s="111"/>
      <c r="C940" s="111"/>
      <c r="D940" s="111"/>
      <c r="E940" s="111"/>
      <c r="F940" s="111"/>
      <c r="G940" s="112"/>
      <c r="H940" s="111"/>
      <c r="I940" s="111"/>
      <c r="J940" s="112"/>
      <c r="K940" s="118"/>
      <c r="L940" s="119"/>
      <c r="M940" s="112"/>
      <c r="N940" s="116"/>
      <c r="O940" s="117" t="s">
        <v>124</v>
      </c>
      <c r="P940" s="111"/>
      <c r="Q940" s="111"/>
      <c r="R940" s="111"/>
      <c r="S940" s="111"/>
      <c r="T940" s="111"/>
      <c r="U940" s="112"/>
      <c r="V940" s="111"/>
      <c r="W940" s="111"/>
      <c r="X940" s="112"/>
      <c r="Y940" s="118"/>
      <c r="Z940" s="119"/>
      <c r="AA940" s="112"/>
      <c r="AB940" s="116"/>
      <c r="AD940" s="64" t="s">
        <v>96</v>
      </c>
    </row>
    <row r="941" spans="1:37">
      <c r="A941" s="110" t="s">
        <v>125</v>
      </c>
      <c r="B941" s="111"/>
      <c r="C941" s="111"/>
      <c r="D941" s="111"/>
      <c r="E941" s="111"/>
      <c r="F941" s="111"/>
      <c r="G941" s="112"/>
      <c r="H941" s="111"/>
      <c r="I941" s="111"/>
      <c r="J941" s="112"/>
      <c r="K941" s="118"/>
      <c r="L941" s="119"/>
      <c r="M941" s="112"/>
      <c r="N941" s="116"/>
      <c r="O941" s="117" t="s">
        <v>125</v>
      </c>
      <c r="P941" s="111"/>
      <c r="Q941" s="111"/>
      <c r="R941" s="111"/>
      <c r="S941" s="111"/>
      <c r="T941" s="111"/>
      <c r="U941" s="112"/>
      <c r="V941" s="111"/>
      <c r="W941" s="111"/>
      <c r="X941" s="112"/>
      <c r="Y941" s="118"/>
      <c r="Z941" s="119"/>
      <c r="AA941" s="112"/>
      <c r="AB941" s="116"/>
      <c r="AD941" s="120"/>
      <c r="AE941" s="58"/>
      <c r="AF941" s="58"/>
      <c r="AG941" s="58"/>
      <c r="AH941" s="58"/>
      <c r="AI941" s="58"/>
      <c r="AJ941" s="58"/>
      <c r="AK941" s="58"/>
    </row>
    <row r="942" spans="1:37">
      <c r="A942" s="110" t="s">
        <v>126</v>
      </c>
      <c r="B942" s="111"/>
      <c r="C942" s="111"/>
      <c r="D942" s="111"/>
      <c r="E942" s="111"/>
      <c r="F942" s="111"/>
      <c r="G942" s="112"/>
      <c r="H942" s="111"/>
      <c r="I942" s="111"/>
      <c r="J942" s="112"/>
      <c r="K942" s="118"/>
      <c r="L942" s="119"/>
      <c r="M942" s="112"/>
      <c r="N942" s="116"/>
      <c r="O942" s="117" t="s">
        <v>126</v>
      </c>
      <c r="P942" s="111"/>
      <c r="Q942" s="111"/>
      <c r="R942" s="111"/>
      <c r="S942" s="111"/>
      <c r="T942" s="111"/>
      <c r="U942" s="112"/>
      <c r="V942" s="111"/>
      <c r="W942" s="111"/>
      <c r="X942" s="112"/>
      <c r="Y942" s="118"/>
      <c r="Z942" s="119"/>
      <c r="AA942" s="112"/>
      <c r="AB942" s="116"/>
      <c r="AD942" s="64" t="s">
        <v>127</v>
      </c>
    </row>
    <row r="943" spans="1:37">
      <c r="A943" s="121" t="s">
        <v>128</v>
      </c>
      <c r="B943" s="58"/>
      <c r="C943" s="58"/>
      <c r="D943" s="58"/>
      <c r="E943" s="58"/>
      <c r="F943" s="58"/>
      <c r="G943" s="72"/>
      <c r="H943" s="58"/>
      <c r="I943" s="58"/>
      <c r="J943" s="72"/>
      <c r="K943" s="122"/>
      <c r="L943" s="123"/>
      <c r="M943" s="72"/>
      <c r="N943" s="59"/>
      <c r="O943" s="124" t="s">
        <v>128</v>
      </c>
      <c r="P943" s="58"/>
      <c r="Q943" s="58"/>
      <c r="R943" s="58"/>
      <c r="S943" s="58"/>
      <c r="T943" s="58"/>
      <c r="U943" s="72"/>
      <c r="V943" s="58"/>
      <c r="W943" s="58"/>
      <c r="X943" s="72"/>
      <c r="Y943" s="122"/>
      <c r="Z943" s="123"/>
      <c r="AA943" s="72"/>
      <c r="AB943" s="59"/>
      <c r="AD943" s="120"/>
      <c r="AE943" s="125" t="str">
        <f>Daten!$A$35</f>
        <v>Fredenbeck</v>
      </c>
      <c r="AF943" s="58"/>
      <c r="AG943" s="58"/>
      <c r="AH943" s="58"/>
      <c r="AI943" s="58"/>
      <c r="AJ943" s="58"/>
      <c r="AK943" s="58"/>
    </row>
    <row r="944" spans="1:37">
      <c r="A944" s="65" t="s">
        <v>129</v>
      </c>
      <c r="N944" s="61"/>
      <c r="O944" s="64" t="s">
        <v>129</v>
      </c>
      <c r="AB944" s="61"/>
      <c r="AD944" s="64" t="s">
        <v>130</v>
      </c>
    </row>
    <row r="945" spans="1:37">
      <c r="A945" s="57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9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8"/>
      <c r="AB945" s="59"/>
      <c r="AD945" s="58"/>
      <c r="AE945" s="126" t="str">
        <f>Daten!$A$32</f>
        <v>05.05.2017</v>
      </c>
      <c r="AF945" s="58"/>
      <c r="AG945" s="58"/>
      <c r="AH945" s="58"/>
      <c r="AI945" s="58"/>
      <c r="AJ945" s="58"/>
      <c r="AK945" s="58"/>
    </row>
    <row r="946" spans="1:37">
      <c r="A946" s="51" t="s">
        <v>95</v>
      </c>
      <c r="B946" s="52"/>
      <c r="C946" s="52"/>
      <c r="D946" s="52"/>
      <c r="E946" s="53"/>
      <c r="F946" s="54" t="s">
        <v>96</v>
      </c>
      <c r="G946" s="52"/>
      <c r="H946" s="52"/>
      <c r="I946" s="52"/>
      <c r="J946" s="52"/>
      <c r="K946" s="52"/>
      <c r="L946" s="52"/>
      <c r="M946" s="52"/>
      <c r="N946" s="52"/>
      <c r="O946" s="52"/>
      <c r="P946" s="53"/>
      <c r="Q946" s="54" t="s">
        <v>97</v>
      </c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3"/>
      <c r="AC946" s="55" t="s">
        <v>98</v>
      </c>
    </row>
    <row r="947" spans="1:37">
      <c r="A947" s="57"/>
      <c r="B947" s="58"/>
      <c r="C947" s="58"/>
      <c r="D947" s="58"/>
      <c r="E947" s="59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9"/>
      <c r="Q947" s="58"/>
      <c r="R947" s="58" t="str">
        <f ca="1">SamstagHaupt!P52</f>
        <v>TSV Burgdorf</v>
      </c>
      <c r="S947" s="58"/>
      <c r="T947" s="58"/>
      <c r="U947" s="58"/>
      <c r="V947" s="58"/>
      <c r="W947" s="58"/>
      <c r="X947" s="58"/>
      <c r="Y947" s="58"/>
      <c r="Z947" s="58"/>
      <c r="AA947" s="58" t="str">
        <f>SamstagHaupt!N52</f>
        <v>M50</v>
      </c>
      <c r="AB947" s="59"/>
      <c r="AC947" s="55" t="s">
        <v>99</v>
      </c>
    </row>
    <row r="948" spans="1:37" ht="15.95" customHeight="1">
      <c r="A948" s="60" t="s">
        <v>100</v>
      </c>
      <c r="C948" s="56" t="str">
        <f ca="1">SamstagHaupt!I52</f>
        <v>MTV Markoldendorf</v>
      </c>
      <c r="M948" s="61"/>
      <c r="N948" s="62" t="s">
        <v>101</v>
      </c>
      <c r="O948" s="63"/>
      <c r="P948" s="56" t="str">
        <f ca="1">SamstagHaupt!M52</f>
        <v>MTV München</v>
      </c>
      <c r="AB948" s="61"/>
    </row>
    <row r="949" spans="1:37">
      <c r="A949" s="57"/>
      <c r="B949" s="58"/>
      <c r="C949" s="58"/>
      <c r="M949" s="61"/>
      <c r="N949" s="62"/>
      <c r="AB949" s="61"/>
      <c r="AD949" s="64" t="s">
        <v>37</v>
      </c>
      <c r="AG949" s="64" t="s">
        <v>102</v>
      </c>
      <c r="AJ949" s="64" t="s">
        <v>39</v>
      </c>
    </row>
    <row r="950" spans="1:37">
      <c r="A950" s="65" t="s">
        <v>100</v>
      </c>
      <c r="C950" s="66"/>
      <c r="D950" s="67"/>
      <c r="E950" s="67"/>
      <c r="F950" s="67"/>
      <c r="G950" s="67"/>
      <c r="H950" s="68"/>
      <c r="I950" s="67"/>
      <c r="J950" s="67"/>
      <c r="K950" s="67"/>
      <c r="L950" s="67"/>
      <c r="M950" s="68"/>
      <c r="N950" s="67"/>
      <c r="O950" s="67"/>
      <c r="P950" s="67"/>
      <c r="Q950" s="67"/>
      <c r="R950" s="68"/>
      <c r="S950" s="67"/>
      <c r="T950" s="67"/>
      <c r="U950" s="67"/>
      <c r="V950" s="67"/>
      <c r="W950" s="68"/>
      <c r="X950" s="67"/>
      <c r="Y950" s="67"/>
      <c r="Z950" s="67"/>
      <c r="AA950" s="67"/>
      <c r="AB950" s="68"/>
      <c r="AC950" s="62"/>
      <c r="AD950" s="69"/>
      <c r="AE950" s="53"/>
      <c r="AF950" s="62"/>
      <c r="AG950" s="69"/>
      <c r="AH950" s="53"/>
      <c r="AJ950" s="69"/>
      <c r="AK950" s="53"/>
    </row>
    <row r="951" spans="1:37">
      <c r="A951" s="70" t="s">
        <v>101</v>
      </c>
      <c r="B951" s="58"/>
      <c r="C951" s="71"/>
      <c r="D951" s="72"/>
      <c r="E951" s="72"/>
      <c r="F951" s="72"/>
      <c r="G951" s="72"/>
      <c r="H951" s="59"/>
      <c r="I951" s="72"/>
      <c r="J951" s="72"/>
      <c r="K951" s="72"/>
      <c r="L951" s="72"/>
      <c r="M951" s="59"/>
      <c r="N951" s="72"/>
      <c r="O951" s="72"/>
      <c r="P951" s="72"/>
      <c r="Q951" s="72"/>
      <c r="R951" s="59"/>
      <c r="S951" s="72"/>
      <c r="T951" s="72"/>
      <c r="U951" s="72"/>
      <c r="V951" s="72"/>
      <c r="W951" s="59"/>
      <c r="X951" s="72"/>
      <c r="Y951" s="72"/>
      <c r="Z951" s="72"/>
      <c r="AA951" s="72"/>
      <c r="AB951" s="59"/>
      <c r="AC951" s="62"/>
      <c r="AD951" s="462">
        <f>SamstagHaupt!C52</f>
        <v>8</v>
      </c>
      <c r="AE951" s="463"/>
      <c r="AF951" s="62"/>
      <c r="AG951" s="462">
        <f>SamstagHaupt!E52</f>
        <v>31</v>
      </c>
      <c r="AH951" s="463"/>
      <c r="AJ951" s="462">
        <f>SamstagHaupt!F52</f>
        <v>3</v>
      </c>
      <c r="AK951" s="463"/>
    </row>
    <row r="952" spans="1:37">
      <c r="A952" s="65" t="s">
        <v>100</v>
      </c>
      <c r="C952" s="66"/>
      <c r="D952" s="67"/>
      <c r="E952" s="67"/>
      <c r="F952" s="67"/>
      <c r="G952" s="67"/>
      <c r="H952" s="68"/>
      <c r="I952" s="67"/>
      <c r="J952" s="67"/>
      <c r="K952" s="67"/>
      <c r="L952" s="67"/>
      <c r="M952" s="68"/>
      <c r="N952" s="67"/>
      <c r="O952" s="67"/>
      <c r="P952" s="67"/>
      <c r="Q952" s="67"/>
      <c r="R952" s="68"/>
      <c r="S952" s="67"/>
      <c r="T952" s="67"/>
      <c r="U952" s="67"/>
      <c r="V952" s="67"/>
      <c r="W952" s="68"/>
      <c r="X952" s="67"/>
      <c r="Y952" s="67"/>
      <c r="Z952" s="67"/>
      <c r="AA952" s="67"/>
      <c r="AB952" s="68"/>
      <c r="AC952" s="62"/>
      <c r="AD952" s="57"/>
      <c r="AE952" s="59"/>
      <c r="AF952" s="62"/>
      <c r="AG952" s="57"/>
      <c r="AH952" s="59"/>
      <c r="AJ952" s="57"/>
      <c r="AK952" s="59"/>
    </row>
    <row r="953" spans="1:37">
      <c r="A953" s="70" t="s">
        <v>101</v>
      </c>
      <c r="B953" s="58"/>
      <c r="C953" s="71"/>
      <c r="D953" s="72"/>
      <c r="E953" s="72"/>
      <c r="F953" s="72"/>
      <c r="G953" s="72"/>
      <c r="H953" s="59"/>
      <c r="I953" s="72"/>
      <c r="J953" s="72"/>
      <c r="K953" s="72"/>
      <c r="L953" s="72"/>
      <c r="M953" s="59"/>
      <c r="N953" s="72"/>
      <c r="O953" s="72"/>
      <c r="P953" s="72"/>
      <c r="Q953" s="72"/>
      <c r="R953" s="59"/>
      <c r="S953" s="72"/>
      <c r="T953" s="72"/>
      <c r="U953" s="72"/>
      <c r="V953" s="72"/>
      <c r="W953" s="59"/>
      <c r="X953" s="72"/>
      <c r="Y953" s="72"/>
      <c r="Z953" s="72"/>
      <c r="AA953" s="72"/>
      <c r="AB953" s="59"/>
      <c r="AC953" s="62"/>
      <c r="AD953" s="62"/>
      <c r="AE953" s="62"/>
      <c r="AF953" s="62"/>
      <c r="AG953" s="62"/>
    </row>
    <row r="954" spans="1:37">
      <c r="A954" s="65" t="s">
        <v>100</v>
      </c>
      <c r="C954" s="66"/>
      <c r="D954" s="67"/>
      <c r="E954" s="67"/>
      <c r="F954" s="67"/>
      <c r="G954" s="67"/>
      <c r="H954" s="68"/>
      <c r="I954" s="67"/>
      <c r="J954" s="67"/>
      <c r="K954" s="67"/>
      <c r="L954" s="67"/>
      <c r="M954" s="68"/>
      <c r="N954" s="67"/>
      <c r="O954" s="67"/>
      <c r="P954" s="67"/>
      <c r="Q954" s="67"/>
      <c r="R954" s="68"/>
      <c r="S954" s="67"/>
      <c r="T954" s="67"/>
      <c r="U954" s="67"/>
      <c r="V954" s="67"/>
      <c r="W954" s="68"/>
      <c r="X954" s="67"/>
      <c r="Y954" s="67"/>
      <c r="Z954" s="67"/>
      <c r="AA954" s="67"/>
      <c r="AB954" s="68"/>
      <c r="AC954" s="62"/>
      <c r="AD954" s="73" t="s">
        <v>103</v>
      </c>
      <c r="AE954" s="62"/>
      <c r="AF954" s="62"/>
      <c r="AG954" s="62"/>
    </row>
    <row r="955" spans="1:37">
      <c r="A955" s="70" t="s">
        <v>101</v>
      </c>
      <c r="B955" s="58"/>
      <c r="C955" s="71"/>
      <c r="D955" s="72"/>
      <c r="E955" s="72"/>
      <c r="F955" s="72"/>
      <c r="G955" s="72"/>
      <c r="H955" s="59"/>
      <c r="I955" s="72"/>
      <c r="J955" s="72"/>
      <c r="K955" s="72"/>
      <c r="L955" s="72"/>
      <c r="M955" s="59"/>
      <c r="N955" s="72"/>
      <c r="O955" s="72"/>
      <c r="P955" s="72"/>
      <c r="Q955" s="72"/>
      <c r="R955" s="59"/>
      <c r="S955" s="72"/>
      <c r="T955" s="72"/>
      <c r="U955" s="72"/>
      <c r="V955" s="72"/>
      <c r="W955" s="59"/>
      <c r="X955" s="72"/>
      <c r="Y955" s="72"/>
      <c r="Z955" s="72"/>
      <c r="AA955" s="72"/>
      <c r="AB955" s="59"/>
      <c r="AC955" s="62"/>
      <c r="AD955" s="62"/>
      <c r="AE955" s="62"/>
      <c r="AF955" s="62"/>
      <c r="AG955" s="62"/>
    </row>
    <row r="956" spans="1:37">
      <c r="A956" s="65" t="s">
        <v>100</v>
      </c>
      <c r="C956" s="66"/>
      <c r="D956" s="67"/>
      <c r="E956" s="67"/>
      <c r="F956" s="67"/>
      <c r="G956" s="67"/>
      <c r="H956" s="68"/>
      <c r="I956" s="67"/>
      <c r="J956" s="67"/>
      <c r="K956" s="67"/>
      <c r="L956" s="67"/>
      <c r="M956" s="68"/>
      <c r="N956" s="67"/>
      <c r="O956" s="67"/>
      <c r="P956" s="67"/>
      <c r="Q956" s="67"/>
      <c r="R956" s="68"/>
      <c r="S956" s="67"/>
      <c r="T956" s="67"/>
      <c r="U956" s="67"/>
      <c r="V956" s="67"/>
      <c r="W956" s="68"/>
      <c r="X956" s="67"/>
      <c r="Y956" s="67"/>
      <c r="Z956" s="67"/>
      <c r="AA956" s="67"/>
      <c r="AB956" s="68"/>
      <c r="AC956" s="62"/>
      <c r="AD956" s="74" t="str">
        <f>Daten!$A$31</f>
        <v>DM Senioren 2017</v>
      </c>
      <c r="AE956" s="58"/>
      <c r="AF956" s="58"/>
      <c r="AG956" s="58"/>
      <c r="AH956" s="58"/>
      <c r="AI956" s="58"/>
      <c r="AJ956" s="58"/>
      <c r="AK956" s="58"/>
    </row>
    <row r="957" spans="1:37">
      <c r="A957" s="70" t="s">
        <v>101</v>
      </c>
      <c r="B957" s="58"/>
      <c r="C957" s="71"/>
      <c r="D957" s="72"/>
      <c r="E957" s="72"/>
      <c r="F957" s="72"/>
      <c r="G957" s="72"/>
      <c r="H957" s="59"/>
      <c r="I957" s="72"/>
      <c r="J957" s="72"/>
      <c r="K957" s="72"/>
      <c r="L957" s="72"/>
      <c r="M957" s="59"/>
      <c r="N957" s="72"/>
      <c r="O957" s="72"/>
      <c r="P957" s="72"/>
      <c r="Q957" s="72"/>
      <c r="R957" s="59"/>
      <c r="S957" s="72"/>
      <c r="T957" s="72"/>
      <c r="U957" s="72"/>
      <c r="V957" s="72"/>
      <c r="W957" s="59"/>
      <c r="X957" s="72"/>
      <c r="Y957" s="72"/>
      <c r="Z957" s="72"/>
      <c r="AA957" s="72"/>
      <c r="AB957" s="59"/>
      <c r="AC957" s="62"/>
      <c r="AD957" s="75" t="str">
        <f>SamstagHaupt!G52</f>
        <v>M50</v>
      </c>
      <c r="AE957" s="76"/>
      <c r="AF957" s="76"/>
      <c r="AG957" s="75" t="s">
        <v>34</v>
      </c>
      <c r="AH957" s="76"/>
      <c r="AI957" s="76"/>
      <c r="AJ957" s="76"/>
      <c r="AK957" s="76"/>
    </row>
    <row r="958" spans="1:37">
      <c r="A958" s="65" t="s">
        <v>100</v>
      </c>
      <c r="C958" s="66"/>
      <c r="D958" s="67"/>
      <c r="E958" s="67"/>
      <c r="F958" s="67"/>
      <c r="G958" s="67"/>
      <c r="H958" s="68"/>
      <c r="I958" s="67"/>
      <c r="J958" s="67"/>
      <c r="K958" s="67"/>
      <c r="L958" s="67"/>
      <c r="M958" s="68"/>
      <c r="N958" s="67"/>
      <c r="O958" s="67"/>
      <c r="P958" s="67"/>
      <c r="Q958" s="67"/>
      <c r="R958" s="68"/>
      <c r="S958" s="67"/>
      <c r="T958" s="67"/>
      <c r="U958" s="67"/>
      <c r="V958" s="67"/>
      <c r="W958" s="68"/>
      <c r="X958" s="67"/>
      <c r="Y958" s="67"/>
      <c r="Z958" s="67"/>
      <c r="AA958" s="67"/>
      <c r="AB958" s="68"/>
      <c r="AC958" s="62"/>
      <c r="AD958" s="77"/>
      <c r="AE958" s="62"/>
      <c r="AF958" s="62"/>
      <c r="AG958" s="62"/>
      <c r="AH958" s="62"/>
      <c r="AI958" s="62"/>
      <c r="AJ958" s="62"/>
      <c r="AK958" s="62"/>
    </row>
    <row r="959" spans="1:37">
      <c r="A959" s="70" t="s">
        <v>101</v>
      </c>
      <c r="B959" s="58"/>
      <c r="C959" s="71"/>
      <c r="D959" s="72"/>
      <c r="E959" s="72"/>
      <c r="F959" s="72"/>
      <c r="G959" s="72"/>
      <c r="H959" s="59"/>
      <c r="I959" s="72"/>
      <c r="J959" s="72"/>
      <c r="K959" s="72"/>
      <c r="L959" s="72"/>
      <c r="M959" s="59"/>
      <c r="N959" s="72"/>
      <c r="O959" s="72"/>
      <c r="P959" s="72"/>
      <c r="Q959" s="72"/>
      <c r="R959" s="59"/>
      <c r="S959" s="72"/>
      <c r="T959" s="72"/>
      <c r="U959" s="72"/>
      <c r="V959" s="72"/>
      <c r="W959" s="59"/>
      <c r="X959" s="72"/>
      <c r="Y959" s="72"/>
      <c r="Z959" s="72"/>
      <c r="AA959" s="72"/>
      <c r="AB959" s="59"/>
      <c r="AC959" s="62"/>
      <c r="AD959" s="78" t="s">
        <v>104</v>
      </c>
      <c r="AE959" s="76"/>
      <c r="AF959" s="76"/>
      <c r="AG959" s="76"/>
      <c r="AH959" s="79"/>
      <c r="AI959" s="76"/>
      <c r="AJ959" s="76"/>
      <c r="AK959" s="80"/>
    </row>
    <row r="960" spans="1:37">
      <c r="D960" s="64"/>
      <c r="AD960" s="81"/>
      <c r="AE960" s="52"/>
      <c r="AF960" s="52"/>
      <c r="AG960" s="52"/>
      <c r="AH960" s="82"/>
      <c r="AI960" s="52"/>
      <c r="AJ960" s="52"/>
      <c r="AK960" s="53"/>
    </row>
    <row r="961" spans="1:37">
      <c r="A961" s="83" t="s">
        <v>105</v>
      </c>
      <c r="B961" s="76"/>
      <c r="C961" s="80"/>
      <c r="D961" s="84"/>
      <c r="E961" s="84" t="s">
        <v>100</v>
      </c>
      <c r="F961" s="85" t="s">
        <v>21</v>
      </c>
      <c r="G961" s="84" t="s">
        <v>101</v>
      </c>
      <c r="H961" s="86"/>
      <c r="I961" s="84" t="s">
        <v>106</v>
      </c>
      <c r="J961" s="84"/>
      <c r="K961" s="84"/>
      <c r="L961" s="84"/>
      <c r="M961" s="86"/>
      <c r="N961" s="84" t="s">
        <v>107</v>
      </c>
      <c r="O961" s="84"/>
      <c r="P961" s="84"/>
      <c r="Q961" s="84"/>
      <c r="R961" s="86"/>
      <c r="S961" s="73"/>
      <c r="T961" s="73"/>
      <c r="AD961" s="87" t="s">
        <v>108</v>
      </c>
      <c r="AE961" s="58"/>
      <c r="AF961" s="58"/>
      <c r="AG961" s="58"/>
      <c r="AH961" s="72"/>
      <c r="AI961" s="58"/>
      <c r="AJ961" s="58"/>
      <c r="AK961" s="59"/>
    </row>
    <row r="962" spans="1:37">
      <c r="A962" s="60"/>
      <c r="C962" s="61"/>
      <c r="H962" s="61"/>
      <c r="M962" s="61"/>
      <c r="N962" s="88"/>
      <c r="O962" s="89"/>
      <c r="P962" s="89"/>
      <c r="Q962" s="89"/>
      <c r="R962" s="90"/>
      <c r="S962" s="62"/>
      <c r="T962" s="56" t="s">
        <v>109</v>
      </c>
      <c r="AD962" s="91"/>
      <c r="AE962" s="62"/>
      <c r="AF962" s="62"/>
      <c r="AG962" s="62"/>
      <c r="AH962" s="92"/>
      <c r="AI962" s="62"/>
      <c r="AJ962" s="62"/>
      <c r="AK962" s="61"/>
    </row>
    <row r="963" spans="1:37">
      <c r="A963" s="93" t="s">
        <v>110</v>
      </c>
      <c r="B963" s="58"/>
      <c r="C963" s="59"/>
      <c r="D963" s="58"/>
      <c r="E963" s="58"/>
      <c r="F963" s="94" t="s">
        <v>21</v>
      </c>
      <c r="G963" s="58"/>
      <c r="H963" s="59"/>
      <c r="I963" s="58"/>
      <c r="J963" s="58"/>
      <c r="K963" s="94" t="s">
        <v>21</v>
      </c>
      <c r="L963" s="58"/>
      <c r="M963" s="59"/>
      <c r="N963" s="95"/>
      <c r="O963" s="95"/>
      <c r="P963" s="96"/>
      <c r="Q963" s="97"/>
      <c r="R963" s="98"/>
      <c r="S963" s="62"/>
      <c r="T963" s="62"/>
      <c r="AD963" s="87" t="s">
        <v>111</v>
      </c>
      <c r="AE963" s="58"/>
      <c r="AF963" s="58"/>
      <c r="AG963" s="58"/>
      <c r="AH963" s="72"/>
      <c r="AI963" s="58"/>
      <c r="AJ963" s="58"/>
      <c r="AK963" s="59"/>
    </row>
    <row r="964" spans="1:37">
      <c r="A964" s="60"/>
      <c r="C964" s="61"/>
      <c r="H964" s="61"/>
      <c r="K964" s="99"/>
      <c r="M964" s="61"/>
      <c r="N964" s="62"/>
      <c r="Q964" s="100"/>
      <c r="R964" s="61"/>
      <c r="S964" s="62"/>
      <c r="T964" s="58"/>
      <c r="U964" s="58"/>
      <c r="V964" s="58"/>
      <c r="W964" s="58"/>
      <c r="X964" s="58"/>
      <c r="Y964" s="58"/>
      <c r="Z964" s="58"/>
      <c r="AA964" s="58"/>
      <c r="AB964" s="58"/>
      <c r="AC964" s="62"/>
      <c r="AD964" s="91"/>
      <c r="AE964" s="62"/>
      <c r="AF964" s="62"/>
      <c r="AG964" s="62"/>
      <c r="AH964" s="92"/>
      <c r="AI964" s="62"/>
      <c r="AJ964" s="62"/>
      <c r="AK964" s="61"/>
    </row>
    <row r="965" spans="1:37">
      <c r="A965" s="93" t="s">
        <v>112</v>
      </c>
      <c r="B965" s="58"/>
      <c r="C965" s="59"/>
      <c r="D965" s="58"/>
      <c r="E965" s="58"/>
      <c r="F965" s="94" t="s">
        <v>21</v>
      </c>
      <c r="G965" s="58"/>
      <c r="H965" s="59"/>
      <c r="I965" s="58"/>
      <c r="J965" s="58"/>
      <c r="K965" s="94" t="s">
        <v>21</v>
      </c>
      <c r="L965" s="58"/>
      <c r="M965" s="59"/>
      <c r="N965" s="58"/>
      <c r="O965" s="58"/>
      <c r="P965" s="94" t="s">
        <v>21</v>
      </c>
      <c r="Q965" s="101"/>
      <c r="R965" s="59"/>
      <c r="S965" s="62"/>
      <c r="T965" s="62"/>
      <c r="AD965" s="87" t="s">
        <v>113</v>
      </c>
      <c r="AE965" s="58"/>
      <c r="AF965" s="58"/>
      <c r="AG965" s="58"/>
      <c r="AH965" s="72"/>
      <c r="AI965" s="58"/>
      <c r="AJ965" s="58"/>
      <c r="AK965" s="59"/>
    </row>
    <row r="966" spans="1:37">
      <c r="AD966" s="91" t="s">
        <v>114</v>
      </c>
      <c r="AE966" s="62"/>
      <c r="AF966" s="62"/>
      <c r="AG966" s="62"/>
      <c r="AH966" s="92"/>
      <c r="AI966" s="62"/>
      <c r="AJ966" s="62"/>
      <c r="AK966" s="61"/>
    </row>
    <row r="967" spans="1:37">
      <c r="A967" s="102"/>
      <c r="B967" s="76"/>
      <c r="C967" s="76"/>
      <c r="D967" s="76"/>
      <c r="E967" s="76" t="s">
        <v>100</v>
      </c>
      <c r="F967" s="76"/>
      <c r="G967" s="76"/>
      <c r="H967" s="76"/>
      <c r="I967" s="76"/>
      <c r="J967" s="76"/>
      <c r="K967" s="76"/>
      <c r="L967" s="76"/>
      <c r="M967" s="76"/>
      <c r="N967" s="85" t="s">
        <v>40</v>
      </c>
      <c r="O967" s="76"/>
      <c r="P967" s="76"/>
      <c r="Q967" s="76"/>
      <c r="R967" s="76"/>
      <c r="S967" s="76"/>
      <c r="T967" s="76" t="s">
        <v>101</v>
      </c>
      <c r="U967" s="76"/>
      <c r="V967" s="76"/>
      <c r="W967" s="76"/>
      <c r="X967" s="76"/>
      <c r="Y967" s="76"/>
      <c r="Z967" s="76"/>
      <c r="AA967" s="76"/>
      <c r="AB967" s="80"/>
      <c r="AD967" s="87" t="s">
        <v>115</v>
      </c>
      <c r="AE967" s="58"/>
      <c r="AF967" s="58"/>
      <c r="AG967" s="58"/>
      <c r="AH967" s="72"/>
      <c r="AI967" s="58"/>
      <c r="AJ967" s="58"/>
      <c r="AK967" s="59"/>
    </row>
    <row r="968" spans="1:37">
      <c r="A968" s="103" t="s">
        <v>116</v>
      </c>
      <c r="B968" s="104" t="s">
        <v>117</v>
      </c>
      <c r="C968" s="104"/>
      <c r="D968" s="104"/>
      <c r="E968" s="104"/>
      <c r="F968" s="104"/>
      <c r="G968" s="105"/>
      <c r="H968" s="104" t="s">
        <v>118</v>
      </c>
      <c r="I968" s="104"/>
      <c r="J968" s="105"/>
      <c r="K968" s="106" t="s">
        <v>119</v>
      </c>
      <c r="L968" s="107" t="s">
        <v>120</v>
      </c>
      <c r="M968" s="108"/>
      <c r="N968" s="109" t="s">
        <v>94</v>
      </c>
      <c r="O968" s="105" t="s">
        <v>116</v>
      </c>
      <c r="P968" s="104" t="s">
        <v>117</v>
      </c>
      <c r="Q968" s="104"/>
      <c r="R968" s="104"/>
      <c r="S968" s="104"/>
      <c r="T968" s="104"/>
      <c r="U968" s="105"/>
      <c r="V968" s="104" t="s">
        <v>118</v>
      </c>
      <c r="W968" s="104"/>
      <c r="X968" s="105"/>
      <c r="Y968" s="106" t="s">
        <v>119</v>
      </c>
      <c r="Z968" s="107" t="s">
        <v>120</v>
      </c>
      <c r="AA968" s="108"/>
      <c r="AB968" s="109" t="s">
        <v>94</v>
      </c>
    </row>
    <row r="969" spans="1:37">
      <c r="A969" s="110" t="s">
        <v>121</v>
      </c>
      <c r="B969" s="111"/>
      <c r="C969" s="111"/>
      <c r="D969" s="111"/>
      <c r="E969" s="111"/>
      <c r="F969" s="111"/>
      <c r="G969" s="112"/>
      <c r="H969" s="111"/>
      <c r="I969" s="111"/>
      <c r="J969" s="112"/>
      <c r="K969" s="113"/>
      <c r="L969" s="114"/>
      <c r="M969" s="115"/>
      <c r="N969" s="116"/>
      <c r="O969" s="117" t="s">
        <v>121</v>
      </c>
      <c r="P969" s="111"/>
      <c r="Q969" s="111"/>
      <c r="R969" s="111"/>
      <c r="S969" s="111"/>
      <c r="T969" s="111"/>
      <c r="U969" s="112"/>
      <c r="V969" s="111"/>
      <c r="W969" s="111"/>
      <c r="X969" s="112"/>
      <c r="Y969" s="113"/>
      <c r="Z969" s="114"/>
      <c r="AA969" s="115"/>
      <c r="AB969" s="116"/>
      <c r="AD969" s="64" t="s">
        <v>122</v>
      </c>
    </row>
    <row r="970" spans="1:37">
      <c r="A970" s="110" t="s">
        <v>123</v>
      </c>
      <c r="B970" s="111"/>
      <c r="C970" s="111"/>
      <c r="D970" s="111"/>
      <c r="E970" s="111"/>
      <c r="F970" s="111"/>
      <c r="G970" s="112"/>
      <c r="H970" s="111"/>
      <c r="I970" s="111"/>
      <c r="J970" s="112"/>
      <c r="K970" s="118"/>
      <c r="L970" s="119"/>
      <c r="M970" s="112"/>
      <c r="N970" s="116"/>
      <c r="O970" s="117" t="s">
        <v>123</v>
      </c>
      <c r="P970" s="111"/>
      <c r="Q970" s="111"/>
      <c r="R970" s="111"/>
      <c r="S970" s="111"/>
      <c r="T970" s="111"/>
      <c r="U970" s="112"/>
      <c r="V970" s="111"/>
      <c r="W970" s="111"/>
      <c r="X970" s="112"/>
      <c r="Y970" s="118"/>
      <c r="Z970" s="119"/>
      <c r="AA970" s="112"/>
      <c r="AB970" s="116"/>
      <c r="AD970" s="120"/>
      <c r="AE970" s="58"/>
      <c r="AF970" s="58"/>
      <c r="AG970" s="58"/>
      <c r="AH970" s="58"/>
      <c r="AI970" s="58"/>
      <c r="AJ970" s="58"/>
      <c r="AK970" s="58"/>
    </row>
    <row r="971" spans="1:37">
      <c r="A971" s="110" t="s">
        <v>124</v>
      </c>
      <c r="B971" s="111"/>
      <c r="C971" s="111"/>
      <c r="D971" s="111"/>
      <c r="E971" s="111"/>
      <c r="F971" s="111"/>
      <c r="G971" s="112"/>
      <c r="H971" s="111"/>
      <c r="I971" s="111"/>
      <c r="J971" s="112"/>
      <c r="K971" s="118"/>
      <c r="L971" s="119"/>
      <c r="M971" s="112"/>
      <c r="N971" s="116"/>
      <c r="O971" s="117" t="s">
        <v>124</v>
      </c>
      <c r="P971" s="111"/>
      <c r="Q971" s="111"/>
      <c r="R971" s="111"/>
      <c r="S971" s="111"/>
      <c r="T971" s="111"/>
      <c r="U971" s="112"/>
      <c r="V971" s="111"/>
      <c r="W971" s="111"/>
      <c r="X971" s="112"/>
      <c r="Y971" s="118"/>
      <c r="Z971" s="119"/>
      <c r="AA971" s="112"/>
      <c r="AB971" s="116"/>
      <c r="AD971" s="64" t="s">
        <v>96</v>
      </c>
    </row>
    <row r="972" spans="1:37">
      <c r="A972" s="110" t="s">
        <v>125</v>
      </c>
      <c r="B972" s="111"/>
      <c r="C972" s="111"/>
      <c r="D972" s="111"/>
      <c r="E972" s="111"/>
      <c r="F972" s="111"/>
      <c r="G972" s="112"/>
      <c r="H972" s="111"/>
      <c r="I972" s="111"/>
      <c r="J972" s="112"/>
      <c r="K972" s="118"/>
      <c r="L972" s="119"/>
      <c r="M972" s="112"/>
      <c r="N972" s="116"/>
      <c r="O972" s="117" t="s">
        <v>125</v>
      </c>
      <c r="P972" s="111"/>
      <c r="Q972" s="111"/>
      <c r="R972" s="111"/>
      <c r="S972" s="111"/>
      <c r="T972" s="111"/>
      <c r="U972" s="112"/>
      <c r="V972" s="111"/>
      <c r="W972" s="111"/>
      <c r="X972" s="112"/>
      <c r="Y972" s="118"/>
      <c r="Z972" s="119"/>
      <c r="AA972" s="112"/>
      <c r="AB972" s="116"/>
      <c r="AD972" s="120"/>
      <c r="AE972" s="58"/>
      <c r="AF972" s="58"/>
      <c r="AG972" s="58"/>
      <c r="AH972" s="58"/>
      <c r="AI972" s="58"/>
      <c r="AJ972" s="58"/>
      <c r="AK972" s="58"/>
    </row>
    <row r="973" spans="1:37">
      <c r="A973" s="110" t="s">
        <v>126</v>
      </c>
      <c r="B973" s="111"/>
      <c r="C973" s="111"/>
      <c r="D973" s="111"/>
      <c r="E973" s="111"/>
      <c r="F973" s="111"/>
      <c r="G973" s="112"/>
      <c r="H973" s="111"/>
      <c r="I973" s="111"/>
      <c r="J973" s="112"/>
      <c r="K973" s="118"/>
      <c r="L973" s="119"/>
      <c r="M973" s="112"/>
      <c r="N973" s="116"/>
      <c r="O973" s="117" t="s">
        <v>126</v>
      </c>
      <c r="P973" s="111"/>
      <c r="Q973" s="111"/>
      <c r="R973" s="111"/>
      <c r="S973" s="111"/>
      <c r="T973" s="111"/>
      <c r="U973" s="112"/>
      <c r="V973" s="111"/>
      <c r="W973" s="111"/>
      <c r="X973" s="112"/>
      <c r="Y973" s="118"/>
      <c r="Z973" s="119"/>
      <c r="AA973" s="112"/>
      <c r="AB973" s="116"/>
      <c r="AD973" s="64" t="s">
        <v>127</v>
      </c>
    </row>
    <row r="974" spans="1:37">
      <c r="A974" s="121" t="s">
        <v>128</v>
      </c>
      <c r="B974" s="58"/>
      <c r="C974" s="58"/>
      <c r="D974" s="58"/>
      <c r="E974" s="58"/>
      <c r="F974" s="58"/>
      <c r="G974" s="72"/>
      <c r="H974" s="58"/>
      <c r="I974" s="58"/>
      <c r="J974" s="72"/>
      <c r="K974" s="122"/>
      <c r="L974" s="123"/>
      <c r="M974" s="72"/>
      <c r="N974" s="59"/>
      <c r="O974" s="124" t="s">
        <v>128</v>
      </c>
      <c r="P974" s="58"/>
      <c r="Q974" s="58"/>
      <c r="R974" s="58"/>
      <c r="S974" s="58"/>
      <c r="T974" s="58"/>
      <c r="U974" s="72"/>
      <c r="V974" s="58"/>
      <c r="W974" s="58"/>
      <c r="X974" s="72"/>
      <c r="Y974" s="122"/>
      <c r="Z974" s="123"/>
      <c r="AA974" s="72"/>
      <c r="AB974" s="59"/>
      <c r="AD974" s="120"/>
      <c r="AE974" s="125" t="str">
        <f>Daten!$A$35</f>
        <v>Fredenbeck</v>
      </c>
      <c r="AF974" s="58"/>
      <c r="AG974" s="58"/>
      <c r="AH974" s="58"/>
      <c r="AI974" s="58"/>
      <c r="AJ974" s="58"/>
      <c r="AK974" s="58"/>
    </row>
    <row r="975" spans="1:37">
      <c r="A975" s="65" t="s">
        <v>129</v>
      </c>
      <c r="N975" s="61"/>
      <c r="O975" s="64" t="s">
        <v>129</v>
      </c>
      <c r="AB975" s="61"/>
      <c r="AD975" s="64" t="s">
        <v>130</v>
      </c>
    </row>
    <row r="976" spans="1:37">
      <c r="A976" s="57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9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8"/>
      <c r="AB976" s="59"/>
      <c r="AD976" s="58"/>
      <c r="AE976" s="126" t="str">
        <f>Daten!$A$32</f>
        <v>05.05.2017</v>
      </c>
      <c r="AF976" s="58"/>
      <c r="AG976" s="58"/>
      <c r="AH976" s="58"/>
      <c r="AI976" s="58"/>
      <c r="AJ976" s="58"/>
      <c r="AK976" s="58"/>
    </row>
    <row r="977" spans="1:37" ht="12" customHeight="1"/>
    <row r="978" spans="1:37">
      <c r="A978" s="51" t="s">
        <v>95</v>
      </c>
      <c r="B978" s="52"/>
      <c r="C978" s="52"/>
      <c r="D978" s="52"/>
      <c r="E978" s="53"/>
      <c r="F978" s="54" t="s">
        <v>96</v>
      </c>
      <c r="G978" s="52"/>
      <c r="H978" s="52"/>
      <c r="I978" s="52"/>
      <c r="J978" s="52"/>
      <c r="K978" s="52"/>
      <c r="L978" s="52"/>
      <c r="M978" s="52"/>
      <c r="N978" s="52"/>
      <c r="O978" s="52"/>
      <c r="P978" s="53"/>
      <c r="Q978" s="54" t="s">
        <v>97</v>
      </c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3"/>
      <c r="AC978" s="55" t="s">
        <v>98</v>
      </c>
    </row>
    <row r="979" spans="1:37">
      <c r="A979" s="57"/>
      <c r="B979" s="58"/>
      <c r="C979" s="58"/>
      <c r="D979" s="58"/>
      <c r="E979" s="59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9"/>
      <c r="Q979" s="58"/>
      <c r="R979" s="58" t="str">
        <f ca="1">SamstagHaupt!P53</f>
        <v>SV Werder Bremen</v>
      </c>
      <c r="S979" s="58"/>
      <c r="T979" s="58"/>
      <c r="U979" s="58"/>
      <c r="V979" s="58"/>
      <c r="W979" s="58"/>
      <c r="X979" s="58"/>
      <c r="Y979" s="58"/>
      <c r="Z979" s="58"/>
      <c r="AA979" s="58" t="str">
        <f>SamstagHaupt!N53</f>
        <v>M50</v>
      </c>
      <c r="AB979" s="59"/>
      <c r="AC979" s="55" t="s">
        <v>99</v>
      </c>
    </row>
    <row r="980" spans="1:37" ht="15.95" customHeight="1">
      <c r="A980" s="60" t="s">
        <v>100</v>
      </c>
      <c r="C980" s="56" t="str">
        <f ca="1">SamstagHaupt!I53</f>
        <v>Charlottenburger TSV</v>
      </c>
      <c r="M980" s="61"/>
      <c r="N980" s="62" t="s">
        <v>101</v>
      </c>
      <c r="O980" s="63"/>
      <c r="P980" s="56" t="str">
        <f ca="1">SamstagHaupt!M53</f>
        <v>TV Frisch Auf Altenbochum</v>
      </c>
      <c r="AB980" s="61"/>
    </row>
    <row r="981" spans="1:37">
      <c r="A981" s="57"/>
      <c r="B981" s="58"/>
      <c r="C981" s="58"/>
      <c r="M981" s="61"/>
      <c r="N981" s="62"/>
      <c r="AB981" s="61"/>
      <c r="AD981" s="64" t="s">
        <v>37</v>
      </c>
      <c r="AG981" s="64" t="s">
        <v>102</v>
      </c>
      <c r="AJ981" s="64" t="s">
        <v>39</v>
      </c>
    </row>
    <row r="982" spans="1:37">
      <c r="A982" s="65" t="s">
        <v>100</v>
      </c>
      <c r="C982" s="66"/>
      <c r="D982" s="67"/>
      <c r="E982" s="67"/>
      <c r="F982" s="67"/>
      <c r="G982" s="67"/>
      <c r="H982" s="68"/>
      <c r="I982" s="67"/>
      <c r="J982" s="67"/>
      <c r="K982" s="67"/>
      <c r="L982" s="67"/>
      <c r="M982" s="68"/>
      <c r="N982" s="67"/>
      <c r="O982" s="67"/>
      <c r="P982" s="67"/>
      <c r="Q982" s="67"/>
      <c r="R982" s="68"/>
      <c r="S982" s="67"/>
      <c r="T982" s="67"/>
      <c r="U982" s="67"/>
      <c r="V982" s="67"/>
      <c r="W982" s="68"/>
      <c r="X982" s="67"/>
      <c r="Y982" s="67"/>
      <c r="Z982" s="67"/>
      <c r="AA982" s="67"/>
      <c r="AB982" s="68"/>
      <c r="AC982" s="62"/>
      <c r="AD982" s="69"/>
      <c r="AE982" s="53"/>
      <c r="AF982" s="62"/>
      <c r="AG982" s="69"/>
      <c r="AH982" s="53"/>
      <c r="AJ982" s="69"/>
      <c r="AK982" s="53"/>
    </row>
    <row r="983" spans="1:37">
      <c r="A983" s="70" t="s">
        <v>101</v>
      </c>
      <c r="B983" s="58"/>
      <c r="C983" s="71"/>
      <c r="D983" s="72"/>
      <c r="E983" s="72"/>
      <c r="F983" s="72"/>
      <c r="G983" s="72"/>
      <c r="H983" s="59"/>
      <c r="I983" s="72"/>
      <c r="J983" s="72"/>
      <c r="K983" s="72"/>
      <c r="L983" s="72"/>
      <c r="M983" s="59"/>
      <c r="N983" s="72"/>
      <c r="O983" s="72"/>
      <c r="P983" s="72"/>
      <c r="Q983" s="72"/>
      <c r="R983" s="59"/>
      <c r="S983" s="72"/>
      <c r="T983" s="72"/>
      <c r="U983" s="72"/>
      <c r="V983" s="72"/>
      <c r="W983" s="59"/>
      <c r="X983" s="72"/>
      <c r="Y983" s="72"/>
      <c r="Z983" s="72"/>
      <c r="AA983" s="72"/>
      <c r="AB983" s="59"/>
      <c r="AC983" s="62"/>
      <c r="AD983" s="462">
        <f>SamstagHaupt!C53</f>
        <v>8</v>
      </c>
      <c r="AE983" s="463"/>
      <c r="AF983" s="62"/>
      <c r="AG983" s="462">
        <f>SamstagHaupt!E53</f>
        <v>32</v>
      </c>
      <c r="AH983" s="463"/>
      <c r="AJ983" s="462">
        <f>SamstagHaupt!F53</f>
        <v>4</v>
      </c>
      <c r="AK983" s="463"/>
    </row>
    <row r="984" spans="1:37">
      <c r="A984" s="65" t="s">
        <v>100</v>
      </c>
      <c r="C984" s="66"/>
      <c r="D984" s="67"/>
      <c r="E984" s="67"/>
      <c r="F984" s="67"/>
      <c r="G984" s="67"/>
      <c r="H984" s="68"/>
      <c r="I984" s="67"/>
      <c r="J984" s="67"/>
      <c r="K984" s="67"/>
      <c r="L984" s="67"/>
      <c r="M984" s="68"/>
      <c r="N984" s="67"/>
      <c r="O984" s="67"/>
      <c r="P984" s="67"/>
      <c r="Q984" s="67"/>
      <c r="R984" s="68"/>
      <c r="S984" s="67"/>
      <c r="T984" s="67"/>
      <c r="U984" s="67"/>
      <c r="V984" s="67"/>
      <c r="W984" s="68"/>
      <c r="X984" s="67"/>
      <c r="Y984" s="67"/>
      <c r="Z984" s="67"/>
      <c r="AA984" s="67"/>
      <c r="AB984" s="68"/>
      <c r="AC984" s="62"/>
      <c r="AD984" s="57"/>
      <c r="AE984" s="59"/>
      <c r="AF984" s="62"/>
      <c r="AG984" s="57"/>
      <c r="AH984" s="59"/>
      <c r="AJ984" s="57"/>
      <c r="AK984" s="59"/>
    </row>
    <row r="985" spans="1:37">
      <c r="A985" s="70" t="s">
        <v>101</v>
      </c>
      <c r="B985" s="58"/>
      <c r="C985" s="71"/>
      <c r="D985" s="72"/>
      <c r="E985" s="72"/>
      <c r="F985" s="72"/>
      <c r="G985" s="72"/>
      <c r="H985" s="59"/>
      <c r="I985" s="72"/>
      <c r="J985" s="72"/>
      <c r="K985" s="72"/>
      <c r="L985" s="72"/>
      <c r="M985" s="59"/>
      <c r="N985" s="72"/>
      <c r="O985" s="72"/>
      <c r="P985" s="72"/>
      <c r="Q985" s="72"/>
      <c r="R985" s="59"/>
      <c r="S985" s="72"/>
      <c r="T985" s="72"/>
      <c r="U985" s="72"/>
      <c r="V985" s="72"/>
      <c r="W985" s="59"/>
      <c r="X985" s="72"/>
      <c r="Y985" s="72"/>
      <c r="Z985" s="72"/>
      <c r="AA985" s="72"/>
      <c r="AB985" s="59"/>
      <c r="AC985" s="62"/>
      <c r="AD985" s="62"/>
      <c r="AE985" s="62"/>
      <c r="AF985" s="62"/>
      <c r="AG985" s="62"/>
    </row>
    <row r="986" spans="1:37">
      <c r="A986" s="65" t="s">
        <v>100</v>
      </c>
      <c r="C986" s="66"/>
      <c r="D986" s="67"/>
      <c r="E986" s="67"/>
      <c r="F986" s="67"/>
      <c r="G986" s="67"/>
      <c r="H986" s="68"/>
      <c r="I986" s="67"/>
      <c r="J986" s="67"/>
      <c r="K986" s="67"/>
      <c r="L986" s="67"/>
      <c r="M986" s="68"/>
      <c r="N986" s="67"/>
      <c r="O986" s="67"/>
      <c r="P986" s="67"/>
      <c r="Q986" s="67"/>
      <c r="R986" s="68"/>
      <c r="S986" s="67"/>
      <c r="T986" s="67"/>
      <c r="U986" s="67"/>
      <c r="V986" s="67"/>
      <c r="W986" s="68"/>
      <c r="X986" s="67"/>
      <c r="Y986" s="67"/>
      <c r="Z986" s="67"/>
      <c r="AA986" s="67"/>
      <c r="AB986" s="68"/>
      <c r="AC986" s="62"/>
      <c r="AD986" s="73" t="s">
        <v>103</v>
      </c>
      <c r="AE986" s="62"/>
      <c r="AF986" s="62"/>
      <c r="AG986" s="62"/>
    </row>
    <row r="987" spans="1:37">
      <c r="A987" s="70" t="s">
        <v>101</v>
      </c>
      <c r="B987" s="58"/>
      <c r="C987" s="71"/>
      <c r="D987" s="72"/>
      <c r="E987" s="72"/>
      <c r="F987" s="72"/>
      <c r="G987" s="72"/>
      <c r="H987" s="59"/>
      <c r="I987" s="72"/>
      <c r="J987" s="72"/>
      <c r="K987" s="72"/>
      <c r="L987" s="72"/>
      <c r="M987" s="59"/>
      <c r="N987" s="72"/>
      <c r="O987" s="72"/>
      <c r="P987" s="72"/>
      <c r="Q987" s="72"/>
      <c r="R987" s="59"/>
      <c r="S987" s="72"/>
      <c r="T987" s="72"/>
      <c r="U987" s="72"/>
      <c r="V987" s="72"/>
      <c r="W987" s="59"/>
      <c r="X987" s="72"/>
      <c r="Y987" s="72"/>
      <c r="Z987" s="72"/>
      <c r="AA987" s="72"/>
      <c r="AB987" s="59"/>
      <c r="AC987" s="62"/>
      <c r="AD987" s="62"/>
      <c r="AE987" s="62"/>
      <c r="AF987" s="62"/>
      <c r="AG987" s="62"/>
    </row>
    <row r="988" spans="1:37">
      <c r="A988" s="65" t="s">
        <v>100</v>
      </c>
      <c r="C988" s="66"/>
      <c r="D988" s="67"/>
      <c r="E988" s="67"/>
      <c r="F988" s="67"/>
      <c r="G988" s="67"/>
      <c r="H988" s="68"/>
      <c r="I988" s="67"/>
      <c r="J988" s="67"/>
      <c r="K988" s="67"/>
      <c r="L988" s="67"/>
      <c r="M988" s="68"/>
      <c r="N988" s="67"/>
      <c r="O988" s="67"/>
      <c r="P988" s="67"/>
      <c r="Q988" s="67"/>
      <c r="R988" s="68"/>
      <c r="S988" s="67"/>
      <c r="T988" s="67"/>
      <c r="U988" s="67"/>
      <c r="V988" s="67"/>
      <c r="W988" s="68"/>
      <c r="X988" s="67"/>
      <c r="Y988" s="67"/>
      <c r="Z988" s="67"/>
      <c r="AA988" s="67"/>
      <c r="AB988" s="68"/>
      <c r="AC988" s="62"/>
      <c r="AD988" s="74" t="str">
        <f>Daten!$A$31</f>
        <v>DM Senioren 2017</v>
      </c>
      <c r="AE988" s="58"/>
      <c r="AF988" s="58"/>
      <c r="AG988" s="58"/>
      <c r="AH988" s="58"/>
      <c r="AI988" s="58"/>
      <c r="AJ988" s="58"/>
      <c r="AK988" s="58"/>
    </row>
    <row r="989" spans="1:37">
      <c r="A989" s="70" t="s">
        <v>101</v>
      </c>
      <c r="B989" s="58"/>
      <c r="C989" s="71"/>
      <c r="D989" s="72"/>
      <c r="E989" s="72"/>
      <c r="F989" s="72"/>
      <c r="G989" s="72"/>
      <c r="H989" s="59"/>
      <c r="I989" s="72"/>
      <c r="J989" s="72"/>
      <c r="K989" s="72"/>
      <c r="L989" s="72"/>
      <c r="M989" s="59"/>
      <c r="N989" s="72"/>
      <c r="O989" s="72"/>
      <c r="P989" s="72"/>
      <c r="Q989" s="72"/>
      <c r="R989" s="59"/>
      <c r="S989" s="72"/>
      <c r="T989" s="72"/>
      <c r="U989" s="72"/>
      <c r="V989" s="72"/>
      <c r="W989" s="59"/>
      <c r="X989" s="72"/>
      <c r="Y989" s="72"/>
      <c r="Z989" s="72"/>
      <c r="AA989" s="72"/>
      <c r="AB989" s="59"/>
      <c r="AC989" s="62"/>
      <c r="AD989" s="75" t="str">
        <f>SamstagHaupt!G53</f>
        <v>M50</v>
      </c>
      <c r="AE989" s="76"/>
      <c r="AF989" s="76"/>
      <c r="AG989" s="75" t="s">
        <v>34</v>
      </c>
      <c r="AH989" s="76"/>
      <c r="AI989" s="76"/>
      <c r="AJ989" s="76"/>
      <c r="AK989" s="76"/>
    </row>
    <row r="990" spans="1:37">
      <c r="A990" s="65" t="s">
        <v>100</v>
      </c>
      <c r="C990" s="66"/>
      <c r="D990" s="67"/>
      <c r="E990" s="67"/>
      <c r="F990" s="67"/>
      <c r="G990" s="67"/>
      <c r="H990" s="68"/>
      <c r="I990" s="67"/>
      <c r="J990" s="67"/>
      <c r="K990" s="67"/>
      <c r="L990" s="67"/>
      <c r="M990" s="68"/>
      <c r="N990" s="67"/>
      <c r="O990" s="67"/>
      <c r="P990" s="67"/>
      <c r="Q990" s="67"/>
      <c r="R990" s="68"/>
      <c r="S990" s="67"/>
      <c r="T990" s="67"/>
      <c r="U990" s="67"/>
      <c r="V990" s="67"/>
      <c r="W990" s="68"/>
      <c r="X990" s="67"/>
      <c r="Y990" s="67"/>
      <c r="Z990" s="67"/>
      <c r="AA990" s="67"/>
      <c r="AB990" s="68"/>
      <c r="AC990" s="62"/>
      <c r="AD990" s="77"/>
      <c r="AE990" s="62"/>
      <c r="AF990" s="62"/>
      <c r="AG990" s="62"/>
      <c r="AH990" s="62"/>
      <c r="AI990" s="62"/>
      <c r="AJ990" s="62"/>
      <c r="AK990" s="62"/>
    </row>
    <row r="991" spans="1:37">
      <c r="A991" s="70" t="s">
        <v>101</v>
      </c>
      <c r="B991" s="58"/>
      <c r="C991" s="71"/>
      <c r="D991" s="72"/>
      <c r="E991" s="72"/>
      <c r="F991" s="72"/>
      <c r="G991" s="72"/>
      <c r="H991" s="59"/>
      <c r="I991" s="72"/>
      <c r="J991" s="72"/>
      <c r="K991" s="72"/>
      <c r="L991" s="72"/>
      <c r="M991" s="59"/>
      <c r="N991" s="72"/>
      <c r="O991" s="72"/>
      <c r="P991" s="72"/>
      <c r="Q991" s="72"/>
      <c r="R991" s="59"/>
      <c r="S991" s="72"/>
      <c r="T991" s="72"/>
      <c r="U991" s="72"/>
      <c r="V991" s="72"/>
      <c r="W991" s="59"/>
      <c r="X991" s="72"/>
      <c r="Y991" s="72"/>
      <c r="Z991" s="72"/>
      <c r="AA991" s="72"/>
      <c r="AB991" s="59"/>
      <c r="AC991" s="62"/>
      <c r="AD991" s="78" t="s">
        <v>104</v>
      </c>
      <c r="AE991" s="76"/>
      <c r="AF991" s="76"/>
      <c r="AG991" s="76"/>
      <c r="AH991" s="79"/>
      <c r="AI991" s="76"/>
      <c r="AJ991" s="76"/>
      <c r="AK991" s="80"/>
    </row>
    <row r="992" spans="1:37">
      <c r="D992" s="64"/>
      <c r="AD992" s="81"/>
      <c r="AE992" s="52"/>
      <c r="AF992" s="52"/>
      <c r="AG992" s="52"/>
      <c r="AH992" s="82"/>
      <c r="AI992" s="52"/>
      <c r="AJ992" s="52"/>
      <c r="AK992" s="53"/>
    </row>
    <row r="993" spans="1:37">
      <c r="A993" s="83" t="s">
        <v>105</v>
      </c>
      <c r="B993" s="76"/>
      <c r="C993" s="80"/>
      <c r="D993" s="84"/>
      <c r="E993" s="84" t="s">
        <v>100</v>
      </c>
      <c r="F993" s="85" t="s">
        <v>21</v>
      </c>
      <c r="G993" s="84" t="s">
        <v>101</v>
      </c>
      <c r="H993" s="86"/>
      <c r="I993" s="84" t="s">
        <v>106</v>
      </c>
      <c r="J993" s="84"/>
      <c r="K993" s="84"/>
      <c r="L993" s="84"/>
      <c r="M993" s="86"/>
      <c r="N993" s="84" t="s">
        <v>107</v>
      </c>
      <c r="O993" s="84"/>
      <c r="P993" s="84"/>
      <c r="Q993" s="84"/>
      <c r="R993" s="86"/>
      <c r="S993" s="73"/>
      <c r="T993" s="73"/>
      <c r="AD993" s="87" t="s">
        <v>108</v>
      </c>
      <c r="AE993" s="58"/>
      <c r="AF993" s="58"/>
      <c r="AG993" s="58"/>
      <c r="AH993" s="72"/>
      <c r="AI993" s="58"/>
      <c r="AJ993" s="58"/>
      <c r="AK993" s="59"/>
    </row>
    <row r="994" spans="1:37">
      <c r="A994" s="60"/>
      <c r="C994" s="61"/>
      <c r="H994" s="61"/>
      <c r="M994" s="61"/>
      <c r="N994" s="88"/>
      <c r="O994" s="89"/>
      <c r="P994" s="89"/>
      <c r="Q994" s="89"/>
      <c r="R994" s="90"/>
      <c r="S994" s="62"/>
      <c r="T994" s="56" t="s">
        <v>109</v>
      </c>
      <c r="AD994" s="91"/>
      <c r="AE994" s="62"/>
      <c r="AF994" s="62"/>
      <c r="AG994" s="62"/>
      <c r="AH994" s="92"/>
      <c r="AI994" s="62"/>
      <c r="AJ994" s="62"/>
      <c r="AK994" s="61"/>
    </row>
    <row r="995" spans="1:37">
      <c r="A995" s="93" t="s">
        <v>110</v>
      </c>
      <c r="B995" s="58"/>
      <c r="C995" s="59"/>
      <c r="D995" s="58"/>
      <c r="E995" s="58"/>
      <c r="F995" s="94" t="s">
        <v>21</v>
      </c>
      <c r="G995" s="58"/>
      <c r="H995" s="59"/>
      <c r="I995" s="58"/>
      <c r="J995" s="58"/>
      <c r="K995" s="94" t="s">
        <v>21</v>
      </c>
      <c r="L995" s="58"/>
      <c r="M995" s="59"/>
      <c r="N995" s="95"/>
      <c r="O995" s="95"/>
      <c r="P995" s="96"/>
      <c r="Q995" s="97"/>
      <c r="R995" s="98"/>
      <c r="S995" s="62"/>
      <c r="T995" s="62"/>
      <c r="AD995" s="87" t="s">
        <v>111</v>
      </c>
      <c r="AE995" s="58"/>
      <c r="AF995" s="58"/>
      <c r="AG995" s="58"/>
      <c r="AH995" s="72"/>
      <c r="AI995" s="58"/>
      <c r="AJ995" s="58"/>
      <c r="AK995" s="59"/>
    </row>
    <row r="996" spans="1:37">
      <c r="A996" s="60"/>
      <c r="C996" s="61"/>
      <c r="H996" s="61"/>
      <c r="K996" s="99"/>
      <c r="M996" s="61"/>
      <c r="N996" s="62"/>
      <c r="Q996" s="100"/>
      <c r="R996" s="61"/>
      <c r="S996" s="62"/>
      <c r="T996" s="58"/>
      <c r="U996" s="58"/>
      <c r="V996" s="58"/>
      <c r="W996" s="58"/>
      <c r="X996" s="58"/>
      <c r="Y996" s="58"/>
      <c r="Z996" s="58"/>
      <c r="AA996" s="58"/>
      <c r="AB996" s="58"/>
      <c r="AC996" s="62"/>
      <c r="AD996" s="91"/>
      <c r="AE996" s="62"/>
      <c r="AF996" s="62"/>
      <c r="AG996" s="62"/>
      <c r="AH996" s="92"/>
      <c r="AI996" s="62"/>
      <c r="AJ996" s="62"/>
      <c r="AK996" s="61"/>
    </row>
    <row r="997" spans="1:37">
      <c r="A997" s="93" t="s">
        <v>112</v>
      </c>
      <c r="B997" s="58"/>
      <c r="C997" s="59"/>
      <c r="D997" s="58"/>
      <c r="E997" s="58"/>
      <c r="F997" s="94" t="s">
        <v>21</v>
      </c>
      <c r="G997" s="58"/>
      <c r="H997" s="59"/>
      <c r="I997" s="58"/>
      <c r="J997" s="58"/>
      <c r="K997" s="94" t="s">
        <v>21</v>
      </c>
      <c r="L997" s="58"/>
      <c r="M997" s="59"/>
      <c r="N997" s="58"/>
      <c r="O997" s="58"/>
      <c r="P997" s="94" t="s">
        <v>21</v>
      </c>
      <c r="Q997" s="101"/>
      <c r="R997" s="59"/>
      <c r="S997" s="62"/>
      <c r="T997" s="62"/>
      <c r="AD997" s="87" t="s">
        <v>113</v>
      </c>
      <c r="AE997" s="58"/>
      <c r="AF997" s="58"/>
      <c r="AG997" s="58"/>
      <c r="AH997" s="72"/>
      <c r="AI997" s="58"/>
      <c r="AJ997" s="58"/>
      <c r="AK997" s="59"/>
    </row>
    <row r="998" spans="1:37">
      <c r="AD998" s="91" t="s">
        <v>114</v>
      </c>
      <c r="AE998" s="62"/>
      <c r="AF998" s="62"/>
      <c r="AG998" s="62"/>
      <c r="AH998" s="92"/>
      <c r="AI998" s="62"/>
      <c r="AJ998" s="62"/>
      <c r="AK998" s="61"/>
    </row>
    <row r="999" spans="1:37">
      <c r="A999" s="102"/>
      <c r="B999" s="76"/>
      <c r="C999" s="76"/>
      <c r="D999" s="76"/>
      <c r="E999" s="76" t="s">
        <v>100</v>
      </c>
      <c r="F999" s="76"/>
      <c r="G999" s="76"/>
      <c r="H999" s="76"/>
      <c r="I999" s="76"/>
      <c r="J999" s="76"/>
      <c r="K999" s="76"/>
      <c r="L999" s="76"/>
      <c r="M999" s="76"/>
      <c r="N999" s="85" t="s">
        <v>40</v>
      </c>
      <c r="O999" s="76"/>
      <c r="P999" s="76"/>
      <c r="Q999" s="76"/>
      <c r="R999" s="76"/>
      <c r="S999" s="76"/>
      <c r="T999" s="76" t="s">
        <v>101</v>
      </c>
      <c r="U999" s="76"/>
      <c r="V999" s="76"/>
      <c r="W999" s="76"/>
      <c r="X999" s="76"/>
      <c r="Y999" s="76"/>
      <c r="Z999" s="76"/>
      <c r="AA999" s="76"/>
      <c r="AB999" s="80"/>
      <c r="AD999" s="87" t="s">
        <v>115</v>
      </c>
      <c r="AE999" s="58"/>
      <c r="AF999" s="58"/>
      <c r="AG999" s="58"/>
      <c r="AH999" s="72"/>
      <c r="AI999" s="58"/>
      <c r="AJ999" s="58"/>
      <c r="AK999" s="59"/>
    </row>
    <row r="1000" spans="1:37">
      <c r="A1000" s="103" t="s">
        <v>116</v>
      </c>
      <c r="B1000" s="104" t="s">
        <v>117</v>
      </c>
      <c r="C1000" s="104"/>
      <c r="D1000" s="104"/>
      <c r="E1000" s="104"/>
      <c r="F1000" s="104"/>
      <c r="G1000" s="105"/>
      <c r="H1000" s="104" t="s">
        <v>118</v>
      </c>
      <c r="I1000" s="104"/>
      <c r="J1000" s="105"/>
      <c r="K1000" s="106" t="s">
        <v>119</v>
      </c>
      <c r="L1000" s="107" t="s">
        <v>120</v>
      </c>
      <c r="M1000" s="108"/>
      <c r="N1000" s="109" t="s">
        <v>94</v>
      </c>
      <c r="O1000" s="105" t="s">
        <v>116</v>
      </c>
      <c r="P1000" s="104" t="s">
        <v>117</v>
      </c>
      <c r="Q1000" s="104"/>
      <c r="R1000" s="104"/>
      <c r="S1000" s="104"/>
      <c r="T1000" s="104"/>
      <c r="U1000" s="105"/>
      <c r="V1000" s="104" t="s">
        <v>118</v>
      </c>
      <c r="W1000" s="104"/>
      <c r="X1000" s="105"/>
      <c r="Y1000" s="106" t="s">
        <v>119</v>
      </c>
      <c r="Z1000" s="107" t="s">
        <v>120</v>
      </c>
      <c r="AA1000" s="108"/>
      <c r="AB1000" s="109" t="s">
        <v>94</v>
      </c>
    </row>
    <row r="1001" spans="1:37">
      <c r="A1001" s="110" t="s">
        <v>121</v>
      </c>
      <c r="B1001" s="111"/>
      <c r="C1001" s="111"/>
      <c r="D1001" s="111"/>
      <c r="E1001" s="111"/>
      <c r="F1001" s="111"/>
      <c r="G1001" s="112"/>
      <c r="H1001" s="111"/>
      <c r="I1001" s="111"/>
      <c r="J1001" s="112"/>
      <c r="K1001" s="113"/>
      <c r="L1001" s="114"/>
      <c r="M1001" s="115"/>
      <c r="N1001" s="116"/>
      <c r="O1001" s="117" t="s">
        <v>121</v>
      </c>
      <c r="P1001" s="111"/>
      <c r="Q1001" s="111"/>
      <c r="R1001" s="111"/>
      <c r="S1001" s="111"/>
      <c r="T1001" s="111"/>
      <c r="U1001" s="112"/>
      <c r="V1001" s="111"/>
      <c r="W1001" s="111"/>
      <c r="X1001" s="112"/>
      <c r="Y1001" s="113"/>
      <c r="Z1001" s="114"/>
      <c r="AA1001" s="115"/>
      <c r="AB1001" s="116"/>
      <c r="AD1001" s="64" t="s">
        <v>122</v>
      </c>
    </row>
    <row r="1002" spans="1:37">
      <c r="A1002" s="110" t="s">
        <v>123</v>
      </c>
      <c r="B1002" s="111"/>
      <c r="C1002" s="111"/>
      <c r="D1002" s="111"/>
      <c r="E1002" s="111"/>
      <c r="F1002" s="111"/>
      <c r="G1002" s="112"/>
      <c r="H1002" s="111"/>
      <c r="I1002" s="111"/>
      <c r="J1002" s="112"/>
      <c r="K1002" s="118"/>
      <c r="L1002" s="119"/>
      <c r="M1002" s="112"/>
      <c r="N1002" s="116"/>
      <c r="O1002" s="117" t="s">
        <v>123</v>
      </c>
      <c r="P1002" s="111"/>
      <c r="Q1002" s="111"/>
      <c r="R1002" s="111"/>
      <c r="S1002" s="111"/>
      <c r="T1002" s="111"/>
      <c r="U1002" s="112"/>
      <c r="V1002" s="111"/>
      <c r="W1002" s="111"/>
      <c r="X1002" s="112"/>
      <c r="Y1002" s="118"/>
      <c r="Z1002" s="119"/>
      <c r="AA1002" s="112"/>
      <c r="AB1002" s="116"/>
      <c r="AD1002" s="120"/>
      <c r="AE1002" s="58"/>
      <c r="AF1002" s="58"/>
      <c r="AG1002" s="58"/>
      <c r="AH1002" s="58"/>
      <c r="AI1002" s="58"/>
      <c r="AJ1002" s="58"/>
      <c r="AK1002" s="58"/>
    </row>
    <row r="1003" spans="1:37">
      <c r="A1003" s="110" t="s">
        <v>124</v>
      </c>
      <c r="B1003" s="111"/>
      <c r="C1003" s="111"/>
      <c r="D1003" s="111"/>
      <c r="E1003" s="111"/>
      <c r="F1003" s="111"/>
      <c r="G1003" s="112"/>
      <c r="H1003" s="111"/>
      <c r="I1003" s="111"/>
      <c r="J1003" s="112"/>
      <c r="K1003" s="118"/>
      <c r="L1003" s="119"/>
      <c r="M1003" s="112"/>
      <c r="N1003" s="116"/>
      <c r="O1003" s="117" t="s">
        <v>124</v>
      </c>
      <c r="P1003" s="111"/>
      <c r="Q1003" s="111"/>
      <c r="R1003" s="111"/>
      <c r="S1003" s="111"/>
      <c r="T1003" s="111"/>
      <c r="U1003" s="112"/>
      <c r="V1003" s="111"/>
      <c r="W1003" s="111"/>
      <c r="X1003" s="112"/>
      <c r="Y1003" s="118"/>
      <c r="Z1003" s="119"/>
      <c r="AA1003" s="112"/>
      <c r="AB1003" s="116"/>
      <c r="AD1003" s="64" t="s">
        <v>96</v>
      </c>
    </row>
    <row r="1004" spans="1:37">
      <c r="A1004" s="110" t="s">
        <v>125</v>
      </c>
      <c r="B1004" s="111"/>
      <c r="C1004" s="111"/>
      <c r="D1004" s="111"/>
      <c r="E1004" s="111"/>
      <c r="F1004" s="111"/>
      <c r="G1004" s="112"/>
      <c r="H1004" s="111"/>
      <c r="I1004" s="111"/>
      <c r="J1004" s="112"/>
      <c r="K1004" s="118"/>
      <c r="L1004" s="119"/>
      <c r="M1004" s="112"/>
      <c r="N1004" s="116"/>
      <c r="O1004" s="117" t="s">
        <v>125</v>
      </c>
      <c r="P1004" s="111"/>
      <c r="Q1004" s="111"/>
      <c r="R1004" s="111"/>
      <c r="S1004" s="111"/>
      <c r="T1004" s="111"/>
      <c r="U1004" s="112"/>
      <c r="V1004" s="111"/>
      <c r="W1004" s="111"/>
      <c r="X1004" s="112"/>
      <c r="Y1004" s="118"/>
      <c r="Z1004" s="119"/>
      <c r="AA1004" s="112"/>
      <c r="AB1004" s="116"/>
      <c r="AD1004" s="120"/>
      <c r="AE1004" s="58"/>
      <c r="AF1004" s="58"/>
      <c r="AG1004" s="58"/>
      <c r="AH1004" s="58"/>
      <c r="AI1004" s="58"/>
      <c r="AJ1004" s="58"/>
      <c r="AK1004" s="58"/>
    </row>
    <row r="1005" spans="1:37">
      <c r="A1005" s="110" t="s">
        <v>126</v>
      </c>
      <c r="B1005" s="111"/>
      <c r="C1005" s="111"/>
      <c r="D1005" s="111"/>
      <c r="E1005" s="111"/>
      <c r="F1005" s="111"/>
      <c r="G1005" s="112"/>
      <c r="H1005" s="111"/>
      <c r="I1005" s="111"/>
      <c r="J1005" s="112"/>
      <c r="K1005" s="118"/>
      <c r="L1005" s="119"/>
      <c r="M1005" s="112"/>
      <c r="N1005" s="116"/>
      <c r="O1005" s="117" t="s">
        <v>126</v>
      </c>
      <c r="P1005" s="111"/>
      <c r="Q1005" s="111"/>
      <c r="R1005" s="111"/>
      <c r="S1005" s="111"/>
      <c r="T1005" s="111"/>
      <c r="U1005" s="112"/>
      <c r="V1005" s="111"/>
      <c r="W1005" s="111"/>
      <c r="X1005" s="112"/>
      <c r="Y1005" s="118"/>
      <c r="Z1005" s="119"/>
      <c r="AA1005" s="112"/>
      <c r="AB1005" s="116"/>
      <c r="AD1005" s="64" t="s">
        <v>127</v>
      </c>
    </row>
    <row r="1006" spans="1:37">
      <c r="A1006" s="121" t="s">
        <v>128</v>
      </c>
      <c r="B1006" s="58"/>
      <c r="C1006" s="58"/>
      <c r="D1006" s="58"/>
      <c r="E1006" s="58"/>
      <c r="F1006" s="58"/>
      <c r="G1006" s="72"/>
      <c r="H1006" s="58"/>
      <c r="I1006" s="58"/>
      <c r="J1006" s="72"/>
      <c r="K1006" s="122"/>
      <c r="L1006" s="123"/>
      <c r="M1006" s="72"/>
      <c r="N1006" s="59"/>
      <c r="O1006" s="124" t="s">
        <v>128</v>
      </c>
      <c r="P1006" s="58"/>
      <c r="Q1006" s="58"/>
      <c r="R1006" s="58"/>
      <c r="S1006" s="58"/>
      <c r="T1006" s="58"/>
      <c r="U1006" s="72"/>
      <c r="V1006" s="58"/>
      <c r="W1006" s="58"/>
      <c r="X1006" s="72"/>
      <c r="Y1006" s="122"/>
      <c r="Z1006" s="123"/>
      <c r="AA1006" s="72"/>
      <c r="AB1006" s="59"/>
      <c r="AD1006" s="120"/>
      <c r="AE1006" s="125" t="str">
        <f>Daten!$A$35</f>
        <v>Fredenbeck</v>
      </c>
      <c r="AF1006" s="58"/>
      <c r="AG1006" s="58"/>
      <c r="AH1006" s="58"/>
      <c r="AI1006" s="58"/>
      <c r="AJ1006" s="58"/>
      <c r="AK1006" s="58"/>
    </row>
    <row r="1007" spans="1:37">
      <c r="A1007" s="65" t="s">
        <v>129</v>
      </c>
      <c r="N1007" s="61"/>
      <c r="O1007" s="64" t="s">
        <v>129</v>
      </c>
      <c r="AB1007" s="61"/>
      <c r="AD1007" s="64" t="s">
        <v>130</v>
      </c>
    </row>
    <row r="1008" spans="1:37">
      <c r="A1008" s="57"/>
      <c r="B1008" s="58"/>
      <c r="C1008" s="58"/>
      <c r="D1008" s="58"/>
      <c r="E1008" s="58"/>
      <c r="F1008" s="58"/>
      <c r="G1008" s="58"/>
      <c r="H1008" s="58"/>
      <c r="I1008" s="58"/>
      <c r="J1008" s="58"/>
      <c r="K1008" s="58"/>
      <c r="L1008" s="58"/>
      <c r="M1008" s="58"/>
      <c r="N1008" s="59"/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  <c r="AA1008" s="58"/>
      <c r="AB1008" s="59"/>
      <c r="AD1008" s="58"/>
      <c r="AE1008" s="126" t="str">
        <f>Daten!$A$32</f>
        <v>05.05.2017</v>
      </c>
      <c r="AF1008" s="58"/>
      <c r="AG1008" s="58"/>
      <c r="AH1008" s="58"/>
      <c r="AI1008" s="58"/>
      <c r="AJ1008" s="58"/>
      <c r="AK1008" s="58"/>
    </row>
    <row r="1009" spans="1:37">
      <c r="A1009" s="51" t="s">
        <v>95</v>
      </c>
      <c r="B1009" s="52"/>
      <c r="C1009" s="52"/>
      <c r="D1009" s="52"/>
      <c r="E1009" s="53"/>
      <c r="F1009" s="54" t="s">
        <v>96</v>
      </c>
      <c r="G1009" s="52"/>
      <c r="H1009" s="52"/>
      <c r="I1009" s="52"/>
      <c r="J1009" s="52"/>
      <c r="K1009" s="52"/>
      <c r="L1009" s="52"/>
      <c r="M1009" s="52"/>
      <c r="N1009" s="52"/>
      <c r="O1009" s="52"/>
      <c r="P1009" s="53"/>
      <c r="Q1009" s="54" t="s">
        <v>97</v>
      </c>
      <c r="R1009" s="52"/>
      <c r="S1009" s="52"/>
      <c r="T1009" s="52"/>
      <c r="U1009" s="52"/>
      <c r="V1009" s="52"/>
      <c r="W1009" s="52"/>
      <c r="X1009" s="52"/>
      <c r="Y1009" s="52"/>
      <c r="Z1009" s="52"/>
      <c r="AA1009" s="52"/>
      <c r="AB1009" s="53"/>
      <c r="AC1009" s="55" t="s">
        <v>98</v>
      </c>
    </row>
    <row r="1010" spans="1:37">
      <c r="A1010" s="57"/>
      <c r="B1010" s="58"/>
      <c r="C1010" s="58"/>
      <c r="D1010" s="58"/>
      <c r="E1010" s="59"/>
      <c r="F1010" s="58"/>
      <c r="G1010" s="58"/>
      <c r="H1010" s="58"/>
      <c r="I1010" s="58"/>
      <c r="J1010" s="58"/>
      <c r="K1010" s="58"/>
      <c r="L1010" s="58"/>
      <c r="M1010" s="58"/>
      <c r="N1010" s="58"/>
      <c r="O1010" s="58"/>
      <c r="P1010" s="59"/>
      <c r="Q1010" s="58"/>
      <c r="R1010" s="58" t="str">
        <f ca="1">SamstagHaupt!P54</f>
        <v>SV Kehlen</v>
      </c>
      <c r="S1010" s="58"/>
      <c r="T1010" s="58"/>
      <c r="U1010" s="58"/>
      <c r="V1010" s="58"/>
      <c r="W1010" s="58"/>
      <c r="X1010" s="58"/>
      <c r="Y1010" s="58"/>
      <c r="Z1010" s="58"/>
      <c r="AA1010" s="58" t="str">
        <f>SamstagHaupt!N54</f>
        <v>M40</v>
      </c>
      <c r="AB1010" s="59"/>
      <c r="AC1010" s="55" t="s">
        <v>99</v>
      </c>
    </row>
    <row r="1011" spans="1:37" ht="15.95" customHeight="1">
      <c r="A1011" s="60" t="s">
        <v>100</v>
      </c>
      <c r="C1011" s="56" t="str">
        <f ca="1">SamstagHaupt!I54</f>
        <v>SG Arbergen-Mahndorf</v>
      </c>
      <c r="M1011" s="61"/>
      <c r="N1011" s="62" t="s">
        <v>101</v>
      </c>
      <c r="O1011" s="63"/>
      <c r="P1011" s="56" t="str">
        <f ca="1">SamstagHaupt!M54</f>
        <v>TSG Eisenberg</v>
      </c>
      <c r="AB1011" s="61"/>
    </row>
    <row r="1012" spans="1:37">
      <c r="A1012" s="57"/>
      <c r="B1012" s="58"/>
      <c r="C1012" s="58"/>
      <c r="M1012" s="61"/>
      <c r="N1012" s="62"/>
      <c r="AB1012" s="61"/>
      <c r="AD1012" s="64" t="s">
        <v>37</v>
      </c>
      <c r="AG1012" s="64" t="s">
        <v>102</v>
      </c>
      <c r="AJ1012" s="64" t="s">
        <v>39</v>
      </c>
    </row>
    <row r="1013" spans="1:37">
      <c r="A1013" s="65" t="s">
        <v>100</v>
      </c>
      <c r="C1013" s="66"/>
      <c r="D1013" s="67"/>
      <c r="E1013" s="67"/>
      <c r="F1013" s="67"/>
      <c r="G1013" s="67"/>
      <c r="H1013" s="68"/>
      <c r="I1013" s="67"/>
      <c r="J1013" s="67"/>
      <c r="K1013" s="67"/>
      <c r="L1013" s="67"/>
      <c r="M1013" s="68"/>
      <c r="N1013" s="67"/>
      <c r="O1013" s="67"/>
      <c r="P1013" s="67"/>
      <c r="Q1013" s="67"/>
      <c r="R1013" s="68"/>
      <c r="S1013" s="67"/>
      <c r="T1013" s="67"/>
      <c r="U1013" s="67"/>
      <c r="V1013" s="67"/>
      <c r="W1013" s="68"/>
      <c r="X1013" s="67"/>
      <c r="Y1013" s="67"/>
      <c r="Z1013" s="67"/>
      <c r="AA1013" s="67"/>
      <c r="AB1013" s="68"/>
      <c r="AC1013" s="62"/>
      <c r="AD1013" s="69"/>
      <c r="AE1013" s="53"/>
      <c r="AF1013" s="62"/>
      <c r="AG1013" s="69"/>
      <c r="AH1013" s="53"/>
      <c r="AJ1013" s="69"/>
      <c r="AK1013" s="53"/>
    </row>
    <row r="1014" spans="1:37">
      <c r="A1014" s="70" t="s">
        <v>101</v>
      </c>
      <c r="B1014" s="58"/>
      <c r="C1014" s="71"/>
      <c r="D1014" s="72"/>
      <c r="E1014" s="72"/>
      <c r="F1014" s="72"/>
      <c r="G1014" s="72"/>
      <c r="H1014" s="59"/>
      <c r="I1014" s="72"/>
      <c r="J1014" s="72"/>
      <c r="K1014" s="72"/>
      <c r="L1014" s="72"/>
      <c r="M1014" s="59"/>
      <c r="N1014" s="72"/>
      <c r="O1014" s="72"/>
      <c r="P1014" s="72"/>
      <c r="Q1014" s="72"/>
      <c r="R1014" s="59"/>
      <c r="S1014" s="72"/>
      <c r="T1014" s="72"/>
      <c r="U1014" s="72"/>
      <c r="V1014" s="72"/>
      <c r="W1014" s="59"/>
      <c r="X1014" s="72"/>
      <c r="Y1014" s="72"/>
      <c r="Z1014" s="72"/>
      <c r="AA1014" s="72"/>
      <c r="AB1014" s="59"/>
      <c r="AC1014" s="62"/>
      <c r="AD1014" s="462">
        <f>SamstagHaupt!C54</f>
        <v>9</v>
      </c>
      <c r="AE1014" s="463"/>
      <c r="AF1014" s="62"/>
      <c r="AG1014" s="462">
        <f>SamstagHaupt!E54</f>
        <v>33</v>
      </c>
      <c r="AH1014" s="463"/>
      <c r="AJ1014" s="462">
        <f>SamstagHaupt!F54</f>
        <v>1</v>
      </c>
      <c r="AK1014" s="463"/>
    </row>
    <row r="1015" spans="1:37">
      <c r="A1015" s="65" t="s">
        <v>100</v>
      </c>
      <c r="C1015" s="66"/>
      <c r="D1015" s="67"/>
      <c r="E1015" s="67"/>
      <c r="F1015" s="67"/>
      <c r="G1015" s="67"/>
      <c r="H1015" s="68"/>
      <c r="I1015" s="67"/>
      <c r="J1015" s="67"/>
      <c r="K1015" s="67"/>
      <c r="L1015" s="67"/>
      <c r="M1015" s="68"/>
      <c r="N1015" s="67"/>
      <c r="O1015" s="67"/>
      <c r="P1015" s="67"/>
      <c r="Q1015" s="67"/>
      <c r="R1015" s="68"/>
      <c r="S1015" s="67"/>
      <c r="T1015" s="67"/>
      <c r="U1015" s="67"/>
      <c r="V1015" s="67"/>
      <c r="W1015" s="68"/>
      <c r="X1015" s="67"/>
      <c r="Y1015" s="67"/>
      <c r="Z1015" s="67"/>
      <c r="AA1015" s="67"/>
      <c r="AB1015" s="68"/>
      <c r="AC1015" s="62"/>
      <c r="AD1015" s="57"/>
      <c r="AE1015" s="59"/>
      <c r="AF1015" s="62"/>
      <c r="AG1015" s="57"/>
      <c r="AH1015" s="59"/>
      <c r="AJ1015" s="57"/>
      <c r="AK1015" s="59"/>
    </row>
    <row r="1016" spans="1:37">
      <c r="A1016" s="70" t="s">
        <v>101</v>
      </c>
      <c r="B1016" s="58"/>
      <c r="C1016" s="71"/>
      <c r="D1016" s="72"/>
      <c r="E1016" s="72"/>
      <c r="F1016" s="72"/>
      <c r="G1016" s="72"/>
      <c r="H1016" s="59"/>
      <c r="I1016" s="72"/>
      <c r="J1016" s="72"/>
      <c r="K1016" s="72"/>
      <c r="L1016" s="72"/>
      <c r="M1016" s="59"/>
      <c r="N1016" s="72"/>
      <c r="O1016" s="72"/>
      <c r="P1016" s="72"/>
      <c r="Q1016" s="72"/>
      <c r="R1016" s="59"/>
      <c r="S1016" s="72"/>
      <c r="T1016" s="72"/>
      <c r="U1016" s="72"/>
      <c r="V1016" s="72"/>
      <c r="W1016" s="59"/>
      <c r="X1016" s="72"/>
      <c r="Y1016" s="72"/>
      <c r="Z1016" s="72"/>
      <c r="AA1016" s="72"/>
      <c r="AB1016" s="59"/>
      <c r="AC1016" s="62"/>
      <c r="AD1016" s="62"/>
      <c r="AE1016" s="62"/>
      <c r="AF1016" s="62"/>
      <c r="AG1016" s="62"/>
    </row>
    <row r="1017" spans="1:37">
      <c r="A1017" s="65" t="s">
        <v>100</v>
      </c>
      <c r="C1017" s="66"/>
      <c r="D1017" s="67"/>
      <c r="E1017" s="67"/>
      <c r="F1017" s="67"/>
      <c r="G1017" s="67"/>
      <c r="H1017" s="68"/>
      <c r="I1017" s="67"/>
      <c r="J1017" s="67"/>
      <c r="K1017" s="67"/>
      <c r="L1017" s="67"/>
      <c r="M1017" s="68"/>
      <c r="N1017" s="67"/>
      <c r="O1017" s="67"/>
      <c r="P1017" s="67"/>
      <c r="Q1017" s="67"/>
      <c r="R1017" s="68"/>
      <c r="S1017" s="67"/>
      <c r="T1017" s="67"/>
      <c r="U1017" s="67"/>
      <c r="V1017" s="67"/>
      <c r="W1017" s="68"/>
      <c r="X1017" s="67"/>
      <c r="Y1017" s="67"/>
      <c r="Z1017" s="67"/>
      <c r="AA1017" s="67"/>
      <c r="AB1017" s="68"/>
      <c r="AC1017" s="62"/>
      <c r="AD1017" s="73" t="s">
        <v>103</v>
      </c>
      <c r="AE1017" s="62"/>
      <c r="AF1017" s="62"/>
      <c r="AG1017" s="62"/>
    </row>
    <row r="1018" spans="1:37">
      <c r="A1018" s="70" t="s">
        <v>101</v>
      </c>
      <c r="B1018" s="58"/>
      <c r="C1018" s="71"/>
      <c r="D1018" s="72"/>
      <c r="E1018" s="72"/>
      <c r="F1018" s="72"/>
      <c r="G1018" s="72"/>
      <c r="H1018" s="59"/>
      <c r="I1018" s="72"/>
      <c r="J1018" s="72"/>
      <c r="K1018" s="72"/>
      <c r="L1018" s="72"/>
      <c r="M1018" s="59"/>
      <c r="N1018" s="72"/>
      <c r="O1018" s="72"/>
      <c r="P1018" s="72"/>
      <c r="Q1018" s="72"/>
      <c r="R1018" s="59"/>
      <c r="S1018" s="72"/>
      <c r="T1018" s="72"/>
      <c r="U1018" s="72"/>
      <c r="V1018" s="72"/>
      <c r="W1018" s="59"/>
      <c r="X1018" s="72"/>
      <c r="Y1018" s="72"/>
      <c r="Z1018" s="72"/>
      <c r="AA1018" s="72"/>
      <c r="AB1018" s="59"/>
      <c r="AC1018" s="62"/>
      <c r="AD1018" s="62"/>
      <c r="AE1018" s="62"/>
      <c r="AF1018" s="62"/>
      <c r="AG1018" s="62"/>
    </row>
    <row r="1019" spans="1:37">
      <c r="A1019" s="65" t="s">
        <v>100</v>
      </c>
      <c r="C1019" s="66"/>
      <c r="D1019" s="67"/>
      <c r="E1019" s="67"/>
      <c r="F1019" s="67"/>
      <c r="G1019" s="67"/>
      <c r="H1019" s="68"/>
      <c r="I1019" s="67"/>
      <c r="J1019" s="67"/>
      <c r="K1019" s="67"/>
      <c r="L1019" s="67"/>
      <c r="M1019" s="68"/>
      <c r="N1019" s="67"/>
      <c r="O1019" s="67"/>
      <c r="P1019" s="67"/>
      <c r="Q1019" s="67"/>
      <c r="R1019" s="68"/>
      <c r="S1019" s="67"/>
      <c r="T1019" s="67"/>
      <c r="U1019" s="67"/>
      <c r="V1019" s="67"/>
      <c r="W1019" s="68"/>
      <c r="X1019" s="67"/>
      <c r="Y1019" s="67"/>
      <c r="Z1019" s="67"/>
      <c r="AA1019" s="67"/>
      <c r="AB1019" s="68"/>
      <c r="AC1019" s="62"/>
      <c r="AD1019" s="74" t="str">
        <f>Daten!$A$31</f>
        <v>DM Senioren 2017</v>
      </c>
      <c r="AE1019" s="58"/>
      <c r="AF1019" s="58"/>
      <c r="AG1019" s="58"/>
      <c r="AH1019" s="58"/>
      <c r="AI1019" s="58"/>
      <c r="AJ1019" s="58"/>
      <c r="AK1019" s="58"/>
    </row>
    <row r="1020" spans="1:37">
      <c r="A1020" s="70" t="s">
        <v>101</v>
      </c>
      <c r="B1020" s="58"/>
      <c r="C1020" s="71"/>
      <c r="D1020" s="72"/>
      <c r="E1020" s="72"/>
      <c r="F1020" s="72"/>
      <c r="G1020" s="72"/>
      <c r="H1020" s="59"/>
      <c r="I1020" s="72"/>
      <c r="J1020" s="72"/>
      <c r="K1020" s="72"/>
      <c r="L1020" s="72"/>
      <c r="M1020" s="59"/>
      <c r="N1020" s="72"/>
      <c r="O1020" s="72"/>
      <c r="P1020" s="72"/>
      <c r="Q1020" s="72"/>
      <c r="R1020" s="59"/>
      <c r="S1020" s="72"/>
      <c r="T1020" s="72"/>
      <c r="U1020" s="72"/>
      <c r="V1020" s="72"/>
      <c r="W1020" s="59"/>
      <c r="X1020" s="72"/>
      <c r="Y1020" s="72"/>
      <c r="Z1020" s="72"/>
      <c r="AA1020" s="72"/>
      <c r="AB1020" s="59"/>
      <c r="AC1020" s="62"/>
      <c r="AD1020" s="75" t="str">
        <f>SamstagHaupt!G54</f>
        <v>M40</v>
      </c>
      <c r="AE1020" s="76"/>
      <c r="AF1020" s="76"/>
      <c r="AG1020" s="75" t="s">
        <v>34</v>
      </c>
      <c r="AH1020" s="76"/>
      <c r="AI1020" s="76"/>
      <c r="AJ1020" s="76"/>
      <c r="AK1020" s="76"/>
    </row>
    <row r="1021" spans="1:37">
      <c r="A1021" s="65" t="s">
        <v>100</v>
      </c>
      <c r="C1021" s="66"/>
      <c r="D1021" s="67"/>
      <c r="E1021" s="67"/>
      <c r="F1021" s="67"/>
      <c r="G1021" s="67"/>
      <c r="H1021" s="68"/>
      <c r="I1021" s="67"/>
      <c r="J1021" s="67"/>
      <c r="K1021" s="67"/>
      <c r="L1021" s="67"/>
      <c r="M1021" s="68"/>
      <c r="N1021" s="67"/>
      <c r="O1021" s="67"/>
      <c r="P1021" s="67"/>
      <c r="Q1021" s="67"/>
      <c r="R1021" s="68"/>
      <c r="S1021" s="67"/>
      <c r="T1021" s="67"/>
      <c r="U1021" s="67"/>
      <c r="V1021" s="67"/>
      <c r="W1021" s="68"/>
      <c r="X1021" s="67"/>
      <c r="Y1021" s="67"/>
      <c r="Z1021" s="67"/>
      <c r="AA1021" s="67"/>
      <c r="AB1021" s="68"/>
      <c r="AC1021" s="62"/>
      <c r="AD1021" s="77"/>
      <c r="AE1021" s="62"/>
      <c r="AF1021" s="62"/>
      <c r="AG1021" s="62"/>
      <c r="AH1021" s="62"/>
      <c r="AI1021" s="62"/>
      <c r="AJ1021" s="62"/>
      <c r="AK1021" s="62"/>
    </row>
    <row r="1022" spans="1:37">
      <c r="A1022" s="70" t="s">
        <v>101</v>
      </c>
      <c r="B1022" s="58"/>
      <c r="C1022" s="71"/>
      <c r="D1022" s="72"/>
      <c r="E1022" s="72"/>
      <c r="F1022" s="72"/>
      <c r="G1022" s="72"/>
      <c r="H1022" s="59"/>
      <c r="I1022" s="72"/>
      <c r="J1022" s="72"/>
      <c r="K1022" s="72"/>
      <c r="L1022" s="72"/>
      <c r="M1022" s="59"/>
      <c r="N1022" s="72"/>
      <c r="O1022" s="72"/>
      <c r="P1022" s="72"/>
      <c r="Q1022" s="72"/>
      <c r="R1022" s="59"/>
      <c r="S1022" s="72"/>
      <c r="T1022" s="72"/>
      <c r="U1022" s="72"/>
      <c r="V1022" s="72"/>
      <c r="W1022" s="59"/>
      <c r="X1022" s="72"/>
      <c r="Y1022" s="72"/>
      <c r="Z1022" s="72"/>
      <c r="AA1022" s="72"/>
      <c r="AB1022" s="59"/>
      <c r="AC1022" s="62"/>
      <c r="AD1022" s="78" t="s">
        <v>104</v>
      </c>
      <c r="AE1022" s="76"/>
      <c r="AF1022" s="76"/>
      <c r="AG1022" s="76"/>
      <c r="AH1022" s="79"/>
      <c r="AI1022" s="76"/>
      <c r="AJ1022" s="76"/>
      <c r="AK1022" s="80"/>
    </row>
    <row r="1023" spans="1:37">
      <c r="D1023" s="64"/>
      <c r="AD1023" s="81"/>
      <c r="AE1023" s="52"/>
      <c r="AF1023" s="52"/>
      <c r="AG1023" s="52"/>
      <c r="AH1023" s="82"/>
      <c r="AI1023" s="52"/>
      <c r="AJ1023" s="52"/>
      <c r="AK1023" s="53"/>
    </row>
    <row r="1024" spans="1:37">
      <c r="A1024" s="83" t="s">
        <v>105</v>
      </c>
      <c r="B1024" s="76"/>
      <c r="C1024" s="80"/>
      <c r="D1024" s="84"/>
      <c r="E1024" s="84" t="s">
        <v>100</v>
      </c>
      <c r="F1024" s="85" t="s">
        <v>21</v>
      </c>
      <c r="G1024" s="84" t="s">
        <v>101</v>
      </c>
      <c r="H1024" s="86"/>
      <c r="I1024" s="84" t="s">
        <v>106</v>
      </c>
      <c r="J1024" s="84"/>
      <c r="K1024" s="84"/>
      <c r="L1024" s="84"/>
      <c r="M1024" s="86"/>
      <c r="N1024" s="84" t="s">
        <v>107</v>
      </c>
      <c r="O1024" s="84"/>
      <c r="P1024" s="84"/>
      <c r="Q1024" s="84"/>
      <c r="R1024" s="86"/>
      <c r="S1024" s="73"/>
      <c r="T1024" s="73"/>
      <c r="AD1024" s="87" t="s">
        <v>108</v>
      </c>
      <c r="AE1024" s="58"/>
      <c r="AF1024" s="58"/>
      <c r="AG1024" s="58"/>
      <c r="AH1024" s="72"/>
      <c r="AI1024" s="58"/>
      <c r="AJ1024" s="58"/>
      <c r="AK1024" s="59"/>
    </row>
    <row r="1025" spans="1:37">
      <c r="A1025" s="60"/>
      <c r="C1025" s="61"/>
      <c r="H1025" s="61"/>
      <c r="M1025" s="61"/>
      <c r="N1025" s="88"/>
      <c r="O1025" s="89"/>
      <c r="P1025" s="89"/>
      <c r="Q1025" s="89"/>
      <c r="R1025" s="90"/>
      <c r="S1025" s="62"/>
      <c r="T1025" s="56" t="s">
        <v>109</v>
      </c>
      <c r="AD1025" s="91"/>
      <c r="AE1025" s="62"/>
      <c r="AF1025" s="62"/>
      <c r="AG1025" s="62"/>
      <c r="AH1025" s="92"/>
      <c r="AI1025" s="62"/>
      <c r="AJ1025" s="62"/>
      <c r="AK1025" s="61"/>
    </row>
    <row r="1026" spans="1:37">
      <c r="A1026" s="93" t="s">
        <v>110</v>
      </c>
      <c r="B1026" s="58"/>
      <c r="C1026" s="59"/>
      <c r="D1026" s="58"/>
      <c r="E1026" s="58"/>
      <c r="F1026" s="94" t="s">
        <v>21</v>
      </c>
      <c r="G1026" s="58"/>
      <c r="H1026" s="59"/>
      <c r="I1026" s="58"/>
      <c r="J1026" s="58"/>
      <c r="K1026" s="94" t="s">
        <v>21</v>
      </c>
      <c r="L1026" s="58"/>
      <c r="M1026" s="59"/>
      <c r="N1026" s="95"/>
      <c r="O1026" s="95"/>
      <c r="P1026" s="96"/>
      <c r="Q1026" s="97"/>
      <c r="R1026" s="98"/>
      <c r="S1026" s="62"/>
      <c r="T1026" s="62"/>
      <c r="AD1026" s="87" t="s">
        <v>111</v>
      </c>
      <c r="AE1026" s="58"/>
      <c r="AF1026" s="58"/>
      <c r="AG1026" s="58"/>
      <c r="AH1026" s="72"/>
      <c r="AI1026" s="58"/>
      <c r="AJ1026" s="58"/>
      <c r="AK1026" s="59"/>
    </row>
    <row r="1027" spans="1:37">
      <c r="A1027" s="60"/>
      <c r="C1027" s="61"/>
      <c r="H1027" s="61"/>
      <c r="K1027" s="99"/>
      <c r="M1027" s="61"/>
      <c r="N1027" s="62"/>
      <c r="Q1027" s="100"/>
      <c r="R1027" s="61"/>
      <c r="S1027" s="62"/>
      <c r="T1027" s="58"/>
      <c r="U1027" s="58"/>
      <c r="V1027" s="58"/>
      <c r="W1027" s="58"/>
      <c r="X1027" s="58"/>
      <c r="Y1027" s="58"/>
      <c r="Z1027" s="58"/>
      <c r="AA1027" s="58"/>
      <c r="AB1027" s="58"/>
      <c r="AC1027" s="62"/>
      <c r="AD1027" s="91"/>
      <c r="AE1027" s="62"/>
      <c r="AF1027" s="62"/>
      <c r="AG1027" s="62"/>
      <c r="AH1027" s="92"/>
      <c r="AI1027" s="62"/>
      <c r="AJ1027" s="62"/>
      <c r="AK1027" s="61"/>
    </row>
    <row r="1028" spans="1:37">
      <c r="A1028" s="93" t="s">
        <v>112</v>
      </c>
      <c r="B1028" s="58"/>
      <c r="C1028" s="59"/>
      <c r="D1028" s="58"/>
      <c r="E1028" s="58"/>
      <c r="F1028" s="94" t="s">
        <v>21</v>
      </c>
      <c r="G1028" s="58"/>
      <c r="H1028" s="59"/>
      <c r="I1028" s="58"/>
      <c r="J1028" s="58"/>
      <c r="K1028" s="94" t="s">
        <v>21</v>
      </c>
      <c r="L1028" s="58"/>
      <c r="M1028" s="59"/>
      <c r="N1028" s="58"/>
      <c r="O1028" s="58"/>
      <c r="P1028" s="94" t="s">
        <v>21</v>
      </c>
      <c r="Q1028" s="101"/>
      <c r="R1028" s="59"/>
      <c r="S1028" s="62"/>
      <c r="T1028" s="62"/>
      <c r="AD1028" s="87" t="s">
        <v>113</v>
      </c>
      <c r="AE1028" s="58"/>
      <c r="AF1028" s="58"/>
      <c r="AG1028" s="58"/>
      <c r="AH1028" s="72"/>
      <c r="AI1028" s="58"/>
      <c r="AJ1028" s="58"/>
      <c r="AK1028" s="59"/>
    </row>
    <row r="1029" spans="1:37">
      <c r="AD1029" s="91" t="s">
        <v>114</v>
      </c>
      <c r="AE1029" s="62"/>
      <c r="AF1029" s="62"/>
      <c r="AG1029" s="62"/>
      <c r="AH1029" s="92"/>
      <c r="AI1029" s="62"/>
      <c r="AJ1029" s="62"/>
      <c r="AK1029" s="61"/>
    </row>
    <row r="1030" spans="1:37">
      <c r="A1030" s="102"/>
      <c r="B1030" s="76"/>
      <c r="C1030" s="76"/>
      <c r="D1030" s="76"/>
      <c r="E1030" s="76" t="s">
        <v>100</v>
      </c>
      <c r="F1030" s="76"/>
      <c r="G1030" s="76"/>
      <c r="H1030" s="76"/>
      <c r="I1030" s="76"/>
      <c r="J1030" s="76"/>
      <c r="K1030" s="76"/>
      <c r="L1030" s="76"/>
      <c r="M1030" s="76"/>
      <c r="N1030" s="85" t="s">
        <v>40</v>
      </c>
      <c r="O1030" s="76"/>
      <c r="P1030" s="76"/>
      <c r="Q1030" s="76"/>
      <c r="R1030" s="76"/>
      <c r="S1030" s="76"/>
      <c r="T1030" s="76" t="s">
        <v>101</v>
      </c>
      <c r="U1030" s="76"/>
      <c r="V1030" s="76"/>
      <c r="W1030" s="76"/>
      <c r="X1030" s="76"/>
      <c r="Y1030" s="76"/>
      <c r="Z1030" s="76"/>
      <c r="AA1030" s="76"/>
      <c r="AB1030" s="80"/>
      <c r="AD1030" s="87" t="s">
        <v>115</v>
      </c>
      <c r="AE1030" s="58"/>
      <c r="AF1030" s="58"/>
      <c r="AG1030" s="58"/>
      <c r="AH1030" s="72"/>
      <c r="AI1030" s="58"/>
      <c r="AJ1030" s="58"/>
      <c r="AK1030" s="59"/>
    </row>
    <row r="1031" spans="1:37">
      <c r="A1031" s="103" t="s">
        <v>116</v>
      </c>
      <c r="B1031" s="104" t="s">
        <v>117</v>
      </c>
      <c r="C1031" s="104"/>
      <c r="D1031" s="104"/>
      <c r="E1031" s="104"/>
      <c r="F1031" s="104"/>
      <c r="G1031" s="105"/>
      <c r="H1031" s="104" t="s">
        <v>118</v>
      </c>
      <c r="I1031" s="104"/>
      <c r="J1031" s="105"/>
      <c r="K1031" s="106" t="s">
        <v>119</v>
      </c>
      <c r="L1031" s="107" t="s">
        <v>120</v>
      </c>
      <c r="M1031" s="108"/>
      <c r="N1031" s="109" t="s">
        <v>94</v>
      </c>
      <c r="O1031" s="105" t="s">
        <v>116</v>
      </c>
      <c r="P1031" s="104" t="s">
        <v>117</v>
      </c>
      <c r="Q1031" s="104"/>
      <c r="R1031" s="104"/>
      <c r="S1031" s="104"/>
      <c r="T1031" s="104"/>
      <c r="U1031" s="105"/>
      <c r="V1031" s="104" t="s">
        <v>118</v>
      </c>
      <c r="W1031" s="104"/>
      <c r="X1031" s="105"/>
      <c r="Y1031" s="106" t="s">
        <v>119</v>
      </c>
      <c r="Z1031" s="107" t="s">
        <v>120</v>
      </c>
      <c r="AA1031" s="108"/>
      <c r="AB1031" s="109" t="s">
        <v>94</v>
      </c>
    </row>
    <row r="1032" spans="1:37">
      <c r="A1032" s="110" t="s">
        <v>121</v>
      </c>
      <c r="B1032" s="111"/>
      <c r="C1032" s="111"/>
      <c r="D1032" s="111"/>
      <c r="E1032" s="111"/>
      <c r="F1032" s="111"/>
      <c r="G1032" s="112"/>
      <c r="H1032" s="111"/>
      <c r="I1032" s="111"/>
      <c r="J1032" s="112"/>
      <c r="K1032" s="113"/>
      <c r="L1032" s="114"/>
      <c r="M1032" s="115"/>
      <c r="N1032" s="116"/>
      <c r="O1032" s="117" t="s">
        <v>121</v>
      </c>
      <c r="P1032" s="111"/>
      <c r="Q1032" s="111"/>
      <c r="R1032" s="111"/>
      <c r="S1032" s="111"/>
      <c r="T1032" s="111"/>
      <c r="U1032" s="112"/>
      <c r="V1032" s="111"/>
      <c r="W1032" s="111"/>
      <c r="X1032" s="112"/>
      <c r="Y1032" s="113"/>
      <c r="Z1032" s="114"/>
      <c r="AA1032" s="115"/>
      <c r="AB1032" s="116"/>
      <c r="AD1032" s="64" t="s">
        <v>122</v>
      </c>
    </row>
    <row r="1033" spans="1:37">
      <c r="A1033" s="110" t="s">
        <v>123</v>
      </c>
      <c r="B1033" s="111"/>
      <c r="C1033" s="111"/>
      <c r="D1033" s="111"/>
      <c r="E1033" s="111"/>
      <c r="F1033" s="111"/>
      <c r="G1033" s="112"/>
      <c r="H1033" s="111"/>
      <c r="I1033" s="111"/>
      <c r="J1033" s="112"/>
      <c r="K1033" s="118"/>
      <c r="L1033" s="119"/>
      <c r="M1033" s="112"/>
      <c r="N1033" s="116"/>
      <c r="O1033" s="117" t="s">
        <v>123</v>
      </c>
      <c r="P1033" s="111"/>
      <c r="Q1033" s="111"/>
      <c r="R1033" s="111"/>
      <c r="S1033" s="111"/>
      <c r="T1033" s="111"/>
      <c r="U1033" s="112"/>
      <c r="V1033" s="111"/>
      <c r="W1033" s="111"/>
      <c r="X1033" s="112"/>
      <c r="Y1033" s="118"/>
      <c r="Z1033" s="119"/>
      <c r="AA1033" s="112"/>
      <c r="AB1033" s="116"/>
      <c r="AD1033" s="120"/>
      <c r="AE1033" s="58"/>
      <c r="AF1033" s="58"/>
      <c r="AG1033" s="58"/>
      <c r="AH1033" s="58"/>
      <c r="AI1033" s="58"/>
      <c r="AJ1033" s="58"/>
      <c r="AK1033" s="58"/>
    </row>
    <row r="1034" spans="1:37">
      <c r="A1034" s="110" t="s">
        <v>124</v>
      </c>
      <c r="B1034" s="111"/>
      <c r="C1034" s="111"/>
      <c r="D1034" s="111"/>
      <c r="E1034" s="111"/>
      <c r="F1034" s="111"/>
      <c r="G1034" s="112"/>
      <c r="H1034" s="111"/>
      <c r="I1034" s="111"/>
      <c r="J1034" s="112"/>
      <c r="K1034" s="118"/>
      <c r="L1034" s="119"/>
      <c r="M1034" s="112"/>
      <c r="N1034" s="116"/>
      <c r="O1034" s="117" t="s">
        <v>124</v>
      </c>
      <c r="P1034" s="111"/>
      <c r="Q1034" s="111"/>
      <c r="R1034" s="111"/>
      <c r="S1034" s="111"/>
      <c r="T1034" s="111"/>
      <c r="U1034" s="112"/>
      <c r="V1034" s="111"/>
      <c r="W1034" s="111"/>
      <c r="X1034" s="112"/>
      <c r="Y1034" s="118"/>
      <c r="Z1034" s="119"/>
      <c r="AA1034" s="112"/>
      <c r="AB1034" s="116"/>
      <c r="AD1034" s="64" t="s">
        <v>96</v>
      </c>
    </row>
    <row r="1035" spans="1:37">
      <c r="A1035" s="110" t="s">
        <v>125</v>
      </c>
      <c r="B1035" s="111"/>
      <c r="C1035" s="111"/>
      <c r="D1035" s="111"/>
      <c r="E1035" s="111"/>
      <c r="F1035" s="111"/>
      <c r="G1035" s="112"/>
      <c r="H1035" s="111"/>
      <c r="I1035" s="111"/>
      <c r="J1035" s="112"/>
      <c r="K1035" s="118"/>
      <c r="L1035" s="119"/>
      <c r="M1035" s="112"/>
      <c r="N1035" s="116"/>
      <c r="O1035" s="117" t="s">
        <v>125</v>
      </c>
      <c r="P1035" s="111"/>
      <c r="Q1035" s="111"/>
      <c r="R1035" s="111"/>
      <c r="S1035" s="111"/>
      <c r="T1035" s="111"/>
      <c r="U1035" s="112"/>
      <c r="V1035" s="111"/>
      <c r="W1035" s="111"/>
      <c r="X1035" s="112"/>
      <c r="Y1035" s="118"/>
      <c r="Z1035" s="119"/>
      <c r="AA1035" s="112"/>
      <c r="AB1035" s="116"/>
      <c r="AD1035" s="120"/>
      <c r="AE1035" s="58"/>
      <c r="AF1035" s="58"/>
      <c r="AG1035" s="58"/>
      <c r="AH1035" s="58"/>
      <c r="AI1035" s="58"/>
      <c r="AJ1035" s="58"/>
      <c r="AK1035" s="58"/>
    </row>
    <row r="1036" spans="1:37">
      <c r="A1036" s="110" t="s">
        <v>126</v>
      </c>
      <c r="B1036" s="111"/>
      <c r="C1036" s="111"/>
      <c r="D1036" s="111"/>
      <c r="E1036" s="111"/>
      <c r="F1036" s="111"/>
      <c r="G1036" s="112"/>
      <c r="H1036" s="111"/>
      <c r="I1036" s="111"/>
      <c r="J1036" s="112"/>
      <c r="K1036" s="118"/>
      <c r="L1036" s="119"/>
      <c r="M1036" s="112"/>
      <c r="N1036" s="116"/>
      <c r="O1036" s="117" t="s">
        <v>126</v>
      </c>
      <c r="P1036" s="111"/>
      <c r="Q1036" s="111"/>
      <c r="R1036" s="111"/>
      <c r="S1036" s="111"/>
      <c r="T1036" s="111"/>
      <c r="U1036" s="112"/>
      <c r="V1036" s="111"/>
      <c r="W1036" s="111"/>
      <c r="X1036" s="112"/>
      <c r="Y1036" s="118"/>
      <c r="Z1036" s="119"/>
      <c r="AA1036" s="112"/>
      <c r="AB1036" s="116"/>
      <c r="AD1036" s="64" t="s">
        <v>127</v>
      </c>
    </row>
    <row r="1037" spans="1:37">
      <c r="A1037" s="121" t="s">
        <v>128</v>
      </c>
      <c r="B1037" s="58"/>
      <c r="C1037" s="58"/>
      <c r="D1037" s="58"/>
      <c r="E1037" s="58"/>
      <c r="F1037" s="58"/>
      <c r="G1037" s="72"/>
      <c r="H1037" s="58"/>
      <c r="I1037" s="58"/>
      <c r="J1037" s="72"/>
      <c r="K1037" s="122"/>
      <c r="L1037" s="123"/>
      <c r="M1037" s="72"/>
      <c r="N1037" s="59"/>
      <c r="O1037" s="124" t="s">
        <v>128</v>
      </c>
      <c r="P1037" s="58"/>
      <c r="Q1037" s="58"/>
      <c r="R1037" s="58"/>
      <c r="S1037" s="58"/>
      <c r="T1037" s="58"/>
      <c r="U1037" s="72"/>
      <c r="V1037" s="58"/>
      <c r="W1037" s="58"/>
      <c r="X1037" s="72"/>
      <c r="Y1037" s="122"/>
      <c r="Z1037" s="123"/>
      <c r="AA1037" s="72"/>
      <c r="AB1037" s="59"/>
      <c r="AD1037" s="125"/>
      <c r="AE1037" s="125" t="str">
        <f>Daten!$A$35</f>
        <v>Fredenbeck</v>
      </c>
      <c r="AF1037" s="58"/>
      <c r="AG1037" s="58"/>
      <c r="AH1037" s="58"/>
      <c r="AI1037" s="58"/>
      <c r="AJ1037" s="58"/>
      <c r="AK1037" s="58"/>
    </row>
    <row r="1038" spans="1:37">
      <c r="A1038" s="65" t="s">
        <v>129</v>
      </c>
      <c r="N1038" s="61"/>
      <c r="O1038" s="64" t="s">
        <v>129</v>
      </c>
      <c r="AB1038" s="61"/>
      <c r="AD1038" s="64" t="s">
        <v>130</v>
      </c>
    </row>
    <row r="1039" spans="1:37">
      <c r="A1039" s="57"/>
      <c r="B1039" s="58"/>
      <c r="C1039" s="58"/>
      <c r="D1039" s="58"/>
      <c r="E1039" s="58"/>
      <c r="F1039" s="58"/>
      <c r="G1039" s="58"/>
      <c r="H1039" s="58"/>
      <c r="I1039" s="58"/>
      <c r="J1039" s="58"/>
      <c r="K1039" s="58"/>
      <c r="L1039" s="58"/>
      <c r="M1039" s="58"/>
      <c r="N1039" s="59"/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8"/>
      <c r="AB1039" s="59"/>
      <c r="AD1039" s="58"/>
      <c r="AE1039" s="126" t="str">
        <f>Daten!$A$32</f>
        <v>05.05.2017</v>
      </c>
      <c r="AF1039" s="58"/>
      <c r="AG1039" s="58"/>
      <c r="AH1039" s="58"/>
      <c r="AI1039" s="58"/>
      <c r="AJ1039" s="58"/>
      <c r="AK1039" s="58"/>
    </row>
    <row r="1040" spans="1:37" ht="12" customHeight="1">
      <c r="A1040" s="127"/>
    </row>
    <row r="1041" spans="1:37">
      <c r="A1041" s="51" t="s">
        <v>95</v>
      </c>
      <c r="B1041" s="52"/>
      <c r="C1041" s="52"/>
      <c r="D1041" s="52"/>
      <c r="E1041" s="53"/>
      <c r="F1041" s="54" t="s">
        <v>96</v>
      </c>
      <c r="G1041" s="52"/>
      <c r="H1041" s="52"/>
      <c r="I1041" s="52"/>
      <c r="J1041" s="52"/>
      <c r="K1041" s="52"/>
      <c r="L1041" s="52"/>
      <c r="M1041" s="52"/>
      <c r="N1041" s="52"/>
      <c r="O1041" s="52"/>
      <c r="P1041" s="53"/>
      <c r="Q1041" s="54" t="s">
        <v>97</v>
      </c>
      <c r="R1041" s="52"/>
      <c r="S1041" s="52"/>
      <c r="T1041" s="52"/>
      <c r="U1041" s="52"/>
      <c r="V1041" s="52"/>
      <c r="W1041" s="52"/>
      <c r="X1041" s="52"/>
      <c r="Y1041" s="52"/>
      <c r="Z1041" s="52"/>
      <c r="AA1041" s="52"/>
      <c r="AB1041" s="53"/>
      <c r="AC1041" s="55" t="s">
        <v>98</v>
      </c>
    </row>
    <row r="1042" spans="1:37">
      <c r="A1042" s="57"/>
      <c r="B1042" s="58"/>
      <c r="C1042" s="58"/>
      <c r="D1042" s="58"/>
      <c r="E1042" s="59"/>
      <c r="F1042" s="58"/>
      <c r="G1042" s="58"/>
      <c r="H1042" s="58"/>
      <c r="I1042" s="58"/>
      <c r="J1042" s="58"/>
      <c r="K1042" s="58"/>
      <c r="L1042" s="58"/>
      <c r="M1042" s="58"/>
      <c r="N1042" s="58"/>
      <c r="O1042" s="58"/>
      <c r="P1042" s="59"/>
      <c r="Q1042" s="58"/>
      <c r="R1042" s="58" t="str">
        <f ca="1">SamstagHaupt!P55</f>
        <v>VfL Waiblingen</v>
      </c>
      <c r="S1042" s="58"/>
      <c r="T1042" s="58"/>
      <c r="U1042" s="58"/>
      <c r="V1042" s="58"/>
      <c r="W1042" s="58"/>
      <c r="X1042" s="58"/>
      <c r="Y1042" s="58"/>
      <c r="Z1042" s="58"/>
      <c r="AA1042" s="58" t="str">
        <f>SamstagHaupt!N55</f>
        <v>M40</v>
      </c>
      <c r="AB1042" s="59"/>
      <c r="AC1042" s="55" t="s">
        <v>99</v>
      </c>
    </row>
    <row r="1043" spans="1:37" ht="15.95" customHeight="1">
      <c r="A1043" s="60" t="s">
        <v>100</v>
      </c>
      <c r="C1043" s="56" t="str">
        <f ca="1">SamstagHaupt!I55</f>
        <v>MTV Eiche Schönebeck</v>
      </c>
      <c r="M1043" s="61"/>
      <c r="N1043" s="62" t="s">
        <v>101</v>
      </c>
      <c r="O1043" s="63"/>
      <c r="P1043" s="56" t="str">
        <f ca="1">SamstagHaupt!M55</f>
        <v>TV Zeilhard</v>
      </c>
      <c r="AB1043" s="61"/>
    </row>
    <row r="1044" spans="1:37">
      <c r="A1044" s="57"/>
      <c r="B1044" s="58"/>
      <c r="C1044" s="58"/>
      <c r="M1044" s="61"/>
      <c r="N1044" s="62"/>
      <c r="AB1044" s="61"/>
      <c r="AD1044" s="64" t="s">
        <v>37</v>
      </c>
      <c r="AG1044" s="64" t="s">
        <v>102</v>
      </c>
      <c r="AJ1044" s="64" t="s">
        <v>39</v>
      </c>
    </row>
    <row r="1045" spans="1:37">
      <c r="A1045" s="65" t="s">
        <v>100</v>
      </c>
      <c r="C1045" s="66"/>
      <c r="D1045" s="67"/>
      <c r="E1045" s="67"/>
      <c r="F1045" s="67"/>
      <c r="G1045" s="67"/>
      <c r="H1045" s="68"/>
      <c r="I1045" s="67"/>
      <c r="J1045" s="67"/>
      <c r="K1045" s="67"/>
      <c r="L1045" s="67"/>
      <c r="M1045" s="68"/>
      <c r="N1045" s="67"/>
      <c r="O1045" s="67"/>
      <c r="P1045" s="67"/>
      <c r="Q1045" s="67"/>
      <c r="R1045" s="68"/>
      <c r="S1045" s="67"/>
      <c r="T1045" s="67"/>
      <c r="U1045" s="67"/>
      <c r="V1045" s="67"/>
      <c r="W1045" s="68"/>
      <c r="X1045" s="67"/>
      <c r="Y1045" s="67"/>
      <c r="Z1045" s="67"/>
      <c r="AA1045" s="67"/>
      <c r="AB1045" s="68"/>
      <c r="AC1045" s="62"/>
      <c r="AD1045" s="69"/>
      <c r="AE1045" s="53"/>
      <c r="AF1045" s="62"/>
      <c r="AG1045" s="69"/>
      <c r="AH1045" s="53"/>
      <c r="AJ1045" s="69"/>
      <c r="AK1045" s="53"/>
    </row>
    <row r="1046" spans="1:37">
      <c r="A1046" s="70" t="s">
        <v>101</v>
      </c>
      <c r="B1046" s="58"/>
      <c r="C1046" s="71"/>
      <c r="D1046" s="72"/>
      <c r="E1046" s="72"/>
      <c r="F1046" s="72"/>
      <c r="G1046" s="72"/>
      <c r="H1046" s="59"/>
      <c r="I1046" s="72"/>
      <c r="J1046" s="72"/>
      <c r="K1046" s="72"/>
      <c r="L1046" s="72"/>
      <c r="M1046" s="59"/>
      <c r="N1046" s="72"/>
      <c r="O1046" s="72"/>
      <c r="P1046" s="72"/>
      <c r="Q1046" s="72"/>
      <c r="R1046" s="59"/>
      <c r="S1046" s="72"/>
      <c r="T1046" s="72"/>
      <c r="U1046" s="72"/>
      <c r="V1046" s="72"/>
      <c r="W1046" s="59"/>
      <c r="X1046" s="72"/>
      <c r="Y1046" s="72"/>
      <c r="Z1046" s="72"/>
      <c r="AA1046" s="72"/>
      <c r="AB1046" s="59"/>
      <c r="AC1046" s="62"/>
      <c r="AD1046" s="462">
        <f>SamstagHaupt!C55</f>
        <v>9</v>
      </c>
      <c r="AE1046" s="463"/>
      <c r="AF1046" s="62"/>
      <c r="AG1046" s="462">
        <f>SamstagHaupt!E55</f>
        <v>34</v>
      </c>
      <c r="AH1046" s="463"/>
      <c r="AJ1046" s="462">
        <f>SamstagHaupt!F55</f>
        <v>2</v>
      </c>
      <c r="AK1046" s="463"/>
    </row>
    <row r="1047" spans="1:37">
      <c r="A1047" s="65" t="s">
        <v>100</v>
      </c>
      <c r="C1047" s="66"/>
      <c r="D1047" s="67"/>
      <c r="E1047" s="67"/>
      <c r="F1047" s="67"/>
      <c r="G1047" s="67"/>
      <c r="H1047" s="68"/>
      <c r="I1047" s="67"/>
      <c r="J1047" s="67"/>
      <c r="K1047" s="67"/>
      <c r="L1047" s="67"/>
      <c r="M1047" s="68"/>
      <c r="N1047" s="67"/>
      <c r="O1047" s="67"/>
      <c r="P1047" s="67"/>
      <c r="Q1047" s="67"/>
      <c r="R1047" s="68"/>
      <c r="S1047" s="67"/>
      <c r="T1047" s="67"/>
      <c r="U1047" s="67"/>
      <c r="V1047" s="67"/>
      <c r="W1047" s="68"/>
      <c r="X1047" s="67"/>
      <c r="Y1047" s="67"/>
      <c r="Z1047" s="67"/>
      <c r="AA1047" s="67"/>
      <c r="AB1047" s="68"/>
      <c r="AC1047" s="62"/>
      <c r="AD1047" s="57"/>
      <c r="AE1047" s="59"/>
      <c r="AF1047" s="62"/>
      <c r="AG1047" s="57"/>
      <c r="AH1047" s="59"/>
      <c r="AJ1047" s="57"/>
      <c r="AK1047" s="59"/>
    </row>
    <row r="1048" spans="1:37">
      <c r="A1048" s="70" t="s">
        <v>101</v>
      </c>
      <c r="B1048" s="58"/>
      <c r="C1048" s="71"/>
      <c r="D1048" s="72"/>
      <c r="E1048" s="72"/>
      <c r="F1048" s="72"/>
      <c r="G1048" s="72"/>
      <c r="H1048" s="59"/>
      <c r="I1048" s="72"/>
      <c r="J1048" s="72"/>
      <c r="K1048" s="72"/>
      <c r="L1048" s="72"/>
      <c r="M1048" s="59"/>
      <c r="N1048" s="72"/>
      <c r="O1048" s="72"/>
      <c r="P1048" s="72"/>
      <c r="Q1048" s="72"/>
      <c r="R1048" s="59"/>
      <c r="S1048" s="72"/>
      <c r="T1048" s="72"/>
      <c r="U1048" s="72"/>
      <c r="V1048" s="72"/>
      <c r="W1048" s="59"/>
      <c r="X1048" s="72"/>
      <c r="Y1048" s="72"/>
      <c r="Z1048" s="72"/>
      <c r="AA1048" s="72"/>
      <c r="AB1048" s="59"/>
      <c r="AC1048" s="62"/>
      <c r="AD1048" s="62"/>
      <c r="AE1048" s="62"/>
      <c r="AF1048" s="62"/>
      <c r="AG1048" s="62"/>
    </row>
    <row r="1049" spans="1:37">
      <c r="A1049" s="65" t="s">
        <v>100</v>
      </c>
      <c r="C1049" s="66"/>
      <c r="D1049" s="67"/>
      <c r="E1049" s="67"/>
      <c r="F1049" s="67"/>
      <c r="G1049" s="67"/>
      <c r="H1049" s="68"/>
      <c r="I1049" s="67"/>
      <c r="J1049" s="67"/>
      <c r="K1049" s="67"/>
      <c r="L1049" s="67"/>
      <c r="M1049" s="68"/>
      <c r="N1049" s="67"/>
      <c r="O1049" s="67"/>
      <c r="P1049" s="67"/>
      <c r="Q1049" s="67"/>
      <c r="R1049" s="68"/>
      <c r="S1049" s="67"/>
      <c r="T1049" s="67"/>
      <c r="U1049" s="67"/>
      <c r="V1049" s="67"/>
      <c r="W1049" s="68"/>
      <c r="X1049" s="67"/>
      <c r="Y1049" s="67"/>
      <c r="Z1049" s="67"/>
      <c r="AA1049" s="67"/>
      <c r="AB1049" s="68"/>
      <c r="AC1049" s="62"/>
      <c r="AD1049" s="73" t="s">
        <v>103</v>
      </c>
      <c r="AE1049" s="62"/>
      <c r="AF1049" s="62"/>
      <c r="AG1049" s="62"/>
    </row>
    <row r="1050" spans="1:37">
      <c r="A1050" s="70" t="s">
        <v>101</v>
      </c>
      <c r="B1050" s="58"/>
      <c r="C1050" s="71"/>
      <c r="D1050" s="72"/>
      <c r="E1050" s="72"/>
      <c r="F1050" s="72"/>
      <c r="G1050" s="72"/>
      <c r="H1050" s="59"/>
      <c r="I1050" s="72"/>
      <c r="J1050" s="72"/>
      <c r="K1050" s="72"/>
      <c r="L1050" s="72"/>
      <c r="M1050" s="59"/>
      <c r="N1050" s="72"/>
      <c r="O1050" s="72"/>
      <c r="P1050" s="72"/>
      <c r="Q1050" s="72"/>
      <c r="R1050" s="59"/>
      <c r="S1050" s="72"/>
      <c r="T1050" s="72"/>
      <c r="U1050" s="72"/>
      <c r="V1050" s="72"/>
      <c r="W1050" s="59"/>
      <c r="X1050" s="72"/>
      <c r="Y1050" s="72"/>
      <c r="Z1050" s="72"/>
      <c r="AA1050" s="72"/>
      <c r="AB1050" s="59"/>
      <c r="AC1050" s="62"/>
      <c r="AD1050" s="62"/>
      <c r="AE1050" s="62"/>
      <c r="AF1050" s="62"/>
      <c r="AG1050" s="62"/>
    </row>
    <row r="1051" spans="1:37">
      <c r="A1051" s="65" t="s">
        <v>100</v>
      </c>
      <c r="C1051" s="66"/>
      <c r="D1051" s="67"/>
      <c r="E1051" s="67"/>
      <c r="F1051" s="67"/>
      <c r="G1051" s="67"/>
      <c r="H1051" s="68"/>
      <c r="I1051" s="67"/>
      <c r="J1051" s="67"/>
      <c r="K1051" s="67"/>
      <c r="L1051" s="67"/>
      <c r="M1051" s="68"/>
      <c r="N1051" s="67"/>
      <c r="O1051" s="67"/>
      <c r="P1051" s="67"/>
      <c r="Q1051" s="67"/>
      <c r="R1051" s="68"/>
      <c r="S1051" s="67"/>
      <c r="T1051" s="67"/>
      <c r="U1051" s="67"/>
      <c r="V1051" s="67"/>
      <c r="W1051" s="68"/>
      <c r="X1051" s="67"/>
      <c r="Y1051" s="67"/>
      <c r="Z1051" s="67"/>
      <c r="AA1051" s="67"/>
      <c r="AB1051" s="68"/>
      <c r="AC1051" s="62"/>
      <c r="AD1051" s="74" t="str">
        <f>Daten!$A$31</f>
        <v>DM Senioren 2017</v>
      </c>
      <c r="AE1051" s="58"/>
      <c r="AF1051" s="58"/>
      <c r="AG1051" s="58"/>
      <c r="AH1051" s="58"/>
      <c r="AI1051" s="58"/>
      <c r="AJ1051" s="58"/>
      <c r="AK1051" s="58"/>
    </row>
    <row r="1052" spans="1:37">
      <c r="A1052" s="70" t="s">
        <v>101</v>
      </c>
      <c r="B1052" s="58"/>
      <c r="C1052" s="71"/>
      <c r="D1052" s="72"/>
      <c r="E1052" s="72"/>
      <c r="F1052" s="72"/>
      <c r="G1052" s="72"/>
      <c r="H1052" s="59"/>
      <c r="I1052" s="72"/>
      <c r="J1052" s="72"/>
      <c r="K1052" s="72"/>
      <c r="L1052" s="72"/>
      <c r="M1052" s="59"/>
      <c r="N1052" s="72"/>
      <c r="O1052" s="72"/>
      <c r="P1052" s="72"/>
      <c r="Q1052" s="72"/>
      <c r="R1052" s="59"/>
      <c r="S1052" s="72"/>
      <c r="T1052" s="72"/>
      <c r="U1052" s="72"/>
      <c r="V1052" s="72"/>
      <c r="W1052" s="59"/>
      <c r="X1052" s="72"/>
      <c r="Y1052" s="72"/>
      <c r="Z1052" s="72"/>
      <c r="AA1052" s="72"/>
      <c r="AB1052" s="59"/>
      <c r="AC1052" s="62"/>
      <c r="AD1052" s="75" t="str">
        <f>SamstagHaupt!G55</f>
        <v>M40</v>
      </c>
      <c r="AE1052" s="76"/>
      <c r="AF1052" s="76"/>
      <c r="AG1052" s="75" t="s">
        <v>34</v>
      </c>
      <c r="AH1052" s="76"/>
      <c r="AI1052" s="76"/>
      <c r="AJ1052" s="76"/>
      <c r="AK1052" s="76"/>
    </row>
    <row r="1053" spans="1:37">
      <c r="A1053" s="65" t="s">
        <v>100</v>
      </c>
      <c r="C1053" s="66"/>
      <c r="D1053" s="67"/>
      <c r="E1053" s="67"/>
      <c r="F1053" s="67"/>
      <c r="G1053" s="67"/>
      <c r="H1053" s="68"/>
      <c r="I1053" s="67"/>
      <c r="J1053" s="67"/>
      <c r="K1053" s="67"/>
      <c r="L1053" s="67"/>
      <c r="M1053" s="68"/>
      <c r="N1053" s="67"/>
      <c r="O1053" s="67"/>
      <c r="P1053" s="67"/>
      <c r="Q1053" s="67"/>
      <c r="R1053" s="68"/>
      <c r="S1053" s="67"/>
      <c r="T1053" s="67"/>
      <c r="U1053" s="67"/>
      <c r="V1053" s="67"/>
      <c r="W1053" s="68"/>
      <c r="X1053" s="67"/>
      <c r="Y1053" s="67"/>
      <c r="Z1053" s="67"/>
      <c r="AA1053" s="67"/>
      <c r="AB1053" s="68"/>
      <c r="AC1053" s="62"/>
      <c r="AD1053" s="77"/>
      <c r="AE1053" s="62"/>
      <c r="AF1053" s="62"/>
      <c r="AG1053" s="62"/>
      <c r="AH1053" s="62"/>
      <c r="AI1053" s="62"/>
      <c r="AJ1053" s="62"/>
      <c r="AK1053" s="62"/>
    </row>
    <row r="1054" spans="1:37">
      <c r="A1054" s="70" t="s">
        <v>101</v>
      </c>
      <c r="B1054" s="58"/>
      <c r="C1054" s="71"/>
      <c r="D1054" s="72"/>
      <c r="E1054" s="72"/>
      <c r="F1054" s="72"/>
      <c r="G1054" s="72"/>
      <c r="H1054" s="59"/>
      <c r="I1054" s="72"/>
      <c r="J1054" s="72"/>
      <c r="K1054" s="72"/>
      <c r="L1054" s="72"/>
      <c r="M1054" s="59"/>
      <c r="N1054" s="72"/>
      <c r="O1054" s="72"/>
      <c r="P1054" s="72"/>
      <c r="Q1054" s="72"/>
      <c r="R1054" s="59"/>
      <c r="S1054" s="72"/>
      <c r="T1054" s="72"/>
      <c r="U1054" s="72"/>
      <c r="V1054" s="72"/>
      <c r="W1054" s="59"/>
      <c r="X1054" s="72"/>
      <c r="Y1054" s="72"/>
      <c r="Z1054" s="72"/>
      <c r="AA1054" s="72"/>
      <c r="AB1054" s="59"/>
      <c r="AC1054" s="62"/>
      <c r="AD1054" s="78" t="s">
        <v>104</v>
      </c>
      <c r="AE1054" s="76"/>
      <c r="AF1054" s="76"/>
      <c r="AG1054" s="76"/>
      <c r="AH1054" s="79"/>
      <c r="AI1054" s="76"/>
      <c r="AJ1054" s="76"/>
      <c r="AK1054" s="80"/>
    </row>
    <row r="1055" spans="1:37">
      <c r="D1055" s="64"/>
      <c r="AD1055" s="81"/>
      <c r="AE1055" s="52"/>
      <c r="AF1055" s="52"/>
      <c r="AG1055" s="52"/>
      <c r="AH1055" s="82"/>
      <c r="AI1055" s="52"/>
      <c r="AJ1055" s="52"/>
      <c r="AK1055" s="53"/>
    </row>
    <row r="1056" spans="1:37">
      <c r="A1056" s="83" t="s">
        <v>105</v>
      </c>
      <c r="B1056" s="76"/>
      <c r="C1056" s="80"/>
      <c r="D1056" s="84"/>
      <c r="E1056" s="84" t="s">
        <v>100</v>
      </c>
      <c r="F1056" s="85" t="s">
        <v>21</v>
      </c>
      <c r="G1056" s="84" t="s">
        <v>101</v>
      </c>
      <c r="H1056" s="86"/>
      <c r="I1056" s="84" t="s">
        <v>106</v>
      </c>
      <c r="J1056" s="84"/>
      <c r="K1056" s="84"/>
      <c r="L1056" s="84"/>
      <c r="M1056" s="86"/>
      <c r="N1056" s="84" t="s">
        <v>107</v>
      </c>
      <c r="O1056" s="84"/>
      <c r="P1056" s="84"/>
      <c r="Q1056" s="84"/>
      <c r="R1056" s="86"/>
      <c r="S1056" s="73"/>
      <c r="T1056" s="73"/>
      <c r="AD1056" s="87" t="s">
        <v>108</v>
      </c>
      <c r="AE1056" s="58"/>
      <c r="AF1056" s="58"/>
      <c r="AG1056" s="58"/>
      <c r="AH1056" s="72"/>
      <c r="AI1056" s="58"/>
      <c r="AJ1056" s="58"/>
      <c r="AK1056" s="59"/>
    </row>
    <row r="1057" spans="1:37">
      <c r="A1057" s="60"/>
      <c r="C1057" s="61"/>
      <c r="H1057" s="61"/>
      <c r="M1057" s="61"/>
      <c r="N1057" s="88"/>
      <c r="O1057" s="89"/>
      <c r="P1057" s="89"/>
      <c r="Q1057" s="89"/>
      <c r="R1057" s="90"/>
      <c r="S1057" s="62"/>
      <c r="T1057" s="56" t="s">
        <v>109</v>
      </c>
      <c r="AD1057" s="91"/>
      <c r="AE1057" s="62"/>
      <c r="AF1057" s="62"/>
      <c r="AG1057" s="62"/>
      <c r="AH1057" s="92"/>
      <c r="AI1057" s="62"/>
      <c r="AJ1057" s="62"/>
      <c r="AK1057" s="61"/>
    </row>
    <row r="1058" spans="1:37">
      <c r="A1058" s="93" t="s">
        <v>110</v>
      </c>
      <c r="B1058" s="58"/>
      <c r="C1058" s="59"/>
      <c r="D1058" s="58"/>
      <c r="E1058" s="58"/>
      <c r="F1058" s="94" t="s">
        <v>21</v>
      </c>
      <c r="G1058" s="58"/>
      <c r="H1058" s="59"/>
      <c r="I1058" s="58"/>
      <c r="J1058" s="58"/>
      <c r="K1058" s="94" t="s">
        <v>21</v>
      </c>
      <c r="L1058" s="58"/>
      <c r="M1058" s="59"/>
      <c r="N1058" s="95"/>
      <c r="O1058" s="95"/>
      <c r="P1058" s="96"/>
      <c r="Q1058" s="97"/>
      <c r="R1058" s="98"/>
      <c r="S1058" s="62"/>
      <c r="T1058" s="62"/>
      <c r="AD1058" s="87" t="s">
        <v>111</v>
      </c>
      <c r="AE1058" s="58"/>
      <c r="AF1058" s="58"/>
      <c r="AG1058" s="58"/>
      <c r="AH1058" s="72"/>
      <c r="AI1058" s="58"/>
      <c r="AJ1058" s="58"/>
      <c r="AK1058" s="59"/>
    </row>
    <row r="1059" spans="1:37">
      <c r="A1059" s="60"/>
      <c r="C1059" s="61"/>
      <c r="H1059" s="61"/>
      <c r="K1059" s="99"/>
      <c r="M1059" s="61"/>
      <c r="N1059" s="62"/>
      <c r="Q1059" s="100"/>
      <c r="R1059" s="61"/>
      <c r="S1059" s="62"/>
      <c r="T1059" s="58"/>
      <c r="U1059" s="58"/>
      <c r="V1059" s="58"/>
      <c r="W1059" s="58"/>
      <c r="X1059" s="58"/>
      <c r="Y1059" s="58"/>
      <c r="Z1059" s="58"/>
      <c r="AA1059" s="58"/>
      <c r="AB1059" s="58"/>
      <c r="AC1059" s="62"/>
      <c r="AD1059" s="91"/>
      <c r="AE1059" s="62"/>
      <c r="AF1059" s="62"/>
      <c r="AG1059" s="62"/>
      <c r="AH1059" s="92"/>
      <c r="AI1059" s="62"/>
      <c r="AJ1059" s="62"/>
      <c r="AK1059" s="61"/>
    </row>
    <row r="1060" spans="1:37">
      <c r="A1060" s="93" t="s">
        <v>112</v>
      </c>
      <c r="B1060" s="58"/>
      <c r="C1060" s="59"/>
      <c r="D1060" s="58"/>
      <c r="E1060" s="58"/>
      <c r="F1060" s="94" t="s">
        <v>21</v>
      </c>
      <c r="G1060" s="58"/>
      <c r="H1060" s="59"/>
      <c r="I1060" s="58"/>
      <c r="J1060" s="58"/>
      <c r="K1060" s="94" t="s">
        <v>21</v>
      </c>
      <c r="L1060" s="58"/>
      <c r="M1060" s="59"/>
      <c r="N1060" s="58"/>
      <c r="O1060" s="58"/>
      <c r="P1060" s="94" t="s">
        <v>21</v>
      </c>
      <c r="Q1060" s="101"/>
      <c r="R1060" s="59"/>
      <c r="S1060" s="62"/>
      <c r="T1060" s="62"/>
      <c r="AD1060" s="87" t="s">
        <v>113</v>
      </c>
      <c r="AE1060" s="58"/>
      <c r="AF1060" s="58"/>
      <c r="AG1060" s="58"/>
      <c r="AH1060" s="72"/>
      <c r="AI1060" s="58"/>
      <c r="AJ1060" s="58"/>
      <c r="AK1060" s="59"/>
    </row>
    <row r="1061" spans="1:37">
      <c r="AD1061" s="91" t="s">
        <v>114</v>
      </c>
      <c r="AE1061" s="62"/>
      <c r="AF1061" s="62"/>
      <c r="AG1061" s="62"/>
      <c r="AH1061" s="92"/>
      <c r="AI1061" s="62"/>
      <c r="AJ1061" s="62"/>
      <c r="AK1061" s="61"/>
    </row>
    <row r="1062" spans="1:37">
      <c r="A1062" s="102"/>
      <c r="B1062" s="76"/>
      <c r="C1062" s="76"/>
      <c r="D1062" s="76"/>
      <c r="E1062" s="76" t="s">
        <v>100</v>
      </c>
      <c r="F1062" s="76"/>
      <c r="G1062" s="76"/>
      <c r="H1062" s="76"/>
      <c r="I1062" s="76"/>
      <c r="J1062" s="76"/>
      <c r="K1062" s="76"/>
      <c r="L1062" s="76"/>
      <c r="M1062" s="76"/>
      <c r="N1062" s="85" t="s">
        <v>40</v>
      </c>
      <c r="O1062" s="76"/>
      <c r="P1062" s="76"/>
      <c r="Q1062" s="76"/>
      <c r="R1062" s="76"/>
      <c r="S1062" s="76"/>
      <c r="T1062" s="76" t="s">
        <v>101</v>
      </c>
      <c r="U1062" s="76"/>
      <c r="V1062" s="76"/>
      <c r="W1062" s="76"/>
      <c r="X1062" s="76"/>
      <c r="Y1062" s="76"/>
      <c r="Z1062" s="76"/>
      <c r="AA1062" s="76"/>
      <c r="AB1062" s="80"/>
      <c r="AD1062" s="87" t="s">
        <v>115</v>
      </c>
      <c r="AE1062" s="58"/>
      <c r="AF1062" s="58"/>
      <c r="AG1062" s="58"/>
      <c r="AH1062" s="72"/>
      <c r="AI1062" s="58"/>
      <c r="AJ1062" s="58"/>
      <c r="AK1062" s="59"/>
    </row>
    <row r="1063" spans="1:37">
      <c r="A1063" s="103" t="s">
        <v>116</v>
      </c>
      <c r="B1063" s="104" t="s">
        <v>117</v>
      </c>
      <c r="C1063" s="104"/>
      <c r="D1063" s="104"/>
      <c r="E1063" s="104"/>
      <c r="F1063" s="104"/>
      <c r="G1063" s="105"/>
      <c r="H1063" s="104" t="s">
        <v>118</v>
      </c>
      <c r="I1063" s="104"/>
      <c r="J1063" s="105"/>
      <c r="K1063" s="106" t="s">
        <v>119</v>
      </c>
      <c r="L1063" s="107" t="s">
        <v>120</v>
      </c>
      <c r="M1063" s="108"/>
      <c r="N1063" s="109" t="s">
        <v>94</v>
      </c>
      <c r="O1063" s="105" t="s">
        <v>116</v>
      </c>
      <c r="P1063" s="104" t="s">
        <v>117</v>
      </c>
      <c r="Q1063" s="104"/>
      <c r="R1063" s="104"/>
      <c r="S1063" s="104"/>
      <c r="T1063" s="104"/>
      <c r="U1063" s="105"/>
      <c r="V1063" s="104" t="s">
        <v>118</v>
      </c>
      <c r="W1063" s="104"/>
      <c r="X1063" s="105"/>
      <c r="Y1063" s="106" t="s">
        <v>119</v>
      </c>
      <c r="Z1063" s="107" t="s">
        <v>120</v>
      </c>
      <c r="AA1063" s="108"/>
      <c r="AB1063" s="109" t="s">
        <v>94</v>
      </c>
    </row>
    <row r="1064" spans="1:37">
      <c r="A1064" s="110" t="s">
        <v>121</v>
      </c>
      <c r="B1064" s="111"/>
      <c r="C1064" s="111"/>
      <c r="D1064" s="111"/>
      <c r="E1064" s="111"/>
      <c r="F1064" s="111"/>
      <c r="G1064" s="112"/>
      <c r="H1064" s="111"/>
      <c r="I1064" s="111"/>
      <c r="J1064" s="112"/>
      <c r="K1064" s="113"/>
      <c r="L1064" s="114"/>
      <c r="M1064" s="115"/>
      <c r="N1064" s="116"/>
      <c r="O1064" s="117" t="s">
        <v>121</v>
      </c>
      <c r="P1064" s="111"/>
      <c r="Q1064" s="111"/>
      <c r="R1064" s="111"/>
      <c r="S1064" s="111"/>
      <c r="T1064" s="111"/>
      <c r="U1064" s="112"/>
      <c r="V1064" s="111"/>
      <c r="W1064" s="111"/>
      <c r="X1064" s="112"/>
      <c r="Y1064" s="113"/>
      <c r="Z1064" s="114"/>
      <c r="AA1064" s="115"/>
      <c r="AB1064" s="116"/>
      <c r="AD1064" s="64" t="s">
        <v>122</v>
      </c>
    </row>
    <row r="1065" spans="1:37">
      <c r="A1065" s="110" t="s">
        <v>123</v>
      </c>
      <c r="B1065" s="111"/>
      <c r="C1065" s="111"/>
      <c r="D1065" s="111"/>
      <c r="E1065" s="111"/>
      <c r="F1065" s="111"/>
      <c r="G1065" s="112"/>
      <c r="H1065" s="111"/>
      <c r="I1065" s="111"/>
      <c r="J1065" s="112"/>
      <c r="K1065" s="118"/>
      <c r="L1065" s="119"/>
      <c r="M1065" s="112"/>
      <c r="N1065" s="116"/>
      <c r="O1065" s="117" t="s">
        <v>123</v>
      </c>
      <c r="P1065" s="111"/>
      <c r="Q1065" s="111"/>
      <c r="R1065" s="111"/>
      <c r="S1065" s="111"/>
      <c r="T1065" s="111"/>
      <c r="U1065" s="112"/>
      <c r="V1065" s="111"/>
      <c r="W1065" s="111"/>
      <c r="X1065" s="112"/>
      <c r="Y1065" s="118"/>
      <c r="Z1065" s="119"/>
      <c r="AA1065" s="112"/>
      <c r="AB1065" s="116"/>
      <c r="AD1065" s="120"/>
      <c r="AE1065" s="58"/>
      <c r="AF1065" s="58"/>
      <c r="AG1065" s="58"/>
      <c r="AH1065" s="58"/>
      <c r="AI1065" s="58"/>
      <c r="AJ1065" s="58"/>
      <c r="AK1065" s="58"/>
    </row>
    <row r="1066" spans="1:37">
      <c r="A1066" s="110" t="s">
        <v>124</v>
      </c>
      <c r="B1066" s="111"/>
      <c r="C1066" s="111"/>
      <c r="D1066" s="111"/>
      <c r="E1066" s="111"/>
      <c r="F1066" s="111"/>
      <c r="G1066" s="112"/>
      <c r="H1066" s="111"/>
      <c r="I1066" s="111"/>
      <c r="J1066" s="112"/>
      <c r="K1066" s="118"/>
      <c r="L1066" s="119"/>
      <c r="M1066" s="112"/>
      <c r="N1066" s="116"/>
      <c r="O1066" s="117" t="s">
        <v>124</v>
      </c>
      <c r="P1066" s="111"/>
      <c r="Q1066" s="111"/>
      <c r="R1066" s="111"/>
      <c r="S1066" s="111"/>
      <c r="T1066" s="111"/>
      <c r="U1066" s="112"/>
      <c r="V1066" s="111"/>
      <c r="W1066" s="111"/>
      <c r="X1066" s="112"/>
      <c r="Y1066" s="118"/>
      <c r="Z1066" s="119"/>
      <c r="AA1066" s="112"/>
      <c r="AB1066" s="116"/>
      <c r="AD1066" s="64" t="s">
        <v>96</v>
      </c>
    </row>
    <row r="1067" spans="1:37">
      <c r="A1067" s="110" t="s">
        <v>125</v>
      </c>
      <c r="B1067" s="111"/>
      <c r="C1067" s="111"/>
      <c r="D1067" s="111"/>
      <c r="E1067" s="111"/>
      <c r="F1067" s="111"/>
      <c r="G1067" s="112"/>
      <c r="H1067" s="111"/>
      <c r="I1067" s="111"/>
      <c r="J1067" s="112"/>
      <c r="K1067" s="118"/>
      <c r="L1067" s="119"/>
      <c r="M1067" s="112"/>
      <c r="N1067" s="116"/>
      <c r="O1067" s="117" t="s">
        <v>125</v>
      </c>
      <c r="P1067" s="111"/>
      <c r="Q1067" s="111"/>
      <c r="R1067" s="111"/>
      <c r="S1067" s="111"/>
      <c r="T1067" s="111"/>
      <c r="U1067" s="112"/>
      <c r="V1067" s="111"/>
      <c r="W1067" s="111"/>
      <c r="X1067" s="112"/>
      <c r="Y1067" s="118"/>
      <c r="Z1067" s="119"/>
      <c r="AA1067" s="112"/>
      <c r="AB1067" s="116"/>
      <c r="AD1067" s="120"/>
      <c r="AE1067" s="58"/>
      <c r="AF1067" s="58"/>
      <c r="AG1067" s="58"/>
      <c r="AH1067" s="58"/>
      <c r="AI1067" s="58"/>
      <c r="AJ1067" s="58"/>
      <c r="AK1067" s="58"/>
    </row>
    <row r="1068" spans="1:37">
      <c r="A1068" s="110" t="s">
        <v>126</v>
      </c>
      <c r="B1068" s="111"/>
      <c r="C1068" s="111"/>
      <c r="D1068" s="111"/>
      <c r="E1068" s="111"/>
      <c r="F1068" s="111"/>
      <c r="G1068" s="112"/>
      <c r="H1068" s="111"/>
      <c r="I1068" s="111"/>
      <c r="J1068" s="112"/>
      <c r="K1068" s="118"/>
      <c r="L1068" s="119"/>
      <c r="M1068" s="112"/>
      <c r="N1068" s="116"/>
      <c r="O1068" s="117" t="s">
        <v>126</v>
      </c>
      <c r="P1068" s="111"/>
      <c r="Q1068" s="111"/>
      <c r="R1068" s="111"/>
      <c r="S1068" s="111"/>
      <c r="T1068" s="111"/>
      <c r="U1068" s="112"/>
      <c r="V1068" s="111"/>
      <c r="W1068" s="111"/>
      <c r="X1068" s="112"/>
      <c r="Y1068" s="118"/>
      <c r="Z1068" s="119"/>
      <c r="AA1068" s="112"/>
      <c r="AB1068" s="116"/>
      <c r="AD1068" s="64" t="s">
        <v>127</v>
      </c>
    </row>
    <row r="1069" spans="1:37">
      <c r="A1069" s="121" t="s">
        <v>128</v>
      </c>
      <c r="B1069" s="58"/>
      <c r="C1069" s="58"/>
      <c r="D1069" s="58"/>
      <c r="E1069" s="58"/>
      <c r="F1069" s="58"/>
      <c r="G1069" s="72"/>
      <c r="H1069" s="58"/>
      <c r="I1069" s="58"/>
      <c r="J1069" s="72"/>
      <c r="K1069" s="122"/>
      <c r="L1069" s="123"/>
      <c r="M1069" s="72"/>
      <c r="N1069" s="59"/>
      <c r="O1069" s="124" t="s">
        <v>128</v>
      </c>
      <c r="P1069" s="58"/>
      <c r="Q1069" s="58"/>
      <c r="R1069" s="58"/>
      <c r="S1069" s="58"/>
      <c r="T1069" s="58"/>
      <c r="U1069" s="72"/>
      <c r="V1069" s="58"/>
      <c r="W1069" s="58"/>
      <c r="X1069" s="72"/>
      <c r="Y1069" s="122"/>
      <c r="Z1069" s="123"/>
      <c r="AA1069" s="72"/>
      <c r="AB1069" s="59"/>
      <c r="AD1069" s="120"/>
      <c r="AE1069" s="125" t="str">
        <f>Daten!$A$35</f>
        <v>Fredenbeck</v>
      </c>
      <c r="AF1069" s="58"/>
      <c r="AG1069" s="58"/>
      <c r="AH1069" s="58"/>
      <c r="AI1069" s="58"/>
      <c r="AJ1069" s="58"/>
      <c r="AK1069" s="58"/>
    </row>
    <row r="1070" spans="1:37">
      <c r="A1070" s="65" t="s">
        <v>129</v>
      </c>
      <c r="N1070" s="61"/>
      <c r="O1070" s="64" t="s">
        <v>129</v>
      </c>
      <c r="AB1070" s="61"/>
      <c r="AD1070" s="64" t="s">
        <v>130</v>
      </c>
    </row>
    <row r="1071" spans="1:37">
      <c r="A1071" s="57"/>
      <c r="B1071" s="58"/>
      <c r="C1071" s="58"/>
      <c r="D1071" s="58"/>
      <c r="E1071" s="58"/>
      <c r="F1071" s="58"/>
      <c r="G1071" s="58"/>
      <c r="H1071" s="58"/>
      <c r="I1071" s="58"/>
      <c r="J1071" s="58"/>
      <c r="K1071" s="58"/>
      <c r="L1071" s="58"/>
      <c r="M1071" s="58"/>
      <c r="N1071" s="59"/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8"/>
      <c r="AB1071" s="59"/>
      <c r="AD1071" s="58"/>
      <c r="AE1071" s="126" t="str">
        <f>Daten!$A$32</f>
        <v>05.05.2017</v>
      </c>
      <c r="AF1071" s="58"/>
      <c r="AG1071" s="58"/>
      <c r="AH1071" s="58"/>
      <c r="AI1071" s="58"/>
      <c r="AJ1071" s="58"/>
      <c r="AK1071" s="58"/>
    </row>
    <row r="1072" spans="1:37">
      <c r="A1072" s="51" t="s">
        <v>95</v>
      </c>
      <c r="B1072" s="52"/>
      <c r="C1072" s="52"/>
      <c r="D1072" s="52"/>
      <c r="E1072" s="53"/>
      <c r="F1072" s="54" t="s">
        <v>96</v>
      </c>
      <c r="G1072" s="52"/>
      <c r="H1072" s="52"/>
      <c r="I1072" s="52"/>
      <c r="J1072" s="52"/>
      <c r="K1072" s="52"/>
      <c r="L1072" s="52"/>
      <c r="M1072" s="52"/>
      <c r="N1072" s="52"/>
      <c r="O1072" s="52"/>
      <c r="P1072" s="53"/>
      <c r="Q1072" s="54" t="s">
        <v>97</v>
      </c>
      <c r="R1072" s="52"/>
      <c r="S1072" s="52"/>
      <c r="T1072" s="52"/>
      <c r="U1072" s="52"/>
      <c r="V1072" s="52"/>
      <c r="W1072" s="52"/>
      <c r="X1072" s="52"/>
      <c r="Y1072" s="52"/>
      <c r="Z1072" s="52"/>
      <c r="AA1072" s="52"/>
      <c r="AB1072" s="53"/>
      <c r="AC1072" s="55" t="s">
        <v>98</v>
      </c>
    </row>
    <row r="1073" spans="1:37">
      <c r="A1073" s="57"/>
      <c r="B1073" s="58"/>
      <c r="C1073" s="58"/>
      <c r="D1073" s="58"/>
      <c r="E1073" s="59"/>
      <c r="F1073" s="58"/>
      <c r="G1073" s="58"/>
      <c r="H1073" s="58"/>
      <c r="I1073" s="58"/>
      <c r="J1073" s="58"/>
      <c r="K1073" s="58"/>
      <c r="L1073" s="58"/>
      <c r="M1073" s="58"/>
      <c r="N1073" s="58"/>
      <c r="O1073" s="58"/>
      <c r="P1073" s="59"/>
      <c r="Q1073" s="58"/>
      <c r="R1073" s="58" t="str">
        <f ca="1">SamstagHaupt!P56</f>
        <v>TSV Ludwigshafen</v>
      </c>
      <c r="S1073" s="58"/>
      <c r="T1073" s="58"/>
      <c r="U1073" s="58"/>
      <c r="V1073" s="58"/>
      <c r="W1073" s="58"/>
      <c r="X1073" s="58"/>
      <c r="Y1073" s="58"/>
      <c r="Z1073" s="58"/>
      <c r="AA1073" s="58" t="str">
        <f>SamstagHaupt!N56</f>
        <v>M50</v>
      </c>
      <c r="AB1073" s="59"/>
      <c r="AC1073" s="55" t="s">
        <v>99</v>
      </c>
    </row>
    <row r="1074" spans="1:37" ht="15.95" customHeight="1">
      <c r="A1074" s="60" t="s">
        <v>100</v>
      </c>
      <c r="C1074" s="56" t="str">
        <f ca="1">SamstagHaupt!I56</f>
        <v>SV Werder Bremen</v>
      </c>
      <c r="M1074" s="61"/>
      <c r="N1074" s="62" t="s">
        <v>101</v>
      </c>
      <c r="O1074" s="63"/>
      <c r="P1074" s="56" t="str">
        <f ca="1">SamstagHaupt!M56</f>
        <v>SV Prag Stuttgart</v>
      </c>
      <c r="AB1074" s="61"/>
    </row>
    <row r="1075" spans="1:37">
      <c r="A1075" s="57"/>
      <c r="B1075" s="58"/>
      <c r="C1075" s="58"/>
      <c r="M1075" s="61"/>
      <c r="N1075" s="62"/>
      <c r="AB1075" s="61"/>
      <c r="AD1075" s="64" t="s">
        <v>37</v>
      </c>
      <c r="AG1075" s="64" t="s">
        <v>102</v>
      </c>
      <c r="AJ1075" s="64" t="s">
        <v>39</v>
      </c>
    </row>
    <row r="1076" spans="1:37">
      <c r="A1076" s="65" t="s">
        <v>100</v>
      </c>
      <c r="C1076" s="66"/>
      <c r="D1076" s="67"/>
      <c r="E1076" s="67"/>
      <c r="F1076" s="67"/>
      <c r="G1076" s="67"/>
      <c r="H1076" s="68"/>
      <c r="I1076" s="67"/>
      <c r="J1076" s="67"/>
      <c r="K1076" s="67"/>
      <c r="L1076" s="67"/>
      <c r="M1076" s="68"/>
      <c r="N1076" s="67"/>
      <c r="O1076" s="67"/>
      <c r="P1076" s="67"/>
      <c r="Q1076" s="67"/>
      <c r="R1076" s="68"/>
      <c r="S1076" s="67"/>
      <c r="T1076" s="67"/>
      <c r="U1076" s="67"/>
      <c r="V1076" s="67"/>
      <c r="W1076" s="68"/>
      <c r="X1076" s="67"/>
      <c r="Y1076" s="67"/>
      <c r="Z1076" s="67"/>
      <c r="AA1076" s="67"/>
      <c r="AB1076" s="68"/>
      <c r="AC1076" s="62"/>
      <c r="AD1076" s="69"/>
      <c r="AE1076" s="53"/>
      <c r="AF1076" s="62"/>
      <c r="AG1076" s="69"/>
      <c r="AH1076" s="53"/>
      <c r="AJ1076" s="69"/>
      <c r="AK1076" s="53"/>
    </row>
    <row r="1077" spans="1:37">
      <c r="A1077" s="70" t="s">
        <v>101</v>
      </c>
      <c r="B1077" s="58"/>
      <c r="C1077" s="71"/>
      <c r="D1077" s="72"/>
      <c r="E1077" s="72"/>
      <c r="F1077" s="72"/>
      <c r="G1077" s="72"/>
      <c r="H1077" s="59"/>
      <c r="I1077" s="72"/>
      <c r="J1077" s="72"/>
      <c r="K1077" s="72"/>
      <c r="L1077" s="72"/>
      <c r="M1077" s="59"/>
      <c r="N1077" s="72"/>
      <c r="O1077" s="72"/>
      <c r="P1077" s="72"/>
      <c r="Q1077" s="72"/>
      <c r="R1077" s="59"/>
      <c r="S1077" s="72"/>
      <c r="T1077" s="72"/>
      <c r="U1077" s="72"/>
      <c r="V1077" s="72"/>
      <c r="W1077" s="59"/>
      <c r="X1077" s="72"/>
      <c r="Y1077" s="72"/>
      <c r="Z1077" s="72"/>
      <c r="AA1077" s="72"/>
      <c r="AB1077" s="59"/>
      <c r="AC1077" s="62"/>
      <c r="AD1077" s="462">
        <f>SamstagHaupt!C56</f>
        <v>9</v>
      </c>
      <c r="AE1077" s="463"/>
      <c r="AF1077" s="62"/>
      <c r="AG1077" s="462">
        <f>SamstagHaupt!E56</f>
        <v>35</v>
      </c>
      <c r="AH1077" s="463"/>
      <c r="AJ1077" s="462">
        <f>SamstagHaupt!F56</f>
        <v>3</v>
      </c>
      <c r="AK1077" s="463"/>
    </row>
    <row r="1078" spans="1:37">
      <c r="A1078" s="65" t="s">
        <v>100</v>
      </c>
      <c r="C1078" s="66"/>
      <c r="D1078" s="67"/>
      <c r="E1078" s="67"/>
      <c r="F1078" s="67"/>
      <c r="G1078" s="67"/>
      <c r="H1078" s="68"/>
      <c r="I1078" s="67"/>
      <c r="J1078" s="67"/>
      <c r="K1078" s="67"/>
      <c r="L1078" s="67"/>
      <c r="M1078" s="68"/>
      <c r="N1078" s="67"/>
      <c r="O1078" s="67"/>
      <c r="P1078" s="67"/>
      <c r="Q1078" s="67"/>
      <c r="R1078" s="68"/>
      <c r="S1078" s="67"/>
      <c r="T1078" s="67"/>
      <c r="U1078" s="67"/>
      <c r="V1078" s="67"/>
      <c r="W1078" s="68"/>
      <c r="X1078" s="67"/>
      <c r="Y1078" s="67"/>
      <c r="Z1078" s="67"/>
      <c r="AA1078" s="67"/>
      <c r="AB1078" s="68"/>
      <c r="AC1078" s="62"/>
      <c r="AD1078" s="57"/>
      <c r="AE1078" s="59"/>
      <c r="AF1078" s="62"/>
      <c r="AG1078" s="57"/>
      <c r="AH1078" s="59"/>
      <c r="AJ1078" s="57"/>
      <c r="AK1078" s="59"/>
    </row>
    <row r="1079" spans="1:37">
      <c r="A1079" s="70" t="s">
        <v>101</v>
      </c>
      <c r="B1079" s="58"/>
      <c r="C1079" s="71"/>
      <c r="D1079" s="72"/>
      <c r="E1079" s="72"/>
      <c r="F1079" s="72"/>
      <c r="G1079" s="72"/>
      <c r="H1079" s="59"/>
      <c r="I1079" s="72"/>
      <c r="J1079" s="72"/>
      <c r="K1079" s="72"/>
      <c r="L1079" s="72"/>
      <c r="M1079" s="59"/>
      <c r="N1079" s="72"/>
      <c r="O1079" s="72"/>
      <c r="P1079" s="72"/>
      <c r="Q1079" s="72"/>
      <c r="R1079" s="59"/>
      <c r="S1079" s="72"/>
      <c r="T1079" s="72"/>
      <c r="U1079" s="72"/>
      <c r="V1079" s="72"/>
      <c r="W1079" s="59"/>
      <c r="X1079" s="72"/>
      <c r="Y1079" s="72"/>
      <c r="Z1079" s="72"/>
      <c r="AA1079" s="72"/>
      <c r="AB1079" s="59"/>
      <c r="AC1079" s="62"/>
      <c r="AD1079" s="62"/>
      <c r="AE1079" s="62"/>
      <c r="AF1079" s="62"/>
      <c r="AG1079" s="62"/>
    </row>
    <row r="1080" spans="1:37">
      <c r="A1080" s="65" t="s">
        <v>100</v>
      </c>
      <c r="C1080" s="66"/>
      <c r="D1080" s="67"/>
      <c r="E1080" s="67"/>
      <c r="F1080" s="67"/>
      <c r="G1080" s="67"/>
      <c r="H1080" s="68"/>
      <c r="I1080" s="67"/>
      <c r="J1080" s="67"/>
      <c r="K1080" s="67"/>
      <c r="L1080" s="67"/>
      <c r="M1080" s="68"/>
      <c r="N1080" s="67"/>
      <c r="O1080" s="67"/>
      <c r="P1080" s="67"/>
      <c r="Q1080" s="67"/>
      <c r="R1080" s="68"/>
      <c r="S1080" s="67"/>
      <c r="T1080" s="67"/>
      <c r="U1080" s="67"/>
      <c r="V1080" s="67"/>
      <c r="W1080" s="68"/>
      <c r="X1080" s="67"/>
      <c r="Y1080" s="67"/>
      <c r="Z1080" s="67"/>
      <c r="AA1080" s="67"/>
      <c r="AB1080" s="68"/>
      <c r="AC1080" s="62"/>
      <c r="AD1080" s="73" t="s">
        <v>103</v>
      </c>
      <c r="AE1080" s="62"/>
      <c r="AF1080" s="62"/>
      <c r="AG1080" s="62"/>
    </row>
    <row r="1081" spans="1:37">
      <c r="A1081" s="70" t="s">
        <v>101</v>
      </c>
      <c r="B1081" s="58"/>
      <c r="C1081" s="71"/>
      <c r="D1081" s="72"/>
      <c r="E1081" s="72"/>
      <c r="F1081" s="72"/>
      <c r="G1081" s="72"/>
      <c r="H1081" s="59"/>
      <c r="I1081" s="72"/>
      <c r="J1081" s="72"/>
      <c r="K1081" s="72"/>
      <c r="L1081" s="72"/>
      <c r="M1081" s="59"/>
      <c r="N1081" s="72"/>
      <c r="O1081" s="72"/>
      <c r="P1081" s="72"/>
      <c r="Q1081" s="72"/>
      <c r="R1081" s="59"/>
      <c r="S1081" s="72"/>
      <c r="T1081" s="72"/>
      <c r="U1081" s="72"/>
      <c r="V1081" s="72"/>
      <c r="W1081" s="59"/>
      <c r="X1081" s="72"/>
      <c r="Y1081" s="72"/>
      <c r="Z1081" s="72"/>
      <c r="AA1081" s="72"/>
      <c r="AB1081" s="59"/>
      <c r="AC1081" s="62"/>
      <c r="AD1081" s="62"/>
      <c r="AE1081" s="62"/>
      <c r="AF1081" s="62"/>
      <c r="AG1081" s="62"/>
    </row>
    <row r="1082" spans="1:37">
      <c r="A1082" s="65" t="s">
        <v>100</v>
      </c>
      <c r="C1082" s="66"/>
      <c r="D1082" s="67"/>
      <c r="E1082" s="67"/>
      <c r="F1082" s="67"/>
      <c r="G1082" s="67"/>
      <c r="H1082" s="68"/>
      <c r="I1082" s="67"/>
      <c r="J1082" s="67"/>
      <c r="K1082" s="67"/>
      <c r="L1082" s="67"/>
      <c r="M1082" s="68"/>
      <c r="N1082" s="67"/>
      <c r="O1082" s="67"/>
      <c r="P1082" s="67"/>
      <c r="Q1082" s="67"/>
      <c r="R1082" s="68"/>
      <c r="S1082" s="67"/>
      <c r="T1082" s="67"/>
      <c r="U1082" s="67"/>
      <c r="V1082" s="67"/>
      <c r="W1082" s="68"/>
      <c r="X1082" s="67"/>
      <c r="Y1082" s="67"/>
      <c r="Z1082" s="67"/>
      <c r="AA1082" s="67"/>
      <c r="AB1082" s="68"/>
      <c r="AC1082" s="62"/>
      <c r="AD1082" s="74" t="str">
        <f>Daten!$A$31</f>
        <v>DM Senioren 2017</v>
      </c>
      <c r="AE1082" s="58"/>
      <c r="AF1082" s="58"/>
      <c r="AG1082" s="58"/>
      <c r="AH1082" s="58"/>
      <c r="AI1082" s="58"/>
      <c r="AJ1082" s="58"/>
      <c r="AK1082" s="58"/>
    </row>
    <row r="1083" spans="1:37">
      <c r="A1083" s="70" t="s">
        <v>101</v>
      </c>
      <c r="B1083" s="58"/>
      <c r="C1083" s="71"/>
      <c r="D1083" s="72"/>
      <c r="E1083" s="72"/>
      <c r="F1083" s="72"/>
      <c r="G1083" s="72"/>
      <c r="H1083" s="59"/>
      <c r="I1083" s="72"/>
      <c r="J1083" s="72"/>
      <c r="K1083" s="72"/>
      <c r="L1083" s="72"/>
      <c r="M1083" s="59"/>
      <c r="N1083" s="72"/>
      <c r="O1083" s="72"/>
      <c r="P1083" s="72"/>
      <c r="Q1083" s="72"/>
      <c r="R1083" s="59"/>
      <c r="S1083" s="72"/>
      <c r="T1083" s="72"/>
      <c r="U1083" s="72"/>
      <c r="V1083" s="72"/>
      <c r="W1083" s="59"/>
      <c r="X1083" s="72"/>
      <c r="Y1083" s="72"/>
      <c r="Z1083" s="72"/>
      <c r="AA1083" s="72"/>
      <c r="AB1083" s="59"/>
      <c r="AC1083" s="62"/>
      <c r="AD1083" s="75" t="str">
        <f>SamstagHaupt!G56</f>
        <v>M50</v>
      </c>
      <c r="AE1083" s="76"/>
      <c r="AF1083" s="76"/>
      <c r="AG1083" s="75" t="s">
        <v>34</v>
      </c>
      <c r="AH1083" s="76"/>
      <c r="AI1083" s="76"/>
      <c r="AJ1083" s="76"/>
      <c r="AK1083" s="76"/>
    </row>
    <row r="1084" spans="1:37">
      <c r="A1084" s="65" t="s">
        <v>100</v>
      </c>
      <c r="C1084" s="66"/>
      <c r="D1084" s="67"/>
      <c r="E1084" s="67"/>
      <c r="F1084" s="67"/>
      <c r="G1084" s="67"/>
      <c r="H1084" s="68"/>
      <c r="I1084" s="67"/>
      <c r="J1084" s="67"/>
      <c r="K1084" s="67"/>
      <c r="L1084" s="67"/>
      <c r="M1084" s="68"/>
      <c r="N1084" s="67"/>
      <c r="O1084" s="67"/>
      <c r="P1084" s="67"/>
      <c r="Q1084" s="67"/>
      <c r="R1084" s="68"/>
      <c r="S1084" s="67"/>
      <c r="T1084" s="67"/>
      <c r="U1084" s="67"/>
      <c r="V1084" s="67"/>
      <c r="W1084" s="68"/>
      <c r="X1084" s="67"/>
      <c r="Y1084" s="67"/>
      <c r="Z1084" s="67"/>
      <c r="AA1084" s="67"/>
      <c r="AB1084" s="68"/>
      <c r="AC1084" s="62"/>
      <c r="AD1084" s="77"/>
      <c r="AE1084" s="62"/>
      <c r="AF1084" s="62"/>
      <c r="AG1084" s="62"/>
      <c r="AH1084" s="62"/>
      <c r="AI1084" s="62"/>
      <c r="AJ1084" s="62"/>
      <c r="AK1084" s="62"/>
    </row>
    <row r="1085" spans="1:37">
      <c r="A1085" s="70" t="s">
        <v>101</v>
      </c>
      <c r="B1085" s="58"/>
      <c r="C1085" s="71"/>
      <c r="D1085" s="72"/>
      <c r="E1085" s="72"/>
      <c r="F1085" s="72"/>
      <c r="G1085" s="72"/>
      <c r="H1085" s="59"/>
      <c r="I1085" s="72"/>
      <c r="J1085" s="72"/>
      <c r="K1085" s="72"/>
      <c r="L1085" s="72"/>
      <c r="M1085" s="59"/>
      <c r="N1085" s="72"/>
      <c r="O1085" s="72"/>
      <c r="P1085" s="72"/>
      <c r="Q1085" s="72"/>
      <c r="R1085" s="59"/>
      <c r="S1085" s="72"/>
      <c r="T1085" s="72"/>
      <c r="U1085" s="72"/>
      <c r="V1085" s="72"/>
      <c r="W1085" s="59"/>
      <c r="X1085" s="72"/>
      <c r="Y1085" s="72"/>
      <c r="Z1085" s="72"/>
      <c r="AA1085" s="72"/>
      <c r="AB1085" s="59"/>
      <c r="AC1085" s="62"/>
      <c r="AD1085" s="78" t="s">
        <v>104</v>
      </c>
      <c r="AE1085" s="76"/>
      <c r="AF1085" s="76"/>
      <c r="AG1085" s="76"/>
      <c r="AH1085" s="79"/>
      <c r="AI1085" s="76"/>
      <c r="AJ1085" s="76"/>
      <c r="AK1085" s="80"/>
    </row>
    <row r="1086" spans="1:37">
      <c r="D1086" s="64"/>
      <c r="AD1086" s="81"/>
      <c r="AE1086" s="52"/>
      <c r="AF1086" s="52"/>
      <c r="AG1086" s="52"/>
      <c r="AH1086" s="82"/>
      <c r="AI1086" s="52"/>
      <c r="AJ1086" s="52"/>
      <c r="AK1086" s="53"/>
    </row>
    <row r="1087" spans="1:37">
      <c r="A1087" s="83" t="s">
        <v>105</v>
      </c>
      <c r="B1087" s="76"/>
      <c r="C1087" s="80"/>
      <c r="D1087" s="84"/>
      <c r="E1087" s="84" t="s">
        <v>100</v>
      </c>
      <c r="F1087" s="85" t="s">
        <v>21</v>
      </c>
      <c r="G1087" s="84" t="s">
        <v>101</v>
      </c>
      <c r="H1087" s="86"/>
      <c r="I1087" s="84" t="s">
        <v>106</v>
      </c>
      <c r="J1087" s="84"/>
      <c r="K1087" s="84"/>
      <c r="L1087" s="84"/>
      <c r="M1087" s="86"/>
      <c r="N1087" s="84" t="s">
        <v>107</v>
      </c>
      <c r="O1087" s="84"/>
      <c r="P1087" s="84"/>
      <c r="Q1087" s="84"/>
      <c r="R1087" s="86"/>
      <c r="S1087" s="73"/>
      <c r="T1087" s="73"/>
      <c r="AD1087" s="87" t="s">
        <v>108</v>
      </c>
      <c r="AE1087" s="58"/>
      <c r="AF1087" s="58"/>
      <c r="AG1087" s="58"/>
      <c r="AH1087" s="72"/>
      <c r="AI1087" s="58"/>
      <c r="AJ1087" s="58"/>
      <c r="AK1087" s="59"/>
    </row>
    <row r="1088" spans="1:37">
      <c r="A1088" s="60"/>
      <c r="C1088" s="61"/>
      <c r="H1088" s="61"/>
      <c r="M1088" s="61"/>
      <c r="N1088" s="88"/>
      <c r="O1088" s="89"/>
      <c r="P1088" s="89"/>
      <c r="Q1088" s="89"/>
      <c r="R1088" s="90"/>
      <c r="S1088" s="62"/>
      <c r="T1088" s="56" t="s">
        <v>109</v>
      </c>
      <c r="AD1088" s="91"/>
      <c r="AE1088" s="62"/>
      <c r="AF1088" s="62"/>
      <c r="AG1088" s="62"/>
      <c r="AH1088" s="92"/>
      <c r="AI1088" s="62"/>
      <c r="AJ1088" s="62"/>
      <c r="AK1088" s="61"/>
    </row>
    <row r="1089" spans="1:37">
      <c r="A1089" s="93" t="s">
        <v>110</v>
      </c>
      <c r="B1089" s="58"/>
      <c r="C1089" s="59"/>
      <c r="D1089" s="58"/>
      <c r="E1089" s="58"/>
      <c r="F1089" s="94" t="s">
        <v>21</v>
      </c>
      <c r="G1089" s="58"/>
      <c r="H1089" s="59"/>
      <c r="I1089" s="58"/>
      <c r="J1089" s="58"/>
      <c r="K1089" s="94" t="s">
        <v>21</v>
      </c>
      <c r="L1089" s="58"/>
      <c r="M1089" s="59"/>
      <c r="N1089" s="95"/>
      <c r="O1089" s="95"/>
      <c r="P1089" s="96"/>
      <c r="Q1089" s="97"/>
      <c r="R1089" s="98"/>
      <c r="S1089" s="62"/>
      <c r="T1089" s="62"/>
      <c r="AD1089" s="87" t="s">
        <v>111</v>
      </c>
      <c r="AE1089" s="58"/>
      <c r="AF1089" s="58"/>
      <c r="AG1089" s="58"/>
      <c r="AH1089" s="72"/>
      <c r="AI1089" s="58"/>
      <c r="AJ1089" s="58"/>
      <c r="AK1089" s="59"/>
    </row>
    <row r="1090" spans="1:37">
      <c r="A1090" s="60"/>
      <c r="C1090" s="61"/>
      <c r="H1090" s="61"/>
      <c r="K1090" s="99"/>
      <c r="M1090" s="61"/>
      <c r="N1090" s="62"/>
      <c r="Q1090" s="100"/>
      <c r="R1090" s="61"/>
      <c r="S1090" s="62"/>
      <c r="T1090" s="58"/>
      <c r="U1090" s="58"/>
      <c r="V1090" s="58"/>
      <c r="W1090" s="58"/>
      <c r="X1090" s="58"/>
      <c r="Y1090" s="58"/>
      <c r="Z1090" s="58"/>
      <c r="AA1090" s="58"/>
      <c r="AB1090" s="58"/>
      <c r="AC1090" s="62"/>
      <c r="AD1090" s="91"/>
      <c r="AE1090" s="62"/>
      <c r="AF1090" s="62"/>
      <c r="AG1090" s="62"/>
      <c r="AH1090" s="92"/>
      <c r="AI1090" s="62"/>
      <c r="AJ1090" s="62"/>
      <c r="AK1090" s="61"/>
    </row>
    <row r="1091" spans="1:37">
      <c r="A1091" s="93" t="s">
        <v>112</v>
      </c>
      <c r="B1091" s="58"/>
      <c r="C1091" s="59"/>
      <c r="D1091" s="58"/>
      <c r="E1091" s="58"/>
      <c r="F1091" s="94" t="s">
        <v>21</v>
      </c>
      <c r="G1091" s="58"/>
      <c r="H1091" s="59"/>
      <c r="I1091" s="58"/>
      <c r="J1091" s="58"/>
      <c r="K1091" s="94" t="s">
        <v>21</v>
      </c>
      <c r="L1091" s="58"/>
      <c r="M1091" s="59"/>
      <c r="N1091" s="58"/>
      <c r="O1091" s="58"/>
      <c r="P1091" s="94" t="s">
        <v>21</v>
      </c>
      <c r="Q1091" s="101"/>
      <c r="R1091" s="59"/>
      <c r="S1091" s="62"/>
      <c r="T1091" s="62"/>
      <c r="AD1091" s="87" t="s">
        <v>113</v>
      </c>
      <c r="AE1091" s="58"/>
      <c r="AF1091" s="58"/>
      <c r="AG1091" s="58"/>
      <c r="AH1091" s="72"/>
      <c r="AI1091" s="58"/>
      <c r="AJ1091" s="58"/>
      <c r="AK1091" s="59"/>
    </row>
    <row r="1092" spans="1:37">
      <c r="AD1092" s="91" t="s">
        <v>114</v>
      </c>
      <c r="AE1092" s="62"/>
      <c r="AF1092" s="62"/>
      <c r="AG1092" s="62"/>
      <c r="AH1092" s="92"/>
      <c r="AI1092" s="62"/>
      <c r="AJ1092" s="62"/>
      <c r="AK1092" s="61"/>
    </row>
    <row r="1093" spans="1:37">
      <c r="A1093" s="102"/>
      <c r="B1093" s="76"/>
      <c r="C1093" s="76"/>
      <c r="D1093" s="76"/>
      <c r="E1093" s="76" t="s">
        <v>100</v>
      </c>
      <c r="F1093" s="76"/>
      <c r="G1093" s="76"/>
      <c r="H1093" s="76"/>
      <c r="I1093" s="76"/>
      <c r="J1093" s="76"/>
      <c r="K1093" s="76"/>
      <c r="L1093" s="76"/>
      <c r="M1093" s="76"/>
      <c r="N1093" s="85" t="s">
        <v>40</v>
      </c>
      <c r="O1093" s="76"/>
      <c r="P1093" s="76"/>
      <c r="Q1093" s="76"/>
      <c r="R1093" s="76"/>
      <c r="S1093" s="76"/>
      <c r="T1093" s="76" t="s">
        <v>101</v>
      </c>
      <c r="U1093" s="76"/>
      <c r="V1093" s="76"/>
      <c r="W1093" s="76"/>
      <c r="X1093" s="76"/>
      <c r="Y1093" s="76"/>
      <c r="Z1093" s="76"/>
      <c r="AA1093" s="76"/>
      <c r="AB1093" s="80"/>
      <c r="AD1093" s="87" t="s">
        <v>115</v>
      </c>
      <c r="AE1093" s="58"/>
      <c r="AF1093" s="58"/>
      <c r="AG1093" s="58"/>
      <c r="AH1093" s="72"/>
      <c r="AI1093" s="58"/>
      <c r="AJ1093" s="58"/>
      <c r="AK1093" s="59"/>
    </row>
    <row r="1094" spans="1:37">
      <c r="A1094" s="103" t="s">
        <v>116</v>
      </c>
      <c r="B1094" s="104" t="s">
        <v>117</v>
      </c>
      <c r="C1094" s="104"/>
      <c r="D1094" s="104"/>
      <c r="E1094" s="104"/>
      <c r="F1094" s="104"/>
      <c r="G1094" s="105"/>
      <c r="H1094" s="104" t="s">
        <v>118</v>
      </c>
      <c r="I1094" s="104"/>
      <c r="J1094" s="105"/>
      <c r="K1094" s="106" t="s">
        <v>119</v>
      </c>
      <c r="L1094" s="107" t="s">
        <v>120</v>
      </c>
      <c r="M1094" s="108"/>
      <c r="N1094" s="109" t="s">
        <v>94</v>
      </c>
      <c r="O1094" s="105" t="s">
        <v>116</v>
      </c>
      <c r="P1094" s="104" t="s">
        <v>117</v>
      </c>
      <c r="Q1094" s="104"/>
      <c r="R1094" s="104"/>
      <c r="S1094" s="104"/>
      <c r="T1094" s="104"/>
      <c r="U1094" s="105"/>
      <c r="V1094" s="104" t="s">
        <v>118</v>
      </c>
      <c r="W1094" s="104"/>
      <c r="X1094" s="105"/>
      <c r="Y1094" s="106" t="s">
        <v>119</v>
      </c>
      <c r="Z1094" s="107" t="s">
        <v>120</v>
      </c>
      <c r="AA1094" s="108"/>
      <c r="AB1094" s="109" t="s">
        <v>94</v>
      </c>
    </row>
    <row r="1095" spans="1:37">
      <c r="A1095" s="110" t="s">
        <v>121</v>
      </c>
      <c r="B1095" s="111"/>
      <c r="C1095" s="111"/>
      <c r="D1095" s="111"/>
      <c r="E1095" s="111"/>
      <c r="F1095" s="111"/>
      <c r="G1095" s="112"/>
      <c r="H1095" s="111"/>
      <c r="I1095" s="111"/>
      <c r="J1095" s="112"/>
      <c r="K1095" s="113"/>
      <c r="L1095" s="114"/>
      <c r="M1095" s="115"/>
      <c r="N1095" s="116"/>
      <c r="O1095" s="117" t="s">
        <v>121</v>
      </c>
      <c r="P1095" s="111"/>
      <c r="Q1095" s="111"/>
      <c r="R1095" s="111"/>
      <c r="S1095" s="111"/>
      <c r="T1095" s="111"/>
      <c r="U1095" s="112"/>
      <c r="V1095" s="111"/>
      <c r="W1095" s="111"/>
      <c r="X1095" s="112"/>
      <c r="Y1095" s="113"/>
      <c r="Z1095" s="114"/>
      <c r="AA1095" s="115"/>
      <c r="AB1095" s="116"/>
      <c r="AD1095" s="64" t="s">
        <v>122</v>
      </c>
    </row>
    <row r="1096" spans="1:37">
      <c r="A1096" s="110" t="s">
        <v>123</v>
      </c>
      <c r="B1096" s="111"/>
      <c r="C1096" s="111"/>
      <c r="D1096" s="111"/>
      <c r="E1096" s="111"/>
      <c r="F1096" s="111"/>
      <c r="G1096" s="112"/>
      <c r="H1096" s="111"/>
      <c r="I1096" s="111"/>
      <c r="J1096" s="112"/>
      <c r="K1096" s="118"/>
      <c r="L1096" s="119"/>
      <c r="M1096" s="112"/>
      <c r="N1096" s="116"/>
      <c r="O1096" s="117" t="s">
        <v>123</v>
      </c>
      <c r="P1096" s="111"/>
      <c r="Q1096" s="111"/>
      <c r="R1096" s="111"/>
      <c r="S1096" s="111"/>
      <c r="T1096" s="111"/>
      <c r="U1096" s="112"/>
      <c r="V1096" s="111"/>
      <c r="W1096" s="111"/>
      <c r="X1096" s="112"/>
      <c r="Y1096" s="118"/>
      <c r="Z1096" s="119"/>
      <c r="AA1096" s="112"/>
      <c r="AB1096" s="116"/>
      <c r="AD1096" s="120"/>
      <c r="AE1096" s="58"/>
      <c r="AF1096" s="58"/>
      <c r="AG1096" s="58"/>
      <c r="AH1096" s="58"/>
      <c r="AI1096" s="58"/>
      <c r="AJ1096" s="58"/>
      <c r="AK1096" s="58"/>
    </row>
    <row r="1097" spans="1:37">
      <c r="A1097" s="110" t="s">
        <v>124</v>
      </c>
      <c r="B1097" s="111"/>
      <c r="C1097" s="111"/>
      <c r="D1097" s="111"/>
      <c r="E1097" s="111"/>
      <c r="F1097" s="111"/>
      <c r="G1097" s="112"/>
      <c r="H1097" s="111"/>
      <c r="I1097" s="111"/>
      <c r="J1097" s="112"/>
      <c r="K1097" s="118"/>
      <c r="L1097" s="119"/>
      <c r="M1097" s="112"/>
      <c r="N1097" s="116"/>
      <c r="O1097" s="117" t="s">
        <v>124</v>
      </c>
      <c r="P1097" s="111"/>
      <c r="Q1097" s="111"/>
      <c r="R1097" s="111"/>
      <c r="S1097" s="111"/>
      <c r="T1097" s="111"/>
      <c r="U1097" s="112"/>
      <c r="V1097" s="111"/>
      <c r="W1097" s="111"/>
      <c r="X1097" s="112"/>
      <c r="Y1097" s="118"/>
      <c r="Z1097" s="119"/>
      <c r="AA1097" s="112"/>
      <c r="AB1097" s="116"/>
      <c r="AD1097" s="64" t="s">
        <v>96</v>
      </c>
    </row>
    <row r="1098" spans="1:37">
      <c r="A1098" s="110" t="s">
        <v>125</v>
      </c>
      <c r="B1098" s="111"/>
      <c r="C1098" s="111"/>
      <c r="D1098" s="111"/>
      <c r="E1098" s="111"/>
      <c r="F1098" s="111"/>
      <c r="G1098" s="112"/>
      <c r="H1098" s="111"/>
      <c r="I1098" s="111"/>
      <c r="J1098" s="112"/>
      <c r="K1098" s="118"/>
      <c r="L1098" s="119"/>
      <c r="M1098" s="112"/>
      <c r="N1098" s="116"/>
      <c r="O1098" s="117" t="s">
        <v>125</v>
      </c>
      <c r="P1098" s="111"/>
      <c r="Q1098" s="111"/>
      <c r="R1098" s="111"/>
      <c r="S1098" s="111"/>
      <c r="T1098" s="111"/>
      <c r="U1098" s="112"/>
      <c r="V1098" s="111"/>
      <c r="W1098" s="111"/>
      <c r="X1098" s="112"/>
      <c r="Y1098" s="118"/>
      <c r="Z1098" s="119"/>
      <c r="AA1098" s="112"/>
      <c r="AB1098" s="116"/>
      <c r="AD1098" s="120"/>
      <c r="AE1098" s="58"/>
      <c r="AF1098" s="58"/>
      <c r="AG1098" s="58"/>
      <c r="AH1098" s="58"/>
      <c r="AI1098" s="58"/>
      <c r="AJ1098" s="58"/>
      <c r="AK1098" s="58"/>
    </row>
    <row r="1099" spans="1:37">
      <c r="A1099" s="110" t="s">
        <v>126</v>
      </c>
      <c r="B1099" s="111"/>
      <c r="C1099" s="111"/>
      <c r="D1099" s="111"/>
      <c r="E1099" s="111"/>
      <c r="F1099" s="111"/>
      <c r="G1099" s="112"/>
      <c r="H1099" s="111"/>
      <c r="I1099" s="111"/>
      <c r="J1099" s="112"/>
      <c r="K1099" s="118"/>
      <c r="L1099" s="119"/>
      <c r="M1099" s="112"/>
      <c r="N1099" s="116"/>
      <c r="O1099" s="117" t="s">
        <v>126</v>
      </c>
      <c r="P1099" s="111"/>
      <c r="Q1099" s="111"/>
      <c r="R1099" s="111"/>
      <c r="S1099" s="111"/>
      <c r="T1099" s="111"/>
      <c r="U1099" s="112"/>
      <c r="V1099" s="111"/>
      <c r="W1099" s="111"/>
      <c r="X1099" s="112"/>
      <c r="Y1099" s="118"/>
      <c r="Z1099" s="119"/>
      <c r="AA1099" s="112"/>
      <c r="AB1099" s="116"/>
      <c r="AD1099" s="64" t="s">
        <v>127</v>
      </c>
    </row>
    <row r="1100" spans="1:37">
      <c r="A1100" s="121" t="s">
        <v>128</v>
      </c>
      <c r="B1100" s="58"/>
      <c r="C1100" s="58"/>
      <c r="D1100" s="58"/>
      <c r="E1100" s="58"/>
      <c r="F1100" s="58"/>
      <c r="G1100" s="72"/>
      <c r="H1100" s="58"/>
      <c r="I1100" s="58"/>
      <c r="J1100" s="72"/>
      <c r="K1100" s="122"/>
      <c r="L1100" s="123"/>
      <c r="M1100" s="72"/>
      <c r="N1100" s="59"/>
      <c r="O1100" s="124" t="s">
        <v>128</v>
      </c>
      <c r="P1100" s="58"/>
      <c r="Q1100" s="58"/>
      <c r="R1100" s="58"/>
      <c r="S1100" s="58"/>
      <c r="T1100" s="58"/>
      <c r="U1100" s="72"/>
      <c r="V1100" s="58"/>
      <c r="W1100" s="58"/>
      <c r="X1100" s="72"/>
      <c r="Y1100" s="122"/>
      <c r="Z1100" s="123"/>
      <c r="AA1100" s="72"/>
      <c r="AB1100" s="59"/>
      <c r="AD1100" s="120"/>
      <c r="AE1100" s="125" t="str">
        <f>Daten!$A$35</f>
        <v>Fredenbeck</v>
      </c>
      <c r="AF1100" s="58"/>
      <c r="AG1100" s="58"/>
      <c r="AH1100" s="58"/>
      <c r="AI1100" s="58"/>
      <c r="AJ1100" s="58"/>
      <c r="AK1100" s="58"/>
    </row>
    <row r="1101" spans="1:37">
      <c r="A1101" s="65" t="s">
        <v>129</v>
      </c>
      <c r="N1101" s="61"/>
      <c r="O1101" s="64" t="s">
        <v>129</v>
      </c>
      <c r="AB1101" s="61"/>
      <c r="AD1101" s="64" t="s">
        <v>130</v>
      </c>
    </row>
    <row r="1102" spans="1:37">
      <c r="A1102" s="57"/>
      <c r="B1102" s="58"/>
      <c r="C1102" s="58"/>
      <c r="D1102" s="58"/>
      <c r="E1102" s="58"/>
      <c r="F1102" s="58"/>
      <c r="G1102" s="58"/>
      <c r="H1102" s="58"/>
      <c r="I1102" s="58"/>
      <c r="J1102" s="58"/>
      <c r="K1102" s="58"/>
      <c r="L1102" s="58"/>
      <c r="M1102" s="58"/>
      <c r="N1102" s="59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8"/>
      <c r="AB1102" s="59"/>
      <c r="AD1102" s="58"/>
      <c r="AE1102" s="126" t="str">
        <f>Daten!$A$32</f>
        <v>05.05.2017</v>
      </c>
      <c r="AF1102" s="58"/>
      <c r="AG1102" s="58"/>
      <c r="AH1102" s="58"/>
      <c r="AI1102" s="58"/>
      <c r="AJ1102" s="58"/>
      <c r="AK1102" s="58"/>
    </row>
    <row r="1103" spans="1:37" ht="12" customHeight="1"/>
    <row r="1104" spans="1:37">
      <c r="A1104" s="51" t="s">
        <v>95</v>
      </c>
      <c r="B1104" s="52"/>
      <c r="C1104" s="52"/>
      <c r="D1104" s="52"/>
      <c r="E1104" s="53"/>
      <c r="F1104" s="54" t="s">
        <v>96</v>
      </c>
      <c r="G1104" s="52"/>
      <c r="H1104" s="52"/>
      <c r="I1104" s="52"/>
      <c r="J1104" s="52"/>
      <c r="K1104" s="52"/>
      <c r="L1104" s="52"/>
      <c r="M1104" s="52"/>
      <c r="N1104" s="52"/>
      <c r="O1104" s="52"/>
      <c r="P1104" s="53"/>
      <c r="Q1104" s="54" t="s">
        <v>97</v>
      </c>
      <c r="R1104" s="52"/>
      <c r="S1104" s="52"/>
      <c r="T1104" s="52"/>
      <c r="U1104" s="52"/>
      <c r="V1104" s="52"/>
      <c r="W1104" s="52"/>
      <c r="X1104" s="52"/>
      <c r="Y1104" s="52"/>
      <c r="Z1104" s="52"/>
      <c r="AA1104" s="52"/>
      <c r="AB1104" s="53"/>
      <c r="AC1104" s="55" t="s">
        <v>98</v>
      </c>
    </row>
    <row r="1105" spans="1:37">
      <c r="A1105" s="57"/>
      <c r="B1105" s="58"/>
      <c r="C1105" s="58"/>
      <c r="D1105" s="58"/>
      <c r="E1105" s="59"/>
      <c r="F1105" s="58"/>
      <c r="G1105" s="58"/>
      <c r="H1105" s="58"/>
      <c r="I1105" s="58"/>
      <c r="J1105" s="58"/>
      <c r="K1105" s="58"/>
      <c r="L1105" s="58"/>
      <c r="M1105" s="58"/>
      <c r="N1105" s="58"/>
      <c r="O1105" s="58"/>
      <c r="P1105" s="59"/>
      <c r="Q1105" s="58"/>
      <c r="R1105" s="58" t="str">
        <f ca="1">SamstagHaupt!P57</f>
        <v>TB Essen-Haarzopf</v>
      </c>
      <c r="S1105" s="58"/>
      <c r="T1105" s="58"/>
      <c r="U1105" s="58"/>
      <c r="V1105" s="58"/>
      <c r="W1105" s="58"/>
      <c r="X1105" s="58"/>
      <c r="Y1105" s="58"/>
      <c r="Z1105" s="58"/>
      <c r="AA1105" s="58" t="str">
        <f>SamstagHaupt!N57</f>
        <v>M50</v>
      </c>
      <c r="AB1105" s="59"/>
      <c r="AC1105" s="55" t="s">
        <v>99</v>
      </c>
    </row>
    <row r="1106" spans="1:37" ht="15.95" customHeight="1">
      <c r="A1106" s="60" t="s">
        <v>100</v>
      </c>
      <c r="C1106" s="56" t="str">
        <f ca="1">SamstagHaupt!I57</f>
        <v>TSV Burgdorf</v>
      </c>
      <c r="M1106" s="61"/>
      <c r="N1106" s="62" t="s">
        <v>101</v>
      </c>
      <c r="O1106" s="63"/>
      <c r="P1106" s="56" t="str">
        <f ca="1">SamstagHaupt!M57</f>
        <v>TV Berkenbaum</v>
      </c>
      <c r="AB1106" s="61"/>
    </row>
    <row r="1107" spans="1:37">
      <c r="A1107" s="57"/>
      <c r="B1107" s="58"/>
      <c r="C1107" s="58"/>
      <c r="M1107" s="61"/>
      <c r="N1107" s="62"/>
      <c r="AB1107" s="61"/>
      <c r="AD1107" s="64" t="s">
        <v>37</v>
      </c>
      <c r="AG1107" s="64" t="s">
        <v>102</v>
      </c>
      <c r="AJ1107" s="64" t="s">
        <v>39</v>
      </c>
    </row>
    <row r="1108" spans="1:37">
      <c r="A1108" s="65" t="s">
        <v>100</v>
      </c>
      <c r="C1108" s="66"/>
      <c r="D1108" s="67"/>
      <c r="E1108" s="67"/>
      <c r="F1108" s="67"/>
      <c r="G1108" s="67"/>
      <c r="H1108" s="68"/>
      <c r="I1108" s="67"/>
      <c r="J1108" s="67"/>
      <c r="K1108" s="67"/>
      <c r="L1108" s="67"/>
      <c r="M1108" s="68"/>
      <c r="N1108" s="67"/>
      <c r="O1108" s="67"/>
      <c r="P1108" s="67"/>
      <c r="Q1108" s="67"/>
      <c r="R1108" s="68"/>
      <c r="S1108" s="67"/>
      <c r="T1108" s="67"/>
      <c r="U1108" s="67"/>
      <c r="V1108" s="67"/>
      <c r="W1108" s="68"/>
      <c r="X1108" s="67"/>
      <c r="Y1108" s="67"/>
      <c r="Z1108" s="67"/>
      <c r="AA1108" s="67"/>
      <c r="AB1108" s="68"/>
      <c r="AC1108" s="62"/>
      <c r="AD1108" s="69"/>
      <c r="AE1108" s="53"/>
      <c r="AF1108" s="62"/>
      <c r="AG1108" s="69"/>
      <c r="AH1108" s="53"/>
      <c r="AJ1108" s="69"/>
      <c r="AK1108" s="53"/>
    </row>
    <row r="1109" spans="1:37">
      <c r="A1109" s="70" t="s">
        <v>101</v>
      </c>
      <c r="B1109" s="58"/>
      <c r="C1109" s="71"/>
      <c r="D1109" s="72"/>
      <c r="E1109" s="72"/>
      <c r="F1109" s="72"/>
      <c r="G1109" s="72"/>
      <c r="H1109" s="59"/>
      <c r="I1109" s="72"/>
      <c r="J1109" s="72"/>
      <c r="K1109" s="72"/>
      <c r="L1109" s="72"/>
      <c r="M1109" s="59"/>
      <c r="N1109" s="72"/>
      <c r="O1109" s="72"/>
      <c r="P1109" s="72"/>
      <c r="Q1109" s="72"/>
      <c r="R1109" s="59"/>
      <c r="S1109" s="72"/>
      <c r="T1109" s="72"/>
      <c r="U1109" s="72"/>
      <c r="V1109" s="72"/>
      <c r="W1109" s="59"/>
      <c r="X1109" s="72"/>
      <c r="Y1109" s="72"/>
      <c r="Z1109" s="72"/>
      <c r="AA1109" s="72"/>
      <c r="AB1109" s="59"/>
      <c r="AC1109" s="62"/>
      <c r="AD1109" s="462">
        <f>SamstagHaupt!C57</f>
        <v>9</v>
      </c>
      <c r="AE1109" s="463"/>
      <c r="AF1109" s="62"/>
      <c r="AG1109" s="462">
        <f>SamstagHaupt!E57</f>
        <v>36</v>
      </c>
      <c r="AH1109" s="463"/>
      <c r="AJ1109" s="462">
        <f>SamstagHaupt!F57</f>
        <v>4</v>
      </c>
      <c r="AK1109" s="463"/>
    </row>
    <row r="1110" spans="1:37">
      <c r="A1110" s="65" t="s">
        <v>100</v>
      </c>
      <c r="C1110" s="66"/>
      <c r="D1110" s="67"/>
      <c r="E1110" s="67"/>
      <c r="F1110" s="67"/>
      <c r="G1110" s="67"/>
      <c r="H1110" s="68"/>
      <c r="I1110" s="67"/>
      <c r="J1110" s="67"/>
      <c r="K1110" s="67"/>
      <c r="L1110" s="67"/>
      <c r="M1110" s="68"/>
      <c r="N1110" s="67"/>
      <c r="O1110" s="67"/>
      <c r="P1110" s="67"/>
      <c r="Q1110" s="67"/>
      <c r="R1110" s="68"/>
      <c r="S1110" s="67"/>
      <c r="T1110" s="67"/>
      <c r="U1110" s="67"/>
      <c r="V1110" s="67"/>
      <c r="W1110" s="68"/>
      <c r="X1110" s="67"/>
      <c r="Y1110" s="67"/>
      <c r="Z1110" s="67"/>
      <c r="AA1110" s="67"/>
      <c r="AB1110" s="68"/>
      <c r="AC1110" s="62"/>
      <c r="AD1110" s="57"/>
      <c r="AE1110" s="59"/>
      <c r="AF1110" s="62"/>
      <c r="AG1110" s="57"/>
      <c r="AH1110" s="59"/>
      <c r="AJ1110" s="57"/>
      <c r="AK1110" s="59"/>
    </row>
    <row r="1111" spans="1:37">
      <c r="A1111" s="70" t="s">
        <v>101</v>
      </c>
      <c r="B1111" s="58"/>
      <c r="C1111" s="71"/>
      <c r="D1111" s="72"/>
      <c r="E1111" s="72"/>
      <c r="F1111" s="72"/>
      <c r="G1111" s="72"/>
      <c r="H1111" s="59"/>
      <c r="I1111" s="72"/>
      <c r="J1111" s="72"/>
      <c r="K1111" s="72"/>
      <c r="L1111" s="72"/>
      <c r="M1111" s="59"/>
      <c r="N1111" s="72"/>
      <c r="O1111" s="72"/>
      <c r="P1111" s="72"/>
      <c r="Q1111" s="72"/>
      <c r="R1111" s="59"/>
      <c r="S1111" s="72"/>
      <c r="T1111" s="72"/>
      <c r="U1111" s="72"/>
      <c r="V1111" s="72"/>
      <c r="W1111" s="59"/>
      <c r="X1111" s="72"/>
      <c r="Y1111" s="72"/>
      <c r="Z1111" s="72"/>
      <c r="AA1111" s="72"/>
      <c r="AB1111" s="59"/>
      <c r="AC1111" s="62"/>
      <c r="AD1111" s="62"/>
      <c r="AE1111" s="62"/>
      <c r="AF1111" s="62"/>
      <c r="AG1111" s="62"/>
    </row>
    <row r="1112" spans="1:37">
      <c r="A1112" s="65" t="s">
        <v>100</v>
      </c>
      <c r="C1112" s="66"/>
      <c r="D1112" s="67"/>
      <c r="E1112" s="67"/>
      <c r="F1112" s="67"/>
      <c r="G1112" s="67"/>
      <c r="H1112" s="68"/>
      <c r="I1112" s="67"/>
      <c r="J1112" s="67"/>
      <c r="K1112" s="67"/>
      <c r="L1112" s="67"/>
      <c r="M1112" s="68"/>
      <c r="N1112" s="67"/>
      <c r="O1112" s="67"/>
      <c r="P1112" s="67"/>
      <c r="Q1112" s="67"/>
      <c r="R1112" s="68"/>
      <c r="S1112" s="67"/>
      <c r="T1112" s="67"/>
      <c r="U1112" s="67"/>
      <c r="V1112" s="67"/>
      <c r="W1112" s="68"/>
      <c r="X1112" s="67"/>
      <c r="Y1112" s="67"/>
      <c r="Z1112" s="67"/>
      <c r="AA1112" s="67"/>
      <c r="AB1112" s="68"/>
      <c r="AC1112" s="62"/>
      <c r="AD1112" s="73" t="s">
        <v>103</v>
      </c>
      <c r="AE1112" s="62"/>
      <c r="AF1112" s="62"/>
      <c r="AG1112" s="62"/>
    </row>
    <row r="1113" spans="1:37">
      <c r="A1113" s="70" t="s">
        <v>101</v>
      </c>
      <c r="B1113" s="58"/>
      <c r="C1113" s="71"/>
      <c r="D1113" s="72"/>
      <c r="E1113" s="72"/>
      <c r="F1113" s="72"/>
      <c r="G1113" s="72"/>
      <c r="H1113" s="59"/>
      <c r="I1113" s="72"/>
      <c r="J1113" s="72"/>
      <c r="K1113" s="72"/>
      <c r="L1113" s="72"/>
      <c r="M1113" s="59"/>
      <c r="N1113" s="72"/>
      <c r="O1113" s="72"/>
      <c r="P1113" s="72"/>
      <c r="Q1113" s="72"/>
      <c r="R1113" s="59"/>
      <c r="S1113" s="72"/>
      <c r="T1113" s="72"/>
      <c r="U1113" s="72"/>
      <c r="V1113" s="72"/>
      <c r="W1113" s="59"/>
      <c r="X1113" s="72"/>
      <c r="Y1113" s="72"/>
      <c r="Z1113" s="72"/>
      <c r="AA1113" s="72"/>
      <c r="AB1113" s="59"/>
      <c r="AC1113" s="62"/>
      <c r="AD1113" s="62"/>
      <c r="AE1113" s="62"/>
      <c r="AF1113" s="62"/>
      <c r="AG1113" s="62"/>
    </row>
    <row r="1114" spans="1:37">
      <c r="A1114" s="65" t="s">
        <v>100</v>
      </c>
      <c r="C1114" s="66"/>
      <c r="D1114" s="67"/>
      <c r="E1114" s="67"/>
      <c r="F1114" s="67"/>
      <c r="G1114" s="67"/>
      <c r="H1114" s="68"/>
      <c r="I1114" s="67"/>
      <c r="J1114" s="67"/>
      <c r="K1114" s="67"/>
      <c r="L1114" s="67"/>
      <c r="M1114" s="68"/>
      <c r="N1114" s="67"/>
      <c r="O1114" s="67"/>
      <c r="P1114" s="67"/>
      <c r="Q1114" s="67"/>
      <c r="R1114" s="68"/>
      <c r="S1114" s="67"/>
      <c r="T1114" s="67"/>
      <c r="U1114" s="67"/>
      <c r="V1114" s="67"/>
      <c r="W1114" s="68"/>
      <c r="X1114" s="67"/>
      <c r="Y1114" s="67"/>
      <c r="Z1114" s="67"/>
      <c r="AA1114" s="67"/>
      <c r="AB1114" s="68"/>
      <c r="AC1114" s="62"/>
      <c r="AD1114" s="74" t="str">
        <f>Daten!$A$31</f>
        <v>DM Senioren 2017</v>
      </c>
      <c r="AE1114" s="58"/>
      <c r="AF1114" s="58"/>
      <c r="AG1114" s="58"/>
      <c r="AH1114" s="58"/>
      <c r="AI1114" s="58"/>
      <c r="AJ1114" s="58"/>
      <c r="AK1114" s="58"/>
    </row>
    <row r="1115" spans="1:37">
      <c r="A1115" s="70" t="s">
        <v>101</v>
      </c>
      <c r="B1115" s="58"/>
      <c r="C1115" s="71"/>
      <c r="D1115" s="72"/>
      <c r="E1115" s="72"/>
      <c r="F1115" s="72"/>
      <c r="G1115" s="72"/>
      <c r="H1115" s="59"/>
      <c r="I1115" s="72"/>
      <c r="J1115" s="72"/>
      <c r="K1115" s="72"/>
      <c r="L1115" s="72"/>
      <c r="M1115" s="59"/>
      <c r="N1115" s="72"/>
      <c r="O1115" s="72"/>
      <c r="P1115" s="72"/>
      <c r="Q1115" s="72"/>
      <c r="R1115" s="59"/>
      <c r="S1115" s="72"/>
      <c r="T1115" s="72"/>
      <c r="U1115" s="72"/>
      <c r="V1115" s="72"/>
      <c r="W1115" s="59"/>
      <c r="X1115" s="72"/>
      <c r="Y1115" s="72"/>
      <c r="Z1115" s="72"/>
      <c r="AA1115" s="72"/>
      <c r="AB1115" s="59"/>
      <c r="AC1115" s="62"/>
      <c r="AD1115" s="75" t="str">
        <f>SamstagHaupt!G57</f>
        <v>M50</v>
      </c>
      <c r="AE1115" s="76"/>
      <c r="AF1115" s="76"/>
      <c r="AG1115" s="75" t="s">
        <v>34</v>
      </c>
      <c r="AH1115" s="76"/>
      <c r="AI1115" s="76"/>
      <c r="AJ1115" s="76"/>
      <c r="AK1115" s="76"/>
    </row>
    <row r="1116" spans="1:37">
      <c r="A1116" s="65" t="s">
        <v>100</v>
      </c>
      <c r="C1116" s="66"/>
      <c r="D1116" s="67"/>
      <c r="E1116" s="67"/>
      <c r="F1116" s="67"/>
      <c r="G1116" s="67"/>
      <c r="H1116" s="68"/>
      <c r="I1116" s="67"/>
      <c r="J1116" s="67"/>
      <c r="K1116" s="67"/>
      <c r="L1116" s="67"/>
      <c r="M1116" s="68"/>
      <c r="N1116" s="67"/>
      <c r="O1116" s="67"/>
      <c r="P1116" s="67"/>
      <c r="Q1116" s="67"/>
      <c r="R1116" s="68"/>
      <c r="S1116" s="67"/>
      <c r="T1116" s="67"/>
      <c r="U1116" s="67"/>
      <c r="V1116" s="67"/>
      <c r="W1116" s="68"/>
      <c r="X1116" s="67"/>
      <c r="Y1116" s="67"/>
      <c r="Z1116" s="67"/>
      <c r="AA1116" s="67"/>
      <c r="AB1116" s="68"/>
      <c r="AC1116" s="62"/>
      <c r="AD1116" s="77"/>
      <c r="AE1116" s="62"/>
      <c r="AF1116" s="62"/>
      <c r="AG1116" s="62"/>
      <c r="AH1116" s="62"/>
      <c r="AI1116" s="62"/>
      <c r="AJ1116" s="62"/>
      <c r="AK1116" s="62"/>
    </row>
    <row r="1117" spans="1:37">
      <c r="A1117" s="70" t="s">
        <v>101</v>
      </c>
      <c r="B1117" s="58"/>
      <c r="C1117" s="71"/>
      <c r="D1117" s="72"/>
      <c r="E1117" s="72"/>
      <c r="F1117" s="72"/>
      <c r="G1117" s="72"/>
      <c r="H1117" s="59"/>
      <c r="I1117" s="72"/>
      <c r="J1117" s="72"/>
      <c r="K1117" s="72"/>
      <c r="L1117" s="72"/>
      <c r="M1117" s="59"/>
      <c r="N1117" s="72"/>
      <c r="O1117" s="72"/>
      <c r="P1117" s="72"/>
      <c r="Q1117" s="72"/>
      <c r="R1117" s="59"/>
      <c r="S1117" s="72"/>
      <c r="T1117" s="72"/>
      <c r="U1117" s="72"/>
      <c r="V1117" s="72"/>
      <c r="W1117" s="59"/>
      <c r="X1117" s="72"/>
      <c r="Y1117" s="72"/>
      <c r="Z1117" s="72"/>
      <c r="AA1117" s="72"/>
      <c r="AB1117" s="59"/>
      <c r="AC1117" s="62"/>
      <c r="AD1117" s="78" t="s">
        <v>104</v>
      </c>
      <c r="AE1117" s="76"/>
      <c r="AF1117" s="76"/>
      <c r="AG1117" s="76"/>
      <c r="AH1117" s="79"/>
      <c r="AI1117" s="76"/>
      <c r="AJ1117" s="76"/>
      <c r="AK1117" s="80"/>
    </row>
    <row r="1118" spans="1:37">
      <c r="D1118" s="64"/>
      <c r="AD1118" s="81"/>
      <c r="AE1118" s="52"/>
      <c r="AF1118" s="52"/>
      <c r="AG1118" s="52"/>
      <c r="AH1118" s="82"/>
      <c r="AI1118" s="52"/>
      <c r="AJ1118" s="52"/>
      <c r="AK1118" s="53"/>
    </row>
    <row r="1119" spans="1:37">
      <c r="A1119" s="83" t="s">
        <v>105</v>
      </c>
      <c r="B1119" s="76"/>
      <c r="C1119" s="80"/>
      <c r="D1119" s="84"/>
      <c r="E1119" s="84" t="s">
        <v>100</v>
      </c>
      <c r="F1119" s="85" t="s">
        <v>21</v>
      </c>
      <c r="G1119" s="84" t="s">
        <v>101</v>
      </c>
      <c r="H1119" s="86"/>
      <c r="I1119" s="84" t="s">
        <v>106</v>
      </c>
      <c r="J1119" s="84"/>
      <c r="K1119" s="84"/>
      <c r="L1119" s="84"/>
      <c r="M1119" s="86"/>
      <c r="N1119" s="84" t="s">
        <v>107</v>
      </c>
      <c r="O1119" s="84"/>
      <c r="P1119" s="84"/>
      <c r="Q1119" s="84"/>
      <c r="R1119" s="86"/>
      <c r="S1119" s="73"/>
      <c r="T1119" s="73"/>
      <c r="AD1119" s="87" t="s">
        <v>108</v>
      </c>
      <c r="AE1119" s="58"/>
      <c r="AF1119" s="58"/>
      <c r="AG1119" s="58"/>
      <c r="AH1119" s="72"/>
      <c r="AI1119" s="58"/>
      <c r="AJ1119" s="58"/>
      <c r="AK1119" s="59"/>
    </row>
    <row r="1120" spans="1:37">
      <c r="A1120" s="60"/>
      <c r="C1120" s="61"/>
      <c r="H1120" s="61"/>
      <c r="M1120" s="61"/>
      <c r="N1120" s="88"/>
      <c r="O1120" s="89"/>
      <c r="P1120" s="89"/>
      <c r="Q1120" s="89"/>
      <c r="R1120" s="90"/>
      <c r="S1120" s="62"/>
      <c r="T1120" s="56" t="s">
        <v>109</v>
      </c>
      <c r="AD1120" s="91"/>
      <c r="AE1120" s="62"/>
      <c r="AF1120" s="62"/>
      <c r="AG1120" s="62"/>
      <c r="AH1120" s="92"/>
      <c r="AI1120" s="62"/>
      <c r="AJ1120" s="62"/>
      <c r="AK1120" s="61"/>
    </row>
    <row r="1121" spans="1:37">
      <c r="A1121" s="93" t="s">
        <v>110</v>
      </c>
      <c r="B1121" s="58"/>
      <c r="C1121" s="59"/>
      <c r="D1121" s="58"/>
      <c r="E1121" s="58"/>
      <c r="F1121" s="94" t="s">
        <v>21</v>
      </c>
      <c r="G1121" s="58"/>
      <c r="H1121" s="59"/>
      <c r="I1121" s="58"/>
      <c r="J1121" s="58"/>
      <c r="K1121" s="94" t="s">
        <v>21</v>
      </c>
      <c r="L1121" s="58"/>
      <c r="M1121" s="59"/>
      <c r="N1121" s="95"/>
      <c r="O1121" s="95"/>
      <c r="P1121" s="96"/>
      <c r="Q1121" s="97"/>
      <c r="R1121" s="98"/>
      <c r="S1121" s="62"/>
      <c r="T1121" s="62"/>
      <c r="AD1121" s="87" t="s">
        <v>111</v>
      </c>
      <c r="AE1121" s="58"/>
      <c r="AF1121" s="58"/>
      <c r="AG1121" s="58"/>
      <c r="AH1121" s="72"/>
      <c r="AI1121" s="58"/>
      <c r="AJ1121" s="58"/>
      <c r="AK1121" s="59"/>
    </row>
    <row r="1122" spans="1:37">
      <c r="A1122" s="60"/>
      <c r="C1122" s="61"/>
      <c r="H1122" s="61"/>
      <c r="K1122" s="99"/>
      <c r="M1122" s="61"/>
      <c r="N1122" s="62"/>
      <c r="Q1122" s="100"/>
      <c r="R1122" s="61"/>
      <c r="S1122" s="62"/>
      <c r="T1122" s="58"/>
      <c r="U1122" s="58"/>
      <c r="V1122" s="58"/>
      <c r="W1122" s="58"/>
      <c r="X1122" s="58"/>
      <c r="Y1122" s="58"/>
      <c r="Z1122" s="58"/>
      <c r="AA1122" s="58"/>
      <c r="AB1122" s="58"/>
      <c r="AC1122" s="62"/>
      <c r="AD1122" s="91"/>
      <c r="AE1122" s="62"/>
      <c r="AF1122" s="62"/>
      <c r="AG1122" s="62"/>
      <c r="AH1122" s="92"/>
      <c r="AI1122" s="62"/>
      <c r="AJ1122" s="62"/>
      <c r="AK1122" s="61"/>
    </row>
    <row r="1123" spans="1:37">
      <c r="A1123" s="93" t="s">
        <v>112</v>
      </c>
      <c r="B1123" s="58"/>
      <c r="C1123" s="59"/>
      <c r="D1123" s="58"/>
      <c r="E1123" s="58"/>
      <c r="F1123" s="94" t="s">
        <v>21</v>
      </c>
      <c r="G1123" s="58"/>
      <c r="H1123" s="59"/>
      <c r="I1123" s="58"/>
      <c r="J1123" s="58"/>
      <c r="K1123" s="94" t="s">
        <v>21</v>
      </c>
      <c r="L1123" s="58"/>
      <c r="M1123" s="59"/>
      <c r="N1123" s="58"/>
      <c r="O1123" s="58"/>
      <c r="P1123" s="94" t="s">
        <v>21</v>
      </c>
      <c r="Q1123" s="101"/>
      <c r="R1123" s="59"/>
      <c r="S1123" s="62"/>
      <c r="T1123" s="62"/>
      <c r="AD1123" s="87" t="s">
        <v>113</v>
      </c>
      <c r="AE1123" s="58"/>
      <c r="AF1123" s="58"/>
      <c r="AG1123" s="58"/>
      <c r="AH1123" s="72"/>
      <c r="AI1123" s="58"/>
      <c r="AJ1123" s="58"/>
      <c r="AK1123" s="59"/>
    </row>
    <row r="1124" spans="1:37">
      <c r="AD1124" s="91" t="s">
        <v>114</v>
      </c>
      <c r="AE1124" s="62"/>
      <c r="AF1124" s="62"/>
      <c r="AG1124" s="62"/>
      <c r="AH1124" s="92"/>
      <c r="AI1124" s="62"/>
      <c r="AJ1124" s="62"/>
      <c r="AK1124" s="61"/>
    </row>
    <row r="1125" spans="1:37">
      <c r="A1125" s="102"/>
      <c r="B1125" s="76"/>
      <c r="C1125" s="76"/>
      <c r="D1125" s="76"/>
      <c r="E1125" s="76" t="s">
        <v>100</v>
      </c>
      <c r="F1125" s="76"/>
      <c r="G1125" s="76"/>
      <c r="H1125" s="76"/>
      <c r="I1125" s="76"/>
      <c r="J1125" s="76"/>
      <c r="K1125" s="76"/>
      <c r="L1125" s="76"/>
      <c r="M1125" s="76"/>
      <c r="N1125" s="85" t="s">
        <v>40</v>
      </c>
      <c r="O1125" s="76"/>
      <c r="P1125" s="76"/>
      <c r="Q1125" s="76"/>
      <c r="R1125" s="76"/>
      <c r="S1125" s="76"/>
      <c r="T1125" s="76" t="s">
        <v>101</v>
      </c>
      <c r="U1125" s="76"/>
      <c r="V1125" s="76"/>
      <c r="W1125" s="76"/>
      <c r="X1125" s="76"/>
      <c r="Y1125" s="76"/>
      <c r="Z1125" s="76"/>
      <c r="AA1125" s="76"/>
      <c r="AB1125" s="80"/>
      <c r="AD1125" s="87" t="s">
        <v>115</v>
      </c>
      <c r="AE1125" s="58"/>
      <c r="AF1125" s="58"/>
      <c r="AG1125" s="58"/>
      <c r="AH1125" s="72"/>
      <c r="AI1125" s="58"/>
      <c r="AJ1125" s="58"/>
      <c r="AK1125" s="59"/>
    </row>
    <row r="1126" spans="1:37">
      <c r="A1126" s="103" t="s">
        <v>116</v>
      </c>
      <c r="B1126" s="104" t="s">
        <v>117</v>
      </c>
      <c r="C1126" s="104"/>
      <c r="D1126" s="104"/>
      <c r="E1126" s="104"/>
      <c r="F1126" s="104"/>
      <c r="G1126" s="105"/>
      <c r="H1126" s="104" t="s">
        <v>118</v>
      </c>
      <c r="I1126" s="104"/>
      <c r="J1126" s="105"/>
      <c r="K1126" s="106" t="s">
        <v>119</v>
      </c>
      <c r="L1126" s="107" t="s">
        <v>120</v>
      </c>
      <c r="M1126" s="108"/>
      <c r="N1126" s="109" t="s">
        <v>94</v>
      </c>
      <c r="O1126" s="105" t="s">
        <v>116</v>
      </c>
      <c r="P1126" s="104" t="s">
        <v>117</v>
      </c>
      <c r="Q1126" s="104"/>
      <c r="R1126" s="104"/>
      <c r="S1126" s="104"/>
      <c r="T1126" s="104"/>
      <c r="U1126" s="105"/>
      <c r="V1126" s="104" t="s">
        <v>118</v>
      </c>
      <c r="W1126" s="104"/>
      <c r="X1126" s="105"/>
      <c r="Y1126" s="106" t="s">
        <v>119</v>
      </c>
      <c r="Z1126" s="107" t="s">
        <v>120</v>
      </c>
      <c r="AA1126" s="108"/>
      <c r="AB1126" s="109" t="s">
        <v>94</v>
      </c>
    </row>
    <row r="1127" spans="1:37">
      <c r="A1127" s="110" t="s">
        <v>121</v>
      </c>
      <c r="B1127" s="111"/>
      <c r="C1127" s="111"/>
      <c r="D1127" s="111"/>
      <c r="E1127" s="111"/>
      <c r="F1127" s="111"/>
      <c r="G1127" s="112"/>
      <c r="H1127" s="111"/>
      <c r="I1127" s="111"/>
      <c r="J1127" s="112"/>
      <c r="K1127" s="113"/>
      <c r="L1127" s="114"/>
      <c r="M1127" s="115"/>
      <c r="N1127" s="116"/>
      <c r="O1127" s="117" t="s">
        <v>121</v>
      </c>
      <c r="P1127" s="111"/>
      <c r="Q1127" s="111"/>
      <c r="R1127" s="111"/>
      <c r="S1127" s="111"/>
      <c r="T1127" s="111"/>
      <c r="U1127" s="112"/>
      <c r="V1127" s="111"/>
      <c r="W1127" s="111"/>
      <c r="X1127" s="112"/>
      <c r="Y1127" s="113"/>
      <c r="Z1127" s="114"/>
      <c r="AA1127" s="115"/>
      <c r="AB1127" s="116"/>
      <c r="AD1127" s="64" t="s">
        <v>122</v>
      </c>
    </row>
    <row r="1128" spans="1:37">
      <c r="A1128" s="110" t="s">
        <v>123</v>
      </c>
      <c r="B1128" s="111"/>
      <c r="C1128" s="111"/>
      <c r="D1128" s="111"/>
      <c r="E1128" s="111"/>
      <c r="F1128" s="111"/>
      <c r="G1128" s="112"/>
      <c r="H1128" s="111"/>
      <c r="I1128" s="111"/>
      <c r="J1128" s="112"/>
      <c r="K1128" s="118"/>
      <c r="L1128" s="119"/>
      <c r="M1128" s="112"/>
      <c r="N1128" s="116"/>
      <c r="O1128" s="117" t="s">
        <v>123</v>
      </c>
      <c r="P1128" s="111"/>
      <c r="Q1128" s="111"/>
      <c r="R1128" s="111"/>
      <c r="S1128" s="111"/>
      <c r="T1128" s="111"/>
      <c r="U1128" s="112"/>
      <c r="V1128" s="111"/>
      <c r="W1128" s="111"/>
      <c r="X1128" s="112"/>
      <c r="Y1128" s="118"/>
      <c r="Z1128" s="119"/>
      <c r="AA1128" s="112"/>
      <c r="AB1128" s="116"/>
      <c r="AD1128" s="120"/>
      <c r="AE1128" s="58"/>
      <c r="AF1128" s="58"/>
      <c r="AG1128" s="58"/>
      <c r="AH1128" s="58"/>
      <c r="AI1128" s="58"/>
      <c r="AJ1128" s="58"/>
      <c r="AK1128" s="58"/>
    </row>
    <row r="1129" spans="1:37">
      <c r="A1129" s="110" t="s">
        <v>124</v>
      </c>
      <c r="B1129" s="111"/>
      <c r="C1129" s="111"/>
      <c r="D1129" s="111"/>
      <c r="E1129" s="111"/>
      <c r="F1129" s="111"/>
      <c r="G1129" s="112"/>
      <c r="H1129" s="111"/>
      <c r="I1129" s="111"/>
      <c r="J1129" s="112"/>
      <c r="K1129" s="118"/>
      <c r="L1129" s="119"/>
      <c r="M1129" s="112"/>
      <c r="N1129" s="116"/>
      <c r="O1129" s="117" t="s">
        <v>124</v>
      </c>
      <c r="P1129" s="111"/>
      <c r="Q1129" s="111"/>
      <c r="R1129" s="111"/>
      <c r="S1129" s="111"/>
      <c r="T1129" s="111"/>
      <c r="U1129" s="112"/>
      <c r="V1129" s="111"/>
      <c r="W1129" s="111"/>
      <c r="X1129" s="112"/>
      <c r="Y1129" s="118"/>
      <c r="Z1129" s="119"/>
      <c r="AA1129" s="112"/>
      <c r="AB1129" s="116"/>
      <c r="AD1129" s="64" t="s">
        <v>96</v>
      </c>
    </row>
    <row r="1130" spans="1:37">
      <c r="A1130" s="110" t="s">
        <v>125</v>
      </c>
      <c r="B1130" s="111"/>
      <c r="C1130" s="111"/>
      <c r="D1130" s="111"/>
      <c r="E1130" s="111"/>
      <c r="F1130" s="111"/>
      <c r="G1130" s="112"/>
      <c r="H1130" s="111"/>
      <c r="I1130" s="111"/>
      <c r="J1130" s="112"/>
      <c r="K1130" s="118"/>
      <c r="L1130" s="119"/>
      <c r="M1130" s="112"/>
      <c r="N1130" s="116"/>
      <c r="O1130" s="117" t="s">
        <v>125</v>
      </c>
      <c r="P1130" s="111"/>
      <c r="Q1130" s="111"/>
      <c r="R1130" s="111"/>
      <c r="S1130" s="111"/>
      <c r="T1130" s="111"/>
      <c r="U1130" s="112"/>
      <c r="V1130" s="111"/>
      <c r="W1130" s="111"/>
      <c r="X1130" s="112"/>
      <c r="Y1130" s="118"/>
      <c r="Z1130" s="119"/>
      <c r="AA1130" s="112"/>
      <c r="AB1130" s="116"/>
      <c r="AD1130" s="120"/>
      <c r="AE1130" s="58"/>
      <c r="AF1130" s="58"/>
      <c r="AG1130" s="58"/>
      <c r="AH1130" s="58"/>
      <c r="AI1130" s="58"/>
      <c r="AJ1130" s="58"/>
      <c r="AK1130" s="58"/>
    </row>
    <row r="1131" spans="1:37">
      <c r="A1131" s="110" t="s">
        <v>126</v>
      </c>
      <c r="B1131" s="111"/>
      <c r="C1131" s="111"/>
      <c r="D1131" s="111"/>
      <c r="E1131" s="111"/>
      <c r="F1131" s="111"/>
      <c r="G1131" s="112"/>
      <c r="H1131" s="111"/>
      <c r="I1131" s="111"/>
      <c r="J1131" s="112"/>
      <c r="K1131" s="118"/>
      <c r="L1131" s="119"/>
      <c r="M1131" s="112"/>
      <c r="N1131" s="116"/>
      <c r="O1131" s="117" t="s">
        <v>126</v>
      </c>
      <c r="P1131" s="111"/>
      <c r="Q1131" s="111"/>
      <c r="R1131" s="111"/>
      <c r="S1131" s="111"/>
      <c r="T1131" s="111"/>
      <c r="U1131" s="112"/>
      <c r="V1131" s="111"/>
      <c r="W1131" s="111"/>
      <c r="X1131" s="112"/>
      <c r="Y1131" s="118"/>
      <c r="Z1131" s="119"/>
      <c r="AA1131" s="112"/>
      <c r="AB1131" s="116"/>
      <c r="AD1131" s="64" t="s">
        <v>127</v>
      </c>
    </row>
    <row r="1132" spans="1:37">
      <c r="A1132" s="121" t="s">
        <v>128</v>
      </c>
      <c r="B1132" s="58"/>
      <c r="C1132" s="58"/>
      <c r="D1132" s="58"/>
      <c r="E1132" s="58"/>
      <c r="F1132" s="58"/>
      <c r="G1132" s="72"/>
      <c r="H1132" s="58"/>
      <c r="I1132" s="58"/>
      <c r="J1132" s="72"/>
      <c r="K1132" s="122"/>
      <c r="L1132" s="123"/>
      <c r="M1132" s="72"/>
      <c r="N1132" s="59"/>
      <c r="O1132" s="124" t="s">
        <v>128</v>
      </c>
      <c r="P1132" s="58"/>
      <c r="Q1132" s="58"/>
      <c r="R1132" s="58"/>
      <c r="S1132" s="58"/>
      <c r="T1132" s="58"/>
      <c r="U1132" s="72"/>
      <c r="V1132" s="58"/>
      <c r="W1132" s="58"/>
      <c r="X1132" s="72"/>
      <c r="Y1132" s="122"/>
      <c r="Z1132" s="123"/>
      <c r="AA1132" s="72"/>
      <c r="AB1132" s="59"/>
      <c r="AD1132" s="120"/>
      <c r="AE1132" s="125" t="str">
        <f>Daten!$A$35</f>
        <v>Fredenbeck</v>
      </c>
      <c r="AF1132" s="58"/>
      <c r="AG1132" s="58"/>
      <c r="AH1132" s="58"/>
      <c r="AI1132" s="58"/>
      <c r="AJ1132" s="58"/>
      <c r="AK1132" s="58"/>
    </row>
    <row r="1133" spans="1:37">
      <c r="A1133" s="65" t="s">
        <v>129</v>
      </c>
      <c r="N1133" s="61"/>
      <c r="O1133" s="64" t="s">
        <v>129</v>
      </c>
      <c r="AB1133" s="61"/>
      <c r="AD1133" s="64" t="s">
        <v>130</v>
      </c>
    </row>
    <row r="1134" spans="1:37">
      <c r="A1134" s="57"/>
      <c r="B1134" s="58"/>
      <c r="C1134" s="58"/>
      <c r="D1134" s="58"/>
      <c r="E1134" s="58"/>
      <c r="F1134" s="58"/>
      <c r="G1134" s="58"/>
      <c r="H1134" s="58"/>
      <c r="I1134" s="58"/>
      <c r="J1134" s="58"/>
      <c r="K1134" s="58"/>
      <c r="L1134" s="58"/>
      <c r="M1134" s="58"/>
      <c r="N1134" s="59"/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8"/>
      <c r="AB1134" s="59"/>
      <c r="AD1134" s="58"/>
      <c r="AE1134" s="126" t="str">
        <f>Daten!$A$32</f>
        <v>05.05.2017</v>
      </c>
      <c r="AF1134" s="58"/>
      <c r="AG1134" s="58"/>
      <c r="AH1134" s="58"/>
      <c r="AI1134" s="58"/>
      <c r="AJ1134" s="58"/>
      <c r="AK1134" s="58"/>
    </row>
    <row r="1135" spans="1:37">
      <c r="A1135" s="51" t="s">
        <v>95</v>
      </c>
      <c r="B1135" s="52"/>
      <c r="C1135" s="52"/>
      <c r="D1135" s="52"/>
      <c r="E1135" s="53"/>
      <c r="F1135" s="54" t="s">
        <v>96</v>
      </c>
      <c r="G1135" s="52"/>
      <c r="H1135" s="52"/>
      <c r="I1135" s="52"/>
      <c r="J1135" s="52"/>
      <c r="K1135" s="52"/>
      <c r="L1135" s="52"/>
      <c r="M1135" s="52"/>
      <c r="N1135" s="52"/>
      <c r="O1135" s="52"/>
      <c r="P1135" s="53"/>
      <c r="Q1135" s="54" t="s">
        <v>97</v>
      </c>
      <c r="R1135" s="52"/>
      <c r="S1135" s="52"/>
      <c r="T1135" s="52"/>
      <c r="U1135" s="52"/>
      <c r="V1135" s="52"/>
      <c r="W1135" s="52"/>
      <c r="X1135" s="52"/>
      <c r="Y1135" s="52"/>
      <c r="Z1135" s="52"/>
      <c r="AA1135" s="52"/>
      <c r="AB1135" s="53"/>
      <c r="AC1135" s="55" t="s">
        <v>98</v>
      </c>
    </row>
    <row r="1136" spans="1:37">
      <c r="A1136" s="57"/>
      <c r="B1136" s="58"/>
      <c r="C1136" s="58"/>
      <c r="D1136" s="58"/>
      <c r="E1136" s="59"/>
      <c r="F1136" s="58"/>
      <c r="G1136" s="58"/>
      <c r="H1136" s="58"/>
      <c r="I1136" s="58"/>
      <c r="J1136" s="58"/>
      <c r="K1136" s="58"/>
      <c r="L1136" s="58"/>
      <c r="M1136" s="58"/>
      <c r="N1136" s="58"/>
      <c r="O1136" s="58"/>
      <c r="P1136" s="59"/>
      <c r="Q1136" s="58"/>
      <c r="R1136" s="58" t="str">
        <f ca="1">SamstagHaupt!P58</f>
        <v>MTV Jahn Schladen</v>
      </c>
      <c r="S1136" s="58"/>
      <c r="T1136" s="58"/>
      <c r="U1136" s="58"/>
      <c r="V1136" s="58"/>
      <c r="W1136" s="58"/>
      <c r="X1136" s="58"/>
      <c r="Y1136" s="58"/>
      <c r="Z1136" s="58"/>
      <c r="AA1136" s="58" t="str">
        <f>SamstagHaupt!N58</f>
        <v>M40</v>
      </c>
      <c r="AB1136" s="59"/>
      <c r="AC1136" s="55" t="s">
        <v>99</v>
      </c>
    </row>
    <row r="1137" spans="1:37" ht="15.95" customHeight="1">
      <c r="A1137" s="60" t="s">
        <v>100</v>
      </c>
      <c r="C1137" s="56" t="str">
        <f ca="1">SamstagHaupt!I58</f>
        <v>VfL Waiblingen</v>
      </c>
      <c r="M1137" s="61"/>
      <c r="N1137" s="62" t="s">
        <v>101</v>
      </c>
      <c r="O1137" s="63"/>
      <c r="P1137" s="56" t="str">
        <f ca="1">SamstagHaupt!M58</f>
        <v>TV Winterhagen</v>
      </c>
      <c r="AB1137" s="61"/>
    </row>
    <row r="1138" spans="1:37">
      <c r="A1138" s="57"/>
      <c r="B1138" s="58"/>
      <c r="C1138" s="58"/>
      <c r="M1138" s="61"/>
      <c r="N1138" s="62"/>
      <c r="AB1138" s="61"/>
      <c r="AD1138" s="64" t="s">
        <v>37</v>
      </c>
      <c r="AG1138" s="64" t="s">
        <v>102</v>
      </c>
      <c r="AJ1138" s="64" t="s">
        <v>39</v>
      </c>
    </row>
    <row r="1139" spans="1:37">
      <c r="A1139" s="65" t="s">
        <v>100</v>
      </c>
      <c r="C1139" s="66"/>
      <c r="D1139" s="67"/>
      <c r="E1139" s="67"/>
      <c r="F1139" s="67"/>
      <c r="G1139" s="67"/>
      <c r="H1139" s="68"/>
      <c r="I1139" s="67"/>
      <c r="J1139" s="67"/>
      <c r="K1139" s="67"/>
      <c r="L1139" s="67"/>
      <c r="M1139" s="68"/>
      <c r="N1139" s="67"/>
      <c r="O1139" s="67"/>
      <c r="P1139" s="67"/>
      <c r="Q1139" s="67"/>
      <c r="R1139" s="68"/>
      <c r="S1139" s="67"/>
      <c r="T1139" s="67"/>
      <c r="U1139" s="67"/>
      <c r="V1139" s="67"/>
      <c r="W1139" s="68"/>
      <c r="X1139" s="67"/>
      <c r="Y1139" s="67"/>
      <c r="Z1139" s="67"/>
      <c r="AA1139" s="67"/>
      <c r="AB1139" s="68"/>
      <c r="AC1139" s="62"/>
      <c r="AD1139" s="69"/>
      <c r="AE1139" s="53"/>
      <c r="AF1139" s="62"/>
      <c r="AG1139" s="69"/>
      <c r="AH1139" s="53"/>
      <c r="AJ1139" s="69"/>
      <c r="AK1139" s="53"/>
    </row>
    <row r="1140" spans="1:37">
      <c r="A1140" s="70" t="s">
        <v>101</v>
      </c>
      <c r="B1140" s="58"/>
      <c r="C1140" s="71"/>
      <c r="D1140" s="72"/>
      <c r="E1140" s="72"/>
      <c r="F1140" s="72"/>
      <c r="G1140" s="72"/>
      <c r="H1140" s="59"/>
      <c r="I1140" s="72"/>
      <c r="J1140" s="72"/>
      <c r="K1140" s="72"/>
      <c r="L1140" s="72"/>
      <c r="M1140" s="59"/>
      <c r="N1140" s="72"/>
      <c r="O1140" s="72"/>
      <c r="P1140" s="72"/>
      <c r="Q1140" s="72"/>
      <c r="R1140" s="59"/>
      <c r="S1140" s="72"/>
      <c r="T1140" s="72"/>
      <c r="U1140" s="72"/>
      <c r="V1140" s="72"/>
      <c r="W1140" s="59"/>
      <c r="X1140" s="72"/>
      <c r="Y1140" s="72"/>
      <c r="Z1140" s="72"/>
      <c r="AA1140" s="72"/>
      <c r="AB1140" s="59"/>
      <c r="AC1140" s="62"/>
      <c r="AD1140" s="462">
        <f>SamstagHaupt!C58</f>
        <v>10</v>
      </c>
      <c r="AE1140" s="463"/>
      <c r="AF1140" s="62"/>
      <c r="AG1140" s="462">
        <f>SamstagHaupt!E58</f>
        <v>37</v>
      </c>
      <c r="AH1140" s="463"/>
      <c r="AJ1140" s="462">
        <f>SamstagHaupt!F58</f>
        <v>1</v>
      </c>
      <c r="AK1140" s="463"/>
    </row>
    <row r="1141" spans="1:37">
      <c r="A1141" s="65" t="s">
        <v>100</v>
      </c>
      <c r="C1141" s="66"/>
      <c r="D1141" s="67"/>
      <c r="E1141" s="67"/>
      <c r="F1141" s="67"/>
      <c r="G1141" s="67"/>
      <c r="H1141" s="68"/>
      <c r="I1141" s="67"/>
      <c r="J1141" s="67"/>
      <c r="K1141" s="67"/>
      <c r="L1141" s="67"/>
      <c r="M1141" s="68"/>
      <c r="N1141" s="67"/>
      <c r="O1141" s="67"/>
      <c r="P1141" s="67"/>
      <c r="Q1141" s="67"/>
      <c r="R1141" s="68"/>
      <c r="S1141" s="67"/>
      <c r="T1141" s="67"/>
      <c r="U1141" s="67"/>
      <c r="V1141" s="67"/>
      <c r="W1141" s="68"/>
      <c r="X1141" s="67"/>
      <c r="Y1141" s="67"/>
      <c r="Z1141" s="67"/>
      <c r="AA1141" s="67"/>
      <c r="AB1141" s="68"/>
      <c r="AC1141" s="62"/>
      <c r="AD1141" s="57"/>
      <c r="AE1141" s="59"/>
      <c r="AF1141" s="62"/>
      <c r="AG1141" s="57"/>
      <c r="AH1141" s="59"/>
      <c r="AJ1141" s="57"/>
      <c r="AK1141" s="59"/>
    </row>
    <row r="1142" spans="1:37">
      <c r="A1142" s="70" t="s">
        <v>101</v>
      </c>
      <c r="B1142" s="58"/>
      <c r="C1142" s="71"/>
      <c r="D1142" s="72"/>
      <c r="E1142" s="72"/>
      <c r="F1142" s="72"/>
      <c r="G1142" s="72"/>
      <c r="H1142" s="59"/>
      <c r="I1142" s="72"/>
      <c r="J1142" s="72"/>
      <c r="K1142" s="72"/>
      <c r="L1142" s="72"/>
      <c r="M1142" s="59"/>
      <c r="N1142" s="72"/>
      <c r="O1142" s="72"/>
      <c r="P1142" s="72"/>
      <c r="Q1142" s="72"/>
      <c r="R1142" s="59"/>
      <c r="S1142" s="72"/>
      <c r="T1142" s="72"/>
      <c r="U1142" s="72"/>
      <c r="V1142" s="72"/>
      <c r="W1142" s="59"/>
      <c r="X1142" s="72"/>
      <c r="Y1142" s="72"/>
      <c r="Z1142" s="72"/>
      <c r="AA1142" s="72"/>
      <c r="AB1142" s="59"/>
      <c r="AC1142" s="62"/>
      <c r="AD1142" s="62"/>
      <c r="AE1142" s="62"/>
      <c r="AF1142" s="62"/>
      <c r="AG1142" s="62"/>
    </row>
    <row r="1143" spans="1:37">
      <c r="A1143" s="65" t="s">
        <v>100</v>
      </c>
      <c r="C1143" s="66"/>
      <c r="D1143" s="67"/>
      <c r="E1143" s="67"/>
      <c r="F1143" s="67"/>
      <c r="G1143" s="67"/>
      <c r="H1143" s="68"/>
      <c r="I1143" s="67"/>
      <c r="J1143" s="67"/>
      <c r="K1143" s="67"/>
      <c r="L1143" s="67"/>
      <c r="M1143" s="68"/>
      <c r="N1143" s="67"/>
      <c r="O1143" s="67"/>
      <c r="P1143" s="67"/>
      <c r="Q1143" s="67"/>
      <c r="R1143" s="68"/>
      <c r="S1143" s="67"/>
      <c r="T1143" s="67"/>
      <c r="U1143" s="67"/>
      <c r="V1143" s="67"/>
      <c r="W1143" s="68"/>
      <c r="X1143" s="67"/>
      <c r="Y1143" s="67"/>
      <c r="Z1143" s="67"/>
      <c r="AA1143" s="67"/>
      <c r="AB1143" s="68"/>
      <c r="AC1143" s="62"/>
      <c r="AD1143" s="73" t="s">
        <v>103</v>
      </c>
      <c r="AE1143" s="62"/>
      <c r="AF1143" s="62"/>
      <c r="AG1143" s="62"/>
    </row>
    <row r="1144" spans="1:37">
      <c r="A1144" s="70" t="s">
        <v>101</v>
      </c>
      <c r="B1144" s="58"/>
      <c r="C1144" s="71"/>
      <c r="D1144" s="72"/>
      <c r="E1144" s="72"/>
      <c r="F1144" s="72"/>
      <c r="G1144" s="72"/>
      <c r="H1144" s="59"/>
      <c r="I1144" s="72"/>
      <c r="J1144" s="72"/>
      <c r="K1144" s="72"/>
      <c r="L1144" s="72"/>
      <c r="M1144" s="59"/>
      <c r="N1144" s="72"/>
      <c r="O1144" s="72"/>
      <c r="P1144" s="72"/>
      <c r="Q1144" s="72"/>
      <c r="R1144" s="59"/>
      <c r="S1144" s="72"/>
      <c r="T1144" s="72"/>
      <c r="U1144" s="72"/>
      <c r="V1144" s="72"/>
      <c r="W1144" s="59"/>
      <c r="X1144" s="72"/>
      <c r="Y1144" s="72"/>
      <c r="Z1144" s="72"/>
      <c r="AA1144" s="72"/>
      <c r="AB1144" s="59"/>
      <c r="AC1144" s="62"/>
      <c r="AD1144" s="62"/>
      <c r="AE1144" s="62"/>
      <c r="AF1144" s="62"/>
      <c r="AG1144" s="62"/>
    </row>
    <row r="1145" spans="1:37">
      <c r="A1145" s="65" t="s">
        <v>100</v>
      </c>
      <c r="C1145" s="66"/>
      <c r="D1145" s="67"/>
      <c r="E1145" s="67"/>
      <c r="F1145" s="67"/>
      <c r="G1145" s="67"/>
      <c r="H1145" s="68"/>
      <c r="I1145" s="67"/>
      <c r="J1145" s="67"/>
      <c r="K1145" s="67"/>
      <c r="L1145" s="67"/>
      <c r="M1145" s="68"/>
      <c r="N1145" s="67"/>
      <c r="O1145" s="67"/>
      <c r="P1145" s="67"/>
      <c r="Q1145" s="67"/>
      <c r="R1145" s="68"/>
      <c r="S1145" s="67"/>
      <c r="T1145" s="67"/>
      <c r="U1145" s="67"/>
      <c r="V1145" s="67"/>
      <c r="W1145" s="68"/>
      <c r="X1145" s="67"/>
      <c r="Y1145" s="67"/>
      <c r="Z1145" s="67"/>
      <c r="AA1145" s="67"/>
      <c r="AB1145" s="68"/>
      <c r="AC1145" s="62"/>
      <c r="AD1145" s="74" t="str">
        <f>Daten!$A$31</f>
        <v>DM Senioren 2017</v>
      </c>
      <c r="AE1145" s="58"/>
      <c r="AF1145" s="58"/>
      <c r="AG1145" s="58"/>
      <c r="AH1145" s="58"/>
      <c r="AI1145" s="58"/>
      <c r="AJ1145" s="58"/>
      <c r="AK1145" s="58"/>
    </row>
    <row r="1146" spans="1:37">
      <c r="A1146" s="70" t="s">
        <v>101</v>
      </c>
      <c r="B1146" s="58"/>
      <c r="C1146" s="71"/>
      <c r="D1146" s="72"/>
      <c r="E1146" s="72"/>
      <c r="F1146" s="72"/>
      <c r="G1146" s="72"/>
      <c r="H1146" s="59"/>
      <c r="I1146" s="72"/>
      <c r="J1146" s="72"/>
      <c r="K1146" s="72"/>
      <c r="L1146" s="72"/>
      <c r="M1146" s="59"/>
      <c r="N1146" s="72"/>
      <c r="O1146" s="72"/>
      <c r="P1146" s="72"/>
      <c r="Q1146" s="72"/>
      <c r="R1146" s="59"/>
      <c r="S1146" s="72"/>
      <c r="T1146" s="72"/>
      <c r="U1146" s="72"/>
      <c r="V1146" s="72"/>
      <c r="W1146" s="59"/>
      <c r="X1146" s="72"/>
      <c r="Y1146" s="72"/>
      <c r="Z1146" s="72"/>
      <c r="AA1146" s="72"/>
      <c r="AB1146" s="59"/>
      <c r="AC1146" s="62"/>
      <c r="AD1146" s="75" t="str">
        <f>SamstagHaupt!G58</f>
        <v>M40</v>
      </c>
      <c r="AE1146" s="76"/>
      <c r="AF1146" s="76"/>
      <c r="AG1146" s="75" t="s">
        <v>34</v>
      </c>
      <c r="AH1146" s="76"/>
      <c r="AI1146" s="76"/>
      <c r="AJ1146" s="76"/>
      <c r="AK1146" s="76"/>
    </row>
    <row r="1147" spans="1:37">
      <c r="A1147" s="65" t="s">
        <v>100</v>
      </c>
      <c r="C1147" s="66"/>
      <c r="D1147" s="67"/>
      <c r="E1147" s="67"/>
      <c r="F1147" s="67"/>
      <c r="G1147" s="67"/>
      <c r="H1147" s="68"/>
      <c r="I1147" s="67"/>
      <c r="J1147" s="67"/>
      <c r="K1147" s="67"/>
      <c r="L1147" s="67"/>
      <c r="M1147" s="68"/>
      <c r="N1147" s="67"/>
      <c r="O1147" s="67"/>
      <c r="P1147" s="67"/>
      <c r="Q1147" s="67"/>
      <c r="R1147" s="68"/>
      <c r="S1147" s="67"/>
      <c r="T1147" s="67"/>
      <c r="U1147" s="67"/>
      <c r="V1147" s="67"/>
      <c r="W1147" s="68"/>
      <c r="X1147" s="67"/>
      <c r="Y1147" s="67"/>
      <c r="Z1147" s="67"/>
      <c r="AA1147" s="67"/>
      <c r="AB1147" s="68"/>
      <c r="AC1147" s="62"/>
      <c r="AD1147" s="77"/>
      <c r="AE1147" s="62"/>
      <c r="AF1147" s="62"/>
      <c r="AG1147" s="62"/>
      <c r="AH1147" s="62"/>
      <c r="AI1147" s="62"/>
      <c r="AJ1147" s="62"/>
      <c r="AK1147" s="62"/>
    </row>
    <row r="1148" spans="1:37">
      <c r="A1148" s="70" t="s">
        <v>101</v>
      </c>
      <c r="B1148" s="58"/>
      <c r="C1148" s="71"/>
      <c r="D1148" s="72"/>
      <c r="E1148" s="72"/>
      <c r="F1148" s="72"/>
      <c r="G1148" s="72"/>
      <c r="H1148" s="59"/>
      <c r="I1148" s="72"/>
      <c r="J1148" s="72"/>
      <c r="K1148" s="72"/>
      <c r="L1148" s="72"/>
      <c r="M1148" s="59"/>
      <c r="N1148" s="72"/>
      <c r="O1148" s="72"/>
      <c r="P1148" s="72"/>
      <c r="Q1148" s="72"/>
      <c r="R1148" s="59"/>
      <c r="S1148" s="72"/>
      <c r="T1148" s="72"/>
      <c r="U1148" s="72"/>
      <c r="V1148" s="72"/>
      <c r="W1148" s="59"/>
      <c r="X1148" s="72"/>
      <c r="Y1148" s="72"/>
      <c r="Z1148" s="72"/>
      <c r="AA1148" s="72"/>
      <c r="AB1148" s="59"/>
      <c r="AC1148" s="62"/>
      <c r="AD1148" s="78" t="s">
        <v>104</v>
      </c>
      <c r="AE1148" s="76"/>
      <c r="AF1148" s="76"/>
      <c r="AG1148" s="76"/>
      <c r="AH1148" s="79"/>
      <c r="AI1148" s="76"/>
      <c r="AJ1148" s="76"/>
      <c r="AK1148" s="80"/>
    </row>
    <row r="1149" spans="1:37">
      <c r="D1149" s="64"/>
      <c r="AD1149" s="81"/>
      <c r="AE1149" s="52"/>
      <c r="AF1149" s="52"/>
      <c r="AG1149" s="52"/>
      <c r="AH1149" s="82"/>
      <c r="AI1149" s="52"/>
      <c r="AJ1149" s="52"/>
      <c r="AK1149" s="53"/>
    </row>
    <row r="1150" spans="1:37">
      <c r="A1150" s="83" t="s">
        <v>105</v>
      </c>
      <c r="B1150" s="76"/>
      <c r="C1150" s="80"/>
      <c r="D1150" s="84"/>
      <c r="E1150" s="84" t="s">
        <v>100</v>
      </c>
      <c r="F1150" s="85" t="s">
        <v>21</v>
      </c>
      <c r="G1150" s="84" t="s">
        <v>101</v>
      </c>
      <c r="H1150" s="86"/>
      <c r="I1150" s="84" t="s">
        <v>106</v>
      </c>
      <c r="J1150" s="84"/>
      <c r="K1150" s="84"/>
      <c r="L1150" s="84"/>
      <c r="M1150" s="86"/>
      <c r="N1150" s="84" t="s">
        <v>107</v>
      </c>
      <c r="O1150" s="84"/>
      <c r="P1150" s="84"/>
      <c r="Q1150" s="84"/>
      <c r="R1150" s="86"/>
      <c r="S1150" s="73"/>
      <c r="T1150" s="73"/>
      <c r="AD1150" s="87" t="s">
        <v>108</v>
      </c>
      <c r="AE1150" s="58"/>
      <c r="AF1150" s="58"/>
      <c r="AG1150" s="58"/>
      <c r="AH1150" s="72"/>
      <c r="AI1150" s="58"/>
      <c r="AJ1150" s="58"/>
      <c r="AK1150" s="59"/>
    </row>
    <row r="1151" spans="1:37">
      <c r="A1151" s="60"/>
      <c r="C1151" s="61"/>
      <c r="H1151" s="61"/>
      <c r="M1151" s="61"/>
      <c r="N1151" s="88"/>
      <c r="O1151" s="89"/>
      <c r="P1151" s="89"/>
      <c r="Q1151" s="89"/>
      <c r="R1151" s="90"/>
      <c r="S1151" s="62"/>
      <c r="T1151" s="56" t="s">
        <v>109</v>
      </c>
      <c r="AD1151" s="91"/>
      <c r="AE1151" s="62"/>
      <c r="AF1151" s="62"/>
      <c r="AG1151" s="62"/>
      <c r="AH1151" s="92"/>
      <c r="AI1151" s="62"/>
      <c r="AJ1151" s="62"/>
      <c r="AK1151" s="61"/>
    </row>
    <row r="1152" spans="1:37">
      <c r="A1152" s="93" t="s">
        <v>110</v>
      </c>
      <c r="B1152" s="58"/>
      <c r="C1152" s="59"/>
      <c r="D1152" s="58"/>
      <c r="E1152" s="58"/>
      <c r="F1152" s="94" t="s">
        <v>21</v>
      </c>
      <c r="G1152" s="58"/>
      <c r="H1152" s="59"/>
      <c r="I1152" s="58"/>
      <c r="J1152" s="58"/>
      <c r="K1152" s="94" t="s">
        <v>21</v>
      </c>
      <c r="L1152" s="58"/>
      <c r="M1152" s="59"/>
      <c r="N1152" s="95"/>
      <c r="O1152" s="95"/>
      <c r="P1152" s="96"/>
      <c r="Q1152" s="97"/>
      <c r="R1152" s="98"/>
      <c r="S1152" s="62"/>
      <c r="T1152" s="62"/>
      <c r="AD1152" s="87" t="s">
        <v>111</v>
      </c>
      <c r="AE1152" s="58"/>
      <c r="AF1152" s="58"/>
      <c r="AG1152" s="58"/>
      <c r="AH1152" s="72"/>
      <c r="AI1152" s="58"/>
      <c r="AJ1152" s="58"/>
      <c r="AK1152" s="59"/>
    </row>
    <row r="1153" spans="1:37">
      <c r="A1153" s="60"/>
      <c r="C1153" s="61"/>
      <c r="H1153" s="61"/>
      <c r="K1153" s="99"/>
      <c r="M1153" s="61"/>
      <c r="N1153" s="62"/>
      <c r="Q1153" s="100"/>
      <c r="R1153" s="61"/>
      <c r="S1153" s="62"/>
      <c r="T1153" s="58"/>
      <c r="U1153" s="58"/>
      <c r="V1153" s="58"/>
      <c r="W1153" s="58"/>
      <c r="X1153" s="58"/>
      <c r="Y1153" s="58"/>
      <c r="Z1153" s="58"/>
      <c r="AA1153" s="58"/>
      <c r="AB1153" s="58"/>
      <c r="AC1153" s="62"/>
      <c r="AD1153" s="91"/>
      <c r="AE1153" s="62"/>
      <c r="AF1153" s="62"/>
      <c r="AG1153" s="62"/>
      <c r="AH1153" s="92"/>
      <c r="AI1153" s="62"/>
      <c r="AJ1153" s="62"/>
      <c r="AK1153" s="61"/>
    </row>
    <row r="1154" spans="1:37">
      <c r="A1154" s="93" t="s">
        <v>112</v>
      </c>
      <c r="B1154" s="58"/>
      <c r="C1154" s="59"/>
      <c r="D1154" s="58"/>
      <c r="E1154" s="58"/>
      <c r="F1154" s="94" t="s">
        <v>21</v>
      </c>
      <c r="G1154" s="58"/>
      <c r="H1154" s="59"/>
      <c r="I1154" s="58"/>
      <c r="J1154" s="58"/>
      <c r="K1154" s="94" t="s">
        <v>21</v>
      </c>
      <c r="L1154" s="58"/>
      <c r="M1154" s="59"/>
      <c r="N1154" s="58"/>
      <c r="O1154" s="58"/>
      <c r="P1154" s="94" t="s">
        <v>21</v>
      </c>
      <c r="Q1154" s="101"/>
      <c r="R1154" s="59"/>
      <c r="S1154" s="62"/>
      <c r="T1154" s="62"/>
      <c r="AD1154" s="87" t="s">
        <v>113</v>
      </c>
      <c r="AE1154" s="58"/>
      <c r="AF1154" s="58"/>
      <c r="AG1154" s="58"/>
      <c r="AH1154" s="72"/>
      <c r="AI1154" s="58"/>
      <c r="AJ1154" s="58"/>
      <c r="AK1154" s="59"/>
    </row>
    <row r="1155" spans="1:37">
      <c r="AD1155" s="91" t="s">
        <v>114</v>
      </c>
      <c r="AE1155" s="62"/>
      <c r="AF1155" s="62"/>
      <c r="AG1155" s="62"/>
      <c r="AH1155" s="92"/>
      <c r="AI1155" s="62"/>
      <c r="AJ1155" s="62"/>
      <c r="AK1155" s="61"/>
    </row>
    <row r="1156" spans="1:37">
      <c r="A1156" s="102"/>
      <c r="B1156" s="76"/>
      <c r="C1156" s="76"/>
      <c r="D1156" s="76"/>
      <c r="E1156" s="76" t="s">
        <v>100</v>
      </c>
      <c r="F1156" s="76"/>
      <c r="G1156" s="76"/>
      <c r="H1156" s="76"/>
      <c r="I1156" s="76"/>
      <c r="J1156" s="76"/>
      <c r="K1156" s="76"/>
      <c r="L1156" s="76"/>
      <c r="M1156" s="76"/>
      <c r="N1156" s="85" t="s">
        <v>40</v>
      </c>
      <c r="O1156" s="76"/>
      <c r="P1156" s="76"/>
      <c r="Q1156" s="76"/>
      <c r="R1156" s="76"/>
      <c r="S1156" s="76"/>
      <c r="T1156" s="76" t="s">
        <v>101</v>
      </c>
      <c r="U1156" s="76"/>
      <c r="V1156" s="76"/>
      <c r="W1156" s="76"/>
      <c r="X1156" s="76"/>
      <c r="Y1156" s="76"/>
      <c r="Z1156" s="76"/>
      <c r="AA1156" s="76"/>
      <c r="AB1156" s="80"/>
      <c r="AD1156" s="87" t="s">
        <v>115</v>
      </c>
      <c r="AE1156" s="58"/>
      <c r="AF1156" s="58"/>
      <c r="AG1156" s="58"/>
      <c r="AH1156" s="72"/>
      <c r="AI1156" s="58"/>
      <c r="AJ1156" s="58"/>
      <c r="AK1156" s="59"/>
    </row>
    <row r="1157" spans="1:37">
      <c r="A1157" s="103" t="s">
        <v>116</v>
      </c>
      <c r="B1157" s="104" t="s">
        <v>117</v>
      </c>
      <c r="C1157" s="104"/>
      <c r="D1157" s="104"/>
      <c r="E1157" s="104"/>
      <c r="F1157" s="104"/>
      <c r="G1157" s="105"/>
      <c r="H1157" s="104" t="s">
        <v>118</v>
      </c>
      <c r="I1157" s="104"/>
      <c r="J1157" s="105"/>
      <c r="K1157" s="106" t="s">
        <v>119</v>
      </c>
      <c r="L1157" s="107" t="s">
        <v>120</v>
      </c>
      <c r="M1157" s="108"/>
      <c r="N1157" s="109" t="s">
        <v>94</v>
      </c>
      <c r="O1157" s="105" t="s">
        <v>116</v>
      </c>
      <c r="P1157" s="104" t="s">
        <v>117</v>
      </c>
      <c r="Q1157" s="104"/>
      <c r="R1157" s="104"/>
      <c r="S1157" s="104"/>
      <c r="T1157" s="104"/>
      <c r="U1157" s="105"/>
      <c r="V1157" s="104" t="s">
        <v>118</v>
      </c>
      <c r="W1157" s="104"/>
      <c r="X1157" s="105"/>
      <c r="Y1157" s="106" t="s">
        <v>119</v>
      </c>
      <c r="Z1157" s="107" t="s">
        <v>120</v>
      </c>
      <c r="AA1157" s="108"/>
      <c r="AB1157" s="109" t="s">
        <v>94</v>
      </c>
    </row>
    <row r="1158" spans="1:37">
      <c r="A1158" s="110" t="s">
        <v>121</v>
      </c>
      <c r="B1158" s="111"/>
      <c r="C1158" s="111"/>
      <c r="D1158" s="111"/>
      <c r="E1158" s="111"/>
      <c r="F1158" s="111"/>
      <c r="G1158" s="112"/>
      <c r="H1158" s="111"/>
      <c r="I1158" s="111"/>
      <c r="J1158" s="112"/>
      <c r="K1158" s="113"/>
      <c r="L1158" s="114"/>
      <c r="M1158" s="115"/>
      <c r="N1158" s="116"/>
      <c r="O1158" s="117" t="s">
        <v>121</v>
      </c>
      <c r="P1158" s="111"/>
      <c r="Q1158" s="111"/>
      <c r="R1158" s="111"/>
      <c r="S1158" s="111"/>
      <c r="T1158" s="111"/>
      <c r="U1158" s="112"/>
      <c r="V1158" s="111"/>
      <c r="W1158" s="111"/>
      <c r="X1158" s="112"/>
      <c r="Y1158" s="113"/>
      <c r="Z1158" s="114"/>
      <c r="AA1158" s="115"/>
      <c r="AB1158" s="116"/>
      <c r="AD1158" s="64" t="s">
        <v>122</v>
      </c>
    </row>
    <row r="1159" spans="1:37">
      <c r="A1159" s="110" t="s">
        <v>123</v>
      </c>
      <c r="B1159" s="111"/>
      <c r="C1159" s="111"/>
      <c r="D1159" s="111"/>
      <c r="E1159" s="111"/>
      <c r="F1159" s="111"/>
      <c r="G1159" s="112"/>
      <c r="H1159" s="111"/>
      <c r="I1159" s="111"/>
      <c r="J1159" s="112"/>
      <c r="K1159" s="118"/>
      <c r="L1159" s="119"/>
      <c r="M1159" s="112"/>
      <c r="N1159" s="116"/>
      <c r="O1159" s="117" t="s">
        <v>123</v>
      </c>
      <c r="P1159" s="111"/>
      <c r="Q1159" s="111"/>
      <c r="R1159" s="111"/>
      <c r="S1159" s="111"/>
      <c r="T1159" s="111"/>
      <c r="U1159" s="112"/>
      <c r="V1159" s="111"/>
      <c r="W1159" s="111"/>
      <c r="X1159" s="112"/>
      <c r="Y1159" s="118"/>
      <c r="Z1159" s="119"/>
      <c r="AA1159" s="112"/>
      <c r="AB1159" s="116"/>
      <c r="AD1159" s="120"/>
      <c r="AE1159" s="58"/>
      <c r="AF1159" s="58"/>
      <c r="AG1159" s="58"/>
      <c r="AH1159" s="58"/>
      <c r="AI1159" s="58"/>
      <c r="AJ1159" s="58"/>
      <c r="AK1159" s="58"/>
    </row>
    <row r="1160" spans="1:37">
      <c r="A1160" s="110" t="s">
        <v>124</v>
      </c>
      <c r="B1160" s="111"/>
      <c r="C1160" s="111"/>
      <c r="D1160" s="111"/>
      <c r="E1160" s="111"/>
      <c r="F1160" s="111"/>
      <c r="G1160" s="112"/>
      <c r="H1160" s="111"/>
      <c r="I1160" s="111"/>
      <c r="J1160" s="112"/>
      <c r="K1160" s="118"/>
      <c r="L1160" s="119"/>
      <c r="M1160" s="112"/>
      <c r="N1160" s="116"/>
      <c r="O1160" s="117" t="s">
        <v>124</v>
      </c>
      <c r="P1160" s="111"/>
      <c r="Q1160" s="111"/>
      <c r="R1160" s="111"/>
      <c r="S1160" s="111"/>
      <c r="T1160" s="111"/>
      <c r="U1160" s="112"/>
      <c r="V1160" s="111"/>
      <c r="W1160" s="111"/>
      <c r="X1160" s="112"/>
      <c r="Y1160" s="118"/>
      <c r="Z1160" s="119"/>
      <c r="AA1160" s="112"/>
      <c r="AB1160" s="116"/>
      <c r="AD1160" s="64" t="s">
        <v>96</v>
      </c>
    </row>
    <row r="1161" spans="1:37">
      <c r="A1161" s="110" t="s">
        <v>125</v>
      </c>
      <c r="B1161" s="111"/>
      <c r="C1161" s="111"/>
      <c r="D1161" s="111"/>
      <c r="E1161" s="111"/>
      <c r="F1161" s="111"/>
      <c r="G1161" s="112"/>
      <c r="H1161" s="111"/>
      <c r="I1161" s="111"/>
      <c r="J1161" s="112"/>
      <c r="K1161" s="118"/>
      <c r="L1161" s="119"/>
      <c r="M1161" s="112"/>
      <c r="N1161" s="116"/>
      <c r="O1161" s="117" t="s">
        <v>125</v>
      </c>
      <c r="P1161" s="111"/>
      <c r="Q1161" s="111"/>
      <c r="R1161" s="111"/>
      <c r="S1161" s="111"/>
      <c r="T1161" s="111"/>
      <c r="U1161" s="112"/>
      <c r="V1161" s="111"/>
      <c r="W1161" s="111"/>
      <c r="X1161" s="112"/>
      <c r="Y1161" s="118"/>
      <c r="Z1161" s="119"/>
      <c r="AA1161" s="112"/>
      <c r="AB1161" s="116"/>
      <c r="AD1161" s="120"/>
      <c r="AE1161" s="58"/>
      <c r="AF1161" s="58"/>
      <c r="AG1161" s="58"/>
      <c r="AH1161" s="58"/>
      <c r="AI1161" s="58"/>
      <c r="AJ1161" s="58"/>
      <c r="AK1161" s="58"/>
    </row>
    <row r="1162" spans="1:37">
      <c r="A1162" s="110" t="s">
        <v>126</v>
      </c>
      <c r="B1162" s="111"/>
      <c r="C1162" s="111"/>
      <c r="D1162" s="111"/>
      <c r="E1162" s="111"/>
      <c r="F1162" s="111"/>
      <c r="G1162" s="112"/>
      <c r="H1162" s="111"/>
      <c r="I1162" s="111"/>
      <c r="J1162" s="112"/>
      <c r="K1162" s="118"/>
      <c r="L1162" s="119"/>
      <c r="M1162" s="112"/>
      <c r="N1162" s="116"/>
      <c r="O1162" s="117" t="s">
        <v>126</v>
      </c>
      <c r="P1162" s="111"/>
      <c r="Q1162" s="111"/>
      <c r="R1162" s="111"/>
      <c r="S1162" s="111"/>
      <c r="T1162" s="111"/>
      <c r="U1162" s="112"/>
      <c r="V1162" s="111"/>
      <c r="W1162" s="111"/>
      <c r="X1162" s="112"/>
      <c r="Y1162" s="118"/>
      <c r="Z1162" s="119"/>
      <c r="AA1162" s="112"/>
      <c r="AB1162" s="116"/>
      <c r="AD1162" s="64" t="s">
        <v>127</v>
      </c>
    </row>
    <row r="1163" spans="1:37">
      <c r="A1163" s="121" t="s">
        <v>128</v>
      </c>
      <c r="B1163" s="58"/>
      <c r="C1163" s="58"/>
      <c r="D1163" s="58"/>
      <c r="E1163" s="58"/>
      <c r="F1163" s="58"/>
      <c r="G1163" s="72"/>
      <c r="H1163" s="58"/>
      <c r="I1163" s="58"/>
      <c r="J1163" s="72"/>
      <c r="K1163" s="122"/>
      <c r="L1163" s="123"/>
      <c r="M1163" s="72"/>
      <c r="N1163" s="59"/>
      <c r="O1163" s="124" t="s">
        <v>128</v>
      </c>
      <c r="P1163" s="58"/>
      <c r="Q1163" s="58"/>
      <c r="R1163" s="58"/>
      <c r="S1163" s="58"/>
      <c r="T1163" s="58"/>
      <c r="U1163" s="72"/>
      <c r="V1163" s="58"/>
      <c r="W1163" s="58"/>
      <c r="X1163" s="72"/>
      <c r="Y1163" s="122"/>
      <c r="Z1163" s="123"/>
      <c r="AA1163" s="72"/>
      <c r="AB1163" s="59"/>
      <c r="AD1163" s="125"/>
      <c r="AE1163" s="125" t="str">
        <f>Daten!$A$35</f>
        <v>Fredenbeck</v>
      </c>
      <c r="AF1163" s="58"/>
      <c r="AG1163" s="58"/>
      <c r="AH1163" s="58"/>
      <c r="AI1163" s="58"/>
      <c r="AJ1163" s="58"/>
      <c r="AK1163" s="58"/>
    </row>
    <row r="1164" spans="1:37">
      <c r="A1164" s="65" t="s">
        <v>129</v>
      </c>
      <c r="N1164" s="61"/>
      <c r="O1164" s="64" t="s">
        <v>129</v>
      </c>
      <c r="AB1164" s="61"/>
      <c r="AD1164" s="64" t="s">
        <v>130</v>
      </c>
    </row>
    <row r="1165" spans="1:37">
      <c r="A1165" s="57"/>
      <c r="B1165" s="58"/>
      <c r="C1165" s="58"/>
      <c r="D1165" s="58"/>
      <c r="E1165" s="58"/>
      <c r="F1165" s="58"/>
      <c r="G1165" s="58"/>
      <c r="H1165" s="58"/>
      <c r="I1165" s="58"/>
      <c r="J1165" s="58"/>
      <c r="K1165" s="58"/>
      <c r="L1165" s="58"/>
      <c r="M1165" s="58"/>
      <c r="N1165" s="59"/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8"/>
      <c r="AB1165" s="59"/>
      <c r="AD1165" s="58"/>
      <c r="AE1165" s="126" t="str">
        <f>Daten!$A$32</f>
        <v>05.05.2017</v>
      </c>
      <c r="AF1165" s="58"/>
      <c r="AG1165" s="58"/>
      <c r="AH1165" s="58"/>
      <c r="AI1165" s="58"/>
      <c r="AJ1165" s="58"/>
      <c r="AK1165" s="58"/>
    </row>
    <row r="1166" spans="1:37" ht="12" customHeight="1">
      <c r="A1166" s="127"/>
    </row>
    <row r="1167" spans="1:37">
      <c r="A1167" s="51" t="s">
        <v>95</v>
      </c>
      <c r="B1167" s="52"/>
      <c r="C1167" s="52"/>
      <c r="D1167" s="52"/>
      <c r="E1167" s="53"/>
      <c r="F1167" s="54" t="s">
        <v>96</v>
      </c>
      <c r="G1167" s="52"/>
      <c r="H1167" s="52"/>
      <c r="I1167" s="52"/>
      <c r="J1167" s="52"/>
      <c r="K1167" s="52"/>
      <c r="L1167" s="52"/>
      <c r="M1167" s="52"/>
      <c r="N1167" s="52"/>
      <c r="O1167" s="52"/>
      <c r="P1167" s="53"/>
      <c r="Q1167" s="54" t="s">
        <v>97</v>
      </c>
      <c r="R1167" s="52"/>
      <c r="S1167" s="52"/>
      <c r="T1167" s="52"/>
      <c r="U1167" s="52"/>
      <c r="V1167" s="52"/>
      <c r="W1167" s="52"/>
      <c r="X1167" s="52"/>
      <c r="Y1167" s="52"/>
      <c r="Z1167" s="52"/>
      <c r="AA1167" s="52"/>
      <c r="AB1167" s="53"/>
      <c r="AC1167" s="55" t="s">
        <v>98</v>
      </c>
    </row>
    <row r="1168" spans="1:37">
      <c r="A1168" s="57"/>
      <c r="B1168" s="58"/>
      <c r="C1168" s="58"/>
      <c r="D1168" s="58"/>
      <c r="E1168" s="59"/>
      <c r="F1168" s="58"/>
      <c r="G1168" s="58"/>
      <c r="H1168" s="58"/>
      <c r="I1168" s="58"/>
      <c r="J1168" s="58"/>
      <c r="K1168" s="58"/>
      <c r="L1168" s="58"/>
      <c r="M1168" s="58"/>
      <c r="N1168" s="58"/>
      <c r="O1168" s="58"/>
      <c r="P1168" s="59"/>
      <c r="Q1168" s="58"/>
      <c r="R1168" s="58" t="str">
        <f ca="1">SamstagHaupt!P59</f>
        <v>SV Werder Bremen</v>
      </c>
      <c r="S1168" s="58"/>
      <c r="T1168" s="58"/>
      <c r="U1168" s="58"/>
      <c r="V1168" s="58"/>
      <c r="W1168" s="58"/>
      <c r="X1168" s="58"/>
      <c r="Y1168" s="58"/>
      <c r="Z1168" s="58"/>
      <c r="AA1168" s="58" t="str">
        <f>SamstagHaupt!N59</f>
        <v>M40</v>
      </c>
      <c r="AB1168" s="59"/>
      <c r="AC1168" s="55" t="s">
        <v>99</v>
      </c>
    </row>
    <row r="1169" spans="1:37" ht="15.95" customHeight="1">
      <c r="A1169" s="60" t="s">
        <v>100</v>
      </c>
      <c r="C1169" s="56" t="str">
        <f ca="1">SamstagHaupt!I59</f>
        <v>Linden-Dahlhauser TV</v>
      </c>
      <c r="M1169" s="61"/>
      <c r="N1169" s="62" t="s">
        <v>101</v>
      </c>
      <c r="O1169" s="63"/>
      <c r="P1169" s="56" t="str">
        <f ca="1">SamstagHaupt!M59</f>
        <v>SV Kehlen</v>
      </c>
      <c r="AB1169" s="61"/>
    </row>
    <row r="1170" spans="1:37">
      <c r="A1170" s="57"/>
      <c r="B1170" s="58"/>
      <c r="C1170" s="58"/>
      <c r="M1170" s="61"/>
      <c r="N1170" s="62"/>
      <c r="AB1170" s="61"/>
      <c r="AD1170" s="64" t="s">
        <v>37</v>
      </c>
      <c r="AG1170" s="64" t="s">
        <v>102</v>
      </c>
      <c r="AJ1170" s="64" t="s">
        <v>39</v>
      </c>
    </row>
    <row r="1171" spans="1:37">
      <c r="A1171" s="65" t="s">
        <v>100</v>
      </c>
      <c r="C1171" s="66"/>
      <c r="D1171" s="67"/>
      <c r="E1171" s="67"/>
      <c r="F1171" s="67"/>
      <c r="G1171" s="67"/>
      <c r="H1171" s="68"/>
      <c r="I1171" s="67"/>
      <c r="J1171" s="67"/>
      <c r="K1171" s="67"/>
      <c r="L1171" s="67"/>
      <c r="M1171" s="68"/>
      <c r="N1171" s="67"/>
      <c r="O1171" s="67"/>
      <c r="P1171" s="67"/>
      <c r="Q1171" s="67"/>
      <c r="R1171" s="68"/>
      <c r="S1171" s="67"/>
      <c r="T1171" s="67"/>
      <c r="U1171" s="67"/>
      <c r="V1171" s="67"/>
      <c r="W1171" s="68"/>
      <c r="X1171" s="67"/>
      <c r="Y1171" s="67"/>
      <c r="Z1171" s="67"/>
      <c r="AA1171" s="67"/>
      <c r="AB1171" s="68"/>
      <c r="AC1171" s="62"/>
      <c r="AD1171" s="69"/>
      <c r="AE1171" s="53"/>
      <c r="AF1171" s="62"/>
      <c r="AG1171" s="69"/>
      <c r="AH1171" s="53"/>
      <c r="AJ1171" s="69"/>
      <c r="AK1171" s="53"/>
    </row>
    <row r="1172" spans="1:37">
      <c r="A1172" s="70" t="s">
        <v>101</v>
      </c>
      <c r="B1172" s="58"/>
      <c r="C1172" s="71"/>
      <c r="D1172" s="72"/>
      <c r="E1172" s="72"/>
      <c r="F1172" s="72"/>
      <c r="G1172" s="72"/>
      <c r="H1172" s="59"/>
      <c r="I1172" s="72"/>
      <c r="J1172" s="72"/>
      <c r="K1172" s="72"/>
      <c r="L1172" s="72"/>
      <c r="M1172" s="59"/>
      <c r="N1172" s="72"/>
      <c r="O1172" s="72"/>
      <c r="P1172" s="72"/>
      <c r="Q1172" s="72"/>
      <c r="R1172" s="59"/>
      <c r="S1172" s="72"/>
      <c r="T1172" s="72"/>
      <c r="U1172" s="72"/>
      <c r="V1172" s="72"/>
      <c r="W1172" s="59"/>
      <c r="X1172" s="72"/>
      <c r="Y1172" s="72"/>
      <c r="Z1172" s="72"/>
      <c r="AA1172" s="72"/>
      <c r="AB1172" s="59"/>
      <c r="AC1172" s="62"/>
      <c r="AD1172" s="462">
        <f>SamstagHaupt!C59</f>
        <v>10</v>
      </c>
      <c r="AE1172" s="463"/>
      <c r="AF1172" s="62"/>
      <c r="AG1172" s="462">
        <f>SamstagHaupt!E59</f>
        <v>38</v>
      </c>
      <c r="AH1172" s="463"/>
      <c r="AJ1172" s="462">
        <f>SamstagHaupt!F59</f>
        <v>2</v>
      </c>
      <c r="AK1172" s="463"/>
    </row>
    <row r="1173" spans="1:37">
      <c r="A1173" s="65" t="s">
        <v>100</v>
      </c>
      <c r="C1173" s="66"/>
      <c r="D1173" s="67"/>
      <c r="E1173" s="67"/>
      <c r="F1173" s="67"/>
      <c r="G1173" s="67"/>
      <c r="H1173" s="68"/>
      <c r="I1173" s="67"/>
      <c r="J1173" s="67"/>
      <c r="K1173" s="67"/>
      <c r="L1173" s="67"/>
      <c r="M1173" s="68"/>
      <c r="N1173" s="67"/>
      <c r="O1173" s="67"/>
      <c r="P1173" s="67"/>
      <c r="Q1173" s="67"/>
      <c r="R1173" s="68"/>
      <c r="S1173" s="67"/>
      <c r="T1173" s="67"/>
      <c r="U1173" s="67"/>
      <c r="V1173" s="67"/>
      <c r="W1173" s="68"/>
      <c r="X1173" s="67"/>
      <c r="Y1173" s="67"/>
      <c r="Z1173" s="67"/>
      <c r="AA1173" s="67"/>
      <c r="AB1173" s="68"/>
      <c r="AC1173" s="62"/>
      <c r="AD1173" s="57"/>
      <c r="AE1173" s="59"/>
      <c r="AF1173" s="62"/>
      <c r="AG1173" s="57"/>
      <c r="AH1173" s="59"/>
      <c r="AJ1173" s="57"/>
      <c r="AK1173" s="59"/>
    </row>
    <row r="1174" spans="1:37">
      <c r="A1174" s="70" t="s">
        <v>101</v>
      </c>
      <c r="B1174" s="58"/>
      <c r="C1174" s="71"/>
      <c r="D1174" s="72"/>
      <c r="E1174" s="72"/>
      <c r="F1174" s="72"/>
      <c r="G1174" s="72"/>
      <c r="H1174" s="59"/>
      <c r="I1174" s="72"/>
      <c r="J1174" s="72"/>
      <c r="K1174" s="72"/>
      <c r="L1174" s="72"/>
      <c r="M1174" s="59"/>
      <c r="N1174" s="72"/>
      <c r="O1174" s="72"/>
      <c r="P1174" s="72"/>
      <c r="Q1174" s="72"/>
      <c r="R1174" s="59"/>
      <c r="S1174" s="72"/>
      <c r="T1174" s="72"/>
      <c r="U1174" s="72"/>
      <c r="V1174" s="72"/>
      <c r="W1174" s="59"/>
      <c r="X1174" s="72"/>
      <c r="Y1174" s="72"/>
      <c r="Z1174" s="72"/>
      <c r="AA1174" s="72"/>
      <c r="AB1174" s="59"/>
      <c r="AC1174" s="62"/>
      <c r="AD1174" s="62"/>
      <c r="AE1174" s="62"/>
      <c r="AF1174" s="62"/>
      <c r="AG1174" s="62"/>
    </row>
    <row r="1175" spans="1:37">
      <c r="A1175" s="65" t="s">
        <v>100</v>
      </c>
      <c r="C1175" s="66"/>
      <c r="D1175" s="67"/>
      <c r="E1175" s="67"/>
      <c r="F1175" s="67"/>
      <c r="G1175" s="67"/>
      <c r="H1175" s="68"/>
      <c r="I1175" s="67"/>
      <c r="J1175" s="67"/>
      <c r="K1175" s="67"/>
      <c r="L1175" s="67"/>
      <c r="M1175" s="68"/>
      <c r="N1175" s="67"/>
      <c r="O1175" s="67"/>
      <c r="P1175" s="67"/>
      <c r="Q1175" s="67"/>
      <c r="R1175" s="68"/>
      <c r="S1175" s="67"/>
      <c r="T1175" s="67"/>
      <c r="U1175" s="67"/>
      <c r="V1175" s="67"/>
      <c r="W1175" s="68"/>
      <c r="X1175" s="67"/>
      <c r="Y1175" s="67"/>
      <c r="Z1175" s="67"/>
      <c r="AA1175" s="67"/>
      <c r="AB1175" s="68"/>
      <c r="AC1175" s="62"/>
      <c r="AD1175" s="73" t="s">
        <v>103</v>
      </c>
      <c r="AE1175" s="62"/>
      <c r="AF1175" s="62"/>
      <c r="AG1175" s="62"/>
    </row>
    <row r="1176" spans="1:37">
      <c r="A1176" s="70" t="s">
        <v>101</v>
      </c>
      <c r="B1176" s="58"/>
      <c r="C1176" s="71"/>
      <c r="D1176" s="72"/>
      <c r="E1176" s="72"/>
      <c r="F1176" s="72"/>
      <c r="G1176" s="72"/>
      <c r="H1176" s="59"/>
      <c r="I1176" s="72"/>
      <c r="J1176" s="72"/>
      <c r="K1176" s="72"/>
      <c r="L1176" s="72"/>
      <c r="M1176" s="59"/>
      <c r="N1176" s="72"/>
      <c r="O1176" s="72"/>
      <c r="P1176" s="72"/>
      <c r="Q1176" s="72"/>
      <c r="R1176" s="59"/>
      <c r="S1176" s="72"/>
      <c r="T1176" s="72"/>
      <c r="U1176" s="72"/>
      <c r="V1176" s="72"/>
      <c r="W1176" s="59"/>
      <c r="X1176" s="72"/>
      <c r="Y1176" s="72"/>
      <c r="Z1176" s="72"/>
      <c r="AA1176" s="72"/>
      <c r="AB1176" s="59"/>
      <c r="AC1176" s="62"/>
      <c r="AD1176" s="62"/>
      <c r="AE1176" s="62"/>
      <c r="AF1176" s="62"/>
      <c r="AG1176" s="62"/>
    </row>
    <row r="1177" spans="1:37">
      <c r="A1177" s="65" t="s">
        <v>100</v>
      </c>
      <c r="C1177" s="66"/>
      <c r="D1177" s="67"/>
      <c r="E1177" s="67"/>
      <c r="F1177" s="67"/>
      <c r="G1177" s="67"/>
      <c r="H1177" s="68"/>
      <c r="I1177" s="67"/>
      <c r="J1177" s="67"/>
      <c r="K1177" s="67"/>
      <c r="L1177" s="67"/>
      <c r="M1177" s="68"/>
      <c r="N1177" s="67"/>
      <c r="O1177" s="67"/>
      <c r="P1177" s="67"/>
      <c r="Q1177" s="67"/>
      <c r="R1177" s="68"/>
      <c r="S1177" s="67"/>
      <c r="T1177" s="67"/>
      <c r="U1177" s="67"/>
      <c r="V1177" s="67"/>
      <c r="W1177" s="68"/>
      <c r="X1177" s="67"/>
      <c r="Y1177" s="67"/>
      <c r="Z1177" s="67"/>
      <c r="AA1177" s="67"/>
      <c r="AB1177" s="68"/>
      <c r="AC1177" s="62"/>
      <c r="AD1177" s="74" t="str">
        <f>Daten!$A$31</f>
        <v>DM Senioren 2017</v>
      </c>
      <c r="AE1177" s="58"/>
      <c r="AF1177" s="58"/>
      <c r="AG1177" s="58"/>
      <c r="AH1177" s="58"/>
      <c r="AI1177" s="58"/>
      <c r="AJ1177" s="58"/>
      <c r="AK1177" s="58"/>
    </row>
    <row r="1178" spans="1:37">
      <c r="A1178" s="70" t="s">
        <v>101</v>
      </c>
      <c r="B1178" s="58"/>
      <c r="C1178" s="71"/>
      <c r="D1178" s="72"/>
      <c r="E1178" s="72"/>
      <c r="F1178" s="72"/>
      <c r="G1178" s="72"/>
      <c r="H1178" s="59"/>
      <c r="I1178" s="72"/>
      <c r="J1178" s="72"/>
      <c r="K1178" s="72"/>
      <c r="L1178" s="72"/>
      <c r="M1178" s="59"/>
      <c r="N1178" s="72"/>
      <c r="O1178" s="72"/>
      <c r="P1178" s="72"/>
      <c r="Q1178" s="72"/>
      <c r="R1178" s="59"/>
      <c r="S1178" s="72"/>
      <c r="T1178" s="72"/>
      <c r="U1178" s="72"/>
      <c r="V1178" s="72"/>
      <c r="W1178" s="59"/>
      <c r="X1178" s="72"/>
      <c r="Y1178" s="72"/>
      <c r="Z1178" s="72"/>
      <c r="AA1178" s="72"/>
      <c r="AB1178" s="59"/>
      <c r="AC1178" s="62"/>
      <c r="AD1178" s="75" t="str">
        <f>SamstagHaupt!G59</f>
        <v>M40</v>
      </c>
      <c r="AE1178" s="76"/>
      <c r="AF1178" s="76"/>
      <c r="AG1178" s="75" t="s">
        <v>34</v>
      </c>
      <c r="AH1178" s="76"/>
      <c r="AI1178" s="76"/>
      <c r="AJ1178" s="76"/>
      <c r="AK1178" s="76"/>
    </row>
    <row r="1179" spans="1:37">
      <c r="A1179" s="65" t="s">
        <v>100</v>
      </c>
      <c r="C1179" s="66"/>
      <c r="D1179" s="67"/>
      <c r="E1179" s="67"/>
      <c r="F1179" s="67"/>
      <c r="G1179" s="67"/>
      <c r="H1179" s="68"/>
      <c r="I1179" s="67"/>
      <c r="J1179" s="67"/>
      <c r="K1179" s="67"/>
      <c r="L1179" s="67"/>
      <c r="M1179" s="68"/>
      <c r="N1179" s="67"/>
      <c r="O1179" s="67"/>
      <c r="P1179" s="67"/>
      <c r="Q1179" s="67"/>
      <c r="R1179" s="68"/>
      <c r="S1179" s="67"/>
      <c r="T1179" s="67"/>
      <c r="U1179" s="67"/>
      <c r="V1179" s="67"/>
      <c r="W1179" s="68"/>
      <c r="X1179" s="67"/>
      <c r="Y1179" s="67"/>
      <c r="Z1179" s="67"/>
      <c r="AA1179" s="67"/>
      <c r="AB1179" s="68"/>
      <c r="AC1179" s="62"/>
      <c r="AD1179" s="77"/>
      <c r="AE1179" s="62"/>
      <c r="AF1179" s="62"/>
      <c r="AG1179" s="62"/>
      <c r="AH1179" s="62"/>
      <c r="AI1179" s="62"/>
      <c r="AJ1179" s="62"/>
      <c r="AK1179" s="62"/>
    </row>
    <row r="1180" spans="1:37">
      <c r="A1180" s="70" t="s">
        <v>101</v>
      </c>
      <c r="B1180" s="58"/>
      <c r="C1180" s="71"/>
      <c r="D1180" s="72"/>
      <c r="E1180" s="72"/>
      <c r="F1180" s="72"/>
      <c r="G1180" s="72"/>
      <c r="H1180" s="59"/>
      <c r="I1180" s="72"/>
      <c r="J1180" s="72"/>
      <c r="K1180" s="72"/>
      <c r="L1180" s="72"/>
      <c r="M1180" s="59"/>
      <c r="N1180" s="72"/>
      <c r="O1180" s="72"/>
      <c r="P1180" s="72"/>
      <c r="Q1180" s="72"/>
      <c r="R1180" s="59"/>
      <c r="S1180" s="72"/>
      <c r="T1180" s="72"/>
      <c r="U1180" s="72"/>
      <c r="V1180" s="72"/>
      <c r="W1180" s="59"/>
      <c r="X1180" s="72"/>
      <c r="Y1180" s="72"/>
      <c r="Z1180" s="72"/>
      <c r="AA1180" s="72"/>
      <c r="AB1180" s="59"/>
      <c r="AC1180" s="62"/>
      <c r="AD1180" s="78" t="s">
        <v>104</v>
      </c>
      <c r="AE1180" s="76"/>
      <c r="AF1180" s="76"/>
      <c r="AG1180" s="76"/>
      <c r="AH1180" s="79"/>
      <c r="AI1180" s="76"/>
      <c r="AJ1180" s="76"/>
      <c r="AK1180" s="80"/>
    </row>
    <row r="1181" spans="1:37">
      <c r="D1181" s="64"/>
      <c r="AD1181" s="81"/>
      <c r="AE1181" s="52"/>
      <c r="AF1181" s="52"/>
      <c r="AG1181" s="52"/>
      <c r="AH1181" s="82"/>
      <c r="AI1181" s="52"/>
      <c r="AJ1181" s="52"/>
      <c r="AK1181" s="53"/>
    </row>
    <row r="1182" spans="1:37">
      <c r="A1182" s="83" t="s">
        <v>105</v>
      </c>
      <c r="B1182" s="76"/>
      <c r="C1182" s="80"/>
      <c r="D1182" s="84"/>
      <c r="E1182" s="84" t="s">
        <v>100</v>
      </c>
      <c r="F1182" s="85" t="s">
        <v>21</v>
      </c>
      <c r="G1182" s="84" t="s">
        <v>101</v>
      </c>
      <c r="H1182" s="86"/>
      <c r="I1182" s="84" t="s">
        <v>106</v>
      </c>
      <c r="J1182" s="84"/>
      <c r="K1182" s="84"/>
      <c r="L1182" s="84"/>
      <c r="M1182" s="86"/>
      <c r="N1182" s="84" t="s">
        <v>107</v>
      </c>
      <c r="O1182" s="84"/>
      <c r="P1182" s="84"/>
      <c r="Q1182" s="84"/>
      <c r="R1182" s="86"/>
      <c r="S1182" s="73"/>
      <c r="T1182" s="73"/>
      <c r="AD1182" s="87" t="s">
        <v>108</v>
      </c>
      <c r="AE1182" s="58"/>
      <c r="AF1182" s="58"/>
      <c r="AG1182" s="58"/>
      <c r="AH1182" s="72"/>
      <c r="AI1182" s="58"/>
      <c r="AJ1182" s="58"/>
      <c r="AK1182" s="59"/>
    </row>
    <row r="1183" spans="1:37">
      <c r="A1183" s="60"/>
      <c r="C1183" s="61"/>
      <c r="H1183" s="61"/>
      <c r="M1183" s="61"/>
      <c r="N1183" s="88"/>
      <c r="O1183" s="89"/>
      <c r="P1183" s="89"/>
      <c r="Q1183" s="89"/>
      <c r="R1183" s="90"/>
      <c r="S1183" s="62"/>
      <c r="T1183" s="56" t="s">
        <v>109</v>
      </c>
      <c r="AD1183" s="91"/>
      <c r="AE1183" s="62"/>
      <c r="AF1183" s="62"/>
      <c r="AG1183" s="62"/>
      <c r="AH1183" s="92"/>
      <c r="AI1183" s="62"/>
      <c r="AJ1183" s="62"/>
      <c r="AK1183" s="61"/>
    </row>
    <row r="1184" spans="1:37">
      <c r="A1184" s="93" t="s">
        <v>110</v>
      </c>
      <c r="B1184" s="58"/>
      <c r="C1184" s="59"/>
      <c r="D1184" s="58"/>
      <c r="E1184" s="58"/>
      <c r="F1184" s="94" t="s">
        <v>21</v>
      </c>
      <c r="G1184" s="58"/>
      <c r="H1184" s="59"/>
      <c r="I1184" s="58"/>
      <c r="J1184" s="58"/>
      <c r="K1184" s="94" t="s">
        <v>21</v>
      </c>
      <c r="L1184" s="58"/>
      <c r="M1184" s="59"/>
      <c r="N1184" s="95"/>
      <c r="O1184" s="95"/>
      <c r="P1184" s="96"/>
      <c r="Q1184" s="97"/>
      <c r="R1184" s="98"/>
      <c r="S1184" s="62"/>
      <c r="T1184" s="62"/>
      <c r="AD1184" s="87" t="s">
        <v>111</v>
      </c>
      <c r="AE1184" s="58"/>
      <c r="AF1184" s="58"/>
      <c r="AG1184" s="58"/>
      <c r="AH1184" s="72"/>
      <c r="AI1184" s="58"/>
      <c r="AJ1184" s="58"/>
      <c r="AK1184" s="59"/>
    </row>
    <row r="1185" spans="1:37">
      <c r="A1185" s="60"/>
      <c r="C1185" s="61"/>
      <c r="H1185" s="61"/>
      <c r="K1185" s="99"/>
      <c r="M1185" s="61"/>
      <c r="N1185" s="62"/>
      <c r="Q1185" s="100"/>
      <c r="R1185" s="61"/>
      <c r="S1185" s="62"/>
      <c r="T1185" s="58"/>
      <c r="U1185" s="58"/>
      <c r="V1185" s="58"/>
      <c r="W1185" s="58"/>
      <c r="X1185" s="58"/>
      <c r="Y1185" s="58"/>
      <c r="Z1185" s="58"/>
      <c r="AA1185" s="58"/>
      <c r="AB1185" s="58"/>
      <c r="AC1185" s="62"/>
      <c r="AD1185" s="91"/>
      <c r="AE1185" s="62"/>
      <c r="AF1185" s="62"/>
      <c r="AG1185" s="62"/>
      <c r="AH1185" s="92"/>
      <c r="AI1185" s="62"/>
      <c r="AJ1185" s="62"/>
      <c r="AK1185" s="61"/>
    </row>
    <row r="1186" spans="1:37">
      <c r="A1186" s="93" t="s">
        <v>112</v>
      </c>
      <c r="B1186" s="58"/>
      <c r="C1186" s="59"/>
      <c r="D1186" s="58"/>
      <c r="E1186" s="58"/>
      <c r="F1186" s="94" t="s">
        <v>21</v>
      </c>
      <c r="G1186" s="58"/>
      <c r="H1186" s="59"/>
      <c r="I1186" s="58"/>
      <c r="J1186" s="58"/>
      <c r="K1186" s="94" t="s">
        <v>21</v>
      </c>
      <c r="L1186" s="58"/>
      <c r="M1186" s="59"/>
      <c r="N1186" s="58"/>
      <c r="O1186" s="58"/>
      <c r="P1186" s="94" t="s">
        <v>21</v>
      </c>
      <c r="Q1186" s="101"/>
      <c r="R1186" s="59"/>
      <c r="S1186" s="62"/>
      <c r="T1186" s="62"/>
      <c r="AD1186" s="87" t="s">
        <v>113</v>
      </c>
      <c r="AE1186" s="58"/>
      <c r="AF1186" s="58"/>
      <c r="AG1186" s="58"/>
      <c r="AH1186" s="72"/>
      <c r="AI1186" s="58"/>
      <c r="AJ1186" s="58"/>
      <c r="AK1186" s="59"/>
    </row>
    <row r="1187" spans="1:37">
      <c r="AD1187" s="91" t="s">
        <v>114</v>
      </c>
      <c r="AE1187" s="62"/>
      <c r="AF1187" s="62"/>
      <c r="AG1187" s="62"/>
      <c r="AH1187" s="92"/>
      <c r="AI1187" s="62"/>
      <c r="AJ1187" s="62"/>
      <c r="AK1187" s="61"/>
    </row>
    <row r="1188" spans="1:37">
      <c r="A1188" s="102"/>
      <c r="B1188" s="76"/>
      <c r="C1188" s="76"/>
      <c r="D1188" s="76"/>
      <c r="E1188" s="76" t="s">
        <v>100</v>
      </c>
      <c r="F1188" s="76"/>
      <c r="G1188" s="76"/>
      <c r="H1188" s="76"/>
      <c r="I1188" s="76"/>
      <c r="J1188" s="76"/>
      <c r="K1188" s="76"/>
      <c r="L1188" s="76"/>
      <c r="M1188" s="76"/>
      <c r="N1188" s="85" t="s">
        <v>40</v>
      </c>
      <c r="O1188" s="76"/>
      <c r="P1188" s="76"/>
      <c r="Q1188" s="76"/>
      <c r="R1188" s="76"/>
      <c r="S1188" s="76"/>
      <c r="T1188" s="76" t="s">
        <v>101</v>
      </c>
      <c r="U1188" s="76"/>
      <c r="V1188" s="76"/>
      <c r="W1188" s="76"/>
      <c r="X1188" s="76"/>
      <c r="Y1188" s="76"/>
      <c r="Z1188" s="76"/>
      <c r="AA1188" s="76"/>
      <c r="AB1188" s="80"/>
      <c r="AD1188" s="87" t="s">
        <v>115</v>
      </c>
      <c r="AE1188" s="58"/>
      <c r="AF1188" s="58"/>
      <c r="AG1188" s="58"/>
      <c r="AH1188" s="72"/>
      <c r="AI1188" s="58"/>
      <c r="AJ1188" s="58"/>
      <c r="AK1188" s="59"/>
    </row>
    <row r="1189" spans="1:37">
      <c r="A1189" s="103" t="s">
        <v>116</v>
      </c>
      <c r="B1189" s="104" t="s">
        <v>117</v>
      </c>
      <c r="C1189" s="104"/>
      <c r="D1189" s="104"/>
      <c r="E1189" s="104"/>
      <c r="F1189" s="104"/>
      <c r="G1189" s="105"/>
      <c r="H1189" s="104" t="s">
        <v>118</v>
      </c>
      <c r="I1189" s="104"/>
      <c r="J1189" s="105"/>
      <c r="K1189" s="106" t="s">
        <v>119</v>
      </c>
      <c r="L1189" s="107" t="s">
        <v>120</v>
      </c>
      <c r="M1189" s="108"/>
      <c r="N1189" s="109" t="s">
        <v>94</v>
      </c>
      <c r="O1189" s="105" t="s">
        <v>116</v>
      </c>
      <c r="P1189" s="104" t="s">
        <v>117</v>
      </c>
      <c r="Q1189" s="104"/>
      <c r="R1189" s="104"/>
      <c r="S1189" s="104"/>
      <c r="T1189" s="104"/>
      <c r="U1189" s="105"/>
      <c r="V1189" s="104" t="s">
        <v>118</v>
      </c>
      <c r="W1189" s="104"/>
      <c r="X1189" s="105"/>
      <c r="Y1189" s="106" t="s">
        <v>119</v>
      </c>
      <c r="Z1189" s="107" t="s">
        <v>120</v>
      </c>
      <c r="AA1189" s="108"/>
      <c r="AB1189" s="109" t="s">
        <v>94</v>
      </c>
    </row>
    <row r="1190" spans="1:37">
      <c r="A1190" s="110" t="s">
        <v>121</v>
      </c>
      <c r="B1190" s="111"/>
      <c r="C1190" s="111"/>
      <c r="D1190" s="111"/>
      <c r="E1190" s="111"/>
      <c r="F1190" s="111"/>
      <c r="G1190" s="112"/>
      <c r="H1190" s="111"/>
      <c r="I1190" s="111"/>
      <c r="J1190" s="112"/>
      <c r="K1190" s="113"/>
      <c r="L1190" s="114"/>
      <c r="M1190" s="115"/>
      <c r="N1190" s="116"/>
      <c r="O1190" s="117" t="s">
        <v>121</v>
      </c>
      <c r="P1190" s="111"/>
      <c r="Q1190" s="111"/>
      <c r="R1190" s="111"/>
      <c r="S1190" s="111"/>
      <c r="T1190" s="111"/>
      <c r="U1190" s="112"/>
      <c r="V1190" s="111"/>
      <c r="W1190" s="111"/>
      <c r="X1190" s="112"/>
      <c r="Y1190" s="113"/>
      <c r="Z1190" s="114"/>
      <c r="AA1190" s="115"/>
      <c r="AB1190" s="116"/>
      <c r="AD1190" s="64" t="s">
        <v>122</v>
      </c>
    </row>
    <row r="1191" spans="1:37">
      <c r="A1191" s="110" t="s">
        <v>123</v>
      </c>
      <c r="B1191" s="111"/>
      <c r="C1191" s="111"/>
      <c r="D1191" s="111"/>
      <c r="E1191" s="111"/>
      <c r="F1191" s="111"/>
      <c r="G1191" s="112"/>
      <c r="H1191" s="111"/>
      <c r="I1191" s="111"/>
      <c r="J1191" s="112"/>
      <c r="K1191" s="118"/>
      <c r="L1191" s="119"/>
      <c r="M1191" s="112"/>
      <c r="N1191" s="116"/>
      <c r="O1191" s="117" t="s">
        <v>123</v>
      </c>
      <c r="P1191" s="111"/>
      <c r="Q1191" s="111"/>
      <c r="R1191" s="111"/>
      <c r="S1191" s="111"/>
      <c r="T1191" s="111"/>
      <c r="U1191" s="112"/>
      <c r="V1191" s="111"/>
      <c r="W1191" s="111"/>
      <c r="X1191" s="112"/>
      <c r="Y1191" s="118"/>
      <c r="Z1191" s="119"/>
      <c r="AA1191" s="112"/>
      <c r="AB1191" s="116"/>
      <c r="AD1191" s="120"/>
      <c r="AE1191" s="58"/>
      <c r="AF1191" s="58"/>
      <c r="AG1191" s="58"/>
      <c r="AH1191" s="58"/>
      <c r="AI1191" s="58"/>
      <c r="AJ1191" s="58"/>
      <c r="AK1191" s="58"/>
    </row>
    <row r="1192" spans="1:37">
      <c r="A1192" s="110" t="s">
        <v>124</v>
      </c>
      <c r="B1192" s="111"/>
      <c r="C1192" s="111"/>
      <c r="D1192" s="111"/>
      <c r="E1192" s="111"/>
      <c r="F1192" s="111"/>
      <c r="G1192" s="112"/>
      <c r="H1192" s="111"/>
      <c r="I1192" s="111"/>
      <c r="J1192" s="112"/>
      <c r="K1192" s="118"/>
      <c r="L1192" s="119"/>
      <c r="M1192" s="112"/>
      <c r="N1192" s="116"/>
      <c r="O1192" s="117" t="s">
        <v>124</v>
      </c>
      <c r="P1192" s="111"/>
      <c r="Q1192" s="111"/>
      <c r="R1192" s="111"/>
      <c r="S1192" s="111"/>
      <c r="T1192" s="111"/>
      <c r="U1192" s="112"/>
      <c r="V1192" s="111"/>
      <c r="W1192" s="111"/>
      <c r="X1192" s="112"/>
      <c r="Y1192" s="118"/>
      <c r="Z1192" s="119"/>
      <c r="AA1192" s="112"/>
      <c r="AB1192" s="116"/>
      <c r="AD1192" s="64" t="s">
        <v>96</v>
      </c>
    </row>
    <row r="1193" spans="1:37">
      <c r="A1193" s="110" t="s">
        <v>125</v>
      </c>
      <c r="B1193" s="111"/>
      <c r="C1193" s="111"/>
      <c r="D1193" s="111"/>
      <c r="E1193" s="111"/>
      <c r="F1193" s="111"/>
      <c r="G1193" s="112"/>
      <c r="H1193" s="111"/>
      <c r="I1193" s="111"/>
      <c r="J1193" s="112"/>
      <c r="K1193" s="118"/>
      <c r="L1193" s="119"/>
      <c r="M1193" s="112"/>
      <c r="N1193" s="116"/>
      <c r="O1193" s="117" t="s">
        <v>125</v>
      </c>
      <c r="P1193" s="111"/>
      <c r="Q1193" s="111"/>
      <c r="R1193" s="111"/>
      <c r="S1193" s="111"/>
      <c r="T1193" s="111"/>
      <c r="U1193" s="112"/>
      <c r="V1193" s="111"/>
      <c r="W1193" s="111"/>
      <c r="X1193" s="112"/>
      <c r="Y1193" s="118"/>
      <c r="Z1193" s="119"/>
      <c r="AA1193" s="112"/>
      <c r="AB1193" s="116"/>
      <c r="AD1193" s="120"/>
      <c r="AE1193" s="58"/>
      <c r="AF1193" s="58"/>
      <c r="AG1193" s="58"/>
      <c r="AH1193" s="58"/>
      <c r="AI1193" s="58"/>
      <c r="AJ1193" s="58"/>
      <c r="AK1193" s="58"/>
    </row>
    <row r="1194" spans="1:37">
      <c r="A1194" s="110" t="s">
        <v>126</v>
      </c>
      <c r="B1194" s="111"/>
      <c r="C1194" s="111"/>
      <c r="D1194" s="111"/>
      <c r="E1194" s="111"/>
      <c r="F1194" s="111"/>
      <c r="G1194" s="112"/>
      <c r="H1194" s="111"/>
      <c r="I1194" s="111"/>
      <c r="J1194" s="112"/>
      <c r="K1194" s="118"/>
      <c r="L1194" s="119"/>
      <c r="M1194" s="112"/>
      <c r="N1194" s="116"/>
      <c r="O1194" s="117" t="s">
        <v>126</v>
      </c>
      <c r="P1194" s="111"/>
      <c r="Q1194" s="111"/>
      <c r="R1194" s="111"/>
      <c r="S1194" s="111"/>
      <c r="T1194" s="111"/>
      <c r="U1194" s="112"/>
      <c r="V1194" s="111"/>
      <c r="W1194" s="111"/>
      <c r="X1194" s="112"/>
      <c r="Y1194" s="118"/>
      <c r="Z1194" s="119"/>
      <c r="AA1194" s="112"/>
      <c r="AB1194" s="116"/>
      <c r="AD1194" s="64" t="s">
        <v>127</v>
      </c>
    </row>
    <row r="1195" spans="1:37">
      <c r="A1195" s="121" t="s">
        <v>128</v>
      </c>
      <c r="B1195" s="58"/>
      <c r="C1195" s="58"/>
      <c r="D1195" s="58"/>
      <c r="E1195" s="58"/>
      <c r="F1195" s="58"/>
      <c r="G1195" s="72"/>
      <c r="H1195" s="58"/>
      <c r="I1195" s="58"/>
      <c r="J1195" s="72"/>
      <c r="K1195" s="122"/>
      <c r="L1195" s="123"/>
      <c r="M1195" s="72"/>
      <c r="N1195" s="59"/>
      <c r="O1195" s="124" t="s">
        <v>128</v>
      </c>
      <c r="P1195" s="58"/>
      <c r="Q1195" s="58"/>
      <c r="R1195" s="58"/>
      <c r="S1195" s="58"/>
      <c r="T1195" s="58"/>
      <c r="U1195" s="72"/>
      <c r="V1195" s="58"/>
      <c r="W1195" s="58"/>
      <c r="X1195" s="72"/>
      <c r="Y1195" s="122"/>
      <c r="Z1195" s="123"/>
      <c r="AA1195" s="72"/>
      <c r="AB1195" s="59"/>
      <c r="AD1195" s="120"/>
      <c r="AE1195" s="125" t="str">
        <f>Daten!$A$35</f>
        <v>Fredenbeck</v>
      </c>
      <c r="AF1195" s="58"/>
      <c r="AG1195" s="58"/>
      <c r="AH1195" s="58"/>
      <c r="AI1195" s="58"/>
      <c r="AJ1195" s="58"/>
      <c r="AK1195" s="58"/>
    </row>
    <row r="1196" spans="1:37">
      <c r="A1196" s="65" t="s">
        <v>129</v>
      </c>
      <c r="N1196" s="61"/>
      <c r="O1196" s="64" t="s">
        <v>129</v>
      </c>
      <c r="AB1196" s="61"/>
      <c r="AD1196" s="64" t="s">
        <v>130</v>
      </c>
    </row>
    <row r="1197" spans="1:37">
      <c r="A1197" s="57"/>
      <c r="B1197" s="58"/>
      <c r="C1197" s="58"/>
      <c r="D1197" s="58"/>
      <c r="E1197" s="58"/>
      <c r="F1197" s="58"/>
      <c r="G1197" s="58"/>
      <c r="H1197" s="58"/>
      <c r="I1197" s="58"/>
      <c r="J1197" s="58"/>
      <c r="K1197" s="58"/>
      <c r="L1197" s="58"/>
      <c r="M1197" s="58"/>
      <c r="N1197" s="59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8"/>
      <c r="AB1197" s="59"/>
      <c r="AD1197" s="58"/>
      <c r="AE1197" s="126" t="str">
        <f>Daten!$A$32</f>
        <v>05.05.2017</v>
      </c>
      <c r="AF1197" s="58"/>
      <c r="AG1197" s="58"/>
      <c r="AH1197" s="58"/>
      <c r="AI1197" s="58"/>
      <c r="AJ1197" s="58"/>
      <c r="AK1197" s="58"/>
    </row>
    <row r="1198" spans="1:37">
      <c r="A1198" s="51" t="s">
        <v>95</v>
      </c>
      <c r="B1198" s="52"/>
      <c r="C1198" s="52"/>
      <c r="D1198" s="52"/>
      <c r="E1198" s="53"/>
      <c r="F1198" s="54" t="s">
        <v>96</v>
      </c>
      <c r="G1198" s="52"/>
      <c r="H1198" s="52"/>
      <c r="I1198" s="52"/>
      <c r="J1198" s="52"/>
      <c r="K1198" s="52"/>
      <c r="L1198" s="52"/>
      <c r="M1198" s="52"/>
      <c r="N1198" s="52"/>
      <c r="O1198" s="52"/>
      <c r="P1198" s="53"/>
      <c r="Q1198" s="54" t="s">
        <v>97</v>
      </c>
      <c r="R1198" s="52"/>
      <c r="S1198" s="52"/>
      <c r="T1198" s="52"/>
      <c r="U1198" s="52"/>
      <c r="V1198" s="52"/>
      <c r="W1198" s="52"/>
      <c r="X1198" s="52"/>
      <c r="Y1198" s="52"/>
      <c r="Z1198" s="52"/>
      <c r="AA1198" s="52"/>
      <c r="AB1198" s="53"/>
      <c r="AC1198" s="55" t="s">
        <v>98</v>
      </c>
    </row>
    <row r="1199" spans="1:37">
      <c r="A1199" s="57"/>
      <c r="B1199" s="58"/>
      <c r="C1199" s="58"/>
      <c r="D1199" s="58"/>
      <c r="E1199" s="59"/>
      <c r="F1199" s="58"/>
      <c r="G1199" s="58"/>
      <c r="H1199" s="58"/>
      <c r="I1199" s="58"/>
      <c r="J1199" s="58"/>
      <c r="K1199" s="58"/>
      <c r="L1199" s="58"/>
      <c r="M1199" s="58"/>
      <c r="N1199" s="58"/>
      <c r="O1199" s="58"/>
      <c r="P1199" s="59"/>
      <c r="Q1199" s="58"/>
      <c r="R1199" s="58" t="str">
        <f ca="1">SamstagHaupt!P60</f>
        <v>Charlottenburger TSV</v>
      </c>
      <c r="S1199" s="58"/>
      <c r="T1199" s="58"/>
      <c r="U1199" s="58"/>
      <c r="V1199" s="58"/>
      <c r="W1199" s="58"/>
      <c r="X1199" s="58"/>
      <c r="Y1199" s="58"/>
      <c r="Z1199" s="58"/>
      <c r="AA1199" s="58" t="str">
        <f>SamstagHaupt!N60</f>
        <v>M50</v>
      </c>
      <c r="AB1199" s="59"/>
      <c r="AC1199" s="55" t="s">
        <v>99</v>
      </c>
    </row>
    <row r="1200" spans="1:37" ht="15.95" customHeight="1">
      <c r="A1200" s="60" t="s">
        <v>100</v>
      </c>
      <c r="C1200" s="56" t="str">
        <f ca="1">SamstagHaupt!I60</f>
        <v>MTV München</v>
      </c>
      <c r="M1200" s="61"/>
      <c r="N1200" s="62" t="s">
        <v>101</v>
      </c>
      <c r="O1200" s="63"/>
      <c r="P1200" s="56" t="str">
        <f ca="1">SamstagHaupt!M60</f>
        <v>TB Essen-Haarzopf</v>
      </c>
      <c r="AB1200" s="61"/>
    </row>
    <row r="1201" spans="1:37">
      <c r="A1201" s="57"/>
      <c r="B1201" s="58"/>
      <c r="C1201" s="58"/>
      <c r="M1201" s="61"/>
      <c r="N1201" s="62"/>
      <c r="AB1201" s="61"/>
      <c r="AD1201" s="64" t="s">
        <v>37</v>
      </c>
      <c r="AG1201" s="64" t="s">
        <v>102</v>
      </c>
      <c r="AJ1201" s="64" t="s">
        <v>39</v>
      </c>
    </row>
    <row r="1202" spans="1:37">
      <c r="A1202" s="65" t="s">
        <v>100</v>
      </c>
      <c r="C1202" s="66"/>
      <c r="D1202" s="67"/>
      <c r="E1202" s="67"/>
      <c r="F1202" s="67"/>
      <c r="G1202" s="67"/>
      <c r="H1202" s="68"/>
      <c r="I1202" s="67"/>
      <c r="J1202" s="67"/>
      <c r="K1202" s="67"/>
      <c r="L1202" s="67"/>
      <c r="M1202" s="68"/>
      <c r="N1202" s="67"/>
      <c r="O1202" s="67"/>
      <c r="P1202" s="67"/>
      <c r="Q1202" s="67"/>
      <c r="R1202" s="68"/>
      <c r="S1202" s="67"/>
      <c r="T1202" s="67"/>
      <c r="U1202" s="67"/>
      <c r="V1202" s="67"/>
      <c r="W1202" s="68"/>
      <c r="X1202" s="67"/>
      <c r="Y1202" s="67"/>
      <c r="Z1202" s="67"/>
      <c r="AA1202" s="67"/>
      <c r="AB1202" s="68"/>
      <c r="AC1202" s="62"/>
      <c r="AD1202" s="69"/>
      <c r="AE1202" s="53"/>
      <c r="AF1202" s="62"/>
      <c r="AG1202" s="69"/>
      <c r="AH1202" s="53"/>
      <c r="AJ1202" s="69"/>
      <c r="AK1202" s="53"/>
    </row>
    <row r="1203" spans="1:37">
      <c r="A1203" s="70" t="s">
        <v>101</v>
      </c>
      <c r="B1203" s="58"/>
      <c r="C1203" s="71"/>
      <c r="D1203" s="72"/>
      <c r="E1203" s="72"/>
      <c r="F1203" s="72"/>
      <c r="G1203" s="72"/>
      <c r="H1203" s="59"/>
      <c r="I1203" s="72"/>
      <c r="J1203" s="72"/>
      <c r="K1203" s="72"/>
      <c r="L1203" s="72"/>
      <c r="M1203" s="59"/>
      <c r="N1203" s="72"/>
      <c r="O1203" s="72"/>
      <c r="P1203" s="72"/>
      <c r="Q1203" s="72"/>
      <c r="R1203" s="59"/>
      <c r="S1203" s="72"/>
      <c r="T1203" s="72"/>
      <c r="U1203" s="72"/>
      <c r="V1203" s="72"/>
      <c r="W1203" s="59"/>
      <c r="X1203" s="72"/>
      <c r="Y1203" s="72"/>
      <c r="Z1203" s="72"/>
      <c r="AA1203" s="72"/>
      <c r="AB1203" s="59"/>
      <c r="AC1203" s="62"/>
      <c r="AD1203" s="462">
        <f>SamstagHaupt!C60</f>
        <v>10</v>
      </c>
      <c r="AE1203" s="463"/>
      <c r="AF1203" s="62"/>
      <c r="AG1203" s="462">
        <f>SamstagHaupt!E60</f>
        <v>39</v>
      </c>
      <c r="AH1203" s="463"/>
      <c r="AJ1203" s="462">
        <f>SamstagHaupt!F60</f>
        <v>3</v>
      </c>
      <c r="AK1203" s="463"/>
    </row>
    <row r="1204" spans="1:37">
      <c r="A1204" s="65" t="s">
        <v>100</v>
      </c>
      <c r="C1204" s="66"/>
      <c r="D1204" s="67"/>
      <c r="E1204" s="67"/>
      <c r="F1204" s="67"/>
      <c r="G1204" s="67"/>
      <c r="H1204" s="68"/>
      <c r="I1204" s="67"/>
      <c r="J1204" s="67"/>
      <c r="K1204" s="67"/>
      <c r="L1204" s="67"/>
      <c r="M1204" s="68"/>
      <c r="N1204" s="67"/>
      <c r="O1204" s="67"/>
      <c r="P1204" s="67"/>
      <c r="Q1204" s="67"/>
      <c r="R1204" s="68"/>
      <c r="S1204" s="67"/>
      <c r="T1204" s="67"/>
      <c r="U1204" s="67"/>
      <c r="V1204" s="67"/>
      <c r="W1204" s="68"/>
      <c r="X1204" s="67"/>
      <c r="Y1204" s="67"/>
      <c r="Z1204" s="67"/>
      <c r="AA1204" s="67"/>
      <c r="AB1204" s="68"/>
      <c r="AC1204" s="62"/>
      <c r="AD1204" s="57"/>
      <c r="AE1204" s="59"/>
      <c r="AF1204" s="62"/>
      <c r="AG1204" s="57"/>
      <c r="AH1204" s="59"/>
      <c r="AJ1204" s="57"/>
      <c r="AK1204" s="59"/>
    </row>
    <row r="1205" spans="1:37">
      <c r="A1205" s="70" t="s">
        <v>101</v>
      </c>
      <c r="B1205" s="58"/>
      <c r="C1205" s="71"/>
      <c r="D1205" s="72"/>
      <c r="E1205" s="72"/>
      <c r="F1205" s="72"/>
      <c r="G1205" s="72"/>
      <c r="H1205" s="59"/>
      <c r="I1205" s="72"/>
      <c r="J1205" s="72"/>
      <c r="K1205" s="72"/>
      <c r="L1205" s="72"/>
      <c r="M1205" s="59"/>
      <c r="N1205" s="72"/>
      <c r="O1205" s="72"/>
      <c r="P1205" s="72"/>
      <c r="Q1205" s="72"/>
      <c r="R1205" s="59"/>
      <c r="S1205" s="72"/>
      <c r="T1205" s="72"/>
      <c r="U1205" s="72"/>
      <c r="V1205" s="72"/>
      <c r="W1205" s="59"/>
      <c r="X1205" s="72"/>
      <c r="Y1205" s="72"/>
      <c r="Z1205" s="72"/>
      <c r="AA1205" s="72"/>
      <c r="AB1205" s="59"/>
      <c r="AC1205" s="62"/>
      <c r="AD1205" s="62"/>
      <c r="AE1205" s="62"/>
      <c r="AF1205" s="62"/>
      <c r="AG1205" s="62"/>
    </row>
    <row r="1206" spans="1:37">
      <c r="A1206" s="65" t="s">
        <v>100</v>
      </c>
      <c r="C1206" s="66"/>
      <c r="D1206" s="67"/>
      <c r="E1206" s="67"/>
      <c r="F1206" s="67"/>
      <c r="G1206" s="67"/>
      <c r="H1206" s="68"/>
      <c r="I1206" s="67"/>
      <c r="J1206" s="67"/>
      <c r="K1206" s="67"/>
      <c r="L1206" s="67"/>
      <c r="M1206" s="68"/>
      <c r="N1206" s="67"/>
      <c r="O1206" s="67"/>
      <c r="P1206" s="67"/>
      <c r="Q1206" s="67"/>
      <c r="R1206" s="68"/>
      <c r="S1206" s="67"/>
      <c r="T1206" s="67"/>
      <c r="U1206" s="67"/>
      <c r="V1206" s="67"/>
      <c r="W1206" s="68"/>
      <c r="X1206" s="67"/>
      <c r="Y1206" s="67"/>
      <c r="Z1206" s="67"/>
      <c r="AA1206" s="67"/>
      <c r="AB1206" s="68"/>
      <c r="AC1206" s="62"/>
      <c r="AD1206" s="73" t="s">
        <v>103</v>
      </c>
      <c r="AE1206" s="62"/>
      <c r="AF1206" s="62"/>
      <c r="AG1206" s="62"/>
    </row>
    <row r="1207" spans="1:37">
      <c r="A1207" s="70" t="s">
        <v>101</v>
      </c>
      <c r="B1207" s="58"/>
      <c r="C1207" s="71"/>
      <c r="D1207" s="72"/>
      <c r="E1207" s="72"/>
      <c r="F1207" s="72"/>
      <c r="G1207" s="72"/>
      <c r="H1207" s="59"/>
      <c r="I1207" s="72"/>
      <c r="J1207" s="72"/>
      <c r="K1207" s="72"/>
      <c r="L1207" s="72"/>
      <c r="M1207" s="59"/>
      <c r="N1207" s="72"/>
      <c r="O1207" s="72"/>
      <c r="P1207" s="72"/>
      <c r="Q1207" s="72"/>
      <c r="R1207" s="59"/>
      <c r="S1207" s="72"/>
      <c r="T1207" s="72"/>
      <c r="U1207" s="72"/>
      <c r="V1207" s="72"/>
      <c r="W1207" s="59"/>
      <c r="X1207" s="72"/>
      <c r="Y1207" s="72"/>
      <c r="Z1207" s="72"/>
      <c r="AA1207" s="72"/>
      <c r="AB1207" s="59"/>
      <c r="AC1207" s="62"/>
      <c r="AD1207" s="62"/>
      <c r="AE1207" s="62"/>
      <c r="AF1207" s="62"/>
      <c r="AG1207" s="62"/>
    </row>
    <row r="1208" spans="1:37">
      <c r="A1208" s="65" t="s">
        <v>100</v>
      </c>
      <c r="C1208" s="66"/>
      <c r="D1208" s="67"/>
      <c r="E1208" s="67"/>
      <c r="F1208" s="67"/>
      <c r="G1208" s="67"/>
      <c r="H1208" s="68"/>
      <c r="I1208" s="67"/>
      <c r="J1208" s="67"/>
      <c r="K1208" s="67"/>
      <c r="L1208" s="67"/>
      <c r="M1208" s="68"/>
      <c r="N1208" s="67"/>
      <c r="O1208" s="67"/>
      <c r="P1208" s="67"/>
      <c r="Q1208" s="67"/>
      <c r="R1208" s="68"/>
      <c r="S1208" s="67"/>
      <c r="T1208" s="67"/>
      <c r="U1208" s="67"/>
      <c r="V1208" s="67"/>
      <c r="W1208" s="68"/>
      <c r="X1208" s="67"/>
      <c r="Y1208" s="67"/>
      <c r="Z1208" s="67"/>
      <c r="AA1208" s="67"/>
      <c r="AB1208" s="68"/>
      <c r="AC1208" s="62"/>
      <c r="AD1208" s="74" t="str">
        <f>Daten!$A$31</f>
        <v>DM Senioren 2017</v>
      </c>
      <c r="AE1208" s="58"/>
      <c r="AF1208" s="58"/>
      <c r="AG1208" s="58"/>
      <c r="AH1208" s="58"/>
      <c r="AI1208" s="58"/>
      <c r="AJ1208" s="58"/>
      <c r="AK1208" s="58"/>
    </row>
    <row r="1209" spans="1:37">
      <c r="A1209" s="70" t="s">
        <v>101</v>
      </c>
      <c r="B1209" s="58"/>
      <c r="C1209" s="71"/>
      <c r="D1209" s="72"/>
      <c r="E1209" s="72"/>
      <c r="F1209" s="72"/>
      <c r="G1209" s="72"/>
      <c r="H1209" s="59"/>
      <c r="I1209" s="72"/>
      <c r="J1209" s="72"/>
      <c r="K1209" s="72"/>
      <c r="L1209" s="72"/>
      <c r="M1209" s="59"/>
      <c r="N1209" s="72"/>
      <c r="O1209" s="72"/>
      <c r="P1209" s="72"/>
      <c r="Q1209" s="72"/>
      <c r="R1209" s="59"/>
      <c r="S1209" s="72"/>
      <c r="T1209" s="72"/>
      <c r="U1209" s="72"/>
      <c r="V1209" s="72"/>
      <c r="W1209" s="59"/>
      <c r="X1209" s="72"/>
      <c r="Y1209" s="72"/>
      <c r="Z1209" s="72"/>
      <c r="AA1209" s="72"/>
      <c r="AB1209" s="59"/>
      <c r="AC1209" s="62"/>
      <c r="AD1209" s="75" t="str">
        <f>SamstagHaupt!G60</f>
        <v>M50</v>
      </c>
      <c r="AE1209" s="76"/>
      <c r="AF1209" s="76"/>
      <c r="AG1209" s="75" t="s">
        <v>34</v>
      </c>
      <c r="AH1209" s="76"/>
      <c r="AI1209" s="76"/>
      <c r="AJ1209" s="76"/>
      <c r="AK1209" s="76"/>
    </row>
    <row r="1210" spans="1:37">
      <c r="A1210" s="65" t="s">
        <v>100</v>
      </c>
      <c r="C1210" s="66"/>
      <c r="D1210" s="67"/>
      <c r="E1210" s="67"/>
      <c r="F1210" s="67"/>
      <c r="G1210" s="67"/>
      <c r="H1210" s="68"/>
      <c r="I1210" s="67"/>
      <c r="J1210" s="67"/>
      <c r="K1210" s="67"/>
      <c r="L1210" s="67"/>
      <c r="M1210" s="68"/>
      <c r="N1210" s="67"/>
      <c r="O1210" s="67"/>
      <c r="P1210" s="67"/>
      <c r="Q1210" s="67"/>
      <c r="R1210" s="68"/>
      <c r="S1210" s="67"/>
      <c r="T1210" s="67"/>
      <c r="U1210" s="67"/>
      <c r="V1210" s="67"/>
      <c r="W1210" s="68"/>
      <c r="X1210" s="67"/>
      <c r="Y1210" s="67"/>
      <c r="Z1210" s="67"/>
      <c r="AA1210" s="67"/>
      <c r="AB1210" s="68"/>
      <c r="AC1210" s="62"/>
      <c r="AD1210" s="77"/>
      <c r="AE1210" s="62"/>
      <c r="AF1210" s="62"/>
      <c r="AG1210" s="62"/>
      <c r="AH1210" s="62"/>
      <c r="AI1210" s="62"/>
      <c r="AJ1210" s="62"/>
      <c r="AK1210" s="62"/>
    </row>
    <row r="1211" spans="1:37">
      <c r="A1211" s="70" t="s">
        <v>101</v>
      </c>
      <c r="B1211" s="58"/>
      <c r="C1211" s="71"/>
      <c r="D1211" s="72"/>
      <c r="E1211" s="72"/>
      <c r="F1211" s="72"/>
      <c r="G1211" s="72"/>
      <c r="H1211" s="59"/>
      <c r="I1211" s="72"/>
      <c r="J1211" s="72"/>
      <c r="K1211" s="72"/>
      <c r="L1211" s="72"/>
      <c r="M1211" s="59"/>
      <c r="N1211" s="72"/>
      <c r="O1211" s="72"/>
      <c r="P1211" s="72"/>
      <c r="Q1211" s="72"/>
      <c r="R1211" s="59"/>
      <c r="S1211" s="72"/>
      <c r="T1211" s="72"/>
      <c r="U1211" s="72"/>
      <c r="V1211" s="72"/>
      <c r="W1211" s="59"/>
      <c r="X1211" s="72"/>
      <c r="Y1211" s="72"/>
      <c r="Z1211" s="72"/>
      <c r="AA1211" s="72"/>
      <c r="AB1211" s="59"/>
      <c r="AC1211" s="62"/>
      <c r="AD1211" s="78" t="s">
        <v>104</v>
      </c>
      <c r="AE1211" s="76"/>
      <c r="AF1211" s="76"/>
      <c r="AG1211" s="76"/>
      <c r="AH1211" s="79"/>
      <c r="AI1211" s="76"/>
      <c r="AJ1211" s="76"/>
      <c r="AK1211" s="80"/>
    </row>
    <row r="1212" spans="1:37">
      <c r="D1212" s="64"/>
      <c r="AD1212" s="81"/>
      <c r="AE1212" s="52"/>
      <c r="AF1212" s="52"/>
      <c r="AG1212" s="52"/>
      <c r="AH1212" s="82"/>
      <c r="AI1212" s="52"/>
      <c r="AJ1212" s="52"/>
      <c r="AK1212" s="53"/>
    </row>
    <row r="1213" spans="1:37">
      <c r="A1213" s="83" t="s">
        <v>105</v>
      </c>
      <c r="B1213" s="76"/>
      <c r="C1213" s="80"/>
      <c r="D1213" s="84"/>
      <c r="E1213" s="84" t="s">
        <v>100</v>
      </c>
      <c r="F1213" s="85" t="s">
        <v>21</v>
      </c>
      <c r="G1213" s="84" t="s">
        <v>101</v>
      </c>
      <c r="H1213" s="86"/>
      <c r="I1213" s="84" t="s">
        <v>106</v>
      </c>
      <c r="J1213" s="84"/>
      <c r="K1213" s="84"/>
      <c r="L1213" s="84"/>
      <c r="M1213" s="86"/>
      <c r="N1213" s="84" t="s">
        <v>107</v>
      </c>
      <c r="O1213" s="84"/>
      <c r="P1213" s="84"/>
      <c r="Q1213" s="84"/>
      <c r="R1213" s="86"/>
      <c r="S1213" s="73"/>
      <c r="T1213" s="73"/>
      <c r="AD1213" s="87" t="s">
        <v>108</v>
      </c>
      <c r="AE1213" s="58"/>
      <c r="AF1213" s="58"/>
      <c r="AG1213" s="58"/>
      <c r="AH1213" s="72"/>
      <c r="AI1213" s="58"/>
      <c r="AJ1213" s="58"/>
      <c r="AK1213" s="59"/>
    </row>
    <row r="1214" spans="1:37">
      <c r="A1214" s="60"/>
      <c r="C1214" s="61"/>
      <c r="H1214" s="61"/>
      <c r="M1214" s="61"/>
      <c r="N1214" s="88"/>
      <c r="O1214" s="89"/>
      <c r="P1214" s="89"/>
      <c r="Q1214" s="89"/>
      <c r="R1214" s="90"/>
      <c r="S1214" s="62"/>
      <c r="T1214" s="56" t="s">
        <v>109</v>
      </c>
      <c r="AD1214" s="91"/>
      <c r="AE1214" s="62"/>
      <c r="AF1214" s="62"/>
      <c r="AG1214" s="62"/>
      <c r="AH1214" s="92"/>
      <c r="AI1214" s="62"/>
      <c r="AJ1214" s="62"/>
      <c r="AK1214" s="61"/>
    </row>
    <row r="1215" spans="1:37">
      <c r="A1215" s="93" t="s">
        <v>110</v>
      </c>
      <c r="B1215" s="58"/>
      <c r="C1215" s="59"/>
      <c r="D1215" s="58"/>
      <c r="E1215" s="58"/>
      <c r="F1215" s="94" t="s">
        <v>21</v>
      </c>
      <c r="G1215" s="58"/>
      <c r="H1215" s="59"/>
      <c r="I1215" s="58"/>
      <c r="J1215" s="58"/>
      <c r="K1215" s="94" t="s">
        <v>21</v>
      </c>
      <c r="L1215" s="58"/>
      <c r="M1215" s="59"/>
      <c r="N1215" s="95"/>
      <c r="O1215" s="95"/>
      <c r="P1215" s="96"/>
      <c r="Q1215" s="97"/>
      <c r="R1215" s="98"/>
      <c r="S1215" s="62"/>
      <c r="T1215" s="62"/>
      <c r="AD1215" s="87" t="s">
        <v>111</v>
      </c>
      <c r="AE1215" s="58"/>
      <c r="AF1215" s="58"/>
      <c r="AG1215" s="58"/>
      <c r="AH1215" s="72"/>
      <c r="AI1215" s="58"/>
      <c r="AJ1215" s="58"/>
      <c r="AK1215" s="59"/>
    </row>
    <row r="1216" spans="1:37">
      <c r="A1216" s="60"/>
      <c r="C1216" s="61"/>
      <c r="H1216" s="61"/>
      <c r="K1216" s="99"/>
      <c r="M1216" s="61"/>
      <c r="N1216" s="62"/>
      <c r="Q1216" s="100"/>
      <c r="R1216" s="61"/>
      <c r="S1216" s="62"/>
      <c r="T1216" s="58"/>
      <c r="U1216" s="58"/>
      <c r="V1216" s="58"/>
      <c r="W1216" s="58"/>
      <c r="X1216" s="58"/>
      <c r="Y1216" s="58"/>
      <c r="Z1216" s="58"/>
      <c r="AA1216" s="58"/>
      <c r="AB1216" s="58"/>
      <c r="AC1216" s="62"/>
      <c r="AD1216" s="91"/>
      <c r="AE1216" s="62"/>
      <c r="AF1216" s="62"/>
      <c r="AG1216" s="62"/>
      <c r="AH1216" s="92"/>
      <c r="AI1216" s="62"/>
      <c r="AJ1216" s="62"/>
      <c r="AK1216" s="61"/>
    </row>
    <row r="1217" spans="1:37">
      <c r="A1217" s="93" t="s">
        <v>112</v>
      </c>
      <c r="B1217" s="58"/>
      <c r="C1217" s="59"/>
      <c r="D1217" s="58"/>
      <c r="E1217" s="58"/>
      <c r="F1217" s="94" t="s">
        <v>21</v>
      </c>
      <c r="G1217" s="58"/>
      <c r="H1217" s="59"/>
      <c r="I1217" s="58"/>
      <c r="J1217" s="58"/>
      <c r="K1217" s="94" t="s">
        <v>21</v>
      </c>
      <c r="L1217" s="58"/>
      <c r="M1217" s="59"/>
      <c r="N1217" s="58"/>
      <c r="O1217" s="58"/>
      <c r="P1217" s="94" t="s">
        <v>21</v>
      </c>
      <c r="Q1217" s="101"/>
      <c r="R1217" s="59"/>
      <c r="S1217" s="62"/>
      <c r="T1217" s="62"/>
      <c r="AD1217" s="87" t="s">
        <v>113</v>
      </c>
      <c r="AE1217" s="58"/>
      <c r="AF1217" s="58"/>
      <c r="AG1217" s="58"/>
      <c r="AH1217" s="72"/>
      <c r="AI1217" s="58"/>
      <c r="AJ1217" s="58"/>
      <c r="AK1217" s="59"/>
    </row>
    <row r="1218" spans="1:37">
      <c r="AD1218" s="91" t="s">
        <v>114</v>
      </c>
      <c r="AE1218" s="62"/>
      <c r="AF1218" s="62"/>
      <c r="AG1218" s="62"/>
      <c r="AH1218" s="92"/>
      <c r="AI1218" s="62"/>
      <c r="AJ1218" s="62"/>
      <c r="AK1218" s="61"/>
    </row>
    <row r="1219" spans="1:37">
      <c r="A1219" s="102"/>
      <c r="B1219" s="76"/>
      <c r="C1219" s="76"/>
      <c r="D1219" s="76"/>
      <c r="E1219" s="76" t="s">
        <v>100</v>
      </c>
      <c r="F1219" s="76"/>
      <c r="G1219" s="76"/>
      <c r="H1219" s="76"/>
      <c r="I1219" s="76"/>
      <c r="J1219" s="76"/>
      <c r="K1219" s="76"/>
      <c r="L1219" s="76"/>
      <c r="M1219" s="76"/>
      <c r="N1219" s="85" t="s">
        <v>40</v>
      </c>
      <c r="O1219" s="76"/>
      <c r="P1219" s="76"/>
      <c r="Q1219" s="76"/>
      <c r="R1219" s="76"/>
      <c r="S1219" s="76"/>
      <c r="T1219" s="76" t="s">
        <v>101</v>
      </c>
      <c r="U1219" s="76"/>
      <c r="V1219" s="76"/>
      <c r="W1219" s="76"/>
      <c r="X1219" s="76"/>
      <c r="Y1219" s="76"/>
      <c r="Z1219" s="76"/>
      <c r="AA1219" s="76"/>
      <c r="AB1219" s="80"/>
      <c r="AD1219" s="87" t="s">
        <v>115</v>
      </c>
      <c r="AE1219" s="58"/>
      <c r="AF1219" s="58"/>
      <c r="AG1219" s="58"/>
      <c r="AH1219" s="72"/>
      <c r="AI1219" s="58"/>
      <c r="AJ1219" s="58"/>
      <c r="AK1219" s="59"/>
    </row>
    <row r="1220" spans="1:37">
      <c r="A1220" s="103" t="s">
        <v>116</v>
      </c>
      <c r="B1220" s="104" t="s">
        <v>117</v>
      </c>
      <c r="C1220" s="104"/>
      <c r="D1220" s="104"/>
      <c r="E1220" s="104"/>
      <c r="F1220" s="104"/>
      <c r="G1220" s="105"/>
      <c r="H1220" s="104" t="s">
        <v>118</v>
      </c>
      <c r="I1220" s="104"/>
      <c r="J1220" s="105"/>
      <c r="K1220" s="106" t="s">
        <v>119</v>
      </c>
      <c r="L1220" s="107" t="s">
        <v>120</v>
      </c>
      <c r="M1220" s="108"/>
      <c r="N1220" s="109" t="s">
        <v>94</v>
      </c>
      <c r="O1220" s="105" t="s">
        <v>116</v>
      </c>
      <c r="P1220" s="104" t="s">
        <v>117</v>
      </c>
      <c r="Q1220" s="104"/>
      <c r="R1220" s="104"/>
      <c r="S1220" s="104"/>
      <c r="T1220" s="104"/>
      <c r="U1220" s="105"/>
      <c r="V1220" s="104" t="s">
        <v>118</v>
      </c>
      <c r="W1220" s="104"/>
      <c r="X1220" s="105"/>
      <c r="Y1220" s="106" t="s">
        <v>119</v>
      </c>
      <c r="Z1220" s="107" t="s">
        <v>120</v>
      </c>
      <c r="AA1220" s="108"/>
      <c r="AB1220" s="109" t="s">
        <v>94</v>
      </c>
    </row>
    <row r="1221" spans="1:37">
      <c r="A1221" s="110" t="s">
        <v>121</v>
      </c>
      <c r="B1221" s="111"/>
      <c r="C1221" s="111"/>
      <c r="D1221" s="111"/>
      <c r="E1221" s="111"/>
      <c r="F1221" s="111"/>
      <c r="G1221" s="112"/>
      <c r="H1221" s="111"/>
      <c r="I1221" s="111"/>
      <c r="J1221" s="112"/>
      <c r="K1221" s="113"/>
      <c r="L1221" s="114"/>
      <c r="M1221" s="115"/>
      <c r="N1221" s="116"/>
      <c r="O1221" s="117" t="s">
        <v>121</v>
      </c>
      <c r="P1221" s="111"/>
      <c r="Q1221" s="111"/>
      <c r="R1221" s="111"/>
      <c r="S1221" s="111"/>
      <c r="T1221" s="111"/>
      <c r="U1221" s="112"/>
      <c r="V1221" s="111"/>
      <c r="W1221" s="111"/>
      <c r="X1221" s="112"/>
      <c r="Y1221" s="113"/>
      <c r="Z1221" s="114"/>
      <c r="AA1221" s="115"/>
      <c r="AB1221" s="116"/>
      <c r="AD1221" s="64" t="s">
        <v>122</v>
      </c>
    </row>
    <row r="1222" spans="1:37">
      <c r="A1222" s="110" t="s">
        <v>123</v>
      </c>
      <c r="B1222" s="111"/>
      <c r="C1222" s="111"/>
      <c r="D1222" s="111"/>
      <c r="E1222" s="111"/>
      <c r="F1222" s="111"/>
      <c r="G1222" s="112"/>
      <c r="H1222" s="111"/>
      <c r="I1222" s="111"/>
      <c r="J1222" s="112"/>
      <c r="K1222" s="118"/>
      <c r="L1222" s="119"/>
      <c r="M1222" s="112"/>
      <c r="N1222" s="116"/>
      <c r="O1222" s="117" t="s">
        <v>123</v>
      </c>
      <c r="P1222" s="111"/>
      <c r="Q1222" s="111"/>
      <c r="R1222" s="111"/>
      <c r="S1222" s="111"/>
      <c r="T1222" s="111"/>
      <c r="U1222" s="112"/>
      <c r="V1222" s="111"/>
      <c r="W1222" s="111"/>
      <c r="X1222" s="112"/>
      <c r="Y1222" s="118"/>
      <c r="Z1222" s="119"/>
      <c r="AA1222" s="112"/>
      <c r="AB1222" s="116"/>
      <c r="AD1222" s="120"/>
      <c r="AE1222" s="58"/>
      <c r="AF1222" s="58"/>
      <c r="AG1222" s="58"/>
      <c r="AH1222" s="58"/>
      <c r="AI1222" s="58"/>
      <c r="AJ1222" s="58"/>
      <c r="AK1222" s="58"/>
    </row>
    <row r="1223" spans="1:37">
      <c r="A1223" s="110" t="s">
        <v>124</v>
      </c>
      <c r="B1223" s="111"/>
      <c r="C1223" s="111"/>
      <c r="D1223" s="111"/>
      <c r="E1223" s="111"/>
      <c r="F1223" s="111"/>
      <c r="G1223" s="112"/>
      <c r="H1223" s="111"/>
      <c r="I1223" s="111"/>
      <c r="J1223" s="112"/>
      <c r="K1223" s="118"/>
      <c r="L1223" s="119"/>
      <c r="M1223" s="112"/>
      <c r="N1223" s="116"/>
      <c r="O1223" s="117" t="s">
        <v>124</v>
      </c>
      <c r="P1223" s="111"/>
      <c r="Q1223" s="111"/>
      <c r="R1223" s="111"/>
      <c r="S1223" s="111"/>
      <c r="T1223" s="111"/>
      <c r="U1223" s="112"/>
      <c r="V1223" s="111"/>
      <c r="W1223" s="111"/>
      <c r="X1223" s="112"/>
      <c r="Y1223" s="118"/>
      <c r="Z1223" s="119"/>
      <c r="AA1223" s="112"/>
      <c r="AB1223" s="116"/>
      <c r="AD1223" s="64" t="s">
        <v>96</v>
      </c>
    </row>
    <row r="1224" spans="1:37">
      <c r="A1224" s="110" t="s">
        <v>125</v>
      </c>
      <c r="B1224" s="111"/>
      <c r="C1224" s="111"/>
      <c r="D1224" s="111"/>
      <c r="E1224" s="111"/>
      <c r="F1224" s="111"/>
      <c r="G1224" s="112"/>
      <c r="H1224" s="111"/>
      <c r="I1224" s="111"/>
      <c r="J1224" s="112"/>
      <c r="K1224" s="118"/>
      <c r="L1224" s="119"/>
      <c r="M1224" s="112"/>
      <c r="N1224" s="116"/>
      <c r="O1224" s="117" t="s">
        <v>125</v>
      </c>
      <c r="P1224" s="111"/>
      <c r="Q1224" s="111"/>
      <c r="R1224" s="111"/>
      <c r="S1224" s="111"/>
      <c r="T1224" s="111"/>
      <c r="U1224" s="112"/>
      <c r="V1224" s="111"/>
      <c r="W1224" s="111"/>
      <c r="X1224" s="112"/>
      <c r="Y1224" s="118"/>
      <c r="Z1224" s="119"/>
      <c r="AA1224" s="112"/>
      <c r="AB1224" s="116"/>
      <c r="AD1224" s="120"/>
      <c r="AE1224" s="58"/>
      <c r="AF1224" s="58"/>
      <c r="AG1224" s="58"/>
      <c r="AH1224" s="58"/>
      <c r="AI1224" s="58"/>
      <c r="AJ1224" s="58"/>
      <c r="AK1224" s="58"/>
    </row>
    <row r="1225" spans="1:37">
      <c r="A1225" s="110" t="s">
        <v>126</v>
      </c>
      <c r="B1225" s="111"/>
      <c r="C1225" s="111"/>
      <c r="D1225" s="111"/>
      <c r="E1225" s="111"/>
      <c r="F1225" s="111"/>
      <c r="G1225" s="112"/>
      <c r="H1225" s="111"/>
      <c r="I1225" s="111"/>
      <c r="J1225" s="112"/>
      <c r="K1225" s="118"/>
      <c r="L1225" s="119"/>
      <c r="M1225" s="112"/>
      <c r="N1225" s="116"/>
      <c r="O1225" s="117" t="s">
        <v>126</v>
      </c>
      <c r="P1225" s="111"/>
      <c r="Q1225" s="111"/>
      <c r="R1225" s="111"/>
      <c r="S1225" s="111"/>
      <c r="T1225" s="111"/>
      <c r="U1225" s="112"/>
      <c r="V1225" s="111"/>
      <c r="W1225" s="111"/>
      <c r="X1225" s="112"/>
      <c r="Y1225" s="118"/>
      <c r="Z1225" s="119"/>
      <c r="AA1225" s="112"/>
      <c r="AB1225" s="116"/>
      <c r="AD1225" s="64" t="s">
        <v>127</v>
      </c>
    </row>
    <row r="1226" spans="1:37">
      <c r="A1226" s="121" t="s">
        <v>128</v>
      </c>
      <c r="B1226" s="58"/>
      <c r="C1226" s="58"/>
      <c r="D1226" s="58"/>
      <c r="E1226" s="58"/>
      <c r="F1226" s="58"/>
      <c r="G1226" s="72"/>
      <c r="H1226" s="58"/>
      <c r="I1226" s="58"/>
      <c r="J1226" s="72"/>
      <c r="K1226" s="122"/>
      <c r="L1226" s="123"/>
      <c r="M1226" s="72"/>
      <c r="N1226" s="59"/>
      <c r="O1226" s="124" t="s">
        <v>128</v>
      </c>
      <c r="P1226" s="58"/>
      <c r="Q1226" s="58"/>
      <c r="R1226" s="58"/>
      <c r="S1226" s="58"/>
      <c r="T1226" s="58"/>
      <c r="U1226" s="72"/>
      <c r="V1226" s="58"/>
      <c r="W1226" s="58"/>
      <c r="X1226" s="72"/>
      <c r="Y1226" s="122"/>
      <c r="Z1226" s="123"/>
      <c r="AA1226" s="72"/>
      <c r="AB1226" s="59"/>
      <c r="AD1226" s="120"/>
      <c r="AE1226" s="125" t="str">
        <f>Daten!$A$35</f>
        <v>Fredenbeck</v>
      </c>
      <c r="AF1226" s="58"/>
      <c r="AG1226" s="58"/>
      <c r="AH1226" s="58"/>
      <c r="AI1226" s="58"/>
      <c r="AJ1226" s="58"/>
      <c r="AK1226" s="58"/>
    </row>
    <row r="1227" spans="1:37">
      <c r="A1227" s="65" t="s">
        <v>129</v>
      </c>
      <c r="N1227" s="61"/>
      <c r="O1227" s="64" t="s">
        <v>129</v>
      </c>
      <c r="AB1227" s="61"/>
      <c r="AD1227" s="64" t="s">
        <v>130</v>
      </c>
    </row>
    <row r="1228" spans="1:37">
      <c r="A1228" s="57"/>
      <c r="B1228" s="58"/>
      <c r="C1228" s="58"/>
      <c r="D1228" s="58"/>
      <c r="E1228" s="58"/>
      <c r="F1228" s="58"/>
      <c r="G1228" s="58"/>
      <c r="H1228" s="58"/>
      <c r="I1228" s="58"/>
      <c r="J1228" s="58"/>
      <c r="K1228" s="58"/>
      <c r="L1228" s="58"/>
      <c r="M1228" s="58"/>
      <c r="N1228" s="59"/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8"/>
      <c r="AB1228" s="59"/>
      <c r="AD1228" s="58"/>
      <c r="AE1228" s="126" t="str">
        <f>Daten!$A$32</f>
        <v>05.05.2017</v>
      </c>
      <c r="AF1228" s="58"/>
      <c r="AG1228" s="58"/>
      <c r="AH1228" s="58"/>
      <c r="AI1228" s="58"/>
      <c r="AJ1228" s="58"/>
      <c r="AK1228" s="58"/>
    </row>
    <row r="1229" spans="1:37" ht="12" customHeight="1"/>
    <row r="1230" spans="1:37">
      <c r="A1230" s="51" t="s">
        <v>95</v>
      </c>
      <c r="B1230" s="52"/>
      <c r="C1230" s="52"/>
      <c r="D1230" s="52"/>
      <c r="E1230" s="53"/>
      <c r="F1230" s="54" t="s">
        <v>96</v>
      </c>
      <c r="G1230" s="52"/>
      <c r="H1230" s="52"/>
      <c r="I1230" s="52"/>
      <c r="J1230" s="52"/>
      <c r="K1230" s="52"/>
      <c r="L1230" s="52"/>
      <c r="M1230" s="52"/>
      <c r="N1230" s="52"/>
      <c r="O1230" s="52"/>
      <c r="P1230" s="53"/>
      <c r="Q1230" s="54" t="s">
        <v>97</v>
      </c>
      <c r="R1230" s="52"/>
      <c r="S1230" s="52"/>
      <c r="T1230" s="52"/>
      <c r="U1230" s="52"/>
      <c r="V1230" s="52"/>
      <c r="W1230" s="52"/>
      <c r="X1230" s="52"/>
      <c r="Y1230" s="52"/>
      <c r="Z1230" s="52"/>
      <c r="AA1230" s="52"/>
      <c r="AB1230" s="53"/>
      <c r="AC1230" s="55" t="s">
        <v>98</v>
      </c>
    </row>
    <row r="1231" spans="1:37">
      <c r="A1231" s="57"/>
      <c r="B1231" s="58"/>
      <c r="C1231" s="58"/>
      <c r="D1231" s="58"/>
      <c r="E1231" s="59"/>
      <c r="F1231" s="58"/>
      <c r="G1231" s="58"/>
      <c r="H1231" s="58"/>
      <c r="I1231" s="58"/>
      <c r="J1231" s="58"/>
      <c r="K1231" s="58"/>
      <c r="L1231" s="58"/>
      <c r="M1231" s="58"/>
      <c r="N1231" s="58"/>
      <c r="O1231" s="58"/>
      <c r="P1231" s="59"/>
      <c r="Q1231" s="58"/>
      <c r="R1231" s="58" t="str">
        <f ca="1">SamstagHaupt!P61</f>
        <v>MTV Markoldendorf</v>
      </c>
      <c r="S1231" s="58"/>
      <c r="T1231" s="58"/>
      <c r="U1231" s="58"/>
      <c r="V1231" s="58"/>
      <c r="W1231" s="58"/>
      <c r="X1231" s="58"/>
      <c r="Y1231" s="58"/>
      <c r="Z1231" s="58"/>
      <c r="AA1231" s="58" t="str">
        <f>SamstagHaupt!N61</f>
        <v>M50</v>
      </c>
      <c r="AB1231" s="59"/>
      <c r="AC1231" s="55" t="s">
        <v>99</v>
      </c>
    </row>
    <row r="1232" spans="1:37" ht="15.95" customHeight="1">
      <c r="A1232" s="60" t="s">
        <v>100</v>
      </c>
      <c r="C1232" s="56" t="str">
        <f ca="1">SamstagHaupt!I61</f>
        <v>TV Frisch Auf Altenbochum</v>
      </c>
      <c r="M1232" s="61"/>
      <c r="N1232" s="62" t="s">
        <v>101</v>
      </c>
      <c r="O1232" s="63"/>
      <c r="P1232" s="56" t="str">
        <f ca="1">SamstagHaupt!M61</f>
        <v>TSV Ludwigshafen</v>
      </c>
      <c r="AB1232" s="61"/>
    </row>
    <row r="1233" spans="1:37">
      <c r="A1233" s="57"/>
      <c r="B1233" s="58"/>
      <c r="C1233" s="58"/>
      <c r="M1233" s="61"/>
      <c r="N1233" s="62"/>
      <c r="AB1233" s="61"/>
      <c r="AD1233" s="64" t="s">
        <v>37</v>
      </c>
      <c r="AG1233" s="64" t="s">
        <v>102</v>
      </c>
      <c r="AJ1233" s="64" t="s">
        <v>39</v>
      </c>
    </row>
    <row r="1234" spans="1:37">
      <c r="A1234" s="65" t="s">
        <v>100</v>
      </c>
      <c r="C1234" s="66"/>
      <c r="D1234" s="67"/>
      <c r="E1234" s="67"/>
      <c r="F1234" s="67"/>
      <c r="G1234" s="67"/>
      <c r="H1234" s="68"/>
      <c r="I1234" s="67"/>
      <c r="J1234" s="67"/>
      <c r="K1234" s="67"/>
      <c r="L1234" s="67"/>
      <c r="M1234" s="68"/>
      <c r="N1234" s="67"/>
      <c r="O1234" s="67"/>
      <c r="P1234" s="67"/>
      <c r="Q1234" s="67"/>
      <c r="R1234" s="68"/>
      <c r="S1234" s="67"/>
      <c r="T1234" s="67"/>
      <c r="U1234" s="67"/>
      <c r="V1234" s="67"/>
      <c r="W1234" s="68"/>
      <c r="X1234" s="67"/>
      <c r="Y1234" s="67"/>
      <c r="Z1234" s="67"/>
      <c r="AA1234" s="67"/>
      <c r="AB1234" s="68"/>
      <c r="AC1234" s="62"/>
      <c r="AD1234" s="69"/>
      <c r="AE1234" s="53"/>
      <c r="AF1234" s="62"/>
      <c r="AG1234" s="69"/>
      <c r="AH1234" s="53"/>
      <c r="AJ1234" s="69"/>
      <c r="AK1234" s="53"/>
    </row>
    <row r="1235" spans="1:37">
      <c r="A1235" s="70" t="s">
        <v>101</v>
      </c>
      <c r="B1235" s="58"/>
      <c r="C1235" s="71"/>
      <c r="D1235" s="72"/>
      <c r="E1235" s="72"/>
      <c r="F1235" s="72"/>
      <c r="G1235" s="72"/>
      <c r="H1235" s="59"/>
      <c r="I1235" s="72"/>
      <c r="J1235" s="72"/>
      <c r="K1235" s="72"/>
      <c r="L1235" s="72"/>
      <c r="M1235" s="59"/>
      <c r="N1235" s="72"/>
      <c r="O1235" s="72"/>
      <c r="P1235" s="72"/>
      <c r="Q1235" s="72"/>
      <c r="R1235" s="59"/>
      <c r="S1235" s="72"/>
      <c r="T1235" s="72"/>
      <c r="U1235" s="72"/>
      <c r="V1235" s="72"/>
      <c r="W1235" s="59"/>
      <c r="X1235" s="72"/>
      <c r="Y1235" s="72"/>
      <c r="Z1235" s="72"/>
      <c r="AA1235" s="72"/>
      <c r="AB1235" s="59"/>
      <c r="AC1235" s="62"/>
      <c r="AD1235" s="462">
        <f>SamstagHaupt!C61</f>
        <v>10</v>
      </c>
      <c r="AE1235" s="463"/>
      <c r="AF1235" s="62"/>
      <c r="AG1235" s="462">
        <f>SamstagHaupt!E61</f>
        <v>40</v>
      </c>
      <c r="AH1235" s="463"/>
      <c r="AJ1235" s="462">
        <f>SamstagHaupt!F61</f>
        <v>4</v>
      </c>
      <c r="AK1235" s="463"/>
    </row>
    <row r="1236" spans="1:37">
      <c r="A1236" s="65" t="s">
        <v>100</v>
      </c>
      <c r="C1236" s="66"/>
      <c r="D1236" s="67"/>
      <c r="E1236" s="67"/>
      <c r="F1236" s="67"/>
      <c r="G1236" s="67"/>
      <c r="H1236" s="68"/>
      <c r="I1236" s="67"/>
      <c r="J1236" s="67"/>
      <c r="K1236" s="67"/>
      <c r="L1236" s="67"/>
      <c r="M1236" s="68"/>
      <c r="N1236" s="67"/>
      <c r="O1236" s="67"/>
      <c r="P1236" s="67"/>
      <c r="Q1236" s="67"/>
      <c r="R1236" s="68"/>
      <c r="S1236" s="67"/>
      <c r="T1236" s="67"/>
      <c r="U1236" s="67"/>
      <c r="V1236" s="67"/>
      <c r="W1236" s="68"/>
      <c r="X1236" s="67"/>
      <c r="Y1236" s="67"/>
      <c r="Z1236" s="67"/>
      <c r="AA1236" s="67"/>
      <c r="AB1236" s="68"/>
      <c r="AC1236" s="62"/>
      <c r="AD1236" s="57"/>
      <c r="AE1236" s="59"/>
      <c r="AF1236" s="62"/>
      <c r="AG1236" s="57"/>
      <c r="AH1236" s="59"/>
      <c r="AJ1236" s="57"/>
      <c r="AK1236" s="59"/>
    </row>
    <row r="1237" spans="1:37">
      <c r="A1237" s="70" t="s">
        <v>101</v>
      </c>
      <c r="B1237" s="58"/>
      <c r="C1237" s="71"/>
      <c r="D1237" s="72"/>
      <c r="E1237" s="72"/>
      <c r="F1237" s="72"/>
      <c r="G1237" s="72"/>
      <c r="H1237" s="59"/>
      <c r="I1237" s="72"/>
      <c r="J1237" s="72"/>
      <c r="K1237" s="72"/>
      <c r="L1237" s="72"/>
      <c r="M1237" s="59"/>
      <c r="N1237" s="72"/>
      <c r="O1237" s="72"/>
      <c r="P1237" s="72"/>
      <c r="Q1237" s="72"/>
      <c r="R1237" s="59"/>
      <c r="S1237" s="72"/>
      <c r="T1237" s="72"/>
      <c r="U1237" s="72"/>
      <c r="V1237" s="72"/>
      <c r="W1237" s="59"/>
      <c r="X1237" s="72"/>
      <c r="Y1237" s="72"/>
      <c r="Z1237" s="72"/>
      <c r="AA1237" s="72"/>
      <c r="AB1237" s="59"/>
      <c r="AC1237" s="62"/>
      <c r="AD1237" s="62"/>
      <c r="AE1237" s="62"/>
      <c r="AF1237" s="62"/>
      <c r="AG1237" s="62"/>
    </row>
    <row r="1238" spans="1:37">
      <c r="A1238" s="65" t="s">
        <v>100</v>
      </c>
      <c r="C1238" s="66"/>
      <c r="D1238" s="67"/>
      <c r="E1238" s="67"/>
      <c r="F1238" s="67"/>
      <c r="G1238" s="67"/>
      <c r="H1238" s="68"/>
      <c r="I1238" s="67"/>
      <c r="J1238" s="67"/>
      <c r="K1238" s="67"/>
      <c r="L1238" s="67"/>
      <c r="M1238" s="68"/>
      <c r="N1238" s="67"/>
      <c r="O1238" s="67"/>
      <c r="P1238" s="67"/>
      <c r="Q1238" s="67"/>
      <c r="R1238" s="68"/>
      <c r="S1238" s="67"/>
      <c r="T1238" s="67"/>
      <c r="U1238" s="67"/>
      <c r="V1238" s="67"/>
      <c r="W1238" s="68"/>
      <c r="X1238" s="67"/>
      <c r="Y1238" s="67"/>
      <c r="Z1238" s="67"/>
      <c r="AA1238" s="67"/>
      <c r="AB1238" s="68"/>
      <c r="AC1238" s="62"/>
      <c r="AD1238" s="73" t="s">
        <v>103</v>
      </c>
      <c r="AE1238" s="62"/>
      <c r="AF1238" s="62"/>
      <c r="AG1238" s="62"/>
    </row>
    <row r="1239" spans="1:37">
      <c r="A1239" s="70" t="s">
        <v>101</v>
      </c>
      <c r="B1239" s="58"/>
      <c r="C1239" s="71"/>
      <c r="D1239" s="72"/>
      <c r="E1239" s="72"/>
      <c r="F1239" s="72"/>
      <c r="G1239" s="72"/>
      <c r="H1239" s="59"/>
      <c r="I1239" s="72"/>
      <c r="J1239" s="72"/>
      <c r="K1239" s="72"/>
      <c r="L1239" s="72"/>
      <c r="M1239" s="59"/>
      <c r="N1239" s="72"/>
      <c r="O1239" s="72"/>
      <c r="P1239" s="72"/>
      <c r="Q1239" s="72"/>
      <c r="R1239" s="59"/>
      <c r="S1239" s="72"/>
      <c r="T1239" s="72"/>
      <c r="U1239" s="72"/>
      <c r="V1239" s="72"/>
      <c r="W1239" s="59"/>
      <c r="X1239" s="72"/>
      <c r="Y1239" s="72"/>
      <c r="Z1239" s="72"/>
      <c r="AA1239" s="72"/>
      <c r="AB1239" s="59"/>
      <c r="AC1239" s="62"/>
      <c r="AD1239" s="62"/>
      <c r="AE1239" s="62"/>
      <c r="AF1239" s="62"/>
      <c r="AG1239" s="62"/>
    </row>
    <row r="1240" spans="1:37">
      <c r="A1240" s="65" t="s">
        <v>100</v>
      </c>
      <c r="C1240" s="66"/>
      <c r="D1240" s="67"/>
      <c r="E1240" s="67"/>
      <c r="F1240" s="67"/>
      <c r="G1240" s="67"/>
      <c r="H1240" s="68"/>
      <c r="I1240" s="67"/>
      <c r="J1240" s="67"/>
      <c r="K1240" s="67"/>
      <c r="L1240" s="67"/>
      <c r="M1240" s="68"/>
      <c r="N1240" s="67"/>
      <c r="O1240" s="67"/>
      <c r="P1240" s="67"/>
      <c r="Q1240" s="67"/>
      <c r="R1240" s="68"/>
      <c r="S1240" s="67"/>
      <c r="T1240" s="67"/>
      <c r="U1240" s="67"/>
      <c r="V1240" s="67"/>
      <c r="W1240" s="68"/>
      <c r="X1240" s="67"/>
      <c r="Y1240" s="67"/>
      <c r="Z1240" s="67"/>
      <c r="AA1240" s="67"/>
      <c r="AB1240" s="68"/>
      <c r="AC1240" s="62"/>
      <c r="AD1240" s="74" t="str">
        <f>Daten!$A$31</f>
        <v>DM Senioren 2017</v>
      </c>
      <c r="AE1240" s="58"/>
      <c r="AF1240" s="58"/>
      <c r="AG1240" s="58"/>
      <c r="AH1240" s="58"/>
      <c r="AI1240" s="58"/>
      <c r="AJ1240" s="58"/>
      <c r="AK1240" s="58"/>
    </row>
    <row r="1241" spans="1:37">
      <c r="A1241" s="70" t="s">
        <v>101</v>
      </c>
      <c r="B1241" s="58"/>
      <c r="C1241" s="71"/>
      <c r="D1241" s="72"/>
      <c r="E1241" s="72"/>
      <c r="F1241" s="72"/>
      <c r="G1241" s="72"/>
      <c r="H1241" s="59"/>
      <c r="I1241" s="72"/>
      <c r="J1241" s="72"/>
      <c r="K1241" s="72"/>
      <c r="L1241" s="72"/>
      <c r="M1241" s="59"/>
      <c r="N1241" s="72"/>
      <c r="O1241" s="72"/>
      <c r="P1241" s="72"/>
      <c r="Q1241" s="72"/>
      <c r="R1241" s="59"/>
      <c r="S1241" s="72"/>
      <c r="T1241" s="72"/>
      <c r="U1241" s="72"/>
      <c r="V1241" s="72"/>
      <c r="W1241" s="59"/>
      <c r="X1241" s="72"/>
      <c r="Y1241" s="72"/>
      <c r="Z1241" s="72"/>
      <c r="AA1241" s="72"/>
      <c r="AB1241" s="59"/>
      <c r="AC1241" s="62"/>
      <c r="AD1241" s="75" t="str">
        <f>SamstagHaupt!G61</f>
        <v>M50</v>
      </c>
      <c r="AE1241" s="76"/>
      <c r="AF1241" s="76"/>
      <c r="AG1241" s="75" t="s">
        <v>34</v>
      </c>
      <c r="AH1241" s="76"/>
      <c r="AI1241" s="76"/>
      <c r="AJ1241" s="76"/>
      <c r="AK1241" s="76"/>
    </row>
    <row r="1242" spans="1:37">
      <c r="A1242" s="65" t="s">
        <v>100</v>
      </c>
      <c r="C1242" s="66"/>
      <c r="D1242" s="67"/>
      <c r="E1242" s="67"/>
      <c r="F1242" s="67"/>
      <c r="G1242" s="67"/>
      <c r="H1242" s="68"/>
      <c r="I1242" s="67"/>
      <c r="J1242" s="67"/>
      <c r="K1242" s="67"/>
      <c r="L1242" s="67"/>
      <c r="M1242" s="68"/>
      <c r="N1242" s="67"/>
      <c r="O1242" s="67"/>
      <c r="P1242" s="67"/>
      <c r="Q1242" s="67"/>
      <c r="R1242" s="68"/>
      <c r="S1242" s="67"/>
      <c r="T1242" s="67"/>
      <c r="U1242" s="67"/>
      <c r="V1242" s="67"/>
      <c r="W1242" s="68"/>
      <c r="X1242" s="67"/>
      <c r="Y1242" s="67"/>
      <c r="Z1242" s="67"/>
      <c r="AA1242" s="67"/>
      <c r="AB1242" s="68"/>
      <c r="AC1242" s="62"/>
      <c r="AD1242" s="77"/>
      <c r="AE1242" s="62"/>
      <c r="AF1242" s="62"/>
      <c r="AG1242" s="62"/>
      <c r="AH1242" s="62"/>
      <c r="AI1242" s="62"/>
      <c r="AJ1242" s="62"/>
      <c r="AK1242" s="62"/>
    </row>
    <row r="1243" spans="1:37">
      <c r="A1243" s="70" t="s">
        <v>101</v>
      </c>
      <c r="B1243" s="58"/>
      <c r="C1243" s="71"/>
      <c r="D1243" s="72"/>
      <c r="E1243" s="72"/>
      <c r="F1243" s="72"/>
      <c r="G1243" s="72"/>
      <c r="H1243" s="59"/>
      <c r="I1243" s="72"/>
      <c r="J1243" s="72"/>
      <c r="K1243" s="72"/>
      <c r="L1243" s="72"/>
      <c r="M1243" s="59"/>
      <c r="N1243" s="72"/>
      <c r="O1243" s="72"/>
      <c r="P1243" s="72"/>
      <c r="Q1243" s="72"/>
      <c r="R1243" s="59"/>
      <c r="S1243" s="72"/>
      <c r="T1243" s="72"/>
      <c r="U1243" s="72"/>
      <c r="V1243" s="72"/>
      <c r="W1243" s="59"/>
      <c r="X1243" s="72"/>
      <c r="Y1243" s="72"/>
      <c r="Z1243" s="72"/>
      <c r="AA1243" s="72"/>
      <c r="AB1243" s="59"/>
      <c r="AC1243" s="62"/>
      <c r="AD1243" s="78" t="s">
        <v>104</v>
      </c>
      <c r="AE1243" s="76"/>
      <c r="AF1243" s="76"/>
      <c r="AG1243" s="76"/>
      <c r="AH1243" s="79"/>
      <c r="AI1243" s="76"/>
      <c r="AJ1243" s="76"/>
      <c r="AK1243" s="80"/>
    </row>
    <row r="1244" spans="1:37">
      <c r="D1244" s="64"/>
      <c r="AD1244" s="81"/>
      <c r="AE1244" s="52"/>
      <c r="AF1244" s="52"/>
      <c r="AG1244" s="52"/>
      <c r="AH1244" s="82"/>
      <c r="AI1244" s="52"/>
      <c r="AJ1244" s="52"/>
      <c r="AK1244" s="53"/>
    </row>
    <row r="1245" spans="1:37">
      <c r="A1245" s="83" t="s">
        <v>105</v>
      </c>
      <c r="B1245" s="76"/>
      <c r="C1245" s="80"/>
      <c r="D1245" s="84"/>
      <c r="E1245" s="84" t="s">
        <v>100</v>
      </c>
      <c r="F1245" s="85" t="s">
        <v>21</v>
      </c>
      <c r="G1245" s="84" t="s">
        <v>101</v>
      </c>
      <c r="H1245" s="86"/>
      <c r="I1245" s="84" t="s">
        <v>106</v>
      </c>
      <c r="J1245" s="84"/>
      <c r="K1245" s="84"/>
      <c r="L1245" s="84"/>
      <c r="M1245" s="86"/>
      <c r="N1245" s="84" t="s">
        <v>107</v>
      </c>
      <c r="O1245" s="84"/>
      <c r="P1245" s="84"/>
      <c r="Q1245" s="84"/>
      <c r="R1245" s="86"/>
      <c r="S1245" s="73"/>
      <c r="T1245" s="73"/>
      <c r="AD1245" s="87" t="s">
        <v>108</v>
      </c>
      <c r="AE1245" s="58"/>
      <c r="AF1245" s="58"/>
      <c r="AG1245" s="58"/>
      <c r="AH1245" s="72"/>
      <c r="AI1245" s="58"/>
      <c r="AJ1245" s="58"/>
      <c r="AK1245" s="59"/>
    </row>
    <row r="1246" spans="1:37">
      <c r="A1246" s="60"/>
      <c r="C1246" s="61"/>
      <c r="H1246" s="61"/>
      <c r="M1246" s="61"/>
      <c r="N1246" s="88"/>
      <c r="O1246" s="89"/>
      <c r="P1246" s="89"/>
      <c r="Q1246" s="89"/>
      <c r="R1246" s="90"/>
      <c r="S1246" s="62"/>
      <c r="T1246" s="56" t="s">
        <v>109</v>
      </c>
      <c r="AD1246" s="91"/>
      <c r="AE1246" s="62"/>
      <c r="AF1246" s="62"/>
      <c r="AG1246" s="62"/>
      <c r="AH1246" s="92"/>
      <c r="AI1246" s="62"/>
      <c r="AJ1246" s="62"/>
      <c r="AK1246" s="61"/>
    </row>
    <row r="1247" spans="1:37">
      <c r="A1247" s="93" t="s">
        <v>110</v>
      </c>
      <c r="B1247" s="58"/>
      <c r="C1247" s="59"/>
      <c r="D1247" s="58"/>
      <c r="E1247" s="58"/>
      <c r="F1247" s="94" t="s">
        <v>21</v>
      </c>
      <c r="G1247" s="58"/>
      <c r="H1247" s="59"/>
      <c r="I1247" s="58"/>
      <c r="J1247" s="58"/>
      <c r="K1247" s="94" t="s">
        <v>21</v>
      </c>
      <c r="L1247" s="58"/>
      <c r="M1247" s="59"/>
      <c r="N1247" s="95"/>
      <c r="O1247" s="95"/>
      <c r="P1247" s="96"/>
      <c r="Q1247" s="97"/>
      <c r="R1247" s="98"/>
      <c r="S1247" s="62"/>
      <c r="T1247" s="62"/>
      <c r="AD1247" s="87" t="s">
        <v>111</v>
      </c>
      <c r="AE1247" s="58"/>
      <c r="AF1247" s="58"/>
      <c r="AG1247" s="58"/>
      <c r="AH1247" s="72"/>
      <c r="AI1247" s="58"/>
      <c r="AJ1247" s="58"/>
      <c r="AK1247" s="59"/>
    </row>
    <row r="1248" spans="1:37">
      <c r="A1248" s="60"/>
      <c r="C1248" s="61"/>
      <c r="H1248" s="61"/>
      <c r="K1248" s="99"/>
      <c r="M1248" s="61"/>
      <c r="N1248" s="62"/>
      <c r="Q1248" s="100"/>
      <c r="R1248" s="61"/>
      <c r="S1248" s="62"/>
      <c r="T1248" s="58"/>
      <c r="U1248" s="58"/>
      <c r="V1248" s="58"/>
      <c r="W1248" s="58"/>
      <c r="X1248" s="58"/>
      <c r="Y1248" s="58"/>
      <c r="Z1248" s="58"/>
      <c r="AA1248" s="58"/>
      <c r="AB1248" s="58"/>
      <c r="AC1248" s="62"/>
      <c r="AD1248" s="91"/>
      <c r="AE1248" s="62"/>
      <c r="AF1248" s="62"/>
      <c r="AG1248" s="62"/>
      <c r="AH1248" s="92"/>
      <c r="AI1248" s="62"/>
      <c r="AJ1248" s="62"/>
      <c r="AK1248" s="61"/>
    </row>
    <row r="1249" spans="1:37">
      <c r="A1249" s="93" t="s">
        <v>112</v>
      </c>
      <c r="B1249" s="58"/>
      <c r="C1249" s="59"/>
      <c r="D1249" s="58"/>
      <c r="E1249" s="58"/>
      <c r="F1249" s="94" t="s">
        <v>21</v>
      </c>
      <c r="G1249" s="58"/>
      <c r="H1249" s="59"/>
      <c r="I1249" s="58"/>
      <c r="J1249" s="58"/>
      <c r="K1249" s="94" t="s">
        <v>21</v>
      </c>
      <c r="L1249" s="58"/>
      <c r="M1249" s="59"/>
      <c r="N1249" s="58"/>
      <c r="O1249" s="58"/>
      <c r="P1249" s="94" t="s">
        <v>21</v>
      </c>
      <c r="Q1249" s="101"/>
      <c r="R1249" s="59"/>
      <c r="S1249" s="62"/>
      <c r="T1249" s="62"/>
      <c r="AD1249" s="87" t="s">
        <v>113</v>
      </c>
      <c r="AE1249" s="58"/>
      <c r="AF1249" s="58"/>
      <c r="AG1249" s="58"/>
      <c r="AH1249" s="72"/>
      <c r="AI1249" s="58"/>
      <c r="AJ1249" s="58"/>
      <c r="AK1249" s="59"/>
    </row>
    <row r="1250" spans="1:37">
      <c r="AD1250" s="91" t="s">
        <v>114</v>
      </c>
      <c r="AE1250" s="62"/>
      <c r="AF1250" s="62"/>
      <c r="AG1250" s="62"/>
      <c r="AH1250" s="92"/>
      <c r="AI1250" s="62"/>
      <c r="AJ1250" s="62"/>
      <c r="AK1250" s="61"/>
    </row>
    <row r="1251" spans="1:37">
      <c r="A1251" s="102"/>
      <c r="B1251" s="76"/>
      <c r="C1251" s="76"/>
      <c r="D1251" s="76"/>
      <c r="E1251" s="76" t="s">
        <v>100</v>
      </c>
      <c r="F1251" s="76"/>
      <c r="G1251" s="76"/>
      <c r="H1251" s="76"/>
      <c r="I1251" s="76"/>
      <c r="J1251" s="76"/>
      <c r="K1251" s="76"/>
      <c r="L1251" s="76"/>
      <c r="M1251" s="76"/>
      <c r="N1251" s="85" t="s">
        <v>40</v>
      </c>
      <c r="O1251" s="76"/>
      <c r="P1251" s="76"/>
      <c r="Q1251" s="76"/>
      <c r="R1251" s="76"/>
      <c r="S1251" s="76"/>
      <c r="T1251" s="76" t="s">
        <v>101</v>
      </c>
      <c r="U1251" s="76"/>
      <c r="V1251" s="76"/>
      <c r="W1251" s="76"/>
      <c r="X1251" s="76"/>
      <c r="Y1251" s="76"/>
      <c r="Z1251" s="76"/>
      <c r="AA1251" s="76"/>
      <c r="AB1251" s="80"/>
      <c r="AD1251" s="87" t="s">
        <v>115</v>
      </c>
      <c r="AE1251" s="58"/>
      <c r="AF1251" s="58"/>
      <c r="AG1251" s="58"/>
      <c r="AH1251" s="72"/>
      <c r="AI1251" s="58"/>
      <c r="AJ1251" s="58"/>
      <c r="AK1251" s="59"/>
    </row>
    <row r="1252" spans="1:37">
      <c r="A1252" s="103" t="s">
        <v>116</v>
      </c>
      <c r="B1252" s="104" t="s">
        <v>117</v>
      </c>
      <c r="C1252" s="104"/>
      <c r="D1252" s="104"/>
      <c r="E1252" s="104"/>
      <c r="F1252" s="104"/>
      <c r="G1252" s="105"/>
      <c r="H1252" s="104" t="s">
        <v>118</v>
      </c>
      <c r="I1252" s="104"/>
      <c r="J1252" s="105"/>
      <c r="K1252" s="106" t="s">
        <v>119</v>
      </c>
      <c r="L1252" s="107" t="s">
        <v>120</v>
      </c>
      <c r="M1252" s="108"/>
      <c r="N1252" s="109" t="s">
        <v>94</v>
      </c>
      <c r="O1252" s="105" t="s">
        <v>116</v>
      </c>
      <c r="P1252" s="104" t="s">
        <v>117</v>
      </c>
      <c r="Q1252" s="104"/>
      <c r="R1252" s="104"/>
      <c r="S1252" s="104"/>
      <c r="T1252" s="104"/>
      <c r="U1252" s="105"/>
      <c r="V1252" s="104" t="s">
        <v>118</v>
      </c>
      <c r="W1252" s="104"/>
      <c r="X1252" s="105"/>
      <c r="Y1252" s="106" t="s">
        <v>119</v>
      </c>
      <c r="Z1252" s="107" t="s">
        <v>120</v>
      </c>
      <c r="AA1252" s="108"/>
      <c r="AB1252" s="109" t="s">
        <v>94</v>
      </c>
    </row>
    <row r="1253" spans="1:37">
      <c r="A1253" s="110" t="s">
        <v>121</v>
      </c>
      <c r="B1253" s="111"/>
      <c r="C1253" s="111"/>
      <c r="D1253" s="111"/>
      <c r="E1253" s="111"/>
      <c r="F1253" s="111"/>
      <c r="G1253" s="112"/>
      <c r="H1253" s="111"/>
      <c r="I1253" s="111"/>
      <c r="J1253" s="112"/>
      <c r="K1253" s="113"/>
      <c r="L1253" s="114"/>
      <c r="M1253" s="115"/>
      <c r="N1253" s="116"/>
      <c r="O1253" s="117" t="s">
        <v>121</v>
      </c>
      <c r="P1253" s="111"/>
      <c r="Q1253" s="111"/>
      <c r="R1253" s="111"/>
      <c r="S1253" s="111"/>
      <c r="T1253" s="111"/>
      <c r="U1253" s="112"/>
      <c r="V1253" s="111"/>
      <c r="W1253" s="111"/>
      <c r="X1253" s="112"/>
      <c r="Y1253" s="113"/>
      <c r="Z1253" s="114"/>
      <c r="AA1253" s="115"/>
      <c r="AB1253" s="116"/>
      <c r="AD1253" s="64" t="s">
        <v>122</v>
      </c>
    </row>
    <row r="1254" spans="1:37">
      <c r="A1254" s="110" t="s">
        <v>123</v>
      </c>
      <c r="B1254" s="111"/>
      <c r="C1254" s="111"/>
      <c r="D1254" s="111"/>
      <c r="E1254" s="111"/>
      <c r="F1254" s="111"/>
      <c r="G1254" s="112"/>
      <c r="H1254" s="111"/>
      <c r="I1254" s="111"/>
      <c r="J1254" s="112"/>
      <c r="K1254" s="118"/>
      <c r="L1254" s="119"/>
      <c r="M1254" s="112"/>
      <c r="N1254" s="116"/>
      <c r="O1254" s="117" t="s">
        <v>123</v>
      </c>
      <c r="P1254" s="111"/>
      <c r="Q1254" s="111"/>
      <c r="R1254" s="111"/>
      <c r="S1254" s="111"/>
      <c r="T1254" s="111"/>
      <c r="U1254" s="112"/>
      <c r="V1254" s="111"/>
      <c r="W1254" s="111"/>
      <c r="X1254" s="112"/>
      <c r="Y1254" s="118"/>
      <c r="Z1254" s="119"/>
      <c r="AA1254" s="112"/>
      <c r="AB1254" s="116"/>
      <c r="AD1254" s="120"/>
      <c r="AE1254" s="58"/>
      <c r="AF1254" s="58"/>
      <c r="AG1254" s="58"/>
      <c r="AH1254" s="58"/>
      <c r="AI1254" s="58"/>
      <c r="AJ1254" s="58"/>
      <c r="AK1254" s="58"/>
    </row>
    <row r="1255" spans="1:37">
      <c r="A1255" s="110" t="s">
        <v>124</v>
      </c>
      <c r="B1255" s="111"/>
      <c r="C1255" s="111"/>
      <c r="D1255" s="111"/>
      <c r="E1255" s="111"/>
      <c r="F1255" s="111"/>
      <c r="G1255" s="112"/>
      <c r="H1255" s="111"/>
      <c r="I1255" s="111"/>
      <c r="J1255" s="112"/>
      <c r="K1255" s="118"/>
      <c r="L1255" s="119"/>
      <c r="M1255" s="112"/>
      <c r="N1255" s="116"/>
      <c r="O1255" s="117" t="s">
        <v>124</v>
      </c>
      <c r="P1255" s="111"/>
      <c r="Q1255" s="111"/>
      <c r="R1255" s="111"/>
      <c r="S1255" s="111"/>
      <c r="T1255" s="111"/>
      <c r="U1255" s="112"/>
      <c r="V1255" s="111"/>
      <c r="W1255" s="111"/>
      <c r="X1255" s="112"/>
      <c r="Y1255" s="118"/>
      <c r="Z1255" s="119"/>
      <c r="AA1255" s="112"/>
      <c r="AB1255" s="116"/>
      <c r="AD1255" s="64" t="s">
        <v>96</v>
      </c>
    </row>
    <row r="1256" spans="1:37">
      <c r="A1256" s="110" t="s">
        <v>125</v>
      </c>
      <c r="B1256" s="111"/>
      <c r="C1256" s="111"/>
      <c r="D1256" s="111"/>
      <c r="E1256" s="111"/>
      <c r="F1256" s="111"/>
      <c r="G1256" s="112"/>
      <c r="H1256" s="111"/>
      <c r="I1256" s="111"/>
      <c r="J1256" s="112"/>
      <c r="K1256" s="118"/>
      <c r="L1256" s="119"/>
      <c r="M1256" s="112"/>
      <c r="N1256" s="116"/>
      <c r="O1256" s="117" t="s">
        <v>125</v>
      </c>
      <c r="P1256" s="111"/>
      <c r="Q1256" s="111"/>
      <c r="R1256" s="111"/>
      <c r="S1256" s="111"/>
      <c r="T1256" s="111"/>
      <c r="U1256" s="112"/>
      <c r="V1256" s="111"/>
      <c r="W1256" s="111"/>
      <c r="X1256" s="112"/>
      <c r="Y1256" s="118"/>
      <c r="Z1256" s="119"/>
      <c r="AA1256" s="112"/>
      <c r="AB1256" s="116"/>
      <c r="AD1256" s="120"/>
      <c r="AE1256" s="58"/>
      <c r="AF1256" s="58"/>
      <c r="AG1256" s="58"/>
      <c r="AH1256" s="58"/>
      <c r="AI1256" s="58"/>
      <c r="AJ1256" s="58"/>
      <c r="AK1256" s="58"/>
    </row>
    <row r="1257" spans="1:37">
      <c r="A1257" s="110" t="s">
        <v>126</v>
      </c>
      <c r="B1257" s="111"/>
      <c r="C1257" s="111"/>
      <c r="D1257" s="111"/>
      <c r="E1257" s="111"/>
      <c r="F1257" s="111"/>
      <c r="G1257" s="112"/>
      <c r="H1257" s="111"/>
      <c r="I1257" s="111"/>
      <c r="J1257" s="112"/>
      <c r="K1257" s="118"/>
      <c r="L1257" s="119"/>
      <c r="M1257" s="112"/>
      <c r="N1257" s="116"/>
      <c r="O1257" s="117" t="s">
        <v>126</v>
      </c>
      <c r="P1257" s="111"/>
      <c r="Q1257" s="111"/>
      <c r="R1257" s="111"/>
      <c r="S1257" s="111"/>
      <c r="T1257" s="111"/>
      <c r="U1257" s="112"/>
      <c r="V1257" s="111"/>
      <c r="W1257" s="111"/>
      <c r="X1257" s="112"/>
      <c r="Y1257" s="118"/>
      <c r="Z1257" s="119"/>
      <c r="AA1257" s="112"/>
      <c r="AB1257" s="116"/>
      <c r="AD1257" s="64" t="s">
        <v>127</v>
      </c>
    </row>
    <row r="1258" spans="1:37">
      <c r="A1258" s="121" t="s">
        <v>128</v>
      </c>
      <c r="B1258" s="58"/>
      <c r="C1258" s="58"/>
      <c r="D1258" s="58"/>
      <c r="E1258" s="58"/>
      <c r="F1258" s="58"/>
      <c r="G1258" s="72"/>
      <c r="H1258" s="58"/>
      <c r="I1258" s="58"/>
      <c r="J1258" s="72"/>
      <c r="K1258" s="122"/>
      <c r="L1258" s="123"/>
      <c r="M1258" s="72"/>
      <c r="N1258" s="59"/>
      <c r="O1258" s="124" t="s">
        <v>128</v>
      </c>
      <c r="P1258" s="58"/>
      <c r="Q1258" s="58"/>
      <c r="R1258" s="58"/>
      <c r="S1258" s="58"/>
      <c r="T1258" s="58"/>
      <c r="U1258" s="72"/>
      <c r="V1258" s="58"/>
      <c r="W1258" s="58"/>
      <c r="X1258" s="72"/>
      <c r="Y1258" s="122"/>
      <c r="Z1258" s="123"/>
      <c r="AA1258" s="72"/>
      <c r="AB1258" s="59"/>
      <c r="AD1258" s="120"/>
      <c r="AE1258" s="125" t="str">
        <f>Daten!$A$35</f>
        <v>Fredenbeck</v>
      </c>
      <c r="AF1258" s="58"/>
      <c r="AG1258" s="58"/>
      <c r="AH1258" s="58"/>
      <c r="AI1258" s="58"/>
      <c r="AJ1258" s="58"/>
      <c r="AK1258" s="58"/>
    </row>
    <row r="1259" spans="1:37">
      <c r="A1259" s="65" t="s">
        <v>129</v>
      </c>
      <c r="N1259" s="61"/>
      <c r="O1259" s="64" t="s">
        <v>129</v>
      </c>
      <c r="AB1259" s="61"/>
      <c r="AD1259" s="64" t="s">
        <v>130</v>
      </c>
    </row>
    <row r="1260" spans="1:37">
      <c r="A1260" s="57"/>
      <c r="B1260" s="58"/>
      <c r="C1260" s="58"/>
      <c r="D1260" s="58"/>
      <c r="E1260" s="58"/>
      <c r="F1260" s="58"/>
      <c r="G1260" s="58"/>
      <c r="H1260" s="58"/>
      <c r="I1260" s="58"/>
      <c r="J1260" s="58"/>
      <c r="K1260" s="58"/>
      <c r="L1260" s="58"/>
      <c r="M1260" s="58"/>
      <c r="N1260" s="59"/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8"/>
      <c r="AB1260" s="59"/>
      <c r="AD1260" s="58"/>
      <c r="AE1260" s="126" t="str">
        <f>Daten!$A$32</f>
        <v>05.05.2017</v>
      </c>
      <c r="AF1260" s="58"/>
      <c r="AG1260" s="58"/>
      <c r="AH1260" s="58"/>
      <c r="AI1260" s="58"/>
      <c r="AJ1260" s="58"/>
      <c r="AK1260" s="58"/>
    </row>
    <row r="1261" spans="1:37">
      <c r="A1261" s="51" t="s">
        <v>95</v>
      </c>
      <c r="B1261" s="52"/>
      <c r="C1261" s="52"/>
      <c r="D1261" s="52"/>
      <c r="E1261" s="53"/>
      <c r="F1261" s="54" t="s">
        <v>96</v>
      </c>
      <c r="G1261" s="52"/>
      <c r="H1261" s="52"/>
      <c r="I1261" s="52"/>
      <c r="J1261" s="52"/>
      <c r="K1261" s="52"/>
      <c r="L1261" s="52"/>
      <c r="M1261" s="52"/>
      <c r="N1261" s="52"/>
      <c r="O1261" s="52"/>
      <c r="P1261" s="53"/>
      <c r="Q1261" s="54" t="s">
        <v>97</v>
      </c>
      <c r="R1261" s="52"/>
      <c r="S1261" s="52"/>
      <c r="T1261" s="52"/>
      <c r="U1261" s="52"/>
      <c r="V1261" s="52"/>
      <c r="W1261" s="52"/>
      <c r="X1261" s="52"/>
      <c r="Y1261" s="52"/>
      <c r="Z1261" s="52"/>
      <c r="AA1261" s="52"/>
      <c r="AB1261" s="53"/>
      <c r="AC1261" s="55" t="s">
        <v>98</v>
      </c>
    </row>
    <row r="1262" spans="1:37">
      <c r="A1262" s="57"/>
      <c r="B1262" s="58"/>
      <c r="C1262" s="58"/>
      <c r="D1262" s="58"/>
      <c r="E1262" s="59"/>
      <c r="F1262" s="58"/>
      <c r="G1262" s="58"/>
      <c r="H1262" s="58"/>
      <c r="I1262" s="58"/>
      <c r="J1262" s="58"/>
      <c r="K1262" s="58"/>
      <c r="L1262" s="58"/>
      <c r="M1262" s="58"/>
      <c r="N1262" s="58"/>
      <c r="O1262" s="58"/>
      <c r="P1262" s="59"/>
      <c r="Q1262" s="58"/>
      <c r="R1262" s="58" t="str">
        <f ca="1">SamstagHaupt!P62</f>
        <v>Linden-Dahlhauser TV</v>
      </c>
      <c r="S1262" s="58"/>
      <c r="T1262" s="58"/>
      <c r="U1262" s="58"/>
      <c r="V1262" s="58"/>
      <c r="W1262" s="58"/>
      <c r="X1262" s="58"/>
      <c r="Y1262" s="58"/>
      <c r="Z1262" s="58"/>
      <c r="AA1262" s="58" t="str">
        <f>SamstagHaupt!N62</f>
        <v>M40</v>
      </c>
      <c r="AB1262" s="59"/>
      <c r="AC1262" s="55" t="s">
        <v>99</v>
      </c>
    </row>
    <row r="1263" spans="1:37" ht="15.95" customHeight="1">
      <c r="A1263" s="60" t="s">
        <v>100</v>
      </c>
      <c r="C1263" s="56" t="str">
        <f ca="1">SamstagHaupt!I62</f>
        <v>SV Werder Bremen</v>
      </c>
      <c r="M1263" s="61"/>
      <c r="N1263" s="62" t="s">
        <v>101</v>
      </c>
      <c r="O1263" s="63"/>
      <c r="P1263" s="56" t="str">
        <f ca="1">SamstagHaupt!M62</f>
        <v>TSG Eisenberg</v>
      </c>
      <c r="AB1263" s="61"/>
    </row>
    <row r="1264" spans="1:37">
      <c r="A1264" s="57"/>
      <c r="B1264" s="58"/>
      <c r="C1264" s="58"/>
      <c r="M1264" s="61"/>
      <c r="N1264" s="62"/>
      <c r="AB1264" s="61"/>
      <c r="AD1264" s="64" t="s">
        <v>37</v>
      </c>
      <c r="AG1264" s="64" t="s">
        <v>102</v>
      </c>
      <c r="AJ1264" s="64" t="s">
        <v>39</v>
      </c>
    </row>
    <row r="1265" spans="1:37">
      <c r="A1265" s="65" t="s">
        <v>100</v>
      </c>
      <c r="C1265" s="66"/>
      <c r="D1265" s="67"/>
      <c r="E1265" s="67"/>
      <c r="F1265" s="67"/>
      <c r="G1265" s="67"/>
      <c r="H1265" s="68"/>
      <c r="I1265" s="67"/>
      <c r="J1265" s="67"/>
      <c r="K1265" s="67"/>
      <c r="L1265" s="67"/>
      <c r="M1265" s="68"/>
      <c r="N1265" s="67"/>
      <c r="O1265" s="67"/>
      <c r="P1265" s="67"/>
      <c r="Q1265" s="67"/>
      <c r="R1265" s="68"/>
      <c r="S1265" s="67"/>
      <c r="T1265" s="67"/>
      <c r="U1265" s="67"/>
      <c r="V1265" s="67"/>
      <c r="W1265" s="68"/>
      <c r="X1265" s="67"/>
      <c r="Y1265" s="67"/>
      <c r="Z1265" s="67"/>
      <c r="AA1265" s="67"/>
      <c r="AB1265" s="68"/>
      <c r="AC1265" s="62"/>
      <c r="AD1265" s="69"/>
      <c r="AE1265" s="53"/>
      <c r="AF1265" s="62"/>
      <c r="AG1265" s="69"/>
      <c r="AH1265" s="53"/>
      <c r="AJ1265" s="69"/>
      <c r="AK1265" s="53"/>
    </row>
    <row r="1266" spans="1:37">
      <c r="A1266" s="70" t="s">
        <v>101</v>
      </c>
      <c r="B1266" s="58"/>
      <c r="C1266" s="71"/>
      <c r="D1266" s="72"/>
      <c r="E1266" s="72"/>
      <c r="F1266" s="72"/>
      <c r="G1266" s="72"/>
      <c r="H1266" s="59"/>
      <c r="I1266" s="72"/>
      <c r="J1266" s="72"/>
      <c r="K1266" s="72"/>
      <c r="L1266" s="72"/>
      <c r="M1266" s="59"/>
      <c r="N1266" s="72"/>
      <c r="O1266" s="72"/>
      <c r="P1266" s="72"/>
      <c r="Q1266" s="72"/>
      <c r="R1266" s="59"/>
      <c r="S1266" s="72"/>
      <c r="T1266" s="72"/>
      <c r="U1266" s="72"/>
      <c r="V1266" s="72"/>
      <c r="W1266" s="59"/>
      <c r="X1266" s="72"/>
      <c r="Y1266" s="72"/>
      <c r="Z1266" s="72"/>
      <c r="AA1266" s="72"/>
      <c r="AB1266" s="59"/>
      <c r="AC1266" s="62"/>
      <c r="AD1266" s="462">
        <f>SamstagHaupt!C62</f>
        <v>11</v>
      </c>
      <c r="AE1266" s="463"/>
      <c r="AF1266" s="62"/>
      <c r="AG1266" s="462">
        <f>SamstagHaupt!E62</f>
        <v>41</v>
      </c>
      <c r="AH1266" s="463"/>
      <c r="AJ1266" s="462">
        <f>SamstagHaupt!F62</f>
        <v>1</v>
      </c>
      <c r="AK1266" s="463"/>
    </row>
    <row r="1267" spans="1:37">
      <c r="A1267" s="65" t="s">
        <v>100</v>
      </c>
      <c r="C1267" s="66"/>
      <c r="D1267" s="67"/>
      <c r="E1267" s="67"/>
      <c r="F1267" s="67"/>
      <c r="G1267" s="67"/>
      <c r="H1267" s="68"/>
      <c r="I1267" s="67"/>
      <c r="J1267" s="67"/>
      <c r="K1267" s="67"/>
      <c r="L1267" s="67"/>
      <c r="M1267" s="68"/>
      <c r="N1267" s="67"/>
      <c r="O1267" s="67"/>
      <c r="P1267" s="67"/>
      <c r="Q1267" s="67"/>
      <c r="R1267" s="68"/>
      <c r="S1267" s="67"/>
      <c r="T1267" s="67"/>
      <c r="U1267" s="67"/>
      <c r="V1267" s="67"/>
      <c r="W1267" s="68"/>
      <c r="X1267" s="67"/>
      <c r="Y1267" s="67"/>
      <c r="Z1267" s="67"/>
      <c r="AA1267" s="67"/>
      <c r="AB1267" s="68"/>
      <c r="AC1267" s="62"/>
      <c r="AD1267" s="57"/>
      <c r="AE1267" s="59"/>
      <c r="AF1267" s="62"/>
      <c r="AG1267" s="57"/>
      <c r="AH1267" s="59"/>
      <c r="AJ1267" s="57"/>
      <c r="AK1267" s="59"/>
    </row>
    <row r="1268" spans="1:37">
      <c r="A1268" s="70" t="s">
        <v>101</v>
      </c>
      <c r="B1268" s="58"/>
      <c r="C1268" s="71"/>
      <c r="D1268" s="72"/>
      <c r="E1268" s="72"/>
      <c r="F1268" s="72"/>
      <c r="G1268" s="72"/>
      <c r="H1268" s="59"/>
      <c r="I1268" s="72"/>
      <c r="J1268" s="72"/>
      <c r="K1268" s="72"/>
      <c r="L1268" s="72"/>
      <c r="M1268" s="59"/>
      <c r="N1268" s="72"/>
      <c r="O1268" s="72"/>
      <c r="P1268" s="72"/>
      <c r="Q1268" s="72"/>
      <c r="R1268" s="59"/>
      <c r="S1268" s="72"/>
      <c r="T1268" s="72"/>
      <c r="U1268" s="72"/>
      <c r="V1268" s="72"/>
      <c r="W1268" s="59"/>
      <c r="X1268" s="72"/>
      <c r="Y1268" s="72"/>
      <c r="Z1268" s="72"/>
      <c r="AA1268" s="72"/>
      <c r="AB1268" s="59"/>
      <c r="AC1268" s="62"/>
      <c r="AD1268" s="62"/>
      <c r="AE1268" s="62"/>
      <c r="AF1268" s="62"/>
      <c r="AG1268" s="62"/>
    </row>
    <row r="1269" spans="1:37">
      <c r="A1269" s="65" t="s">
        <v>100</v>
      </c>
      <c r="C1269" s="66"/>
      <c r="D1269" s="67"/>
      <c r="E1269" s="67"/>
      <c r="F1269" s="67"/>
      <c r="G1269" s="67"/>
      <c r="H1269" s="68"/>
      <c r="I1269" s="67"/>
      <c r="J1269" s="67"/>
      <c r="K1269" s="67"/>
      <c r="L1269" s="67"/>
      <c r="M1269" s="68"/>
      <c r="N1269" s="67"/>
      <c r="O1269" s="67"/>
      <c r="P1269" s="67"/>
      <c r="Q1269" s="67"/>
      <c r="R1269" s="68"/>
      <c r="S1269" s="67"/>
      <c r="T1269" s="67"/>
      <c r="U1269" s="67"/>
      <c r="V1269" s="67"/>
      <c r="W1269" s="68"/>
      <c r="X1269" s="67"/>
      <c r="Y1269" s="67"/>
      <c r="Z1269" s="67"/>
      <c r="AA1269" s="67"/>
      <c r="AB1269" s="68"/>
      <c r="AC1269" s="62"/>
      <c r="AD1269" s="73" t="s">
        <v>103</v>
      </c>
      <c r="AE1269" s="62"/>
      <c r="AF1269" s="62"/>
      <c r="AG1269" s="62"/>
    </row>
    <row r="1270" spans="1:37">
      <c r="A1270" s="70" t="s">
        <v>101</v>
      </c>
      <c r="B1270" s="58"/>
      <c r="C1270" s="71"/>
      <c r="D1270" s="72"/>
      <c r="E1270" s="72"/>
      <c r="F1270" s="72"/>
      <c r="G1270" s="72"/>
      <c r="H1270" s="59"/>
      <c r="I1270" s="72"/>
      <c r="J1270" s="72"/>
      <c r="K1270" s="72"/>
      <c r="L1270" s="72"/>
      <c r="M1270" s="59"/>
      <c r="N1270" s="72"/>
      <c r="O1270" s="72"/>
      <c r="P1270" s="72"/>
      <c r="Q1270" s="72"/>
      <c r="R1270" s="59"/>
      <c r="S1270" s="72"/>
      <c r="T1270" s="72"/>
      <c r="U1270" s="72"/>
      <c r="V1270" s="72"/>
      <c r="W1270" s="59"/>
      <c r="X1270" s="72"/>
      <c r="Y1270" s="72"/>
      <c r="Z1270" s="72"/>
      <c r="AA1270" s="72"/>
      <c r="AB1270" s="59"/>
      <c r="AC1270" s="62"/>
      <c r="AD1270" s="62"/>
      <c r="AE1270" s="62"/>
      <c r="AF1270" s="62"/>
      <c r="AG1270" s="62"/>
    </row>
    <row r="1271" spans="1:37">
      <c r="A1271" s="65" t="s">
        <v>100</v>
      </c>
      <c r="C1271" s="66"/>
      <c r="D1271" s="67"/>
      <c r="E1271" s="67"/>
      <c r="F1271" s="67"/>
      <c r="G1271" s="67"/>
      <c r="H1271" s="68"/>
      <c r="I1271" s="67"/>
      <c r="J1271" s="67"/>
      <c r="K1271" s="67"/>
      <c r="L1271" s="67"/>
      <c r="M1271" s="68"/>
      <c r="N1271" s="67"/>
      <c r="O1271" s="67"/>
      <c r="P1271" s="67"/>
      <c r="Q1271" s="67"/>
      <c r="R1271" s="68"/>
      <c r="S1271" s="67"/>
      <c r="T1271" s="67"/>
      <c r="U1271" s="67"/>
      <c r="V1271" s="67"/>
      <c r="W1271" s="68"/>
      <c r="X1271" s="67"/>
      <c r="Y1271" s="67"/>
      <c r="Z1271" s="67"/>
      <c r="AA1271" s="67"/>
      <c r="AB1271" s="68"/>
      <c r="AC1271" s="62"/>
      <c r="AD1271" s="74" t="str">
        <f>Daten!$A$31</f>
        <v>DM Senioren 2017</v>
      </c>
      <c r="AE1271" s="58"/>
      <c r="AF1271" s="58"/>
      <c r="AG1271" s="58"/>
      <c r="AH1271" s="58"/>
      <c r="AI1271" s="58"/>
      <c r="AJ1271" s="58"/>
      <c r="AK1271" s="58"/>
    </row>
    <row r="1272" spans="1:37">
      <c r="A1272" s="70" t="s">
        <v>101</v>
      </c>
      <c r="B1272" s="58"/>
      <c r="C1272" s="71"/>
      <c r="D1272" s="72"/>
      <c r="E1272" s="72"/>
      <c r="F1272" s="72"/>
      <c r="G1272" s="72"/>
      <c r="H1272" s="59"/>
      <c r="I1272" s="72"/>
      <c r="J1272" s="72"/>
      <c r="K1272" s="72"/>
      <c r="L1272" s="72"/>
      <c r="M1272" s="59"/>
      <c r="N1272" s="72"/>
      <c r="O1272" s="72"/>
      <c r="P1272" s="72"/>
      <c r="Q1272" s="72"/>
      <c r="R1272" s="59"/>
      <c r="S1272" s="72"/>
      <c r="T1272" s="72"/>
      <c r="U1272" s="72"/>
      <c r="V1272" s="72"/>
      <c r="W1272" s="59"/>
      <c r="X1272" s="72"/>
      <c r="Y1272" s="72"/>
      <c r="Z1272" s="72"/>
      <c r="AA1272" s="72"/>
      <c r="AB1272" s="59"/>
      <c r="AC1272" s="62"/>
      <c r="AD1272" s="75" t="str">
        <f>SamstagHaupt!G62</f>
        <v>M40</v>
      </c>
      <c r="AE1272" s="76"/>
      <c r="AF1272" s="76"/>
      <c r="AG1272" s="75" t="s">
        <v>34</v>
      </c>
      <c r="AH1272" s="76"/>
      <c r="AI1272" s="76"/>
      <c r="AJ1272" s="76"/>
      <c r="AK1272" s="76"/>
    </row>
    <row r="1273" spans="1:37">
      <c r="A1273" s="65" t="s">
        <v>100</v>
      </c>
      <c r="C1273" s="66"/>
      <c r="D1273" s="67"/>
      <c r="E1273" s="67"/>
      <c r="F1273" s="67"/>
      <c r="G1273" s="67"/>
      <c r="H1273" s="68"/>
      <c r="I1273" s="67"/>
      <c r="J1273" s="67"/>
      <c r="K1273" s="67"/>
      <c r="L1273" s="67"/>
      <c r="M1273" s="68"/>
      <c r="N1273" s="67"/>
      <c r="O1273" s="67"/>
      <c r="P1273" s="67"/>
      <c r="Q1273" s="67"/>
      <c r="R1273" s="68"/>
      <c r="S1273" s="67"/>
      <c r="T1273" s="67"/>
      <c r="U1273" s="67"/>
      <c r="V1273" s="67"/>
      <c r="W1273" s="68"/>
      <c r="X1273" s="67"/>
      <c r="Y1273" s="67"/>
      <c r="Z1273" s="67"/>
      <c r="AA1273" s="67"/>
      <c r="AB1273" s="68"/>
      <c r="AC1273" s="62"/>
      <c r="AD1273" s="77"/>
      <c r="AE1273" s="62"/>
      <c r="AF1273" s="62"/>
      <c r="AG1273" s="62"/>
      <c r="AH1273" s="62"/>
      <c r="AI1273" s="62"/>
      <c r="AJ1273" s="62"/>
      <c r="AK1273" s="62"/>
    </row>
    <row r="1274" spans="1:37">
      <c r="A1274" s="70" t="s">
        <v>101</v>
      </c>
      <c r="B1274" s="58"/>
      <c r="C1274" s="71"/>
      <c r="D1274" s="72"/>
      <c r="E1274" s="72"/>
      <c r="F1274" s="72"/>
      <c r="G1274" s="72"/>
      <c r="H1274" s="59"/>
      <c r="I1274" s="72"/>
      <c r="J1274" s="72"/>
      <c r="K1274" s="72"/>
      <c r="L1274" s="72"/>
      <c r="M1274" s="59"/>
      <c r="N1274" s="72"/>
      <c r="O1274" s="72"/>
      <c r="P1274" s="72"/>
      <c r="Q1274" s="72"/>
      <c r="R1274" s="59"/>
      <c r="S1274" s="72"/>
      <c r="T1274" s="72"/>
      <c r="U1274" s="72"/>
      <c r="V1274" s="72"/>
      <c r="W1274" s="59"/>
      <c r="X1274" s="72"/>
      <c r="Y1274" s="72"/>
      <c r="Z1274" s="72"/>
      <c r="AA1274" s="72"/>
      <c r="AB1274" s="59"/>
      <c r="AC1274" s="62"/>
      <c r="AD1274" s="78" t="s">
        <v>104</v>
      </c>
      <c r="AE1274" s="76"/>
      <c r="AF1274" s="76"/>
      <c r="AG1274" s="76"/>
      <c r="AH1274" s="79"/>
      <c r="AI1274" s="76"/>
      <c r="AJ1274" s="76"/>
      <c r="AK1274" s="80"/>
    </row>
    <row r="1275" spans="1:37">
      <c r="D1275" s="64"/>
      <c r="AD1275" s="81"/>
      <c r="AE1275" s="52"/>
      <c r="AF1275" s="52"/>
      <c r="AG1275" s="52"/>
      <c r="AH1275" s="82"/>
      <c r="AI1275" s="52"/>
      <c r="AJ1275" s="52"/>
      <c r="AK1275" s="53"/>
    </row>
    <row r="1276" spans="1:37">
      <c r="A1276" s="83" t="s">
        <v>105</v>
      </c>
      <c r="B1276" s="76"/>
      <c r="C1276" s="80"/>
      <c r="D1276" s="84"/>
      <c r="E1276" s="84" t="s">
        <v>100</v>
      </c>
      <c r="F1276" s="85" t="s">
        <v>21</v>
      </c>
      <c r="G1276" s="84" t="s">
        <v>101</v>
      </c>
      <c r="H1276" s="86"/>
      <c r="I1276" s="84" t="s">
        <v>106</v>
      </c>
      <c r="J1276" s="84"/>
      <c r="K1276" s="84"/>
      <c r="L1276" s="84"/>
      <c r="M1276" s="86"/>
      <c r="N1276" s="84" t="s">
        <v>107</v>
      </c>
      <c r="O1276" s="84"/>
      <c r="P1276" s="84"/>
      <c r="Q1276" s="84"/>
      <c r="R1276" s="86"/>
      <c r="S1276" s="73"/>
      <c r="T1276" s="73"/>
      <c r="AD1276" s="87" t="s">
        <v>108</v>
      </c>
      <c r="AE1276" s="58"/>
      <c r="AF1276" s="58"/>
      <c r="AG1276" s="58"/>
      <c r="AH1276" s="72"/>
      <c r="AI1276" s="58"/>
      <c r="AJ1276" s="58"/>
      <c r="AK1276" s="59"/>
    </row>
    <row r="1277" spans="1:37">
      <c r="A1277" s="60"/>
      <c r="C1277" s="61"/>
      <c r="H1277" s="61"/>
      <c r="M1277" s="61"/>
      <c r="N1277" s="88"/>
      <c r="O1277" s="89"/>
      <c r="P1277" s="89"/>
      <c r="Q1277" s="89"/>
      <c r="R1277" s="90"/>
      <c r="S1277" s="62"/>
      <c r="T1277" s="56" t="s">
        <v>109</v>
      </c>
      <c r="AD1277" s="91"/>
      <c r="AE1277" s="62"/>
      <c r="AF1277" s="62"/>
      <c r="AG1277" s="62"/>
      <c r="AH1277" s="92"/>
      <c r="AI1277" s="62"/>
      <c r="AJ1277" s="62"/>
      <c r="AK1277" s="61"/>
    </row>
    <row r="1278" spans="1:37">
      <c r="A1278" s="93" t="s">
        <v>110</v>
      </c>
      <c r="B1278" s="58"/>
      <c r="C1278" s="59"/>
      <c r="D1278" s="58"/>
      <c r="E1278" s="58"/>
      <c r="F1278" s="94" t="s">
        <v>21</v>
      </c>
      <c r="G1278" s="58"/>
      <c r="H1278" s="59"/>
      <c r="I1278" s="58"/>
      <c r="J1278" s="58"/>
      <c r="K1278" s="94" t="s">
        <v>21</v>
      </c>
      <c r="L1278" s="58"/>
      <c r="M1278" s="59"/>
      <c r="N1278" s="95"/>
      <c r="O1278" s="95"/>
      <c r="P1278" s="96"/>
      <c r="Q1278" s="97"/>
      <c r="R1278" s="98"/>
      <c r="S1278" s="62"/>
      <c r="T1278" s="62"/>
      <c r="AD1278" s="87" t="s">
        <v>111</v>
      </c>
      <c r="AE1278" s="58"/>
      <c r="AF1278" s="58"/>
      <c r="AG1278" s="58"/>
      <c r="AH1278" s="72"/>
      <c r="AI1278" s="58"/>
      <c r="AJ1278" s="58"/>
      <c r="AK1278" s="59"/>
    </row>
    <row r="1279" spans="1:37">
      <c r="A1279" s="60"/>
      <c r="C1279" s="61"/>
      <c r="H1279" s="61"/>
      <c r="K1279" s="99"/>
      <c r="M1279" s="61"/>
      <c r="N1279" s="62"/>
      <c r="Q1279" s="100"/>
      <c r="R1279" s="61"/>
      <c r="S1279" s="62"/>
      <c r="T1279" s="58"/>
      <c r="U1279" s="58"/>
      <c r="V1279" s="58"/>
      <c r="W1279" s="58"/>
      <c r="X1279" s="58"/>
      <c r="Y1279" s="58"/>
      <c r="Z1279" s="58"/>
      <c r="AA1279" s="58"/>
      <c r="AB1279" s="58"/>
      <c r="AC1279" s="62"/>
      <c r="AD1279" s="91"/>
      <c r="AE1279" s="62"/>
      <c r="AF1279" s="62"/>
      <c r="AG1279" s="62"/>
      <c r="AH1279" s="92"/>
      <c r="AI1279" s="62"/>
      <c r="AJ1279" s="62"/>
      <c r="AK1279" s="61"/>
    </row>
    <row r="1280" spans="1:37">
      <c r="A1280" s="93" t="s">
        <v>112</v>
      </c>
      <c r="B1280" s="58"/>
      <c r="C1280" s="59"/>
      <c r="D1280" s="58"/>
      <c r="E1280" s="58"/>
      <c r="F1280" s="94" t="s">
        <v>21</v>
      </c>
      <c r="G1280" s="58"/>
      <c r="H1280" s="59"/>
      <c r="I1280" s="58"/>
      <c r="J1280" s="58"/>
      <c r="K1280" s="94" t="s">
        <v>21</v>
      </c>
      <c r="L1280" s="58"/>
      <c r="M1280" s="59"/>
      <c r="N1280" s="58"/>
      <c r="O1280" s="58"/>
      <c r="P1280" s="94" t="s">
        <v>21</v>
      </c>
      <c r="Q1280" s="101"/>
      <c r="R1280" s="59"/>
      <c r="S1280" s="62"/>
      <c r="T1280" s="62"/>
      <c r="AD1280" s="87" t="s">
        <v>113</v>
      </c>
      <c r="AE1280" s="58"/>
      <c r="AF1280" s="58"/>
      <c r="AG1280" s="58"/>
      <c r="AH1280" s="72"/>
      <c r="AI1280" s="58"/>
      <c r="AJ1280" s="58"/>
      <c r="AK1280" s="59"/>
    </row>
    <row r="1281" spans="1:37">
      <c r="AD1281" s="91" t="s">
        <v>114</v>
      </c>
      <c r="AE1281" s="62"/>
      <c r="AF1281" s="62"/>
      <c r="AG1281" s="62"/>
      <c r="AH1281" s="92"/>
      <c r="AI1281" s="62"/>
      <c r="AJ1281" s="62"/>
      <c r="AK1281" s="61"/>
    </row>
    <row r="1282" spans="1:37">
      <c r="A1282" s="102"/>
      <c r="B1282" s="76"/>
      <c r="C1282" s="76"/>
      <c r="D1282" s="76"/>
      <c r="E1282" s="76" t="s">
        <v>100</v>
      </c>
      <c r="F1282" s="76"/>
      <c r="G1282" s="76"/>
      <c r="H1282" s="76"/>
      <c r="I1282" s="76"/>
      <c r="J1282" s="76"/>
      <c r="K1282" s="76"/>
      <c r="L1282" s="76"/>
      <c r="M1282" s="76"/>
      <c r="N1282" s="85" t="s">
        <v>40</v>
      </c>
      <c r="O1282" s="76"/>
      <c r="P1282" s="76"/>
      <c r="Q1282" s="76"/>
      <c r="R1282" s="76"/>
      <c r="S1282" s="76"/>
      <c r="T1282" s="76" t="s">
        <v>101</v>
      </c>
      <c r="U1282" s="76"/>
      <c r="V1282" s="76"/>
      <c r="W1282" s="76"/>
      <c r="X1282" s="76"/>
      <c r="Y1282" s="76"/>
      <c r="Z1282" s="76"/>
      <c r="AA1282" s="76"/>
      <c r="AB1282" s="80"/>
      <c r="AD1282" s="87" t="s">
        <v>115</v>
      </c>
      <c r="AE1282" s="58"/>
      <c r="AF1282" s="58"/>
      <c r="AG1282" s="58"/>
      <c r="AH1282" s="72"/>
      <c r="AI1282" s="58"/>
      <c r="AJ1282" s="58"/>
      <c r="AK1282" s="59"/>
    </row>
    <row r="1283" spans="1:37">
      <c r="A1283" s="103" t="s">
        <v>116</v>
      </c>
      <c r="B1283" s="104" t="s">
        <v>117</v>
      </c>
      <c r="C1283" s="104"/>
      <c r="D1283" s="104"/>
      <c r="E1283" s="104"/>
      <c r="F1283" s="104"/>
      <c r="G1283" s="105"/>
      <c r="H1283" s="104" t="s">
        <v>118</v>
      </c>
      <c r="I1283" s="104"/>
      <c r="J1283" s="105"/>
      <c r="K1283" s="106" t="s">
        <v>119</v>
      </c>
      <c r="L1283" s="107" t="s">
        <v>120</v>
      </c>
      <c r="M1283" s="108"/>
      <c r="N1283" s="109" t="s">
        <v>94</v>
      </c>
      <c r="O1283" s="105" t="s">
        <v>116</v>
      </c>
      <c r="P1283" s="104" t="s">
        <v>117</v>
      </c>
      <c r="Q1283" s="104"/>
      <c r="R1283" s="104"/>
      <c r="S1283" s="104"/>
      <c r="T1283" s="104"/>
      <c r="U1283" s="105"/>
      <c r="V1283" s="104" t="s">
        <v>118</v>
      </c>
      <c r="W1283" s="104"/>
      <c r="X1283" s="105"/>
      <c r="Y1283" s="106" t="s">
        <v>119</v>
      </c>
      <c r="Z1283" s="107" t="s">
        <v>120</v>
      </c>
      <c r="AA1283" s="108"/>
      <c r="AB1283" s="109" t="s">
        <v>94</v>
      </c>
    </row>
    <row r="1284" spans="1:37">
      <c r="A1284" s="110" t="s">
        <v>121</v>
      </c>
      <c r="B1284" s="111"/>
      <c r="C1284" s="111"/>
      <c r="D1284" s="111"/>
      <c r="E1284" s="111"/>
      <c r="F1284" s="111"/>
      <c r="G1284" s="112"/>
      <c r="H1284" s="111"/>
      <c r="I1284" s="111"/>
      <c r="J1284" s="112"/>
      <c r="K1284" s="113"/>
      <c r="L1284" s="114"/>
      <c r="M1284" s="115"/>
      <c r="N1284" s="116"/>
      <c r="O1284" s="117" t="s">
        <v>121</v>
      </c>
      <c r="P1284" s="111"/>
      <c r="Q1284" s="111"/>
      <c r="R1284" s="111"/>
      <c r="S1284" s="111"/>
      <c r="T1284" s="111"/>
      <c r="U1284" s="112"/>
      <c r="V1284" s="111"/>
      <c r="W1284" s="111"/>
      <c r="X1284" s="112"/>
      <c r="Y1284" s="113"/>
      <c r="Z1284" s="114"/>
      <c r="AA1284" s="115"/>
      <c r="AB1284" s="116"/>
      <c r="AD1284" s="64" t="s">
        <v>122</v>
      </c>
    </row>
    <row r="1285" spans="1:37">
      <c r="A1285" s="110" t="s">
        <v>123</v>
      </c>
      <c r="B1285" s="111"/>
      <c r="C1285" s="111"/>
      <c r="D1285" s="111"/>
      <c r="E1285" s="111"/>
      <c r="F1285" s="111"/>
      <c r="G1285" s="112"/>
      <c r="H1285" s="111"/>
      <c r="I1285" s="111"/>
      <c r="J1285" s="112"/>
      <c r="K1285" s="118"/>
      <c r="L1285" s="119"/>
      <c r="M1285" s="112"/>
      <c r="N1285" s="116"/>
      <c r="O1285" s="117" t="s">
        <v>123</v>
      </c>
      <c r="P1285" s="111"/>
      <c r="Q1285" s="111"/>
      <c r="R1285" s="111"/>
      <c r="S1285" s="111"/>
      <c r="T1285" s="111"/>
      <c r="U1285" s="112"/>
      <c r="V1285" s="111"/>
      <c r="W1285" s="111"/>
      <c r="X1285" s="112"/>
      <c r="Y1285" s="118"/>
      <c r="Z1285" s="119"/>
      <c r="AA1285" s="112"/>
      <c r="AB1285" s="116"/>
      <c r="AD1285" s="120"/>
      <c r="AE1285" s="58"/>
      <c r="AF1285" s="58"/>
      <c r="AG1285" s="58"/>
      <c r="AH1285" s="58"/>
      <c r="AI1285" s="58"/>
      <c r="AJ1285" s="58"/>
      <c r="AK1285" s="58"/>
    </row>
    <row r="1286" spans="1:37">
      <c r="A1286" s="110" t="s">
        <v>124</v>
      </c>
      <c r="B1286" s="111"/>
      <c r="C1286" s="111"/>
      <c r="D1286" s="111"/>
      <c r="E1286" s="111"/>
      <c r="F1286" s="111"/>
      <c r="G1286" s="112"/>
      <c r="H1286" s="111"/>
      <c r="I1286" s="111"/>
      <c r="J1286" s="112"/>
      <c r="K1286" s="118"/>
      <c r="L1286" s="119"/>
      <c r="M1286" s="112"/>
      <c r="N1286" s="116"/>
      <c r="O1286" s="117" t="s">
        <v>124</v>
      </c>
      <c r="P1286" s="111"/>
      <c r="Q1286" s="111"/>
      <c r="R1286" s="111"/>
      <c r="S1286" s="111"/>
      <c r="T1286" s="111"/>
      <c r="U1286" s="112"/>
      <c r="V1286" s="111"/>
      <c r="W1286" s="111"/>
      <c r="X1286" s="112"/>
      <c r="Y1286" s="118"/>
      <c r="Z1286" s="119"/>
      <c r="AA1286" s="112"/>
      <c r="AB1286" s="116"/>
      <c r="AD1286" s="64" t="s">
        <v>96</v>
      </c>
    </row>
    <row r="1287" spans="1:37">
      <c r="A1287" s="110" t="s">
        <v>125</v>
      </c>
      <c r="B1287" s="111"/>
      <c r="C1287" s="111"/>
      <c r="D1287" s="111"/>
      <c r="E1287" s="111"/>
      <c r="F1287" s="111"/>
      <c r="G1287" s="112"/>
      <c r="H1287" s="111"/>
      <c r="I1287" s="111"/>
      <c r="J1287" s="112"/>
      <c r="K1287" s="118"/>
      <c r="L1287" s="119"/>
      <c r="M1287" s="112"/>
      <c r="N1287" s="116"/>
      <c r="O1287" s="117" t="s">
        <v>125</v>
      </c>
      <c r="P1287" s="111"/>
      <c r="Q1287" s="111"/>
      <c r="R1287" s="111"/>
      <c r="S1287" s="111"/>
      <c r="T1287" s="111"/>
      <c r="U1287" s="112"/>
      <c r="V1287" s="111"/>
      <c r="W1287" s="111"/>
      <c r="X1287" s="112"/>
      <c r="Y1287" s="118"/>
      <c r="Z1287" s="119"/>
      <c r="AA1287" s="112"/>
      <c r="AB1287" s="116"/>
      <c r="AD1287" s="120"/>
      <c r="AE1287" s="58"/>
      <c r="AF1287" s="58"/>
      <c r="AG1287" s="58"/>
      <c r="AH1287" s="58"/>
      <c r="AI1287" s="58"/>
      <c r="AJ1287" s="58"/>
      <c r="AK1287" s="58"/>
    </row>
    <row r="1288" spans="1:37">
      <c r="A1288" s="110" t="s">
        <v>126</v>
      </c>
      <c r="B1288" s="111"/>
      <c r="C1288" s="111"/>
      <c r="D1288" s="111"/>
      <c r="E1288" s="111"/>
      <c r="F1288" s="111"/>
      <c r="G1288" s="112"/>
      <c r="H1288" s="111"/>
      <c r="I1288" s="111"/>
      <c r="J1288" s="112"/>
      <c r="K1288" s="118"/>
      <c r="L1288" s="119"/>
      <c r="M1288" s="112"/>
      <c r="N1288" s="116"/>
      <c r="O1288" s="117" t="s">
        <v>126</v>
      </c>
      <c r="P1288" s="111"/>
      <c r="Q1288" s="111"/>
      <c r="R1288" s="111"/>
      <c r="S1288" s="111"/>
      <c r="T1288" s="111"/>
      <c r="U1288" s="112"/>
      <c r="V1288" s="111"/>
      <c r="W1288" s="111"/>
      <c r="X1288" s="112"/>
      <c r="Y1288" s="118"/>
      <c r="Z1288" s="119"/>
      <c r="AA1288" s="112"/>
      <c r="AB1288" s="116"/>
      <c r="AD1288" s="64" t="s">
        <v>127</v>
      </c>
    </row>
    <row r="1289" spans="1:37">
      <c r="A1289" s="121" t="s">
        <v>128</v>
      </c>
      <c r="B1289" s="58"/>
      <c r="C1289" s="58"/>
      <c r="D1289" s="58"/>
      <c r="E1289" s="58"/>
      <c r="F1289" s="58"/>
      <c r="G1289" s="72"/>
      <c r="H1289" s="58"/>
      <c r="I1289" s="58"/>
      <c r="J1289" s="72"/>
      <c r="K1289" s="122"/>
      <c r="L1289" s="123"/>
      <c r="M1289" s="72"/>
      <c r="N1289" s="59"/>
      <c r="O1289" s="124" t="s">
        <v>128</v>
      </c>
      <c r="P1289" s="58"/>
      <c r="Q1289" s="58"/>
      <c r="R1289" s="58"/>
      <c r="S1289" s="58"/>
      <c r="T1289" s="58"/>
      <c r="U1289" s="72"/>
      <c r="V1289" s="58"/>
      <c r="W1289" s="58"/>
      <c r="X1289" s="72"/>
      <c r="Y1289" s="122"/>
      <c r="Z1289" s="123"/>
      <c r="AA1289" s="72"/>
      <c r="AB1289" s="59"/>
      <c r="AD1289" s="125"/>
      <c r="AE1289" s="125" t="str">
        <f>Daten!$A$35</f>
        <v>Fredenbeck</v>
      </c>
      <c r="AF1289" s="58"/>
      <c r="AG1289" s="58"/>
      <c r="AH1289" s="58"/>
      <c r="AI1289" s="58"/>
      <c r="AJ1289" s="58"/>
      <c r="AK1289" s="58"/>
    </row>
    <row r="1290" spans="1:37">
      <c r="A1290" s="65" t="s">
        <v>129</v>
      </c>
      <c r="N1290" s="61"/>
      <c r="O1290" s="64" t="s">
        <v>129</v>
      </c>
      <c r="AB1290" s="61"/>
      <c r="AD1290" s="64" t="s">
        <v>130</v>
      </c>
    </row>
    <row r="1291" spans="1:37">
      <c r="A1291" s="57"/>
      <c r="B1291" s="58"/>
      <c r="C1291" s="58"/>
      <c r="D1291" s="58"/>
      <c r="E1291" s="58"/>
      <c r="F1291" s="58"/>
      <c r="G1291" s="58"/>
      <c r="H1291" s="58"/>
      <c r="I1291" s="58"/>
      <c r="J1291" s="58"/>
      <c r="K1291" s="58"/>
      <c r="L1291" s="58"/>
      <c r="M1291" s="58"/>
      <c r="N1291" s="59"/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8"/>
      <c r="AB1291" s="59"/>
      <c r="AD1291" s="58"/>
      <c r="AE1291" s="126" t="str">
        <f>Daten!$A$32</f>
        <v>05.05.2017</v>
      </c>
      <c r="AF1291" s="58"/>
      <c r="AG1291" s="58"/>
      <c r="AH1291" s="58"/>
      <c r="AI1291" s="58"/>
      <c r="AJ1291" s="58"/>
      <c r="AK1291" s="58"/>
    </row>
    <row r="1292" spans="1:37" ht="12" customHeight="1">
      <c r="A1292" s="127"/>
    </row>
    <row r="1293" spans="1:37">
      <c r="A1293" s="51" t="s">
        <v>95</v>
      </c>
      <c r="B1293" s="52"/>
      <c r="C1293" s="52"/>
      <c r="D1293" s="52"/>
      <c r="E1293" s="53"/>
      <c r="F1293" s="54" t="s">
        <v>96</v>
      </c>
      <c r="G1293" s="52"/>
      <c r="H1293" s="52"/>
      <c r="I1293" s="52"/>
      <c r="J1293" s="52"/>
      <c r="K1293" s="52"/>
      <c r="L1293" s="52"/>
      <c r="M1293" s="52"/>
      <c r="N1293" s="52"/>
      <c r="O1293" s="52"/>
      <c r="P1293" s="53"/>
      <c r="Q1293" s="54" t="s">
        <v>97</v>
      </c>
      <c r="R1293" s="52"/>
      <c r="S1293" s="52"/>
      <c r="T1293" s="52"/>
      <c r="U1293" s="52"/>
      <c r="V1293" s="52"/>
      <c r="W1293" s="52"/>
      <c r="X1293" s="52"/>
      <c r="Y1293" s="52"/>
      <c r="Z1293" s="52"/>
      <c r="AA1293" s="52"/>
      <c r="AB1293" s="53"/>
      <c r="AC1293" s="55" t="s">
        <v>98</v>
      </c>
    </row>
    <row r="1294" spans="1:37">
      <c r="A1294" s="57"/>
      <c r="B1294" s="58"/>
      <c r="C1294" s="58"/>
      <c r="D1294" s="58"/>
      <c r="E1294" s="59"/>
      <c r="F1294" s="58"/>
      <c r="G1294" s="58"/>
      <c r="H1294" s="58"/>
      <c r="I1294" s="58"/>
      <c r="J1294" s="58"/>
      <c r="K1294" s="58"/>
      <c r="L1294" s="58"/>
      <c r="M1294" s="58"/>
      <c r="N1294" s="58"/>
      <c r="O1294" s="58"/>
      <c r="P1294" s="59"/>
      <c r="Q1294" s="58"/>
      <c r="R1294" s="58" t="str">
        <f ca="1">SamstagHaupt!P63</f>
        <v>SG Arbergen-Mahndorf</v>
      </c>
      <c r="S1294" s="58"/>
      <c r="T1294" s="58"/>
      <c r="U1294" s="58"/>
      <c r="V1294" s="58"/>
      <c r="W1294" s="58"/>
      <c r="X1294" s="58"/>
      <c r="Y1294" s="58"/>
      <c r="Z1294" s="58"/>
      <c r="AA1294" s="58" t="str">
        <f>SamstagHaupt!N63</f>
        <v>M40</v>
      </c>
      <c r="AB1294" s="59"/>
      <c r="AC1294" s="55" t="s">
        <v>99</v>
      </c>
    </row>
    <row r="1295" spans="1:37" ht="15.95" customHeight="1">
      <c r="A1295" s="60" t="s">
        <v>100</v>
      </c>
      <c r="C1295" s="56" t="str">
        <f ca="1">SamstagHaupt!I63</f>
        <v>MTV Jahn Schladen</v>
      </c>
      <c r="M1295" s="61"/>
      <c r="N1295" s="62" t="s">
        <v>101</v>
      </c>
      <c r="O1295" s="63"/>
      <c r="P1295" s="56" t="str">
        <f ca="1">SamstagHaupt!M63</f>
        <v>TV Zeilhard</v>
      </c>
      <c r="AB1295" s="61"/>
    </row>
    <row r="1296" spans="1:37">
      <c r="A1296" s="57"/>
      <c r="B1296" s="58"/>
      <c r="C1296" s="58"/>
      <c r="M1296" s="61"/>
      <c r="N1296" s="62"/>
      <c r="AB1296" s="61"/>
      <c r="AD1296" s="64" t="s">
        <v>37</v>
      </c>
      <c r="AG1296" s="64" t="s">
        <v>102</v>
      </c>
      <c r="AJ1296" s="64" t="s">
        <v>39</v>
      </c>
    </row>
    <row r="1297" spans="1:37">
      <c r="A1297" s="65" t="s">
        <v>100</v>
      </c>
      <c r="C1297" s="66"/>
      <c r="D1297" s="67"/>
      <c r="E1297" s="67"/>
      <c r="F1297" s="67"/>
      <c r="G1297" s="67"/>
      <c r="H1297" s="68"/>
      <c r="I1297" s="67"/>
      <c r="J1297" s="67"/>
      <c r="K1297" s="67"/>
      <c r="L1297" s="67"/>
      <c r="M1297" s="68"/>
      <c r="N1297" s="67"/>
      <c r="O1297" s="67"/>
      <c r="P1297" s="67"/>
      <c r="Q1297" s="67"/>
      <c r="R1297" s="68"/>
      <c r="S1297" s="67"/>
      <c r="T1297" s="67"/>
      <c r="U1297" s="67"/>
      <c r="V1297" s="67"/>
      <c r="W1297" s="68"/>
      <c r="X1297" s="67"/>
      <c r="Y1297" s="67"/>
      <c r="Z1297" s="67"/>
      <c r="AA1297" s="67"/>
      <c r="AB1297" s="68"/>
      <c r="AC1297" s="62"/>
      <c r="AD1297" s="69"/>
      <c r="AE1297" s="53"/>
      <c r="AF1297" s="62"/>
      <c r="AG1297" s="69"/>
      <c r="AH1297" s="53"/>
      <c r="AJ1297" s="69"/>
      <c r="AK1297" s="53"/>
    </row>
    <row r="1298" spans="1:37">
      <c r="A1298" s="70" t="s">
        <v>101</v>
      </c>
      <c r="B1298" s="58"/>
      <c r="C1298" s="71"/>
      <c r="D1298" s="72"/>
      <c r="E1298" s="72"/>
      <c r="F1298" s="72"/>
      <c r="G1298" s="72"/>
      <c r="H1298" s="59"/>
      <c r="I1298" s="72"/>
      <c r="J1298" s="72"/>
      <c r="K1298" s="72"/>
      <c r="L1298" s="72"/>
      <c r="M1298" s="59"/>
      <c r="N1298" s="72"/>
      <c r="O1298" s="72"/>
      <c r="P1298" s="72"/>
      <c r="Q1298" s="72"/>
      <c r="R1298" s="59"/>
      <c r="S1298" s="72"/>
      <c r="T1298" s="72"/>
      <c r="U1298" s="72"/>
      <c r="V1298" s="72"/>
      <c r="W1298" s="59"/>
      <c r="X1298" s="72"/>
      <c r="Y1298" s="72"/>
      <c r="Z1298" s="72"/>
      <c r="AA1298" s="72"/>
      <c r="AB1298" s="59"/>
      <c r="AC1298" s="62"/>
      <c r="AD1298" s="462">
        <f>SamstagHaupt!C63</f>
        <v>11</v>
      </c>
      <c r="AE1298" s="463"/>
      <c r="AF1298" s="62"/>
      <c r="AG1298" s="462">
        <f>SamstagHaupt!E63</f>
        <v>42</v>
      </c>
      <c r="AH1298" s="463"/>
      <c r="AJ1298" s="462">
        <f>SamstagHaupt!F63</f>
        <v>2</v>
      </c>
      <c r="AK1298" s="463"/>
    </row>
    <row r="1299" spans="1:37">
      <c r="A1299" s="65" t="s">
        <v>100</v>
      </c>
      <c r="C1299" s="66"/>
      <c r="D1299" s="67"/>
      <c r="E1299" s="67"/>
      <c r="F1299" s="67"/>
      <c r="G1299" s="67"/>
      <c r="H1299" s="68"/>
      <c r="I1299" s="67"/>
      <c r="J1299" s="67"/>
      <c r="K1299" s="67"/>
      <c r="L1299" s="67"/>
      <c r="M1299" s="68"/>
      <c r="N1299" s="67"/>
      <c r="O1299" s="67"/>
      <c r="P1299" s="67"/>
      <c r="Q1299" s="67"/>
      <c r="R1299" s="68"/>
      <c r="S1299" s="67"/>
      <c r="T1299" s="67"/>
      <c r="U1299" s="67"/>
      <c r="V1299" s="67"/>
      <c r="W1299" s="68"/>
      <c r="X1299" s="67"/>
      <c r="Y1299" s="67"/>
      <c r="Z1299" s="67"/>
      <c r="AA1299" s="67"/>
      <c r="AB1299" s="68"/>
      <c r="AC1299" s="62"/>
      <c r="AD1299" s="57"/>
      <c r="AE1299" s="59"/>
      <c r="AF1299" s="62"/>
      <c r="AG1299" s="57"/>
      <c r="AH1299" s="59"/>
      <c r="AJ1299" s="57"/>
      <c r="AK1299" s="59"/>
    </row>
    <row r="1300" spans="1:37">
      <c r="A1300" s="70" t="s">
        <v>101</v>
      </c>
      <c r="B1300" s="58"/>
      <c r="C1300" s="71"/>
      <c r="D1300" s="72"/>
      <c r="E1300" s="72"/>
      <c r="F1300" s="72"/>
      <c r="G1300" s="72"/>
      <c r="H1300" s="59"/>
      <c r="I1300" s="72"/>
      <c r="J1300" s="72"/>
      <c r="K1300" s="72"/>
      <c r="L1300" s="72"/>
      <c r="M1300" s="59"/>
      <c r="N1300" s="72"/>
      <c r="O1300" s="72"/>
      <c r="P1300" s="72"/>
      <c r="Q1300" s="72"/>
      <c r="R1300" s="59"/>
      <c r="S1300" s="72"/>
      <c r="T1300" s="72"/>
      <c r="U1300" s="72"/>
      <c r="V1300" s="72"/>
      <c r="W1300" s="59"/>
      <c r="X1300" s="72"/>
      <c r="Y1300" s="72"/>
      <c r="Z1300" s="72"/>
      <c r="AA1300" s="72"/>
      <c r="AB1300" s="59"/>
      <c r="AC1300" s="62"/>
      <c r="AD1300" s="62"/>
      <c r="AE1300" s="62"/>
      <c r="AF1300" s="62"/>
      <c r="AG1300" s="62"/>
    </row>
    <row r="1301" spans="1:37">
      <c r="A1301" s="65" t="s">
        <v>100</v>
      </c>
      <c r="C1301" s="66"/>
      <c r="D1301" s="67"/>
      <c r="E1301" s="67"/>
      <c r="F1301" s="67"/>
      <c r="G1301" s="67"/>
      <c r="H1301" s="68"/>
      <c r="I1301" s="67"/>
      <c r="J1301" s="67"/>
      <c r="K1301" s="67"/>
      <c r="L1301" s="67"/>
      <c r="M1301" s="68"/>
      <c r="N1301" s="67"/>
      <c r="O1301" s="67"/>
      <c r="P1301" s="67"/>
      <c r="Q1301" s="67"/>
      <c r="R1301" s="68"/>
      <c r="S1301" s="67"/>
      <c r="T1301" s="67"/>
      <c r="U1301" s="67"/>
      <c r="V1301" s="67"/>
      <c r="W1301" s="68"/>
      <c r="X1301" s="67"/>
      <c r="Y1301" s="67"/>
      <c r="Z1301" s="67"/>
      <c r="AA1301" s="67"/>
      <c r="AB1301" s="68"/>
      <c r="AC1301" s="62"/>
      <c r="AD1301" s="73" t="s">
        <v>103</v>
      </c>
      <c r="AE1301" s="62"/>
      <c r="AF1301" s="62"/>
      <c r="AG1301" s="62"/>
    </row>
    <row r="1302" spans="1:37">
      <c r="A1302" s="70" t="s">
        <v>101</v>
      </c>
      <c r="B1302" s="58"/>
      <c r="C1302" s="71"/>
      <c r="D1302" s="72"/>
      <c r="E1302" s="72"/>
      <c r="F1302" s="72"/>
      <c r="G1302" s="72"/>
      <c r="H1302" s="59"/>
      <c r="I1302" s="72"/>
      <c r="J1302" s="72"/>
      <c r="K1302" s="72"/>
      <c r="L1302" s="72"/>
      <c r="M1302" s="59"/>
      <c r="N1302" s="72"/>
      <c r="O1302" s="72"/>
      <c r="P1302" s="72"/>
      <c r="Q1302" s="72"/>
      <c r="R1302" s="59"/>
      <c r="S1302" s="72"/>
      <c r="T1302" s="72"/>
      <c r="U1302" s="72"/>
      <c r="V1302" s="72"/>
      <c r="W1302" s="59"/>
      <c r="X1302" s="72"/>
      <c r="Y1302" s="72"/>
      <c r="Z1302" s="72"/>
      <c r="AA1302" s="72"/>
      <c r="AB1302" s="59"/>
      <c r="AC1302" s="62"/>
      <c r="AD1302" s="62"/>
      <c r="AE1302" s="62"/>
      <c r="AF1302" s="62"/>
      <c r="AG1302" s="62"/>
    </row>
    <row r="1303" spans="1:37">
      <c r="A1303" s="65" t="s">
        <v>100</v>
      </c>
      <c r="C1303" s="66"/>
      <c r="D1303" s="67"/>
      <c r="E1303" s="67"/>
      <c r="F1303" s="67"/>
      <c r="G1303" s="67"/>
      <c r="H1303" s="68"/>
      <c r="I1303" s="67"/>
      <c r="J1303" s="67"/>
      <c r="K1303" s="67"/>
      <c r="L1303" s="67"/>
      <c r="M1303" s="68"/>
      <c r="N1303" s="67"/>
      <c r="O1303" s="67"/>
      <c r="P1303" s="67"/>
      <c r="Q1303" s="67"/>
      <c r="R1303" s="68"/>
      <c r="S1303" s="67"/>
      <c r="T1303" s="67"/>
      <c r="U1303" s="67"/>
      <c r="V1303" s="67"/>
      <c r="W1303" s="68"/>
      <c r="X1303" s="67"/>
      <c r="Y1303" s="67"/>
      <c r="Z1303" s="67"/>
      <c r="AA1303" s="67"/>
      <c r="AB1303" s="68"/>
      <c r="AC1303" s="62"/>
      <c r="AD1303" s="74" t="str">
        <f>Daten!$A$31</f>
        <v>DM Senioren 2017</v>
      </c>
      <c r="AE1303" s="58"/>
      <c r="AF1303" s="58"/>
      <c r="AG1303" s="58"/>
      <c r="AH1303" s="58"/>
      <c r="AI1303" s="58"/>
      <c r="AJ1303" s="58"/>
      <c r="AK1303" s="58"/>
    </row>
    <row r="1304" spans="1:37">
      <c r="A1304" s="70" t="s">
        <v>101</v>
      </c>
      <c r="B1304" s="58"/>
      <c r="C1304" s="71"/>
      <c r="D1304" s="72"/>
      <c r="E1304" s="72"/>
      <c r="F1304" s="72"/>
      <c r="G1304" s="72"/>
      <c r="H1304" s="59"/>
      <c r="I1304" s="72"/>
      <c r="J1304" s="72"/>
      <c r="K1304" s="72"/>
      <c r="L1304" s="72"/>
      <c r="M1304" s="59"/>
      <c r="N1304" s="72"/>
      <c r="O1304" s="72"/>
      <c r="P1304" s="72"/>
      <c r="Q1304" s="72"/>
      <c r="R1304" s="59"/>
      <c r="S1304" s="72"/>
      <c r="T1304" s="72"/>
      <c r="U1304" s="72"/>
      <c r="V1304" s="72"/>
      <c r="W1304" s="59"/>
      <c r="X1304" s="72"/>
      <c r="Y1304" s="72"/>
      <c r="Z1304" s="72"/>
      <c r="AA1304" s="72"/>
      <c r="AB1304" s="59"/>
      <c r="AC1304" s="62"/>
      <c r="AD1304" s="75" t="str">
        <f>SamstagHaupt!G63</f>
        <v>M40</v>
      </c>
      <c r="AE1304" s="76"/>
      <c r="AF1304" s="76"/>
      <c r="AG1304" s="75" t="s">
        <v>34</v>
      </c>
      <c r="AH1304" s="76"/>
      <c r="AI1304" s="76"/>
      <c r="AJ1304" s="76"/>
      <c r="AK1304" s="76"/>
    </row>
    <row r="1305" spans="1:37">
      <c r="A1305" s="65" t="s">
        <v>100</v>
      </c>
      <c r="C1305" s="66"/>
      <c r="D1305" s="67"/>
      <c r="E1305" s="67"/>
      <c r="F1305" s="67"/>
      <c r="G1305" s="67"/>
      <c r="H1305" s="68"/>
      <c r="I1305" s="67"/>
      <c r="J1305" s="67"/>
      <c r="K1305" s="67"/>
      <c r="L1305" s="67"/>
      <c r="M1305" s="68"/>
      <c r="N1305" s="67"/>
      <c r="O1305" s="67"/>
      <c r="P1305" s="67"/>
      <c r="Q1305" s="67"/>
      <c r="R1305" s="68"/>
      <c r="S1305" s="67"/>
      <c r="T1305" s="67"/>
      <c r="U1305" s="67"/>
      <c r="V1305" s="67"/>
      <c r="W1305" s="68"/>
      <c r="X1305" s="67"/>
      <c r="Y1305" s="67"/>
      <c r="Z1305" s="67"/>
      <c r="AA1305" s="67"/>
      <c r="AB1305" s="68"/>
      <c r="AC1305" s="62"/>
      <c r="AD1305" s="77"/>
      <c r="AE1305" s="62"/>
      <c r="AF1305" s="62"/>
      <c r="AG1305" s="62"/>
      <c r="AH1305" s="62"/>
      <c r="AI1305" s="62"/>
      <c r="AJ1305" s="62"/>
      <c r="AK1305" s="62"/>
    </row>
    <row r="1306" spans="1:37">
      <c r="A1306" s="70" t="s">
        <v>101</v>
      </c>
      <c r="B1306" s="58"/>
      <c r="C1306" s="71"/>
      <c r="D1306" s="72"/>
      <c r="E1306" s="72"/>
      <c r="F1306" s="72"/>
      <c r="G1306" s="72"/>
      <c r="H1306" s="59"/>
      <c r="I1306" s="72"/>
      <c r="J1306" s="72"/>
      <c r="K1306" s="72"/>
      <c r="L1306" s="72"/>
      <c r="M1306" s="59"/>
      <c r="N1306" s="72"/>
      <c r="O1306" s="72"/>
      <c r="P1306" s="72"/>
      <c r="Q1306" s="72"/>
      <c r="R1306" s="59"/>
      <c r="S1306" s="72"/>
      <c r="T1306" s="72"/>
      <c r="U1306" s="72"/>
      <c r="V1306" s="72"/>
      <c r="W1306" s="59"/>
      <c r="X1306" s="72"/>
      <c r="Y1306" s="72"/>
      <c r="Z1306" s="72"/>
      <c r="AA1306" s="72"/>
      <c r="AB1306" s="59"/>
      <c r="AC1306" s="62"/>
      <c r="AD1306" s="78" t="s">
        <v>104</v>
      </c>
      <c r="AE1306" s="76"/>
      <c r="AF1306" s="76"/>
      <c r="AG1306" s="76"/>
      <c r="AH1306" s="79"/>
      <c r="AI1306" s="76"/>
      <c r="AJ1306" s="76"/>
      <c r="AK1306" s="80"/>
    </row>
    <row r="1307" spans="1:37">
      <c r="D1307" s="64"/>
      <c r="AD1307" s="81"/>
      <c r="AE1307" s="52"/>
      <c r="AF1307" s="52"/>
      <c r="AG1307" s="52"/>
      <c r="AH1307" s="82"/>
      <c r="AI1307" s="52"/>
      <c r="AJ1307" s="52"/>
      <c r="AK1307" s="53"/>
    </row>
    <row r="1308" spans="1:37">
      <c r="A1308" s="83" t="s">
        <v>105</v>
      </c>
      <c r="B1308" s="76"/>
      <c r="C1308" s="80"/>
      <c r="D1308" s="84"/>
      <c r="E1308" s="84" t="s">
        <v>100</v>
      </c>
      <c r="F1308" s="85" t="s">
        <v>21</v>
      </c>
      <c r="G1308" s="84" t="s">
        <v>101</v>
      </c>
      <c r="H1308" s="86"/>
      <c r="I1308" s="84" t="s">
        <v>106</v>
      </c>
      <c r="J1308" s="84"/>
      <c r="K1308" s="84"/>
      <c r="L1308" s="84"/>
      <c r="M1308" s="86"/>
      <c r="N1308" s="84" t="s">
        <v>107</v>
      </c>
      <c r="O1308" s="84"/>
      <c r="P1308" s="84"/>
      <c r="Q1308" s="84"/>
      <c r="R1308" s="86"/>
      <c r="S1308" s="73"/>
      <c r="T1308" s="73"/>
      <c r="AD1308" s="87" t="s">
        <v>108</v>
      </c>
      <c r="AE1308" s="58"/>
      <c r="AF1308" s="58"/>
      <c r="AG1308" s="58"/>
      <c r="AH1308" s="72"/>
      <c r="AI1308" s="58"/>
      <c r="AJ1308" s="58"/>
      <c r="AK1308" s="59"/>
    </row>
    <row r="1309" spans="1:37">
      <c r="A1309" s="60"/>
      <c r="C1309" s="61"/>
      <c r="H1309" s="61"/>
      <c r="M1309" s="61"/>
      <c r="N1309" s="88"/>
      <c r="O1309" s="89"/>
      <c r="P1309" s="89"/>
      <c r="Q1309" s="89"/>
      <c r="R1309" s="90"/>
      <c r="S1309" s="62"/>
      <c r="T1309" s="56" t="s">
        <v>109</v>
      </c>
      <c r="AD1309" s="91"/>
      <c r="AE1309" s="62"/>
      <c r="AF1309" s="62"/>
      <c r="AG1309" s="62"/>
      <c r="AH1309" s="92"/>
      <c r="AI1309" s="62"/>
      <c r="AJ1309" s="62"/>
      <c r="AK1309" s="61"/>
    </row>
    <row r="1310" spans="1:37">
      <c r="A1310" s="93" t="s">
        <v>110</v>
      </c>
      <c r="B1310" s="58"/>
      <c r="C1310" s="59"/>
      <c r="D1310" s="58"/>
      <c r="E1310" s="58"/>
      <c r="F1310" s="94" t="s">
        <v>21</v>
      </c>
      <c r="G1310" s="58"/>
      <c r="H1310" s="59"/>
      <c r="I1310" s="58"/>
      <c r="J1310" s="58"/>
      <c r="K1310" s="94" t="s">
        <v>21</v>
      </c>
      <c r="L1310" s="58"/>
      <c r="M1310" s="59"/>
      <c r="N1310" s="95"/>
      <c r="O1310" s="95"/>
      <c r="P1310" s="96"/>
      <c r="Q1310" s="97"/>
      <c r="R1310" s="98"/>
      <c r="S1310" s="62"/>
      <c r="T1310" s="62"/>
      <c r="AD1310" s="87" t="s">
        <v>111</v>
      </c>
      <c r="AE1310" s="58"/>
      <c r="AF1310" s="58"/>
      <c r="AG1310" s="58"/>
      <c r="AH1310" s="72"/>
      <c r="AI1310" s="58"/>
      <c r="AJ1310" s="58"/>
      <c r="AK1310" s="59"/>
    </row>
    <row r="1311" spans="1:37">
      <c r="A1311" s="60"/>
      <c r="C1311" s="61"/>
      <c r="H1311" s="61"/>
      <c r="K1311" s="99"/>
      <c r="M1311" s="61"/>
      <c r="N1311" s="62"/>
      <c r="Q1311" s="100"/>
      <c r="R1311" s="61"/>
      <c r="S1311" s="62"/>
      <c r="T1311" s="58"/>
      <c r="U1311" s="58"/>
      <c r="V1311" s="58"/>
      <c r="W1311" s="58"/>
      <c r="X1311" s="58"/>
      <c r="Y1311" s="58"/>
      <c r="Z1311" s="58"/>
      <c r="AA1311" s="58"/>
      <c r="AB1311" s="58"/>
      <c r="AC1311" s="62"/>
      <c r="AD1311" s="91"/>
      <c r="AE1311" s="62"/>
      <c r="AF1311" s="62"/>
      <c r="AG1311" s="62"/>
      <c r="AH1311" s="92"/>
      <c r="AI1311" s="62"/>
      <c r="AJ1311" s="62"/>
      <c r="AK1311" s="61"/>
    </row>
    <row r="1312" spans="1:37">
      <c r="A1312" s="93" t="s">
        <v>112</v>
      </c>
      <c r="B1312" s="58"/>
      <c r="C1312" s="59"/>
      <c r="D1312" s="58"/>
      <c r="E1312" s="58"/>
      <c r="F1312" s="94" t="s">
        <v>21</v>
      </c>
      <c r="G1312" s="58"/>
      <c r="H1312" s="59"/>
      <c r="I1312" s="58"/>
      <c r="J1312" s="58"/>
      <c r="K1312" s="94" t="s">
        <v>21</v>
      </c>
      <c r="L1312" s="58"/>
      <c r="M1312" s="59"/>
      <c r="N1312" s="58"/>
      <c r="O1312" s="58"/>
      <c r="P1312" s="94" t="s">
        <v>21</v>
      </c>
      <c r="Q1312" s="101"/>
      <c r="R1312" s="59"/>
      <c r="S1312" s="62"/>
      <c r="T1312" s="62"/>
      <c r="AD1312" s="87" t="s">
        <v>113</v>
      </c>
      <c r="AE1312" s="58"/>
      <c r="AF1312" s="58"/>
      <c r="AG1312" s="58"/>
      <c r="AH1312" s="72"/>
      <c r="AI1312" s="58"/>
      <c r="AJ1312" s="58"/>
      <c r="AK1312" s="59"/>
    </row>
    <row r="1313" spans="1:37">
      <c r="AD1313" s="91" t="s">
        <v>114</v>
      </c>
      <c r="AE1313" s="62"/>
      <c r="AF1313" s="62"/>
      <c r="AG1313" s="62"/>
      <c r="AH1313" s="92"/>
      <c r="AI1313" s="62"/>
      <c r="AJ1313" s="62"/>
      <c r="AK1313" s="61"/>
    </row>
    <row r="1314" spans="1:37">
      <c r="A1314" s="102"/>
      <c r="B1314" s="76"/>
      <c r="C1314" s="76"/>
      <c r="D1314" s="76"/>
      <c r="E1314" s="76" t="s">
        <v>100</v>
      </c>
      <c r="F1314" s="76"/>
      <c r="G1314" s="76"/>
      <c r="H1314" s="76"/>
      <c r="I1314" s="76"/>
      <c r="J1314" s="76"/>
      <c r="K1314" s="76"/>
      <c r="L1314" s="76"/>
      <c r="M1314" s="76"/>
      <c r="N1314" s="85" t="s">
        <v>40</v>
      </c>
      <c r="O1314" s="76"/>
      <c r="P1314" s="76"/>
      <c r="Q1314" s="76"/>
      <c r="R1314" s="76"/>
      <c r="S1314" s="76"/>
      <c r="T1314" s="76" t="s">
        <v>101</v>
      </c>
      <c r="U1314" s="76"/>
      <c r="V1314" s="76"/>
      <c r="W1314" s="76"/>
      <c r="X1314" s="76"/>
      <c r="Y1314" s="76"/>
      <c r="Z1314" s="76"/>
      <c r="AA1314" s="76"/>
      <c r="AB1314" s="80"/>
      <c r="AD1314" s="87" t="s">
        <v>115</v>
      </c>
      <c r="AE1314" s="58"/>
      <c r="AF1314" s="58"/>
      <c r="AG1314" s="58"/>
      <c r="AH1314" s="72"/>
      <c r="AI1314" s="58"/>
      <c r="AJ1314" s="58"/>
      <c r="AK1314" s="59"/>
    </row>
    <row r="1315" spans="1:37">
      <c r="A1315" s="103" t="s">
        <v>116</v>
      </c>
      <c r="B1315" s="104" t="s">
        <v>117</v>
      </c>
      <c r="C1315" s="104"/>
      <c r="D1315" s="104"/>
      <c r="E1315" s="104"/>
      <c r="F1315" s="104"/>
      <c r="G1315" s="105"/>
      <c r="H1315" s="104" t="s">
        <v>118</v>
      </c>
      <c r="I1315" s="104"/>
      <c r="J1315" s="105"/>
      <c r="K1315" s="106" t="s">
        <v>119</v>
      </c>
      <c r="L1315" s="107" t="s">
        <v>120</v>
      </c>
      <c r="M1315" s="108"/>
      <c r="N1315" s="109" t="s">
        <v>94</v>
      </c>
      <c r="O1315" s="105" t="s">
        <v>116</v>
      </c>
      <c r="P1315" s="104" t="s">
        <v>117</v>
      </c>
      <c r="Q1315" s="104"/>
      <c r="R1315" s="104"/>
      <c r="S1315" s="104"/>
      <c r="T1315" s="104"/>
      <c r="U1315" s="105"/>
      <c r="V1315" s="104" t="s">
        <v>118</v>
      </c>
      <c r="W1315" s="104"/>
      <c r="X1315" s="105"/>
      <c r="Y1315" s="106" t="s">
        <v>119</v>
      </c>
      <c r="Z1315" s="107" t="s">
        <v>120</v>
      </c>
      <c r="AA1315" s="108"/>
      <c r="AB1315" s="109" t="s">
        <v>94</v>
      </c>
    </row>
    <row r="1316" spans="1:37">
      <c r="A1316" s="110" t="s">
        <v>121</v>
      </c>
      <c r="B1316" s="111"/>
      <c r="C1316" s="111"/>
      <c r="D1316" s="111"/>
      <c r="E1316" s="111"/>
      <c r="F1316" s="111"/>
      <c r="G1316" s="112"/>
      <c r="H1316" s="111"/>
      <c r="I1316" s="111"/>
      <c r="J1316" s="112"/>
      <c r="K1316" s="113"/>
      <c r="L1316" s="114"/>
      <c r="M1316" s="115"/>
      <c r="N1316" s="116"/>
      <c r="O1316" s="117" t="s">
        <v>121</v>
      </c>
      <c r="P1316" s="111"/>
      <c r="Q1316" s="111"/>
      <c r="R1316" s="111"/>
      <c r="S1316" s="111"/>
      <c r="T1316" s="111"/>
      <c r="U1316" s="112"/>
      <c r="V1316" s="111"/>
      <c r="W1316" s="111"/>
      <c r="X1316" s="112"/>
      <c r="Y1316" s="113"/>
      <c r="Z1316" s="114"/>
      <c r="AA1316" s="115"/>
      <c r="AB1316" s="116"/>
      <c r="AD1316" s="64" t="s">
        <v>122</v>
      </c>
    </row>
    <row r="1317" spans="1:37">
      <c r="A1317" s="110" t="s">
        <v>123</v>
      </c>
      <c r="B1317" s="111"/>
      <c r="C1317" s="111"/>
      <c r="D1317" s="111"/>
      <c r="E1317" s="111"/>
      <c r="F1317" s="111"/>
      <c r="G1317" s="112"/>
      <c r="H1317" s="111"/>
      <c r="I1317" s="111"/>
      <c r="J1317" s="112"/>
      <c r="K1317" s="118"/>
      <c r="L1317" s="119"/>
      <c r="M1317" s="112"/>
      <c r="N1317" s="116"/>
      <c r="O1317" s="117" t="s">
        <v>123</v>
      </c>
      <c r="P1317" s="111"/>
      <c r="Q1317" s="111"/>
      <c r="R1317" s="111"/>
      <c r="S1317" s="111"/>
      <c r="T1317" s="111"/>
      <c r="U1317" s="112"/>
      <c r="V1317" s="111"/>
      <c r="W1317" s="111"/>
      <c r="X1317" s="112"/>
      <c r="Y1317" s="118"/>
      <c r="Z1317" s="119"/>
      <c r="AA1317" s="112"/>
      <c r="AB1317" s="116"/>
      <c r="AD1317" s="120"/>
      <c r="AE1317" s="58"/>
      <c r="AF1317" s="58"/>
      <c r="AG1317" s="58"/>
      <c r="AH1317" s="58"/>
      <c r="AI1317" s="58"/>
      <c r="AJ1317" s="58"/>
      <c r="AK1317" s="58"/>
    </row>
    <row r="1318" spans="1:37">
      <c r="A1318" s="110" t="s">
        <v>124</v>
      </c>
      <c r="B1318" s="111"/>
      <c r="C1318" s="111"/>
      <c r="D1318" s="111"/>
      <c r="E1318" s="111"/>
      <c r="F1318" s="111"/>
      <c r="G1318" s="112"/>
      <c r="H1318" s="111"/>
      <c r="I1318" s="111"/>
      <c r="J1318" s="112"/>
      <c r="K1318" s="118"/>
      <c r="L1318" s="119"/>
      <c r="M1318" s="112"/>
      <c r="N1318" s="116"/>
      <c r="O1318" s="117" t="s">
        <v>124</v>
      </c>
      <c r="P1318" s="111"/>
      <c r="Q1318" s="111"/>
      <c r="R1318" s="111"/>
      <c r="S1318" s="111"/>
      <c r="T1318" s="111"/>
      <c r="U1318" s="112"/>
      <c r="V1318" s="111"/>
      <c r="W1318" s="111"/>
      <c r="X1318" s="112"/>
      <c r="Y1318" s="118"/>
      <c r="Z1318" s="119"/>
      <c r="AA1318" s="112"/>
      <c r="AB1318" s="116"/>
      <c r="AD1318" s="64" t="s">
        <v>96</v>
      </c>
    </row>
    <row r="1319" spans="1:37">
      <c r="A1319" s="110" t="s">
        <v>125</v>
      </c>
      <c r="B1319" s="111"/>
      <c r="C1319" s="111"/>
      <c r="D1319" s="111"/>
      <c r="E1319" s="111"/>
      <c r="F1319" s="111"/>
      <c r="G1319" s="112"/>
      <c r="H1319" s="111"/>
      <c r="I1319" s="111"/>
      <c r="J1319" s="112"/>
      <c r="K1319" s="118"/>
      <c r="L1319" s="119"/>
      <c r="M1319" s="112"/>
      <c r="N1319" s="116"/>
      <c r="O1319" s="117" t="s">
        <v>125</v>
      </c>
      <c r="P1319" s="111"/>
      <c r="Q1319" s="111"/>
      <c r="R1319" s="111"/>
      <c r="S1319" s="111"/>
      <c r="T1319" s="111"/>
      <c r="U1319" s="112"/>
      <c r="V1319" s="111"/>
      <c r="W1319" s="111"/>
      <c r="X1319" s="112"/>
      <c r="Y1319" s="118"/>
      <c r="Z1319" s="119"/>
      <c r="AA1319" s="112"/>
      <c r="AB1319" s="116"/>
      <c r="AD1319" s="120"/>
      <c r="AE1319" s="58"/>
      <c r="AF1319" s="58"/>
      <c r="AG1319" s="58"/>
      <c r="AH1319" s="58"/>
      <c r="AI1319" s="58"/>
      <c r="AJ1319" s="58"/>
      <c r="AK1319" s="58"/>
    </row>
    <row r="1320" spans="1:37">
      <c r="A1320" s="110" t="s">
        <v>126</v>
      </c>
      <c r="B1320" s="111"/>
      <c r="C1320" s="111"/>
      <c r="D1320" s="111"/>
      <c r="E1320" s="111"/>
      <c r="F1320" s="111"/>
      <c r="G1320" s="112"/>
      <c r="H1320" s="111"/>
      <c r="I1320" s="111"/>
      <c r="J1320" s="112"/>
      <c r="K1320" s="118"/>
      <c r="L1320" s="119"/>
      <c r="M1320" s="112"/>
      <c r="N1320" s="116"/>
      <c r="O1320" s="117" t="s">
        <v>126</v>
      </c>
      <c r="P1320" s="111"/>
      <c r="Q1320" s="111"/>
      <c r="R1320" s="111"/>
      <c r="S1320" s="111"/>
      <c r="T1320" s="111"/>
      <c r="U1320" s="112"/>
      <c r="V1320" s="111"/>
      <c r="W1320" s="111"/>
      <c r="X1320" s="112"/>
      <c r="Y1320" s="118"/>
      <c r="Z1320" s="119"/>
      <c r="AA1320" s="112"/>
      <c r="AB1320" s="116"/>
      <c r="AD1320" s="64" t="s">
        <v>127</v>
      </c>
    </row>
    <row r="1321" spans="1:37">
      <c r="A1321" s="121" t="s">
        <v>128</v>
      </c>
      <c r="B1321" s="58"/>
      <c r="C1321" s="58"/>
      <c r="D1321" s="58"/>
      <c r="E1321" s="58"/>
      <c r="F1321" s="58"/>
      <c r="G1321" s="72"/>
      <c r="H1321" s="58"/>
      <c r="I1321" s="58"/>
      <c r="J1321" s="72"/>
      <c r="K1321" s="122"/>
      <c r="L1321" s="123"/>
      <c r="M1321" s="72"/>
      <c r="N1321" s="59"/>
      <c r="O1321" s="124" t="s">
        <v>128</v>
      </c>
      <c r="P1321" s="58"/>
      <c r="Q1321" s="58"/>
      <c r="R1321" s="58"/>
      <c r="S1321" s="58"/>
      <c r="T1321" s="58"/>
      <c r="U1321" s="72"/>
      <c r="V1321" s="58"/>
      <c r="W1321" s="58"/>
      <c r="X1321" s="72"/>
      <c r="Y1321" s="122"/>
      <c r="Z1321" s="123"/>
      <c r="AA1321" s="72"/>
      <c r="AB1321" s="59"/>
      <c r="AD1321" s="120"/>
      <c r="AE1321" s="125" t="str">
        <f>Daten!$A$35</f>
        <v>Fredenbeck</v>
      </c>
      <c r="AF1321" s="58"/>
      <c r="AG1321" s="58"/>
      <c r="AH1321" s="58"/>
      <c r="AI1321" s="58"/>
      <c r="AJ1321" s="58"/>
      <c r="AK1321" s="58"/>
    </row>
    <row r="1322" spans="1:37">
      <c r="A1322" s="65" t="s">
        <v>129</v>
      </c>
      <c r="N1322" s="61"/>
      <c r="O1322" s="64" t="s">
        <v>129</v>
      </c>
      <c r="AB1322" s="61"/>
      <c r="AD1322" s="64" t="s">
        <v>130</v>
      </c>
    </row>
    <row r="1323" spans="1:37">
      <c r="A1323" s="57"/>
      <c r="B1323" s="58"/>
      <c r="C1323" s="58"/>
      <c r="D1323" s="58"/>
      <c r="E1323" s="58"/>
      <c r="F1323" s="58"/>
      <c r="G1323" s="58"/>
      <c r="H1323" s="58"/>
      <c r="I1323" s="58"/>
      <c r="J1323" s="58"/>
      <c r="K1323" s="58"/>
      <c r="L1323" s="58"/>
      <c r="M1323" s="58"/>
      <c r="N1323" s="59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8"/>
      <c r="AB1323" s="59"/>
      <c r="AD1323" s="58"/>
      <c r="AE1323" s="126" t="str">
        <f>Daten!$A$32</f>
        <v>05.05.2017</v>
      </c>
      <c r="AF1323" s="58"/>
      <c r="AG1323" s="58"/>
      <c r="AH1323" s="58"/>
      <c r="AI1323" s="58"/>
      <c r="AJ1323" s="58"/>
      <c r="AK1323" s="58"/>
    </row>
    <row r="1324" spans="1:37">
      <c r="A1324" s="51" t="s">
        <v>95</v>
      </c>
      <c r="B1324" s="52"/>
      <c r="C1324" s="52"/>
      <c r="D1324" s="52"/>
      <c r="E1324" s="53"/>
      <c r="F1324" s="54" t="s">
        <v>96</v>
      </c>
      <c r="G1324" s="52"/>
      <c r="H1324" s="52"/>
      <c r="I1324" s="52"/>
      <c r="J1324" s="52"/>
      <c r="K1324" s="52"/>
      <c r="L1324" s="52"/>
      <c r="M1324" s="52"/>
      <c r="N1324" s="52"/>
      <c r="O1324" s="52"/>
      <c r="P1324" s="53"/>
      <c r="Q1324" s="54" t="s">
        <v>97</v>
      </c>
      <c r="R1324" s="52"/>
      <c r="S1324" s="52"/>
      <c r="T1324" s="52"/>
      <c r="U1324" s="52"/>
      <c r="V1324" s="52"/>
      <c r="W1324" s="52"/>
      <c r="X1324" s="52"/>
      <c r="Y1324" s="52"/>
      <c r="Z1324" s="52"/>
      <c r="AA1324" s="52"/>
      <c r="AB1324" s="53"/>
      <c r="AC1324" s="55" t="s">
        <v>98</v>
      </c>
    </row>
    <row r="1325" spans="1:37">
      <c r="A1325" s="57"/>
      <c r="B1325" s="58"/>
      <c r="C1325" s="58"/>
      <c r="D1325" s="58"/>
      <c r="E1325" s="59"/>
      <c r="F1325" s="58"/>
      <c r="G1325" s="58"/>
      <c r="H1325" s="58"/>
      <c r="I1325" s="58"/>
      <c r="J1325" s="58"/>
      <c r="K1325" s="58"/>
      <c r="L1325" s="58"/>
      <c r="M1325" s="58"/>
      <c r="N1325" s="58"/>
      <c r="O1325" s="58"/>
      <c r="P1325" s="59"/>
      <c r="Q1325" s="58"/>
      <c r="R1325" s="58" t="str">
        <f ca="1">SamstagHaupt!P64</f>
        <v>Niendorfer TSV</v>
      </c>
      <c r="S1325" s="58"/>
      <c r="T1325" s="58"/>
      <c r="U1325" s="58"/>
      <c r="V1325" s="58"/>
      <c r="W1325" s="58"/>
      <c r="X1325" s="58"/>
      <c r="Y1325" s="58"/>
      <c r="Z1325" s="58"/>
      <c r="AA1325" s="58" t="str">
        <f>SamstagHaupt!N64</f>
        <v>M30</v>
      </c>
      <c r="AB1325" s="59"/>
      <c r="AC1325" s="55" t="s">
        <v>99</v>
      </c>
    </row>
    <row r="1326" spans="1:37" ht="15.95" customHeight="1">
      <c r="A1326" s="60" t="s">
        <v>100</v>
      </c>
      <c r="C1326" s="56" t="str">
        <f ca="1">SamstagHaupt!I64</f>
        <v>TV Kleefeld</v>
      </c>
      <c r="M1326" s="61"/>
      <c r="N1326" s="62" t="s">
        <v>101</v>
      </c>
      <c r="O1326" s="63"/>
      <c r="P1326" s="56" t="str">
        <f ca="1">SamstagHaupt!M64</f>
        <v>Eiserfelder TV</v>
      </c>
      <c r="AB1326" s="61"/>
    </row>
    <row r="1327" spans="1:37">
      <c r="A1327" s="57"/>
      <c r="B1327" s="58"/>
      <c r="C1327" s="58"/>
      <c r="M1327" s="61"/>
      <c r="N1327" s="62"/>
      <c r="AB1327" s="61"/>
      <c r="AD1327" s="64" t="s">
        <v>37</v>
      </c>
      <c r="AG1327" s="64" t="s">
        <v>102</v>
      </c>
      <c r="AJ1327" s="64" t="s">
        <v>39</v>
      </c>
    </row>
    <row r="1328" spans="1:37">
      <c r="A1328" s="65" t="s">
        <v>100</v>
      </c>
      <c r="C1328" s="66"/>
      <c r="D1328" s="67"/>
      <c r="E1328" s="67"/>
      <c r="F1328" s="67"/>
      <c r="G1328" s="67"/>
      <c r="H1328" s="68"/>
      <c r="I1328" s="67"/>
      <c r="J1328" s="67"/>
      <c r="K1328" s="67"/>
      <c r="L1328" s="67"/>
      <c r="M1328" s="68"/>
      <c r="N1328" s="67"/>
      <c r="O1328" s="67"/>
      <c r="P1328" s="67"/>
      <c r="Q1328" s="67"/>
      <c r="R1328" s="68"/>
      <c r="S1328" s="67"/>
      <c r="T1328" s="67"/>
      <c r="U1328" s="67"/>
      <c r="V1328" s="67"/>
      <c r="W1328" s="68"/>
      <c r="X1328" s="67"/>
      <c r="Y1328" s="67"/>
      <c r="Z1328" s="67"/>
      <c r="AA1328" s="67"/>
      <c r="AB1328" s="68"/>
      <c r="AC1328" s="62"/>
      <c r="AD1328" s="69"/>
      <c r="AE1328" s="53"/>
      <c r="AF1328" s="62"/>
      <c r="AG1328" s="69"/>
      <c r="AH1328" s="53"/>
      <c r="AJ1328" s="69"/>
      <c r="AK1328" s="53"/>
    </row>
    <row r="1329" spans="1:37">
      <c r="A1329" s="70" t="s">
        <v>101</v>
      </c>
      <c r="B1329" s="58"/>
      <c r="C1329" s="71"/>
      <c r="D1329" s="72"/>
      <c r="E1329" s="72"/>
      <c r="F1329" s="72"/>
      <c r="G1329" s="72"/>
      <c r="H1329" s="59"/>
      <c r="I1329" s="72"/>
      <c r="J1329" s="72"/>
      <c r="K1329" s="72"/>
      <c r="L1329" s="72"/>
      <c r="M1329" s="59"/>
      <c r="N1329" s="72"/>
      <c r="O1329" s="72"/>
      <c r="P1329" s="72"/>
      <c r="Q1329" s="72"/>
      <c r="R1329" s="59"/>
      <c r="S1329" s="72"/>
      <c r="T1329" s="72"/>
      <c r="U1329" s="72"/>
      <c r="V1329" s="72"/>
      <c r="W1329" s="59"/>
      <c r="X1329" s="72"/>
      <c r="Y1329" s="72"/>
      <c r="Z1329" s="72"/>
      <c r="AA1329" s="72"/>
      <c r="AB1329" s="59"/>
      <c r="AC1329" s="62"/>
      <c r="AD1329" s="462">
        <f>SamstagHaupt!C64</f>
        <v>11</v>
      </c>
      <c r="AE1329" s="463"/>
      <c r="AF1329" s="62"/>
      <c r="AG1329" s="462">
        <f>SamstagHaupt!E64</f>
        <v>43</v>
      </c>
      <c r="AH1329" s="463"/>
      <c r="AJ1329" s="462">
        <f>SamstagHaupt!F64</f>
        <v>3</v>
      </c>
      <c r="AK1329" s="463"/>
    </row>
    <row r="1330" spans="1:37">
      <c r="A1330" s="65" t="s">
        <v>100</v>
      </c>
      <c r="C1330" s="66"/>
      <c r="D1330" s="67"/>
      <c r="E1330" s="67"/>
      <c r="F1330" s="67"/>
      <c r="G1330" s="67"/>
      <c r="H1330" s="68"/>
      <c r="I1330" s="67"/>
      <c r="J1330" s="67"/>
      <c r="K1330" s="67"/>
      <c r="L1330" s="67"/>
      <c r="M1330" s="68"/>
      <c r="N1330" s="67"/>
      <c r="O1330" s="67"/>
      <c r="P1330" s="67"/>
      <c r="Q1330" s="67"/>
      <c r="R1330" s="68"/>
      <c r="S1330" s="67"/>
      <c r="T1330" s="67"/>
      <c r="U1330" s="67"/>
      <c r="V1330" s="67"/>
      <c r="W1330" s="68"/>
      <c r="X1330" s="67"/>
      <c r="Y1330" s="67"/>
      <c r="Z1330" s="67"/>
      <c r="AA1330" s="67"/>
      <c r="AB1330" s="68"/>
      <c r="AC1330" s="62"/>
      <c r="AD1330" s="57"/>
      <c r="AE1330" s="59"/>
      <c r="AF1330" s="62"/>
      <c r="AG1330" s="57"/>
      <c r="AH1330" s="59"/>
      <c r="AJ1330" s="57"/>
      <c r="AK1330" s="59"/>
    </row>
    <row r="1331" spans="1:37">
      <c r="A1331" s="70" t="s">
        <v>101</v>
      </c>
      <c r="B1331" s="58"/>
      <c r="C1331" s="71"/>
      <c r="D1331" s="72"/>
      <c r="E1331" s="72"/>
      <c r="F1331" s="72"/>
      <c r="G1331" s="72"/>
      <c r="H1331" s="59"/>
      <c r="I1331" s="72"/>
      <c r="J1331" s="72"/>
      <c r="K1331" s="72"/>
      <c r="L1331" s="72"/>
      <c r="M1331" s="59"/>
      <c r="N1331" s="72"/>
      <c r="O1331" s="72"/>
      <c r="P1331" s="72"/>
      <c r="Q1331" s="72"/>
      <c r="R1331" s="59"/>
      <c r="S1331" s="72"/>
      <c r="T1331" s="72"/>
      <c r="U1331" s="72"/>
      <c r="V1331" s="72"/>
      <c r="W1331" s="59"/>
      <c r="X1331" s="72"/>
      <c r="Y1331" s="72"/>
      <c r="Z1331" s="72"/>
      <c r="AA1331" s="72"/>
      <c r="AB1331" s="59"/>
      <c r="AC1331" s="62"/>
      <c r="AD1331" s="62"/>
      <c r="AE1331" s="62"/>
      <c r="AF1331" s="62"/>
      <c r="AG1331" s="62"/>
    </row>
    <row r="1332" spans="1:37">
      <c r="A1332" s="65" t="s">
        <v>100</v>
      </c>
      <c r="C1332" s="66"/>
      <c r="D1332" s="67"/>
      <c r="E1332" s="67"/>
      <c r="F1332" s="67"/>
      <c r="G1332" s="67"/>
      <c r="H1332" s="68"/>
      <c r="I1332" s="67"/>
      <c r="J1332" s="67"/>
      <c r="K1332" s="67"/>
      <c r="L1332" s="67"/>
      <c r="M1332" s="68"/>
      <c r="N1332" s="67"/>
      <c r="O1332" s="67"/>
      <c r="P1332" s="67"/>
      <c r="Q1332" s="67"/>
      <c r="R1332" s="68"/>
      <c r="S1332" s="67"/>
      <c r="T1332" s="67"/>
      <c r="U1332" s="67"/>
      <c r="V1332" s="67"/>
      <c r="W1332" s="68"/>
      <c r="X1332" s="67"/>
      <c r="Y1332" s="67"/>
      <c r="Z1332" s="67"/>
      <c r="AA1332" s="67"/>
      <c r="AB1332" s="68"/>
      <c r="AC1332" s="62"/>
      <c r="AD1332" s="73" t="s">
        <v>103</v>
      </c>
      <c r="AE1332" s="62"/>
      <c r="AF1332" s="62"/>
      <c r="AG1332" s="62"/>
    </row>
    <row r="1333" spans="1:37">
      <c r="A1333" s="70" t="s">
        <v>101</v>
      </c>
      <c r="B1333" s="58"/>
      <c r="C1333" s="71"/>
      <c r="D1333" s="72"/>
      <c r="E1333" s="72"/>
      <c r="F1333" s="72"/>
      <c r="G1333" s="72"/>
      <c r="H1333" s="59"/>
      <c r="I1333" s="72"/>
      <c r="J1333" s="72"/>
      <c r="K1333" s="72"/>
      <c r="L1333" s="72"/>
      <c r="M1333" s="59"/>
      <c r="N1333" s="72"/>
      <c r="O1333" s="72"/>
      <c r="P1333" s="72"/>
      <c r="Q1333" s="72"/>
      <c r="R1333" s="59"/>
      <c r="S1333" s="72"/>
      <c r="T1333" s="72"/>
      <c r="U1333" s="72"/>
      <c r="V1333" s="72"/>
      <c r="W1333" s="59"/>
      <c r="X1333" s="72"/>
      <c r="Y1333" s="72"/>
      <c r="Z1333" s="72"/>
      <c r="AA1333" s="72"/>
      <c r="AB1333" s="59"/>
      <c r="AC1333" s="62"/>
      <c r="AD1333" s="62"/>
      <c r="AE1333" s="62"/>
      <c r="AF1333" s="62"/>
      <c r="AG1333" s="62"/>
    </row>
    <row r="1334" spans="1:37">
      <c r="A1334" s="65" t="s">
        <v>100</v>
      </c>
      <c r="C1334" s="66"/>
      <c r="D1334" s="67"/>
      <c r="E1334" s="67"/>
      <c r="F1334" s="67"/>
      <c r="G1334" s="67"/>
      <c r="H1334" s="68"/>
      <c r="I1334" s="67"/>
      <c r="J1334" s="67"/>
      <c r="K1334" s="67"/>
      <c r="L1334" s="67"/>
      <c r="M1334" s="68"/>
      <c r="N1334" s="67"/>
      <c r="O1334" s="67"/>
      <c r="P1334" s="67"/>
      <c r="Q1334" s="67"/>
      <c r="R1334" s="68"/>
      <c r="S1334" s="67"/>
      <c r="T1334" s="67"/>
      <c r="U1334" s="67"/>
      <c r="V1334" s="67"/>
      <c r="W1334" s="68"/>
      <c r="X1334" s="67"/>
      <c r="Y1334" s="67"/>
      <c r="Z1334" s="67"/>
      <c r="AA1334" s="67"/>
      <c r="AB1334" s="68"/>
      <c r="AC1334" s="62"/>
      <c r="AD1334" s="74" t="str">
        <f>Daten!$A$31</f>
        <v>DM Senioren 2017</v>
      </c>
      <c r="AE1334" s="58"/>
      <c r="AF1334" s="58"/>
      <c r="AG1334" s="58"/>
      <c r="AH1334" s="58"/>
      <c r="AI1334" s="58"/>
      <c r="AJ1334" s="58"/>
      <c r="AK1334" s="58"/>
    </row>
    <row r="1335" spans="1:37">
      <c r="A1335" s="70" t="s">
        <v>101</v>
      </c>
      <c r="B1335" s="58"/>
      <c r="C1335" s="71"/>
      <c r="D1335" s="72"/>
      <c r="E1335" s="72"/>
      <c r="F1335" s="72"/>
      <c r="G1335" s="72"/>
      <c r="H1335" s="59"/>
      <c r="I1335" s="72"/>
      <c r="J1335" s="72"/>
      <c r="K1335" s="72"/>
      <c r="L1335" s="72"/>
      <c r="M1335" s="59"/>
      <c r="N1335" s="72"/>
      <c r="O1335" s="72"/>
      <c r="P1335" s="72"/>
      <c r="Q1335" s="72"/>
      <c r="R1335" s="59"/>
      <c r="S1335" s="72"/>
      <c r="T1335" s="72"/>
      <c r="U1335" s="72"/>
      <c r="V1335" s="72"/>
      <c r="W1335" s="59"/>
      <c r="X1335" s="72"/>
      <c r="Y1335" s="72"/>
      <c r="Z1335" s="72"/>
      <c r="AA1335" s="72"/>
      <c r="AB1335" s="59"/>
      <c r="AC1335" s="62"/>
      <c r="AD1335" s="75" t="str">
        <f>SamstagHaupt!G64</f>
        <v>M30</v>
      </c>
      <c r="AE1335" s="76"/>
      <c r="AF1335" s="76"/>
      <c r="AG1335" s="75" t="s">
        <v>34</v>
      </c>
      <c r="AH1335" s="76"/>
      <c r="AI1335" s="76"/>
      <c r="AJ1335" s="76"/>
      <c r="AK1335" s="76"/>
    </row>
    <row r="1336" spans="1:37">
      <c r="A1336" s="65" t="s">
        <v>100</v>
      </c>
      <c r="C1336" s="66"/>
      <c r="D1336" s="67"/>
      <c r="E1336" s="67"/>
      <c r="F1336" s="67"/>
      <c r="G1336" s="67"/>
      <c r="H1336" s="68"/>
      <c r="I1336" s="67"/>
      <c r="J1336" s="67"/>
      <c r="K1336" s="67"/>
      <c r="L1336" s="67"/>
      <c r="M1336" s="68"/>
      <c r="N1336" s="67"/>
      <c r="O1336" s="67"/>
      <c r="P1336" s="67"/>
      <c r="Q1336" s="67"/>
      <c r="R1336" s="68"/>
      <c r="S1336" s="67"/>
      <c r="T1336" s="67"/>
      <c r="U1336" s="67"/>
      <c r="V1336" s="67"/>
      <c r="W1336" s="68"/>
      <c r="X1336" s="67"/>
      <c r="Y1336" s="67"/>
      <c r="Z1336" s="67"/>
      <c r="AA1336" s="67"/>
      <c r="AB1336" s="68"/>
      <c r="AC1336" s="62"/>
      <c r="AD1336" s="77"/>
      <c r="AE1336" s="62"/>
      <c r="AF1336" s="62"/>
      <c r="AG1336" s="62"/>
      <c r="AH1336" s="62"/>
      <c r="AI1336" s="62"/>
      <c r="AJ1336" s="62"/>
      <c r="AK1336" s="62"/>
    </row>
    <row r="1337" spans="1:37">
      <c r="A1337" s="70" t="s">
        <v>101</v>
      </c>
      <c r="B1337" s="58"/>
      <c r="C1337" s="71"/>
      <c r="D1337" s="72"/>
      <c r="E1337" s="72"/>
      <c r="F1337" s="72"/>
      <c r="G1337" s="72"/>
      <c r="H1337" s="59"/>
      <c r="I1337" s="72"/>
      <c r="J1337" s="72"/>
      <c r="K1337" s="72"/>
      <c r="L1337" s="72"/>
      <c r="M1337" s="59"/>
      <c r="N1337" s="72"/>
      <c r="O1337" s="72"/>
      <c r="P1337" s="72"/>
      <c r="Q1337" s="72"/>
      <c r="R1337" s="59"/>
      <c r="S1337" s="72"/>
      <c r="T1337" s="72"/>
      <c r="U1337" s="72"/>
      <c r="V1337" s="72"/>
      <c r="W1337" s="59"/>
      <c r="X1337" s="72"/>
      <c r="Y1337" s="72"/>
      <c r="Z1337" s="72"/>
      <c r="AA1337" s="72"/>
      <c r="AB1337" s="59"/>
      <c r="AC1337" s="62"/>
      <c r="AD1337" s="78" t="s">
        <v>104</v>
      </c>
      <c r="AE1337" s="76"/>
      <c r="AF1337" s="76"/>
      <c r="AG1337" s="76"/>
      <c r="AH1337" s="79"/>
      <c r="AI1337" s="76"/>
      <c r="AJ1337" s="76"/>
      <c r="AK1337" s="80"/>
    </row>
    <row r="1338" spans="1:37">
      <c r="D1338" s="64"/>
      <c r="AD1338" s="81"/>
      <c r="AE1338" s="52"/>
      <c r="AF1338" s="52"/>
      <c r="AG1338" s="52"/>
      <c r="AH1338" s="82"/>
      <c r="AI1338" s="52"/>
      <c r="AJ1338" s="52"/>
      <c r="AK1338" s="53"/>
    </row>
    <row r="1339" spans="1:37">
      <c r="A1339" s="83" t="s">
        <v>105</v>
      </c>
      <c r="B1339" s="76"/>
      <c r="C1339" s="80"/>
      <c r="D1339" s="84"/>
      <c r="E1339" s="84" t="s">
        <v>100</v>
      </c>
      <c r="F1339" s="85" t="s">
        <v>21</v>
      </c>
      <c r="G1339" s="84" t="s">
        <v>101</v>
      </c>
      <c r="H1339" s="86"/>
      <c r="I1339" s="84" t="s">
        <v>106</v>
      </c>
      <c r="J1339" s="84"/>
      <c r="K1339" s="84"/>
      <c r="L1339" s="84"/>
      <c r="M1339" s="86"/>
      <c r="N1339" s="84" t="s">
        <v>107</v>
      </c>
      <c r="O1339" s="84"/>
      <c r="P1339" s="84"/>
      <c r="Q1339" s="84"/>
      <c r="R1339" s="86"/>
      <c r="S1339" s="73"/>
      <c r="T1339" s="73"/>
      <c r="AD1339" s="87" t="s">
        <v>108</v>
      </c>
      <c r="AE1339" s="58"/>
      <c r="AF1339" s="58"/>
      <c r="AG1339" s="58"/>
      <c r="AH1339" s="72"/>
      <c r="AI1339" s="58"/>
      <c r="AJ1339" s="58"/>
      <c r="AK1339" s="59"/>
    </row>
    <row r="1340" spans="1:37">
      <c r="A1340" s="60"/>
      <c r="C1340" s="61"/>
      <c r="H1340" s="61"/>
      <c r="M1340" s="61"/>
      <c r="N1340" s="88"/>
      <c r="O1340" s="89"/>
      <c r="P1340" s="89"/>
      <c r="Q1340" s="89"/>
      <c r="R1340" s="90"/>
      <c r="S1340" s="62"/>
      <c r="T1340" s="56" t="s">
        <v>109</v>
      </c>
      <c r="AD1340" s="91"/>
      <c r="AE1340" s="62"/>
      <c r="AF1340" s="62"/>
      <c r="AG1340" s="62"/>
      <c r="AH1340" s="92"/>
      <c r="AI1340" s="62"/>
      <c r="AJ1340" s="62"/>
      <c r="AK1340" s="61"/>
    </row>
    <row r="1341" spans="1:37">
      <c r="A1341" s="93" t="s">
        <v>110</v>
      </c>
      <c r="B1341" s="58"/>
      <c r="C1341" s="59"/>
      <c r="D1341" s="58"/>
      <c r="E1341" s="58"/>
      <c r="F1341" s="94" t="s">
        <v>21</v>
      </c>
      <c r="G1341" s="58"/>
      <c r="H1341" s="59"/>
      <c r="I1341" s="58"/>
      <c r="J1341" s="58"/>
      <c r="K1341" s="94" t="s">
        <v>21</v>
      </c>
      <c r="L1341" s="58"/>
      <c r="M1341" s="59"/>
      <c r="N1341" s="95"/>
      <c r="O1341" s="95"/>
      <c r="P1341" s="96"/>
      <c r="Q1341" s="97"/>
      <c r="R1341" s="98"/>
      <c r="S1341" s="62"/>
      <c r="T1341" s="62"/>
      <c r="AD1341" s="87" t="s">
        <v>111</v>
      </c>
      <c r="AE1341" s="58"/>
      <c r="AF1341" s="58"/>
      <c r="AG1341" s="58"/>
      <c r="AH1341" s="72"/>
      <c r="AI1341" s="58"/>
      <c r="AJ1341" s="58"/>
      <c r="AK1341" s="59"/>
    </row>
    <row r="1342" spans="1:37">
      <c r="A1342" s="60"/>
      <c r="C1342" s="61"/>
      <c r="H1342" s="61"/>
      <c r="K1342" s="99"/>
      <c r="M1342" s="61"/>
      <c r="N1342" s="62"/>
      <c r="Q1342" s="100"/>
      <c r="R1342" s="61"/>
      <c r="S1342" s="62"/>
      <c r="T1342" s="58"/>
      <c r="U1342" s="58"/>
      <c r="V1342" s="58"/>
      <c r="W1342" s="58"/>
      <c r="X1342" s="58"/>
      <c r="Y1342" s="58"/>
      <c r="Z1342" s="58"/>
      <c r="AA1342" s="58"/>
      <c r="AB1342" s="58"/>
      <c r="AC1342" s="62"/>
      <c r="AD1342" s="91"/>
      <c r="AE1342" s="62"/>
      <c r="AF1342" s="62"/>
      <c r="AG1342" s="62"/>
      <c r="AH1342" s="92"/>
      <c r="AI1342" s="62"/>
      <c r="AJ1342" s="62"/>
      <c r="AK1342" s="61"/>
    </row>
    <row r="1343" spans="1:37">
      <c r="A1343" s="93" t="s">
        <v>112</v>
      </c>
      <c r="B1343" s="58"/>
      <c r="C1343" s="59"/>
      <c r="D1343" s="58"/>
      <c r="E1343" s="58"/>
      <c r="F1343" s="94" t="s">
        <v>21</v>
      </c>
      <c r="G1343" s="58"/>
      <c r="H1343" s="59"/>
      <c r="I1343" s="58"/>
      <c r="J1343" s="58"/>
      <c r="K1343" s="94" t="s">
        <v>21</v>
      </c>
      <c r="L1343" s="58"/>
      <c r="M1343" s="59"/>
      <c r="N1343" s="58"/>
      <c r="O1343" s="58"/>
      <c r="P1343" s="94" t="s">
        <v>21</v>
      </c>
      <c r="Q1343" s="101"/>
      <c r="R1343" s="59"/>
      <c r="S1343" s="62"/>
      <c r="T1343" s="62"/>
      <c r="AD1343" s="87" t="s">
        <v>113</v>
      </c>
      <c r="AE1343" s="58"/>
      <c r="AF1343" s="58"/>
      <c r="AG1343" s="58"/>
      <c r="AH1343" s="72"/>
      <c r="AI1343" s="58"/>
      <c r="AJ1343" s="58"/>
      <c r="AK1343" s="59"/>
    </row>
    <row r="1344" spans="1:37">
      <c r="AD1344" s="91" t="s">
        <v>114</v>
      </c>
      <c r="AE1344" s="62"/>
      <c r="AF1344" s="62"/>
      <c r="AG1344" s="62"/>
      <c r="AH1344" s="92"/>
      <c r="AI1344" s="62"/>
      <c r="AJ1344" s="62"/>
      <c r="AK1344" s="61"/>
    </row>
    <row r="1345" spans="1:37">
      <c r="A1345" s="102"/>
      <c r="B1345" s="76"/>
      <c r="C1345" s="76"/>
      <c r="D1345" s="76"/>
      <c r="E1345" s="76" t="s">
        <v>100</v>
      </c>
      <c r="F1345" s="76"/>
      <c r="G1345" s="76"/>
      <c r="H1345" s="76"/>
      <c r="I1345" s="76"/>
      <c r="J1345" s="76"/>
      <c r="K1345" s="76"/>
      <c r="L1345" s="76"/>
      <c r="M1345" s="76"/>
      <c r="N1345" s="85" t="s">
        <v>40</v>
      </c>
      <c r="O1345" s="76"/>
      <c r="P1345" s="76"/>
      <c r="Q1345" s="76"/>
      <c r="R1345" s="76"/>
      <c r="S1345" s="76"/>
      <c r="T1345" s="76" t="s">
        <v>101</v>
      </c>
      <c r="U1345" s="76"/>
      <c r="V1345" s="76"/>
      <c r="W1345" s="76"/>
      <c r="X1345" s="76"/>
      <c r="Y1345" s="76"/>
      <c r="Z1345" s="76"/>
      <c r="AA1345" s="76"/>
      <c r="AB1345" s="80"/>
      <c r="AD1345" s="87" t="s">
        <v>115</v>
      </c>
      <c r="AE1345" s="58"/>
      <c r="AF1345" s="58"/>
      <c r="AG1345" s="58"/>
      <c r="AH1345" s="72"/>
      <c r="AI1345" s="58"/>
      <c r="AJ1345" s="58"/>
      <c r="AK1345" s="59"/>
    </row>
    <row r="1346" spans="1:37">
      <c r="A1346" s="103" t="s">
        <v>116</v>
      </c>
      <c r="B1346" s="104" t="s">
        <v>117</v>
      </c>
      <c r="C1346" s="104"/>
      <c r="D1346" s="104"/>
      <c r="E1346" s="104"/>
      <c r="F1346" s="104"/>
      <c r="G1346" s="105"/>
      <c r="H1346" s="104" t="s">
        <v>118</v>
      </c>
      <c r="I1346" s="104"/>
      <c r="J1346" s="105"/>
      <c r="K1346" s="106" t="s">
        <v>119</v>
      </c>
      <c r="L1346" s="107" t="s">
        <v>120</v>
      </c>
      <c r="M1346" s="108"/>
      <c r="N1346" s="109" t="s">
        <v>94</v>
      </c>
      <c r="O1346" s="105" t="s">
        <v>116</v>
      </c>
      <c r="P1346" s="104" t="s">
        <v>117</v>
      </c>
      <c r="Q1346" s="104"/>
      <c r="R1346" s="104"/>
      <c r="S1346" s="104"/>
      <c r="T1346" s="104"/>
      <c r="U1346" s="105"/>
      <c r="V1346" s="104" t="s">
        <v>118</v>
      </c>
      <c r="W1346" s="104"/>
      <c r="X1346" s="105"/>
      <c r="Y1346" s="106" t="s">
        <v>119</v>
      </c>
      <c r="Z1346" s="107" t="s">
        <v>120</v>
      </c>
      <c r="AA1346" s="108"/>
      <c r="AB1346" s="109" t="s">
        <v>94</v>
      </c>
    </row>
    <row r="1347" spans="1:37">
      <c r="A1347" s="110" t="s">
        <v>121</v>
      </c>
      <c r="B1347" s="111"/>
      <c r="C1347" s="111"/>
      <c r="D1347" s="111"/>
      <c r="E1347" s="111"/>
      <c r="F1347" s="111"/>
      <c r="G1347" s="112"/>
      <c r="H1347" s="111"/>
      <c r="I1347" s="111"/>
      <c r="J1347" s="112"/>
      <c r="K1347" s="113"/>
      <c r="L1347" s="114"/>
      <c r="M1347" s="115"/>
      <c r="N1347" s="116"/>
      <c r="O1347" s="117" t="s">
        <v>121</v>
      </c>
      <c r="P1347" s="111"/>
      <c r="Q1347" s="111"/>
      <c r="R1347" s="111"/>
      <c r="S1347" s="111"/>
      <c r="T1347" s="111"/>
      <c r="U1347" s="112"/>
      <c r="V1347" s="111"/>
      <c r="W1347" s="111"/>
      <c r="X1347" s="112"/>
      <c r="Y1347" s="113"/>
      <c r="Z1347" s="114"/>
      <c r="AA1347" s="115"/>
      <c r="AB1347" s="116"/>
      <c r="AD1347" s="64" t="s">
        <v>122</v>
      </c>
    </row>
    <row r="1348" spans="1:37">
      <c r="A1348" s="110" t="s">
        <v>123</v>
      </c>
      <c r="B1348" s="111"/>
      <c r="C1348" s="111"/>
      <c r="D1348" s="111"/>
      <c r="E1348" s="111"/>
      <c r="F1348" s="111"/>
      <c r="G1348" s="112"/>
      <c r="H1348" s="111"/>
      <c r="I1348" s="111"/>
      <c r="J1348" s="112"/>
      <c r="K1348" s="118"/>
      <c r="L1348" s="119"/>
      <c r="M1348" s="112"/>
      <c r="N1348" s="116"/>
      <c r="O1348" s="117" t="s">
        <v>123</v>
      </c>
      <c r="P1348" s="111"/>
      <c r="Q1348" s="111"/>
      <c r="R1348" s="111"/>
      <c r="S1348" s="111"/>
      <c r="T1348" s="111"/>
      <c r="U1348" s="112"/>
      <c r="V1348" s="111"/>
      <c r="W1348" s="111"/>
      <c r="X1348" s="112"/>
      <c r="Y1348" s="118"/>
      <c r="Z1348" s="119"/>
      <c r="AA1348" s="112"/>
      <c r="AB1348" s="116"/>
      <c r="AD1348" s="120"/>
      <c r="AE1348" s="58"/>
      <c r="AF1348" s="58"/>
      <c r="AG1348" s="58"/>
      <c r="AH1348" s="58"/>
      <c r="AI1348" s="58"/>
      <c r="AJ1348" s="58"/>
      <c r="AK1348" s="58"/>
    </row>
    <row r="1349" spans="1:37">
      <c r="A1349" s="110" t="s">
        <v>124</v>
      </c>
      <c r="B1349" s="111"/>
      <c r="C1349" s="111"/>
      <c r="D1349" s="111"/>
      <c r="E1349" s="111"/>
      <c r="F1349" s="111"/>
      <c r="G1349" s="112"/>
      <c r="H1349" s="111"/>
      <c r="I1349" s="111"/>
      <c r="J1349" s="112"/>
      <c r="K1349" s="118"/>
      <c r="L1349" s="119"/>
      <c r="M1349" s="112"/>
      <c r="N1349" s="116"/>
      <c r="O1349" s="117" t="s">
        <v>124</v>
      </c>
      <c r="P1349" s="111"/>
      <c r="Q1349" s="111"/>
      <c r="R1349" s="111"/>
      <c r="S1349" s="111"/>
      <c r="T1349" s="111"/>
      <c r="U1349" s="112"/>
      <c r="V1349" s="111"/>
      <c r="W1349" s="111"/>
      <c r="X1349" s="112"/>
      <c r="Y1349" s="118"/>
      <c r="Z1349" s="119"/>
      <c r="AA1349" s="112"/>
      <c r="AB1349" s="116"/>
      <c r="AD1349" s="64" t="s">
        <v>96</v>
      </c>
    </row>
    <row r="1350" spans="1:37">
      <c r="A1350" s="110" t="s">
        <v>125</v>
      </c>
      <c r="B1350" s="111"/>
      <c r="C1350" s="111"/>
      <c r="D1350" s="111"/>
      <c r="E1350" s="111"/>
      <c r="F1350" s="111"/>
      <c r="G1350" s="112"/>
      <c r="H1350" s="111"/>
      <c r="I1350" s="111"/>
      <c r="J1350" s="112"/>
      <c r="K1350" s="118"/>
      <c r="L1350" s="119"/>
      <c r="M1350" s="112"/>
      <c r="N1350" s="116"/>
      <c r="O1350" s="117" t="s">
        <v>125</v>
      </c>
      <c r="P1350" s="111"/>
      <c r="Q1350" s="111"/>
      <c r="R1350" s="111"/>
      <c r="S1350" s="111"/>
      <c r="T1350" s="111"/>
      <c r="U1350" s="112"/>
      <c r="V1350" s="111"/>
      <c r="W1350" s="111"/>
      <c r="X1350" s="112"/>
      <c r="Y1350" s="118"/>
      <c r="Z1350" s="119"/>
      <c r="AA1350" s="112"/>
      <c r="AB1350" s="116"/>
      <c r="AD1350" s="120"/>
      <c r="AE1350" s="58"/>
      <c r="AF1350" s="58"/>
      <c r="AG1350" s="58"/>
      <c r="AH1350" s="58"/>
      <c r="AI1350" s="58"/>
      <c r="AJ1350" s="58"/>
      <c r="AK1350" s="58"/>
    </row>
    <row r="1351" spans="1:37">
      <c r="A1351" s="110" t="s">
        <v>126</v>
      </c>
      <c r="B1351" s="111"/>
      <c r="C1351" s="111"/>
      <c r="D1351" s="111"/>
      <c r="E1351" s="111"/>
      <c r="F1351" s="111"/>
      <c r="G1351" s="112"/>
      <c r="H1351" s="111"/>
      <c r="I1351" s="111"/>
      <c r="J1351" s="112"/>
      <c r="K1351" s="118"/>
      <c r="L1351" s="119"/>
      <c r="M1351" s="112"/>
      <c r="N1351" s="116"/>
      <c r="O1351" s="117" t="s">
        <v>126</v>
      </c>
      <c r="P1351" s="111"/>
      <c r="Q1351" s="111"/>
      <c r="R1351" s="111"/>
      <c r="S1351" s="111"/>
      <c r="T1351" s="111"/>
      <c r="U1351" s="112"/>
      <c r="V1351" s="111"/>
      <c r="W1351" s="111"/>
      <c r="X1351" s="112"/>
      <c r="Y1351" s="118"/>
      <c r="Z1351" s="119"/>
      <c r="AA1351" s="112"/>
      <c r="AB1351" s="116"/>
      <c r="AD1351" s="64" t="s">
        <v>127</v>
      </c>
    </row>
    <row r="1352" spans="1:37">
      <c r="A1352" s="121" t="s">
        <v>128</v>
      </c>
      <c r="B1352" s="58"/>
      <c r="C1352" s="58"/>
      <c r="D1352" s="58"/>
      <c r="E1352" s="58"/>
      <c r="F1352" s="58"/>
      <c r="G1352" s="72"/>
      <c r="H1352" s="58"/>
      <c r="I1352" s="58"/>
      <c r="J1352" s="72"/>
      <c r="K1352" s="122"/>
      <c r="L1352" s="123"/>
      <c r="M1352" s="72"/>
      <c r="N1352" s="59"/>
      <c r="O1352" s="124" t="s">
        <v>128</v>
      </c>
      <c r="P1352" s="58"/>
      <c r="Q1352" s="58"/>
      <c r="R1352" s="58"/>
      <c r="S1352" s="58"/>
      <c r="T1352" s="58"/>
      <c r="U1352" s="72"/>
      <c r="V1352" s="58"/>
      <c r="W1352" s="58"/>
      <c r="X1352" s="72"/>
      <c r="Y1352" s="122"/>
      <c r="Z1352" s="123"/>
      <c r="AA1352" s="72"/>
      <c r="AB1352" s="59"/>
      <c r="AD1352" s="120"/>
      <c r="AE1352" s="125" t="str">
        <f>Daten!$A$35</f>
        <v>Fredenbeck</v>
      </c>
      <c r="AF1352" s="58"/>
      <c r="AG1352" s="58"/>
      <c r="AH1352" s="58"/>
      <c r="AI1352" s="58"/>
      <c r="AJ1352" s="58"/>
      <c r="AK1352" s="58"/>
    </row>
    <row r="1353" spans="1:37">
      <c r="A1353" s="65" t="s">
        <v>129</v>
      </c>
      <c r="N1353" s="61"/>
      <c r="O1353" s="64" t="s">
        <v>129</v>
      </c>
      <c r="AB1353" s="61"/>
      <c r="AD1353" s="64" t="s">
        <v>130</v>
      </c>
    </row>
    <row r="1354" spans="1:37">
      <c r="A1354" s="57"/>
      <c r="B1354" s="58"/>
      <c r="C1354" s="58"/>
      <c r="D1354" s="58"/>
      <c r="E1354" s="58"/>
      <c r="F1354" s="58"/>
      <c r="G1354" s="58"/>
      <c r="H1354" s="58"/>
      <c r="I1354" s="58"/>
      <c r="J1354" s="58"/>
      <c r="K1354" s="58"/>
      <c r="L1354" s="58"/>
      <c r="M1354" s="58"/>
      <c r="N1354" s="59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8"/>
      <c r="AB1354" s="59"/>
      <c r="AD1354" s="58"/>
      <c r="AE1354" s="126" t="str">
        <f>Daten!$A$32</f>
        <v>05.05.2017</v>
      </c>
      <c r="AF1354" s="58"/>
      <c r="AG1354" s="58"/>
      <c r="AH1354" s="58"/>
      <c r="AI1354" s="58"/>
      <c r="AJ1354" s="58"/>
      <c r="AK1354" s="58"/>
    </row>
    <row r="1355" spans="1:37" ht="12" customHeight="1"/>
    <row r="1356" spans="1:37">
      <c r="A1356" s="51" t="s">
        <v>95</v>
      </c>
      <c r="B1356" s="52"/>
      <c r="C1356" s="52"/>
      <c r="D1356" s="52"/>
      <c r="E1356" s="53"/>
      <c r="F1356" s="54" t="s">
        <v>96</v>
      </c>
      <c r="G1356" s="52"/>
      <c r="H1356" s="52"/>
      <c r="I1356" s="52"/>
      <c r="J1356" s="52"/>
      <c r="K1356" s="52"/>
      <c r="L1356" s="52"/>
      <c r="M1356" s="52"/>
      <c r="N1356" s="52"/>
      <c r="O1356" s="52"/>
      <c r="P1356" s="53"/>
      <c r="Q1356" s="54" t="s">
        <v>97</v>
      </c>
      <c r="R1356" s="52"/>
      <c r="S1356" s="52"/>
      <c r="T1356" s="52"/>
      <c r="U1356" s="52"/>
      <c r="V1356" s="52"/>
      <c r="W1356" s="52"/>
      <c r="X1356" s="52"/>
      <c r="Y1356" s="52"/>
      <c r="Z1356" s="52"/>
      <c r="AA1356" s="52"/>
      <c r="AB1356" s="53"/>
      <c r="AC1356" s="55" t="s">
        <v>98</v>
      </c>
    </row>
    <row r="1357" spans="1:37">
      <c r="A1357" s="57"/>
      <c r="B1357" s="58"/>
      <c r="C1357" s="58"/>
      <c r="D1357" s="58"/>
      <c r="E1357" s="59"/>
      <c r="F1357" s="58"/>
      <c r="G1357" s="58"/>
      <c r="H1357" s="58"/>
      <c r="I1357" s="58"/>
      <c r="J1357" s="58"/>
      <c r="K1357" s="58"/>
      <c r="L1357" s="58"/>
      <c r="M1357" s="58"/>
      <c r="N1357" s="58"/>
      <c r="O1357" s="58"/>
      <c r="P1357" s="59"/>
      <c r="Q1357" s="58"/>
      <c r="R1357" s="58" t="str">
        <f ca="1">SamstagHaupt!P65</f>
        <v>TuS Aschen-Strang</v>
      </c>
      <c r="S1357" s="58"/>
      <c r="T1357" s="58"/>
      <c r="U1357" s="58"/>
      <c r="V1357" s="58"/>
      <c r="W1357" s="58"/>
      <c r="X1357" s="58"/>
      <c r="Y1357" s="58"/>
      <c r="Z1357" s="58"/>
      <c r="AA1357" s="58" t="str">
        <f>SamstagHaupt!N65</f>
        <v>M30</v>
      </c>
      <c r="AB1357" s="59"/>
      <c r="AC1357" s="55" t="s">
        <v>99</v>
      </c>
    </row>
    <row r="1358" spans="1:37" ht="15.95" customHeight="1">
      <c r="A1358" s="60" t="s">
        <v>100</v>
      </c>
      <c r="C1358" s="56" t="str">
        <f ca="1">SamstagHaupt!I65</f>
        <v>SSC Dodesheide</v>
      </c>
      <c r="M1358" s="61"/>
      <c r="N1358" s="62" t="s">
        <v>101</v>
      </c>
      <c r="O1358" s="63"/>
      <c r="P1358" s="56" t="str">
        <f ca="1">SamstagHaupt!M65</f>
        <v>TV Berkenbaum</v>
      </c>
      <c r="AB1358" s="61"/>
    </row>
    <row r="1359" spans="1:37">
      <c r="A1359" s="57"/>
      <c r="B1359" s="58"/>
      <c r="C1359" s="58"/>
      <c r="M1359" s="61"/>
      <c r="N1359" s="62"/>
      <c r="AB1359" s="61"/>
      <c r="AD1359" s="64" t="s">
        <v>37</v>
      </c>
      <c r="AG1359" s="64" t="s">
        <v>102</v>
      </c>
      <c r="AJ1359" s="64" t="s">
        <v>39</v>
      </c>
    </row>
    <row r="1360" spans="1:37">
      <c r="A1360" s="65" t="s">
        <v>100</v>
      </c>
      <c r="C1360" s="66"/>
      <c r="D1360" s="67"/>
      <c r="E1360" s="67"/>
      <c r="F1360" s="67"/>
      <c r="G1360" s="67"/>
      <c r="H1360" s="68"/>
      <c r="I1360" s="67"/>
      <c r="J1360" s="67"/>
      <c r="K1360" s="67"/>
      <c r="L1360" s="67"/>
      <c r="M1360" s="68"/>
      <c r="N1360" s="67"/>
      <c r="O1360" s="67"/>
      <c r="P1360" s="67"/>
      <c r="Q1360" s="67"/>
      <c r="R1360" s="68"/>
      <c r="S1360" s="67"/>
      <c r="T1360" s="67"/>
      <c r="U1360" s="67"/>
      <c r="V1360" s="67"/>
      <c r="W1360" s="68"/>
      <c r="X1360" s="67"/>
      <c r="Y1360" s="67"/>
      <c r="Z1360" s="67"/>
      <c r="AA1360" s="67"/>
      <c r="AB1360" s="68"/>
      <c r="AC1360" s="62"/>
      <c r="AD1360" s="69"/>
      <c r="AE1360" s="53"/>
      <c r="AF1360" s="62"/>
      <c r="AG1360" s="69"/>
      <c r="AH1360" s="53"/>
      <c r="AJ1360" s="69"/>
      <c r="AK1360" s="53"/>
    </row>
    <row r="1361" spans="1:37">
      <c r="A1361" s="70" t="s">
        <v>101</v>
      </c>
      <c r="B1361" s="58"/>
      <c r="C1361" s="71"/>
      <c r="D1361" s="72"/>
      <c r="E1361" s="72"/>
      <c r="F1361" s="72"/>
      <c r="G1361" s="72"/>
      <c r="H1361" s="59"/>
      <c r="I1361" s="72"/>
      <c r="J1361" s="72"/>
      <c r="K1361" s="72"/>
      <c r="L1361" s="72"/>
      <c r="M1361" s="59"/>
      <c r="N1361" s="72"/>
      <c r="O1361" s="72"/>
      <c r="P1361" s="72"/>
      <c r="Q1361" s="72"/>
      <c r="R1361" s="59"/>
      <c r="S1361" s="72"/>
      <c r="T1361" s="72"/>
      <c r="U1361" s="72"/>
      <c r="V1361" s="72"/>
      <c r="W1361" s="59"/>
      <c r="X1361" s="72"/>
      <c r="Y1361" s="72"/>
      <c r="Z1361" s="72"/>
      <c r="AA1361" s="72"/>
      <c r="AB1361" s="59"/>
      <c r="AC1361" s="62"/>
      <c r="AD1361" s="462">
        <f>SamstagHaupt!C65</f>
        <v>11</v>
      </c>
      <c r="AE1361" s="463"/>
      <c r="AF1361" s="62"/>
      <c r="AG1361" s="462">
        <f>SamstagHaupt!E65</f>
        <v>44</v>
      </c>
      <c r="AH1361" s="463"/>
      <c r="AJ1361" s="462">
        <f>SamstagHaupt!F65</f>
        <v>4</v>
      </c>
      <c r="AK1361" s="463"/>
    </row>
    <row r="1362" spans="1:37">
      <c r="A1362" s="65" t="s">
        <v>100</v>
      </c>
      <c r="C1362" s="66"/>
      <c r="D1362" s="67"/>
      <c r="E1362" s="67"/>
      <c r="F1362" s="67"/>
      <c r="G1362" s="67"/>
      <c r="H1362" s="68"/>
      <c r="I1362" s="67"/>
      <c r="J1362" s="67"/>
      <c r="K1362" s="67"/>
      <c r="L1362" s="67"/>
      <c r="M1362" s="68"/>
      <c r="N1362" s="67"/>
      <c r="O1362" s="67"/>
      <c r="P1362" s="67"/>
      <c r="Q1362" s="67"/>
      <c r="R1362" s="68"/>
      <c r="S1362" s="67"/>
      <c r="T1362" s="67"/>
      <c r="U1362" s="67"/>
      <c r="V1362" s="67"/>
      <c r="W1362" s="68"/>
      <c r="X1362" s="67"/>
      <c r="Y1362" s="67"/>
      <c r="Z1362" s="67"/>
      <c r="AA1362" s="67"/>
      <c r="AB1362" s="68"/>
      <c r="AC1362" s="62"/>
      <c r="AD1362" s="57"/>
      <c r="AE1362" s="59"/>
      <c r="AF1362" s="62"/>
      <c r="AG1362" s="57"/>
      <c r="AH1362" s="59"/>
      <c r="AJ1362" s="57"/>
      <c r="AK1362" s="59"/>
    </row>
    <row r="1363" spans="1:37">
      <c r="A1363" s="70" t="s">
        <v>101</v>
      </c>
      <c r="B1363" s="58"/>
      <c r="C1363" s="71"/>
      <c r="D1363" s="72"/>
      <c r="E1363" s="72"/>
      <c r="F1363" s="72"/>
      <c r="G1363" s="72"/>
      <c r="H1363" s="59"/>
      <c r="I1363" s="72"/>
      <c r="J1363" s="72"/>
      <c r="K1363" s="72"/>
      <c r="L1363" s="72"/>
      <c r="M1363" s="59"/>
      <c r="N1363" s="72"/>
      <c r="O1363" s="72"/>
      <c r="P1363" s="72"/>
      <c r="Q1363" s="72"/>
      <c r="R1363" s="59"/>
      <c r="S1363" s="72"/>
      <c r="T1363" s="72"/>
      <c r="U1363" s="72"/>
      <c r="V1363" s="72"/>
      <c r="W1363" s="59"/>
      <c r="X1363" s="72"/>
      <c r="Y1363" s="72"/>
      <c r="Z1363" s="72"/>
      <c r="AA1363" s="72"/>
      <c r="AB1363" s="59"/>
      <c r="AC1363" s="62"/>
      <c r="AD1363" s="62"/>
      <c r="AE1363" s="62"/>
      <c r="AF1363" s="62"/>
      <c r="AG1363" s="62"/>
    </row>
    <row r="1364" spans="1:37">
      <c r="A1364" s="65" t="s">
        <v>100</v>
      </c>
      <c r="C1364" s="66"/>
      <c r="D1364" s="67"/>
      <c r="E1364" s="67"/>
      <c r="F1364" s="67"/>
      <c r="G1364" s="67"/>
      <c r="H1364" s="68"/>
      <c r="I1364" s="67"/>
      <c r="J1364" s="67"/>
      <c r="K1364" s="67"/>
      <c r="L1364" s="67"/>
      <c r="M1364" s="68"/>
      <c r="N1364" s="67"/>
      <c r="O1364" s="67"/>
      <c r="P1364" s="67"/>
      <c r="Q1364" s="67"/>
      <c r="R1364" s="68"/>
      <c r="S1364" s="67"/>
      <c r="T1364" s="67"/>
      <c r="U1364" s="67"/>
      <c r="V1364" s="67"/>
      <c r="W1364" s="68"/>
      <c r="X1364" s="67"/>
      <c r="Y1364" s="67"/>
      <c r="Z1364" s="67"/>
      <c r="AA1364" s="67"/>
      <c r="AB1364" s="68"/>
      <c r="AC1364" s="62"/>
      <c r="AD1364" s="73" t="s">
        <v>103</v>
      </c>
      <c r="AE1364" s="62"/>
      <c r="AF1364" s="62"/>
      <c r="AG1364" s="62"/>
    </row>
    <row r="1365" spans="1:37">
      <c r="A1365" s="70" t="s">
        <v>101</v>
      </c>
      <c r="B1365" s="58"/>
      <c r="C1365" s="71"/>
      <c r="D1365" s="72"/>
      <c r="E1365" s="72"/>
      <c r="F1365" s="72"/>
      <c r="G1365" s="72"/>
      <c r="H1365" s="59"/>
      <c r="I1365" s="72"/>
      <c r="J1365" s="72"/>
      <c r="K1365" s="72"/>
      <c r="L1365" s="72"/>
      <c r="M1365" s="59"/>
      <c r="N1365" s="72"/>
      <c r="O1365" s="72"/>
      <c r="P1365" s="72"/>
      <c r="Q1365" s="72"/>
      <c r="R1365" s="59"/>
      <c r="S1365" s="72"/>
      <c r="T1365" s="72"/>
      <c r="U1365" s="72"/>
      <c r="V1365" s="72"/>
      <c r="W1365" s="59"/>
      <c r="X1365" s="72"/>
      <c r="Y1365" s="72"/>
      <c r="Z1365" s="72"/>
      <c r="AA1365" s="72"/>
      <c r="AB1365" s="59"/>
      <c r="AC1365" s="62"/>
      <c r="AD1365" s="62"/>
      <c r="AE1365" s="62"/>
      <c r="AF1365" s="62"/>
      <c r="AG1365" s="62"/>
    </row>
    <row r="1366" spans="1:37">
      <c r="A1366" s="65" t="s">
        <v>100</v>
      </c>
      <c r="C1366" s="66"/>
      <c r="D1366" s="67"/>
      <c r="E1366" s="67"/>
      <c r="F1366" s="67"/>
      <c r="G1366" s="67"/>
      <c r="H1366" s="68"/>
      <c r="I1366" s="67"/>
      <c r="J1366" s="67"/>
      <c r="K1366" s="67"/>
      <c r="L1366" s="67"/>
      <c r="M1366" s="68"/>
      <c r="N1366" s="67"/>
      <c r="O1366" s="67"/>
      <c r="P1366" s="67"/>
      <c r="Q1366" s="67"/>
      <c r="R1366" s="68"/>
      <c r="S1366" s="67"/>
      <c r="T1366" s="67"/>
      <c r="U1366" s="67"/>
      <c r="V1366" s="67"/>
      <c r="W1366" s="68"/>
      <c r="X1366" s="67"/>
      <c r="Y1366" s="67"/>
      <c r="Z1366" s="67"/>
      <c r="AA1366" s="67"/>
      <c r="AB1366" s="68"/>
      <c r="AC1366" s="62"/>
      <c r="AD1366" s="74" t="str">
        <f>Daten!$A$31</f>
        <v>DM Senioren 2017</v>
      </c>
      <c r="AE1366" s="58"/>
      <c r="AF1366" s="58"/>
      <c r="AG1366" s="58"/>
      <c r="AH1366" s="58"/>
      <c r="AI1366" s="58"/>
      <c r="AJ1366" s="58"/>
      <c r="AK1366" s="58"/>
    </row>
    <row r="1367" spans="1:37">
      <c r="A1367" s="70" t="s">
        <v>101</v>
      </c>
      <c r="B1367" s="58"/>
      <c r="C1367" s="71"/>
      <c r="D1367" s="72"/>
      <c r="E1367" s="72"/>
      <c r="F1367" s="72"/>
      <c r="G1367" s="72"/>
      <c r="H1367" s="59"/>
      <c r="I1367" s="72"/>
      <c r="J1367" s="72"/>
      <c r="K1367" s="72"/>
      <c r="L1367" s="72"/>
      <c r="M1367" s="59"/>
      <c r="N1367" s="72"/>
      <c r="O1367" s="72"/>
      <c r="P1367" s="72"/>
      <c r="Q1367" s="72"/>
      <c r="R1367" s="59"/>
      <c r="S1367" s="72"/>
      <c r="T1367" s="72"/>
      <c r="U1367" s="72"/>
      <c r="V1367" s="72"/>
      <c r="W1367" s="59"/>
      <c r="X1367" s="72"/>
      <c r="Y1367" s="72"/>
      <c r="Z1367" s="72"/>
      <c r="AA1367" s="72"/>
      <c r="AB1367" s="59"/>
      <c r="AC1367" s="62"/>
      <c r="AD1367" s="75" t="str">
        <f>SamstagHaupt!G65</f>
        <v>M30</v>
      </c>
      <c r="AE1367" s="76"/>
      <c r="AF1367" s="76"/>
      <c r="AG1367" s="75" t="s">
        <v>34</v>
      </c>
      <c r="AH1367" s="76"/>
      <c r="AI1367" s="76"/>
      <c r="AJ1367" s="76"/>
      <c r="AK1367" s="76"/>
    </row>
    <row r="1368" spans="1:37">
      <c r="A1368" s="65" t="s">
        <v>100</v>
      </c>
      <c r="C1368" s="66"/>
      <c r="D1368" s="67"/>
      <c r="E1368" s="67"/>
      <c r="F1368" s="67"/>
      <c r="G1368" s="67"/>
      <c r="H1368" s="68"/>
      <c r="I1368" s="67"/>
      <c r="J1368" s="67"/>
      <c r="K1368" s="67"/>
      <c r="L1368" s="67"/>
      <c r="M1368" s="68"/>
      <c r="N1368" s="67"/>
      <c r="O1368" s="67"/>
      <c r="P1368" s="67"/>
      <c r="Q1368" s="67"/>
      <c r="R1368" s="68"/>
      <c r="S1368" s="67"/>
      <c r="T1368" s="67"/>
      <c r="U1368" s="67"/>
      <c r="V1368" s="67"/>
      <c r="W1368" s="68"/>
      <c r="X1368" s="67"/>
      <c r="Y1368" s="67"/>
      <c r="Z1368" s="67"/>
      <c r="AA1368" s="67"/>
      <c r="AB1368" s="68"/>
      <c r="AC1368" s="62"/>
      <c r="AD1368" s="77"/>
      <c r="AE1368" s="62"/>
      <c r="AF1368" s="62"/>
      <c r="AG1368" s="62"/>
      <c r="AH1368" s="62"/>
      <c r="AI1368" s="62"/>
      <c r="AJ1368" s="62"/>
      <c r="AK1368" s="62"/>
    </row>
    <row r="1369" spans="1:37">
      <c r="A1369" s="70" t="s">
        <v>101</v>
      </c>
      <c r="B1369" s="58"/>
      <c r="C1369" s="71"/>
      <c r="D1369" s="72"/>
      <c r="E1369" s="72"/>
      <c r="F1369" s="72"/>
      <c r="G1369" s="72"/>
      <c r="H1369" s="59"/>
      <c r="I1369" s="72"/>
      <c r="J1369" s="72"/>
      <c r="K1369" s="72"/>
      <c r="L1369" s="72"/>
      <c r="M1369" s="59"/>
      <c r="N1369" s="72"/>
      <c r="O1369" s="72"/>
      <c r="P1369" s="72"/>
      <c r="Q1369" s="72"/>
      <c r="R1369" s="59"/>
      <c r="S1369" s="72"/>
      <c r="T1369" s="72"/>
      <c r="U1369" s="72"/>
      <c r="V1369" s="72"/>
      <c r="W1369" s="59"/>
      <c r="X1369" s="72"/>
      <c r="Y1369" s="72"/>
      <c r="Z1369" s="72"/>
      <c r="AA1369" s="72"/>
      <c r="AB1369" s="59"/>
      <c r="AC1369" s="62"/>
      <c r="AD1369" s="78" t="s">
        <v>104</v>
      </c>
      <c r="AE1369" s="76"/>
      <c r="AF1369" s="76"/>
      <c r="AG1369" s="76"/>
      <c r="AH1369" s="79"/>
      <c r="AI1369" s="76"/>
      <c r="AJ1369" s="76"/>
      <c r="AK1369" s="80"/>
    </row>
    <row r="1370" spans="1:37">
      <c r="D1370" s="64"/>
      <c r="AD1370" s="81"/>
      <c r="AE1370" s="52"/>
      <c r="AF1370" s="52"/>
      <c r="AG1370" s="52"/>
      <c r="AH1370" s="82"/>
      <c r="AI1370" s="52"/>
      <c r="AJ1370" s="52"/>
      <c r="AK1370" s="53"/>
    </row>
    <row r="1371" spans="1:37">
      <c r="A1371" s="83" t="s">
        <v>105</v>
      </c>
      <c r="B1371" s="76"/>
      <c r="C1371" s="80"/>
      <c r="D1371" s="84"/>
      <c r="E1371" s="84" t="s">
        <v>100</v>
      </c>
      <c r="F1371" s="85" t="s">
        <v>21</v>
      </c>
      <c r="G1371" s="84" t="s">
        <v>101</v>
      </c>
      <c r="H1371" s="86"/>
      <c r="I1371" s="84" t="s">
        <v>106</v>
      </c>
      <c r="J1371" s="84"/>
      <c r="K1371" s="84"/>
      <c r="L1371" s="84"/>
      <c r="M1371" s="86"/>
      <c r="N1371" s="84" t="s">
        <v>107</v>
      </c>
      <c r="O1371" s="84"/>
      <c r="P1371" s="84"/>
      <c r="Q1371" s="84"/>
      <c r="R1371" s="86"/>
      <c r="S1371" s="73"/>
      <c r="T1371" s="73"/>
      <c r="AD1371" s="87" t="s">
        <v>108</v>
      </c>
      <c r="AE1371" s="58"/>
      <c r="AF1371" s="58"/>
      <c r="AG1371" s="58"/>
      <c r="AH1371" s="72"/>
      <c r="AI1371" s="58"/>
      <c r="AJ1371" s="58"/>
      <c r="AK1371" s="59"/>
    </row>
    <row r="1372" spans="1:37">
      <c r="A1372" s="60"/>
      <c r="C1372" s="61"/>
      <c r="H1372" s="61"/>
      <c r="M1372" s="61"/>
      <c r="N1372" s="88"/>
      <c r="O1372" s="89"/>
      <c r="P1372" s="89"/>
      <c r="Q1372" s="89"/>
      <c r="R1372" s="90"/>
      <c r="S1372" s="62"/>
      <c r="T1372" s="56" t="s">
        <v>109</v>
      </c>
      <c r="AD1372" s="91"/>
      <c r="AE1372" s="62"/>
      <c r="AF1372" s="62"/>
      <c r="AG1372" s="62"/>
      <c r="AH1372" s="92"/>
      <c r="AI1372" s="62"/>
      <c r="AJ1372" s="62"/>
      <c r="AK1372" s="61"/>
    </row>
    <row r="1373" spans="1:37">
      <c r="A1373" s="93" t="s">
        <v>110</v>
      </c>
      <c r="B1373" s="58"/>
      <c r="C1373" s="59"/>
      <c r="D1373" s="58"/>
      <c r="E1373" s="58"/>
      <c r="F1373" s="94" t="s">
        <v>21</v>
      </c>
      <c r="G1373" s="58"/>
      <c r="H1373" s="59"/>
      <c r="I1373" s="58"/>
      <c r="J1373" s="58"/>
      <c r="K1373" s="94" t="s">
        <v>21</v>
      </c>
      <c r="L1373" s="58"/>
      <c r="M1373" s="59"/>
      <c r="N1373" s="95"/>
      <c r="O1373" s="95"/>
      <c r="P1373" s="96"/>
      <c r="Q1373" s="97"/>
      <c r="R1373" s="98"/>
      <c r="S1373" s="62"/>
      <c r="T1373" s="62"/>
      <c r="AD1373" s="87" t="s">
        <v>111</v>
      </c>
      <c r="AE1373" s="58"/>
      <c r="AF1373" s="58"/>
      <c r="AG1373" s="58"/>
      <c r="AH1373" s="72"/>
      <c r="AI1373" s="58"/>
      <c r="AJ1373" s="58"/>
      <c r="AK1373" s="59"/>
    </row>
    <row r="1374" spans="1:37">
      <c r="A1374" s="60"/>
      <c r="C1374" s="61"/>
      <c r="H1374" s="61"/>
      <c r="K1374" s="99"/>
      <c r="M1374" s="61"/>
      <c r="N1374" s="62"/>
      <c r="Q1374" s="100"/>
      <c r="R1374" s="61"/>
      <c r="S1374" s="62"/>
      <c r="T1374" s="58"/>
      <c r="U1374" s="58"/>
      <c r="V1374" s="58"/>
      <c r="W1374" s="58"/>
      <c r="X1374" s="58"/>
      <c r="Y1374" s="58"/>
      <c r="Z1374" s="58"/>
      <c r="AA1374" s="58"/>
      <c r="AB1374" s="58"/>
      <c r="AC1374" s="62"/>
      <c r="AD1374" s="91"/>
      <c r="AE1374" s="62"/>
      <c r="AF1374" s="62"/>
      <c r="AG1374" s="62"/>
      <c r="AH1374" s="92"/>
      <c r="AI1374" s="62"/>
      <c r="AJ1374" s="62"/>
      <c r="AK1374" s="61"/>
    </row>
    <row r="1375" spans="1:37">
      <c r="A1375" s="93" t="s">
        <v>112</v>
      </c>
      <c r="B1375" s="58"/>
      <c r="C1375" s="59"/>
      <c r="D1375" s="58"/>
      <c r="E1375" s="58"/>
      <c r="F1375" s="94" t="s">
        <v>21</v>
      </c>
      <c r="G1375" s="58"/>
      <c r="H1375" s="59"/>
      <c r="I1375" s="58"/>
      <c r="J1375" s="58"/>
      <c r="K1375" s="94" t="s">
        <v>21</v>
      </c>
      <c r="L1375" s="58"/>
      <c r="M1375" s="59"/>
      <c r="N1375" s="58"/>
      <c r="O1375" s="58"/>
      <c r="P1375" s="94" t="s">
        <v>21</v>
      </c>
      <c r="Q1375" s="101"/>
      <c r="R1375" s="59"/>
      <c r="S1375" s="62"/>
      <c r="T1375" s="62"/>
      <c r="AD1375" s="87" t="s">
        <v>113</v>
      </c>
      <c r="AE1375" s="58"/>
      <c r="AF1375" s="58"/>
      <c r="AG1375" s="58"/>
      <c r="AH1375" s="72"/>
      <c r="AI1375" s="58"/>
      <c r="AJ1375" s="58"/>
      <c r="AK1375" s="59"/>
    </row>
    <row r="1376" spans="1:37">
      <c r="AD1376" s="91" t="s">
        <v>114</v>
      </c>
      <c r="AE1376" s="62"/>
      <c r="AF1376" s="62"/>
      <c r="AG1376" s="62"/>
      <c r="AH1376" s="92"/>
      <c r="AI1376" s="62"/>
      <c r="AJ1376" s="62"/>
      <c r="AK1376" s="61"/>
    </row>
    <row r="1377" spans="1:37">
      <c r="A1377" s="102"/>
      <c r="B1377" s="76"/>
      <c r="C1377" s="76"/>
      <c r="D1377" s="76"/>
      <c r="E1377" s="76" t="s">
        <v>100</v>
      </c>
      <c r="F1377" s="76"/>
      <c r="G1377" s="76"/>
      <c r="H1377" s="76"/>
      <c r="I1377" s="76"/>
      <c r="J1377" s="76"/>
      <c r="K1377" s="76"/>
      <c r="L1377" s="76"/>
      <c r="M1377" s="76"/>
      <c r="N1377" s="85" t="s">
        <v>40</v>
      </c>
      <c r="O1377" s="76"/>
      <c r="P1377" s="76"/>
      <c r="Q1377" s="76"/>
      <c r="R1377" s="76"/>
      <c r="S1377" s="76"/>
      <c r="T1377" s="76" t="s">
        <v>101</v>
      </c>
      <c r="U1377" s="76"/>
      <c r="V1377" s="76"/>
      <c r="W1377" s="76"/>
      <c r="X1377" s="76"/>
      <c r="Y1377" s="76"/>
      <c r="Z1377" s="76"/>
      <c r="AA1377" s="76"/>
      <c r="AB1377" s="80"/>
      <c r="AD1377" s="87" t="s">
        <v>115</v>
      </c>
      <c r="AE1377" s="58"/>
      <c r="AF1377" s="58"/>
      <c r="AG1377" s="58"/>
      <c r="AH1377" s="72"/>
      <c r="AI1377" s="58"/>
      <c r="AJ1377" s="58"/>
      <c r="AK1377" s="59"/>
    </row>
    <row r="1378" spans="1:37">
      <c r="A1378" s="103" t="s">
        <v>116</v>
      </c>
      <c r="B1378" s="104" t="s">
        <v>117</v>
      </c>
      <c r="C1378" s="104"/>
      <c r="D1378" s="104"/>
      <c r="E1378" s="104"/>
      <c r="F1378" s="104"/>
      <c r="G1378" s="105"/>
      <c r="H1378" s="104" t="s">
        <v>118</v>
      </c>
      <c r="I1378" s="104"/>
      <c r="J1378" s="105"/>
      <c r="K1378" s="106" t="s">
        <v>119</v>
      </c>
      <c r="L1378" s="107" t="s">
        <v>120</v>
      </c>
      <c r="M1378" s="108"/>
      <c r="N1378" s="109" t="s">
        <v>94</v>
      </c>
      <c r="O1378" s="105" t="s">
        <v>116</v>
      </c>
      <c r="P1378" s="104" t="s">
        <v>117</v>
      </c>
      <c r="Q1378" s="104"/>
      <c r="R1378" s="104"/>
      <c r="S1378" s="104"/>
      <c r="T1378" s="104"/>
      <c r="U1378" s="105"/>
      <c r="V1378" s="104" t="s">
        <v>118</v>
      </c>
      <c r="W1378" s="104"/>
      <c r="X1378" s="105"/>
      <c r="Y1378" s="106" t="s">
        <v>119</v>
      </c>
      <c r="Z1378" s="107" t="s">
        <v>120</v>
      </c>
      <c r="AA1378" s="108"/>
      <c r="AB1378" s="109" t="s">
        <v>94</v>
      </c>
    </row>
    <row r="1379" spans="1:37">
      <c r="A1379" s="110" t="s">
        <v>121</v>
      </c>
      <c r="B1379" s="111"/>
      <c r="C1379" s="111"/>
      <c r="D1379" s="111"/>
      <c r="E1379" s="111"/>
      <c r="F1379" s="111"/>
      <c r="G1379" s="112"/>
      <c r="H1379" s="111"/>
      <c r="I1379" s="111"/>
      <c r="J1379" s="112"/>
      <c r="K1379" s="113"/>
      <c r="L1379" s="114"/>
      <c r="M1379" s="115"/>
      <c r="N1379" s="116"/>
      <c r="O1379" s="117" t="s">
        <v>121</v>
      </c>
      <c r="P1379" s="111"/>
      <c r="Q1379" s="111"/>
      <c r="R1379" s="111"/>
      <c r="S1379" s="111"/>
      <c r="T1379" s="111"/>
      <c r="U1379" s="112"/>
      <c r="V1379" s="111"/>
      <c r="W1379" s="111"/>
      <c r="X1379" s="112"/>
      <c r="Y1379" s="113"/>
      <c r="Z1379" s="114"/>
      <c r="AA1379" s="115"/>
      <c r="AB1379" s="116"/>
      <c r="AD1379" s="64" t="s">
        <v>122</v>
      </c>
    </row>
    <row r="1380" spans="1:37">
      <c r="A1380" s="110" t="s">
        <v>123</v>
      </c>
      <c r="B1380" s="111"/>
      <c r="C1380" s="111"/>
      <c r="D1380" s="111"/>
      <c r="E1380" s="111"/>
      <c r="F1380" s="111"/>
      <c r="G1380" s="112"/>
      <c r="H1380" s="111"/>
      <c r="I1380" s="111"/>
      <c r="J1380" s="112"/>
      <c r="K1380" s="118"/>
      <c r="L1380" s="119"/>
      <c r="M1380" s="112"/>
      <c r="N1380" s="116"/>
      <c r="O1380" s="117" t="s">
        <v>123</v>
      </c>
      <c r="P1380" s="111"/>
      <c r="Q1380" s="111"/>
      <c r="R1380" s="111"/>
      <c r="S1380" s="111"/>
      <c r="T1380" s="111"/>
      <c r="U1380" s="112"/>
      <c r="V1380" s="111"/>
      <c r="W1380" s="111"/>
      <c r="X1380" s="112"/>
      <c r="Y1380" s="118"/>
      <c r="Z1380" s="119"/>
      <c r="AA1380" s="112"/>
      <c r="AB1380" s="116"/>
      <c r="AD1380" s="120"/>
      <c r="AE1380" s="58"/>
      <c r="AF1380" s="58"/>
      <c r="AG1380" s="58"/>
      <c r="AH1380" s="58"/>
      <c r="AI1380" s="58"/>
      <c r="AJ1380" s="58"/>
      <c r="AK1380" s="58"/>
    </row>
    <row r="1381" spans="1:37">
      <c r="A1381" s="110" t="s">
        <v>124</v>
      </c>
      <c r="B1381" s="111"/>
      <c r="C1381" s="111"/>
      <c r="D1381" s="111"/>
      <c r="E1381" s="111"/>
      <c r="F1381" s="111"/>
      <c r="G1381" s="112"/>
      <c r="H1381" s="111"/>
      <c r="I1381" s="111"/>
      <c r="J1381" s="112"/>
      <c r="K1381" s="118"/>
      <c r="L1381" s="119"/>
      <c r="M1381" s="112"/>
      <c r="N1381" s="116"/>
      <c r="O1381" s="117" t="s">
        <v>124</v>
      </c>
      <c r="P1381" s="111"/>
      <c r="Q1381" s="111"/>
      <c r="R1381" s="111"/>
      <c r="S1381" s="111"/>
      <c r="T1381" s="111"/>
      <c r="U1381" s="112"/>
      <c r="V1381" s="111"/>
      <c r="W1381" s="111"/>
      <c r="X1381" s="112"/>
      <c r="Y1381" s="118"/>
      <c r="Z1381" s="119"/>
      <c r="AA1381" s="112"/>
      <c r="AB1381" s="116"/>
      <c r="AD1381" s="64" t="s">
        <v>96</v>
      </c>
    </row>
    <row r="1382" spans="1:37">
      <c r="A1382" s="110" t="s">
        <v>125</v>
      </c>
      <c r="B1382" s="111"/>
      <c r="C1382" s="111"/>
      <c r="D1382" s="111"/>
      <c r="E1382" s="111"/>
      <c r="F1382" s="111"/>
      <c r="G1382" s="112"/>
      <c r="H1382" s="111"/>
      <c r="I1382" s="111"/>
      <c r="J1382" s="112"/>
      <c r="K1382" s="118"/>
      <c r="L1382" s="119"/>
      <c r="M1382" s="112"/>
      <c r="N1382" s="116"/>
      <c r="O1382" s="117" t="s">
        <v>125</v>
      </c>
      <c r="P1382" s="111"/>
      <c r="Q1382" s="111"/>
      <c r="R1382" s="111"/>
      <c r="S1382" s="111"/>
      <c r="T1382" s="111"/>
      <c r="U1382" s="112"/>
      <c r="V1382" s="111"/>
      <c r="W1382" s="111"/>
      <c r="X1382" s="112"/>
      <c r="Y1382" s="118"/>
      <c r="Z1382" s="119"/>
      <c r="AA1382" s="112"/>
      <c r="AB1382" s="116"/>
      <c r="AD1382" s="120"/>
      <c r="AE1382" s="58"/>
      <c r="AF1382" s="58"/>
      <c r="AG1382" s="58"/>
      <c r="AH1382" s="58"/>
      <c r="AI1382" s="58"/>
      <c r="AJ1382" s="58"/>
      <c r="AK1382" s="58"/>
    </row>
    <row r="1383" spans="1:37">
      <c r="A1383" s="110" t="s">
        <v>126</v>
      </c>
      <c r="B1383" s="111"/>
      <c r="C1383" s="111"/>
      <c r="D1383" s="111"/>
      <c r="E1383" s="111"/>
      <c r="F1383" s="111"/>
      <c r="G1383" s="112"/>
      <c r="H1383" s="111"/>
      <c r="I1383" s="111"/>
      <c r="J1383" s="112"/>
      <c r="K1383" s="118"/>
      <c r="L1383" s="119"/>
      <c r="M1383" s="112"/>
      <c r="N1383" s="116"/>
      <c r="O1383" s="117" t="s">
        <v>126</v>
      </c>
      <c r="P1383" s="111"/>
      <c r="Q1383" s="111"/>
      <c r="R1383" s="111"/>
      <c r="S1383" s="111"/>
      <c r="T1383" s="111"/>
      <c r="U1383" s="112"/>
      <c r="V1383" s="111"/>
      <c r="W1383" s="111"/>
      <c r="X1383" s="112"/>
      <c r="Y1383" s="118"/>
      <c r="Z1383" s="119"/>
      <c r="AA1383" s="112"/>
      <c r="AB1383" s="116"/>
      <c r="AD1383" s="64" t="s">
        <v>127</v>
      </c>
    </row>
    <row r="1384" spans="1:37">
      <c r="A1384" s="121" t="s">
        <v>128</v>
      </c>
      <c r="B1384" s="58"/>
      <c r="C1384" s="58"/>
      <c r="D1384" s="58"/>
      <c r="E1384" s="58"/>
      <c r="F1384" s="58"/>
      <c r="G1384" s="72"/>
      <c r="H1384" s="58"/>
      <c r="I1384" s="58"/>
      <c r="J1384" s="72"/>
      <c r="K1384" s="122"/>
      <c r="L1384" s="123"/>
      <c r="M1384" s="72"/>
      <c r="N1384" s="59"/>
      <c r="O1384" s="124" t="s">
        <v>128</v>
      </c>
      <c r="P1384" s="58"/>
      <c r="Q1384" s="58"/>
      <c r="R1384" s="58"/>
      <c r="S1384" s="58"/>
      <c r="T1384" s="58"/>
      <c r="U1384" s="72"/>
      <c r="V1384" s="58"/>
      <c r="W1384" s="58"/>
      <c r="X1384" s="72"/>
      <c r="Y1384" s="122"/>
      <c r="Z1384" s="123"/>
      <c r="AA1384" s="72"/>
      <c r="AB1384" s="59"/>
      <c r="AD1384" s="120"/>
      <c r="AE1384" s="125" t="str">
        <f>Daten!$A$35</f>
        <v>Fredenbeck</v>
      </c>
      <c r="AF1384" s="58"/>
      <c r="AG1384" s="58"/>
      <c r="AH1384" s="58"/>
      <c r="AI1384" s="58"/>
      <c r="AJ1384" s="58"/>
      <c r="AK1384" s="58"/>
    </row>
    <row r="1385" spans="1:37">
      <c r="A1385" s="65" t="s">
        <v>129</v>
      </c>
      <c r="N1385" s="61"/>
      <c r="O1385" s="64" t="s">
        <v>129</v>
      </c>
      <c r="AB1385" s="61"/>
      <c r="AD1385" s="64" t="s">
        <v>130</v>
      </c>
    </row>
    <row r="1386" spans="1:37">
      <c r="A1386" s="57"/>
      <c r="B1386" s="58"/>
      <c r="C1386" s="58"/>
      <c r="D1386" s="58"/>
      <c r="E1386" s="58"/>
      <c r="F1386" s="58"/>
      <c r="G1386" s="58"/>
      <c r="H1386" s="58"/>
      <c r="I1386" s="58"/>
      <c r="J1386" s="58"/>
      <c r="K1386" s="58"/>
      <c r="L1386" s="58"/>
      <c r="M1386" s="58"/>
      <c r="N1386" s="59"/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8"/>
      <c r="AB1386" s="59"/>
      <c r="AD1386" s="58"/>
      <c r="AE1386" s="126" t="str">
        <f>Daten!$A$32</f>
        <v>05.05.2017</v>
      </c>
      <c r="AF1386" s="58"/>
      <c r="AG1386" s="58"/>
      <c r="AH1386" s="58"/>
      <c r="AI1386" s="58"/>
      <c r="AJ1386" s="58"/>
      <c r="AK1386" s="58"/>
    </row>
    <row r="1387" spans="1:37">
      <c r="A1387" s="51" t="s">
        <v>95</v>
      </c>
      <c r="B1387" s="52"/>
      <c r="C1387" s="52"/>
      <c r="D1387" s="52"/>
      <c r="E1387" s="53"/>
      <c r="F1387" s="54" t="s">
        <v>96</v>
      </c>
      <c r="G1387" s="52"/>
      <c r="H1387" s="52"/>
      <c r="I1387" s="52"/>
      <c r="J1387" s="52"/>
      <c r="K1387" s="52"/>
      <c r="L1387" s="52"/>
      <c r="M1387" s="52"/>
      <c r="N1387" s="52"/>
      <c r="O1387" s="52"/>
      <c r="P1387" s="53"/>
      <c r="Q1387" s="54" t="s">
        <v>97</v>
      </c>
      <c r="R1387" s="52"/>
      <c r="S1387" s="52"/>
      <c r="T1387" s="52"/>
      <c r="U1387" s="52"/>
      <c r="V1387" s="52"/>
      <c r="W1387" s="52"/>
      <c r="X1387" s="52"/>
      <c r="Y1387" s="52"/>
      <c r="Z1387" s="52"/>
      <c r="AA1387" s="52"/>
      <c r="AB1387" s="53"/>
      <c r="AC1387" s="55" t="s">
        <v>98</v>
      </c>
    </row>
    <row r="1388" spans="1:37">
      <c r="A1388" s="57"/>
      <c r="B1388" s="58"/>
      <c r="C1388" s="58"/>
      <c r="D1388" s="58"/>
      <c r="E1388" s="59"/>
      <c r="F1388" s="58"/>
      <c r="G1388" s="58"/>
      <c r="H1388" s="58"/>
      <c r="I1388" s="58"/>
      <c r="J1388" s="58"/>
      <c r="K1388" s="58"/>
      <c r="L1388" s="58"/>
      <c r="M1388" s="58"/>
      <c r="N1388" s="58"/>
      <c r="O1388" s="58"/>
      <c r="P1388" s="59"/>
      <c r="Q1388" s="58"/>
      <c r="R1388" s="58" t="str">
        <f ca="1">SamstagHaupt!P66</f>
        <v>TV Berkenbaum</v>
      </c>
      <c r="S1388" s="58"/>
      <c r="T1388" s="58"/>
      <c r="U1388" s="58"/>
      <c r="V1388" s="58"/>
      <c r="W1388" s="58"/>
      <c r="X1388" s="58"/>
      <c r="Y1388" s="58"/>
      <c r="Z1388" s="58"/>
      <c r="AA1388" s="58" t="str">
        <f>SamstagHaupt!N66</f>
        <v>M30</v>
      </c>
      <c r="AB1388" s="59"/>
      <c r="AC1388" s="55" t="s">
        <v>99</v>
      </c>
    </row>
    <row r="1389" spans="1:37" ht="15.95" customHeight="1">
      <c r="A1389" s="60" t="s">
        <v>100</v>
      </c>
      <c r="C1389" s="56" t="str">
        <f ca="1">SamstagHaupt!I66</f>
        <v>TuS Aschen-Strang</v>
      </c>
      <c r="M1389" s="61"/>
      <c r="N1389" s="62" t="s">
        <v>101</v>
      </c>
      <c r="O1389" s="63"/>
      <c r="P1389" s="56" t="str">
        <f ca="1">SamstagHaupt!M66</f>
        <v>SV Weiler</v>
      </c>
      <c r="AB1389" s="61"/>
    </row>
    <row r="1390" spans="1:37">
      <c r="A1390" s="57"/>
      <c r="B1390" s="58"/>
      <c r="C1390" s="58"/>
      <c r="M1390" s="61"/>
      <c r="N1390" s="62"/>
      <c r="AB1390" s="61"/>
      <c r="AD1390" s="64" t="s">
        <v>37</v>
      </c>
      <c r="AG1390" s="64" t="s">
        <v>102</v>
      </c>
      <c r="AJ1390" s="64" t="s">
        <v>39</v>
      </c>
    </row>
    <row r="1391" spans="1:37">
      <c r="A1391" s="65" t="s">
        <v>100</v>
      </c>
      <c r="C1391" s="66"/>
      <c r="D1391" s="67"/>
      <c r="E1391" s="67"/>
      <c r="F1391" s="67"/>
      <c r="G1391" s="67"/>
      <c r="H1391" s="68"/>
      <c r="I1391" s="67"/>
      <c r="J1391" s="67"/>
      <c r="K1391" s="67"/>
      <c r="L1391" s="67"/>
      <c r="M1391" s="68"/>
      <c r="N1391" s="67"/>
      <c r="O1391" s="67"/>
      <c r="P1391" s="67"/>
      <c r="Q1391" s="67"/>
      <c r="R1391" s="68"/>
      <c r="S1391" s="67"/>
      <c r="T1391" s="67"/>
      <c r="U1391" s="67"/>
      <c r="V1391" s="67"/>
      <c r="W1391" s="68"/>
      <c r="X1391" s="67"/>
      <c r="Y1391" s="67"/>
      <c r="Z1391" s="67"/>
      <c r="AA1391" s="67"/>
      <c r="AB1391" s="68"/>
      <c r="AC1391" s="62"/>
      <c r="AD1391" s="69"/>
      <c r="AE1391" s="53"/>
      <c r="AF1391" s="62"/>
      <c r="AG1391" s="69"/>
      <c r="AH1391" s="53"/>
      <c r="AJ1391" s="69"/>
      <c r="AK1391" s="53"/>
    </row>
    <row r="1392" spans="1:37">
      <c r="A1392" s="70" t="s">
        <v>101</v>
      </c>
      <c r="B1392" s="58"/>
      <c r="C1392" s="71"/>
      <c r="D1392" s="72"/>
      <c r="E1392" s="72"/>
      <c r="F1392" s="72"/>
      <c r="G1392" s="72"/>
      <c r="H1392" s="59"/>
      <c r="I1392" s="72"/>
      <c r="J1392" s="72"/>
      <c r="K1392" s="72"/>
      <c r="L1392" s="72"/>
      <c r="M1392" s="59"/>
      <c r="N1392" s="72"/>
      <c r="O1392" s="72"/>
      <c r="P1392" s="72"/>
      <c r="Q1392" s="72"/>
      <c r="R1392" s="59"/>
      <c r="S1392" s="72"/>
      <c r="T1392" s="72"/>
      <c r="U1392" s="72"/>
      <c r="V1392" s="72"/>
      <c r="W1392" s="59"/>
      <c r="X1392" s="72"/>
      <c r="Y1392" s="72"/>
      <c r="Z1392" s="72"/>
      <c r="AA1392" s="72"/>
      <c r="AB1392" s="59"/>
      <c r="AC1392" s="62"/>
      <c r="AD1392" s="462">
        <f>SamstagHaupt!C66</f>
        <v>12</v>
      </c>
      <c r="AE1392" s="463"/>
      <c r="AF1392" s="62"/>
      <c r="AG1392" s="462">
        <f>SamstagHaupt!E66</f>
        <v>45</v>
      </c>
      <c r="AH1392" s="463"/>
      <c r="AJ1392" s="462">
        <f>SamstagHaupt!F66</f>
        <v>1</v>
      </c>
      <c r="AK1392" s="463"/>
    </row>
    <row r="1393" spans="1:37">
      <c r="A1393" s="65" t="s">
        <v>100</v>
      </c>
      <c r="C1393" s="66"/>
      <c r="D1393" s="67"/>
      <c r="E1393" s="67"/>
      <c r="F1393" s="67"/>
      <c r="G1393" s="67"/>
      <c r="H1393" s="68"/>
      <c r="I1393" s="67"/>
      <c r="J1393" s="67"/>
      <c r="K1393" s="67"/>
      <c r="L1393" s="67"/>
      <c r="M1393" s="68"/>
      <c r="N1393" s="67"/>
      <c r="O1393" s="67"/>
      <c r="P1393" s="67"/>
      <c r="Q1393" s="67"/>
      <c r="R1393" s="68"/>
      <c r="S1393" s="67"/>
      <c r="T1393" s="67"/>
      <c r="U1393" s="67"/>
      <c r="V1393" s="67"/>
      <c r="W1393" s="68"/>
      <c r="X1393" s="67"/>
      <c r="Y1393" s="67"/>
      <c r="Z1393" s="67"/>
      <c r="AA1393" s="67"/>
      <c r="AB1393" s="68"/>
      <c r="AC1393" s="62"/>
      <c r="AD1393" s="57"/>
      <c r="AE1393" s="59"/>
      <c r="AF1393" s="62"/>
      <c r="AG1393" s="57"/>
      <c r="AH1393" s="59"/>
      <c r="AJ1393" s="57"/>
      <c r="AK1393" s="59"/>
    </row>
    <row r="1394" spans="1:37">
      <c r="A1394" s="70" t="s">
        <v>101</v>
      </c>
      <c r="B1394" s="58"/>
      <c r="C1394" s="71"/>
      <c r="D1394" s="72"/>
      <c r="E1394" s="72"/>
      <c r="F1394" s="72"/>
      <c r="G1394" s="72"/>
      <c r="H1394" s="59"/>
      <c r="I1394" s="72"/>
      <c r="J1394" s="72"/>
      <c r="K1394" s="72"/>
      <c r="L1394" s="72"/>
      <c r="M1394" s="59"/>
      <c r="N1394" s="72"/>
      <c r="O1394" s="72"/>
      <c r="P1394" s="72"/>
      <c r="Q1394" s="72"/>
      <c r="R1394" s="59"/>
      <c r="S1394" s="72"/>
      <c r="T1394" s="72"/>
      <c r="U1394" s="72"/>
      <c r="V1394" s="72"/>
      <c r="W1394" s="59"/>
      <c r="X1394" s="72"/>
      <c r="Y1394" s="72"/>
      <c r="Z1394" s="72"/>
      <c r="AA1394" s="72"/>
      <c r="AB1394" s="59"/>
      <c r="AC1394" s="62"/>
      <c r="AD1394" s="62"/>
      <c r="AE1394" s="62"/>
      <c r="AF1394" s="62"/>
      <c r="AG1394" s="62"/>
    </row>
    <row r="1395" spans="1:37">
      <c r="A1395" s="65" t="s">
        <v>100</v>
      </c>
      <c r="C1395" s="66"/>
      <c r="D1395" s="67"/>
      <c r="E1395" s="67"/>
      <c r="F1395" s="67"/>
      <c r="G1395" s="67"/>
      <c r="H1395" s="68"/>
      <c r="I1395" s="67"/>
      <c r="J1395" s="67"/>
      <c r="K1395" s="67"/>
      <c r="L1395" s="67"/>
      <c r="M1395" s="68"/>
      <c r="N1395" s="67"/>
      <c r="O1395" s="67"/>
      <c r="P1395" s="67"/>
      <c r="Q1395" s="67"/>
      <c r="R1395" s="68"/>
      <c r="S1395" s="67"/>
      <c r="T1395" s="67"/>
      <c r="U1395" s="67"/>
      <c r="V1395" s="67"/>
      <c r="W1395" s="68"/>
      <c r="X1395" s="67"/>
      <c r="Y1395" s="67"/>
      <c r="Z1395" s="67"/>
      <c r="AA1395" s="67"/>
      <c r="AB1395" s="68"/>
      <c r="AC1395" s="62"/>
      <c r="AD1395" s="73" t="s">
        <v>103</v>
      </c>
      <c r="AE1395" s="62"/>
      <c r="AF1395" s="62"/>
      <c r="AG1395" s="62"/>
    </row>
    <row r="1396" spans="1:37">
      <c r="A1396" s="70" t="s">
        <v>101</v>
      </c>
      <c r="B1396" s="58"/>
      <c r="C1396" s="71"/>
      <c r="D1396" s="72"/>
      <c r="E1396" s="72"/>
      <c r="F1396" s="72"/>
      <c r="G1396" s="72"/>
      <c r="H1396" s="59"/>
      <c r="I1396" s="72"/>
      <c r="J1396" s="72"/>
      <c r="K1396" s="72"/>
      <c r="L1396" s="72"/>
      <c r="M1396" s="59"/>
      <c r="N1396" s="72"/>
      <c r="O1396" s="72"/>
      <c r="P1396" s="72"/>
      <c r="Q1396" s="72"/>
      <c r="R1396" s="59"/>
      <c r="S1396" s="72"/>
      <c r="T1396" s="72"/>
      <c r="U1396" s="72"/>
      <c r="V1396" s="72"/>
      <c r="W1396" s="59"/>
      <c r="X1396" s="72"/>
      <c r="Y1396" s="72"/>
      <c r="Z1396" s="72"/>
      <c r="AA1396" s="72"/>
      <c r="AB1396" s="59"/>
      <c r="AC1396" s="62"/>
      <c r="AD1396" s="62"/>
      <c r="AE1396" s="62"/>
      <c r="AF1396" s="62"/>
      <c r="AG1396" s="62"/>
    </row>
    <row r="1397" spans="1:37">
      <c r="A1397" s="65" t="s">
        <v>100</v>
      </c>
      <c r="C1397" s="66"/>
      <c r="D1397" s="67"/>
      <c r="E1397" s="67"/>
      <c r="F1397" s="67"/>
      <c r="G1397" s="67"/>
      <c r="H1397" s="68"/>
      <c r="I1397" s="67"/>
      <c r="J1397" s="67"/>
      <c r="K1397" s="67"/>
      <c r="L1397" s="67"/>
      <c r="M1397" s="68"/>
      <c r="N1397" s="67"/>
      <c r="O1397" s="67"/>
      <c r="P1397" s="67"/>
      <c r="Q1397" s="67"/>
      <c r="R1397" s="68"/>
      <c r="S1397" s="67"/>
      <c r="T1397" s="67"/>
      <c r="U1397" s="67"/>
      <c r="V1397" s="67"/>
      <c r="W1397" s="68"/>
      <c r="X1397" s="67"/>
      <c r="Y1397" s="67"/>
      <c r="Z1397" s="67"/>
      <c r="AA1397" s="67"/>
      <c r="AB1397" s="68"/>
      <c r="AC1397" s="62"/>
      <c r="AD1397" s="74" t="str">
        <f>Daten!$A$31</f>
        <v>DM Senioren 2017</v>
      </c>
      <c r="AE1397" s="58"/>
      <c r="AF1397" s="58"/>
      <c r="AG1397" s="58"/>
      <c r="AH1397" s="58"/>
      <c r="AI1397" s="58"/>
      <c r="AJ1397" s="58"/>
      <c r="AK1397" s="58"/>
    </row>
    <row r="1398" spans="1:37">
      <c r="A1398" s="70" t="s">
        <v>101</v>
      </c>
      <c r="B1398" s="58"/>
      <c r="C1398" s="71"/>
      <c r="D1398" s="72"/>
      <c r="E1398" s="72"/>
      <c r="F1398" s="72"/>
      <c r="G1398" s="72"/>
      <c r="H1398" s="59"/>
      <c r="I1398" s="72"/>
      <c r="J1398" s="72"/>
      <c r="K1398" s="72"/>
      <c r="L1398" s="72"/>
      <c r="M1398" s="59"/>
      <c r="N1398" s="72"/>
      <c r="O1398" s="72"/>
      <c r="P1398" s="72"/>
      <c r="Q1398" s="72"/>
      <c r="R1398" s="59"/>
      <c r="S1398" s="72"/>
      <c r="T1398" s="72"/>
      <c r="U1398" s="72"/>
      <c r="V1398" s="72"/>
      <c r="W1398" s="59"/>
      <c r="X1398" s="72"/>
      <c r="Y1398" s="72"/>
      <c r="Z1398" s="72"/>
      <c r="AA1398" s="72"/>
      <c r="AB1398" s="59"/>
      <c r="AC1398" s="62"/>
      <c r="AD1398" s="75" t="str">
        <f>SamstagHaupt!G66</f>
        <v>M30</v>
      </c>
      <c r="AE1398" s="76"/>
      <c r="AF1398" s="76"/>
      <c r="AG1398" s="75" t="s">
        <v>34</v>
      </c>
      <c r="AH1398" s="76"/>
      <c r="AI1398" s="76"/>
      <c r="AJ1398" s="76"/>
      <c r="AK1398" s="76"/>
    </row>
    <row r="1399" spans="1:37">
      <c r="A1399" s="65" t="s">
        <v>100</v>
      </c>
      <c r="C1399" s="66"/>
      <c r="D1399" s="67"/>
      <c r="E1399" s="67"/>
      <c r="F1399" s="67"/>
      <c r="G1399" s="67"/>
      <c r="H1399" s="68"/>
      <c r="I1399" s="67"/>
      <c r="J1399" s="67"/>
      <c r="K1399" s="67"/>
      <c r="L1399" s="67"/>
      <c r="M1399" s="68"/>
      <c r="N1399" s="67"/>
      <c r="O1399" s="67"/>
      <c r="P1399" s="67"/>
      <c r="Q1399" s="67"/>
      <c r="R1399" s="68"/>
      <c r="S1399" s="67"/>
      <c r="T1399" s="67"/>
      <c r="U1399" s="67"/>
      <c r="V1399" s="67"/>
      <c r="W1399" s="68"/>
      <c r="X1399" s="67"/>
      <c r="Y1399" s="67"/>
      <c r="Z1399" s="67"/>
      <c r="AA1399" s="67"/>
      <c r="AB1399" s="68"/>
      <c r="AC1399" s="62"/>
      <c r="AD1399" s="77"/>
      <c r="AE1399" s="62"/>
      <c r="AF1399" s="62"/>
      <c r="AG1399" s="62"/>
      <c r="AH1399" s="62"/>
      <c r="AI1399" s="62"/>
      <c r="AJ1399" s="62"/>
      <c r="AK1399" s="62"/>
    </row>
    <row r="1400" spans="1:37">
      <c r="A1400" s="70" t="s">
        <v>101</v>
      </c>
      <c r="B1400" s="58"/>
      <c r="C1400" s="71"/>
      <c r="D1400" s="72"/>
      <c r="E1400" s="72"/>
      <c r="F1400" s="72"/>
      <c r="G1400" s="72"/>
      <c r="H1400" s="59"/>
      <c r="I1400" s="72"/>
      <c r="J1400" s="72"/>
      <c r="K1400" s="72"/>
      <c r="L1400" s="72"/>
      <c r="M1400" s="59"/>
      <c r="N1400" s="72"/>
      <c r="O1400" s="72"/>
      <c r="P1400" s="72"/>
      <c r="Q1400" s="72"/>
      <c r="R1400" s="59"/>
      <c r="S1400" s="72"/>
      <c r="T1400" s="72"/>
      <c r="U1400" s="72"/>
      <c r="V1400" s="72"/>
      <c r="W1400" s="59"/>
      <c r="X1400" s="72"/>
      <c r="Y1400" s="72"/>
      <c r="Z1400" s="72"/>
      <c r="AA1400" s="72"/>
      <c r="AB1400" s="59"/>
      <c r="AC1400" s="62"/>
      <c r="AD1400" s="78" t="s">
        <v>104</v>
      </c>
      <c r="AE1400" s="76"/>
      <c r="AF1400" s="76"/>
      <c r="AG1400" s="76"/>
      <c r="AH1400" s="79"/>
      <c r="AI1400" s="76"/>
      <c r="AJ1400" s="76"/>
      <c r="AK1400" s="80"/>
    </row>
    <row r="1401" spans="1:37">
      <c r="D1401" s="64"/>
      <c r="AD1401" s="81"/>
      <c r="AE1401" s="52"/>
      <c r="AF1401" s="52"/>
      <c r="AG1401" s="52"/>
      <c r="AH1401" s="82"/>
      <c r="AI1401" s="52"/>
      <c r="AJ1401" s="52"/>
      <c r="AK1401" s="53"/>
    </row>
    <row r="1402" spans="1:37">
      <c r="A1402" s="83" t="s">
        <v>105</v>
      </c>
      <c r="B1402" s="76"/>
      <c r="C1402" s="80"/>
      <c r="D1402" s="84"/>
      <c r="E1402" s="84" t="s">
        <v>100</v>
      </c>
      <c r="F1402" s="85" t="s">
        <v>21</v>
      </c>
      <c r="G1402" s="84" t="s">
        <v>101</v>
      </c>
      <c r="H1402" s="86"/>
      <c r="I1402" s="84" t="s">
        <v>106</v>
      </c>
      <c r="J1402" s="84"/>
      <c r="K1402" s="84"/>
      <c r="L1402" s="84"/>
      <c r="M1402" s="86"/>
      <c r="N1402" s="84" t="s">
        <v>107</v>
      </c>
      <c r="O1402" s="84"/>
      <c r="P1402" s="84"/>
      <c r="Q1402" s="84"/>
      <c r="R1402" s="86"/>
      <c r="S1402" s="73"/>
      <c r="T1402" s="73"/>
      <c r="AD1402" s="87" t="s">
        <v>108</v>
      </c>
      <c r="AE1402" s="58"/>
      <c r="AF1402" s="58"/>
      <c r="AG1402" s="58"/>
      <c r="AH1402" s="72"/>
      <c r="AI1402" s="58"/>
      <c r="AJ1402" s="58"/>
      <c r="AK1402" s="59"/>
    </row>
    <row r="1403" spans="1:37">
      <c r="A1403" s="60"/>
      <c r="C1403" s="61"/>
      <c r="H1403" s="61"/>
      <c r="M1403" s="61"/>
      <c r="N1403" s="88"/>
      <c r="O1403" s="89"/>
      <c r="P1403" s="89"/>
      <c r="Q1403" s="89"/>
      <c r="R1403" s="90"/>
      <c r="S1403" s="62"/>
      <c r="T1403" s="56" t="s">
        <v>109</v>
      </c>
      <c r="AD1403" s="91"/>
      <c r="AE1403" s="62"/>
      <c r="AF1403" s="62"/>
      <c r="AG1403" s="62"/>
      <c r="AH1403" s="92"/>
      <c r="AI1403" s="62"/>
      <c r="AJ1403" s="62"/>
      <c r="AK1403" s="61"/>
    </row>
    <row r="1404" spans="1:37">
      <c r="A1404" s="93" t="s">
        <v>110</v>
      </c>
      <c r="B1404" s="58"/>
      <c r="C1404" s="59"/>
      <c r="D1404" s="58"/>
      <c r="E1404" s="58"/>
      <c r="F1404" s="94" t="s">
        <v>21</v>
      </c>
      <c r="G1404" s="58"/>
      <c r="H1404" s="59"/>
      <c r="I1404" s="58"/>
      <c r="J1404" s="58"/>
      <c r="K1404" s="94" t="s">
        <v>21</v>
      </c>
      <c r="L1404" s="58"/>
      <c r="M1404" s="59"/>
      <c r="N1404" s="95"/>
      <c r="O1404" s="95"/>
      <c r="P1404" s="96"/>
      <c r="Q1404" s="97"/>
      <c r="R1404" s="98"/>
      <c r="S1404" s="62"/>
      <c r="T1404" s="62"/>
      <c r="AD1404" s="87" t="s">
        <v>111</v>
      </c>
      <c r="AE1404" s="58"/>
      <c r="AF1404" s="58"/>
      <c r="AG1404" s="58"/>
      <c r="AH1404" s="72"/>
      <c r="AI1404" s="58"/>
      <c r="AJ1404" s="58"/>
      <c r="AK1404" s="59"/>
    </row>
    <row r="1405" spans="1:37">
      <c r="A1405" s="60"/>
      <c r="C1405" s="61"/>
      <c r="H1405" s="61"/>
      <c r="K1405" s="99"/>
      <c r="M1405" s="61"/>
      <c r="N1405" s="62"/>
      <c r="Q1405" s="100"/>
      <c r="R1405" s="61"/>
      <c r="S1405" s="62"/>
      <c r="T1405" s="58"/>
      <c r="U1405" s="58"/>
      <c r="V1405" s="58"/>
      <c r="W1405" s="58"/>
      <c r="X1405" s="58"/>
      <c r="Y1405" s="58"/>
      <c r="Z1405" s="58"/>
      <c r="AA1405" s="58"/>
      <c r="AB1405" s="58"/>
      <c r="AC1405" s="62"/>
      <c r="AD1405" s="91"/>
      <c r="AE1405" s="62"/>
      <c r="AF1405" s="62"/>
      <c r="AG1405" s="62"/>
      <c r="AH1405" s="92"/>
      <c r="AI1405" s="62"/>
      <c r="AJ1405" s="62"/>
      <c r="AK1405" s="61"/>
    </row>
    <row r="1406" spans="1:37">
      <c r="A1406" s="93" t="s">
        <v>112</v>
      </c>
      <c r="B1406" s="58"/>
      <c r="C1406" s="59"/>
      <c r="D1406" s="58"/>
      <c r="E1406" s="58"/>
      <c r="F1406" s="94" t="s">
        <v>21</v>
      </c>
      <c r="G1406" s="58"/>
      <c r="H1406" s="59"/>
      <c r="I1406" s="58"/>
      <c r="J1406" s="58"/>
      <c r="K1406" s="94" t="s">
        <v>21</v>
      </c>
      <c r="L1406" s="58"/>
      <c r="M1406" s="59"/>
      <c r="N1406" s="58"/>
      <c r="O1406" s="58"/>
      <c r="P1406" s="94" t="s">
        <v>21</v>
      </c>
      <c r="Q1406" s="101"/>
      <c r="R1406" s="59"/>
      <c r="S1406" s="62"/>
      <c r="T1406" s="62"/>
      <c r="AD1406" s="87" t="s">
        <v>113</v>
      </c>
      <c r="AE1406" s="58"/>
      <c r="AF1406" s="58"/>
      <c r="AG1406" s="58"/>
      <c r="AH1406" s="72"/>
      <c r="AI1406" s="58"/>
      <c r="AJ1406" s="58"/>
      <c r="AK1406" s="59"/>
    </row>
    <row r="1407" spans="1:37">
      <c r="AD1407" s="91" t="s">
        <v>114</v>
      </c>
      <c r="AE1407" s="62"/>
      <c r="AF1407" s="62"/>
      <c r="AG1407" s="62"/>
      <c r="AH1407" s="92"/>
      <c r="AI1407" s="62"/>
      <c r="AJ1407" s="62"/>
      <c r="AK1407" s="61"/>
    </row>
    <row r="1408" spans="1:37">
      <c r="A1408" s="102"/>
      <c r="B1408" s="76"/>
      <c r="C1408" s="76"/>
      <c r="D1408" s="76"/>
      <c r="E1408" s="76" t="s">
        <v>100</v>
      </c>
      <c r="F1408" s="76"/>
      <c r="G1408" s="76"/>
      <c r="H1408" s="76"/>
      <c r="I1408" s="76"/>
      <c r="J1408" s="76"/>
      <c r="K1408" s="76"/>
      <c r="L1408" s="76"/>
      <c r="M1408" s="76"/>
      <c r="N1408" s="85" t="s">
        <v>40</v>
      </c>
      <c r="O1408" s="76"/>
      <c r="P1408" s="76"/>
      <c r="Q1408" s="76"/>
      <c r="R1408" s="76"/>
      <c r="S1408" s="76"/>
      <c r="T1408" s="76" t="s">
        <v>101</v>
      </c>
      <c r="U1408" s="76"/>
      <c r="V1408" s="76"/>
      <c r="W1408" s="76"/>
      <c r="X1408" s="76"/>
      <c r="Y1408" s="76"/>
      <c r="Z1408" s="76"/>
      <c r="AA1408" s="76"/>
      <c r="AB1408" s="80"/>
      <c r="AD1408" s="87" t="s">
        <v>115</v>
      </c>
      <c r="AE1408" s="58"/>
      <c r="AF1408" s="58"/>
      <c r="AG1408" s="58"/>
      <c r="AH1408" s="72"/>
      <c r="AI1408" s="58"/>
      <c r="AJ1408" s="58"/>
      <c r="AK1408" s="59"/>
    </row>
    <row r="1409" spans="1:37">
      <c r="A1409" s="103" t="s">
        <v>116</v>
      </c>
      <c r="B1409" s="104" t="s">
        <v>117</v>
      </c>
      <c r="C1409" s="104"/>
      <c r="D1409" s="104"/>
      <c r="E1409" s="104"/>
      <c r="F1409" s="104"/>
      <c r="G1409" s="105"/>
      <c r="H1409" s="104" t="s">
        <v>118</v>
      </c>
      <c r="I1409" s="104"/>
      <c r="J1409" s="105"/>
      <c r="K1409" s="106" t="s">
        <v>119</v>
      </c>
      <c r="L1409" s="107" t="s">
        <v>120</v>
      </c>
      <c r="M1409" s="108"/>
      <c r="N1409" s="109" t="s">
        <v>94</v>
      </c>
      <c r="O1409" s="105" t="s">
        <v>116</v>
      </c>
      <c r="P1409" s="104" t="s">
        <v>117</v>
      </c>
      <c r="Q1409" s="104"/>
      <c r="R1409" s="104"/>
      <c r="S1409" s="104"/>
      <c r="T1409" s="104"/>
      <c r="U1409" s="105"/>
      <c r="V1409" s="104" t="s">
        <v>118</v>
      </c>
      <c r="W1409" s="104"/>
      <c r="X1409" s="105"/>
      <c r="Y1409" s="106" t="s">
        <v>119</v>
      </c>
      <c r="Z1409" s="107" t="s">
        <v>120</v>
      </c>
      <c r="AA1409" s="108"/>
      <c r="AB1409" s="109" t="s">
        <v>94</v>
      </c>
    </row>
    <row r="1410" spans="1:37">
      <c r="A1410" s="110" t="s">
        <v>121</v>
      </c>
      <c r="B1410" s="111"/>
      <c r="C1410" s="111"/>
      <c r="D1410" s="111"/>
      <c r="E1410" s="111"/>
      <c r="F1410" s="111"/>
      <c r="G1410" s="112"/>
      <c r="H1410" s="111"/>
      <c r="I1410" s="111"/>
      <c r="J1410" s="112"/>
      <c r="K1410" s="113"/>
      <c r="L1410" s="114"/>
      <c r="M1410" s="115"/>
      <c r="N1410" s="116"/>
      <c r="O1410" s="117" t="s">
        <v>121</v>
      </c>
      <c r="P1410" s="111"/>
      <c r="Q1410" s="111"/>
      <c r="R1410" s="111"/>
      <c r="S1410" s="111"/>
      <c r="T1410" s="111"/>
      <c r="U1410" s="112"/>
      <c r="V1410" s="111"/>
      <c r="W1410" s="111"/>
      <c r="X1410" s="112"/>
      <c r="Y1410" s="113"/>
      <c r="Z1410" s="114"/>
      <c r="AA1410" s="115"/>
      <c r="AB1410" s="116"/>
      <c r="AD1410" s="64" t="s">
        <v>122</v>
      </c>
    </row>
    <row r="1411" spans="1:37">
      <c r="A1411" s="110" t="s">
        <v>123</v>
      </c>
      <c r="B1411" s="111"/>
      <c r="C1411" s="111"/>
      <c r="D1411" s="111"/>
      <c r="E1411" s="111"/>
      <c r="F1411" s="111"/>
      <c r="G1411" s="112"/>
      <c r="H1411" s="111"/>
      <c r="I1411" s="111"/>
      <c r="J1411" s="112"/>
      <c r="K1411" s="118"/>
      <c r="L1411" s="119"/>
      <c r="M1411" s="112"/>
      <c r="N1411" s="116"/>
      <c r="O1411" s="117" t="s">
        <v>123</v>
      </c>
      <c r="P1411" s="111"/>
      <c r="Q1411" s="111"/>
      <c r="R1411" s="111"/>
      <c r="S1411" s="111"/>
      <c r="T1411" s="111"/>
      <c r="U1411" s="112"/>
      <c r="V1411" s="111"/>
      <c r="W1411" s="111"/>
      <c r="X1411" s="112"/>
      <c r="Y1411" s="118"/>
      <c r="Z1411" s="119"/>
      <c r="AA1411" s="112"/>
      <c r="AB1411" s="116"/>
      <c r="AD1411" s="120"/>
      <c r="AE1411" s="58"/>
      <c r="AF1411" s="58"/>
      <c r="AG1411" s="58"/>
      <c r="AH1411" s="58"/>
      <c r="AI1411" s="58"/>
      <c r="AJ1411" s="58"/>
      <c r="AK1411" s="58"/>
    </row>
    <row r="1412" spans="1:37">
      <c r="A1412" s="110" t="s">
        <v>124</v>
      </c>
      <c r="B1412" s="111"/>
      <c r="C1412" s="111"/>
      <c r="D1412" s="111"/>
      <c r="E1412" s="111"/>
      <c r="F1412" s="111"/>
      <c r="G1412" s="112"/>
      <c r="H1412" s="111"/>
      <c r="I1412" s="111"/>
      <c r="J1412" s="112"/>
      <c r="K1412" s="118"/>
      <c r="L1412" s="119"/>
      <c r="M1412" s="112"/>
      <c r="N1412" s="116"/>
      <c r="O1412" s="117" t="s">
        <v>124</v>
      </c>
      <c r="P1412" s="111"/>
      <c r="Q1412" s="111"/>
      <c r="R1412" s="111"/>
      <c r="S1412" s="111"/>
      <c r="T1412" s="111"/>
      <c r="U1412" s="112"/>
      <c r="V1412" s="111"/>
      <c r="W1412" s="111"/>
      <c r="X1412" s="112"/>
      <c r="Y1412" s="118"/>
      <c r="Z1412" s="119"/>
      <c r="AA1412" s="112"/>
      <c r="AB1412" s="116"/>
      <c r="AD1412" s="64" t="s">
        <v>96</v>
      </c>
    </row>
    <row r="1413" spans="1:37">
      <c r="A1413" s="110" t="s">
        <v>125</v>
      </c>
      <c r="B1413" s="111"/>
      <c r="C1413" s="111"/>
      <c r="D1413" s="111"/>
      <c r="E1413" s="111"/>
      <c r="F1413" s="111"/>
      <c r="G1413" s="112"/>
      <c r="H1413" s="111"/>
      <c r="I1413" s="111"/>
      <c r="J1413" s="112"/>
      <c r="K1413" s="118"/>
      <c r="L1413" s="119"/>
      <c r="M1413" s="112"/>
      <c r="N1413" s="116"/>
      <c r="O1413" s="117" t="s">
        <v>125</v>
      </c>
      <c r="P1413" s="111"/>
      <c r="Q1413" s="111"/>
      <c r="R1413" s="111"/>
      <c r="S1413" s="111"/>
      <c r="T1413" s="111"/>
      <c r="U1413" s="112"/>
      <c r="V1413" s="111"/>
      <c r="W1413" s="111"/>
      <c r="X1413" s="112"/>
      <c r="Y1413" s="118"/>
      <c r="Z1413" s="119"/>
      <c r="AA1413" s="112"/>
      <c r="AB1413" s="116"/>
      <c r="AD1413" s="120"/>
      <c r="AE1413" s="58"/>
      <c r="AF1413" s="58"/>
      <c r="AG1413" s="58"/>
      <c r="AH1413" s="58"/>
      <c r="AI1413" s="58"/>
      <c r="AJ1413" s="58"/>
      <c r="AK1413" s="58"/>
    </row>
    <row r="1414" spans="1:37">
      <c r="A1414" s="110" t="s">
        <v>126</v>
      </c>
      <c r="B1414" s="111"/>
      <c r="C1414" s="111"/>
      <c r="D1414" s="111"/>
      <c r="E1414" s="111"/>
      <c r="F1414" s="111"/>
      <c r="G1414" s="112"/>
      <c r="H1414" s="111"/>
      <c r="I1414" s="111"/>
      <c r="J1414" s="112"/>
      <c r="K1414" s="118"/>
      <c r="L1414" s="119"/>
      <c r="M1414" s="112"/>
      <c r="N1414" s="116"/>
      <c r="O1414" s="117" t="s">
        <v>126</v>
      </c>
      <c r="P1414" s="111"/>
      <c r="Q1414" s="111"/>
      <c r="R1414" s="111"/>
      <c r="S1414" s="111"/>
      <c r="T1414" s="111"/>
      <c r="U1414" s="112"/>
      <c r="V1414" s="111"/>
      <c r="W1414" s="111"/>
      <c r="X1414" s="112"/>
      <c r="Y1414" s="118"/>
      <c r="Z1414" s="119"/>
      <c r="AA1414" s="112"/>
      <c r="AB1414" s="116"/>
      <c r="AD1414" s="64" t="s">
        <v>127</v>
      </c>
    </row>
    <row r="1415" spans="1:37">
      <c r="A1415" s="121" t="s">
        <v>128</v>
      </c>
      <c r="B1415" s="58"/>
      <c r="C1415" s="58"/>
      <c r="D1415" s="58"/>
      <c r="E1415" s="58"/>
      <c r="F1415" s="58"/>
      <c r="G1415" s="72"/>
      <c r="H1415" s="58"/>
      <c r="I1415" s="58"/>
      <c r="J1415" s="72"/>
      <c r="K1415" s="122"/>
      <c r="L1415" s="123"/>
      <c r="M1415" s="72"/>
      <c r="N1415" s="59"/>
      <c r="O1415" s="124" t="s">
        <v>128</v>
      </c>
      <c r="P1415" s="58"/>
      <c r="Q1415" s="58"/>
      <c r="R1415" s="58"/>
      <c r="S1415" s="58"/>
      <c r="T1415" s="58"/>
      <c r="U1415" s="72"/>
      <c r="V1415" s="58"/>
      <c r="W1415" s="58"/>
      <c r="X1415" s="72"/>
      <c r="Y1415" s="122"/>
      <c r="Z1415" s="123"/>
      <c r="AA1415" s="72"/>
      <c r="AB1415" s="59"/>
      <c r="AD1415" s="125"/>
      <c r="AE1415" s="125" t="str">
        <f>Daten!$A$35</f>
        <v>Fredenbeck</v>
      </c>
      <c r="AF1415" s="58"/>
      <c r="AG1415" s="58"/>
      <c r="AH1415" s="58"/>
      <c r="AI1415" s="58"/>
      <c r="AJ1415" s="58"/>
      <c r="AK1415" s="58"/>
    </row>
    <row r="1416" spans="1:37">
      <c r="A1416" s="65" t="s">
        <v>129</v>
      </c>
      <c r="N1416" s="61"/>
      <c r="O1416" s="64" t="s">
        <v>129</v>
      </c>
      <c r="AB1416" s="61"/>
      <c r="AD1416" s="64" t="s">
        <v>130</v>
      </c>
    </row>
    <row r="1417" spans="1:37">
      <c r="A1417" s="57"/>
      <c r="B1417" s="58"/>
      <c r="C1417" s="58"/>
      <c r="D1417" s="58"/>
      <c r="E1417" s="58"/>
      <c r="F1417" s="58"/>
      <c r="G1417" s="58"/>
      <c r="H1417" s="58"/>
      <c r="I1417" s="58"/>
      <c r="J1417" s="58"/>
      <c r="K1417" s="58"/>
      <c r="L1417" s="58"/>
      <c r="M1417" s="58"/>
      <c r="N1417" s="59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8"/>
      <c r="AB1417" s="59"/>
      <c r="AD1417" s="58"/>
      <c r="AE1417" s="126" t="str">
        <f>Daten!$A$32</f>
        <v>05.05.2017</v>
      </c>
      <c r="AF1417" s="58"/>
      <c r="AG1417" s="58"/>
      <c r="AH1417" s="58"/>
      <c r="AI1417" s="58"/>
      <c r="AJ1417" s="58"/>
      <c r="AK1417" s="58"/>
    </row>
    <row r="1418" spans="1:37" ht="12" customHeight="1">
      <c r="A1418" s="127"/>
    </row>
    <row r="1419" spans="1:37">
      <c r="A1419" s="51" t="s">
        <v>95</v>
      </c>
      <c r="B1419" s="52"/>
      <c r="C1419" s="52"/>
      <c r="D1419" s="52"/>
      <c r="E1419" s="53"/>
      <c r="F1419" s="54" t="s">
        <v>96</v>
      </c>
      <c r="G1419" s="52"/>
      <c r="H1419" s="52"/>
      <c r="I1419" s="52"/>
      <c r="J1419" s="52"/>
      <c r="K1419" s="52"/>
      <c r="L1419" s="52"/>
      <c r="M1419" s="52"/>
      <c r="N1419" s="52"/>
      <c r="O1419" s="52"/>
      <c r="P1419" s="53"/>
      <c r="Q1419" s="54" t="s">
        <v>97</v>
      </c>
      <c r="R1419" s="52"/>
      <c r="S1419" s="52"/>
      <c r="T1419" s="52"/>
      <c r="U1419" s="52"/>
      <c r="V1419" s="52"/>
      <c r="W1419" s="52"/>
      <c r="X1419" s="52"/>
      <c r="Y1419" s="52"/>
      <c r="Z1419" s="52"/>
      <c r="AA1419" s="52"/>
      <c r="AB1419" s="53"/>
      <c r="AC1419" s="55" t="s">
        <v>98</v>
      </c>
    </row>
    <row r="1420" spans="1:37">
      <c r="A1420" s="57"/>
      <c r="B1420" s="58"/>
      <c r="C1420" s="58"/>
      <c r="D1420" s="58"/>
      <c r="E1420" s="59"/>
      <c r="F1420" s="58"/>
      <c r="G1420" s="58"/>
      <c r="H1420" s="58"/>
      <c r="I1420" s="58"/>
      <c r="J1420" s="58"/>
      <c r="K1420" s="58"/>
      <c r="L1420" s="58"/>
      <c r="M1420" s="58"/>
      <c r="N1420" s="58"/>
      <c r="O1420" s="58"/>
      <c r="P1420" s="59"/>
      <c r="Q1420" s="58"/>
      <c r="R1420" s="58" t="str">
        <f ca="1">SamstagHaupt!P67</f>
        <v>Eiserfelder TV</v>
      </c>
      <c r="S1420" s="58"/>
      <c r="T1420" s="58"/>
      <c r="U1420" s="58"/>
      <c r="V1420" s="58"/>
      <c r="W1420" s="58"/>
      <c r="X1420" s="58"/>
      <c r="Y1420" s="58"/>
      <c r="Z1420" s="58"/>
      <c r="AA1420" s="58" t="str">
        <f>SamstagHaupt!N67</f>
        <v>M30</v>
      </c>
      <c r="AB1420" s="59"/>
      <c r="AC1420" s="55" t="s">
        <v>99</v>
      </c>
    </row>
    <row r="1421" spans="1:37" ht="15.95" customHeight="1">
      <c r="A1421" s="60" t="s">
        <v>100</v>
      </c>
      <c r="C1421" s="56" t="str">
        <f ca="1">SamstagHaupt!I67</f>
        <v>Niendorfer TSV</v>
      </c>
      <c r="M1421" s="61"/>
      <c r="N1421" s="62" t="s">
        <v>101</v>
      </c>
      <c r="O1421" s="63"/>
      <c r="P1421" s="56" t="str">
        <f ca="1">SamstagHaupt!M67</f>
        <v>Charlottenburger TSV</v>
      </c>
      <c r="AB1421" s="61"/>
    </row>
    <row r="1422" spans="1:37">
      <c r="A1422" s="57"/>
      <c r="B1422" s="58"/>
      <c r="C1422" s="58"/>
      <c r="M1422" s="61"/>
      <c r="N1422" s="62"/>
      <c r="AB1422" s="61"/>
      <c r="AD1422" s="64" t="s">
        <v>37</v>
      </c>
      <c r="AG1422" s="64" t="s">
        <v>102</v>
      </c>
      <c r="AJ1422" s="64" t="s">
        <v>39</v>
      </c>
    </row>
    <row r="1423" spans="1:37">
      <c r="A1423" s="65" t="s">
        <v>100</v>
      </c>
      <c r="C1423" s="66"/>
      <c r="D1423" s="67"/>
      <c r="E1423" s="67"/>
      <c r="F1423" s="67"/>
      <c r="G1423" s="67"/>
      <c r="H1423" s="68"/>
      <c r="I1423" s="67"/>
      <c r="J1423" s="67"/>
      <c r="K1423" s="67"/>
      <c r="L1423" s="67"/>
      <c r="M1423" s="68"/>
      <c r="N1423" s="67"/>
      <c r="O1423" s="67"/>
      <c r="P1423" s="67"/>
      <c r="Q1423" s="67"/>
      <c r="R1423" s="68"/>
      <c r="S1423" s="67"/>
      <c r="T1423" s="67"/>
      <c r="U1423" s="67"/>
      <c r="V1423" s="67"/>
      <c r="W1423" s="68"/>
      <c r="X1423" s="67"/>
      <c r="Y1423" s="67"/>
      <c r="Z1423" s="67"/>
      <c r="AA1423" s="67"/>
      <c r="AB1423" s="68"/>
      <c r="AC1423" s="62"/>
      <c r="AD1423" s="69"/>
      <c r="AE1423" s="53"/>
      <c r="AF1423" s="62"/>
      <c r="AG1423" s="69"/>
      <c r="AH1423" s="53"/>
      <c r="AJ1423" s="69"/>
      <c r="AK1423" s="53"/>
    </row>
    <row r="1424" spans="1:37">
      <c r="A1424" s="70" t="s">
        <v>101</v>
      </c>
      <c r="B1424" s="58"/>
      <c r="C1424" s="71"/>
      <c r="D1424" s="72"/>
      <c r="E1424" s="72"/>
      <c r="F1424" s="72"/>
      <c r="G1424" s="72"/>
      <c r="H1424" s="59"/>
      <c r="I1424" s="72"/>
      <c r="J1424" s="72"/>
      <c r="K1424" s="72"/>
      <c r="L1424" s="72"/>
      <c r="M1424" s="59"/>
      <c r="N1424" s="72"/>
      <c r="O1424" s="72"/>
      <c r="P1424" s="72"/>
      <c r="Q1424" s="72"/>
      <c r="R1424" s="59"/>
      <c r="S1424" s="72"/>
      <c r="T1424" s="72"/>
      <c r="U1424" s="72"/>
      <c r="V1424" s="72"/>
      <c r="W1424" s="59"/>
      <c r="X1424" s="72"/>
      <c r="Y1424" s="72"/>
      <c r="Z1424" s="72"/>
      <c r="AA1424" s="72"/>
      <c r="AB1424" s="59"/>
      <c r="AC1424" s="62"/>
      <c r="AD1424" s="462">
        <f>SamstagHaupt!C67</f>
        <v>12</v>
      </c>
      <c r="AE1424" s="463"/>
      <c r="AF1424" s="62"/>
      <c r="AG1424" s="462">
        <f>SamstagHaupt!E67</f>
        <v>46</v>
      </c>
      <c r="AH1424" s="463"/>
      <c r="AJ1424" s="462">
        <f>SamstagHaupt!F67</f>
        <v>2</v>
      </c>
      <c r="AK1424" s="463"/>
    </row>
    <row r="1425" spans="1:37">
      <c r="A1425" s="65" t="s">
        <v>100</v>
      </c>
      <c r="C1425" s="66"/>
      <c r="D1425" s="67"/>
      <c r="E1425" s="67"/>
      <c r="F1425" s="67"/>
      <c r="G1425" s="67"/>
      <c r="H1425" s="68"/>
      <c r="I1425" s="67"/>
      <c r="J1425" s="67"/>
      <c r="K1425" s="67"/>
      <c r="L1425" s="67"/>
      <c r="M1425" s="68"/>
      <c r="N1425" s="67"/>
      <c r="O1425" s="67"/>
      <c r="P1425" s="67"/>
      <c r="Q1425" s="67"/>
      <c r="R1425" s="68"/>
      <c r="S1425" s="67"/>
      <c r="T1425" s="67"/>
      <c r="U1425" s="67"/>
      <c r="V1425" s="67"/>
      <c r="W1425" s="68"/>
      <c r="X1425" s="67"/>
      <c r="Y1425" s="67"/>
      <c r="Z1425" s="67"/>
      <c r="AA1425" s="67"/>
      <c r="AB1425" s="68"/>
      <c r="AC1425" s="62"/>
      <c r="AD1425" s="57"/>
      <c r="AE1425" s="59"/>
      <c r="AF1425" s="62"/>
      <c r="AG1425" s="57"/>
      <c r="AH1425" s="59"/>
      <c r="AJ1425" s="57"/>
      <c r="AK1425" s="59"/>
    </row>
    <row r="1426" spans="1:37">
      <c r="A1426" s="70" t="s">
        <v>101</v>
      </c>
      <c r="B1426" s="58"/>
      <c r="C1426" s="71"/>
      <c r="D1426" s="72"/>
      <c r="E1426" s="72"/>
      <c r="F1426" s="72"/>
      <c r="G1426" s="72"/>
      <c r="H1426" s="59"/>
      <c r="I1426" s="72"/>
      <c r="J1426" s="72"/>
      <c r="K1426" s="72"/>
      <c r="L1426" s="72"/>
      <c r="M1426" s="59"/>
      <c r="N1426" s="72"/>
      <c r="O1426" s="72"/>
      <c r="P1426" s="72"/>
      <c r="Q1426" s="72"/>
      <c r="R1426" s="59"/>
      <c r="S1426" s="72"/>
      <c r="T1426" s="72"/>
      <c r="U1426" s="72"/>
      <c r="V1426" s="72"/>
      <c r="W1426" s="59"/>
      <c r="X1426" s="72"/>
      <c r="Y1426" s="72"/>
      <c r="Z1426" s="72"/>
      <c r="AA1426" s="72"/>
      <c r="AB1426" s="59"/>
      <c r="AC1426" s="62"/>
      <c r="AD1426" s="62"/>
      <c r="AE1426" s="62"/>
      <c r="AF1426" s="62"/>
      <c r="AG1426" s="62"/>
    </row>
    <row r="1427" spans="1:37">
      <c r="A1427" s="65" t="s">
        <v>100</v>
      </c>
      <c r="C1427" s="66"/>
      <c r="D1427" s="67"/>
      <c r="E1427" s="67"/>
      <c r="F1427" s="67"/>
      <c r="G1427" s="67"/>
      <c r="H1427" s="68"/>
      <c r="I1427" s="67"/>
      <c r="J1427" s="67"/>
      <c r="K1427" s="67"/>
      <c r="L1427" s="67"/>
      <c r="M1427" s="68"/>
      <c r="N1427" s="67"/>
      <c r="O1427" s="67"/>
      <c r="P1427" s="67"/>
      <c r="Q1427" s="67"/>
      <c r="R1427" s="68"/>
      <c r="S1427" s="67"/>
      <c r="T1427" s="67"/>
      <c r="U1427" s="67"/>
      <c r="V1427" s="67"/>
      <c r="W1427" s="68"/>
      <c r="X1427" s="67"/>
      <c r="Y1427" s="67"/>
      <c r="Z1427" s="67"/>
      <c r="AA1427" s="67"/>
      <c r="AB1427" s="68"/>
      <c r="AC1427" s="62"/>
      <c r="AD1427" s="73" t="s">
        <v>103</v>
      </c>
      <c r="AE1427" s="62"/>
      <c r="AF1427" s="62"/>
      <c r="AG1427" s="62"/>
    </row>
    <row r="1428" spans="1:37">
      <c r="A1428" s="70" t="s">
        <v>101</v>
      </c>
      <c r="B1428" s="58"/>
      <c r="C1428" s="71"/>
      <c r="D1428" s="72"/>
      <c r="E1428" s="72"/>
      <c r="F1428" s="72"/>
      <c r="G1428" s="72"/>
      <c r="H1428" s="59"/>
      <c r="I1428" s="72"/>
      <c r="J1428" s="72"/>
      <c r="K1428" s="72"/>
      <c r="L1428" s="72"/>
      <c r="M1428" s="59"/>
      <c r="N1428" s="72"/>
      <c r="O1428" s="72"/>
      <c r="P1428" s="72"/>
      <c r="Q1428" s="72"/>
      <c r="R1428" s="59"/>
      <c r="S1428" s="72"/>
      <c r="T1428" s="72"/>
      <c r="U1428" s="72"/>
      <c r="V1428" s="72"/>
      <c r="W1428" s="59"/>
      <c r="X1428" s="72"/>
      <c r="Y1428" s="72"/>
      <c r="Z1428" s="72"/>
      <c r="AA1428" s="72"/>
      <c r="AB1428" s="59"/>
      <c r="AC1428" s="62"/>
      <c r="AD1428" s="62"/>
      <c r="AE1428" s="62"/>
      <c r="AF1428" s="62"/>
      <c r="AG1428" s="62"/>
    </row>
    <row r="1429" spans="1:37">
      <c r="A1429" s="65" t="s">
        <v>100</v>
      </c>
      <c r="C1429" s="66"/>
      <c r="D1429" s="67"/>
      <c r="E1429" s="67"/>
      <c r="F1429" s="67"/>
      <c r="G1429" s="67"/>
      <c r="H1429" s="68"/>
      <c r="I1429" s="67"/>
      <c r="J1429" s="67"/>
      <c r="K1429" s="67"/>
      <c r="L1429" s="67"/>
      <c r="M1429" s="68"/>
      <c r="N1429" s="67"/>
      <c r="O1429" s="67"/>
      <c r="P1429" s="67"/>
      <c r="Q1429" s="67"/>
      <c r="R1429" s="68"/>
      <c r="S1429" s="67"/>
      <c r="T1429" s="67"/>
      <c r="U1429" s="67"/>
      <c r="V1429" s="67"/>
      <c r="W1429" s="68"/>
      <c r="X1429" s="67"/>
      <c r="Y1429" s="67"/>
      <c r="Z1429" s="67"/>
      <c r="AA1429" s="67"/>
      <c r="AB1429" s="68"/>
      <c r="AC1429" s="62"/>
      <c r="AD1429" s="74" t="str">
        <f>Daten!$A$31</f>
        <v>DM Senioren 2017</v>
      </c>
      <c r="AE1429" s="58"/>
      <c r="AF1429" s="58"/>
      <c r="AG1429" s="58"/>
      <c r="AH1429" s="58"/>
      <c r="AI1429" s="58"/>
      <c r="AJ1429" s="58"/>
      <c r="AK1429" s="58"/>
    </row>
    <row r="1430" spans="1:37">
      <c r="A1430" s="70" t="s">
        <v>101</v>
      </c>
      <c r="B1430" s="58"/>
      <c r="C1430" s="71"/>
      <c r="D1430" s="72"/>
      <c r="E1430" s="72"/>
      <c r="F1430" s="72"/>
      <c r="G1430" s="72"/>
      <c r="H1430" s="59"/>
      <c r="I1430" s="72"/>
      <c r="J1430" s="72"/>
      <c r="K1430" s="72"/>
      <c r="L1430" s="72"/>
      <c r="M1430" s="59"/>
      <c r="N1430" s="72"/>
      <c r="O1430" s="72"/>
      <c r="P1430" s="72"/>
      <c r="Q1430" s="72"/>
      <c r="R1430" s="59"/>
      <c r="S1430" s="72"/>
      <c r="T1430" s="72"/>
      <c r="U1430" s="72"/>
      <c r="V1430" s="72"/>
      <c r="W1430" s="59"/>
      <c r="X1430" s="72"/>
      <c r="Y1430" s="72"/>
      <c r="Z1430" s="72"/>
      <c r="AA1430" s="72"/>
      <c r="AB1430" s="59"/>
      <c r="AC1430" s="62"/>
      <c r="AD1430" s="75" t="str">
        <f>SamstagHaupt!G67</f>
        <v>M30</v>
      </c>
      <c r="AE1430" s="76"/>
      <c r="AF1430" s="76"/>
      <c r="AG1430" s="75" t="s">
        <v>34</v>
      </c>
      <c r="AH1430" s="76"/>
      <c r="AI1430" s="76"/>
      <c r="AJ1430" s="76"/>
      <c r="AK1430" s="76"/>
    </row>
    <row r="1431" spans="1:37">
      <c r="A1431" s="65" t="s">
        <v>100</v>
      </c>
      <c r="C1431" s="66"/>
      <c r="D1431" s="67"/>
      <c r="E1431" s="67"/>
      <c r="F1431" s="67"/>
      <c r="G1431" s="67"/>
      <c r="H1431" s="68"/>
      <c r="I1431" s="67"/>
      <c r="J1431" s="67"/>
      <c r="K1431" s="67"/>
      <c r="L1431" s="67"/>
      <c r="M1431" s="68"/>
      <c r="N1431" s="67"/>
      <c r="O1431" s="67"/>
      <c r="P1431" s="67"/>
      <c r="Q1431" s="67"/>
      <c r="R1431" s="68"/>
      <c r="S1431" s="67"/>
      <c r="T1431" s="67"/>
      <c r="U1431" s="67"/>
      <c r="V1431" s="67"/>
      <c r="W1431" s="68"/>
      <c r="X1431" s="67"/>
      <c r="Y1431" s="67"/>
      <c r="Z1431" s="67"/>
      <c r="AA1431" s="67"/>
      <c r="AB1431" s="68"/>
      <c r="AC1431" s="62"/>
      <c r="AD1431" s="77"/>
      <c r="AE1431" s="62"/>
      <c r="AF1431" s="62"/>
      <c r="AG1431" s="62"/>
      <c r="AH1431" s="62"/>
      <c r="AI1431" s="62"/>
      <c r="AJ1431" s="62"/>
      <c r="AK1431" s="62"/>
    </row>
    <row r="1432" spans="1:37">
      <c r="A1432" s="70" t="s">
        <v>101</v>
      </c>
      <c r="B1432" s="58"/>
      <c r="C1432" s="71"/>
      <c r="D1432" s="72"/>
      <c r="E1432" s="72"/>
      <c r="F1432" s="72"/>
      <c r="G1432" s="72"/>
      <c r="H1432" s="59"/>
      <c r="I1432" s="72"/>
      <c r="J1432" s="72"/>
      <c r="K1432" s="72"/>
      <c r="L1432" s="72"/>
      <c r="M1432" s="59"/>
      <c r="N1432" s="72"/>
      <c r="O1432" s="72"/>
      <c r="P1432" s="72"/>
      <c r="Q1432" s="72"/>
      <c r="R1432" s="59"/>
      <c r="S1432" s="72"/>
      <c r="T1432" s="72"/>
      <c r="U1432" s="72"/>
      <c r="V1432" s="72"/>
      <c r="W1432" s="59"/>
      <c r="X1432" s="72"/>
      <c r="Y1432" s="72"/>
      <c r="Z1432" s="72"/>
      <c r="AA1432" s="72"/>
      <c r="AB1432" s="59"/>
      <c r="AC1432" s="62"/>
      <c r="AD1432" s="78" t="s">
        <v>104</v>
      </c>
      <c r="AE1432" s="76"/>
      <c r="AF1432" s="76"/>
      <c r="AG1432" s="76"/>
      <c r="AH1432" s="79"/>
      <c r="AI1432" s="76"/>
      <c r="AJ1432" s="76"/>
      <c r="AK1432" s="80"/>
    </row>
    <row r="1433" spans="1:37">
      <c r="D1433" s="64"/>
      <c r="AD1433" s="81"/>
      <c r="AE1433" s="52"/>
      <c r="AF1433" s="52"/>
      <c r="AG1433" s="52"/>
      <c r="AH1433" s="82"/>
      <c r="AI1433" s="52"/>
      <c r="AJ1433" s="52"/>
      <c r="AK1433" s="53"/>
    </row>
    <row r="1434" spans="1:37">
      <c r="A1434" s="83" t="s">
        <v>105</v>
      </c>
      <c r="B1434" s="76"/>
      <c r="C1434" s="80"/>
      <c r="D1434" s="84"/>
      <c r="E1434" s="84" t="s">
        <v>100</v>
      </c>
      <c r="F1434" s="85" t="s">
        <v>21</v>
      </c>
      <c r="G1434" s="84" t="s">
        <v>101</v>
      </c>
      <c r="H1434" s="86"/>
      <c r="I1434" s="84" t="s">
        <v>106</v>
      </c>
      <c r="J1434" s="84"/>
      <c r="K1434" s="84"/>
      <c r="L1434" s="84"/>
      <c r="M1434" s="86"/>
      <c r="N1434" s="84" t="s">
        <v>107</v>
      </c>
      <c r="O1434" s="84"/>
      <c r="P1434" s="84"/>
      <c r="Q1434" s="84"/>
      <c r="R1434" s="86"/>
      <c r="S1434" s="73"/>
      <c r="T1434" s="73"/>
      <c r="AD1434" s="87" t="s">
        <v>108</v>
      </c>
      <c r="AE1434" s="58"/>
      <c r="AF1434" s="58"/>
      <c r="AG1434" s="58"/>
      <c r="AH1434" s="72"/>
      <c r="AI1434" s="58"/>
      <c r="AJ1434" s="58"/>
      <c r="AK1434" s="59"/>
    </row>
    <row r="1435" spans="1:37">
      <c r="A1435" s="60"/>
      <c r="C1435" s="61"/>
      <c r="H1435" s="61"/>
      <c r="M1435" s="61"/>
      <c r="N1435" s="88"/>
      <c r="O1435" s="89"/>
      <c r="P1435" s="89"/>
      <c r="Q1435" s="89"/>
      <c r="R1435" s="90"/>
      <c r="S1435" s="62"/>
      <c r="T1435" s="56" t="s">
        <v>109</v>
      </c>
      <c r="AD1435" s="91"/>
      <c r="AE1435" s="62"/>
      <c r="AF1435" s="62"/>
      <c r="AG1435" s="62"/>
      <c r="AH1435" s="92"/>
      <c r="AI1435" s="62"/>
      <c r="AJ1435" s="62"/>
      <c r="AK1435" s="61"/>
    </row>
    <row r="1436" spans="1:37">
      <c r="A1436" s="93" t="s">
        <v>110</v>
      </c>
      <c r="B1436" s="58"/>
      <c r="C1436" s="59"/>
      <c r="D1436" s="58"/>
      <c r="E1436" s="58"/>
      <c r="F1436" s="94" t="s">
        <v>21</v>
      </c>
      <c r="G1436" s="58"/>
      <c r="H1436" s="59"/>
      <c r="I1436" s="58"/>
      <c r="J1436" s="58"/>
      <c r="K1436" s="94" t="s">
        <v>21</v>
      </c>
      <c r="L1436" s="58"/>
      <c r="M1436" s="59"/>
      <c r="N1436" s="95"/>
      <c r="O1436" s="95"/>
      <c r="P1436" s="96"/>
      <c r="Q1436" s="97"/>
      <c r="R1436" s="98"/>
      <c r="S1436" s="62"/>
      <c r="T1436" s="62"/>
      <c r="AD1436" s="87" t="s">
        <v>111</v>
      </c>
      <c r="AE1436" s="58"/>
      <c r="AF1436" s="58"/>
      <c r="AG1436" s="58"/>
      <c r="AH1436" s="72"/>
      <c r="AI1436" s="58"/>
      <c r="AJ1436" s="58"/>
      <c r="AK1436" s="59"/>
    </row>
    <row r="1437" spans="1:37">
      <c r="A1437" s="60"/>
      <c r="C1437" s="61"/>
      <c r="H1437" s="61"/>
      <c r="K1437" s="99"/>
      <c r="M1437" s="61"/>
      <c r="N1437" s="62"/>
      <c r="Q1437" s="100"/>
      <c r="R1437" s="61"/>
      <c r="S1437" s="62"/>
      <c r="T1437" s="58"/>
      <c r="U1437" s="58"/>
      <c r="V1437" s="58"/>
      <c r="W1437" s="58"/>
      <c r="X1437" s="58"/>
      <c r="Y1437" s="58"/>
      <c r="Z1437" s="58"/>
      <c r="AA1437" s="58"/>
      <c r="AB1437" s="58"/>
      <c r="AC1437" s="62"/>
      <c r="AD1437" s="91"/>
      <c r="AE1437" s="62"/>
      <c r="AF1437" s="62"/>
      <c r="AG1437" s="62"/>
      <c r="AH1437" s="92"/>
      <c r="AI1437" s="62"/>
      <c r="AJ1437" s="62"/>
      <c r="AK1437" s="61"/>
    </row>
    <row r="1438" spans="1:37">
      <c r="A1438" s="93" t="s">
        <v>112</v>
      </c>
      <c r="B1438" s="58"/>
      <c r="C1438" s="59"/>
      <c r="D1438" s="58"/>
      <c r="E1438" s="58"/>
      <c r="F1438" s="94" t="s">
        <v>21</v>
      </c>
      <c r="G1438" s="58"/>
      <c r="H1438" s="59"/>
      <c r="I1438" s="58"/>
      <c r="J1438" s="58"/>
      <c r="K1438" s="94" t="s">
        <v>21</v>
      </c>
      <c r="L1438" s="58"/>
      <c r="M1438" s="59"/>
      <c r="N1438" s="58"/>
      <c r="O1438" s="58"/>
      <c r="P1438" s="94" t="s">
        <v>21</v>
      </c>
      <c r="Q1438" s="101"/>
      <c r="R1438" s="59"/>
      <c r="S1438" s="62"/>
      <c r="T1438" s="62"/>
      <c r="AD1438" s="87" t="s">
        <v>113</v>
      </c>
      <c r="AE1438" s="58"/>
      <c r="AF1438" s="58"/>
      <c r="AG1438" s="58"/>
      <c r="AH1438" s="72"/>
      <c r="AI1438" s="58"/>
      <c r="AJ1438" s="58"/>
      <c r="AK1438" s="59"/>
    </row>
    <row r="1439" spans="1:37">
      <c r="AD1439" s="91" t="s">
        <v>114</v>
      </c>
      <c r="AE1439" s="62"/>
      <c r="AF1439" s="62"/>
      <c r="AG1439" s="62"/>
      <c r="AH1439" s="92"/>
      <c r="AI1439" s="62"/>
      <c r="AJ1439" s="62"/>
      <c r="AK1439" s="61"/>
    </row>
    <row r="1440" spans="1:37">
      <c r="A1440" s="102"/>
      <c r="B1440" s="76"/>
      <c r="C1440" s="76"/>
      <c r="D1440" s="76"/>
      <c r="E1440" s="76" t="s">
        <v>100</v>
      </c>
      <c r="F1440" s="76"/>
      <c r="G1440" s="76"/>
      <c r="H1440" s="76"/>
      <c r="I1440" s="76"/>
      <c r="J1440" s="76"/>
      <c r="K1440" s="76"/>
      <c r="L1440" s="76"/>
      <c r="M1440" s="76"/>
      <c r="N1440" s="85" t="s">
        <v>40</v>
      </c>
      <c r="O1440" s="76"/>
      <c r="P1440" s="76"/>
      <c r="Q1440" s="76"/>
      <c r="R1440" s="76"/>
      <c r="S1440" s="76"/>
      <c r="T1440" s="76" t="s">
        <v>101</v>
      </c>
      <c r="U1440" s="76"/>
      <c r="V1440" s="76"/>
      <c r="W1440" s="76"/>
      <c r="X1440" s="76"/>
      <c r="Y1440" s="76"/>
      <c r="Z1440" s="76"/>
      <c r="AA1440" s="76"/>
      <c r="AB1440" s="80"/>
      <c r="AD1440" s="87" t="s">
        <v>115</v>
      </c>
      <c r="AE1440" s="58"/>
      <c r="AF1440" s="58"/>
      <c r="AG1440" s="58"/>
      <c r="AH1440" s="72"/>
      <c r="AI1440" s="58"/>
      <c r="AJ1440" s="58"/>
      <c r="AK1440" s="59"/>
    </row>
    <row r="1441" spans="1:37">
      <c r="A1441" s="103" t="s">
        <v>116</v>
      </c>
      <c r="B1441" s="104" t="s">
        <v>117</v>
      </c>
      <c r="C1441" s="104"/>
      <c r="D1441" s="104"/>
      <c r="E1441" s="104"/>
      <c r="F1441" s="104"/>
      <c r="G1441" s="105"/>
      <c r="H1441" s="104" t="s">
        <v>118</v>
      </c>
      <c r="I1441" s="104"/>
      <c r="J1441" s="105"/>
      <c r="K1441" s="106" t="s">
        <v>119</v>
      </c>
      <c r="L1441" s="107" t="s">
        <v>120</v>
      </c>
      <c r="M1441" s="108"/>
      <c r="N1441" s="109" t="s">
        <v>94</v>
      </c>
      <c r="O1441" s="105" t="s">
        <v>116</v>
      </c>
      <c r="P1441" s="104" t="s">
        <v>117</v>
      </c>
      <c r="Q1441" s="104"/>
      <c r="R1441" s="104"/>
      <c r="S1441" s="104"/>
      <c r="T1441" s="104"/>
      <c r="U1441" s="105"/>
      <c r="V1441" s="104" t="s">
        <v>118</v>
      </c>
      <c r="W1441" s="104"/>
      <c r="X1441" s="105"/>
      <c r="Y1441" s="106" t="s">
        <v>119</v>
      </c>
      <c r="Z1441" s="107" t="s">
        <v>120</v>
      </c>
      <c r="AA1441" s="108"/>
      <c r="AB1441" s="109" t="s">
        <v>94</v>
      </c>
    </row>
    <row r="1442" spans="1:37">
      <c r="A1442" s="110" t="s">
        <v>121</v>
      </c>
      <c r="B1442" s="111"/>
      <c r="C1442" s="111"/>
      <c r="D1442" s="111"/>
      <c r="E1442" s="111"/>
      <c r="F1442" s="111"/>
      <c r="G1442" s="112"/>
      <c r="H1442" s="111"/>
      <c r="I1442" s="111"/>
      <c r="J1442" s="112"/>
      <c r="K1442" s="113"/>
      <c r="L1442" s="114"/>
      <c r="M1442" s="115"/>
      <c r="N1442" s="116"/>
      <c r="O1442" s="117" t="s">
        <v>121</v>
      </c>
      <c r="P1442" s="111"/>
      <c r="Q1442" s="111"/>
      <c r="R1442" s="111"/>
      <c r="S1442" s="111"/>
      <c r="T1442" s="111"/>
      <c r="U1442" s="112"/>
      <c r="V1442" s="111"/>
      <c r="W1442" s="111"/>
      <c r="X1442" s="112"/>
      <c r="Y1442" s="113"/>
      <c r="Z1442" s="114"/>
      <c r="AA1442" s="115"/>
      <c r="AB1442" s="116"/>
      <c r="AD1442" s="64" t="s">
        <v>122</v>
      </c>
    </row>
    <row r="1443" spans="1:37">
      <c r="A1443" s="110" t="s">
        <v>123</v>
      </c>
      <c r="B1443" s="111"/>
      <c r="C1443" s="111"/>
      <c r="D1443" s="111"/>
      <c r="E1443" s="111"/>
      <c r="F1443" s="111"/>
      <c r="G1443" s="112"/>
      <c r="H1443" s="111"/>
      <c r="I1443" s="111"/>
      <c r="J1443" s="112"/>
      <c r="K1443" s="118"/>
      <c r="L1443" s="119"/>
      <c r="M1443" s="112"/>
      <c r="N1443" s="116"/>
      <c r="O1443" s="117" t="s">
        <v>123</v>
      </c>
      <c r="P1443" s="111"/>
      <c r="Q1443" s="111"/>
      <c r="R1443" s="111"/>
      <c r="S1443" s="111"/>
      <c r="T1443" s="111"/>
      <c r="U1443" s="112"/>
      <c r="V1443" s="111"/>
      <c r="W1443" s="111"/>
      <c r="X1443" s="112"/>
      <c r="Y1443" s="118"/>
      <c r="Z1443" s="119"/>
      <c r="AA1443" s="112"/>
      <c r="AB1443" s="116"/>
      <c r="AD1443" s="120"/>
      <c r="AE1443" s="58"/>
      <c r="AF1443" s="58"/>
      <c r="AG1443" s="58"/>
      <c r="AH1443" s="58"/>
      <c r="AI1443" s="58"/>
      <c r="AJ1443" s="58"/>
      <c r="AK1443" s="58"/>
    </row>
    <row r="1444" spans="1:37">
      <c r="A1444" s="110" t="s">
        <v>124</v>
      </c>
      <c r="B1444" s="111"/>
      <c r="C1444" s="111"/>
      <c r="D1444" s="111"/>
      <c r="E1444" s="111"/>
      <c r="F1444" s="111"/>
      <c r="G1444" s="112"/>
      <c r="H1444" s="111"/>
      <c r="I1444" s="111"/>
      <c r="J1444" s="112"/>
      <c r="K1444" s="118"/>
      <c r="L1444" s="119"/>
      <c r="M1444" s="112"/>
      <c r="N1444" s="116"/>
      <c r="O1444" s="117" t="s">
        <v>124</v>
      </c>
      <c r="P1444" s="111"/>
      <c r="Q1444" s="111"/>
      <c r="R1444" s="111"/>
      <c r="S1444" s="111"/>
      <c r="T1444" s="111"/>
      <c r="U1444" s="112"/>
      <c r="V1444" s="111"/>
      <c r="W1444" s="111"/>
      <c r="X1444" s="112"/>
      <c r="Y1444" s="118"/>
      <c r="Z1444" s="119"/>
      <c r="AA1444" s="112"/>
      <c r="AB1444" s="116"/>
      <c r="AD1444" s="64" t="s">
        <v>96</v>
      </c>
    </row>
    <row r="1445" spans="1:37">
      <c r="A1445" s="110" t="s">
        <v>125</v>
      </c>
      <c r="B1445" s="111"/>
      <c r="C1445" s="111"/>
      <c r="D1445" s="111"/>
      <c r="E1445" s="111"/>
      <c r="F1445" s="111"/>
      <c r="G1445" s="112"/>
      <c r="H1445" s="111"/>
      <c r="I1445" s="111"/>
      <c r="J1445" s="112"/>
      <c r="K1445" s="118"/>
      <c r="L1445" s="119"/>
      <c r="M1445" s="112"/>
      <c r="N1445" s="116"/>
      <c r="O1445" s="117" t="s">
        <v>125</v>
      </c>
      <c r="P1445" s="111"/>
      <c r="Q1445" s="111"/>
      <c r="R1445" s="111"/>
      <c r="S1445" s="111"/>
      <c r="T1445" s="111"/>
      <c r="U1445" s="112"/>
      <c r="V1445" s="111"/>
      <c r="W1445" s="111"/>
      <c r="X1445" s="112"/>
      <c r="Y1445" s="118"/>
      <c r="Z1445" s="119"/>
      <c r="AA1445" s="112"/>
      <c r="AB1445" s="116"/>
      <c r="AD1445" s="120"/>
      <c r="AE1445" s="58"/>
      <c r="AF1445" s="58"/>
      <c r="AG1445" s="58"/>
      <c r="AH1445" s="58"/>
      <c r="AI1445" s="58"/>
      <c r="AJ1445" s="58"/>
      <c r="AK1445" s="58"/>
    </row>
    <row r="1446" spans="1:37">
      <c r="A1446" s="110" t="s">
        <v>126</v>
      </c>
      <c r="B1446" s="111"/>
      <c r="C1446" s="111"/>
      <c r="D1446" s="111"/>
      <c r="E1446" s="111"/>
      <c r="F1446" s="111"/>
      <c r="G1446" s="112"/>
      <c r="H1446" s="111"/>
      <c r="I1446" s="111"/>
      <c r="J1446" s="112"/>
      <c r="K1446" s="118"/>
      <c r="L1446" s="119"/>
      <c r="M1446" s="112"/>
      <c r="N1446" s="116"/>
      <c r="O1446" s="117" t="s">
        <v>126</v>
      </c>
      <c r="P1446" s="111"/>
      <c r="Q1446" s="111"/>
      <c r="R1446" s="111"/>
      <c r="S1446" s="111"/>
      <c r="T1446" s="111"/>
      <c r="U1446" s="112"/>
      <c r="V1446" s="111"/>
      <c r="W1446" s="111"/>
      <c r="X1446" s="112"/>
      <c r="Y1446" s="118"/>
      <c r="Z1446" s="119"/>
      <c r="AA1446" s="112"/>
      <c r="AB1446" s="116"/>
      <c r="AD1446" s="64" t="s">
        <v>127</v>
      </c>
    </row>
    <row r="1447" spans="1:37">
      <c r="A1447" s="121" t="s">
        <v>128</v>
      </c>
      <c r="B1447" s="58"/>
      <c r="C1447" s="58"/>
      <c r="D1447" s="58"/>
      <c r="E1447" s="58"/>
      <c r="F1447" s="58"/>
      <c r="G1447" s="72"/>
      <c r="H1447" s="58"/>
      <c r="I1447" s="58"/>
      <c r="J1447" s="72"/>
      <c r="K1447" s="122"/>
      <c r="L1447" s="123"/>
      <c r="M1447" s="72"/>
      <c r="N1447" s="59"/>
      <c r="O1447" s="124" t="s">
        <v>128</v>
      </c>
      <c r="P1447" s="58"/>
      <c r="Q1447" s="58"/>
      <c r="R1447" s="58"/>
      <c r="S1447" s="58"/>
      <c r="T1447" s="58"/>
      <c r="U1447" s="72"/>
      <c r="V1447" s="58"/>
      <c r="W1447" s="58"/>
      <c r="X1447" s="72"/>
      <c r="Y1447" s="122"/>
      <c r="Z1447" s="123"/>
      <c r="AA1447" s="72"/>
      <c r="AB1447" s="59"/>
      <c r="AD1447" s="120"/>
      <c r="AE1447" s="125" t="str">
        <f>Daten!$A$35</f>
        <v>Fredenbeck</v>
      </c>
      <c r="AF1447" s="58"/>
      <c r="AG1447" s="58"/>
      <c r="AH1447" s="58"/>
      <c r="AI1447" s="58"/>
      <c r="AJ1447" s="58"/>
      <c r="AK1447" s="58"/>
    </row>
    <row r="1448" spans="1:37">
      <c r="A1448" s="65" t="s">
        <v>129</v>
      </c>
      <c r="N1448" s="61"/>
      <c r="O1448" s="64" t="s">
        <v>129</v>
      </c>
      <c r="AB1448" s="61"/>
      <c r="AD1448" s="64" t="s">
        <v>130</v>
      </c>
    </row>
    <row r="1449" spans="1:37">
      <c r="A1449" s="57"/>
      <c r="B1449" s="58"/>
      <c r="C1449" s="58"/>
      <c r="D1449" s="58"/>
      <c r="E1449" s="58"/>
      <c r="F1449" s="58"/>
      <c r="G1449" s="58"/>
      <c r="H1449" s="58"/>
      <c r="I1449" s="58"/>
      <c r="J1449" s="58"/>
      <c r="K1449" s="58"/>
      <c r="L1449" s="58"/>
      <c r="M1449" s="58"/>
      <c r="N1449" s="59"/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8"/>
      <c r="AB1449" s="59"/>
      <c r="AD1449" s="58"/>
      <c r="AE1449" s="126" t="str">
        <f>Daten!$A$32</f>
        <v>05.05.2017</v>
      </c>
      <c r="AF1449" s="58"/>
      <c r="AG1449" s="58"/>
      <c r="AH1449" s="58"/>
      <c r="AI1449" s="58"/>
      <c r="AJ1449" s="58"/>
      <c r="AK1449" s="58"/>
    </row>
    <row r="1450" spans="1:37">
      <c r="A1450" s="51" t="s">
        <v>95</v>
      </c>
      <c r="B1450" s="52"/>
      <c r="C1450" s="52"/>
      <c r="D1450" s="52"/>
      <c r="E1450" s="53"/>
      <c r="F1450" s="54" t="s">
        <v>96</v>
      </c>
      <c r="G1450" s="52"/>
      <c r="H1450" s="52"/>
      <c r="I1450" s="52"/>
      <c r="J1450" s="52"/>
      <c r="K1450" s="52"/>
      <c r="L1450" s="52"/>
      <c r="M1450" s="52"/>
      <c r="N1450" s="52"/>
      <c r="O1450" s="52"/>
      <c r="P1450" s="53"/>
      <c r="Q1450" s="54" t="s">
        <v>97</v>
      </c>
      <c r="R1450" s="52"/>
      <c r="S1450" s="52"/>
      <c r="T1450" s="52"/>
      <c r="U1450" s="52"/>
      <c r="V1450" s="52"/>
      <c r="W1450" s="52"/>
      <c r="X1450" s="52"/>
      <c r="Y1450" s="52"/>
      <c r="Z1450" s="52"/>
      <c r="AA1450" s="52"/>
      <c r="AB1450" s="53"/>
      <c r="AC1450" s="55" t="s">
        <v>98</v>
      </c>
    </row>
    <row r="1451" spans="1:37">
      <c r="A1451" s="57"/>
      <c r="B1451" s="58"/>
      <c r="C1451" s="58"/>
      <c r="D1451" s="58"/>
      <c r="E1451" s="59"/>
      <c r="F1451" s="58"/>
      <c r="G1451" s="58"/>
      <c r="H1451" s="58"/>
      <c r="I1451" s="58"/>
      <c r="J1451" s="58"/>
      <c r="K1451" s="58"/>
      <c r="L1451" s="58"/>
      <c r="M1451" s="58"/>
      <c r="N1451" s="58"/>
      <c r="O1451" s="58"/>
      <c r="P1451" s="59"/>
      <c r="Q1451" s="58"/>
      <c r="R1451" s="58" t="str">
        <f ca="1">SamstagHaupt!P68</f>
        <v>TV Frisch Auf Altenbochum</v>
      </c>
      <c r="S1451" s="58"/>
      <c r="T1451" s="58"/>
      <c r="U1451" s="58"/>
      <c r="V1451" s="58"/>
      <c r="W1451" s="58"/>
      <c r="X1451" s="58"/>
      <c r="Y1451" s="58"/>
      <c r="Z1451" s="58"/>
      <c r="AA1451" s="58" t="str">
        <f>SamstagHaupt!N68</f>
        <v>M50</v>
      </c>
      <c r="AB1451" s="59"/>
      <c r="AC1451" s="55" t="s">
        <v>99</v>
      </c>
    </row>
    <row r="1452" spans="1:37" ht="15.95" customHeight="1">
      <c r="A1452" s="60" t="s">
        <v>100</v>
      </c>
      <c r="C1452" s="56" t="str">
        <f ca="1">SamstagHaupt!I68</f>
        <v>MTV Markoldendorf</v>
      </c>
      <c r="M1452" s="61"/>
      <c r="N1452" s="62" t="s">
        <v>101</v>
      </c>
      <c r="O1452" s="63"/>
      <c r="P1452" s="56" t="str">
        <f ca="1">SamstagHaupt!M68</f>
        <v>SV Prag Stuttgart</v>
      </c>
      <c r="AB1452" s="61"/>
    </row>
    <row r="1453" spans="1:37">
      <c r="A1453" s="57"/>
      <c r="B1453" s="58"/>
      <c r="C1453" s="58"/>
      <c r="M1453" s="61"/>
      <c r="N1453" s="62"/>
      <c r="AB1453" s="61"/>
      <c r="AD1453" s="64" t="s">
        <v>37</v>
      </c>
      <c r="AG1453" s="64" t="s">
        <v>102</v>
      </c>
      <c r="AJ1453" s="64" t="s">
        <v>39</v>
      </c>
    </row>
    <row r="1454" spans="1:37">
      <c r="A1454" s="65" t="s">
        <v>100</v>
      </c>
      <c r="C1454" s="66"/>
      <c r="D1454" s="67"/>
      <c r="E1454" s="67"/>
      <c r="F1454" s="67"/>
      <c r="G1454" s="67"/>
      <c r="H1454" s="68"/>
      <c r="I1454" s="67"/>
      <c r="J1454" s="67"/>
      <c r="K1454" s="67"/>
      <c r="L1454" s="67"/>
      <c r="M1454" s="68"/>
      <c r="N1454" s="67"/>
      <c r="O1454" s="67"/>
      <c r="P1454" s="67"/>
      <c r="Q1454" s="67"/>
      <c r="R1454" s="68"/>
      <c r="S1454" s="67"/>
      <c r="T1454" s="67"/>
      <c r="U1454" s="67"/>
      <c r="V1454" s="67"/>
      <c r="W1454" s="68"/>
      <c r="X1454" s="67"/>
      <c r="Y1454" s="67"/>
      <c r="Z1454" s="67"/>
      <c r="AA1454" s="67"/>
      <c r="AB1454" s="68"/>
      <c r="AC1454" s="62"/>
      <c r="AD1454" s="69"/>
      <c r="AE1454" s="53"/>
      <c r="AF1454" s="62"/>
      <c r="AG1454" s="69"/>
      <c r="AH1454" s="53"/>
      <c r="AJ1454" s="69"/>
      <c r="AK1454" s="53"/>
    </row>
    <row r="1455" spans="1:37">
      <c r="A1455" s="70" t="s">
        <v>101</v>
      </c>
      <c r="B1455" s="58"/>
      <c r="C1455" s="71"/>
      <c r="D1455" s="72"/>
      <c r="E1455" s="72"/>
      <c r="F1455" s="72"/>
      <c r="G1455" s="72"/>
      <c r="H1455" s="59"/>
      <c r="I1455" s="72"/>
      <c r="J1455" s="72"/>
      <c r="K1455" s="72"/>
      <c r="L1455" s="72"/>
      <c r="M1455" s="59"/>
      <c r="N1455" s="72"/>
      <c r="O1455" s="72"/>
      <c r="P1455" s="72"/>
      <c r="Q1455" s="72"/>
      <c r="R1455" s="59"/>
      <c r="S1455" s="72"/>
      <c r="T1455" s="72"/>
      <c r="U1455" s="72"/>
      <c r="V1455" s="72"/>
      <c r="W1455" s="59"/>
      <c r="X1455" s="72"/>
      <c r="Y1455" s="72"/>
      <c r="Z1455" s="72"/>
      <c r="AA1455" s="72"/>
      <c r="AB1455" s="59"/>
      <c r="AC1455" s="62"/>
      <c r="AD1455" s="462">
        <f>SamstagHaupt!C68</f>
        <v>12</v>
      </c>
      <c r="AE1455" s="463"/>
      <c r="AF1455" s="62"/>
      <c r="AG1455" s="462">
        <f>SamstagHaupt!E68</f>
        <v>47</v>
      </c>
      <c r="AH1455" s="463"/>
      <c r="AJ1455" s="462">
        <f>SamstagHaupt!F68</f>
        <v>3</v>
      </c>
      <c r="AK1455" s="463"/>
    </row>
    <row r="1456" spans="1:37">
      <c r="A1456" s="65" t="s">
        <v>100</v>
      </c>
      <c r="C1456" s="66"/>
      <c r="D1456" s="67"/>
      <c r="E1456" s="67"/>
      <c r="F1456" s="67"/>
      <c r="G1456" s="67"/>
      <c r="H1456" s="68"/>
      <c r="I1456" s="67"/>
      <c r="J1456" s="67"/>
      <c r="K1456" s="67"/>
      <c r="L1456" s="67"/>
      <c r="M1456" s="68"/>
      <c r="N1456" s="67"/>
      <c r="O1456" s="67"/>
      <c r="P1456" s="67"/>
      <c r="Q1456" s="67"/>
      <c r="R1456" s="68"/>
      <c r="S1456" s="67"/>
      <c r="T1456" s="67"/>
      <c r="U1456" s="67"/>
      <c r="V1456" s="67"/>
      <c r="W1456" s="68"/>
      <c r="X1456" s="67"/>
      <c r="Y1456" s="67"/>
      <c r="Z1456" s="67"/>
      <c r="AA1456" s="67"/>
      <c r="AB1456" s="68"/>
      <c r="AC1456" s="62"/>
      <c r="AD1456" s="57"/>
      <c r="AE1456" s="59"/>
      <c r="AF1456" s="62"/>
      <c r="AG1456" s="57"/>
      <c r="AH1456" s="59"/>
      <c r="AJ1456" s="57"/>
      <c r="AK1456" s="59"/>
    </row>
    <row r="1457" spans="1:37">
      <c r="A1457" s="70" t="s">
        <v>101</v>
      </c>
      <c r="B1457" s="58"/>
      <c r="C1457" s="71"/>
      <c r="D1457" s="72"/>
      <c r="E1457" s="72"/>
      <c r="F1457" s="72"/>
      <c r="G1457" s="72"/>
      <c r="H1457" s="59"/>
      <c r="I1457" s="72"/>
      <c r="J1457" s="72"/>
      <c r="K1457" s="72"/>
      <c r="L1457" s="72"/>
      <c r="M1457" s="59"/>
      <c r="N1457" s="72"/>
      <c r="O1457" s="72"/>
      <c r="P1457" s="72"/>
      <c r="Q1457" s="72"/>
      <c r="R1457" s="59"/>
      <c r="S1457" s="72"/>
      <c r="T1457" s="72"/>
      <c r="U1457" s="72"/>
      <c r="V1457" s="72"/>
      <c r="W1457" s="59"/>
      <c r="X1457" s="72"/>
      <c r="Y1457" s="72"/>
      <c r="Z1457" s="72"/>
      <c r="AA1457" s="72"/>
      <c r="AB1457" s="59"/>
      <c r="AC1457" s="62"/>
      <c r="AD1457" s="62"/>
      <c r="AE1457" s="62"/>
      <c r="AF1457" s="62"/>
      <c r="AG1457" s="62"/>
    </row>
    <row r="1458" spans="1:37">
      <c r="A1458" s="65" t="s">
        <v>100</v>
      </c>
      <c r="C1458" s="66"/>
      <c r="D1458" s="67"/>
      <c r="E1458" s="67"/>
      <c r="F1458" s="67"/>
      <c r="G1458" s="67"/>
      <c r="H1458" s="68"/>
      <c r="I1458" s="67"/>
      <c r="J1458" s="67"/>
      <c r="K1458" s="67"/>
      <c r="L1458" s="67"/>
      <c r="M1458" s="68"/>
      <c r="N1458" s="67"/>
      <c r="O1458" s="67"/>
      <c r="P1458" s="67"/>
      <c r="Q1458" s="67"/>
      <c r="R1458" s="68"/>
      <c r="S1458" s="67"/>
      <c r="T1458" s="67"/>
      <c r="U1458" s="67"/>
      <c r="V1458" s="67"/>
      <c r="W1458" s="68"/>
      <c r="X1458" s="67"/>
      <c r="Y1458" s="67"/>
      <c r="Z1458" s="67"/>
      <c r="AA1458" s="67"/>
      <c r="AB1458" s="68"/>
      <c r="AC1458" s="62"/>
      <c r="AD1458" s="73" t="s">
        <v>103</v>
      </c>
      <c r="AE1458" s="62"/>
      <c r="AF1458" s="62"/>
      <c r="AG1458" s="62"/>
    </row>
    <row r="1459" spans="1:37">
      <c r="A1459" s="70" t="s">
        <v>101</v>
      </c>
      <c r="B1459" s="58"/>
      <c r="C1459" s="71"/>
      <c r="D1459" s="72"/>
      <c r="E1459" s="72"/>
      <c r="F1459" s="72"/>
      <c r="G1459" s="72"/>
      <c r="H1459" s="59"/>
      <c r="I1459" s="72"/>
      <c r="J1459" s="72"/>
      <c r="K1459" s="72"/>
      <c r="L1459" s="72"/>
      <c r="M1459" s="59"/>
      <c r="N1459" s="72"/>
      <c r="O1459" s="72"/>
      <c r="P1459" s="72"/>
      <c r="Q1459" s="72"/>
      <c r="R1459" s="59"/>
      <c r="S1459" s="72"/>
      <c r="T1459" s="72"/>
      <c r="U1459" s="72"/>
      <c r="V1459" s="72"/>
      <c r="W1459" s="59"/>
      <c r="X1459" s="72"/>
      <c r="Y1459" s="72"/>
      <c r="Z1459" s="72"/>
      <c r="AA1459" s="72"/>
      <c r="AB1459" s="59"/>
      <c r="AC1459" s="62"/>
      <c r="AD1459" s="62"/>
      <c r="AE1459" s="62"/>
      <c r="AF1459" s="62"/>
      <c r="AG1459" s="62"/>
    </row>
    <row r="1460" spans="1:37">
      <c r="A1460" s="65" t="s">
        <v>100</v>
      </c>
      <c r="C1460" s="66"/>
      <c r="D1460" s="67"/>
      <c r="E1460" s="67"/>
      <c r="F1460" s="67"/>
      <c r="G1460" s="67"/>
      <c r="H1460" s="68"/>
      <c r="I1460" s="67"/>
      <c r="J1460" s="67"/>
      <c r="K1460" s="67"/>
      <c r="L1460" s="67"/>
      <c r="M1460" s="68"/>
      <c r="N1460" s="67"/>
      <c r="O1460" s="67"/>
      <c r="P1460" s="67"/>
      <c r="Q1460" s="67"/>
      <c r="R1460" s="68"/>
      <c r="S1460" s="67"/>
      <c r="T1460" s="67"/>
      <c r="U1460" s="67"/>
      <c r="V1460" s="67"/>
      <c r="W1460" s="68"/>
      <c r="X1460" s="67"/>
      <c r="Y1460" s="67"/>
      <c r="Z1460" s="67"/>
      <c r="AA1460" s="67"/>
      <c r="AB1460" s="68"/>
      <c r="AC1460" s="62"/>
      <c r="AD1460" s="74" t="str">
        <f>Daten!$A$31</f>
        <v>DM Senioren 2017</v>
      </c>
      <c r="AE1460" s="58"/>
      <c r="AF1460" s="58"/>
      <c r="AG1460" s="58"/>
      <c r="AH1460" s="58"/>
      <c r="AI1460" s="58"/>
      <c r="AJ1460" s="58"/>
      <c r="AK1460" s="58"/>
    </row>
    <row r="1461" spans="1:37">
      <c r="A1461" s="70" t="s">
        <v>101</v>
      </c>
      <c r="B1461" s="58"/>
      <c r="C1461" s="71"/>
      <c r="D1461" s="72"/>
      <c r="E1461" s="72"/>
      <c r="F1461" s="72"/>
      <c r="G1461" s="72"/>
      <c r="H1461" s="59"/>
      <c r="I1461" s="72"/>
      <c r="J1461" s="72"/>
      <c r="K1461" s="72"/>
      <c r="L1461" s="72"/>
      <c r="M1461" s="59"/>
      <c r="N1461" s="72"/>
      <c r="O1461" s="72"/>
      <c r="P1461" s="72"/>
      <c r="Q1461" s="72"/>
      <c r="R1461" s="59"/>
      <c r="S1461" s="72"/>
      <c r="T1461" s="72"/>
      <c r="U1461" s="72"/>
      <c r="V1461" s="72"/>
      <c r="W1461" s="59"/>
      <c r="X1461" s="72"/>
      <c r="Y1461" s="72"/>
      <c r="Z1461" s="72"/>
      <c r="AA1461" s="72"/>
      <c r="AB1461" s="59"/>
      <c r="AC1461" s="62"/>
      <c r="AD1461" s="75" t="str">
        <f>SamstagHaupt!G68</f>
        <v>M50</v>
      </c>
      <c r="AE1461" s="76"/>
      <c r="AF1461" s="76"/>
      <c r="AG1461" s="75" t="s">
        <v>34</v>
      </c>
      <c r="AH1461" s="76"/>
      <c r="AI1461" s="76"/>
      <c r="AJ1461" s="76"/>
      <c r="AK1461" s="76"/>
    </row>
    <row r="1462" spans="1:37">
      <c r="A1462" s="65" t="s">
        <v>100</v>
      </c>
      <c r="C1462" s="66"/>
      <c r="D1462" s="67"/>
      <c r="E1462" s="67"/>
      <c r="F1462" s="67"/>
      <c r="G1462" s="67"/>
      <c r="H1462" s="68"/>
      <c r="I1462" s="67"/>
      <c r="J1462" s="67"/>
      <c r="K1462" s="67"/>
      <c r="L1462" s="67"/>
      <c r="M1462" s="68"/>
      <c r="N1462" s="67"/>
      <c r="O1462" s="67"/>
      <c r="P1462" s="67"/>
      <c r="Q1462" s="67"/>
      <c r="R1462" s="68"/>
      <c r="S1462" s="67"/>
      <c r="T1462" s="67"/>
      <c r="U1462" s="67"/>
      <c r="V1462" s="67"/>
      <c r="W1462" s="68"/>
      <c r="X1462" s="67"/>
      <c r="Y1462" s="67"/>
      <c r="Z1462" s="67"/>
      <c r="AA1462" s="67"/>
      <c r="AB1462" s="68"/>
      <c r="AC1462" s="62"/>
      <c r="AD1462" s="77"/>
      <c r="AE1462" s="62"/>
      <c r="AF1462" s="62"/>
      <c r="AG1462" s="62"/>
      <c r="AH1462" s="62"/>
      <c r="AI1462" s="62"/>
      <c r="AJ1462" s="62"/>
      <c r="AK1462" s="62"/>
    </row>
    <row r="1463" spans="1:37">
      <c r="A1463" s="70" t="s">
        <v>101</v>
      </c>
      <c r="B1463" s="58"/>
      <c r="C1463" s="71"/>
      <c r="D1463" s="72"/>
      <c r="E1463" s="72"/>
      <c r="F1463" s="72"/>
      <c r="G1463" s="72"/>
      <c r="H1463" s="59"/>
      <c r="I1463" s="72"/>
      <c r="J1463" s="72"/>
      <c r="K1463" s="72"/>
      <c r="L1463" s="72"/>
      <c r="M1463" s="59"/>
      <c r="N1463" s="72"/>
      <c r="O1463" s="72"/>
      <c r="P1463" s="72"/>
      <c r="Q1463" s="72"/>
      <c r="R1463" s="59"/>
      <c r="S1463" s="72"/>
      <c r="T1463" s="72"/>
      <c r="U1463" s="72"/>
      <c r="V1463" s="72"/>
      <c r="W1463" s="59"/>
      <c r="X1463" s="72"/>
      <c r="Y1463" s="72"/>
      <c r="Z1463" s="72"/>
      <c r="AA1463" s="72"/>
      <c r="AB1463" s="59"/>
      <c r="AC1463" s="62"/>
      <c r="AD1463" s="78" t="s">
        <v>104</v>
      </c>
      <c r="AE1463" s="76"/>
      <c r="AF1463" s="76"/>
      <c r="AG1463" s="76"/>
      <c r="AH1463" s="79"/>
      <c r="AI1463" s="76"/>
      <c r="AJ1463" s="76"/>
      <c r="AK1463" s="80"/>
    </row>
    <row r="1464" spans="1:37">
      <c r="D1464" s="64"/>
      <c r="AD1464" s="81"/>
      <c r="AE1464" s="52"/>
      <c r="AF1464" s="52"/>
      <c r="AG1464" s="52"/>
      <c r="AH1464" s="82"/>
      <c r="AI1464" s="52"/>
      <c r="AJ1464" s="52"/>
      <c r="AK1464" s="53"/>
    </row>
    <row r="1465" spans="1:37">
      <c r="A1465" s="83" t="s">
        <v>105</v>
      </c>
      <c r="B1465" s="76"/>
      <c r="C1465" s="80"/>
      <c r="D1465" s="84"/>
      <c r="E1465" s="84" t="s">
        <v>100</v>
      </c>
      <c r="F1465" s="85" t="s">
        <v>21</v>
      </c>
      <c r="G1465" s="84" t="s">
        <v>101</v>
      </c>
      <c r="H1465" s="86"/>
      <c r="I1465" s="84" t="s">
        <v>106</v>
      </c>
      <c r="J1465" s="84"/>
      <c r="K1465" s="84"/>
      <c r="L1465" s="84"/>
      <c r="M1465" s="86"/>
      <c r="N1465" s="84" t="s">
        <v>107</v>
      </c>
      <c r="O1465" s="84"/>
      <c r="P1465" s="84"/>
      <c r="Q1465" s="84"/>
      <c r="R1465" s="86"/>
      <c r="S1465" s="73"/>
      <c r="T1465" s="73"/>
      <c r="AD1465" s="87" t="s">
        <v>108</v>
      </c>
      <c r="AE1465" s="58"/>
      <c r="AF1465" s="58"/>
      <c r="AG1465" s="58"/>
      <c r="AH1465" s="72"/>
      <c r="AI1465" s="58"/>
      <c r="AJ1465" s="58"/>
      <c r="AK1465" s="59"/>
    </row>
    <row r="1466" spans="1:37">
      <c r="A1466" s="60"/>
      <c r="C1466" s="61"/>
      <c r="H1466" s="61"/>
      <c r="M1466" s="61"/>
      <c r="N1466" s="88"/>
      <c r="O1466" s="89"/>
      <c r="P1466" s="89"/>
      <c r="Q1466" s="89"/>
      <c r="R1466" s="90"/>
      <c r="S1466" s="62"/>
      <c r="T1466" s="56" t="s">
        <v>109</v>
      </c>
      <c r="AD1466" s="91"/>
      <c r="AE1466" s="62"/>
      <c r="AF1466" s="62"/>
      <c r="AG1466" s="62"/>
      <c r="AH1466" s="92"/>
      <c r="AI1466" s="62"/>
      <c r="AJ1466" s="62"/>
      <c r="AK1466" s="61"/>
    </row>
    <row r="1467" spans="1:37">
      <c r="A1467" s="93" t="s">
        <v>110</v>
      </c>
      <c r="B1467" s="58"/>
      <c r="C1467" s="59"/>
      <c r="D1467" s="58"/>
      <c r="E1467" s="58"/>
      <c r="F1467" s="94" t="s">
        <v>21</v>
      </c>
      <c r="G1467" s="58"/>
      <c r="H1467" s="59"/>
      <c r="I1467" s="58"/>
      <c r="J1467" s="58"/>
      <c r="K1467" s="94" t="s">
        <v>21</v>
      </c>
      <c r="L1467" s="58"/>
      <c r="M1467" s="59"/>
      <c r="N1467" s="95"/>
      <c r="O1467" s="95"/>
      <c r="P1467" s="96"/>
      <c r="Q1467" s="97"/>
      <c r="R1467" s="98"/>
      <c r="S1467" s="62"/>
      <c r="T1467" s="62"/>
      <c r="AD1467" s="87" t="s">
        <v>111</v>
      </c>
      <c r="AE1467" s="58"/>
      <c r="AF1467" s="58"/>
      <c r="AG1467" s="58"/>
      <c r="AH1467" s="72"/>
      <c r="AI1467" s="58"/>
      <c r="AJ1467" s="58"/>
      <c r="AK1467" s="59"/>
    </row>
    <row r="1468" spans="1:37">
      <c r="A1468" s="60"/>
      <c r="C1468" s="61"/>
      <c r="H1468" s="61"/>
      <c r="K1468" s="99"/>
      <c r="M1468" s="61"/>
      <c r="N1468" s="62"/>
      <c r="Q1468" s="100"/>
      <c r="R1468" s="61"/>
      <c r="S1468" s="62"/>
      <c r="T1468" s="58"/>
      <c r="U1468" s="58"/>
      <c r="V1468" s="58"/>
      <c r="W1468" s="58"/>
      <c r="X1468" s="58"/>
      <c r="Y1468" s="58"/>
      <c r="Z1468" s="58"/>
      <c r="AA1468" s="58"/>
      <c r="AB1468" s="58"/>
      <c r="AC1468" s="62"/>
      <c r="AD1468" s="91"/>
      <c r="AE1468" s="62"/>
      <c r="AF1468" s="62"/>
      <c r="AG1468" s="62"/>
      <c r="AH1468" s="92"/>
      <c r="AI1468" s="62"/>
      <c r="AJ1468" s="62"/>
      <c r="AK1468" s="61"/>
    </row>
    <row r="1469" spans="1:37">
      <c r="A1469" s="93" t="s">
        <v>112</v>
      </c>
      <c r="B1469" s="58"/>
      <c r="C1469" s="59"/>
      <c r="D1469" s="58"/>
      <c r="E1469" s="58"/>
      <c r="F1469" s="94" t="s">
        <v>21</v>
      </c>
      <c r="G1469" s="58"/>
      <c r="H1469" s="59"/>
      <c r="I1469" s="58"/>
      <c r="J1469" s="58"/>
      <c r="K1469" s="94" t="s">
        <v>21</v>
      </c>
      <c r="L1469" s="58"/>
      <c r="M1469" s="59"/>
      <c r="N1469" s="58"/>
      <c r="O1469" s="58"/>
      <c r="P1469" s="94" t="s">
        <v>21</v>
      </c>
      <c r="Q1469" s="101"/>
      <c r="R1469" s="59"/>
      <c r="S1469" s="62"/>
      <c r="T1469" s="62"/>
      <c r="AD1469" s="87" t="s">
        <v>113</v>
      </c>
      <c r="AE1469" s="58"/>
      <c r="AF1469" s="58"/>
      <c r="AG1469" s="58"/>
      <c r="AH1469" s="72"/>
      <c r="AI1469" s="58"/>
      <c r="AJ1469" s="58"/>
      <c r="AK1469" s="59"/>
    </row>
    <row r="1470" spans="1:37">
      <c r="AD1470" s="91" t="s">
        <v>114</v>
      </c>
      <c r="AE1470" s="62"/>
      <c r="AF1470" s="62"/>
      <c r="AG1470" s="62"/>
      <c r="AH1470" s="92"/>
      <c r="AI1470" s="62"/>
      <c r="AJ1470" s="62"/>
      <c r="AK1470" s="61"/>
    </row>
    <row r="1471" spans="1:37">
      <c r="A1471" s="102"/>
      <c r="B1471" s="76"/>
      <c r="C1471" s="76"/>
      <c r="D1471" s="76"/>
      <c r="E1471" s="76" t="s">
        <v>100</v>
      </c>
      <c r="F1471" s="76"/>
      <c r="G1471" s="76"/>
      <c r="H1471" s="76"/>
      <c r="I1471" s="76"/>
      <c r="J1471" s="76"/>
      <c r="K1471" s="76"/>
      <c r="L1471" s="76"/>
      <c r="M1471" s="76"/>
      <c r="N1471" s="85" t="s">
        <v>40</v>
      </c>
      <c r="O1471" s="76"/>
      <c r="P1471" s="76"/>
      <c r="Q1471" s="76"/>
      <c r="R1471" s="76"/>
      <c r="S1471" s="76"/>
      <c r="T1471" s="76" t="s">
        <v>101</v>
      </c>
      <c r="U1471" s="76"/>
      <c r="V1471" s="76"/>
      <c r="W1471" s="76"/>
      <c r="X1471" s="76"/>
      <c r="Y1471" s="76"/>
      <c r="Z1471" s="76"/>
      <c r="AA1471" s="76"/>
      <c r="AB1471" s="80"/>
      <c r="AD1471" s="87" t="s">
        <v>115</v>
      </c>
      <c r="AE1471" s="58"/>
      <c r="AF1471" s="58"/>
      <c r="AG1471" s="58"/>
      <c r="AH1471" s="72"/>
      <c r="AI1471" s="58"/>
      <c r="AJ1471" s="58"/>
      <c r="AK1471" s="59"/>
    </row>
    <row r="1472" spans="1:37">
      <c r="A1472" s="103" t="s">
        <v>116</v>
      </c>
      <c r="B1472" s="104" t="s">
        <v>117</v>
      </c>
      <c r="C1472" s="104"/>
      <c r="D1472" s="104"/>
      <c r="E1472" s="104"/>
      <c r="F1472" s="104"/>
      <c r="G1472" s="105"/>
      <c r="H1472" s="104" t="s">
        <v>118</v>
      </c>
      <c r="I1472" s="104"/>
      <c r="J1472" s="105"/>
      <c r="K1472" s="106" t="s">
        <v>119</v>
      </c>
      <c r="L1472" s="107" t="s">
        <v>120</v>
      </c>
      <c r="M1472" s="108"/>
      <c r="N1472" s="109" t="s">
        <v>94</v>
      </c>
      <c r="O1472" s="105" t="s">
        <v>116</v>
      </c>
      <c r="P1472" s="104" t="s">
        <v>117</v>
      </c>
      <c r="Q1472" s="104"/>
      <c r="R1472" s="104"/>
      <c r="S1472" s="104"/>
      <c r="T1472" s="104"/>
      <c r="U1472" s="105"/>
      <c r="V1472" s="104" t="s">
        <v>118</v>
      </c>
      <c r="W1472" s="104"/>
      <c r="X1472" s="105"/>
      <c r="Y1472" s="106" t="s">
        <v>119</v>
      </c>
      <c r="Z1472" s="107" t="s">
        <v>120</v>
      </c>
      <c r="AA1472" s="108"/>
      <c r="AB1472" s="109" t="s">
        <v>94</v>
      </c>
    </row>
    <row r="1473" spans="1:37">
      <c r="A1473" s="110" t="s">
        <v>121</v>
      </c>
      <c r="B1473" s="111"/>
      <c r="C1473" s="111"/>
      <c r="D1473" s="111"/>
      <c r="E1473" s="111"/>
      <c r="F1473" s="111"/>
      <c r="G1473" s="112"/>
      <c r="H1473" s="111"/>
      <c r="I1473" s="111"/>
      <c r="J1473" s="112"/>
      <c r="K1473" s="113"/>
      <c r="L1473" s="114"/>
      <c r="M1473" s="115"/>
      <c r="N1473" s="116"/>
      <c r="O1473" s="117" t="s">
        <v>121</v>
      </c>
      <c r="P1473" s="111"/>
      <c r="Q1473" s="111"/>
      <c r="R1473" s="111"/>
      <c r="S1473" s="111"/>
      <c r="T1473" s="111"/>
      <c r="U1473" s="112"/>
      <c r="V1473" s="111"/>
      <c r="W1473" s="111"/>
      <c r="X1473" s="112"/>
      <c r="Y1473" s="113"/>
      <c r="Z1473" s="114"/>
      <c r="AA1473" s="115"/>
      <c r="AB1473" s="116"/>
      <c r="AD1473" s="64" t="s">
        <v>122</v>
      </c>
    </row>
    <row r="1474" spans="1:37">
      <c r="A1474" s="110" t="s">
        <v>123</v>
      </c>
      <c r="B1474" s="111"/>
      <c r="C1474" s="111"/>
      <c r="D1474" s="111"/>
      <c r="E1474" s="111"/>
      <c r="F1474" s="111"/>
      <c r="G1474" s="112"/>
      <c r="H1474" s="111"/>
      <c r="I1474" s="111"/>
      <c r="J1474" s="112"/>
      <c r="K1474" s="118"/>
      <c r="L1474" s="119"/>
      <c r="M1474" s="112"/>
      <c r="N1474" s="116"/>
      <c r="O1474" s="117" t="s">
        <v>123</v>
      </c>
      <c r="P1474" s="111"/>
      <c r="Q1474" s="111"/>
      <c r="R1474" s="111"/>
      <c r="S1474" s="111"/>
      <c r="T1474" s="111"/>
      <c r="U1474" s="112"/>
      <c r="V1474" s="111"/>
      <c r="W1474" s="111"/>
      <c r="X1474" s="112"/>
      <c r="Y1474" s="118"/>
      <c r="Z1474" s="119"/>
      <c r="AA1474" s="112"/>
      <c r="AB1474" s="116"/>
      <c r="AD1474" s="120"/>
      <c r="AE1474" s="58"/>
      <c r="AF1474" s="58"/>
      <c r="AG1474" s="58"/>
      <c r="AH1474" s="58"/>
      <c r="AI1474" s="58"/>
      <c r="AJ1474" s="58"/>
      <c r="AK1474" s="58"/>
    </row>
    <row r="1475" spans="1:37">
      <c r="A1475" s="110" t="s">
        <v>124</v>
      </c>
      <c r="B1475" s="111"/>
      <c r="C1475" s="111"/>
      <c r="D1475" s="111"/>
      <c r="E1475" s="111"/>
      <c r="F1475" s="111"/>
      <c r="G1475" s="112"/>
      <c r="H1475" s="111"/>
      <c r="I1475" s="111"/>
      <c r="J1475" s="112"/>
      <c r="K1475" s="118"/>
      <c r="L1475" s="119"/>
      <c r="M1475" s="112"/>
      <c r="N1475" s="116"/>
      <c r="O1475" s="117" t="s">
        <v>124</v>
      </c>
      <c r="P1475" s="111"/>
      <c r="Q1475" s="111"/>
      <c r="R1475" s="111"/>
      <c r="S1475" s="111"/>
      <c r="T1475" s="111"/>
      <c r="U1475" s="112"/>
      <c r="V1475" s="111"/>
      <c r="W1475" s="111"/>
      <c r="X1475" s="112"/>
      <c r="Y1475" s="118"/>
      <c r="Z1475" s="119"/>
      <c r="AA1475" s="112"/>
      <c r="AB1475" s="116"/>
      <c r="AD1475" s="64" t="s">
        <v>96</v>
      </c>
    </row>
    <row r="1476" spans="1:37">
      <c r="A1476" s="110" t="s">
        <v>125</v>
      </c>
      <c r="B1476" s="111"/>
      <c r="C1476" s="111"/>
      <c r="D1476" s="111"/>
      <c r="E1476" s="111"/>
      <c r="F1476" s="111"/>
      <c r="G1476" s="112"/>
      <c r="H1476" s="111"/>
      <c r="I1476" s="111"/>
      <c r="J1476" s="112"/>
      <c r="K1476" s="118"/>
      <c r="L1476" s="119"/>
      <c r="M1476" s="112"/>
      <c r="N1476" s="116"/>
      <c r="O1476" s="117" t="s">
        <v>125</v>
      </c>
      <c r="P1476" s="111"/>
      <c r="Q1476" s="111"/>
      <c r="R1476" s="111"/>
      <c r="S1476" s="111"/>
      <c r="T1476" s="111"/>
      <c r="U1476" s="112"/>
      <c r="V1476" s="111"/>
      <c r="W1476" s="111"/>
      <c r="X1476" s="112"/>
      <c r="Y1476" s="118"/>
      <c r="Z1476" s="119"/>
      <c r="AA1476" s="112"/>
      <c r="AB1476" s="116"/>
      <c r="AD1476" s="120"/>
      <c r="AE1476" s="58"/>
      <c r="AF1476" s="58"/>
      <c r="AG1476" s="58"/>
      <c r="AH1476" s="58"/>
      <c r="AI1476" s="58"/>
      <c r="AJ1476" s="58"/>
      <c r="AK1476" s="58"/>
    </row>
    <row r="1477" spans="1:37">
      <c r="A1477" s="110" t="s">
        <v>126</v>
      </c>
      <c r="B1477" s="111"/>
      <c r="C1477" s="111"/>
      <c r="D1477" s="111"/>
      <c r="E1477" s="111"/>
      <c r="F1477" s="111"/>
      <c r="G1477" s="112"/>
      <c r="H1477" s="111"/>
      <c r="I1477" s="111"/>
      <c r="J1477" s="112"/>
      <c r="K1477" s="118"/>
      <c r="L1477" s="119"/>
      <c r="M1477" s="112"/>
      <c r="N1477" s="116"/>
      <c r="O1477" s="117" t="s">
        <v>126</v>
      </c>
      <c r="P1477" s="111"/>
      <c r="Q1477" s="111"/>
      <c r="R1477" s="111"/>
      <c r="S1477" s="111"/>
      <c r="T1477" s="111"/>
      <c r="U1477" s="112"/>
      <c r="V1477" s="111"/>
      <c r="W1477" s="111"/>
      <c r="X1477" s="112"/>
      <c r="Y1477" s="118"/>
      <c r="Z1477" s="119"/>
      <c r="AA1477" s="112"/>
      <c r="AB1477" s="116"/>
      <c r="AD1477" s="64" t="s">
        <v>127</v>
      </c>
    </row>
    <row r="1478" spans="1:37">
      <c r="A1478" s="121" t="s">
        <v>128</v>
      </c>
      <c r="B1478" s="58"/>
      <c r="C1478" s="58"/>
      <c r="D1478" s="58"/>
      <c r="E1478" s="58"/>
      <c r="F1478" s="58"/>
      <c r="G1478" s="72"/>
      <c r="H1478" s="58"/>
      <c r="I1478" s="58"/>
      <c r="J1478" s="72"/>
      <c r="K1478" s="122"/>
      <c r="L1478" s="123"/>
      <c r="M1478" s="72"/>
      <c r="N1478" s="59"/>
      <c r="O1478" s="124" t="s">
        <v>128</v>
      </c>
      <c r="P1478" s="58"/>
      <c r="Q1478" s="58"/>
      <c r="R1478" s="58"/>
      <c r="S1478" s="58"/>
      <c r="T1478" s="58"/>
      <c r="U1478" s="72"/>
      <c r="V1478" s="58"/>
      <c r="W1478" s="58"/>
      <c r="X1478" s="72"/>
      <c r="Y1478" s="122"/>
      <c r="Z1478" s="123"/>
      <c r="AA1478" s="72"/>
      <c r="AB1478" s="59"/>
      <c r="AD1478" s="120"/>
      <c r="AE1478" s="125" t="str">
        <f>Daten!$A$35</f>
        <v>Fredenbeck</v>
      </c>
      <c r="AF1478" s="58"/>
      <c r="AG1478" s="58"/>
      <c r="AH1478" s="58"/>
      <c r="AI1478" s="58"/>
      <c r="AJ1478" s="58"/>
      <c r="AK1478" s="58"/>
    </row>
    <row r="1479" spans="1:37">
      <c r="A1479" s="65" t="s">
        <v>129</v>
      </c>
      <c r="N1479" s="61"/>
      <c r="O1479" s="64" t="s">
        <v>129</v>
      </c>
      <c r="AB1479" s="61"/>
      <c r="AD1479" s="64" t="s">
        <v>130</v>
      </c>
    </row>
    <row r="1480" spans="1:37">
      <c r="A1480" s="57"/>
      <c r="B1480" s="58"/>
      <c r="C1480" s="58"/>
      <c r="D1480" s="58"/>
      <c r="E1480" s="58"/>
      <c r="F1480" s="58"/>
      <c r="G1480" s="58"/>
      <c r="H1480" s="58"/>
      <c r="I1480" s="58"/>
      <c r="J1480" s="58"/>
      <c r="K1480" s="58"/>
      <c r="L1480" s="58"/>
      <c r="M1480" s="58"/>
      <c r="N1480" s="59"/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8"/>
      <c r="AB1480" s="59"/>
      <c r="AD1480" s="58"/>
      <c r="AE1480" s="126" t="str">
        <f>Daten!$A$32</f>
        <v>05.05.2017</v>
      </c>
      <c r="AF1480" s="58"/>
      <c r="AG1480" s="58"/>
      <c r="AH1480" s="58"/>
      <c r="AI1480" s="58"/>
      <c r="AJ1480" s="58"/>
      <c r="AK1480" s="58"/>
    </row>
    <row r="1481" spans="1:37" ht="12" customHeight="1"/>
    <row r="1482" spans="1:37">
      <c r="A1482" s="51" t="s">
        <v>95</v>
      </c>
      <c r="B1482" s="52"/>
      <c r="C1482" s="52"/>
      <c r="D1482" s="52"/>
      <c r="E1482" s="53"/>
      <c r="F1482" s="54" t="s">
        <v>96</v>
      </c>
      <c r="G1482" s="52"/>
      <c r="H1482" s="52"/>
      <c r="I1482" s="52"/>
      <c r="J1482" s="52"/>
      <c r="K1482" s="52"/>
      <c r="L1482" s="52"/>
      <c r="M1482" s="52"/>
      <c r="N1482" s="52"/>
      <c r="O1482" s="52"/>
      <c r="P1482" s="53"/>
      <c r="Q1482" s="54" t="s">
        <v>97</v>
      </c>
      <c r="R1482" s="52"/>
      <c r="S1482" s="52"/>
      <c r="T1482" s="52"/>
      <c r="U1482" s="52"/>
      <c r="V1482" s="52"/>
      <c r="W1482" s="52"/>
      <c r="X1482" s="52"/>
      <c r="Y1482" s="52"/>
      <c r="Z1482" s="52"/>
      <c r="AA1482" s="52"/>
      <c r="AB1482" s="53"/>
      <c r="AC1482" s="55" t="s">
        <v>98</v>
      </c>
    </row>
    <row r="1483" spans="1:37">
      <c r="A1483" s="57"/>
      <c r="B1483" s="58"/>
      <c r="C1483" s="58"/>
      <c r="D1483" s="58"/>
      <c r="E1483" s="59"/>
      <c r="F1483" s="58"/>
      <c r="G1483" s="58"/>
      <c r="H1483" s="58"/>
      <c r="I1483" s="58"/>
      <c r="J1483" s="58"/>
      <c r="K1483" s="58"/>
      <c r="L1483" s="58"/>
      <c r="M1483" s="58"/>
      <c r="N1483" s="58"/>
      <c r="O1483" s="58"/>
      <c r="P1483" s="59"/>
      <c r="Q1483" s="58"/>
      <c r="R1483" s="58" t="str">
        <f ca="1">SamstagHaupt!P69</f>
        <v>MTV München</v>
      </c>
      <c r="S1483" s="58"/>
      <c r="T1483" s="58"/>
      <c r="U1483" s="58"/>
      <c r="V1483" s="58"/>
      <c r="W1483" s="58"/>
      <c r="X1483" s="58"/>
      <c r="Y1483" s="58"/>
      <c r="Z1483" s="58"/>
      <c r="AA1483" s="58" t="str">
        <f>SamstagHaupt!N69</f>
        <v>M50</v>
      </c>
      <c r="AB1483" s="59"/>
      <c r="AC1483" s="55" t="s">
        <v>99</v>
      </c>
    </row>
    <row r="1484" spans="1:37" ht="15.95" customHeight="1">
      <c r="A1484" s="60" t="s">
        <v>100</v>
      </c>
      <c r="C1484" s="56" t="str">
        <f ca="1">SamstagHaupt!I69</f>
        <v>Charlottenburger TSV</v>
      </c>
      <c r="M1484" s="61"/>
      <c r="N1484" s="62" t="s">
        <v>101</v>
      </c>
      <c r="O1484" s="63"/>
      <c r="P1484" s="56" t="str">
        <f ca="1">SamstagHaupt!M69</f>
        <v>TV Berkenbaum</v>
      </c>
      <c r="AB1484" s="61"/>
    </row>
    <row r="1485" spans="1:37">
      <c r="A1485" s="57"/>
      <c r="B1485" s="58"/>
      <c r="C1485" s="58"/>
      <c r="M1485" s="61"/>
      <c r="N1485" s="62"/>
      <c r="AB1485" s="61"/>
      <c r="AD1485" s="64" t="s">
        <v>37</v>
      </c>
      <c r="AG1485" s="64" t="s">
        <v>102</v>
      </c>
      <c r="AJ1485" s="64" t="s">
        <v>39</v>
      </c>
    </row>
    <row r="1486" spans="1:37">
      <c r="A1486" s="65" t="s">
        <v>100</v>
      </c>
      <c r="C1486" s="66"/>
      <c r="D1486" s="67"/>
      <c r="E1486" s="67"/>
      <c r="F1486" s="67"/>
      <c r="G1486" s="67"/>
      <c r="H1486" s="68"/>
      <c r="I1486" s="67"/>
      <c r="J1486" s="67"/>
      <c r="K1486" s="67"/>
      <c r="L1486" s="67"/>
      <c r="M1486" s="68"/>
      <c r="N1486" s="67"/>
      <c r="O1486" s="67"/>
      <c r="P1486" s="67"/>
      <c r="Q1486" s="67"/>
      <c r="R1486" s="68"/>
      <c r="S1486" s="67"/>
      <c r="T1486" s="67"/>
      <c r="U1486" s="67"/>
      <c r="V1486" s="67"/>
      <c r="W1486" s="68"/>
      <c r="X1486" s="67"/>
      <c r="Y1486" s="67"/>
      <c r="Z1486" s="67"/>
      <c r="AA1486" s="67"/>
      <c r="AB1486" s="68"/>
      <c r="AC1486" s="62"/>
      <c r="AD1486" s="69"/>
      <c r="AE1486" s="53"/>
      <c r="AF1486" s="62"/>
      <c r="AG1486" s="69"/>
      <c r="AH1486" s="53"/>
      <c r="AJ1486" s="69"/>
      <c r="AK1486" s="53"/>
    </row>
    <row r="1487" spans="1:37">
      <c r="A1487" s="70" t="s">
        <v>101</v>
      </c>
      <c r="B1487" s="58"/>
      <c r="C1487" s="71"/>
      <c r="D1487" s="72"/>
      <c r="E1487" s="72"/>
      <c r="F1487" s="72"/>
      <c r="G1487" s="72"/>
      <c r="H1487" s="59"/>
      <c r="I1487" s="72"/>
      <c r="J1487" s="72"/>
      <c r="K1487" s="72"/>
      <c r="L1487" s="72"/>
      <c r="M1487" s="59"/>
      <c r="N1487" s="72"/>
      <c r="O1487" s="72"/>
      <c r="P1487" s="72"/>
      <c r="Q1487" s="72"/>
      <c r="R1487" s="59"/>
      <c r="S1487" s="72"/>
      <c r="T1487" s="72"/>
      <c r="U1487" s="72"/>
      <c r="V1487" s="72"/>
      <c r="W1487" s="59"/>
      <c r="X1487" s="72"/>
      <c r="Y1487" s="72"/>
      <c r="Z1487" s="72"/>
      <c r="AA1487" s="72"/>
      <c r="AB1487" s="59"/>
      <c r="AC1487" s="62"/>
      <c r="AD1487" s="462">
        <f>SamstagHaupt!C69</f>
        <v>12</v>
      </c>
      <c r="AE1487" s="463"/>
      <c r="AF1487" s="62"/>
      <c r="AG1487" s="462">
        <f>SamstagHaupt!E69</f>
        <v>48</v>
      </c>
      <c r="AH1487" s="463"/>
      <c r="AJ1487" s="462">
        <f>SamstagHaupt!F69</f>
        <v>4</v>
      </c>
      <c r="AK1487" s="463"/>
    </row>
    <row r="1488" spans="1:37">
      <c r="A1488" s="65" t="s">
        <v>100</v>
      </c>
      <c r="C1488" s="66"/>
      <c r="D1488" s="67"/>
      <c r="E1488" s="67"/>
      <c r="F1488" s="67"/>
      <c r="G1488" s="67"/>
      <c r="H1488" s="68"/>
      <c r="I1488" s="67"/>
      <c r="J1488" s="67"/>
      <c r="K1488" s="67"/>
      <c r="L1488" s="67"/>
      <c r="M1488" s="68"/>
      <c r="N1488" s="67"/>
      <c r="O1488" s="67"/>
      <c r="P1488" s="67"/>
      <c r="Q1488" s="67"/>
      <c r="R1488" s="68"/>
      <c r="S1488" s="67"/>
      <c r="T1488" s="67"/>
      <c r="U1488" s="67"/>
      <c r="V1488" s="67"/>
      <c r="W1488" s="68"/>
      <c r="X1488" s="67"/>
      <c r="Y1488" s="67"/>
      <c r="Z1488" s="67"/>
      <c r="AA1488" s="67"/>
      <c r="AB1488" s="68"/>
      <c r="AC1488" s="62"/>
      <c r="AD1488" s="57"/>
      <c r="AE1488" s="59"/>
      <c r="AF1488" s="62"/>
      <c r="AG1488" s="57"/>
      <c r="AH1488" s="59"/>
      <c r="AJ1488" s="57"/>
      <c r="AK1488" s="59"/>
    </row>
    <row r="1489" spans="1:37">
      <c r="A1489" s="70" t="s">
        <v>101</v>
      </c>
      <c r="B1489" s="58"/>
      <c r="C1489" s="71"/>
      <c r="D1489" s="72"/>
      <c r="E1489" s="72"/>
      <c r="F1489" s="72"/>
      <c r="G1489" s="72"/>
      <c r="H1489" s="59"/>
      <c r="I1489" s="72"/>
      <c r="J1489" s="72"/>
      <c r="K1489" s="72"/>
      <c r="L1489" s="72"/>
      <c r="M1489" s="59"/>
      <c r="N1489" s="72"/>
      <c r="O1489" s="72"/>
      <c r="P1489" s="72"/>
      <c r="Q1489" s="72"/>
      <c r="R1489" s="59"/>
      <c r="S1489" s="72"/>
      <c r="T1489" s="72"/>
      <c r="U1489" s="72"/>
      <c r="V1489" s="72"/>
      <c r="W1489" s="59"/>
      <c r="X1489" s="72"/>
      <c r="Y1489" s="72"/>
      <c r="Z1489" s="72"/>
      <c r="AA1489" s="72"/>
      <c r="AB1489" s="59"/>
      <c r="AC1489" s="62"/>
      <c r="AD1489" s="62"/>
      <c r="AE1489" s="62"/>
      <c r="AF1489" s="62"/>
      <c r="AG1489" s="62"/>
    </row>
    <row r="1490" spans="1:37">
      <c r="A1490" s="65" t="s">
        <v>100</v>
      </c>
      <c r="C1490" s="66"/>
      <c r="D1490" s="67"/>
      <c r="E1490" s="67"/>
      <c r="F1490" s="67"/>
      <c r="G1490" s="67"/>
      <c r="H1490" s="68"/>
      <c r="I1490" s="67"/>
      <c r="J1490" s="67"/>
      <c r="K1490" s="67"/>
      <c r="L1490" s="67"/>
      <c r="M1490" s="68"/>
      <c r="N1490" s="67"/>
      <c r="O1490" s="67"/>
      <c r="P1490" s="67"/>
      <c r="Q1490" s="67"/>
      <c r="R1490" s="68"/>
      <c r="S1490" s="67"/>
      <c r="T1490" s="67"/>
      <c r="U1490" s="67"/>
      <c r="V1490" s="67"/>
      <c r="W1490" s="68"/>
      <c r="X1490" s="67"/>
      <c r="Y1490" s="67"/>
      <c r="Z1490" s="67"/>
      <c r="AA1490" s="67"/>
      <c r="AB1490" s="68"/>
      <c r="AC1490" s="62"/>
      <c r="AD1490" s="73" t="s">
        <v>103</v>
      </c>
      <c r="AE1490" s="62"/>
      <c r="AF1490" s="62"/>
      <c r="AG1490" s="62"/>
    </row>
    <row r="1491" spans="1:37">
      <c r="A1491" s="70" t="s">
        <v>101</v>
      </c>
      <c r="B1491" s="58"/>
      <c r="C1491" s="71"/>
      <c r="D1491" s="72"/>
      <c r="E1491" s="72"/>
      <c r="F1491" s="72"/>
      <c r="G1491" s="72"/>
      <c r="H1491" s="59"/>
      <c r="I1491" s="72"/>
      <c r="J1491" s="72"/>
      <c r="K1491" s="72"/>
      <c r="L1491" s="72"/>
      <c r="M1491" s="59"/>
      <c r="N1491" s="72"/>
      <c r="O1491" s="72"/>
      <c r="P1491" s="72"/>
      <c r="Q1491" s="72"/>
      <c r="R1491" s="59"/>
      <c r="S1491" s="72"/>
      <c r="T1491" s="72"/>
      <c r="U1491" s="72"/>
      <c r="V1491" s="72"/>
      <c r="W1491" s="59"/>
      <c r="X1491" s="72"/>
      <c r="Y1491" s="72"/>
      <c r="Z1491" s="72"/>
      <c r="AA1491" s="72"/>
      <c r="AB1491" s="59"/>
      <c r="AC1491" s="62"/>
      <c r="AD1491" s="62"/>
      <c r="AE1491" s="62"/>
      <c r="AF1491" s="62"/>
      <c r="AG1491" s="62"/>
    </row>
    <row r="1492" spans="1:37">
      <c r="A1492" s="65" t="s">
        <v>100</v>
      </c>
      <c r="C1492" s="66"/>
      <c r="D1492" s="67"/>
      <c r="E1492" s="67"/>
      <c r="F1492" s="67"/>
      <c r="G1492" s="67"/>
      <c r="H1492" s="68"/>
      <c r="I1492" s="67"/>
      <c r="J1492" s="67"/>
      <c r="K1492" s="67"/>
      <c r="L1492" s="67"/>
      <c r="M1492" s="68"/>
      <c r="N1492" s="67"/>
      <c r="O1492" s="67"/>
      <c r="P1492" s="67"/>
      <c r="Q1492" s="67"/>
      <c r="R1492" s="68"/>
      <c r="S1492" s="67"/>
      <c r="T1492" s="67"/>
      <c r="U1492" s="67"/>
      <c r="V1492" s="67"/>
      <c r="W1492" s="68"/>
      <c r="X1492" s="67"/>
      <c r="Y1492" s="67"/>
      <c r="Z1492" s="67"/>
      <c r="AA1492" s="67"/>
      <c r="AB1492" s="68"/>
      <c r="AC1492" s="62"/>
      <c r="AD1492" s="74" t="str">
        <f>Daten!$A$31</f>
        <v>DM Senioren 2017</v>
      </c>
      <c r="AE1492" s="58"/>
      <c r="AF1492" s="58"/>
      <c r="AG1492" s="58"/>
      <c r="AH1492" s="58"/>
      <c r="AI1492" s="58"/>
      <c r="AJ1492" s="58"/>
      <c r="AK1492" s="58"/>
    </row>
    <row r="1493" spans="1:37">
      <c r="A1493" s="70" t="s">
        <v>101</v>
      </c>
      <c r="B1493" s="58"/>
      <c r="C1493" s="71"/>
      <c r="D1493" s="72"/>
      <c r="E1493" s="72"/>
      <c r="F1493" s="72"/>
      <c r="G1493" s="72"/>
      <c r="H1493" s="59"/>
      <c r="I1493" s="72"/>
      <c r="J1493" s="72"/>
      <c r="K1493" s="72"/>
      <c r="L1493" s="72"/>
      <c r="M1493" s="59"/>
      <c r="N1493" s="72"/>
      <c r="O1493" s="72"/>
      <c r="P1493" s="72"/>
      <c r="Q1493" s="72"/>
      <c r="R1493" s="59"/>
      <c r="S1493" s="72"/>
      <c r="T1493" s="72"/>
      <c r="U1493" s="72"/>
      <c r="V1493" s="72"/>
      <c r="W1493" s="59"/>
      <c r="X1493" s="72"/>
      <c r="Y1493" s="72"/>
      <c r="Z1493" s="72"/>
      <c r="AA1493" s="72"/>
      <c r="AB1493" s="59"/>
      <c r="AC1493" s="62"/>
      <c r="AD1493" s="75" t="str">
        <f>SamstagHaupt!G69</f>
        <v>M50</v>
      </c>
      <c r="AE1493" s="76"/>
      <c r="AF1493" s="76"/>
      <c r="AG1493" s="75" t="s">
        <v>34</v>
      </c>
      <c r="AH1493" s="76"/>
      <c r="AI1493" s="76"/>
      <c r="AJ1493" s="76"/>
      <c r="AK1493" s="76"/>
    </row>
    <row r="1494" spans="1:37">
      <c r="A1494" s="65" t="s">
        <v>100</v>
      </c>
      <c r="C1494" s="66"/>
      <c r="D1494" s="67"/>
      <c r="E1494" s="67"/>
      <c r="F1494" s="67"/>
      <c r="G1494" s="67"/>
      <c r="H1494" s="68"/>
      <c r="I1494" s="67"/>
      <c r="J1494" s="67"/>
      <c r="K1494" s="67"/>
      <c r="L1494" s="67"/>
      <c r="M1494" s="68"/>
      <c r="N1494" s="67"/>
      <c r="O1494" s="67"/>
      <c r="P1494" s="67"/>
      <c r="Q1494" s="67"/>
      <c r="R1494" s="68"/>
      <c r="S1494" s="67"/>
      <c r="T1494" s="67"/>
      <c r="U1494" s="67"/>
      <c r="V1494" s="67"/>
      <c r="W1494" s="68"/>
      <c r="X1494" s="67"/>
      <c r="Y1494" s="67"/>
      <c r="Z1494" s="67"/>
      <c r="AA1494" s="67"/>
      <c r="AB1494" s="68"/>
      <c r="AC1494" s="62"/>
      <c r="AD1494" s="77"/>
      <c r="AE1494" s="62"/>
      <c r="AF1494" s="62"/>
      <c r="AG1494" s="62"/>
      <c r="AH1494" s="62"/>
      <c r="AI1494" s="62"/>
      <c r="AJ1494" s="62"/>
      <c r="AK1494" s="62"/>
    </row>
    <row r="1495" spans="1:37">
      <c r="A1495" s="70" t="s">
        <v>101</v>
      </c>
      <c r="B1495" s="58"/>
      <c r="C1495" s="71"/>
      <c r="D1495" s="72"/>
      <c r="E1495" s="72"/>
      <c r="F1495" s="72"/>
      <c r="G1495" s="72"/>
      <c r="H1495" s="59"/>
      <c r="I1495" s="72"/>
      <c r="J1495" s="72"/>
      <c r="K1495" s="72"/>
      <c r="L1495" s="72"/>
      <c r="M1495" s="59"/>
      <c r="N1495" s="72"/>
      <c r="O1495" s="72"/>
      <c r="P1495" s="72"/>
      <c r="Q1495" s="72"/>
      <c r="R1495" s="59"/>
      <c r="S1495" s="72"/>
      <c r="T1495" s="72"/>
      <c r="U1495" s="72"/>
      <c r="V1495" s="72"/>
      <c r="W1495" s="59"/>
      <c r="X1495" s="72"/>
      <c r="Y1495" s="72"/>
      <c r="Z1495" s="72"/>
      <c r="AA1495" s="72"/>
      <c r="AB1495" s="59"/>
      <c r="AC1495" s="62"/>
      <c r="AD1495" s="78" t="s">
        <v>104</v>
      </c>
      <c r="AE1495" s="76"/>
      <c r="AF1495" s="76"/>
      <c r="AG1495" s="76"/>
      <c r="AH1495" s="79"/>
      <c r="AI1495" s="76"/>
      <c r="AJ1495" s="76"/>
      <c r="AK1495" s="80"/>
    </row>
    <row r="1496" spans="1:37">
      <c r="D1496" s="64"/>
      <c r="AD1496" s="81"/>
      <c r="AE1496" s="52"/>
      <c r="AF1496" s="52"/>
      <c r="AG1496" s="52"/>
      <c r="AH1496" s="82"/>
      <c r="AI1496" s="52"/>
      <c r="AJ1496" s="52"/>
      <c r="AK1496" s="53"/>
    </row>
    <row r="1497" spans="1:37">
      <c r="A1497" s="83" t="s">
        <v>105</v>
      </c>
      <c r="B1497" s="76"/>
      <c r="C1497" s="80"/>
      <c r="D1497" s="84"/>
      <c r="E1497" s="84" t="s">
        <v>100</v>
      </c>
      <c r="F1497" s="85" t="s">
        <v>21</v>
      </c>
      <c r="G1497" s="84" t="s">
        <v>101</v>
      </c>
      <c r="H1497" s="86"/>
      <c r="I1497" s="84" t="s">
        <v>106</v>
      </c>
      <c r="J1497" s="84"/>
      <c r="K1497" s="84"/>
      <c r="L1497" s="84"/>
      <c r="M1497" s="86"/>
      <c r="N1497" s="84" t="s">
        <v>107</v>
      </c>
      <c r="O1497" s="84"/>
      <c r="P1497" s="84"/>
      <c r="Q1497" s="84"/>
      <c r="R1497" s="86"/>
      <c r="S1497" s="73"/>
      <c r="T1497" s="73"/>
      <c r="AD1497" s="87" t="s">
        <v>108</v>
      </c>
      <c r="AE1497" s="58"/>
      <c r="AF1497" s="58"/>
      <c r="AG1497" s="58"/>
      <c r="AH1497" s="72"/>
      <c r="AI1497" s="58"/>
      <c r="AJ1497" s="58"/>
      <c r="AK1497" s="59"/>
    </row>
    <row r="1498" spans="1:37">
      <c r="A1498" s="60"/>
      <c r="C1498" s="61"/>
      <c r="H1498" s="61"/>
      <c r="M1498" s="61"/>
      <c r="N1498" s="88"/>
      <c r="O1498" s="89"/>
      <c r="P1498" s="89"/>
      <c r="Q1498" s="89"/>
      <c r="R1498" s="90"/>
      <c r="S1498" s="62"/>
      <c r="T1498" s="56" t="s">
        <v>109</v>
      </c>
      <c r="AD1498" s="91"/>
      <c r="AE1498" s="62"/>
      <c r="AF1498" s="62"/>
      <c r="AG1498" s="62"/>
      <c r="AH1498" s="92"/>
      <c r="AI1498" s="62"/>
      <c r="AJ1498" s="62"/>
      <c r="AK1498" s="61"/>
    </row>
    <row r="1499" spans="1:37">
      <c r="A1499" s="93" t="s">
        <v>110</v>
      </c>
      <c r="B1499" s="58"/>
      <c r="C1499" s="59"/>
      <c r="D1499" s="58"/>
      <c r="E1499" s="58"/>
      <c r="F1499" s="94" t="s">
        <v>21</v>
      </c>
      <c r="G1499" s="58"/>
      <c r="H1499" s="59"/>
      <c r="I1499" s="58"/>
      <c r="J1499" s="58"/>
      <c r="K1499" s="94" t="s">
        <v>21</v>
      </c>
      <c r="L1499" s="58"/>
      <c r="M1499" s="59"/>
      <c r="N1499" s="95"/>
      <c r="O1499" s="95"/>
      <c r="P1499" s="96"/>
      <c r="Q1499" s="97"/>
      <c r="R1499" s="98"/>
      <c r="S1499" s="62"/>
      <c r="T1499" s="62"/>
      <c r="AD1499" s="87" t="s">
        <v>111</v>
      </c>
      <c r="AE1499" s="58"/>
      <c r="AF1499" s="58"/>
      <c r="AG1499" s="58"/>
      <c r="AH1499" s="72"/>
      <c r="AI1499" s="58"/>
      <c r="AJ1499" s="58"/>
      <c r="AK1499" s="59"/>
    </row>
    <row r="1500" spans="1:37">
      <c r="A1500" s="60"/>
      <c r="C1500" s="61"/>
      <c r="H1500" s="61"/>
      <c r="K1500" s="99"/>
      <c r="M1500" s="61"/>
      <c r="N1500" s="62"/>
      <c r="Q1500" s="100"/>
      <c r="R1500" s="61"/>
      <c r="S1500" s="62"/>
      <c r="T1500" s="58"/>
      <c r="U1500" s="58"/>
      <c r="V1500" s="58"/>
      <c r="W1500" s="58"/>
      <c r="X1500" s="58"/>
      <c r="Y1500" s="58"/>
      <c r="Z1500" s="58"/>
      <c r="AA1500" s="58"/>
      <c r="AB1500" s="58"/>
      <c r="AC1500" s="62"/>
      <c r="AD1500" s="91"/>
      <c r="AE1500" s="62"/>
      <c r="AF1500" s="62"/>
      <c r="AG1500" s="62"/>
      <c r="AH1500" s="92"/>
      <c r="AI1500" s="62"/>
      <c r="AJ1500" s="62"/>
      <c r="AK1500" s="61"/>
    </row>
    <row r="1501" spans="1:37">
      <c r="A1501" s="93" t="s">
        <v>112</v>
      </c>
      <c r="B1501" s="58"/>
      <c r="C1501" s="59"/>
      <c r="D1501" s="58"/>
      <c r="E1501" s="58"/>
      <c r="F1501" s="94" t="s">
        <v>21</v>
      </c>
      <c r="G1501" s="58"/>
      <c r="H1501" s="59"/>
      <c r="I1501" s="58"/>
      <c r="J1501" s="58"/>
      <c r="K1501" s="94" t="s">
        <v>21</v>
      </c>
      <c r="L1501" s="58"/>
      <c r="M1501" s="59"/>
      <c r="N1501" s="58"/>
      <c r="O1501" s="58"/>
      <c r="P1501" s="94" t="s">
        <v>21</v>
      </c>
      <c r="Q1501" s="101"/>
      <c r="R1501" s="59"/>
      <c r="S1501" s="62"/>
      <c r="T1501" s="62"/>
      <c r="AD1501" s="87" t="s">
        <v>113</v>
      </c>
      <c r="AE1501" s="58"/>
      <c r="AF1501" s="58"/>
      <c r="AG1501" s="58"/>
      <c r="AH1501" s="72"/>
      <c r="AI1501" s="58"/>
      <c r="AJ1501" s="58"/>
      <c r="AK1501" s="59"/>
    </row>
    <row r="1502" spans="1:37">
      <c r="AD1502" s="91" t="s">
        <v>114</v>
      </c>
      <c r="AE1502" s="62"/>
      <c r="AF1502" s="62"/>
      <c r="AG1502" s="62"/>
      <c r="AH1502" s="92"/>
      <c r="AI1502" s="62"/>
      <c r="AJ1502" s="62"/>
      <c r="AK1502" s="61"/>
    </row>
    <row r="1503" spans="1:37">
      <c r="A1503" s="102"/>
      <c r="B1503" s="76"/>
      <c r="C1503" s="76"/>
      <c r="D1503" s="76"/>
      <c r="E1503" s="76" t="s">
        <v>100</v>
      </c>
      <c r="F1503" s="76"/>
      <c r="G1503" s="76"/>
      <c r="H1503" s="76"/>
      <c r="I1503" s="76"/>
      <c r="J1503" s="76"/>
      <c r="K1503" s="76"/>
      <c r="L1503" s="76"/>
      <c r="M1503" s="76"/>
      <c r="N1503" s="85" t="s">
        <v>40</v>
      </c>
      <c r="O1503" s="76"/>
      <c r="P1503" s="76"/>
      <c r="Q1503" s="76"/>
      <c r="R1503" s="76"/>
      <c r="S1503" s="76"/>
      <c r="T1503" s="76" t="s">
        <v>101</v>
      </c>
      <c r="U1503" s="76"/>
      <c r="V1503" s="76"/>
      <c r="W1503" s="76"/>
      <c r="X1503" s="76"/>
      <c r="Y1503" s="76"/>
      <c r="Z1503" s="76"/>
      <c r="AA1503" s="76"/>
      <c r="AB1503" s="80"/>
      <c r="AD1503" s="87" t="s">
        <v>115</v>
      </c>
      <c r="AE1503" s="58"/>
      <c r="AF1503" s="58"/>
      <c r="AG1503" s="58"/>
      <c r="AH1503" s="72"/>
      <c r="AI1503" s="58"/>
      <c r="AJ1503" s="58"/>
      <c r="AK1503" s="59"/>
    </row>
    <row r="1504" spans="1:37">
      <c r="A1504" s="103" t="s">
        <v>116</v>
      </c>
      <c r="B1504" s="104" t="s">
        <v>117</v>
      </c>
      <c r="C1504" s="104"/>
      <c r="D1504" s="104"/>
      <c r="E1504" s="104"/>
      <c r="F1504" s="104"/>
      <c r="G1504" s="105"/>
      <c r="H1504" s="104" t="s">
        <v>118</v>
      </c>
      <c r="I1504" s="104"/>
      <c r="J1504" s="105"/>
      <c r="K1504" s="106" t="s">
        <v>119</v>
      </c>
      <c r="L1504" s="107" t="s">
        <v>120</v>
      </c>
      <c r="M1504" s="108"/>
      <c r="N1504" s="109" t="s">
        <v>94</v>
      </c>
      <c r="O1504" s="105" t="s">
        <v>116</v>
      </c>
      <c r="P1504" s="104" t="s">
        <v>117</v>
      </c>
      <c r="Q1504" s="104"/>
      <c r="R1504" s="104"/>
      <c r="S1504" s="104"/>
      <c r="T1504" s="104"/>
      <c r="U1504" s="105"/>
      <c r="V1504" s="104" t="s">
        <v>118</v>
      </c>
      <c r="W1504" s="104"/>
      <c r="X1504" s="105"/>
      <c r="Y1504" s="106" t="s">
        <v>119</v>
      </c>
      <c r="Z1504" s="107" t="s">
        <v>120</v>
      </c>
      <c r="AA1504" s="108"/>
      <c r="AB1504" s="109" t="s">
        <v>94</v>
      </c>
    </row>
    <row r="1505" spans="1:37">
      <c r="A1505" s="110" t="s">
        <v>121</v>
      </c>
      <c r="B1505" s="111"/>
      <c r="C1505" s="111"/>
      <c r="D1505" s="111"/>
      <c r="E1505" s="111"/>
      <c r="F1505" s="111"/>
      <c r="G1505" s="112"/>
      <c r="H1505" s="111"/>
      <c r="I1505" s="111"/>
      <c r="J1505" s="112"/>
      <c r="K1505" s="113"/>
      <c r="L1505" s="114"/>
      <c r="M1505" s="115"/>
      <c r="N1505" s="116"/>
      <c r="O1505" s="117" t="s">
        <v>121</v>
      </c>
      <c r="P1505" s="111"/>
      <c r="Q1505" s="111"/>
      <c r="R1505" s="111"/>
      <c r="S1505" s="111"/>
      <c r="T1505" s="111"/>
      <c r="U1505" s="112"/>
      <c r="V1505" s="111"/>
      <c r="W1505" s="111"/>
      <c r="X1505" s="112"/>
      <c r="Y1505" s="113"/>
      <c r="Z1505" s="114"/>
      <c r="AA1505" s="115"/>
      <c r="AB1505" s="116"/>
      <c r="AD1505" s="64" t="s">
        <v>122</v>
      </c>
    </row>
    <row r="1506" spans="1:37">
      <c r="A1506" s="110" t="s">
        <v>123</v>
      </c>
      <c r="B1506" s="111"/>
      <c r="C1506" s="111"/>
      <c r="D1506" s="111"/>
      <c r="E1506" s="111"/>
      <c r="F1506" s="111"/>
      <c r="G1506" s="112"/>
      <c r="H1506" s="111"/>
      <c r="I1506" s="111"/>
      <c r="J1506" s="112"/>
      <c r="K1506" s="118"/>
      <c r="L1506" s="119"/>
      <c r="M1506" s="112"/>
      <c r="N1506" s="116"/>
      <c r="O1506" s="117" t="s">
        <v>123</v>
      </c>
      <c r="P1506" s="111"/>
      <c r="Q1506" s="111"/>
      <c r="R1506" s="111"/>
      <c r="S1506" s="111"/>
      <c r="T1506" s="111"/>
      <c r="U1506" s="112"/>
      <c r="V1506" s="111"/>
      <c r="W1506" s="111"/>
      <c r="X1506" s="112"/>
      <c r="Y1506" s="118"/>
      <c r="Z1506" s="119"/>
      <c r="AA1506" s="112"/>
      <c r="AB1506" s="116"/>
      <c r="AD1506" s="120"/>
      <c r="AE1506" s="58"/>
      <c r="AF1506" s="58"/>
      <c r="AG1506" s="58"/>
      <c r="AH1506" s="58"/>
      <c r="AI1506" s="58"/>
      <c r="AJ1506" s="58"/>
      <c r="AK1506" s="58"/>
    </row>
    <row r="1507" spans="1:37">
      <c r="A1507" s="110" t="s">
        <v>124</v>
      </c>
      <c r="B1507" s="111"/>
      <c r="C1507" s="111"/>
      <c r="D1507" s="111"/>
      <c r="E1507" s="111"/>
      <c r="F1507" s="111"/>
      <c r="G1507" s="112"/>
      <c r="H1507" s="111"/>
      <c r="I1507" s="111"/>
      <c r="J1507" s="112"/>
      <c r="K1507" s="118"/>
      <c r="L1507" s="119"/>
      <c r="M1507" s="112"/>
      <c r="N1507" s="116"/>
      <c r="O1507" s="117" t="s">
        <v>124</v>
      </c>
      <c r="P1507" s="111"/>
      <c r="Q1507" s="111"/>
      <c r="R1507" s="111"/>
      <c r="S1507" s="111"/>
      <c r="T1507" s="111"/>
      <c r="U1507" s="112"/>
      <c r="V1507" s="111"/>
      <c r="W1507" s="111"/>
      <c r="X1507" s="112"/>
      <c r="Y1507" s="118"/>
      <c r="Z1507" s="119"/>
      <c r="AA1507" s="112"/>
      <c r="AB1507" s="116"/>
      <c r="AD1507" s="64" t="s">
        <v>96</v>
      </c>
    </row>
    <row r="1508" spans="1:37">
      <c r="A1508" s="110" t="s">
        <v>125</v>
      </c>
      <c r="B1508" s="111"/>
      <c r="C1508" s="111"/>
      <c r="D1508" s="111"/>
      <c r="E1508" s="111"/>
      <c r="F1508" s="111"/>
      <c r="G1508" s="112"/>
      <c r="H1508" s="111"/>
      <c r="I1508" s="111"/>
      <c r="J1508" s="112"/>
      <c r="K1508" s="118"/>
      <c r="L1508" s="119"/>
      <c r="M1508" s="112"/>
      <c r="N1508" s="116"/>
      <c r="O1508" s="117" t="s">
        <v>125</v>
      </c>
      <c r="P1508" s="111"/>
      <c r="Q1508" s="111"/>
      <c r="R1508" s="111"/>
      <c r="S1508" s="111"/>
      <c r="T1508" s="111"/>
      <c r="U1508" s="112"/>
      <c r="V1508" s="111"/>
      <c r="W1508" s="111"/>
      <c r="X1508" s="112"/>
      <c r="Y1508" s="118"/>
      <c r="Z1508" s="119"/>
      <c r="AA1508" s="112"/>
      <c r="AB1508" s="116"/>
      <c r="AD1508" s="120"/>
      <c r="AE1508" s="58"/>
      <c r="AF1508" s="58"/>
      <c r="AG1508" s="58"/>
      <c r="AH1508" s="58"/>
      <c r="AI1508" s="58"/>
      <c r="AJ1508" s="58"/>
      <c r="AK1508" s="58"/>
    </row>
    <row r="1509" spans="1:37">
      <c r="A1509" s="110" t="s">
        <v>126</v>
      </c>
      <c r="B1509" s="111"/>
      <c r="C1509" s="111"/>
      <c r="D1509" s="111"/>
      <c r="E1509" s="111"/>
      <c r="F1509" s="111"/>
      <c r="G1509" s="112"/>
      <c r="H1509" s="111"/>
      <c r="I1509" s="111"/>
      <c r="J1509" s="112"/>
      <c r="K1509" s="118"/>
      <c r="L1509" s="119"/>
      <c r="M1509" s="112"/>
      <c r="N1509" s="116"/>
      <c r="O1509" s="117" t="s">
        <v>126</v>
      </c>
      <c r="P1509" s="111"/>
      <c r="Q1509" s="111"/>
      <c r="R1509" s="111"/>
      <c r="S1509" s="111"/>
      <c r="T1509" s="111"/>
      <c r="U1509" s="112"/>
      <c r="V1509" s="111"/>
      <c r="W1509" s="111"/>
      <c r="X1509" s="112"/>
      <c r="Y1509" s="118"/>
      <c r="Z1509" s="119"/>
      <c r="AA1509" s="112"/>
      <c r="AB1509" s="116"/>
      <c r="AD1509" s="64" t="s">
        <v>127</v>
      </c>
    </row>
    <row r="1510" spans="1:37">
      <c r="A1510" s="121" t="s">
        <v>128</v>
      </c>
      <c r="B1510" s="58"/>
      <c r="C1510" s="58"/>
      <c r="D1510" s="58"/>
      <c r="E1510" s="58"/>
      <c r="F1510" s="58"/>
      <c r="G1510" s="72"/>
      <c r="H1510" s="58"/>
      <c r="I1510" s="58"/>
      <c r="J1510" s="72"/>
      <c r="K1510" s="122"/>
      <c r="L1510" s="123"/>
      <c r="M1510" s="72"/>
      <c r="N1510" s="59"/>
      <c r="O1510" s="124" t="s">
        <v>128</v>
      </c>
      <c r="P1510" s="58"/>
      <c r="Q1510" s="58"/>
      <c r="R1510" s="58"/>
      <c r="S1510" s="58"/>
      <c r="T1510" s="58"/>
      <c r="U1510" s="72"/>
      <c r="V1510" s="58"/>
      <c r="W1510" s="58"/>
      <c r="X1510" s="72"/>
      <c r="Y1510" s="122"/>
      <c r="Z1510" s="123"/>
      <c r="AA1510" s="72"/>
      <c r="AB1510" s="59"/>
      <c r="AD1510" s="120"/>
      <c r="AE1510" s="125" t="str">
        <f>Daten!$A$35</f>
        <v>Fredenbeck</v>
      </c>
      <c r="AF1510" s="58"/>
      <c r="AG1510" s="58"/>
      <c r="AH1510" s="58"/>
      <c r="AI1510" s="58"/>
      <c r="AJ1510" s="58"/>
      <c r="AK1510" s="58"/>
    </row>
    <row r="1511" spans="1:37">
      <c r="A1511" s="65" t="s">
        <v>129</v>
      </c>
      <c r="N1511" s="61"/>
      <c r="O1511" s="64" t="s">
        <v>129</v>
      </c>
      <c r="AB1511" s="61"/>
      <c r="AD1511" s="64" t="s">
        <v>130</v>
      </c>
    </row>
    <row r="1512" spans="1:37">
      <c r="A1512" s="57"/>
      <c r="B1512" s="58"/>
      <c r="C1512" s="58"/>
      <c r="D1512" s="58"/>
      <c r="E1512" s="58"/>
      <c r="F1512" s="58"/>
      <c r="G1512" s="58"/>
      <c r="H1512" s="58"/>
      <c r="I1512" s="58"/>
      <c r="J1512" s="58"/>
      <c r="K1512" s="58"/>
      <c r="L1512" s="58"/>
      <c r="M1512" s="58"/>
      <c r="N1512" s="59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8"/>
      <c r="AB1512" s="59"/>
      <c r="AD1512" s="58"/>
      <c r="AE1512" s="126" t="str">
        <f>Daten!$A$32</f>
        <v>05.05.2017</v>
      </c>
      <c r="AF1512" s="58"/>
      <c r="AG1512" s="58"/>
      <c r="AH1512" s="58"/>
      <c r="AI1512" s="58"/>
      <c r="AJ1512" s="58"/>
      <c r="AK1512" s="58"/>
    </row>
    <row r="1513" spans="1:37">
      <c r="A1513" s="51" t="s">
        <v>95</v>
      </c>
      <c r="B1513" s="52"/>
      <c r="C1513" s="52"/>
      <c r="D1513" s="52"/>
      <c r="E1513" s="53"/>
      <c r="F1513" s="54" t="s">
        <v>96</v>
      </c>
      <c r="G1513" s="52"/>
      <c r="H1513" s="52"/>
      <c r="I1513" s="52"/>
      <c r="J1513" s="52"/>
      <c r="K1513" s="52"/>
      <c r="L1513" s="52"/>
      <c r="M1513" s="52"/>
      <c r="N1513" s="52"/>
      <c r="O1513" s="52"/>
      <c r="P1513" s="53"/>
      <c r="Q1513" s="54" t="s">
        <v>97</v>
      </c>
      <c r="R1513" s="52"/>
      <c r="S1513" s="52"/>
      <c r="T1513" s="52"/>
      <c r="U1513" s="52"/>
      <c r="V1513" s="52"/>
      <c r="W1513" s="52"/>
      <c r="X1513" s="52"/>
      <c r="Y1513" s="52"/>
      <c r="Z1513" s="52"/>
      <c r="AA1513" s="52"/>
      <c r="AB1513" s="53"/>
      <c r="AC1513" s="55" t="s">
        <v>98</v>
      </c>
    </row>
    <row r="1514" spans="1:37">
      <c r="A1514" s="57"/>
      <c r="B1514" s="58"/>
      <c r="C1514" s="58"/>
      <c r="D1514" s="58"/>
      <c r="E1514" s="59"/>
      <c r="F1514" s="58"/>
      <c r="G1514" s="58"/>
      <c r="H1514" s="58"/>
      <c r="I1514" s="58"/>
      <c r="J1514" s="58"/>
      <c r="K1514" s="58"/>
      <c r="L1514" s="58"/>
      <c r="M1514" s="58"/>
      <c r="N1514" s="58"/>
      <c r="O1514" s="58"/>
      <c r="P1514" s="59"/>
      <c r="Q1514" s="58"/>
      <c r="R1514" s="58" t="str">
        <f ca="1">SamstagHaupt!P70</f>
        <v>TV Zeilhard</v>
      </c>
      <c r="S1514" s="58"/>
      <c r="T1514" s="58"/>
      <c r="U1514" s="58"/>
      <c r="V1514" s="58"/>
      <c r="W1514" s="58"/>
      <c r="X1514" s="58"/>
      <c r="Y1514" s="58"/>
      <c r="Z1514" s="58"/>
      <c r="AA1514" s="58" t="str">
        <f>SamstagHaupt!N70</f>
        <v>M40</v>
      </c>
      <c r="AB1514" s="59"/>
      <c r="AC1514" s="55" t="s">
        <v>99</v>
      </c>
    </row>
    <row r="1515" spans="1:37" ht="15.95" customHeight="1">
      <c r="A1515" s="60" t="s">
        <v>100</v>
      </c>
      <c r="C1515" s="56" t="str">
        <f ca="1">SamstagHaupt!I70</f>
        <v>SG Arbergen-Mahndorf</v>
      </c>
      <c r="M1515" s="61"/>
      <c r="N1515" s="62" t="s">
        <v>101</v>
      </c>
      <c r="O1515" s="63"/>
      <c r="P1515" s="56" t="str">
        <f ca="1">SamstagHaupt!M70</f>
        <v>TV Winterhagen</v>
      </c>
      <c r="AB1515" s="61"/>
    </row>
    <row r="1516" spans="1:37">
      <c r="A1516" s="57"/>
      <c r="B1516" s="58"/>
      <c r="C1516" s="58"/>
      <c r="M1516" s="61"/>
      <c r="N1516" s="62"/>
      <c r="AB1516" s="61"/>
      <c r="AD1516" s="64" t="s">
        <v>37</v>
      </c>
      <c r="AG1516" s="64" t="s">
        <v>102</v>
      </c>
      <c r="AJ1516" s="64" t="s">
        <v>39</v>
      </c>
    </row>
    <row r="1517" spans="1:37">
      <c r="A1517" s="65" t="s">
        <v>100</v>
      </c>
      <c r="C1517" s="66"/>
      <c r="D1517" s="67"/>
      <c r="E1517" s="67"/>
      <c r="F1517" s="67"/>
      <c r="G1517" s="67"/>
      <c r="H1517" s="68"/>
      <c r="I1517" s="67"/>
      <c r="J1517" s="67"/>
      <c r="K1517" s="67"/>
      <c r="L1517" s="67"/>
      <c r="M1517" s="68"/>
      <c r="N1517" s="67"/>
      <c r="O1517" s="67"/>
      <c r="P1517" s="67"/>
      <c r="Q1517" s="67"/>
      <c r="R1517" s="68"/>
      <c r="S1517" s="67"/>
      <c r="T1517" s="67"/>
      <c r="U1517" s="67"/>
      <c r="V1517" s="67"/>
      <c r="W1517" s="68"/>
      <c r="X1517" s="67"/>
      <c r="Y1517" s="67"/>
      <c r="Z1517" s="67"/>
      <c r="AA1517" s="67"/>
      <c r="AB1517" s="68"/>
      <c r="AC1517" s="62"/>
      <c r="AD1517" s="69"/>
      <c r="AE1517" s="53"/>
      <c r="AF1517" s="62"/>
      <c r="AG1517" s="69"/>
      <c r="AH1517" s="53"/>
      <c r="AJ1517" s="69"/>
      <c r="AK1517" s="53"/>
    </row>
    <row r="1518" spans="1:37">
      <c r="A1518" s="70" t="s">
        <v>101</v>
      </c>
      <c r="B1518" s="58"/>
      <c r="C1518" s="71"/>
      <c r="D1518" s="72"/>
      <c r="E1518" s="72"/>
      <c r="F1518" s="72"/>
      <c r="G1518" s="72"/>
      <c r="H1518" s="59"/>
      <c r="I1518" s="72"/>
      <c r="J1518" s="72"/>
      <c r="K1518" s="72"/>
      <c r="L1518" s="72"/>
      <c r="M1518" s="59"/>
      <c r="N1518" s="72"/>
      <c r="O1518" s="72"/>
      <c r="P1518" s="72"/>
      <c r="Q1518" s="72"/>
      <c r="R1518" s="59"/>
      <c r="S1518" s="72"/>
      <c r="T1518" s="72"/>
      <c r="U1518" s="72"/>
      <c r="V1518" s="72"/>
      <c r="W1518" s="59"/>
      <c r="X1518" s="72"/>
      <c r="Y1518" s="72"/>
      <c r="Z1518" s="72"/>
      <c r="AA1518" s="72"/>
      <c r="AB1518" s="59"/>
      <c r="AC1518" s="62"/>
      <c r="AD1518" s="462">
        <f>SamstagHaupt!C70</f>
        <v>13</v>
      </c>
      <c r="AE1518" s="463"/>
      <c r="AF1518" s="62"/>
      <c r="AG1518" s="462">
        <f>SamstagHaupt!E70</f>
        <v>49</v>
      </c>
      <c r="AH1518" s="463"/>
      <c r="AJ1518" s="462">
        <f>SamstagHaupt!F70</f>
        <v>1</v>
      </c>
      <c r="AK1518" s="463"/>
    </row>
    <row r="1519" spans="1:37">
      <c r="A1519" s="65" t="s">
        <v>100</v>
      </c>
      <c r="C1519" s="66"/>
      <c r="D1519" s="67"/>
      <c r="E1519" s="67"/>
      <c r="F1519" s="67"/>
      <c r="G1519" s="67"/>
      <c r="H1519" s="68"/>
      <c r="I1519" s="67"/>
      <c r="J1519" s="67"/>
      <c r="K1519" s="67"/>
      <c r="L1519" s="67"/>
      <c r="M1519" s="68"/>
      <c r="N1519" s="67"/>
      <c r="O1519" s="67"/>
      <c r="P1519" s="67"/>
      <c r="Q1519" s="67"/>
      <c r="R1519" s="68"/>
      <c r="S1519" s="67"/>
      <c r="T1519" s="67"/>
      <c r="U1519" s="67"/>
      <c r="V1519" s="67"/>
      <c r="W1519" s="68"/>
      <c r="X1519" s="67"/>
      <c r="Y1519" s="67"/>
      <c r="Z1519" s="67"/>
      <c r="AA1519" s="67"/>
      <c r="AB1519" s="68"/>
      <c r="AC1519" s="62"/>
      <c r="AD1519" s="57"/>
      <c r="AE1519" s="59"/>
      <c r="AF1519" s="62"/>
      <c r="AG1519" s="57"/>
      <c r="AH1519" s="59"/>
      <c r="AJ1519" s="57"/>
      <c r="AK1519" s="59"/>
    </row>
    <row r="1520" spans="1:37">
      <c r="A1520" s="70" t="s">
        <v>101</v>
      </c>
      <c r="B1520" s="58"/>
      <c r="C1520" s="71"/>
      <c r="D1520" s="72"/>
      <c r="E1520" s="72"/>
      <c r="F1520" s="72"/>
      <c r="G1520" s="72"/>
      <c r="H1520" s="59"/>
      <c r="I1520" s="72"/>
      <c r="J1520" s="72"/>
      <c r="K1520" s="72"/>
      <c r="L1520" s="72"/>
      <c r="M1520" s="59"/>
      <c r="N1520" s="72"/>
      <c r="O1520" s="72"/>
      <c r="P1520" s="72"/>
      <c r="Q1520" s="72"/>
      <c r="R1520" s="59"/>
      <c r="S1520" s="72"/>
      <c r="T1520" s="72"/>
      <c r="U1520" s="72"/>
      <c r="V1520" s="72"/>
      <c r="W1520" s="59"/>
      <c r="X1520" s="72"/>
      <c r="Y1520" s="72"/>
      <c r="Z1520" s="72"/>
      <c r="AA1520" s="72"/>
      <c r="AB1520" s="59"/>
      <c r="AC1520" s="62"/>
      <c r="AD1520" s="62"/>
      <c r="AE1520" s="62"/>
      <c r="AF1520" s="62"/>
      <c r="AG1520" s="62"/>
    </row>
    <row r="1521" spans="1:37">
      <c r="A1521" s="65" t="s">
        <v>100</v>
      </c>
      <c r="C1521" s="66"/>
      <c r="D1521" s="67"/>
      <c r="E1521" s="67"/>
      <c r="F1521" s="67"/>
      <c r="G1521" s="67"/>
      <c r="H1521" s="68"/>
      <c r="I1521" s="67"/>
      <c r="J1521" s="67"/>
      <c r="K1521" s="67"/>
      <c r="L1521" s="67"/>
      <c r="M1521" s="68"/>
      <c r="N1521" s="67"/>
      <c r="O1521" s="67"/>
      <c r="P1521" s="67"/>
      <c r="Q1521" s="67"/>
      <c r="R1521" s="68"/>
      <c r="S1521" s="67"/>
      <c r="T1521" s="67"/>
      <c r="U1521" s="67"/>
      <c r="V1521" s="67"/>
      <c r="W1521" s="68"/>
      <c r="X1521" s="67"/>
      <c r="Y1521" s="67"/>
      <c r="Z1521" s="67"/>
      <c r="AA1521" s="67"/>
      <c r="AB1521" s="68"/>
      <c r="AC1521" s="62"/>
      <c r="AD1521" s="73" t="s">
        <v>103</v>
      </c>
      <c r="AE1521" s="62"/>
      <c r="AF1521" s="62"/>
      <c r="AG1521" s="62"/>
    </row>
    <row r="1522" spans="1:37">
      <c r="A1522" s="70" t="s">
        <v>101</v>
      </c>
      <c r="B1522" s="58"/>
      <c r="C1522" s="71"/>
      <c r="D1522" s="72"/>
      <c r="E1522" s="72"/>
      <c r="F1522" s="72"/>
      <c r="G1522" s="72"/>
      <c r="H1522" s="59"/>
      <c r="I1522" s="72"/>
      <c r="J1522" s="72"/>
      <c r="K1522" s="72"/>
      <c r="L1522" s="72"/>
      <c r="M1522" s="59"/>
      <c r="N1522" s="72"/>
      <c r="O1522" s="72"/>
      <c r="P1522" s="72"/>
      <c r="Q1522" s="72"/>
      <c r="R1522" s="59"/>
      <c r="S1522" s="72"/>
      <c r="T1522" s="72"/>
      <c r="U1522" s="72"/>
      <c r="V1522" s="72"/>
      <c r="W1522" s="59"/>
      <c r="X1522" s="72"/>
      <c r="Y1522" s="72"/>
      <c r="Z1522" s="72"/>
      <c r="AA1522" s="72"/>
      <c r="AB1522" s="59"/>
      <c r="AC1522" s="62"/>
      <c r="AD1522" s="62"/>
      <c r="AE1522" s="62"/>
      <c r="AF1522" s="62"/>
      <c r="AG1522" s="62"/>
    </row>
    <row r="1523" spans="1:37">
      <c r="A1523" s="65" t="s">
        <v>100</v>
      </c>
      <c r="C1523" s="66"/>
      <c r="D1523" s="67"/>
      <c r="E1523" s="67"/>
      <c r="F1523" s="67"/>
      <c r="G1523" s="67"/>
      <c r="H1523" s="68"/>
      <c r="I1523" s="67"/>
      <c r="J1523" s="67"/>
      <c r="K1523" s="67"/>
      <c r="L1523" s="67"/>
      <c r="M1523" s="68"/>
      <c r="N1523" s="67"/>
      <c r="O1523" s="67"/>
      <c r="P1523" s="67"/>
      <c r="Q1523" s="67"/>
      <c r="R1523" s="68"/>
      <c r="S1523" s="67"/>
      <c r="T1523" s="67"/>
      <c r="U1523" s="67"/>
      <c r="V1523" s="67"/>
      <c r="W1523" s="68"/>
      <c r="X1523" s="67"/>
      <c r="Y1523" s="67"/>
      <c r="Z1523" s="67"/>
      <c r="AA1523" s="67"/>
      <c r="AB1523" s="68"/>
      <c r="AC1523" s="62"/>
      <c r="AD1523" s="74" t="str">
        <f>Daten!$A$31</f>
        <v>DM Senioren 2017</v>
      </c>
      <c r="AE1523" s="58"/>
      <c r="AF1523" s="58"/>
      <c r="AG1523" s="58"/>
      <c r="AH1523" s="58"/>
      <c r="AI1523" s="58"/>
      <c r="AJ1523" s="58"/>
      <c r="AK1523" s="58"/>
    </row>
    <row r="1524" spans="1:37">
      <c r="A1524" s="70" t="s">
        <v>101</v>
      </c>
      <c r="B1524" s="58"/>
      <c r="C1524" s="71"/>
      <c r="D1524" s="72"/>
      <c r="E1524" s="72"/>
      <c r="F1524" s="72"/>
      <c r="G1524" s="72"/>
      <c r="H1524" s="59"/>
      <c r="I1524" s="72"/>
      <c r="J1524" s="72"/>
      <c r="K1524" s="72"/>
      <c r="L1524" s="72"/>
      <c r="M1524" s="59"/>
      <c r="N1524" s="72"/>
      <c r="O1524" s="72"/>
      <c r="P1524" s="72"/>
      <c r="Q1524" s="72"/>
      <c r="R1524" s="59"/>
      <c r="S1524" s="72"/>
      <c r="T1524" s="72"/>
      <c r="U1524" s="72"/>
      <c r="V1524" s="72"/>
      <c r="W1524" s="59"/>
      <c r="X1524" s="72"/>
      <c r="Y1524" s="72"/>
      <c r="Z1524" s="72"/>
      <c r="AA1524" s="72"/>
      <c r="AB1524" s="59"/>
      <c r="AC1524" s="62"/>
      <c r="AD1524" s="75" t="str">
        <f>SamstagHaupt!G70</f>
        <v>M40</v>
      </c>
      <c r="AE1524" s="76"/>
      <c r="AF1524" s="76"/>
      <c r="AG1524" s="75" t="s">
        <v>34</v>
      </c>
      <c r="AH1524" s="76"/>
      <c r="AI1524" s="76"/>
      <c r="AJ1524" s="76"/>
      <c r="AK1524" s="76"/>
    </row>
    <row r="1525" spans="1:37">
      <c r="A1525" s="65" t="s">
        <v>100</v>
      </c>
      <c r="C1525" s="66"/>
      <c r="D1525" s="67"/>
      <c r="E1525" s="67"/>
      <c r="F1525" s="67"/>
      <c r="G1525" s="67"/>
      <c r="H1525" s="68"/>
      <c r="I1525" s="67"/>
      <c r="J1525" s="67"/>
      <c r="K1525" s="67"/>
      <c r="L1525" s="67"/>
      <c r="M1525" s="68"/>
      <c r="N1525" s="67"/>
      <c r="O1525" s="67"/>
      <c r="P1525" s="67"/>
      <c r="Q1525" s="67"/>
      <c r="R1525" s="68"/>
      <c r="S1525" s="67"/>
      <c r="T1525" s="67"/>
      <c r="U1525" s="67"/>
      <c r="V1525" s="67"/>
      <c r="W1525" s="68"/>
      <c r="X1525" s="67"/>
      <c r="Y1525" s="67"/>
      <c r="Z1525" s="67"/>
      <c r="AA1525" s="67"/>
      <c r="AB1525" s="68"/>
      <c r="AC1525" s="62"/>
      <c r="AD1525" s="77"/>
      <c r="AE1525" s="62"/>
      <c r="AF1525" s="62"/>
      <c r="AG1525" s="62"/>
      <c r="AH1525" s="62"/>
      <c r="AI1525" s="62"/>
      <c r="AJ1525" s="62"/>
      <c r="AK1525" s="62"/>
    </row>
    <row r="1526" spans="1:37">
      <c r="A1526" s="70" t="s">
        <v>101</v>
      </c>
      <c r="B1526" s="58"/>
      <c r="C1526" s="71"/>
      <c r="D1526" s="72"/>
      <c r="E1526" s="72"/>
      <c r="F1526" s="72"/>
      <c r="G1526" s="72"/>
      <c r="H1526" s="59"/>
      <c r="I1526" s="72"/>
      <c r="J1526" s="72"/>
      <c r="K1526" s="72"/>
      <c r="L1526" s="72"/>
      <c r="M1526" s="59"/>
      <c r="N1526" s="72"/>
      <c r="O1526" s="72"/>
      <c r="P1526" s="72"/>
      <c r="Q1526" s="72"/>
      <c r="R1526" s="59"/>
      <c r="S1526" s="72"/>
      <c r="T1526" s="72"/>
      <c r="U1526" s="72"/>
      <c r="V1526" s="72"/>
      <c r="W1526" s="59"/>
      <c r="X1526" s="72"/>
      <c r="Y1526" s="72"/>
      <c r="Z1526" s="72"/>
      <c r="AA1526" s="72"/>
      <c r="AB1526" s="59"/>
      <c r="AC1526" s="62"/>
      <c r="AD1526" s="78" t="s">
        <v>104</v>
      </c>
      <c r="AE1526" s="76"/>
      <c r="AF1526" s="76"/>
      <c r="AG1526" s="76"/>
      <c r="AH1526" s="79"/>
      <c r="AI1526" s="76"/>
      <c r="AJ1526" s="76"/>
      <c r="AK1526" s="80"/>
    </row>
    <row r="1527" spans="1:37">
      <c r="D1527" s="64"/>
      <c r="AD1527" s="81"/>
      <c r="AE1527" s="52"/>
      <c r="AF1527" s="52"/>
      <c r="AG1527" s="52"/>
      <c r="AH1527" s="82"/>
      <c r="AI1527" s="52"/>
      <c r="AJ1527" s="52"/>
      <c r="AK1527" s="53"/>
    </row>
    <row r="1528" spans="1:37">
      <c r="A1528" s="83" t="s">
        <v>105</v>
      </c>
      <c r="B1528" s="76"/>
      <c r="C1528" s="80"/>
      <c r="D1528" s="84"/>
      <c r="E1528" s="84" t="s">
        <v>100</v>
      </c>
      <c r="F1528" s="85" t="s">
        <v>21</v>
      </c>
      <c r="G1528" s="84" t="s">
        <v>101</v>
      </c>
      <c r="H1528" s="86"/>
      <c r="I1528" s="84" t="s">
        <v>106</v>
      </c>
      <c r="J1528" s="84"/>
      <c r="K1528" s="84"/>
      <c r="L1528" s="84"/>
      <c r="M1528" s="86"/>
      <c r="N1528" s="84" t="s">
        <v>107</v>
      </c>
      <c r="O1528" s="84"/>
      <c r="P1528" s="84"/>
      <c r="Q1528" s="84"/>
      <c r="R1528" s="86"/>
      <c r="S1528" s="73"/>
      <c r="T1528" s="73"/>
      <c r="AD1528" s="87" t="s">
        <v>108</v>
      </c>
      <c r="AE1528" s="58"/>
      <c r="AF1528" s="58"/>
      <c r="AG1528" s="58"/>
      <c r="AH1528" s="72"/>
      <c r="AI1528" s="58"/>
      <c r="AJ1528" s="58"/>
      <c r="AK1528" s="59"/>
    </row>
    <row r="1529" spans="1:37">
      <c r="A1529" s="60"/>
      <c r="C1529" s="61"/>
      <c r="H1529" s="61"/>
      <c r="M1529" s="61"/>
      <c r="N1529" s="88"/>
      <c r="O1529" s="89"/>
      <c r="P1529" s="89"/>
      <c r="Q1529" s="89"/>
      <c r="R1529" s="90"/>
      <c r="S1529" s="62"/>
      <c r="T1529" s="56" t="s">
        <v>109</v>
      </c>
      <c r="AD1529" s="91"/>
      <c r="AE1529" s="62"/>
      <c r="AF1529" s="62"/>
      <c r="AG1529" s="62"/>
      <c r="AH1529" s="92"/>
      <c r="AI1529" s="62"/>
      <c r="AJ1529" s="62"/>
      <c r="AK1529" s="61"/>
    </row>
    <row r="1530" spans="1:37">
      <c r="A1530" s="93" t="s">
        <v>110</v>
      </c>
      <c r="B1530" s="58"/>
      <c r="C1530" s="59"/>
      <c r="D1530" s="58"/>
      <c r="E1530" s="58"/>
      <c r="F1530" s="94" t="s">
        <v>21</v>
      </c>
      <c r="G1530" s="58"/>
      <c r="H1530" s="59"/>
      <c r="I1530" s="58"/>
      <c r="J1530" s="58"/>
      <c r="K1530" s="94" t="s">
        <v>21</v>
      </c>
      <c r="L1530" s="58"/>
      <c r="M1530" s="59"/>
      <c r="N1530" s="95"/>
      <c r="O1530" s="95"/>
      <c r="P1530" s="96"/>
      <c r="Q1530" s="97"/>
      <c r="R1530" s="98"/>
      <c r="S1530" s="62"/>
      <c r="T1530" s="62"/>
      <c r="AD1530" s="87" t="s">
        <v>111</v>
      </c>
      <c r="AE1530" s="58"/>
      <c r="AF1530" s="58"/>
      <c r="AG1530" s="58"/>
      <c r="AH1530" s="72"/>
      <c r="AI1530" s="58"/>
      <c r="AJ1530" s="58"/>
      <c r="AK1530" s="59"/>
    </row>
    <row r="1531" spans="1:37">
      <c r="A1531" s="60"/>
      <c r="C1531" s="61"/>
      <c r="H1531" s="61"/>
      <c r="K1531" s="99"/>
      <c r="M1531" s="61"/>
      <c r="N1531" s="62"/>
      <c r="Q1531" s="100"/>
      <c r="R1531" s="61"/>
      <c r="S1531" s="62"/>
      <c r="T1531" s="58"/>
      <c r="U1531" s="58"/>
      <c r="V1531" s="58"/>
      <c r="W1531" s="58"/>
      <c r="X1531" s="58"/>
      <c r="Y1531" s="58"/>
      <c r="Z1531" s="58"/>
      <c r="AA1531" s="58"/>
      <c r="AB1531" s="58"/>
      <c r="AC1531" s="62"/>
      <c r="AD1531" s="91"/>
      <c r="AE1531" s="62"/>
      <c r="AF1531" s="62"/>
      <c r="AG1531" s="62"/>
      <c r="AH1531" s="92"/>
      <c r="AI1531" s="62"/>
      <c r="AJ1531" s="62"/>
      <c r="AK1531" s="61"/>
    </row>
    <row r="1532" spans="1:37">
      <c r="A1532" s="93" t="s">
        <v>112</v>
      </c>
      <c r="B1532" s="58"/>
      <c r="C1532" s="59"/>
      <c r="D1532" s="58"/>
      <c r="E1532" s="58"/>
      <c r="F1532" s="94" t="s">
        <v>21</v>
      </c>
      <c r="G1532" s="58"/>
      <c r="H1532" s="59"/>
      <c r="I1532" s="58"/>
      <c r="J1532" s="58"/>
      <c r="K1532" s="94" t="s">
        <v>21</v>
      </c>
      <c r="L1532" s="58"/>
      <c r="M1532" s="59"/>
      <c r="N1532" s="58"/>
      <c r="O1532" s="58"/>
      <c r="P1532" s="94" t="s">
        <v>21</v>
      </c>
      <c r="Q1532" s="101"/>
      <c r="R1532" s="59"/>
      <c r="S1532" s="62"/>
      <c r="T1532" s="62"/>
      <c r="AD1532" s="87" t="s">
        <v>113</v>
      </c>
      <c r="AE1532" s="58"/>
      <c r="AF1532" s="58"/>
      <c r="AG1532" s="58"/>
      <c r="AH1532" s="72"/>
      <c r="AI1532" s="58"/>
      <c r="AJ1532" s="58"/>
      <c r="AK1532" s="59"/>
    </row>
    <row r="1533" spans="1:37">
      <c r="AD1533" s="91" t="s">
        <v>114</v>
      </c>
      <c r="AE1533" s="62"/>
      <c r="AF1533" s="62"/>
      <c r="AG1533" s="62"/>
      <c r="AH1533" s="92"/>
      <c r="AI1533" s="62"/>
      <c r="AJ1533" s="62"/>
      <c r="AK1533" s="61"/>
    </row>
    <row r="1534" spans="1:37">
      <c r="A1534" s="102"/>
      <c r="B1534" s="76"/>
      <c r="C1534" s="76"/>
      <c r="D1534" s="76"/>
      <c r="E1534" s="76" t="s">
        <v>100</v>
      </c>
      <c r="F1534" s="76"/>
      <c r="G1534" s="76"/>
      <c r="H1534" s="76"/>
      <c r="I1534" s="76"/>
      <c r="J1534" s="76"/>
      <c r="K1534" s="76"/>
      <c r="L1534" s="76"/>
      <c r="M1534" s="76"/>
      <c r="N1534" s="85" t="s">
        <v>40</v>
      </c>
      <c r="O1534" s="76"/>
      <c r="P1534" s="76"/>
      <c r="Q1534" s="76"/>
      <c r="R1534" s="76"/>
      <c r="S1534" s="76"/>
      <c r="T1534" s="76" t="s">
        <v>101</v>
      </c>
      <c r="U1534" s="76"/>
      <c r="V1534" s="76"/>
      <c r="W1534" s="76"/>
      <c r="X1534" s="76"/>
      <c r="Y1534" s="76"/>
      <c r="Z1534" s="76"/>
      <c r="AA1534" s="76"/>
      <c r="AB1534" s="80"/>
      <c r="AD1534" s="87" t="s">
        <v>115</v>
      </c>
      <c r="AE1534" s="58"/>
      <c r="AF1534" s="58"/>
      <c r="AG1534" s="58"/>
      <c r="AH1534" s="72"/>
      <c r="AI1534" s="58"/>
      <c r="AJ1534" s="58"/>
      <c r="AK1534" s="59"/>
    </row>
    <row r="1535" spans="1:37">
      <c r="A1535" s="103" t="s">
        <v>116</v>
      </c>
      <c r="B1535" s="104" t="s">
        <v>117</v>
      </c>
      <c r="C1535" s="104"/>
      <c r="D1535" s="104"/>
      <c r="E1535" s="104"/>
      <c r="F1535" s="104"/>
      <c r="G1535" s="105"/>
      <c r="H1535" s="104" t="s">
        <v>118</v>
      </c>
      <c r="I1535" s="104"/>
      <c r="J1535" s="105"/>
      <c r="K1535" s="106" t="s">
        <v>119</v>
      </c>
      <c r="L1535" s="107" t="s">
        <v>120</v>
      </c>
      <c r="M1535" s="108"/>
      <c r="N1535" s="109" t="s">
        <v>94</v>
      </c>
      <c r="O1535" s="105" t="s">
        <v>116</v>
      </c>
      <c r="P1535" s="104" t="s">
        <v>117</v>
      </c>
      <c r="Q1535" s="104"/>
      <c r="R1535" s="104"/>
      <c r="S1535" s="104"/>
      <c r="T1535" s="104"/>
      <c r="U1535" s="105"/>
      <c r="V1535" s="104" t="s">
        <v>118</v>
      </c>
      <c r="W1535" s="104"/>
      <c r="X1535" s="105"/>
      <c r="Y1535" s="106" t="s">
        <v>119</v>
      </c>
      <c r="Z1535" s="107" t="s">
        <v>120</v>
      </c>
      <c r="AA1535" s="108"/>
      <c r="AB1535" s="109" t="s">
        <v>94</v>
      </c>
    </row>
    <row r="1536" spans="1:37">
      <c r="A1536" s="110" t="s">
        <v>121</v>
      </c>
      <c r="B1536" s="111"/>
      <c r="C1536" s="111"/>
      <c r="D1536" s="111"/>
      <c r="E1536" s="111"/>
      <c r="F1536" s="111"/>
      <c r="G1536" s="112"/>
      <c r="H1536" s="111"/>
      <c r="I1536" s="111"/>
      <c r="J1536" s="112"/>
      <c r="K1536" s="113"/>
      <c r="L1536" s="114"/>
      <c r="M1536" s="115"/>
      <c r="N1536" s="116"/>
      <c r="O1536" s="117" t="s">
        <v>121</v>
      </c>
      <c r="P1536" s="111"/>
      <c r="Q1536" s="111"/>
      <c r="R1536" s="111"/>
      <c r="S1536" s="111"/>
      <c r="T1536" s="111"/>
      <c r="U1536" s="112"/>
      <c r="V1536" s="111"/>
      <c r="W1536" s="111"/>
      <c r="X1536" s="112"/>
      <c r="Y1536" s="113"/>
      <c r="Z1536" s="114"/>
      <c r="AA1536" s="115"/>
      <c r="AB1536" s="116"/>
      <c r="AD1536" s="64" t="s">
        <v>122</v>
      </c>
    </row>
    <row r="1537" spans="1:37">
      <c r="A1537" s="110" t="s">
        <v>123</v>
      </c>
      <c r="B1537" s="111"/>
      <c r="C1537" s="111"/>
      <c r="D1537" s="111"/>
      <c r="E1537" s="111"/>
      <c r="F1537" s="111"/>
      <c r="G1537" s="112"/>
      <c r="H1537" s="111"/>
      <c r="I1537" s="111"/>
      <c r="J1537" s="112"/>
      <c r="K1537" s="118"/>
      <c r="L1537" s="119"/>
      <c r="M1537" s="112"/>
      <c r="N1537" s="116"/>
      <c r="O1537" s="117" t="s">
        <v>123</v>
      </c>
      <c r="P1537" s="111"/>
      <c r="Q1537" s="111"/>
      <c r="R1537" s="111"/>
      <c r="S1537" s="111"/>
      <c r="T1537" s="111"/>
      <c r="U1537" s="112"/>
      <c r="V1537" s="111"/>
      <c r="W1537" s="111"/>
      <c r="X1537" s="112"/>
      <c r="Y1537" s="118"/>
      <c r="Z1537" s="119"/>
      <c r="AA1537" s="112"/>
      <c r="AB1537" s="116"/>
      <c r="AD1537" s="120"/>
      <c r="AE1537" s="58"/>
      <c r="AF1537" s="58"/>
      <c r="AG1537" s="58"/>
      <c r="AH1537" s="58"/>
      <c r="AI1537" s="58"/>
      <c r="AJ1537" s="58"/>
      <c r="AK1537" s="58"/>
    </row>
    <row r="1538" spans="1:37">
      <c r="A1538" s="110" t="s">
        <v>124</v>
      </c>
      <c r="B1538" s="111"/>
      <c r="C1538" s="111"/>
      <c r="D1538" s="111"/>
      <c r="E1538" s="111"/>
      <c r="F1538" s="111"/>
      <c r="G1538" s="112"/>
      <c r="H1538" s="111"/>
      <c r="I1538" s="111"/>
      <c r="J1538" s="112"/>
      <c r="K1538" s="118"/>
      <c r="L1538" s="119"/>
      <c r="M1538" s="112"/>
      <c r="N1538" s="116"/>
      <c r="O1538" s="117" t="s">
        <v>124</v>
      </c>
      <c r="P1538" s="111"/>
      <c r="Q1538" s="111"/>
      <c r="R1538" s="111"/>
      <c r="S1538" s="111"/>
      <c r="T1538" s="111"/>
      <c r="U1538" s="112"/>
      <c r="V1538" s="111"/>
      <c r="W1538" s="111"/>
      <c r="X1538" s="112"/>
      <c r="Y1538" s="118"/>
      <c r="Z1538" s="119"/>
      <c r="AA1538" s="112"/>
      <c r="AB1538" s="116"/>
      <c r="AD1538" s="64" t="s">
        <v>96</v>
      </c>
    </row>
    <row r="1539" spans="1:37">
      <c r="A1539" s="110" t="s">
        <v>125</v>
      </c>
      <c r="B1539" s="111"/>
      <c r="C1539" s="111"/>
      <c r="D1539" s="111"/>
      <c r="E1539" s="111"/>
      <c r="F1539" s="111"/>
      <c r="G1539" s="112"/>
      <c r="H1539" s="111"/>
      <c r="I1539" s="111"/>
      <c r="J1539" s="112"/>
      <c r="K1539" s="118"/>
      <c r="L1539" s="119"/>
      <c r="M1539" s="112"/>
      <c r="N1539" s="116"/>
      <c r="O1539" s="117" t="s">
        <v>125</v>
      </c>
      <c r="P1539" s="111"/>
      <c r="Q1539" s="111"/>
      <c r="R1539" s="111"/>
      <c r="S1539" s="111"/>
      <c r="T1539" s="111"/>
      <c r="U1539" s="112"/>
      <c r="V1539" s="111"/>
      <c r="W1539" s="111"/>
      <c r="X1539" s="112"/>
      <c r="Y1539" s="118"/>
      <c r="Z1539" s="119"/>
      <c r="AA1539" s="112"/>
      <c r="AB1539" s="116"/>
      <c r="AD1539" s="120"/>
      <c r="AE1539" s="58"/>
      <c r="AF1539" s="58"/>
      <c r="AG1539" s="58"/>
      <c r="AH1539" s="58"/>
      <c r="AI1539" s="58"/>
      <c r="AJ1539" s="58"/>
      <c r="AK1539" s="58"/>
    </row>
    <row r="1540" spans="1:37">
      <c r="A1540" s="110" t="s">
        <v>126</v>
      </c>
      <c r="B1540" s="111"/>
      <c r="C1540" s="111"/>
      <c r="D1540" s="111"/>
      <c r="E1540" s="111"/>
      <c r="F1540" s="111"/>
      <c r="G1540" s="112"/>
      <c r="H1540" s="111"/>
      <c r="I1540" s="111"/>
      <c r="J1540" s="112"/>
      <c r="K1540" s="118"/>
      <c r="L1540" s="119"/>
      <c r="M1540" s="112"/>
      <c r="N1540" s="116"/>
      <c r="O1540" s="117" t="s">
        <v>126</v>
      </c>
      <c r="P1540" s="111"/>
      <c r="Q1540" s="111"/>
      <c r="R1540" s="111"/>
      <c r="S1540" s="111"/>
      <c r="T1540" s="111"/>
      <c r="U1540" s="112"/>
      <c r="V1540" s="111"/>
      <c r="W1540" s="111"/>
      <c r="X1540" s="112"/>
      <c r="Y1540" s="118"/>
      <c r="Z1540" s="119"/>
      <c r="AA1540" s="112"/>
      <c r="AB1540" s="116"/>
      <c r="AD1540" s="64" t="s">
        <v>127</v>
      </c>
    </row>
    <row r="1541" spans="1:37">
      <c r="A1541" s="121" t="s">
        <v>128</v>
      </c>
      <c r="B1541" s="58"/>
      <c r="C1541" s="58"/>
      <c r="D1541" s="58"/>
      <c r="E1541" s="58"/>
      <c r="F1541" s="58"/>
      <c r="G1541" s="72"/>
      <c r="H1541" s="58"/>
      <c r="I1541" s="58"/>
      <c r="J1541" s="72"/>
      <c r="K1541" s="122"/>
      <c r="L1541" s="123"/>
      <c r="M1541" s="72"/>
      <c r="N1541" s="59"/>
      <c r="O1541" s="124" t="s">
        <v>128</v>
      </c>
      <c r="P1541" s="58"/>
      <c r="Q1541" s="58"/>
      <c r="R1541" s="58"/>
      <c r="S1541" s="58"/>
      <c r="T1541" s="58"/>
      <c r="U1541" s="72"/>
      <c r="V1541" s="58"/>
      <c r="W1541" s="58"/>
      <c r="X1541" s="72"/>
      <c r="Y1541" s="122"/>
      <c r="Z1541" s="123"/>
      <c r="AA1541" s="72"/>
      <c r="AB1541" s="59"/>
      <c r="AD1541" s="125"/>
      <c r="AE1541" s="125" t="str">
        <f>Daten!$A$35</f>
        <v>Fredenbeck</v>
      </c>
      <c r="AF1541" s="58"/>
      <c r="AG1541" s="58"/>
      <c r="AH1541" s="58"/>
      <c r="AI1541" s="58"/>
      <c r="AJ1541" s="58"/>
      <c r="AK1541" s="58"/>
    </row>
    <row r="1542" spans="1:37">
      <c r="A1542" s="65" t="s">
        <v>129</v>
      </c>
      <c r="N1542" s="61"/>
      <c r="O1542" s="64" t="s">
        <v>129</v>
      </c>
      <c r="AB1542" s="61"/>
      <c r="AD1542" s="64" t="s">
        <v>130</v>
      </c>
    </row>
    <row r="1543" spans="1:37">
      <c r="A1543" s="57"/>
      <c r="B1543" s="58"/>
      <c r="C1543" s="58"/>
      <c r="D1543" s="58"/>
      <c r="E1543" s="58"/>
      <c r="F1543" s="58"/>
      <c r="G1543" s="58"/>
      <c r="H1543" s="58"/>
      <c r="I1543" s="58"/>
      <c r="J1543" s="58"/>
      <c r="K1543" s="58"/>
      <c r="L1543" s="58"/>
      <c r="M1543" s="58"/>
      <c r="N1543" s="59"/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8"/>
      <c r="AB1543" s="59"/>
      <c r="AD1543" s="58"/>
      <c r="AE1543" s="126" t="str">
        <f>Daten!$A$32</f>
        <v>05.05.2017</v>
      </c>
      <c r="AF1543" s="58"/>
      <c r="AG1543" s="58"/>
      <c r="AH1543" s="58"/>
      <c r="AI1543" s="58"/>
      <c r="AJ1543" s="58"/>
      <c r="AK1543" s="58"/>
    </row>
    <row r="1544" spans="1:37" ht="12" customHeight="1">
      <c r="A1544" s="127"/>
    </row>
    <row r="1545" spans="1:37">
      <c r="A1545" s="51" t="s">
        <v>95</v>
      </c>
      <c r="B1545" s="52"/>
      <c r="C1545" s="52"/>
      <c r="D1545" s="52"/>
      <c r="E1545" s="53"/>
      <c r="F1545" s="54" t="s">
        <v>96</v>
      </c>
      <c r="G1545" s="52"/>
      <c r="H1545" s="52"/>
      <c r="I1545" s="52"/>
      <c r="J1545" s="52"/>
      <c r="K1545" s="52"/>
      <c r="L1545" s="52"/>
      <c r="M1545" s="52"/>
      <c r="N1545" s="52"/>
      <c r="O1545" s="52"/>
      <c r="P1545" s="53"/>
      <c r="Q1545" s="54" t="s">
        <v>97</v>
      </c>
      <c r="R1545" s="52"/>
      <c r="S1545" s="52"/>
      <c r="T1545" s="52"/>
      <c r="U1545" s="52"/>
      <c r="V1545" s="52"/>
      <c r="W1545" s="52"/>
      <c r="X1545" s="52"/>
      <c r="Y1545" s="52"/>
      <c r="Z1545" s="52"/>
      <c r="AA1545" s="52"/>
      <c r="AB1545" s="53"/>
      <c r="AC1545" s="55" t="s">
        <v>98</v>
      </c>
    </row>
    <row r="1546" spans="1:37">
      <c r="A1546" s="57"/>
      <c r="B1546" s="58"/>
      <c r="C1546" s="58"/>
      <c r="D1546" s="58"/>
      <c r="E1546" s="59"/>
      <c r="F1546" s="58"/>
      <c r="G1546" s="58"/>
      <c r="H1546" s="58"/>
      <c r="I1546" s="58"/>
      <c r="J1546" s="58"/>
      <c r="K1546" s="58"/>
      <c r="L1546" s="58"/>
      <c r="M1546" s="58"/>
      <c r="N1546" s="58"/>
      <c r="O1546" s="58"/>
      <c r="P1546" s="59"/>
      <c r="Q1546" s="58"/>
      <c r="R1546" s="58" t="str">
        <f ca="1">SamstagHaupt!P71</f>
        <v>VfL Waiblingen</v>
      </c>
      <c r="S1546" s="58"/>
      <c r="T1546" s="58"/>
      <c r="U1546" s="58"/>
      <c r="V1546" s="58"/>
      <c r="W1546" s="58"/>
      <c r="X1546" s="58"/>
      <c r="Y1546" s="58"/>
      <c r="Z1546" s="58"/>
      <c r="AA1546" s="58" t="str">
        <f>SamstagHaupt!N71</f>
        <v>M40</v>
      </c>
      <c r="AB1546" s="59"/>
      <c r="AC1546" s="55" t="s">
        <v>99</v>
      </c>
    </row>
    <row r="1547" spans="1:37" ht="15.95" customHeight="1">
      <c r="A1547" s="60" t="s">
        <v>100</v>
      </c>
      <c r="C1547" s="56" t="str">
        <f ca="1">SamstagHaupt!I71</f>
        <v>MTV Eiche Schönebeck</v>
      </c>
      <c r="M1547" s="61"/>
      <c r="N1547" s="62" t="s">
        <v>101</v>
      </c>
      <c r="O1547" s="63"/>
      <c r="P1547" s="56" t="str">
        <f ca="1">SamstagHaupt!M71</f>
        <v>SV Kehlen</v>
      </c>
      <c r="AB1547" s="61"/>
    </row>
    <row r="1548" spans="1:37">
      <c r="A1548" s="57"/>
      <c r="B1548" s="58"/>
      <c r="C1548" s="58"/>
      <c r="M1548" s="61"/>
      <c r="N1548" s="62"/>
      <c r="AB1548" s="61"/>
      <c r="AD1548" s="64" t="s">
        <v>37</v>
      </c>
      <c r="AG1548" s="64" t="s">
        <v>102</v>
      </c>
      <c r="AJ1548" s="64" t="s">
        <v>39</v>
      </c>
    </row>
    <row r="1549" spans="1:37">
      <c r="A1549" s="65" t="s">
        <v>100</v>
      </c>
      <c r="C1549" s="66"/>
      <c r="D1549" s="67"/>
      <c r="E1549" s="67"/>
      <c r="F1549" s="67"/>
      <c r="G1549" s="67"/>
      <c r="H1549" s="68"/>
      <c r="I1549" s="67"/>
      <c r="J1549" s="67"/>
      <c r="K1549" s="67"/>
      <c r="L1549" s="67"/>
      <c r="M1549" s="68"/>
      <c r="N1549" s="67"/>
      <c r="O1549" s="67"/>
      <c r="P1549" s="67"/>
      <c r="Q1549" s="67"/>
      <c r="R1549" s="68"/>
      <c r="S1549" s="67"/>
      <c r="T1549" s="67"/>
      <c r="U1549" s="67"/>
      <c r="V1549" s="67"/>
      <c r="W1549" s="68"/>
      <c r="X1549" s="67"/>
      <c r="Y1549" s="67"/>
      <c r="Z1549" s="67"/>
      <c r="AA1549" s="67"/>
      <c r="AB1549" s="68"/>
      <c r="AC1549" s="62"/>
      <c r="AD1549" s="69"/>
      <c r="AE1549" s="53"/>
      <c r="AF1549" s="62"/>
      <c r="AG1549" s="69"/>
      <c r="AH1549" s="53"/>
      <c r="AJ1549" s="69"/>
      <c r="AK1549" s="53"/>
    </row>
    <row r="1550" spans="1:37">
      <c r="A1550" s="70" t="s">
        <v>101</v>
      </c>
      <c r="B1550" s="58"/>
      <c r="C1550" s="71"/>
      <c r="D1550" s="72"/>
      <c r="E1550" s="72"/>
      <c r="F1550" s="72"/>
      <c r="G1550" s="72"/>
      <c r="H1550" s="59"/>
      <c r="I1550" s="72"/>
      <c r="J1550" s="72"/>
      <c r="K1550" s="72"/>
      <c r="L1550" s="72"/>
      <c r="M1550" s="59"/>
      <c r="N1550" s="72"/>
      <c r="O1550" s="72"/>
      <c r="P1550" s="72"/>
      <c r="Q1550" s="72"/>
      <c r="R1550" s="59"/>
      <c r="S1550" s="72"/>
      <c r="T1550" s="72"/>
      <c r="U1550" s="72"/>
      <c r="V1550" s="72"/>
      <c r="W1550" s="59"/>
      <c r="X1550" s="72"/>
      <c r="Y1550" s="72"/>
      <c r="Z1550" s="72"/>
      <c r="AA1550" s="72"/>
      <c r="AB1550" s="59"/>
      <c r="AC1550" s="62"/>
      <c r="AD1550" s="462">
        <f>SamstagHaupt!C71</f>
        <v>13</v>
      </c>
      <c r="AE1550" s="463"/>
      <c r="AF1550" s="62"/>
      <c r="AG1550" s="462">
        <f>SamstagHaupt!E71</f>
        <v>50</v>
      </c>
      <c r="AH1550" s="463"/>
      <c r="AJ1550" s="462">
        <f>SamstagHaupt!F71</f>
        <v>2</v>
      </c>
      <c r="AK1550" s="463"/>
    </row>
    <row r="1551" spans="1:37">
      <c r="A1551" s="65" t="s">
        <v>100</v>
      </c>
      <c r="C1551" s="66"/>
      <c r="D1551" s="67"/>
      <c r="E1551" s="67"/>
      <c r="F1551" s="67"/>
      <c r="G1551" s="67"/>
      <c r="H1551" s="68"/>
      <c r="I1551" s="67"/>
      <c r="J1551" s="67"/>
      <c r="K1551" s="67"/>
      <c r="L1551" s="67"/>
      <c r="M1551" s="68"/>
      <c r="N1551" s="67"/>
      <c r="O1551" s="67"/>
      <c r="P1551" s="67"/>
      <c r="Q1551" s="67"/>
      <c r="R1551" s="68"/>
      <c r="S1551" s="67"/>
      <c r="T1551" s="67"/>
      <c r="U1551" s="67"/>
      <c r="V1551" s="67"/>
      <c r="W1551" s="68"/>
      <c r="X1551" s="67"/>
      <c r="Y1551" s="67"/>
      <c r="Z1551" s="67"/>
      <c r="AA1551" s="67"/>
      <c r="AB1551" s="68"/>
      <c r="AC1551" s="62"/>
      <c r="AD1551" s="57"/>
      <c r="AE1551" s="59"/>
      <c r="AF1551" s="62"/>
      <c r="AG1551" s="57"/>
      <c r="AH1551" s="59"/>
      <c r="AJ1551" s="57"/>
      <c r="AK1551" s="59"/>
    </row>
    <row r="1552" spans="1:37">
      <c r="A1552" s="70" t="s">
        <v>101</v>
      </c>
      <c r="B1552" s="58"/>
      <c r="C1552" s="71"/>
      <c r="D1552" s="72"/>
      <c r="E1552" s="72"/>
      <c r="F1552" s="72"/>
      <c r="G1552" s="72"/>
      <c r="H1552" s="59"/>
      <c r="I1552" s="72"/>
      <c r="J1552" s="72"/>
      <c r="K1552" s="72"/>
      <c r="L1552" s="72"/>
      <c r="M1552" s="59"/>
      <c r="N1552" s="72"/>
      <c r="O1552" s="72"/>
      <c r="P1552" s="72"/>
      <c r="Q1552" s="72"/>
      <c r="R1552" s="59"/>
      <c r="S1552" s="72"/>
      <c r="T1552" s="72"/>
      <c r="U1552" s="72"/>
      <c r="V1552" s="72"/>
      <c r="W1552" s="59"/>
      <c r="X1552" s="72"/>
      <c r="Y1552" s="72"/>
      <c r="Z1552" s="72"/>
      <c r="AA1552" s="72"/>
      <c r="AB1552" s="59"/>
      <c r="AC1552" s="62"/>
      <c r="AD1552" s="62"/>
      <c r="AE1552" s="62"/>
      <c r="AF1552" s="62"/>
      <c r="AG1552" s="62"/>
    </row>
    <row r="1553" spans="1:37">
      <c r="A1553" s="65" t="s">
        <v>100</v>
      </c>
      <c r="C1553" s="66"/>
      <c r="D1553" s="67"/>
      <c r="E1553" s="67"/>
      <c r="F1553" s="67"/>
      <c r="G1553" s="67"/>
      <c r="H1553" s="68"/>
      <c r="I1553" s="67"/>
      <c r="J1553" s="67"/>
      <c r="K1553" s="67"/>
      <c r="L1553" s="67"/>
      <c r="M1553" s="68"/>
      <c r="N1553" s="67"/>
      <c r="O1553" s="67"/>
      <c r="P1553" s="67"/>
      <c r="Q1553" s="67"/>
      <c r="R1553" s="68"/>
      <c r="S1553" s="67"/>
      <c r="T1553" s="67"/>
      <c r="U1553" s="67"/>
      <c r="V1553" s="67"/>
      <c r="W1553" s="68"/>
      <c r="X1553" s="67"/>
      <c r="Y1553" s="67"/>
      <c r="Z1553" s="67"/>
      <c r="AA1553" s="67"/>
      <c r="AB1553" s="68"/>
      <c r="AC1553" s="62"/>
      <c r="AD1553" s="73" t="s">
        <v>103</v>
      </c>
      <c r="AE1553" s="62"/>
      <c r="AF1553" s="62"/>
      <c r="AG1553" s="62"/>
    </row>
    <row r="1554" spans="1:37">
      <c r="A1554" s="70" t="s">
        <v>101</v>
      </c>
      <c r="B1554" s="58"/>
      <c r="C1554" s="71"/>
      <c r="D1554" s="72"/>
      <c r="E1554" s="72"/>
      <c r="F1554" s="72"/>
      <c r="G1554" s="72"/>
      <c r="H1554" s="59"/>
      <c r="I1554" s="72"/>
      <c r="J1554" s="72"/>
      <c r="K1554" s="72"/>
      <c r="L1554" s="72"/>
      <c r="M1554" s="59"/>
      <c r="N1554" s="72"/>
      <c r="O1554" s="72"/>
      <c r="P1554" s="72"/>
      <c r="Q1554" s="72"/>
      <c r="R1554" s="59"/>
      <c r="S1554" s="72"/>
      <c r="T1554" s="72"/>
      <c r="U1554" s="72"/>
      <c r="V1554" s="72"/>
      <c r="W1554" s="59"/>
      <c r="X1554" s="72"/>
      <c r="Y1554" s="72"/>
      <c r="Z1554" s="72"/>
      <c r="AA1554" s="72"/>
      <c r="AB1554" s="59"/>
      <c r="AC1554" s="62"/>
      <c r="AD1554" s="62"/>
      <c r="AE1554" s="62"/>
      <c r="AF1554" s="62"/>
      <c r="AG1554" s="62"/>
    </row>
    <row r="1555" spans="1:37">
      <c r="A1555" s="65" t="s">
        <v>100</v>
      </c>
      <c r="C1555" s="66"/>
      <c r="D1555" s="67"/>
      <c r="E1555" s="67"/>
      <c r="F1555" s="67"/>
      <c r="G1555" s="67"/>
      <c r="H1555" s="68"/>
      <c r="I1555" s="67"/>
      <c r="J1555" s="67"/>
      <c r="K1555" s="67"/>
      <c r="L1555" s="67"/>
      <c r="M1555" s="68"/>
      <c r="N1555" s="67"/>
      <c r="O1555" s="67"/>
      <c r="P1555" s="67"/>
      <c r="Q1555" s="67"/>
      <c r="R1555" s="68"/>
      <c r="S1555" s="67"/>
      <c r="T1555" s="67"/>
      <c r="U1555" s="67"/>
      <c r="V1555" s="67"/>
      <c r="W1555" s="68"/>
      <c r="X1555" s="67"/>
      <c r="Y1555" s="67"/>
      <c r="Z1555" s="67"/>
      <c r="AA1555" s="67"/>
      <c r="AB1555" s="68"/>
      <c r="AC1555" s="62"/>
      <c r="AD1555" s="74" t="str">
        <f>Daten!$A$31</f>
        <v>DM Senioren 2017</v>
      </c>
      <c r="AE1555" s="58"/>
      <c r="AF1555" s="58"/>
      <c r="AG1555" s="58"/>
      <c r="AH1555" s="58"/>
      <c r="AI1555" s="58"/>
      <c r="AJ1555" s="58"/>
      <c r="AK1555" s="58"/>
    </row>
    <row r="1556" spans="1:37">
      <c r="A1556" s="70" t="s">
        <v>101</v>
      </c>
      <c r="B1556" s="58"/>
      <c r="C1556" s="71"/>
      <c r="D1556" s="72"/>
      <c r="E1556" s="72"/>
      <c r="F1556" s="72"/>
      <c r="G1556" s="72"/>
      <c r="H1556" s="59"/>
      <c r="I1556" s="72"/>
      <c r="J1556" s="72"/>
      <c r="K1556" s="72"/>
      <c r="L1556" s="72"/>
      <c r="M1556" s="59"/>
      <c r="N1556" s="72"/>
      <c r="O1556" s="72"/>
      <c r="P1556" s="72"/>
      <c r="Q1556" s="72"/>
      <c r="R1556" s="59"/>
      <c r="S1556" s="72"/>
      <c r="T1556" s="72"/>
      <c r="U1556" s="72"/>
      <c r="V1556" s="72"/>
      <c r="W1556" s="59"/>
      <c r="X1556" s="72"/>
      <c r="Y1556" s="72"/>
      <c r="Z1556" s="72"/>
      <c r="AA1556" s="72"/>
      <c r="AB1556" s="59"/>
      <c r="AC1556" s="62"/>
      <c r="AD1556" s="75" t="str">
        <f>SamstagHaupt!G71</f>
        <v>M40</v>
      </c>
      <c r="AE1556" s="76"/>
      <c r="AF1556" s="76"/>
      <c r="AG1556" s="75" t="s">
        <v>34</v>
      </c>
      <c r="AH1556" s="76"/>
      <c r="AI1556" s="76"/>
      <c r="AJ1556" s="76"/>
      <c r="AK1556" s="76"/>
    </row>
    <row r="1557" spans="1:37">
      <c r="A1557" s="65" t="s">
        <v>100</v>
      </c>
      <c r="C1557" s="66"/>
      <c r="D1557" s="67"/>
      <c r="E1557" s="67"/>
      <c r="F1557" s="67"/>
      <c r="G1557" s="67"/>
      <c r="H1557" s="68"/>
      <c r="I1557" s="67"/>
      <c r="J1557" s="67"/>
      <c r="K1557" s="67"/>
      <c r="L1557" s="67"/>
      <c r="M1557" s="68"/>
      <c r="N1557" s="67"/>
      <c r="O1557" s="67"/>
      <c r="P1557" s="67"/>
      <c r="Q1557" s="67"/>
      <c r="R1557" s="68"/>
      <c r="S1557" s="67"/>
      <c r="T1557" s="67"/>
      <c r="U1557" s="67"/>
      <c r="V1557" s="67"/>
      <c r="W1557" s="68"/>
      <c r="X1557" s="67"/>
      <c r="Y1557" s="67"/>
      <c r="Z1557" s="67"/>
      <c r="AA1557" s="67"/>
      <c r="AB1557" s="68"/>
      <c r="AC1557" s="62"/>
      <c r="AD1557" s="77"/>
      <c r="AE1557" s="62"/>
      <c r="AF1557" s="62"/>
      <c r="AG1557" s="62"/>
      <c r="AH1557" s="62"/>
      <c r="AI1557" s="62"/>
      <c r="AJ1557" s="62"/>
      <c r="AK1557" s="62"/>
    </row>
    <row r="1558" spans="1:37">
      <c r="A1558" s="70" t="s">
        <v>101</v>
      </c>
      <c r="B1558" s="58"/>
      <c r="C1558" s="71"/>
      <c r="D1558" s="72"/>
      <c r="E1558" s="72"/>
      <c r="F1558" s="72"/>
      <c r="G1558" s="72"/>
      <c r="H1558" s="59"/>
      <c r="I1558" s="72"/>
      <c r="J1558" s="72"/>
      <c r="K1558" s="72"/>
      <c r="L1558" s="72"/>
      <c r="M1558" s="59"/>
      <c r="N1558" s="72"/>
      <c r="O1558" s="72"/>
      <c r="P1558" s="72"/>
      <c r="Q1558" s="72"/>
      <c r="R1558" s="59"/>
      <c r="S1558" s="72"/>
      <c r="T1558" s="72"/>
      <c r="U1558" s="72"/>
      <c r="V1558" s="72"/>
      <c r="W1558" s="59"/>
      <c r="X1558" s="72"/>
      <c r="Y1558" s="72"/>
      <c r="Z1558" s="72"/>
      <c r="AA1558" s="72"/>
      <c r="AB1558" s="59"/>
      <c r="AC1558" s="62"/>
      <c r="AD1558" s="78" t="s">
        <v>104</v>
      </c>
      <c r="AE1558" s="76"/>
      <c r="AF1558" s="76"/>
      <c r="AG1558" s="76"/>
      <c r="AH1558" s="79"/>
      <c r="AI1558" s="76"/>
      <c r="AJ1558" s="76"/>
      <c r="AK1558" s="80"/>
    </row>
    <row r="1559" spans="1:37">
      <c r="D1559" s="64"/>
      <c r="AD1559" s="81"/>
      <c r="AE1559" s="52"/>
      <c r="AF1559" s="52"/>
      <c r="AG1559" s="52"/>
      <c r="AH1559" s="82"/>
      <c r="AI1559" s="52"/>
      <c r="AJ1559" s="52"/>
      <c r="AK1559" s="53"/>
    </row>
    <row r="1560" spans="1:37">
      <c r="A1560" s="83" t="s">
        <v>105</v>
      </c>
      <c r="B1560" s="76"/>
      <c r="C1560" s="80"/>
      <c r="D1560" s="84"/>
      <c r="E1560" s="84" t="s">
        <v>100</v>
      </c>
      <c r="F1560" s="85" t="s">
        <v>21</v>
      </c>
      <c r="G1560" s="84" t="s">
        <v>101</v>
      </c>
      <c r="H1560" s="86"/>
      <c r="I1560" s="84" t="s">
        <v>106</v>
      </c>
      <c r="J1560" s="84"/>
      <c r="K1560" s="84"/>
      <c r="L1560" s="84"/>
      <c r="M1560" s="86"/>
      <c r="N1560" s="84" t="s">
        <v>107</v>
      </c>
      <c r="O1560" s="84"/>
      <c r="P1560" s="84"/>
      <c r="Q1560" s="84"/>
      <c r="R1560" s="86"/>
      <c r="S1560" s="73"/>
      <c r="T1560" s="73"/>
      <c r="AD1560" s="87" t="s">
        <v>108</v>
      </c>
      <c r="AE1560" s="58"/>
      <c r="AF1560" s="58"/>
      <c r="AG1560" s="58"/>
      <c r="AH1560" s="72"/>
      <c r="AI1560" s="58"/>
      <c r="AJ1560" s="58"/>
      <c r="AK1560" s="59"/>
    </row>
    <row r="1561" spans="1:37">
      <c r="A1561" s="60"/>
      <c r="C1561" s="61"/>
      <c r="H1561" s="61"/>
      <c r="M1561" s="61"/>
      <c r="N1561" s="88"/>
      <c r="O1561" s="89"/>
      <c r="P1561" s="89"/>
      <c r="Q1561" s="89"/>
      <c r="R1561" s="90"/>
      <c r="S1561" s="62"/>
      <c r="T1561" s="56" t="s">
        <v>109</v>
      </c>
      <c r="AD1561" s="91"/>
      <c r="AE1561" s="62"/>
      <c r="AF1561" s="62"/>
      <c r="AG1561" s="62"/>
      <c r="AH1561" s="92"/>
      <c r="AI1561" s="62"/>
      <c r="AJ1561" s="62"/>
      <c r="AK1561" s="61"/>
    </row>
    <row r="1562" spans="1:37">
      <c r="A1562" s="93" t="s">
        <v>110</v>
      </c>
      <c r="B1562" s="58"/>
      <c r="C1562" s="59"/>
      <c r="D1562" s="58"/>
      <c r="E1562" s="58"/>
      <c r="F1562" s="94" t="s">
        <v>21</v>
      </c>
      <c r="G1562" s="58"/>
      <c r="H1562" s="59"/>
      <c r="I1562" s="58"/>
      <c r="J1562" s="58"/>
      <c r="K1562" s="94" t="s">
        <v>21</v>
      </c>
      <c r="L1562" s="58"/>
      <c r="M1562" s="59"/>
      <c r="N1562" s="95"/>
      <c r="O1562" s="95"/>
      <c r="P1562" s="96"/>
      <c r="Q1562" s="97"/>
      <c r="R1562" s="98"/>
      <c r="S1562" s="62"/>
      <c r="T1562" s="62"/>
      <c r="AD1562" s="87" t="s">
        <v>111</v>
      </c>
      <c r="AE1562" s="58"/>
      <c r="AF1562" s="58"/>
      <c r="AG1562" s="58"/>
      <c r="AH1562" s="72"/>
      <c r="AI1562" s="58"/>
      <c r="AJ1562" s="58"/>
      <c r="AK1562" s="59"/>
    </row>
    <row r="1563" spans="1:37">
      <c r="A1563" s="60"/>
      <c r="C1563" s="61"/>
      <c r="H1563" s="61"/>
      <c r="K1563" s="99"/>
      <c r="M1563" s="61"/>
      <c r="N1563" s="62"/>
      <c r="Q1563" s="100"/>
      <c r="R1563" s="61"/>
      <c r="S1563" s="62"/>
      <c r="T1563" s="58"/>
      <c r="U1563" s="58"/>
      <c r="V1563" s="58"/>
      <c r="W1563" s="58"/>
      <c r="X1563" s="58"/>
      <c r="Y1563" s="58"/>
      <c r="Z1563" s="58"/>
      <c r="AA1563" s="58"/>
      <c r="AB1563" s="58"/>
      <c r="AC1563" s="62"/>
      <c r="AD1563" s="91"/>
      <c r="AE1563" s="62"/>
      <c r="AF1563" s="62"/>
      <c r="AG1563" s="62"/>
      <c r="AH1563" s="92"/>
      <c r="AI1563" s="62"/>
      <c r="AJ1563" s="62"/>
      <c r="AK1563" s="61"/>
    </row>
    <row r="1564" spans="1:37">
      <c r="A1564" s="93" t="s">
        <v>112</v>
      </c>
      <c r="B1564" s="58"/>
      <c r="C1564" s="59"/>
      <c r="D1564" s="58"/>
      <c r="E1564" s="58"/>
      <c r="F1564" s="94" t="s">
        <v>21</v>
      </c>
      <c r="G1564" s="58"/>
      <c r="H1564" s="59"/>
      <c r="I1564" s="58"/>
      <c r="J1564" s="58"/>
      <c r="K1564" s="94" t="s">
        <v>21</v>
      </c>
      <c r="L1564" s="58"/>
      <c r="M1564" s="59"/>
      <c r="N1564" s="58"/>
      <c r="O1564" s="58"/>
      <c r="P1564" s="94" t="s">
        <v>21</v>
      </c>
      <c r="Q1564" s="101"/>
      <c r="R1564" s="59"/>
      <c r="S1564" s="62"/>
      <c r="T1564" s="62"/>
      <c r="AD1564" s="87" t="s">
        <v>113</v>
      </c>
      <c r="AE1564" s="58"/>
      <c r="AF1564" s="58"/>
      <c r="AG1564" s="58"/>
      <c r="AH1564" s="72"/>
      <c r="AI1564" s="58"/>
      <c r="AJ1564" s="58"/>
      <c r="AK1564" s="59"/>
    </row>
    <row r="1565" spans="1:37">
      <c r="AD1565" s="91" t="s">
        <v>114</v>
      </c>
      <c r="AE1565" s="62"/>
      <c r="AF1565" s="62"/>
      <c r="AG1565" s="62"/>
      <c r="AH1565" s="92"/>
      <c r="AI1565" s="62"/>
      <c r="AJ1565" s="62"/>
      <c r="AK1565" s="61"/>
    </row>
    <row r="1566" spans="1:37">
      <c r="A1566" s="102"/>
      <c r="B1566" s="76"/>
      <c r="C1566" s="76"/>
      <c r="D1566" s="76"/>
      <c r="E1566" s="76" t="s">
        <v>100</v>
      </c>
      <c r="F1566" s="76"/>
      <c r="G1566" s="76"/>
      <c r="H1566" s="76"/>
      <c r="I1566" s="76"/>
      <c r="J1566" s="76"/>
      <c r="K1566" s="76"/>
      <c r="L1566" s="76"/>
      <c r="M1566" s="76"/>
      <c r="N1566" s="85" t="s">
        <v>40</v>
      </c>
      <c r="O1566" s="76"/>
      <c r="P1566" s="76"/>
      <c r="Q1566" s="76"/>
      <c r="R1566" s="76"/>
      <c r="S1566" s="76"/>
      <c r="T1566" s="76" t="s">
        <v>101</v>
      </c>
      <c r="U1566" s="76"/>
      <c r="V1566" s="76"/>
      <c r="W1566" s="76"/>
      <c r="X1566" s="76"/>
      <c r="Y1566" s="76"/>
      <c r="Z1566" s="76"/>
      <c r="AA1566" s="76"/>
      <c r="AB1566" s="80"/>
      <c r="AD1566" s="87" t="s">
        <v>115</v>
      </c>
      <c r="AE1566" s="58"/>
      <c r="AF1566" s="58"/>
      <c r="AG1566" s="58"/>
      <c r="AH1566" s="72"/>
      <c r="AI1566" s="58"/>
      <c r="AJ1566" s="58"/>
      <c r="AK1566" s="59"/>
    </row>
    <row r="1567" spans="1:37">
      <c r="A1567" s="103" t="s">
        <v>116</v>
      </c>
      <c r="B1567" s="104" t="s">
        <v>117</v>
      </c>
      <c r="C1567" s="104"/>
      <c r="D1567" s="104"/>
      <c r="E1567" s="104"/>
      <c r="F1567" s="104"/>
      <c r="G1567" s="105"/>
      <c r="H1567" s="104" t="s">
        <v>118</v>
      </c>
      <c r="I1567" s="104"/>
      <c r="J1567" s="105"/>
      <c r="K1567" s="106" t="s">
        <v>119</v>
      </c>
      <c r="L1567" s="107" t="s">
        <v>120</v>
      </c>
      <c r="M1567" s="108"/>
      <c r="N1567" s="109" t="s">
        <v>94</v>
      </c>
      <c r="O1567" s="105" t="s">
        <v>116</v>
      </c>
      <c r="P1567" s="104" t="s">
        <v>117</v>
      </c>
      <c r="Q1567" s="104"/>
      <c r="R1567" s="104"/>
      <c r="S1567" s="104"/>
      <c r="T1567" s="104"/>
      <c r="U1567" s="105"/>
      <c r="V1567" s="104" t="s">
        <v>118</v>
      </c>
      <c r="W1567" s="104"/>
      <c r="X1567" s="105"/>
      <c r="Y1567" s="106" t="s">
        <v>119</v>
      </c>
      <c r="Z1567" s="107" t="s">
        <v>120</v>
      </c>
      <c r="AA1567" s="108"/>
      <c r="AB1567" s="109" t="s">
        <v>94</v>
      </c>
    </row>
    <row r="1568" spans="1:37">
      <c r="A1568" s="110" t="s">
        <v>121</v>
      </c>
      <c r="B1568" s="111"/>
      <c r="C1568" s="111"/>
      <c r="D1568" s="111"/>
      <c r="E1568" s="111"/>
      <c r="F1568" s="111"/>
      <c r="G1568" s="112"/>
      <c r="H1568" s="111"/>
      <c r="I1568" s="111"/>
      <c r="J1568" s="112"/>
      <c r="K1568" s="113"/>
      <c r="L1568" s="114"/>
      <c r="M1568" s="115"/>
      <c r="N1568" s="116"/>
      <c r="O1568" s="117" t="s">
        <v>121</v>
      </c>
      <c r="P1568" s="111"/>
      <c r="Q1568" s="111"/>
      <c r="R1568" s="111"/>
      <c r="S1568" s="111"/>
      <c r="T1568" s="111"/>
      <c r="U1568" s="112"/>
      <c r="V1568" s="111"/>
      <c r="W1568" s="111"/>
      <c r="X1568" s="112"/>
      <c r="Y1568" s="113"/>
      <c r="Z1568" s="114"/>
      <c r="AA1568" s="115"/>
      <c r="AB1568" s="116"/>
      <c r="AD1568" s="64" t="s">
        <v>122</v>
      </c>
    </row>
    <row r="1569" spans="1:37">
      <c r="A1569" s="110" t="s">
        <v>123</v>
      </c>
      <c r="B1569" s="111"/>
      <c r="C1569" s="111"/>
      <c r="D1569" s="111"/>
      <c r="E1569" s="111"/>
      <c r="F1569" s="111"/>
      <c r="G1569" s="112"/>
      <c r="H1569" s="111"/>
      <c r="I1569" s="111"/>
      <c r="J1569" s="112"/>
      <c r="K1569" s="118"/>
      <c r="L1569" s="119"/>
      <c r="M1569" s="112"/>
      <c r="N1569" s="116"/>
      <c r="O1569" s="117" t="s">
        <v>123</v>
      </c>
      <c r="P1569" s="111"/>
      <c r="Q1569" s="111"/>
      <c r="R1569" s="111"/>
      <c r="S1569" s="111"/>
      <c r="T1569" s="111"/>
      <c r="U1569" s="112"/>
      <c r="V1569" s="111"/>
      <c r="W1569" s="111"/>
      <c r="X1569" s="112"/>
      <c r="Y1569" s="118"/>
      <c r="Z1569" s="119"/>
      <c r="AA1569" s="112"/>
      <c r="AB1569" s="116"/>
      <c r="AD1569" s="120"/>
      <c r="AE1569" s="58"/>
      <c r="AF1569" s="58"/>
      <c r="AG1569" s="58"/>
      <c r="AH1569" s="58"/>
      <c r="AI1569" s="58"/>
      <c r="AJ1569" s="58"/>
      <c r="AK1569" s="58"/>
    </row>
    <row r="1570" spans="1:37">
      <c r="A1570" s="110" t="s">
        <v>124</v>
      </c>
      <c r="B1570" s="111"/>
      <c r="C1570" s="111"/>
      <c r="D1570" s="111"/>
      <c r="E1570" s="111"/>
      <c r="F1570" s="111"/>
      <c r="G1570" s="112"/>
      <c r="H1570" s="111"/>
      <c r="I1570" s="111"/>
      <c r="J1570" s="112"/>
      <c r="K1570" s="118"/>
      <c r="L1570" s="119"/>
      <c r="M1570" s="112"/>
      <c r="N1570" s="116"/>
      <c r="O1570" s="117" t="s">
        <v>124</v>
      </c>
      <c r="P1570" s="111"/>
      <c r="Q1570" s="111"/>
      <c r="R1570" s="111"/>
      <c r="S1570" s="111"/>
      <c r="T1570" s="111"/>
      <c r="U1570" s="112"/>
      <c r="V1570" s="111"/>
      <c r="W1570" s="111"/>
      <c r="X1570" s="112"/>
      <c r="Y1570" s="118"/>
      <c r="Z1570" s="119"/>
      <c r="AA1570" s="112"/>
      <c r="AB1570" s="116"/>
      <c r="AD1570" s="64" t="s">
        <v>96</v>
      </c>
    </row>
    <row r="1571" spans="1:37">
      <c r="A1571" s="110" t="s">
        <v>125</v>
      </c>
      <c r="B1571" s="111"/>
      <c r="C1571" s="111"/>
      <c r="D1571" s="111"/>
      <c r="E1571" s="111"/>
      <c r="F1571" s="111"/>
      <c r="G1571" s="112"/>
      <c r="H1571" s="111"/>
      <c r="I1571" s="111"/>
      <c r="J1571" s="112"/>
      <c r="K1571" s="118"/>
      <c r="L1571" s="119"/>
      <c r="M1571" s="112"/>
      <c r="N1571" s="116"/>
      <c r="O1571" s="117" t="s">
        <v>125</v>
      </c>
      <c r="P1571" s="111"/>
      <c r="Q1571" s="111"/>
      <c r="R1571" s="111"/>
      <c r="S1571" s="111"/>
      <c r="T1571" s="111"/>
      <c r="U1571" s="112"/>
      <c r="V1571" s="111"/>
      <c r="W1571" s="111"/>
      <c r="X1571" s="112"/>
      <c r="Y1571" s="118"/>
      <c r="Z1571" s="119"/>
      <c r="AA1571" s="112"/>
      <c r="AB1571" s="116"/>
      <c r="AD1571" s="120"/>
      <c r="AE1571" s="58"/>
      <c r="AF1571" s="58"/>
      <c r="AG1571" s="58"/>
      <c r="AH1571" s="58"/>
      <c r="AI1571" s="58"/>
      <c r="AJ1571" s="58"/>
      <c r="AK1571" s="58"/>
    </row>
    <row r="1572" spans="1:37">
      <c r="A1572" s="110" t="s">
        <v>126</v>
      </c>
      <c r="B1572" s="111"/>
      <c r="C1572" s="111"/>
      <c r="D1572" s="111"/>
      <c r="E1572" s="111"/>
      <c r="F1572" s="111"/>
      <c r="G1572" s="112"/>
      <c r="H1572" s="111"/>
      <c r="I1572" s="111"/>
      <c r="J1572" s="112"/>
      <c r="K1572" s="118"/>
      <c r="L1572" s="119"/>
      <c r="M1572" s="112"/>
      <c r="N1572" s="116"/>
      <c r="O1572" s="117" t="s">
        <v>126</v>
      </c>
      <c r="P1572" s="111"/>
      <c r="Q1572" s="111"/>
      <c r="R1572" s="111"/>
      <c r="S1572" s="111"/>
      <c r="T1572" s="111"/>
      <c r="U1572" s="112"/>
      <c r="V1572" s="111"/>
      <c r="W1572" s="111"/>
      <c r="X1572" s="112"/>
      <c r="Y1572" s="118"/>
      <c r="Z1572" s="119"/>
      <c r="AA1572" s="112"/>
      <c r="AB1572" s="116"/>
      <c r="AD1572" s="64" t="s">
        <v>127</v>
      </c>
    </row>
    <row r="1573" spans="1:37">
      <c r="A1573" s="121" t="s">
        <v>128</v>
      </c>
      <c r="B1573" s="58"/>
      <c r="C1573" s="58"/>
      <c r="D1573" s="58"/>
      <c r="E1573" s="58"/>
      <c r="F1573" s="58"/>
      <c r="G1573" s="72"/>
      <c r="H1573" s="58"/>
      <c r="I1573" s="58"/>
      <c r="J1573" s="72"/>
      <c r="K1573" s="122"/>
      <c r="L1573" s="123"/>
      <c r="M1573" s="72"/>
      <c r="N1573" s="59"/>
      <c r="O1573" s="124" t="s">
        <v>128</v>
      </c>
      <c r="P1573" s="58"/>
      <c r="Q1573" s="58"/>
      <c r="R1573" s="58"/>
      <c r="S1573" s="58"/>
      <c r="T1573" s="58"/>
      <c r="U1573" s="72"/>
      <c r="V1573" s="58"/>
      <c r="W1573" s="58"/>
      <c r="X1573" s="72"/>
      <c r="Y1573" s="122"/>
      <c r="Z1573" s="123"/>
      <c r="AA1573" s="72"/>
      <c r="AB1573" s="59"/>
      <c r="AD1573" s="120"/>
      <c r="AE1573" s="125" t="str">
        <f>Daten!$A$35</f>
        <v>Fredenbeck</v>
      </c>
      <c r="AF1573" s="58"/>
      <c r="AG1573" s="58"/>
      <c r="AH1573" s="58"/>
      <c r="AI1573" s="58"/>
      <c r="AJ1573" s="58"/>
      <c r="AK1573" s="58"/>
    </row>
    <row r="1574" spans="1:37">
      <c r="A1574" s="65" t="s">
        <v>129</v>
      </c>
      <c r="N1574" s="61"/>
      <c r="O1574" s="64" t="s">
        <v>129</v>
      </c>
      <c r="AB1574" s="61"/>
      <c r="AD1574" s="64" t="s">
        <v>130</v>
      </c>
    </row>
    <row r="1575" spans="1:37">
      <c r="A1575" s="57"/>
      <c r="B1575" s="58"/>
      <c r="C1575" s="58"/>
      <c r="D1575" s="58"/>
      <c r="E1575" s="58"/>
      <c r="F1575" s="58"/>
      <c r="G1575" s="58"/>
      <c r="H1575" s="58"/>
      <c r="I1575" s="58"/>
      <c r="J1575" s="58"/>
      <c r="K1575" s="58"/>
      <c r="L1575" s="58"/>
      <c r="M1575" s="58"/>
      <c r="N1575" s="59"/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8"/>
      <c r="AB1575" s="59"/>
      <c r="AD1575" s="58"/>
      <c r="AE1575" s="126" t="str">
        <f>Daten!$A$32</f>
        <v>05.05.2017</v>
      </c>
      <c r="AF1575" s="58"/>
      <c r="AG1575" s="58"/>
      <c r="AH1575" s="58"/>
      <c r="AI1575" s="58"/>
      <c r="AJ1575" s="58"/>
      <c r="AK1575" s="58"/>
    </row>
    <row r="1576" spans="1:37">
      <c r="A1576" s="51" t="s">
        <v>95</v>
      </c>
      <c r="B1576" s="52"/>
      <c r="C1576" s="52"/>
      <c r="D1576" s="52"/>
      <c r="E1576" s="53"/>
      <c r="F1576" s="54" t="s">
        <v>96</v>
      </c>
      <c r="G1576" s="52"/>
      <c r="H1576" s="52"/>
      <c r="I1576" s="52"/>
      <c r="J1576" s="52"/>
      <c r="K1576" s="52"/>
      <c r="L1576" s="52"/>
      <c r="M1576" s="52"/>
      <c r="N1576" s="52"/>
      <c r="O1576" s="52"/>
      <c r="P1576" s="53"/>
      <c r="Q1576" s="54" t="s">
        <v>97</v>
      </c>
      <c r="R1576" s="52"/>
      <c r="S1576" s="52"/>
      <c r="T1576" s="52"/>
      <c r="U1576" s="52"/>
      <c r="V1576" s="52"/>
      <c r="W1576" s="52"/>
      <c r="X1576" s="52"/>
      <c r="Y1576" s="52"/>
      <c r="Z1576" s="52"/>
      <c r="AA1576" s="52"/>
      <c r="AB1576" s="53"/>
      <c r="AC1576" s="55" t="s">
        <v>98</v>
      </c>
    </row>
    <row r="1577" spans="1:37">
      <c r="A1577" s="57"/>
      <c r="B1577" s="58"/>
      <c r="C1577" s="58"/>
      <c r="D1577" s="58"/>
      <c r="E1577" s="59"/>
      <c r="F1577" s="58"/>
      <c r="G1577" s="58"/>
      <c r="H1577" s="58"/>
      <c r="I1577" s="58"/>
      <c r="J1577" s="58"/>
      <c r="K1577" s="58"/>
      <c r="L1577" s="58"/>
      <c r="M1577" s="58"/>
      <c r="N1577" s="58"/>
      <c r="O1577" s="58"/>
      <c r="P1577" s="59"/>
      <c r="Q1577" s="58"/>
      <c r="R1577" s="58" t="str">
        <f ca="1">SamstagHaupt!P72</f>
        <v>TV Berkenbaum</v>
      </c>
      <c r="S1577" s="58"/>
      <c r="T1577" s="58"/>
      <c r="U1577" s="58"/>
      <c r="V1577" s="58"/>
      <c r="W1577" s="58"/>
      <c r="X1577" s="58"/>
      <c r="Y1577" s="58"/>
      <c r="Z1577" s="58"/>
      <c r="AA1577" s="58" t="str">
        <f>SamstagHaupt!N72</f>
        <v>M50</v>
      </c>
      <c r="AB1577" s="59"/>
      <c r="AC1577" s="55" t="s">
        <v>99</v>
      </c>
    </row>
    <row r="1578" spans="1:37" ht="15.95" customHeight="1">
      <c r="A1578" s="60" t="s">
        <v>100</v>
      </c>
      <c r="C1578" s="56" t="str">
        <f ca="1">SamstagHaupt!I72</f>
        <v>SV Werder Bremen</v>
      </c>
      <c r="M1578" s="61"/>
      <c r="N1578" s="62" t="s">
        <v>101</v>
      </c>
      <c r="O1578" s="63"/>
      <c r="P1578" s="56" t="str">
        <f ca="1">SamstagHaupt!M72</f>
        <v>TB Essen-Haarzopf</v>
      </c>
      <c r="AB1578" s="61"/>
    </row>
    <row r="1579" spans="1:37">
      <c r="A1579" s="57"/>
      <c r="B1579" s="58"/>
      <c r="C1579" s="58"/>
      <c r="M1579" s="61"/>
      <c r="N1579" s="62"/>
      <c r="AB1579" s="61"/>
      <c r="AD1579" s="64" t="s">
        <v>37</v>
      </c>
      <c r="AG1579" s="64" t="s">
        <v>102</v>
      </c>
      <c r="AJ1579" s="64" t="s">
        <v>39</v>
      </c>
    </row>
    <row r="1580" spans="1:37">
      <c r="A1580" s="65" t="s">
        <v>100</v>
      </c>
      <c r="C1580" s="66"/>
      <c r="D1580" s="67"/>
      <c r="E1580" s="67"/>
      <c r="F1580" s="67"/>
      <c r="G1580" s="67"/>
      <c r="H1580" s="68"/>
      <c r="I1580" s="67"/>
      <c r="J1580" s="67"/>
      <c r="K1580" s="67"/>
      <c r="L1580" s="67"/>
      <c r="M1580" s="68"/>
      <c r="N1580" s="67"/>
      <c r="O1580" s="67"/>
      <c r="P1580" s="67"/>
      <c r="Q1580" s="67"/>
      <c r="R1580" s="68"/>
      <c r="S1580" s="67"/>
      <c r="T1580" s="67"/>
      <c r="U1580" s="67"/>
      <c r="V1580" s="67"/>
      <c r="W1580" s="68"/>
      <c r="X1580" s="67"/>
      <c r="Y1580" s="67"/>
      <c r="Z1580" s="67"/>
      <c r="AA1580" s="67"/>
      <c r="AB1580" s="68"/>
      <c r="AC1580" s="62"/>
      <c r="AD1580" s="69"/>
      <c r="AE1580" s="53"/>
      <c r="AF1580" s="62"/>
      <c r="AG1580" s="69"/>
      <c r="AH1580" s="53"/>
      <c r="AJ1580" s="69"/>
      <c r="AK1580" s="53"/>
    </row>
    <row r="1581" spans="1:37">
      <c r="A1581" s="70" t="s">
        <v>101</v>
      </c>
      <c r="B1581" s="58"/>
      <c r="C1581" s="71"/>
      <c r="D1581" s="72"/>
      <c r="E1581" s="72"/>
      <c r="F1581" s="72"/>
      <c r="G1581" s="72"/>
      <c r="H1581" s="59"/>
      <c r="I1581" s="72"/>
      <c r="J1581" s="72"/>
      <c r="K1581" s="72"/>
      <c r="L1581" s="72"/>
      <c r="M1581" s="59"/>
      <c r="N1581" s="72"/>
      <c r="O1581" s="72"/>
      <c r="P1581" s="72"/>
      <c r="Q1581" s="72"/>
      <c r="R1581" s="59"/>
      <c r="S1581" s="72"/>
      <c r="T1581" s="72"/>
      <c r="U1581" s="72"/>
      <c r="V1581" s="72"/>
      <c r="W1581" s="59"/>
      <c r="X1581" s="72"/>
      <c r="Y1581" s="72"/>
      <c r="Z1581" s="72"/>
      <c r="AA1581" s="72"/>
      <c r="AB1581" s="59"/>
      <c r="AC1581" s="62"/>
      <c r="AD1581" s="462">
        <f>SamstagHaupt!C72</f>
        <v>13</v>
      </c>
      <c r="AE1581" s="463"/>
      <c r="AF1581" s="62"/>
      <c r="AG1581" s="462">
        <f>SamstagHaupt!E72</f>
        <v>51</v>
      </c>
      <c r="AH1581" s="463"/>
      <c r="AJ1581" s="462">
        <f>SamstagHaupt!F72</f>
        <v>3</v>
      </c>
      <c r="AK1581" s="463"/>
    </row>
    <row r="1582" spans="1:37">
      <c r="A1582" s="65" t="s">
        <v>100</v>
      </c>
      <c r="C1582" s="66"/>
      <c r="D1582" s="67"/>
      <c r="E1582" s="67"/>
      <c r="F1582" s="67"/>
      <c r="G1582" s="67"/>
      <c r="H1582" s="68"/>
      <c r="I1582" s="67"/>
      <c r="J1582" s="67"/>
      <c r="K1582" s="67"/>
      <c r="L1582" s="67"/>
      <c r="M1582" s="68"/>
      <c r="N1582" s="67"/>
      <c r="O1582" s="67"/>
      <c r="P1582" s="67"/>
      <c r="Q1582" s="67"/>
      <c r="R1582" s="68"/>
      <c r="S1582" s="67"/>
      <c r="T1582" s="67"/>
      <c r="U1582" s="67"/>
      <c r="V1582" s="67"/>
      <c r="W1582" s="68"/>
      <c r="X1582" s="67"/>
      <c r="Y1582" s="67"/>
      <c r="Z1582" s="67"/>
      <c r="AA1582" s="67"/>
      <c r="AB1582" s="68"/>
      <c r="AC1582" s="62"/>
      <c r="AD1582" s="57"/>
      <c r="AE1582" s="59"/>
      <c r="AF1582" s="62"/>
      <c r="AG1582" s="57"/>
      <c r="AH1582" s="59"/>
      <c r="AJ1582" s="57"/>
      <c r="AK1582" s="59"/>
    </row>
    <row r="1583" spans="1:37">
      <c r="A1583" s="70" t="s">
        <v>101</v>
      </c>
      <c r="B1583" s="58"/>
      <c r="C1583" s="71"/>
      <c r="D1583" s="72"/>
      <c r="E1583" s="72"/>
      <c r="F1583" s="72"/>
      <c r="G1583" s="72"/>
      <c r="H1583" s="59"/>
      <c r="I1583" s="72"/>
      <c r="J1583" s="72"/>
      <c r="K1583" s="72"/>
      <c r="L1583" s="72"/>
      <c r="M1583" s="59"/>
      <c r="N1583" s="72"/>
      <c r="O1583" s="72"/>
      <c r="P1583" s="72"/>
      <c r="Q1583" s="72"/>
      <c r="R1583" s="59"/>
      <c r="S1583" s="72"/>
      <c r="T1583" s="72"/>
      <c r="U1583" s="72"/>
      <c r="V1583" s="72"/>
      <c r="W1583" s="59"/>
      <c r="X1583" s="72"/>
      <c r="Y1583" s="72"/>
      <c r="Z1583" s="72"/>
      <c r="AA1583" s="72"/>
      <c r="AB1583" s="59"/>
      <c r="AC1583" s="62"/>
      <c r="AD1583" s="62"/>
      <c r="AE1583" s="62"/>
      <c r="AF1583" s="62"/>
      <c r="AG1583" s="62"/>
    </row>
    <row r="1584" spans="1:37">
      <c r="A1584" s="65" t="s">
        <v>100</v>
      </c>
      <c r="C1584" s="66"/>
      <c r="D1584" s="67"/>
      <c r="E1584" s="67"/>
      <c r="F1584" s="67"/>
      <c r="G1584" s="67"/>
      <c r="H1584" s="68"/>
      <c r="I1584" s="67"/>
      <c r="J1584" s="67"/>
      <c r="K1584" s="67"/>
      <c r="L1584" s="67"/>
      <c r="M1584" s="68"/>
      <c r="N1584" s="67"/>
      <c r="O1584" s="67"/>
      <c r="P1584" s="67"/>
      <c r="Q1584" s="67"/>
      <c r="R1584" s="68"/>
      <c r="S1584" s="67"/>
      <c r="T1584" s="67"/>
      <c r="U1584" s="67"/>
      <c r="V1584" s="67"/>
      <c r="W1584" s="68"/>
      <c r="X1584" s="67"/>
      <c r="Y1584" s="67"/>
      <c r="Z1584" s="67"/>
      <c r="AA1584" s="67"/>
      <c r="AB1584" s="68"/>
      <c r="AC1584" s="62"/>
      <c r="AD1584" s="73" t="s">
        <v>103</v>
      </c>
      <c r="AE1584" s="62"/>
      <c r="AF1584" s="62"/>
      <c r="AG1584" s="62"/>
    </row>
    <row r="1585" spans="1:37">
      <c r="A1585" s="70" t="s">
        <v>101</v>
      </c>
      <c r="B1585" s="58"/>
      <c r="C1585" s="71"/>
      <c r="D1585" s="72"/>
      <c r="E1585" s="72"/>
      <c r="F1585" s="72"/>
      <c r="G1585" s="72"/>
      <c r="H1585" s="59"/>
      <c r="I1585" s="72"/>
      <c r="J1585" s="72"/>
      <c r="K1585" s="72"/>
      <c r="L1585" s="72"/>
      <c r="M1585" s="59"/>
      <c r="N1585" s="72"/>
      <c r="O1585" s="72"/>
      <c r="P1585" s="72"/>
      <c r="Q1585" s="72"/>
      <c r="R1585" s="59"/>
      <c r="S1585" s="72"/>
      <c r="T1585" s="72"/>
      <c r="U1585" s="72"/>
      <c r="V1585" s="72"/>
      <c r="W1585" s="59"/>
      <c r="X1585" s="72"/>
      <c r="Y1585" s="72"/>
      <c r="Z1585" s="72"/>
      <c r="AA1585" s="72"/>
      <c r="AB1585" s="59"/>
      <c r="AC1585" s="62"/>
      <c r="AD1585" s="62"/>
      <c r="AE1585" s="62"/>
      <c r="AF1585" s="62"/>
      <c r="AG1585" s="62"/>
    </row>
    <row r="1586" spans="1:37">
      <c r="A1586" s="65" t="s">
        <v>100</v>
      </c>
      <c r="C1586" s="66"/>
      <c r="D1586" s="67"/>
      <c r="E1586" s="67"/>
      <c r="F1586" s="67"/>
      <c r="G1586" s="67"/>
      <c r="H1586" s="68"/>
      <c r="I1586" s="67"/>
      <c r="J1586" s="67"/>
      <c r="K1586" s="67"/>
      <c r="L1586" s="67"/>
      <c r="M1586" s="68"/>
      <c r="N1586" s="67"/>
      <c r="O1586" s="67"/>
      <c r="P1586" s="67"/>
      <c r="Q1586" s="67"/>
      <c r="R1586" s="68"/>
      <c r="S1586" s="67"/>
      <c r="T1586" s="67"/>
      <c r="U1586" s="67"/>
      <c r="V1586" s="67"/>
      <c r="W1586" s="68"/>
      <c r="X1586" s="67"/>
      <c r="Y1586" s="67"/>
      <c r="Z1586" s="67"/>
      <c r="AA1586" s="67"/>
      <c r="AB1586" s="68"/>
      <c r="AC1586" s="62"/>
      <c r="AD1586" s="74" t="str">
        <f>Daten!$A$31</f>
        <v>DM Senioren 2017</v>
      </c>
      <c r="AE1586" s="58"/>
      <c r="AF1586" s="58"/>
      <c r="AG1586" s="58"/>
      <c r="AH1586" s="58"/>
      <c r="AI1586" s="58"/>
      <c r="AJ1586" s="58"/>
      <c r="AK1586" s="58"/>
    </row>
    <row r="1587" spans="1:37">
      <c r="A1587" s="70" t="s">
        <v>101</v>
      </c>
      <c r="B1587" s="58"/>
      <c r="C1587" s="71"/>
      <c r="D1587" s="72"/>
      <c r="E1587" s="72"/>
      <c r="F1587" s="72"/>
      <c r="G1587" s="72"/>
      <c r="H1587" s="59"/>
      <c r="I1587" s="72"/>
      <c r="J1587" s="72"/>
      <c r="K1587" s="72"/>
      <c r="L1587" s="72"/>
      <c r="M1587" s="59"/>
      <c r="N1587" s="72"/>
      <c r="O1587" s="72"/>
      <c r="P1587" s="72"/>
      <c r="Q1587" s="72"/>
      <c r="R1587" s="59"/>
      <c r="S1587" s="72"/>
      <c r="T1587" s="72"/>
      <c r="U1587" s="72"/>
      <c r="V1587" s="72"/>
      <c r="W1587" s="59"/>
      <c r="X1587" s="72"/>
      <c r="Y1587" s="72"/>
      <c r="Z1587" s="72"/>
      <c r="AA1587" s="72"/>
      <c r="AB1587" s="59"/>
      <c r="AC1587" s="62"/>
      <c r="AD1587" s="75" t="str">
        <f>SamstagHaupt!G72</f>
        <v>M50</v>
      </c>
      <c r="AE1587" s="76"/>
      <c r="AF1587" s="76"/>
      <c r="AG1587" s="75" t="s">
        <v>34</v>
      </c>
      <c r="AH1587" s="76"/>
      <c r="AI1587" s="76"/>
      <c r="AJ1587" s="76"/>
      <c r="AK1587" s="76"/>
    </row>
    <row r="1588" spans="1:37">
      <c r="A1588" s="65" t="s">
        <v>100</v>
      </c>
      <c r="C1588" s="66"/>
      <c r="D1588" s="67"/>
      <c r="E1588" s="67"/>
      <c r="F1588" s="67"/>
      <c r="G1588" s="67"/>
      <c r="H1588" s="68"/>
      <c r="I1588" s="67"/>
      <c r="J1588" s="67"/>
      <c r="K1588" s="67"/>
      <c r="L1588" s="67"/>
      <c r="M1588" s="68"/>
      <c r="N1588" s="67"/>
      <c r="O1588" s="67"/>
      <c r="P1588" s="67"/>
      <c r="Q1588" s="67"/>
      <c r="R1588" s="68"/>
      <c r="S1588" s="67"/>
      <c r="T1588" s="67"/>
      <c r="U1588" s="67"/>
      <c r="V1588" s="67"/>
      <c r="W1588" s="68"/>
      <c r="X1588" s="67"/>
      <c r="Y1588" s="67"/>
      <c r="Z1588" s="67"/>
      <c r="AA1588" s="67"/>
      <c r="AB1588" s="68"/>
      <c r="AC1588" s="62"/>
      <c r="AD1588" s="77"/>
      <c r="AE1588" s="62"/>
      <c r="AF1588" s="62"/>
      <c r="AG1588" s="62"/>
      <c r="AH1588" s="62"/>
      <c r="AI1588" s="62"/>
      <c r="AJ1588" s="62"/>
      <c r="AK1588" s="62"/>
    </row>
    <row r="1589" spans="1:37">
      <c r="A1589" s="70" t="s">
        <v>101</v>
      </c>
      <c r="B1589" s="58"/>
      <c r="C1589" s="71"/>
      <c r="D1589" s="72"/>
      <c r="E1589" s="72"/>
      <c r="F1589" s="72"/>
      <c r="G1589" s="72"/>
      <c r="H1589" s="59"/>
      <c r="I1589" s="72"/>
      <c r="J1589" s="72"/>
      <c r="K1589" s="72"/>
      <c r="L1589" s="72"/>
      <c r="M1589" s="59"/>
      <c r="N1589" s="72"/>
      <c r="O1589" s="72"/>
      <c r="P1589" s="72"/>
      <c r="Q1589" s="72"/>
      <c r="R1589" s="59"/>
      <c r="S1589" s="72"/>
      <c r="T1589" s="72"/>
      <c r="U1589" s="72"/>
      <c r="V1589" s="72"/>
      <c r="W1589" s="59"/>
      <c r="X1589" s="72"/>
      <c r="Y1589" s="72"/>
      <c r="Z1589" s="72"/>
      <c r="AA1589" s="72"/>
      <c r="AB1589" s="59"/>
      <c r="AC1589" s="62"/>
      <c r="AD1589" s="78" t="s">
        <v>104</v>
      </c>
      <c r="AE1589" s="76"/>
      <c r="AF1589" s="76"/>
      <c r="AG1589" s="76"/>
      <c r="AH1589" s="79"/>
      <c r="AI1589" s="76"/>
      <c r="AJ1589" s="76"/>
      <c r="AK1589" s="80"/>
    </row>
    <row r="1590" spans="1:37">
      <c r="D1590" s="64"/>
      <c r="AD1590" s="81"/>
      <c r="AE1590" s="52"/>
      <c r="AF1590" s="52"/>
      <c r="AG1590" s="52"/>
      <c r="AH1590" s="82"/>
      <c r="AI1590" s="52"/>
      <c r="AJ1590" s="52"/>
      <c r="AK1590" s="53"/>
    </row>
    <row r="1591" spans="1:37">
      <c r="A1591" s="83" t="s">
        <v>105</v>
      </c>
      <c r="B1591" s="76"/>
      <c r="C1591" s="80"/>
      <c r="D1591" s="84"/>
      <c r="E1591" s="84" t="s">
        <v>100</v>
      </c>
      <c r="F1591" s="85" t="s">
        <v>21</v>
      </c>
      <c r="G1591" s="84" t="s">
        <v>101</v>
      </c>
      <c r="H1591" s="86"/>
      <c r="I1591" s="84" t="s">
        <v>106</v>
      </c>
      <c r="J1591" s="84"/>
      <c r="K1591" s="84"/>
      <c r="L1591" s="84"/>
      <c r="M1591" s="86"/>
      <c r="N1591" s="84" t="s">
        <v>107</v>
      </c>
      <c r="O1591" s="84"/>
      <c r="P1591" s="84"/>
      <c r="Q1591" s="84"/>
      <c r="R1591" s="86"/>
      <c r="S1591" s="73"/>
      <c r="T1591" s="73"/>
      <c r="AD1591" s="87" t="s">
        <v>108</v>
      </c>
      <c r="AE1591" s="58"/>
      <c r="AF1591" s="58"/>
      <c r="AG1591" s="58"/>
      <c r="AH1591" s="72"/>
      <c r="AI1591" s="58"/>
      <c r="AJ1591" s="58"/>
      <c r="AK1591" s="59"/>
    </row>
    <row r="1592" spans="1:37">
      <c r="A1592" s="60"/>
      <c r="C1592" s="61"/>
      <c r="H1592" s="61"/>
      <c r="M1592" s="61"/>
      <c r="N1592" s="88"/>
      <c r="O1592" s="89"/>
      <c r="P1592" s="89"/>
      <c r="Q1592" s="89"/>
      <c r="R1592" s="90"/>
      <c r="S1592" s="62"/>
      <c r="T1592" s="56" t="s">
        <v>109</v>
      </c>
      <c r="AD1592" s="91"/>
      <c r="AE1592" s="62"/>
      <c r="AF1592" s="62"/>
      <c r="AG1592" s="62"/>
      <c r="AH1592" s="92"/>
      <c r="AI1592" s="62"/>
      <c r="AJ1592" s="62"/>
      <c r="AK1592" s="61"/>
    </row>
    <row r="1593" spans="1:37">
      <c r="A1593" s="93" t="s">
        <v>110</v>
      </c>
      <c r="B1593" s="58"/>
      <c r="C1593" s="59"/>
      <c r="D1593" s="58"/>
      <c r="E1593" s="58"/>
      <c r="F1593" s="94" t="s">
        <v>21</v>
      </c>
      <c r="G1593" s="58"/>
      <c r="H1593" s="59"/>
      <c r="I1593" s="58"/>
      <c r="J1593" s="58"/>
      <c r="K1593" s="94" t="s">
        <v>21</v>
      </c>
      <c r="L1593" s="58"/>
      <c r="M1593" s="59"/>
      <c r="N1593" s="95"/>
      <c r="O1593" s="95"/>
      <c r="P1593" s="96"/>
      <c r="Q1593" s="97"/>
      <c r="R1593" s="98"/>
      <c r="S1593" s="62"/>
      <c r="T1593" s="62"/>
      <c r="AD1593" s="87" t="s">
        <v>111</v>
      </c>
      <c r="AE1593" s="58"/>
      <c r="AF1593" s="58"/>
      <c r="AG1593" s="58"/>
      <c r="AH1593" s="72"/>
      <c r="AI1593" s="58"/>
      <c r="AJ1593" s="58"/>
      <c r="AK1593" s="59"/>
    </row>
    <row r="1594" spans="1:37">
      <c r="A1594" s="60"/>
      <c r="C1594" s="61"/>
      <c r="H1594" s="61"/>
      <c r="K1594" s="99"/>
      <c r="M1594" s="61"/>
      <c r="N1594" s="62"/>
      <c r="Q1594" s="100"/>
      <c r="R1594" s="61"/>
      <c r="S1594" s="62"/>
      <c r="T1594" s="58"/>
      <c r="U1594" s="58"/>
      <c r="V1594" s="58"/>
      <c r="W1594" s="58"/>
      <c r="X1594" s="58"/>
      <c r="Y1594" s="58"/>
      <c r="Z1594" s="58"/>
      <c r="AA1594" s="58"/>
      <c r="AB1594" s="58"/>
      <c r="AC1594" s="62"/>
      <c r="AD1594" s="91"/>
      <c r="AE1594" s="62"/>
      <c r="AF1594" s="62"/>
      <c r="AG1594" s="62"/>
      <c r="AH1594" s="92"/>
      <c r="AI1594" s="62"/>
      <c r="AJ1594" s="62"/>
      <c r="AK1594" s="61"/>
    </row>
    <row r="1595" spans="1:37">
      <c r="A1595" s="93" t="s">
        <v>112</v>
      </c>
      <c r="B1595" s="58"/>
      <c r="C1595" s="59"/>
      <c r="D1595" s="58"/>
      <c r="E1595" s="58"/>
      <c r="F1595" s="94" t="s">
        <v>21</v>
      </c>
      <c r="G1595" s="58"/>
      <c r="H1595" s="59"/>
      <c r="I1595" s="58"/>
      <c r="J1595" s="58"/>
      <c r="K1595" s="94" t="s">
        <v>21</v>
      </c>
      <c r="L1595" s="58"/>
      <c r="M1595" s="59"/>
      <c r="N1595" s="58"/>
      <c r="O1595" s="58"/>
      <c r="P1595" s="94" t="s">
        <v>21</v>
      </c>
      <c r="Q1595" s="101"/>
      <c r="R1595" s="59"/>
      <c r="S1595" s="62"/>
      <c r="T1595" s="62"/>
      <c r="AD1595" s="87" t="s">
        <v>113</v>
      </c>
      <c r="AE1595" s="58"/>
      <c r="AF1595" s="58"/>
      <c r="AG1595" s="58"/>
      <c r="AH1595" s="72"/>
      <c r="AI1595" s="58"/>
      <c r="AJ1595" s="58"/>
      <c r="AK1595" s="59"/>
    </row>
    <row r="1596" spans="1:37">
      <c r="AD1596" s="91" t="s">
        <v>114</v>
      </c>
      <c r="AE1596" s="62"/>
      <c r="AF1596" s="62"/>
      <c r="AG1596" s="62"/>
      <c r="AH1596" s="92"/>
      <c r="AI1596" s="62"/>
      <c r="AJ1596" s="62"/>
      <c r="AK1596" s="61"/>
    </row>
    <row r="1597" spans="1:37">
      <c r="A1597" s="102"/>
      <c r="B1597" s="76"/>
      <c r="C1597" s="76"/>
      <c r="D1597" s="76"/>
      <c r="E1597" s="76" t="s">
        <v>100</v>
      </c>
      <c r="F1597" s="76"/>
      <c r="G1597" s="76"/>
      <c r="H1597" s="76"/>
      <c r="I1597" s="76"/>
      <c r="J1597" s="76"/>
      <c r="K1597" s="76"/>
      <c r="L1597" s="76"/>
      <c r="M1597" s="76"/>
      <c r="N1597" s="85" t="s">
        <v>40</v>
      </c>
      <c r="O1597" s="76"/>
      <c r="P1597" s="76"/>
      <c r="Q1597" s="76"/>
      <c r="R1597" s="76"/>
      <c r="S1597" s="76"/>
      <c r="T1597" s="76" t="s">
        <v>101</v>
      </c>
      <c r="U1597" s="76"/>
      <c r="V1597" s="76"/>
      <c r="W1597" s="76"/>
      <c r="X1597" s="76"/>
      <c r="Y1597" s="76"/>
      <c r="Z1597" s="76"/>
      <c r="AA1597" s="76"/>
      <c r="AB1597" s="80"/>
      <c r="AD1597" s="87" t="s">
        <v>115</v>
      </c>
      <c r="AE1597" s="58"/>
      <c r="AF1597" s="58"/>
      <c r="AG1597" s="58"/>
      <c r="AH1597" s="72"/>
      <c r="AI1597" s="58"/>
      <c r="AJ1597" s="58"/>
      <c r="AK1597" s="59"/>
    </row>
    <row r="1598" spans="1:37">
      <c r="A1598" s="103" t="s">
        <v>116</v>
      </c>
      <c r="B1598" s="104" t="s">
        <v>117</v>
      </c>
      <c r="C1598" s="104"/>
      <c r="D1598" s="104"/>
      <c r="E1598" s="104"/>
      <c r="F1598" s="104"/>
      <c r="G1598" s="105"/>
      <c r="H1598" s="104" t="s">
        <v>118</v>
      </c>
      <c r="I1598" s="104"/>
      <c r="J1598" s="105"/>
      <c r="K1598" s="106" t="s">
        <v>119</v>
      </c>
      <c r="L1598" s="107" t="s">
        <v>120</v>
      </c>
      <c r="M1598" s="108"/>
      <c r="N1598" s="109" t="s">
        <v>94</v>
      </c>
      <c r="O1598" s="105" t="s">
        <v>116</v>
      </c>
      <c r="P1598" s="104" t="s">
        <v>117</v>
      </c>
      <c r="Q1598" s="104"/>
      <c r="R1598" s="104"/>
      <c r="S1598" s="104"/>
      <c r="T1598" s="104"/>
      <c r="U1598" s="105"/>
      <c r="V1598" s="104" t="s">
        <v>118</v>
      </c>
      <c r="W1598" s="104"/>
      <c r="X1598" s="105"/>
      <c r="Y1598" s="106" t="s">
        <v>119</v>
      </c>
      <c r="Z1598" s="107" t="s">
        <v>120</v>
      </c>
      <c r="AA1598" s="108"/>
      <c r="AB1598" s="109" t="s">
        <v>94</v>
      </c>
    </row>
    <row r="1599" spans="1:37">
      <c r="A1599" s="110" t="s">
        <v>121</v>
      </c>
      <c r="B1599" s="111"/>
      <c r="C1599" s="111"/>
      <c r="D1599" s="111"/>
      <c r="E1599" s="111"/>
      <c r="F1599" s="111"/>
      <c r="G1599" s="112"/>
      <c r="H1599" s="111"/>
      <c r="I1599" s="111"/>
      <c r="J1599" s="112"/>
      <c r="K1599" s="113"/>
      <c r="L1599" s="114"/>
      <c r="M1599" s="115"/>
      <c r="N1599" s="116"/>
      <c r="O1599" s="117" t="s">
        <v>121</v>
      </c>
      <c r="P1599" s="111"/>
      <c r="Q1599" s="111"/>
      <c r="R1599" s="111"/>
      <c r="S1599" s="111"/>
      <c r="T1599" s="111"/>
      <c r="U1599" s="112"/>
      <c r="V1599" s="111"/>
      <c r="W1599" s="111"/>
      <c r="X1599" s="112"/>
      <c r="Y1599" s="113"/>
      <c r="Z1599" s="114"/>
      <c r="AA1599" s="115"/>
      <c r="AB1599" s="116"/>
      <c r="AD1599" s="64" t="s">
        <v>122</v>
      </c>
    </row>
    <row r="1600" spans="1:37">
      <c r="A1600" s="110" t="s">
        <v>123</v>
      </c>
      <c r="B1600" s="111"/>
      <c r="C1600" s="111"/>
      <c r="D1600" s="111"/>
      <c r="E1600" s="111"/>
      <c r="F1600" s="111"/>
      <c r="G1600" s="112"/>
      <c r="H1600" s="111"/>
      <c r="I1600" s="111"/>
      <c r="J1600" s="112"/>
      <c r="K1600" s="118"/>
      <c r="L1600" s="119"/>
      <c r="M1600" s="112"/>
      <c r="N1600" s="116"/>
      <c r="O1600" s="117" t="s">
        <v>123</v>
      </c>
      <c r="P1600" s="111"/>
      <c r="Q1600" s="111"/>
      <c r="R1600" s="111"/>
      <c r="S1600" s="111"/>
      <c r="T1600" s="111"/>
      <c r="U1600" s="112"/>
      <c r="V1600" s="111"/>
      <c r="W1600" s="111"/>
      <c r="X1600" s="112"/>
      <c r="Y1600" s="118"/>
      <c r="Z1600" s="119"/>
      <c r="AA1600" s="112"/>
      <c r="AB1600" s="116"/>
      <c r="AD1600" s="120"/>
      <c r="AE1600" s="58"/>
      <c r="AF1600" s="58"/>
      <c r="AG1600" s="58"/>
      <c r="AH1600" s="58"/>
      <c r="AI1600" s="58"/>
      <c r="AJ1600" s="58"/>
      <c r="AK1600" s="58"/>
    </row>
    <row r="1601" spans="1:37">
      <c r="A1601" s="110" t="s">
        <v>124</v>
      </c>
      <c r="B1601" s="111"/>
      <c r="C1601" s="111"/>
      <c r="D1601" s="111"/>
      <c r="E1601" s="111"/>
      <c r="F1601" s="111"/>
      <c r="G1601" s="112"/>
      <c r="H1601" s="111"/>
      <c r="I1601" s="111"/>
      <c r="J1601" s="112"/>
      <c r="K1601" s="118"/>
      <c r="L1601" s="119"/>
      <c r="M1601" s="112"/>
      <c r="N1601" s="116"/>
      <c r="O1601" s="117" t="s">
        <v>124</v>
      </c>
      <c r="P1601" s="111"/>
      <c r="Q1601" s="111"/>
      <c r="R1601" s="111"/>
      <c r="S1601" s="111"/>
      <c r="T1601" s="111"/>
      <c r="U1601" s="112"/>
      <c r="V1601" s="111"/>
      <c r="W1601" s="111"/>
      <c r="X1601" s="112"/>
      <c r="Y1601" s="118"/>
      <c r="Z1601" s="119"/>
      <c r="AA1601" s="112"/>
      <c r="AB1601" s="116"/>
      <c r="AD1601" s="64" t="s">
        <v>96</v>
      </c>
    </row>
    <row r="1602" spans="1:37">
      <c r="A1602" s="110" t="s">
        <v>125</v>
      </c>
      <c r="B1602" s="111"/>
      <c r="C1602" s="111"/>
      <c r="D1602" s="111"/>
      <c r="E1602" s="111"/>
      <c r="F1602" s="111"/>
      <c r="G1602" s="112"/>
      <c r="H1602" s="111"/>
      <c r="I1602" s="111"/>
      <c r="J1602" s="112"/>
      <c r="K1602" s="118"/>
      <c r="L1602" s="119"/>
      <c r="M1602" s="112"/>
      <c r="N1602" s="116"/>
      <c r="O1602" s="117" t="s">
        <v>125</v>
      </c>
      <c r="P1602" s="111"/>
      <c r="Q1602" s="111"/>
      <c r="R1602" s="111"/>
      <c r="S1602" s="111"/>
      <c r="T1602" s="111"/>
      <c r="U1602" s="112"/>
      <c r="V1602" s="111"/>
      <c r="W1602" s="111"/>
      <c r="X1602" s="112"/>
      <c r="Y1602" s="118"/>
      <c r="Z1602" s="119"/>
      <c r="AA1602" s="112"/>
      <c r="AB1602" s="116"/>
      <c r="AD1602" s="120"/>
      <c r="AE1602" s="58"/>
      <c r="AF1602" s="58"/>
      <c r="AG1602" s="58"/>
      <c r="AH1602" s="58"/>
      <c r="AI1602" s="58"/>
      <c r="AJ1602" s="58"/>
      <c r="AK1602" s="58"/>
    </row>
    <row r="1603" spans="1:37">
      <c r="A1603" s="110" t="s">
        <v>126</v>
      </c>
      <c r="B1603" s="111"/>
      <c r="C1603" s="111"/>
      <c r="D1603" s="111"/>
      <c r="E1603" s="111"/>
      <c r="F1603" s="111"/>
      <c r="G1603" s="112"/>
      <c r="H1603" s="111"/>
      <c r="I1603" s="111"/>
      <c r="J1603" s="112"/>
      <c r="K1603" s="118"/>
      <c r="L1603" s="119"/>
      <c r="M1603" s="112"/>
      <c r="N1603" s="116"/>
      <c r="O1603" s="117" t="s">
        <v>126</v>
      </c>
      <c r="P1603" s="111"/>
      <c r="Q1603" s="111"/>
      <c r="R1603" s="111"/>
      <c r="S1603" s="111"/>
      <c r="T1603" s="111"/>
      <c r="U1603" s="112"/>
      <c r="V1603" s="111"/>
      <c r="W1603" s="111"/>
      <c r="X1603" s="112"/>
      <c r="Y1603" s="118"/>
      <c r="Z1603" s="119"/>
      <c r="AA1603" s="112"/>
      <c r="AB1603" s="116"/>
      <c r="AD1603" s="64" t="s">
        <v>127</v>
      </c>
    </row>
    <row r="1604" spans="1:37">
      <c r="A1604" s="121" t="s">
        <v>128</v>
      </c>
      <c r="B1604" s="58"/>
      <c r="C1604" s="58"/>
      <c r="D1604" s="58"/>
      <c r="E1604" s="58"/>
      <c r="F1604" s="58"/>
      <c r="G1604" s="72"/>
      <c r="H1604" s="58"/>
      <c r="I1604" s="58"/>
      <c r="J1604" s="72"/>
      <c r="K1604" s="122"/>
      <c r="L1604" s="123"/>
      <c r="M1604" s="72"/>
      <c r="N1604" s="59"/>
      <c r="O1604" s="124" t="s">
        <v>128</v>
      </c>
      <c r="P1604" s="58"/>
      <c r="Q1604" s="58"/>
      <c r="R1604" s="58"/>
      <c r="S1604" s="58"/>
      <c r="T1604" s="58"/>
      <c r="U1604" s="72"/>
      <c r="V1604" s="58"/>
      <c r="W1604" s="58"/>
      <c r="X1604" s="72"/>
      <c r="Y1604" s="122"/>
      <c r="Z1604" s="123"/>
      <c r="AA1604" s="72"/>
      <c r="AB1604" s="59"/>
      <c r="AD1604" s="120"/>
      <c r="AE1604" s="125" t="str">
        <f>Daten!$A$35</f>
        <v>Fredenbeck</v>
      </c>
      <c r="AF1604" s="58"/>
      <c r="AG1604" s="58"/>
      <c r="AH1604" s="58"/>
      <c r="AI1604" s="58"/>
      <c r="AJ1604" s="58"/>
      <c r="AK1604" s="58"/>
    </row>
    <row r="1605" spans="1:37">
      <c r="A1605" s="65" t="s">
        <v>129</v>
      </c>
      <c r="N1605" s="61"/>
      <c r="O1605" s="64" t="s">
        <v>129</v>
      </c>
      <c r="AB1605" s="61"/>
      <c r="AD1605" s="64" t="s">
        <v>130</v>
      </c>
    </row>
    <row r="1606" spans="1:37">
      <c r="A1606" s="57"/>
      <c r="B1606" s="58"/>
      <c r="C1606" s="58"/>
      <c r="D1606" s="58"/>
      <c r="E1606" s="58"/>
      <c r="F1606" s="58"/>
      <c r="G1606" s="58"/>
      <c r="H1606" s="58"/>
      <c r="I1606" s="58"/>
      <c r="J1606" s="58"/>
      <c r="K1606" s="58"/>
      <c r="L1606" s="58"/>
      <c r="M1606" s="58"/>
      <c r="N1606" s="59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8"/>
      <c r="AB1606" s="59"/>
      <c r="AD1606" s="58"/>
      <c r="AE1606" s="126" t="str">
        <f>Daten!$A$32</f>
        <v>05.05.2017</v>
      </c>
      <c r="AF1606" s="58"/>
      <c r="AG1606" s="58"/>
      <c r="AH1606" s="58"/>
      <c r="AI1606" s="58"/>
      <c r="AJ1606" s="58"/>
      <c r="AK1606" s="58"/>
    </row>
    <row r="1607" spans="1:37" ht="12" customHeight="1"/>
    <row r="1608" spans="1:37">
      <c r="A1608" s="51" t="s">
        <v>95</v>
      </c>
      <c r="B1608" s="52"/>
      <c r="C1608" s="52"/>
      <c r="D1608" s="52"/>
      <c r="E1608" s="53"/>
      <c r="F1608" s="54" t="s">
        <v>96</v>
      </c>
      <c r="G1608" s="52"/>
      <c r="H1608" s="52"/>
      <c r="I1608" s="52"/>
      <c r="J1608" s="52"/>
      <c r="K1608" s="52"/>
      <c r="L1608" s="52"/>
      <c r="M1608" s="52"/>
      <c r="N1608" s="52"/>
      <c r="O1608" s="52"/>
      <c r="P1608" s="53"/>
      <c r="Q1608" s="54" t="s">
        <v>97</v>
      </c>
      <c r="R1608" s="52"/>
      <c r="S1608" s="52"/>
      <c r="T1608" s="52"/>
      <c r="U1608" s="52"/>
      <c r="V1608" s="52"/>
      <c r="W1608" s="52"/>
      <c r="X1608" s="52"/>
      <c r="Y1608" s="52"/>
      <c r="Z1608" s="52"/>
      <c r="AA1608" s="52"/>
      <c r="AB1608" s="53"/>
      <c r="AC1608" s="55" t="s">
        <v>98</v>
      </c>
    </row>
    <row r="1609" spans="1:37">
      <c r="A1609" s="57"/>
      <c r="B1609" s="58"/>
      <c r="C1609" s="58"/>
      <c r="D1609" s="58"/>
      <c r="E1609" s="59"/>
      <c r="F1609" s="58"/>
      <c r="G1609" s="58"/>
      <c r="H1609" s="58"/>
      <c r="I1609" s="58"/>
      <c r="J1609" s="58"/>
      <c r="K1609" s="58"/>
      <c r="L1609" s="58"/>
      <c r="M1609" s="58"/>
      <c r="N1609" s="58"/>
      <c r="O1609" s="58"/>
      <c r="P1609" s="59"/>
      <c r="Q1609" s="58"/>
      <c r="R1609" s="58" t="str">
        <f ca="1">SamstagHaupt!P73</f>
        <v>SV Prag Stuttgart</v>
      </c>
      <c r="S1609" s="58"/>
      <c r="T1609" s="58"/>
      <c r="U1609" s="58"/>
      <c r="V1609" s="58"/>
      <c r="W1609" s="58"/>
      <c r="X1609" s="58"/>
      <c r="Y1609" s="58"/>
      <c r="Z1609" s="58"/>
      <c r="AA1609" s="58" t="str">
        <f>SamstagHaupt!N73</f>
        <v>M50</v>
      </c>
      <c r="AB1609" s="59"/>
      <c r="AC1609" s="55" t="s">
        <v>99</v>
      </c>
    </row>
    <row r="1610" spans="1:37" ht="15.95" customHeight="1">
      <c r="A1610" s="60" t="s">
        <v>100</v>
      </c>
      <c r="C1610" s="56" t="str">
        <f ca="1">SamstagHaupt!I73</f>
        <v>TSV Burgdorf</v>
      </c>
      <c r="M1610" s="61"/>
      <c r="N1610" s="62" t="s">
        <v>101</v>
      </c>
      <c r="O1610" s="63"/>
      <c r="P1610" s="56" t="str">
        <f ca="1">SamstagHaupt!M73</f>
        <v>TSV Ludwigshafen</v>
      </c>
      <c r="AB1610" s="61"/>
    </row>
    <row r="1611" spans="1:37">
      <c r="A1611" s="57"/>
      <c r="B1611" s="58"/>
      <c r="C1611" s="58"/>
      <c r="M1611" s="61"/>
      <c r="N1611" s="62"/>
      <c r="AB1611" s="61"/>
      <c r="AD1611" s="64" t="s">
        <v>37</v>
      </c>
      <c r="AG1611" s="64" t="s">
        <v>102</v>
      </c>
      <c r="AJ1611" s="64" t="s">
        <v>39</v>
      </c>
    </row>
    <row r="1612" spans="1:37">
      <c r="A1612" s="65" t="s">
        <v>100</v>
      </c>
      <c r="C1612" s="66"/>
      <c r="D1612" s="67"/>
      <c r="E1612" s="67"/>
      <c r="F1612" s="67"/>
      <c r="G1612" s="67"/>
      <c r="H1612" s="68"/>
      <c r="I1612" s="67"/>
      <c r="J1612" s="67"/>
      <c r="K1612" s="67"/>
      <c r="L1612" s="67"/>
      <c r="M1612" s="68"/>
      <c r="N1612" s="67"/>
      <c r="O1612" s="67"/>
      <c r="P1612" s="67"/>
      <c r="Q1612" s="67"/>
      <c r="R1612" s="68"/>
      <c r="S1612" s="67"/>
      <c r="T1612" s="67"/>
      <c r="U1612" s="67"/>
      <c r="V1612" s="67"/>
      <c r="W1612" s="68"/>
      <c r="X1612" s="67"/>
      <c r="Y1612" s="67"/>
      <c r="Z1612" s="67"/>
      <c r="AA1612" s="67"/>
      <c r="AB1612" s="68"/>
      <c r="AC1612" s="62"/>
      <c r="AD1612" s="69"/>
      <c r="AE1612" s="53"/>
      <c r="AF1612" s="62"/>
      <c r="AG1612" s="69"/>
      <c r="AH1612" s="53"/>
      <c r="AJ1612" s="69"/>
      <c r="AK1612" s="53"/>
    </row>
    <row r="1613" spans="1:37">
      <c r="A1613" s="70" t="s">
        <v>101</v>
      </c>
      <c r="B1613" s="58"/>
      <c r="C1613" s="71"/>
      <c r="D1613" s="72"/>
      <c r="E1613" s="72"/>
      <c r="F1613" s="72"/>
      <c r="G1613" s="72"/>
      <c r="H1613" s="59"/>
      <c r="I1613" s="72"/>
      <c r="J1613" s="72"/>
      <c r="K1613" s="72"/>
      <c r="L1613" s="72"/>
      <c r="M1613" s="59"/>
      <c r="N1613" s="72"/>
      <c r="O1613" s="72"/>
      <c r="P1613" s="72"/>
      <c r="Q1613" s="72"/>
      <c r="R1613" s="59"/>
      <c r="S1613" s="72"/>
      <c r="T1613" s="72"/>
      <c r="U1613" s="72"/>
      <c r="V1613" s="72"/>
      <c r="W1613" s="59"/>
      <c r="X1613" s="72"/>
      <c r="Y1613" s="72"/>
      <c r="Z1613" s="72"/>
      <c r="AA1613" s="72"/>
      <c r="AB1613" s="59"/>
      <c r="AC1613" s="62"/>
      <c r="AD1613" s="462">
        <f>SamstagHaupt!C73</f>
        <v>13</v>
      </c>
      <c r="AE1613" s="463"/>
      <c r="AF1613" s="62"/>
      <c r="AG1613" s="462">
        <f>SamstagHaupt!E73</f>
        <v>52</v>
      </c>
      <c r="AH1613" s="463"/>
      <c r="AJ1613" s="462">
        <f>SamstagHaupt!F73</f>
        <v>4</v>
      </c>
      <c r="AK1613" s="463"/>
    </row>
    <row r="1614" spans="1:37">
      <c r="A1614" s="65" t="s">
        <v>100</v>
      </c>
      <c r="C1614" s="66"/>
      <c r="D1614" s="67"/>
      <c r="E1614" s="67"/>
      <c r="F1614" s="67"/>
      <c r="G1614" s="67"/>
      <c r="H1614" s="68"/>
      <c r="I1614" s="67"/>
      <c r="J1614" s="67"/>
      <c r="K1614" s="67"/>
      <c r="L1614" s="67"/>
      <c r="M1614" s="68"/>
      <c r="N1614" s="67"/>
      <c r="O1614" s="67"/>
      <c r="P1614" s="67"/>
      <c r="Q1614" s="67"/>
      <c r="R1614" s="68"/>
      <c r="S1614" s="67"/>
      <c r="T1614" s="67"/>
      <c r="U1614" s="67"/>
      <c r="V1614" s="67"/>
      <c r="W1614" s="68"/>
      <c r="X1614" s="67"/>
      <c r="Y1614" s="67"/>
      <c r="Z1614" s="67"/>
      <c r="AA1614" s="67"/>
      <c r="AB1614" s="68"/>
      <c r="AC1614" s="62"/>
      <c r="AD1614" s="57"/>
      <c r="AE1614" s="59"/>
      <c r="AF1614" s="62"/>
      <c r="AG1614" s="57"/>
      <c r="AH1614" s="59"/>
      <c r="AJ1614" s="57"/>
      <c r="AK1614" s="59"/>
    </row>
    <row r="1615" spans="1:37">
      <c r="A1615" s="70" t="s">
        <v>101</v>
      </c>
      <c r="B1615" s="58"/>
      <c r="C1615" s="71"/>
      <c r="D1615" s="72"/>
      <c r="E1615" s="72"/>
      <c r="F1615" s="72"/>
      <c r="G1615" s="72"/>
      <c r="H1615" s="59"/>
      <c r="I1615" s="72"/>
      <c r="J1615" s="72"/>
      <c r="K1615" s="72"/>
      <c r="L1615" s="72"/>
      <c r="M1615" s="59"/>
      <c r="N1615" s="72"/>
      <c r="O1615" s="72"/>
      <c r="P1615" s="72"/>
      <c r="Q1615" s="72"/>
      <c r="R1615" s="59"/>
      <c r="S1615" s="72"/>
      <c r="T1615" s="72"/>
      <c r="U1615" s="72"/>
      <c r="V1615" s="72"/>
      <c r="W1615" s="59"/>
      <c r="X1615" s="72"/>
      <c r="Y1615" s="72"/>
      <c r="Z1615" s="72"/>
      <c r="AA1615" s="72"/>
      <c r="AB1615" s="59"/>
      <c r="AC1615" s="62"/>
      <c r="AD1615" s="62"/>
      <c r="AE1615" s="62"/>
      <c r="AF1615" s="62"/>
      <c r="AG1615" s="62"/>
    </row>
    <row r="1616" spans="1:37">
      <c r="A1616" s="65" t="s">
        <v>100</v>
      </c>
      <c r="C1616" s="66"/>
      <c r="D1616" s="67"/>
      <c r="E1616" s="67"/>
      <c r="F1616" s="67"/>
      <c r="G1616" s="67"/>
      <c r="H1616" s="68"/>
      <c r="I1616" s="67"/>
      <c r="J1616" s="67"/>
      <c r="K1616" s="67"/>
      <c r="L1616" s="67"/>
      <c r="M1616" s="68"/>
      <c r="N1616" s="67"/>
      <c r="O1616" s="67"/>
      <c r="P1616" s="67"/>
      <c r="Q1616" s="67"/>
      <c r="R1616" s="68"/>
      <c r="S1616" s="67"/>
      <c r="T1616" s="67"/>
      <c r="U1616" s="67"/>
      <c r="V1616" s="67"/>
      <c r="W1616" s="68"/>
      <c r="X1616" s="67"/>
      <c r="Y1616" s="67"/>
      <c r="Z1616" s="67"/>
      <c r="AA1616" s="67"/>
      <c r="AB1616" s="68"/>
      <c r="AC1616" s="62"/>
      <c r="AD1616" s="73" t="s">
        <v>103</v>
      </c>
      <c r="AE1616" s="62"/>
      <c r="AF1616" s="62"/>
      <c r="AG1616" s="62"/>
    </row>
    <row r="1617" spans="1:37">
      <c r="A1617" s="70" t="s">
        <v>101</v>
      </c>
      <c r="B1617" s="58"/>
      <c r="C1617" s="71"/>
      <c r="D1617" s="72"/>
      <c r="E1617" s="72"/>
      <c r="F1617" s="72"/>
      <c r="G1617" s="72"/>
      <c r="H1617" s="59"/>
      <c r="I1617" s="72"/>
      <c r="J1617" s="72"/>
      <c r="K1617" s="72"/>
      <c r="L1617" s="72"/>
      <c r="M1617" s="59"/>
      <c r="N1617" s="72"/>
      <c r="O1617" s="72"/>
      <c r="P1617" s="72"/>
      <c r="Q1617" s="72"/>
      <c r="R1617" s="59"/>
      <c r="S1617" s="72"/>
      <c r="T1617" s="72"/>
      <c r="U1617" s="72"/>
      <c r="V1617" s="72"/>
      <c r="W1617" s="59"/>
      <c r="X1617" s="72"/>
      <c r="Y1617" s="72"/>
      <c r="Z1617" s="72"/>
      <c r="AA1617" s="72"/>
      <c r="AB1617" s="59"/>
      <c r="AC1617" s="62"/>
      <c r="AD1617" s="62"/>
      <c r="AE1617" s="62"/>
      <c r="AF1617" s="62"/>
      <c r="AG1617" s="62"/>
    </row>
    <row r="1618" spans="1:37">
      <c r="A1618" s="65" t="s">
        <v>100</v>
      </c>
      <c r="C1618" s="66"/>
      <c r="D1618" s="67"/>
      <c r="E1618" s="67"/>
      <c r="F1618" s="67"/>
      <c r="G1618" s="67"/>
      <c r="H1618" s="68"/>
      <c r="I1618" s="67"/>
      <c r="J1618" s="67"/>
      <c r="K1618" s="67"/>
      <c r="L1618" s="67"/>
      <c r="M1618" s="68"/>
      <c r="N1618" s="67"/>
      <c r="O1618" s="67"/>
      <c r="P1618" s="67"/>
      <c r="Q1618" s="67"/>
      <c r="R1618" s="68"/>
      <c r="S1618" s="67"/>
      <c r="T1618" s="67"/>
      <c r="U1618" s="67"/>
      <c r="V1618" s="67"/>
      <c r="W1618" s="68"/>
      <c r="X1618" s="67"/>
      <c r="Y1618" s="67"/>
      <c r="Z1618" s="67"/>
      <c r="AA1618" s="67"/>
      <c r="AB1618" s="68"/>
      <c r="AC1618" s="62"/>
      <c r="AD1618" s="74" t="str">
        <f>Daten!$A$31</f>
        <v>DM Senioren 2017</v>
      </c>
      <c r="AE1618" s="58"/>
      <c r="AF1618" s="58"/>
      <c r="AG1618" s="58"/>
      <c r="AH1618" s="58"/>
      <c r="AI1618" s="58"/>
      <c r="AJ1618" s="58"/>
      <c r="AK1618" s="58"/>
    </row>
    <row r="1619" spans="1:37">
      <c r="A1619" s="70" t="s">
        <v>101</v>
      </c>
      <c r="B1619" s="58"/>
      <c r="C1619" s="71"/>
      <c r="D1619" s="72"/>
      <c r="E1619" s="72"/>
      <c r="F1619" s="72"/>
      <c r="G1619" s="72"/>
      <c r="H1619" s="59"/>
      <c r="I1619" s="72"/>
      <c r="J1619" s="72"/>
      <c r="K1619" s="72"/>
      <c r="L1619" s="72"/>
      <c r="M1619" s="59"/>
      <c r="N1619" s="72"/>
      <c r="O1619" s="72"/>
      <c r="P1619" s="72"/>
      <c r="Q1619" s="72"/>
      <c r="R1619" s="59"/>
      <c r="S1619" s="72"/>
      <c r="T1619" s="72"/>
      <c r="U1619" s="72"/>
      <c r="V1619" s="72"/>
      <c r="W1619" s="59"/>
      <c r="X1619" s="72"/>
      <c r="Y1619" s="72"/>
      <c r="Z1619" s="72"/>
      <c r="AA1619" s="72"/>
      <c r="AB1619" s="59"/>
      <c r="AC1619" s="62"/>
      <c r="AD1619" s="75" t="str">
        <f>SamstagHaupt!G73</f>
        <v>M50</v>
      </c>
      <c r="AE1619" s="76"/>
      <c r="AF1619" s="76"/>
      <c r="AG1619" s="75" t="s">
        <v>34</v>
      </c>
      <c r="AH1619" s="76"/>
      <c r="AI1619" s="76"/>
      <c r="AJ1619" s="76"/>
      <c r="AK1619" s="76"/>
    </row>
    <row r="1620" spans="1:37">
      <c r="A1620" s="65" t="s">
        <v>100</v>
      </c>
      <c r="C1620" s="66"/>
      <c r="D1620" s="67"/>
      <c r="E1620" s="67"/>
      <c r="F1620" s="67"/>
      <c r="G1620" s="67"/>
      <c r="H1620" s="68"/>
      <c r="I1620" s="67"/>
      <c r="J1620" s="67"/>
      <c r="K1620" s="67"/>
      <c r="L1620" s="67"/>
      <c r="M1620" s="68"/>
      <c r="N1620" s="67"/>
      <c r="O1620" s="67"/>
      <c r="P1620" s="67"/>
      <c r="Q1620" s="67"/>
      <c r="R1620" s="68"/>
      <c r="S1620" s="67"/>
      <c r="T1620" s="67"/>
      <c r="U1620" s="67"/>
      <c r="V1620" s="67"/>
      <c r="W1620" s="68"/>
      <c r="X1620" s="67"/>
      <c r="Y1620" s="67"/>
      <c r="Z1620" s="67"/>
      <c r="AA1620" s="67"/>
      <c r="AB1620" s="68"/>
      <c r="AC1620" s="62"/>
      <c r="AD1620" s="77"/>
      <c r="AE1620" s="62"/>
      <c r="AF1620" s="62"/>
      <c r="AG1620" s="62"/>
      <c r="AH1620" s="62"/>
      <c r="AI1620" s="62"/>
      <c r="AJ1620" s="62"/>
      <c r="AK1620" s="62"/>
    </row>
    <row r="1621" spans="1:37">
      <c r="A1621" s="70" t="s">
        <v>101</v>
      </c>
      <c r="B1621" s="58"/>
      <c r="C1621" s="71"/>
      <c r="D1621" s="72"/>
      <c r="E1621" s="72"/>
      <c r="F1621" s="72"/>
      <c r="G1621" s="72"/>
      <c r="H1621" s="59"/>
      <c r="I1621" s="72"/>
      <c r="J1621" s="72"/>
      <c r="K1621" s="72"/>
      <c r="L1621" s="72"/>
      <c r="M1621" s="59"/>
      <c r="N1621" s="72"/>
      <c r="O1621" s="72"/>
      <c r="P1621" s="72"/>
      <c r="Q1621" s="72"/>
      <c r="R1621" s="59"/>
      <c r="S1621" s="72"/>
      <c r="T1621" s="72"/>
      <c r="U1621" s="72"/>
      <c r="V1621" s="72"/>
      <c r="W1621" s="59"/>
      <c r="X1621" s="72"/>
      <c r="Y1621" s="72"/>
      <c r="Z1621" s="72"/>
      <c r="AA1621" s="72"/>
      <c r="AB1621" s="59"/>
      <c r="AC1621" s="62"/>
      <c r="AD1621" s="78" t="s">
        <v>104</v>
      </c>
      <c r="AE1621" s="76"/>
      <c r="AF1621" s="76"/>
      <c r="AG1621" s="76"/>
      <c r="AH1621" s="79"/>
      <c r="AI1621" s="76"/>
      <c r="AJ1621" s="76"/>
      <c r="AK1621" s="80"/>
    </row>
    <row r="1622" spans="1:37">
      <c r="D1622" s="64"/>
      <c r="AD1622" s="81"/>
      <c r="AE1622" s="52"/>
      <c r="AF1622" s="52"/>
      <c r="AG1622" s="52"/>
      <c r="AH1622" s="82"/>
      <c r="AI1622" s="52"/>
      <c r="AJ1622" s="52"/>
      <c r="AK1622" s="53"/>
    </row>
    <row r="1623" spans="1:37">
      <c r="A1623" s="83" t="s">
        <v>105</v>
      </c>
      <c r="B1623" s="76"/>
      <c r="C1623" s="80"/>
      <c r="D1623" s="84"/>
      <c r="E1623" s="84" t="s">
        <v>100</v>
      </c>
      <c r="F1623" s="85" t="s">
        <v>21</v>
      </c>
      <c r="G1623" s="84" t="s">
        <v>101</v>
      </c>
      <c r="H1623" s="86"/>
      <c r="I1623" s="84" t="s">
        <v>106</v>
      </c>
      <c r="J1623" s="84"/>
      <c r="K1623" s="84"/>
      <c r="L1623" s="84"/>
      <c r="M1623" s="86"/>
      <c r="N1623" s="84" t="s">
        <v>107</v>
      </c>
      <c r="O1623" s="84"/>
      <c r="P1623" s="84"/>
      <c r="Q1623" s="84"/>
      <c r="R1623" s="86"/>
      <c r="S1623" s="73"/>
      <c r="T1623" s="73"/>
      <c r="AD1623" s="87" t="s">
        <v>108</v>
      </c>
      <c r="AE1623" s="58"/>
      <c r="AF1623" s="58"/>
      <c r="AG1623" s="58"/>
      <c r="AH1623" s="72"/>
      <c r="AI1623" s="58"/>
      <c r="AJ1623" s="58"/>
      <c r="AK1623" s="59"/>
    </row>
    <row r="1624" spans="1:37">
      <c r="A1624" s="60"/>
      <c r="C1624" s="61"/>
      <c r="H1624" s="61"/>
      <c r="M1624" s="61"/>
      <c r="N1624" s="88"/>
      <c r="O1624" s="89"/>
      <c r="P1624" s="89"/>
      <c r="Q1624" s="89"/>
      <c r="R1624" s="90"/>
      <c r="S1624" s="62"/>
      <c r="T1624" s="56" t="s">
        <v>109</v>
      </c>
      <c r="AD1624" s="91"/>
      <c r="AE1624" s="62"/>
      <c r="AF1624" s="62"/>
      <c r="AG1624" s="62"/>
      <c r="AH1624" s="92"/>
      <c r="AI1624" s="62"/>
      <c r="AJ1624" s="62"/>
      <c r="AK1624" s="61"/>
    </row>
    <row r="1625" spans="1:37">
      <c r="A1625" s="93" t="s">
        <v>110</v>
      </c>
      <c r="B1625" s="58"/>
      <c r="C1625" s="59"/>
      <c r="D1625" s="58"/>
      <c r="E1625" s="58"/>
      <c r="F1625" s="94" t="s">
        <v>21</v>
      </c>
      <c r="G1625" s="58"/>
      <c r="H1625" s="59"/>
      <c r="I1625" s="58"/>
      <c r="J1625" s="58"/>
      <c r="K1625" s="94" t="s">
        <v>21</v>
      </c>
      <c r="L1625" s="58"/>
      <c r="M1625" s="59"/>
      <c r="N1625" s="95"/>
      <c r="O1625" s="95"/>
      <c r="P1625" s="96"/>
      <c r="Q1625" s="97"/>
      <c r="R1625" s="98"/>
      <c r="S1625" s="62"/>
      <c r="T1625" s="62"/>
      <c r="AD1625" s="87" t="s">
        <v>111</v>
      </c>
      <c r="AE1625" s="58"/>
      <c r="AF1625" s="58"/>
      <c r="AG1625" s="58"/>
      <c r="AH1625" s="72"/>
      <c r="AI1625" s="58"/>
      <c r="AJ1625" s="58"/>
      <c r="AK1625" s="59"/>
    </row>
    <row r="1626" spans="1:37">
      <c r="A1626" s="60"/>
      <c r="C1626" s="61"/>
      <c r="H1626" s="61"/>
      <c r="K1626" s="99"/>
      <c r="M1626" s="61"/>
      <c r="N1626" s="62"/>
      <c r="Q1626" s="100"/>
      <c r="R1626" s="61"/>
      <c r="S1626" s="62"/>
      <c r="T1626" s="58"/>
      <c r="U1626" s="58"/>
      <c r="V1626" s="58"/>
      <c r="W1626" s="58"/>
      <c r="X1626" s="58"/>
      <c r="Y1626" s="58"/>
      <c r="Z1626" s="58"/>
      <c r="AA1626" s="58"/>
      <c r="AB1626" s="58"/>
      <c r="AC1626" s="62"/>
      <c r="AD1626" s="91"/>
      <c r="AE1626" s="62"/>
      <c r="AF1626" s="62"/>
      <c r="AG1626" s="62"/>
      <c r="AH1626" s="92"/>
      <c r="AI1626" s="62"/>
      <c r="AJ1626" s="62"/>
      <c r="AK1626" s="61"/>
    </row>
    <row r="1627" spans="1:37">
      <c r="A1627" s="93" t="s">
        <v>112</v>
      </c>
      <c r="B1627" s="58"/>
      <c r="C1627" s="59"/>
      <c r="D1627" s="58"/>
      <c r="E1627" s="58"/>
      <c r="F1627" s="94" t="s">
        <v>21</v>
      </c>
      <c r="G1627" s="58"/>
      <c r="H1627" s="59"/>
      <c r="I1627" s="58"/>
      <c r="J1627" s="58"/>
      <c r="K1627" s="94" t="s">
        <v>21</v>
      </c>
      <c r="L1627" s="58"/>
      <c r="M1627" s="59"/>
      <c r="N1627" s="58"/>
      <c r="O1627" s="58"/>
      <c r="P1627" s="94" t="s">
        <v>21</v>
      </c>
      <c r="Q1627" s="101"/>
      <c r="R1627" s="59"/>
      <c r="S1627" s="62"/>
      <c r="T1627" s="62"/>
      <c r="AD1627" s="87" t="s">
        <v>113</v>
      </c>
      <c r="AE1627" s="58"/>
      <c r="AF1627" s="58"/>
      <c r="AG1627" s="58"/>
      <c r="AH1627" s="72"/>
      <c r="AI1627" s="58"/>
      <c r="AJ1627" s="58"/>
      <c r="AK1627" s="59"/>
    </row>
    <row r="1628" spans="1:37">
      <c r="AD1628" s="91" t="s">
        <v>114</v>
      </c>
      <c r="AE1628" s="62"/>
      <c r="AF1628" s="62"/>
      <c r="AG1628" s="62"/>
      <c r="AH1628" s="92"/>
      <c r="AI1628" s="62"/>
      <c r="AJ1628" s="62"/>
      <c r="AK1628" s="61"/>
    </row>
    <row r="1629" spans="1:37">
      <c r="A1629" s="102"/>
      <c r="B1629" s="76"/>
      <c r="C1629" s="76"/>
      <c r="D1629" s="76"/>
      <c r="E1629" s="76" t="s">
        <v>100</v>
      </c>
      <c r="F1629" s="76"/>
      <c r="G1629" s="76"/>
      <c r="H1629" s="76"/>
      <c r="I1629" s="76"/>
      <c r="J1629" s="76"/>
      <c r="K1629" s="76"/>
      <c r="L1629" s="76"/>
      <c r="M1629" s="76"/>
      <c r="N1629" s="85" t="s">
        <v>40</v>
      </c>
      <c r="O1629" s="76"/>
      <c r="P1629" s="76"/>
      <c r="Q1629" s="76"/>
      <c r="R1629" s="76"/>
      <c r="S1629" s="76"/>
      <c r="T1629" s="76" t="s">
        <v>101</v>
      </c>
      <c r="U1629" s="76"/>
      <c r="V1629" s="76"/>
      <c r="W1629" s="76"/>
      <c r="X1629" s="76"/>
      <c r="Y1629" s="76"/>
      <c r="Z1629" s="76"/>
      <c r="AA1629" s="76"/>
      <c r="AB1629" s="80"/>
      <c r="AD1629" s="87" t="s">
        <v>115</v>
      </c>
      <c r="AE1629" s="58"/>
      <c r="AF1629" s="58"/>
      <c r="AG1629" s="58"/>
      <c r="AH1629" s="72"/>
      <c r="AI1629" s="58"/>
      <c r="AJ1629" s="58"/>
      <c r="AK1629" s="59"/>
    </row>
    <row r="1630" spans="1:37">
      <c r="A1630" s="103" t="s">
        <v>116</v>
      </c>
      <c r="B1630" s="104" t="s">
        <v>117</v>
      </c>
      <c r="C1630" s="104"/>
      <c r="D1630" s="104"/>
      <c r="E1630" s="104"/>
      <c r="F1630" s="104"/>
      <c r="G1630" s="105"/>
      <c r="H1630" s="104" t="s">
        <v>118</v>
      </c>
      <c r="I1630" s="104"/>
      <c r="J1630" s="105"/>
      <c r="K1630" s="106" t="s">
        <v>119</v>
      </c>
      <c r="L1630" s="107" t="s">
        <v>120</v>
      </c>
      <c r="M1630" s="108"/>
      <c r="N1630" s="109" t="s">
        <v>94</v>
      </c>
      <c r="O1630" s="105" t="s">
        <v>116</v>
      </c>
      <c r="P1630" s="104" t="s">
        <v>117</v>
      </c>
      <c r="Q1630" s="104"/>
      <c r="R1630" s="104"/>
      <c r="S1630" s="104"/>
      <c r="T1630" s="104"/>
      <c r="U1630" s="105"/>
      <c r="V1630" s="104" t="s">
        <v>118</v>
      </c>
      <c r="W1630" s="104"/>
      <c r="X1630" s="105"/>
      <c r="Y1630" s="106" t="s">
        <v>119</v>
      </c>
      <c r="Z1630" s="107" t="s">
        <v>120</v>
      </c>
      <c r="AA1630" s="108"/>
      <c r="AB1630" s="109" t="s">
        <v>94</v>
      </c>
    </row>
    <row r="1631" spans="1:37">
      <c r="A1631" s="110" t="s">
        <v>121</v>
      </c>
      <c r="B1631" s="111"/>
      <c r="C1631" s="111"/>
      <c r="D1631" s="111"/>
      <c r="E1631" s="111"/>
      <c r="F1631" s="111"/>
      <c r="G1631" s="112"/>
      <c r="H1631" s="111"/>
      <c r="I1631" s="111"/>
      <c r="J1631" s="112"/>
      <c r="K1631" s="113"/>
      <c r="L1631" s="114"/>
      <c r="M1631" s="115"/>
      <c r="N1631" s="116"/>
      <c r="O1631" s="117" t="s">
        <v>121</v>
      </c>
      <c r="P1631" s="111"/>
      <c r="Q1631" s="111"/>
      <c r="R1631" s="111"/>
      <c r="S1631" s="111"/>
      <c r="T1631" s="111"/>
      <c r="U1631" s="112"/>
      <c r="V1631" s="111"/>
      <c r="W1631" s="111"/>
      <c r="X1631" s="112"/>
      <c r="Y1631" s="113"/>
      <c r="Z1631" s="114"/>
      <c r="AA1631" s="115"/>
      <c r="AB1631" s="116"/>
      <c r="AD1631" s="64" t="s">
        <v>122</v>
      </c>
    </row>
    <row r="1632" spans="1:37">
      <c r="A1632" s="110" t="s">
        <v>123</v>
      </c>
      <c r="B1632" s="111"/>
      <c r="C1632" s="111"/>
      <c r="D1632" s="111"/>
      <c r="E1632" s="111"/>
      <c r="F1632" s="111"/>
      <c r="G1632" s="112"/>
      <c r="H1632" s="111"/>
      <c r="I1632" s="111"/>
      <c r="J1632" s="112"/>
      <c r="K1632" s="118"/>
      <c r="L1632" s="119"/>
      <c r="M1632" s="112"/>
      <c r="N1632" s="116"/>
      <c r="O1632" s="117" t="s">
        <v>123</v>
      </c>
      <c r="P1632" s="111"/>
      <c r="Q1632" s="111"/>
      <c r="R1632" s="111"/>
      <c r="S1632" s="111"/>
      <c r="T1632" s="111"/>
      <c r="U1632" s="112"/>
      <c r="V1632" s="111"/>
      <c r="W1632" s="111"/>
      <c r="X1632" s="112"/>
      <c r="Y1632" s="118"/>
      <c r="Z1632" s="119"/>
      <c r="AA1632" s="112"/>
      <c r="AB1632" s="116"/>
      <c r="AD1632" s="120"/>
      <c r="AE1632" s="58"/>
      <c r="AF1632" s="58"/>
      <c r="AG1632" s="58"/>
      <c r="AH1632" s="58"/>
      <c r="AI1632" s="58"/>
      <c r="AJ1632" s="58"/>
      <c r="AK1632" s="58"/>
    </row>
    <row r="1633" spans="1:37">
      <c r="A1633" s="110" t="s">
        <v>124</v>
      </c>
      <c r="B1633" s="111"/>
      <c r="C1633" s="111"/>
      <c r="D1633" s="111"/>
      <c r="E1633" s="111"/>
      <c r="F1633" s="111"/>
      <c r="G1633" s="112"/>
      <c r="H1633" s="111"/>
      <c r="I1633" s="111"/>
      <c r="J1633" s="112"/>
      <c r="K1633" s="118"/>
      <c r="L1633" s="119"/>
      <c r="M1633" s="112"/>
      <c r="N1633" s="116"/>
      <c r="O1633" s="117" t="s">
        <v>124</v>
      </c>
      <c r="P1633" s="111"/>
      <c r="Q1633" s="111"/>
      <c r="R1633" s="111"/>
      <c r="S1633" s="111"/>
      <c r="T1633" s="111"/>
      <c r="U1633" s="112"/>
      <c r="V1633" s="111"/>
      <c r="W1633" s="111"/>
      <c r="X1633" s="112"/>
      <c r="Y1633" s="118"/>
      <c r="Z1633" s="119"/>
      <c r="AA1633" s="112"/>
      <c r="AB1633" s="116"/>
      <c r="AD1633" s="64" t="s">
        <v>96</v>
      </c>
    </row>
    <row r="1634" spans="1:37">
      <c r="A1634" s="110" t="s">
        <v>125</v>
      </c>
      <c r="B1634" s="111"/>
      <c r="C1634" s="111"/>
      <c r="D1634" s="111"/>
      <c r="E1634" s="111"/>
      <c r="F1634" s="111"/>
      <c r="G1634" s="112"/>
      <c r="H1634" s="111"/>
      <c r="I1634" s="111"/>
      <c r="J1634" s="112"/>
      <c r="K1634" s="118"/>
      <c r="L1634" s="119"/>
      <c r="M1634" s="112"/>
      <c r="N1634" s="116"/>
      <c r="O1634" s="117" t="s">
        <v>125</v>
      </c>
      <c r="P1634" s="111"/>
      <c r="Q1634" s="111"/>
      <c r="R1634" s="111"/>
      <c r="S1634" s="111"/>
      <c r="T1634" s="111"/>
      <c r="U1634" s="112"/>
      <c r="V1634" s="111"/>
      <c r="W1634" s="111"/>
      <c r="X1634" s="112"/>
      <c r="Y1634" s="118"/>
      <c r="Z1634" s="119"/>
      <c r="AA1634" s="112"/>
      <c r="AB1634" s="116"/>
      <c r="AD1634" s="120"/>
      <c r="AE1634" s="58"/>
      <c r="AF1634" s="58"/>
      <c r="AG1634" s="58"/>
      <c r="AH1634" s="58"/>
      <c r="AI1634" s="58"/>
      <c r="AJ1634" s="58"/>
      <c r="AK1634" s="58"/>
    </row>
    <row r="1635" spans="1:37">
      <c r="A1635" s="110" t="s">
        <v>126</v>
      </c>
      <c r="B1635" s="111"/>
      <c r="C1635" s="111"/>
      <c r="D1635" s="111"/>
      <c r="E1635" s="111"/>
      <c r="F1635" s="111"/>
      <c r="G1635" s="112"/>
      <c r="H1635" s="111"/>
      <c r="I1635" s="111"/>
      <c r="J1635" s="112"/>
      <c r="K1635" s="118"/>
      <c r="L1635" s="119"/>
      <c r="M1635" s="112"/>
      <c r="N1635" s="116"/>
      <c r="O1635" s="117" t="s">
        <v>126</v>
      </c>
      <c r="P1635" s="111"/>
      <c r="Q1635" s="111"/>
      <c r="R1635" s="111"/>
      <c r="S1635" s="111"/>
      <c r="T1635" s="111"/>
      <c r="U1635" s="112"/>
      <c r="V1635" s="111"/>
      <c r="W1635" s="111"/>
      <c r="X1635" s="112"/>
      <c r="Y1635" s="118"/>
      <c r="Z1635" s="119"/>
      <c r="AA1635" s="112"/>
      <c r="AB1635" s="116"/>
      <c r="AD1635" s="64" t="s">
        <v>127</v>
      </c>
    </row>
    <row r="1636" spans="1:37">
      <c r="A1636" s="121" t="s">
        <v>128</v>
      </c>
      <c r="B1636" s="58"/>
      <c r="C1636" s="58"/>
      <c r="D1636" s="58"/>
      <c r="E1636" s="58"/>
      <c r="F1636" s="58"/>
      <c r="G1636" s="72"/>
      <c r="H1636" s="58"/>
      <c r="I1636" s="58"/>
      <c r="J1636" s="72"/>
      <c r="K1636" s="122"/>
      <c r="L1636" s="123"/>
      <c r="M1636" s="72"/>
      <c r="N1636" s="59"/>
      <c r="O1636" s="124" t="s">
        <v>128</v>
      </c>
      <c r="P1636" s="58"/>
      <c r="Q1636" s="58"/>
      <c r="R1636" s="58"/>
      <c r="S1636" s="58"/>
      <c r="T1636" s="58"/>
      <c r="U1636" s="72"/>
      <c r="V1636" s="58"/>
      <c r="W1636" s="58"/>
      <c r="X1636" s="72"/>
      <c r="Y1636" s="122"/>
      <c r="Z1636" s="123"/>
      <c r="AA1636" s="72"/>
      <c r="AB1636" s="59"/>
      <c r="AD1636" s="120"/>
      <c r="AE1636" s="125" t="str">
        <f>Daten!$A$35</f>
        <v>Fredenbeck</v>
      </c>
      <c r="AF1636" s="58"/>
      <c r="AG1636" s="58"/>
      <c r="AH1636" s="58"/>
      <c r="AI1636" s="58"/>
      <c r="AJ1636" s="58"/>
      <c r="AK1636" s="58"/>
    </row>
    <row r="1637" spans="1:37">
      <c r="A1637" s="65" t="s">
        <v>129</v>
      </c>
      <c r="N1637" s="61"/>
      <c r="O1637" s="64" t="s">
        <v>129</v>
      </c>
      <c r="AB1637" s="61"/>
      <c r="AD1637" s="64" t="s">
        <v>130</v>
      </c>
    </row>
    <row r="1638" spans="1:37">
      <c r="A1638" s="57"/>
      <c r="B1638" s="58"/>
      <c r="C1638" s="58"/>
      <c r="D1638" s="58"/>
      <c r="E1638" s="58"/>
      <c r="F1638" s="58"/>
      <c r="G1638" s="58"/>
      <c r="H1638" s="58"/>
      <c r="I1638" s="58"/>
      <c r="J1638" s="58"/>
      <c r="K1638" s="58"/>
      <c r="L1638" s="58"/>
      <c r="M1638" s="58"/>
      <c r="N1638" s="59"/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8"/>
      <c r="AB1638" s="59"/>
      <c r="AD1638" s="58"/>
      <c r="AE1638" s="126" t="str">
        <f>Daten!$A$32</f>
        <v>05.05.2017</v>
      </c>
      <c r="AF1638" s="58"/>
      <c r="AG1638" s="58"/>
      <c r="AH1638" s="58"/>
      <c r="AI1638" s="58"/>
      <c r="AJ1638" s="58"/>
      <c r="AK1638" s="58"/>
    </row>
    <row r="1639" spans="1:37">
      <c r="A1639" s="51" t="s">
        <v>95</v>
      </c>
      <c r="B1639" s="52"/>
      <c r="C1639" s="52"/>
      <c r="D1639" s="52"/>
      <c r="E1639" s="53"/>
      <c r="F1639" s="54" t="s">
        <v>96</v>
      </c>
      <c r="G1639" s="52"/>
      <c r="H1639" s="52"/>
      <c r="I1639" s="52"/>
      <c r="J1639" s="52"/>
      <c r="K1639" s="52"/>
      <c r="L1639" s="52"/>
      <c r="M1639" s="52"/>
      <c r="N1639" s="52"/>
      <c r="O1639" s="52"/>
      <c r="P1639" s="53"/>
      <c r="Q1639" s="54" t="s">
        <v>97</v>
      </c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3"/>
      <c r="AC1639" s="55" t="s">
        <v>98</v>
      </c>
    </row>
    <row r="1640" spans="1:37">
      <c r="A1640" s="57"/>
      <c r="B1640" s="58"/>
      <c r="C1640" s="58"/>
      <c r="D1640" s="58"/>
      <c r="E1640" s="59"/>
      <c r="F1640" s="58"/>
      <c r="G1640" s="58"/>
      <c r="H1640" s="58"/>
      <c r="I1640" s="58"/>
      <c r="J1640" s="58"/>
      <c r="K1640" s="58"/>
      <c r="L1640" s="58"/>
      <c r="M1640" s="58"/>
      <c r="N1640" s="58"/>
      <c r="O1640" s="58"/>
      <c r="P1640" s="59"/>
      <c r="Q1640" s="58"/>
      <c r="R1640" s="58" t="str">
        <f ca="1">SamstagHaupt!P74</f>
        <v>Eiserfelder TV</v>
      </c>
      <c r="S1640" s="58"/>
      <c r="T1640" s="58"/>
      <c r="U1640" s="58"/>
      <c r="V1640" s="58"/>
      <c r="W1640" s="58"/>
      <c r="X1640" s="58"/>
      <c r="Y1640" s="58"/>
      <c r="Z1640" s="58"/>
      <c r="AA1640" s="58" t="str">
        <f>SamstagHaupt!N74</f>
        <v>M30   s</v>
      </c>
      <c r="AB1640" s="59"/>
      <c r="AC1640" s="55" t="s">
        <v>99</v>
      </c>
    </row>
    <row r="1641" spans="1:37" ht="15.95" customHeight="1">
      <c r="A1641" s="60" t="s">
        <v>100</v>
      </c>
      <c r="C1641" s="56" t="str">
        <f ca="1">SamstagHaupt!I74</f>
        <v>TV Kleefeld</v>
      </c>
      <c r="M1641" s="61"/>
      <c r="N1641" s="62" t="s">
        <v>101</v>
      </c>
      <c r="O1641" s="63"/>
      <c r="P1641" s="56" t="str">
        <f ca="1">SamstagHaupt!M74</f>
        <v>Niendorfer TSV</v>
      </c>
      <c r="AB1641" s="61"/>
    </row>
    <row r="1642" spans="1:37">
      <c r="A1642" s="57"/>
      <c r="B1642" s="58"/>
      <c r="C1642" s="58"/>
      <c r="M1642" s="61"/>
      <c r="N1642" s="62"/>
      <c r="AB1642" s="61"/>
      <c r="AD1642" s="64" t="s">
        <v>37</v>
      </c>
      <c r="AG1642" s="64" t="s">
        <v>102</v>
      </c>
      <c r="AJ1642" s="64" t="s">
        <v>39</v>
      </c>
    </row>
    <row r="1643" spans="1:37">
      <c r="A1643" s="65" t="s">
        <v>100</v>
      </c>
      <c r="C1643" s="66"/>
      <c r="D1643" s="67"/>
      <c r="E1643" s="67"/>
      <c r="F1643" s="67"/>
      <c r="G1643" s="67"/>
      <c r="H1643" s="68"/>
      <c r="I1643" s="67"/>
      <c r="J1643" s="67"/>
      <c r="K1643" s="67"/>
      <c r="L1643" s="67"/>
      <c r="M1643" s="68"/>
      <c r="N1643" s="67"/>
      <c r="O1643" s="67"/>
      <c r="P1643" s="67"/>
      <c r="Q1643" s="67"/>
      <c r="R1643" s="68"/>
      <c r="S1643" s="67"/>
      <c r="T1643" s="67"/>
      <c r="U1643" s="67"/>
      <c r="V1643" s="67"/>
      <c r="W1643" s="68"/>
      <c r="X1643" s="67"/>
      <c r="Y1643" s="67"/>
      <c r="Z1643" s="67"/>
      <c r="AA1643" s="67"/>
      <c r="AB1643" s="68"/>
      <c r="AC1643" s="62"/>
      <c r="AD1643" s="69"/>
      <c r="AE1643" s="53"/>
      <c r="AF1643" s="62"/>
      <c r="AG1643" s="69"/>
      <c r="AH1643" s="53"/>
      <c r="AJ1643" s="69"/>
      <c r="AK1643" s="53"/>
    </row>
    <row r="1644" spans="1:37">
      <c r="A1644" s="70" t="s">
        <v>101</v>
      </c>
      <c r="B1644" s="58"/>
      <c r="C1644" s="71"/>
      <c r="D1644" s="72"/>
      <c r="E1644" s="72"/>
      <c r="F1644" s="72"/>
      <c r="G1644" s="72"/>
      <c r="H1644" s="59"/>
      <c r="I1644" s="72"/>
      <c r="J1644" s="72"/>
      <c r="K1644" s="72"/>
      <c r="L1644" s="72"/>
      <c r="M1644" s="59"/>
      <c r="N1644" s="72"/>
      <c r="O1644" s="72"/>
      <c r="P1644" s="72"/>
      <c r="Q1644" s="72"/>
      <c r="R1644" s="59"/>
      <c r="S1644" s="72"/>
      <c r="T1644" s="72"/>
      <c r="U1644" s="72"/>
      <c r="V1644" s="72"/>
      <c r="W1644" s="59"/>
      <c r="X1644" s="72"/>
      <c r="Y1644" s="72"/>
      <c r="Z1644" s="72"/>
      <c r="AA1644" s="72"/>
      <c r="AB1644" s="59"/>
      <c r="AC1644" s="62"/>
      <c r="AD1644" s="462">
        <f>SamstagHaupt!C74</f>
        <v>14</v>
      </c>
      <c r="AE1644" s="463"/>
      <c r="AF1644" s="62"/>
      <c r="AG1644" s="462">
        <f>SamstagHaupt!E74</f>
        <v>53</v>
      </c>
      <c r="AH1644" s="463"/>
      <c r="AJ1644" s="462">
        <f>SamstagHaupt!F74</f>
        <v>1</v>
      </c>
      <c r="AK1644" s="463"/>
    </row>
    <row r="1645" spans="1:37">
      <c r="A1645" s="65" t="s">
        <v>100</v>
      </c>
      <c r="C1645" s="66"/>
      <c r="D1645" s="67"/>
      <c r="E1645" s="67"/>
      <c r="F1645" s="67"/>
      <c r="G1645" s="67"/>
      <c r="H1645" s="68"/>
      <c r="I1645" s="67"/>
      <c r="J1645" s="67"/>
      <c r="K1645" s="67"/>
      <c r="L1645" s="67"/>
      <c r="M1645" s="68"/>
      <c r="N1645" s="67"/>
      <c r="O1645" s="67"/>
      <c r="P1645" s="67"/>
      <c r="Q1645" s="67"/>
      <c r="R1645" s="68"/>
      <c r="S1645" s="67"/>
      <c r="T1645" s="67"/>
      <c r="U1645" s="67"/>
      <c r="V1645" s="67"/>
      <c r="W1645" s="68"/>
      <c r="X1645" s="67"/>
      <c r="Y1645" s="67"/>
      <c r="Z1645" s="67"/>
      <c r="AA1645" s="67"/>
      <c r="AB1645" s="68"/>
      <c r="AC1645" s="62"/>
      <c r="AD1645" s="57"/>
      <c r="AE1645" s="59"/>
      <c r="AF1645" s="62"/>
      <c r="AG1645" s="57"/>
      <c r="AH1645" s="59"/>
      <c r="AJ1645" s="57"/>
      <c r="AK1645" s="59"/>
    </row>
    <row r="1646" spans="1:37">
      <c r="A1646" s="70" t="s">
        <v>101</v>
      </c>
      <c r="B1646" s="58"/>
      <c r="C1646" s="71"/>
      <c r="D1646" s="72"/>
      <c r="E1646" s="72"/>
      <c r="F1646" s="72"/>
      <c r="G1646" s="72"/>
      <c r="H1646" s="59"/>
      <c r="I1646" s="72"/>
      <c r="J1646" s="72"/>
      <c r="K1646" s="72"/>
      <c r="L1646" s="72"/>
      <c r="M1646" s="59"/>
      <c r="N1646" s="72"/>
      <c r="O1646" s="72"/>
      <c r="P1646" s="72"/>
      <c r="Q1646" s="72"/>
      <c r="R1646" s="59"/>
      <c r="S1646" s="72"/>
      <c r="T1646" s="72"/>
      <c r="U1646" s="72"/>
      <c r="V1646" s="72"/>
      <c r="W1646" s="59"/>
      <c r="X1646" s="72"/>
      <c r="Y1646" s="72"/>
      <c r="Z1646" s="72"/>
      <c r="AA1646" s="72"/>
      <c r="AB1646" s="59"/>
      <c r="AC1646" s="62"/>
      <c r="AD1646" s="62"/>
      <c r="AE1646" s="62"/>
      <c r="AF1646" s="62"/>
      <c r="AG1646" s="62"/>
    </row>
    <row r="1647" spans="1:37">
      <c r="A1647" s="65" t="s">
        <v>100</v>
      </c>
      <c r="C1647" s="66"/>
      <c r="D1647" s="67"/>
      <c r="E1647" s="67"/>
      <c r="F1647" s="67"/>
      <c r="G1647" s="67"/>
      <c r="H1647" s="68"/>
      <c r="I1647" s="67"/>
      <c r="J1647" s="67"/>
      <c r="K1647" s="67"/>
      <c r="L1647" s="67"/>
      <c r="M1647" s="68"/>
      <c r="N1647" s="67"/>
      <c r="O1647" s="67"/>
      <c r="P1647" s="67"/>
      <c r="Q1647" s="67"/>
      <c r="R1647" s="68"/>
      <c r="S1647" s="67"/>
      <c r="T1647" s="67"/>
      <c r="U1647" s="67"/>
      <c r="V1647" s="67"/>
      <c r="W1647" s="68"/>
      <c r="X1647" s="67"/>
      <c r="Y1647" s="67"/>
      <c r="Z1647" s="67"/>
      <c r="AA1647" s="67"/>
      <c r="AB1647" s="68"/>
      <c r="AC1647" s="62"/>
      <c r="AD1647" s="73" t="s">
        <v>103</v>
      </c>
      <c r="AE1647" s="62"/>
      <c r="AF1647" s="62"/>
      <c r="AG1647" s="62"/>
    </row>
    <row r="1648" spans="1:37">
      <c r="A1648" s="70" t="s">
        <v>101</v>
      </c>
      <c r="B1648" s="58"/>
      <c r="C1648" s="71"/>
      <c r="D1648" s="72"/>
      <c r="E1648" s="72"/>
      <c r="F1648" s="72"/>
      <c r="G1648" s="72"/>
      <c r="H1648" s="59"/>
      <c r="I1648" s="72"/>
      <c r="J1648" s="72"/>
      <c r="K1648" s="72"/>
      <c r="L1648" s="72"/>
      <c r="M1648" s="59"/>
      <c r="N1648" s="72"/>
      <c r="O1648" s="72"/>
      <c r="P1648" s="72"/>
      <c r="Q1648" s="72"/>
      <c r="R1648" s="59"/>
      <c r="S1648" s="72"/>
      <c r="T1648" s="72"/>
      <c r="U1648" s="72"/>
      <c r="V1648" s="72"/>
      <c r="W1648" s="59"/>
      <c r="X1648" s="72"/>
      <c r="Y1648" s="72"/>
      <c r="Z1648" s="72"/>
      <c r="AA1648" s="72"/>
      <c r="AB1648" s="59"/>
      <c r="AC1648" s="62"/>
      <c r="AD1648" s="62"/>
      <c r="AE1648" s="62"/>
      <c r="AF1648" s="62"/>
      <c r="AG1648" s="62"/>
    </row>
    <row r="1649" spans="1:37">
      <c r="A1649" s="65" t="s">
        <v>100</v>
      </c>
      <c r="C1649" s="66"/>
      <c r="D1649" s="67"/>
      <c r="E1649" s="67"/>
      <c r="F1649" s="67"/>
      <c r="G1649" s="67"/>
      <c r="H1649" s="68"/>
      <c r="I1649" s="67"/>
      <c r="J1649" s="67"/>
      <c r="K1649" s="67"/>
      <c r="L1649" s="67"/>
      <c r="M1649" s="68"/>
      <c r="N1649" s="67"/>
      <c r="O1649" s="67"/>
      <c r="P1649" s="67"/>
      <c r="Q1649" s="67"/>
      <c r="R1649" s="68"/>
      <c r="S1649" s="67"/>
      <c r="T1649" s="67"/>
      <c r="U1649" s="67"/>
      <c r="V1649" s="67"/>
      <c r="W1649" s="68"/>
      <c r="X1649" s="67"/>
      <c r="Y1649" s="67"/>
      <c r="Z1649" s="67"/>
      <c r="AA1649" s="67"/>
      <c r="AB1649" s="68"/>
      <c r="AC1649" s="62"/>
      <c r="AD1649" s="74" t="str">
        <f>Daten!$A$31</f>
        <v>DM Senioren 2017</v>
      </c>
      <c r="AE1649" s="58"/>
      <c r="AF1649" s="58"/>
      <c r="AG1649" s="58"/>
      <c r="AH1649" s="58"/>
      <c r="AI1649" s="58"/>
      <c r="AJ1649" s="58"/>
      <c r="AK1649" s="58"/>
    </row>
    <row r="1650" spans="1:37">
      <c r="A1650" s="70" t="s">
        <v>101</v>
      </c>
      <c r="B1650" s="58"/>
      <c r="C1650" s="71"/>
      <c r="D1650" s="72"/>
      <c r="E1650" s="72"/>
      <c r="F1650" s="72"/>
      <c r="G1650" s="72"/>
      <c r="H1650" s="59"/>
      <c r="I1650" s="72"/>
      <c r="J1650" s="72"/>
      <c r="K1650" s="72"/>
      <c r="L1650" s="72"/>
      <c r="M1650" s="59"/>
      <c r="N1650" s="72"/>
      <c r="O1650" s="72"/>
      <c r="P1650" s="72"/>
      <c r="Q1650" s="72"/>
      <c r="R1650" s="59"/>
      <c r="S1650" s="72"/>
      <c r="T1650" s="72"/>
      <c r="U1650" s="72"/>
      <c r="V1650" s="72"/>
      <c r="W1650" s="59"/>
      <c r="X1650" s="72"/>
      <c r="Y1650" s="72"/>
      <c r="Z1650" s="72"/>
      <c r="AA1650" s="72"/>
      <c r="AB1650" s="59"/>
      <c r="AC1650" s="62"/>
      <c r="AD1650" s="75" t="str">
        <f>SamstagHaupt!G74</f>
        <v>M30   s</v>
      </c>
      <c r="AE1650" s="76"/>
      <c r="AF1650" s="76"/>
      <c r="AG1650" s="75" t="s">
        <v>34</v>
      </c>
      <c r="AH1650" s="76"/>
      <c r="AI1650" s="76"/>
      <c r="AJ1650" s="76"/>
      <c r="AK1650" s="76"/>
    </row>
    <row r="1651" spans="1:37">
      <c r="A1651" s="65" t="s">
        <v>100</v>
      </c>
      <c r="C1651" s="66"/>
      <c r="D1651" s="67"/>
      <c r="E1651" s="67"/>
      <c r="F1651" s="67"/>
      <c r="G1651" s="67"/>
      <c r="H1651" s="68"/>
      <c r="I1651" s="67"/>
      <c r="J1651" s="67"/>
      <c r="K1651" s="67"/>
      <c r="L1651" s="67"/>
      <c r="M1651" s="68"/>
      <c r="N1651" s="67"/>
      <c r="O1651" s="67"/>
      <c r="P1651" s="67"/>
      <c r="Q1651" s="67"/>
      <c r="R1651" s="68"/>
      <c r="S1651" s="67"/>
      <c r="T1651" s="67"/>
      <c r="U1651" s="67"/>
      <c r="V1651" s="67"/>
      <c r="W1651" s="68"/>
      <c r="X1651" s="67"/>
      <c r="Y1651" s="67"/>
      <c r="Z1651" s="67"/>
      <c r="AA1651" s="67"/>
      <c r="AB1651" s="68"/>
      <c r="AC1651" s="62"/>
      <c r="AD1651" s="77"/>
      <c r="AE1651" s="62"/>
      <c r="AF1651" s="62"/>
      <c r="AG1651" s="62"/>
      <c r="AH1651" s="62"/>
      <c r="AI1651" s="62"/>
      <c r="AJ1651" s="62"/>
      <c r="AK1651" s="62"/>
    </row>
    <row r="1652" spans="1:37">
      <c r="A1652" s="70" t="s">
        <v>101</v>
      </c>
      <c r="B1652" s="58"/>
      <c r="C1652" s="71"/>
      <c r="D1652" s="72"/>
      <c r="E1652" s="72"/>
      <c r="F1652" s="72"/>
      <c r="G1652" s="72"/>
      <c r="H1652" s="59"/>
      <c r="I1652" s="72"/>
      <c r="J1652" s="72"/>
      <c r="K1652" s="72"/>
      <c r="L1652" s="72"/>
      <c r="M1652" s="59"/>
      <c r="N1652" s="72"/>
      <c r="O1652" s="72"/>
      <c r="P1652" s="72"/>
      <c r="Q1652" s="72"/>
      <c r="R1652" s="59"/>
      <c r="S1652" s="72"/>
      <c r="T1652" s="72"/>
      <c r="U1652" s="72"/>
      <c r="V1652" s="72"/>
      <c r="W1652" s="59"/>
      <c r="X1652" s="72"/>
      <c r="Y1652" s="72"/>
      <c r="Z1652" s="72"/>
      <c r="AA1652" s="72"/>
      <c r="AB1652" s="59"/>
      <c r="AC1652" s="62"/>
      <c r="AD1652" s="78" t="s">
        <v>104</v>
      </c>
      <c r="AE1652" s="76"/>
      <c r="AF1652" s="76"/>
      <c r="AG1652" s="76"/>
      <c r="AH1652" s="79"/>
      <c r="AI1652" s="76"/>
      <c r="AJ1652" s="76"/>
      <c r="AK1652" s="80"/>
    </row>
    <row r="1653" spans="1:37">
      <c r="D1653" s="64"/>
      <c r="AD1653" s="81"/>
      <c r="AE1653" s="52"/>
      <c r="AF1653" s="52"/>
      <c r="AG1653" s="52"/>
      <c r="AH1653" s="82"/>
      <c r="AI1653" s="52"/>
      <c r="AJ1653" s="52"/>
      <c r="AK1653" s="53"/>
    </row>
    <row r="1654" spans="1:37">
      <c r="A1654" s="83" t="s">
        <v>105</v>
      </c>
      <c r="B1654" s="76"/>
      <c r="C1654" s="80"/>
      <c r="D1654" s="84"/>
      <c r="E1654" s="84" t="s">
        <v>100</v>
      </c>
      <c r="F1654" s="85" t="s">
        <v>21</v>
      </c>
      <c r="G1654" s="84" t="s">
        <v>101</v>
      </c>
      <c r="H1654" s="86"/>
      <c r="I1654" s="84" t="s">
        <v>106</v>
      </c>
      <c r="J1654" s="84"/>
      <c r="K1654" s="84"/>
      <c r="L1654" s="84"/>
      <c r="M1654" s="86"/>
      <c r="N1654" s="84" t="s">
        <v>107</v>
      </c>
      <c r="O1654" s="84"/>
      <c r="P1654" s="84"/>
      <c r="Q1654" s="84"/>
      <c r="R1654" s="86"/>
      <c r="S1654" s="73"/>
      <c r="T1654" s="73"/>
      <c r="AD1654" s="87" t="s">
        <v>108</v>
      </c>
      <c r="AE1654" s="58"/>
      <c r="AF1654" s="58"/>
      <c r="AG1654" s="58"/>
      <c r="AH1654" s="72"/>
      <c r="AI1654" s="58"/>
      <c r="AJ1654" s="58"/>
      <c r="AK1654" s="59"/>
    </row>
    <row r="1655" spans="1:37">
      <c r="A1655" s="60"/>
      <c r="C1655" s="61"/>
      <c r="H1655" s="61"/>
      <c r="M1655" s="61"/>
      <c r="N1655" s="88"/>
      <c r="O1655" s="89"/>
      <c r="P1655" s="89"/>
      <c r="Q1655" s="89"/>
      <c r="R1655" s="90"/>
      <c r="S1655" s="62"/>
      <c r="T1655" s="56" t="s">
        <v>109</v>
      </c>
      <c r="AD1655" s="91"/>
      <c r="AE1655" s="62"/>
      <c r="AF1655" s="62"/>
      <c r="AG1655" s="62"/>
      <c r="AH1655" s="92"/>
      <c r="AI1655" s="62"/>
      <c r="AJ1655" s="62"/>
      <c r="AK1655" s="61"/>
    </row>
    <row r="1656" spans="1:37">
      <c r="A1656" s="93" t="s">
        <v>110</v>
      </c>
      <c r="B1656" s="58"/>
      <c r="C1656" s="59"/>
      <c r="D1656" s="58"/>
      <c r="E1656" s="58"/>
      <c r="F1656" s="94" t="s">
        <v>21</v>
      </c>
      <c r="G1656" s="58"/>
      <c r="H1656" s="59"/>
      <c r="I1656" s="58"/>
      <c r="J1656" s="58"/>
      <c r="K1656" s="94" t="s">
        <v>21</v>
      </c>
      <c r="L1656" s="58"/>
      <c r="M1656" s="59"/>
      <c r="N1656" s="95"/>
      <c r="O1656" s="95"/>
      <c r="P1656" s="96"/>
      <c r="Q1656" s="97"/>
      <c r="R1656" s="98"/>
      <c r="S1656" s="62"/>
      <c r="T1656" s="62"/>
      <c r="AD1656" s="87" t="s">
        <v>111</v>
      </c>
      <c r="AE1656" s="58"/>
      <c r="AF1656" s="58"/>
      <c r="AG1656" s="58"/>
      <c r="AH1656" s="72"/>
      <c r="AI1656" s="58"/>
      <c r="AJ1656" s="58"/>
      <c r="AK1656" s="59"/>
    </row>
    <row r="1657" spans="1:37">
      <c r="A1657" s="60"/>
      <c r="C1657" s="61"/>
      <c r="H1657" s="61"/>
      <c r="K1657" s="99"/>
      <c r="M1657" s="61"/>
      <c r="N1657" s="62"/>
      <c r="Q1657" s="100"/>
      <c r="R1657" s="61"/>
      <c r="S1657" s="62"/>
      <c r="T1657" s="58"/>
      <c r="U1657" s="58"/>
      <c r="V1657" s="58"/>
      <c r="W1657" s="58"/>
      <c r="X1657" s="58"/>
      <c r="Y1657" s="58"/>
      <c r="Z1657" s="58"/>
      <c r="AA1657" s="58"/>
      <c r="AB1657" s="58"/>
      <c r="AC1657" s="62"/>
      <c r="AD1657" s="91"/>
      <c r="AE1657" s="62"/>
      <c r="AF1657" s="62"/>
      <c r="AG1657" s="62"/>
      <c r="AH1657" s="92"/>
      <c r="AI1657" s="62"/>
      <c r="AJ1657" s="62"/>
      <c r="AK1657" s="61"/>
    </row>
    <row r="1658" spans="1:37">
      <c r="A1658" s="93" t="s">
        <v>112</v>
      </c>
      <c r="B1658" s="58"/>
      <c r="C1658" s="59"/>
      <c r="D1658" s="58"/>
      <c r="E1658" s="58"/>
      <c r="F1658" s="94" t="s">
        <v>21</v>
      </c>
      <c r="G1658" s="58"/>
      <c r="H1658" s="59"/>
      <c r="I1658" s="58"/>
      <c r="J1658" s="58"/>
      <c r="K1658" s="94" t="s">
        <v>21</v>
      </c>
      <c r="L1658" s="58"/>
      <c r="M1658" s="59"/>
      <c r="N1658" s="58"/>
      <c r="O1658" s="58"/>
      <c r="P1658" s="94" t="s">
        <v>21</v>
      </c>
      <c r="Q1658" s="101"/>
      <c r="R1658" s="59"/>
      <c r="S1658" s="62"/>
      <c r="T1658" s="62"/>
      <c r="AD1658" s="87" t="s">
        <v>113</v>
      </c>
      <c r="AE1658" s="58"/>
      <c r="AF1658" s="58"/>
      <c r="AG1658" s="58"/>
      <c r="AH1658" s="72"/>
      <c r="AI1658" s="58"/>
      <c r="AJ1658" s="58"/>
      <c r="AK1658" s="59"/>
    </row>
    <row r="1659" spans="1:37">
      <c r="AD1659" s="91" t="s">
        <v>114</v>
      </c>
      <c r="AE1659" s="62"/>
      <c r="AF1659" s="62"/>
      <c r="AG1659" s="62"/>
      <c r="AH1659" s="92"/>
      <c r="AI1659" s="62"/>
      <c r="AJ1659" s="62"/>
      <c r="AK1659" s="61"/>
    </row>
    <row r="1660" spans="1:37">
      <c r="A1660" s="102"/>
      <c r="B1660" s="76"/>
      <c r="C1660" s="76"/>
      <c r="D1660" s="76"/>
      <c r="E1660" s="76" t="s">
        <v>100</v>
      </c>
      <c r="F1660" s="76"/>
      <c r="G1660" s="76"/>
      <c r="H1660" s="76"/>
      <c r="I1660" s="76"/>
      <c r="J1660" s="76"/>
      <c r="K1660" s="76"/>
      <c r="L1660" s="76"/>
      <c r="M1660" s="76"/>
      <c r="N1660" s="85" t="s">
        <v>40</v>
      </c>
      <c r="O1660" s="76"/>
      <c r="P1660" s="76"/>
      <c r="Q1660" s="76"/>
      <c r="R1660" s="76"/>
      <c r="S1660" s="76"/>
      <c r="T1660" s="76" t="s">
        <v>101</v>
      </c>
      <c r="U1660" s="76"/>
      <c r="V1660" s="76"/>
      <c r="W1660" s="76"/>
      <c r="X1660" s="76"/>
      <c r="Y1660" s="76"/>
      <c r="Z1660" s="76"/>
      <c r="AA1660" s="76"/>
      <c r="AB1660" s="80"/>
      <c r="AD1660" s="87" t="s">
        <v>115</v>
      </c>
      <c r="AE1660" s="58"/>
      <c r="AF1660" s="58"/>
      <c r="AG1660" s="58"/>
      <c r="AH1660" s="72"/>
      <c r="AI1660" s="58"/>
      <c r="AJ1660" s="58"/>
      <c r="AK1660" s="59"/>
    </row>
    <row r="1661" spans="1:37">
      <c r="A1661" s="103" t="s">
        <v>116</v>
      </c>
      <c r="B1661" s="104" t="s">
        <v>117</v>
      </c>
      <c r="C1661" s="104"/>
      <c r="D1661" s="104"/>
      <c r="E1661" s="104"/>
      <c r="F1661" s="104"/>
      <c r="G1661" s="105"/>
      <c r="H1661" s="104" t="s">
        <v>118</v>
      </c>
      <c r="I1661" s="104"/>
      <c r="J1661" s="105"/>
      <c r="K1661" s="106" t="s">
        <v>119</v>
      </c>
      <c r="L1661" s="107" t="s">
        <v>120</v>
      </c>
      <c r="M1661" s="108"/>
      <c r="N1661" s="109" t="s">
        <v>94</v>
      </c>
      <c r="O1661" s="105" t="s">
        <v>116</v>
      </c>
      <c r="P1661" s="104" t="s">
        <v>117</v>
      </c>
      <c r="Q1661" s="104"/>
      <c r="R1661" s="104"/>
      <c r="S1661" s="104"/>
      <c r="T1661" s="104"/>
      <c r="U1661" s="105"/>
      <c r="V1661" s="104" t="s">
        <v>118</v>
      </c>
      <c r="W1661" s="104"/>
      <c r="X1661" s="105"/>
      <c r="Y1661" s="106" t="s">
        <v>119</v>
      </c>
      <c r="Z1661" s="107" t="s">
        <v>120</v>
      </c>
      <c r="AA1661" s="108"/>
      <c r="AB1661" s="109" t="s">
        <v>94</v>
      </c>
    </row>
    <row r="1662" spans="1:37">
      <c r="A1662" s="110" t="s">
        <v>121</v>
      </c>
      <c r="B1662" s="111"/>
      <c r="C1662" s="111"/>
      <c r="D1662" s="111"/>
      <c r="E1662" s="111"/>
      <c r="F1662" s="111"/>
      <c r="G1662" s="112"/>
      <c r="H1662" s="111"/>
      <c r="I1662" s="111"/>
      <c r="J1662" s="112"/>
      <c r="K1662" s="113"/>
      <c r="L1662" s="114"/>
      <c r="M1662" s="115"/>
      <c r="N1662" s="116"/>
      <c r="O1662" s="117" t="s">
        <v>121</v>
      </c>
      <c r="P1662" s="111"/>
      <c r="Q1662" s="111"/>
      <c r="R1662" s="111"/>
      <c r="S1662" s="111"/>
      <c r="T1662" s="111"/>
      <c r="U1662" s="112"/>
      <c r="V1662" s="111"/>
      <c r="W1662" s="111"/>
      <c r="X1662" s="112"/>
      <c r="Y1662" s="113"/>
      <c r="Z1662" s="114"/>
      <c r="AA1662" s="115"/>
      <c r="AB1662" s="116"/>
      <c r="AD1662" s="64" t="s">
        <v>122</v>
      </c>
    </row>
    <row r="1663" spans="1:37">
      <c r="A1663" s="110" t="s">
        <v>123</v>
      </c>
      <c r="B1663" s="111"/>
      <c r="C1663" s="111"/>
      <c r="D1663" s="111"/>
      <c r="E1663" s="111"/>
      <c r="F1663" s="111"/>
      <c r="G1663" s="112"/>
      <c r="H1663" s="111"/>
      <c r="I1663" s="111"/>
      <c r="J1663" s="112"/>
      <c r="K1663" s="118"/>
      <c r="L1663" s="119"/>
      <c r="M1663" s="112"/>
      <c r="N1663" s="116"/>
      <c r="O1663" s="117" t="s">
        <v>123</v>
      </c>
      <c r="P1663" s="111"/>
      <c r="Q1663" s="111"/>
      <c r="R1663" s="111"/>
      <c r="S1663" s="111"/>
      <c r="T1663" s="111"/>
      <c r="U1663" s="112"/>
      <c r="V1663" s="111"/>
      <c r="W1663" s="111"/>
      <c r="X1663" s="112"/>
      <c r="Y1663" s="118"/>
      <c r="Z1663" s="119"/>
      <c r="AA1663" s="112"/>
      <c r="AB1663" s="116"/>
      <c r="AD1663" s="120"/>
      <c r="AE1663" s="58"/>
      <c r="AF1663" s="58"/>
      <c r="AG1663" s="58"/>
      <c r="AH1663" s="58"/>
      <c r="AI1663" s="58"/>
      <c r="AJ1663" s="58"/>
      <c r="AK1663" s="58"/>
    </row>
    <row r="1664" spans="1:37">
      <c r="A1664" s="110" t="s">
        <v>124</v>
      </c>
      <c r="B1664" s="111"/>
      <c r="C1664" s="111"/>
      <c r="D1664" s="111"/>
      <c r="E1664" s="111"/>
      <c r="F1664" s="111"/>
      <c r="G1664" s="112"/>
      <c r="H1664" s="111"/>
      <c r="I1664" s="111"/>
      <c r="J1664" s="112"/>
      <c r="K1664" s="118"/>
      <c r="L1664" s="119"/>
      <c r="M1664" s="112"/>
      <c r="N1664" s="116"/>
      <c r="O1664" s="117" t="s">
        <v>124</v>
      </c>
      <c r="P1664" s="111"/>
      <c r="Q1664" s="111"/>
      <c r="R1664" s="111"/>
      <c r="S1664" s="111"/>
      <c r="T1664" s="111"/>
      <c r="U1664" s="112"/>
      <c r="V1664" s="111"/>
      <c r="W1664" s="111"/>
      <c r="X1664" s="112"/>
      <c r="Y1664" s="118"/>
      <c r="Z1664" s="119"/>
      <c r="AA1664" s="112"/>
      <c r="AB1664" s="116"/>
      <c r="AD1664" s="64" t="s">
        <v>96</v>
      </c>
    </row>
    <row r="1665" spans="1:37">
      <c r="A1665" s="110" t="s">
        <v>125</v>
      </c>
      <c r="B1665" s="111"/>
      <c r="C1665" s="111"/>
      <c r="D1665" s="111"/>
      <c r="E1665" s="111"/>
      <c r="F1665" s="111"/>
      <c r="G1665" s="112"/>
      <c r="H1665" s="111"/>
      <c r="I1665" s="111"/>
      <c r="J1665" s="112"/>
      <c r="K1665" s="118"/>
      <c r="L1665" s="119"/>
      <c r="M1665" s="112"/>
      <c r="N1665" s="116"/>
      <c r="O1665" s="117" t="s">
        <v>125</v>
      </c>
      <c r="P1665" s="111"/>
      <c r="Q1665" s="111"/>
      <c r="R1665" s="111"/>
      <c r="S1665" s="111"/>
      <c r="T1665" s="111"/>
      <c r="U1665" s="112"/>
      <c r="V1665" s="111"/>
      <c r="W1665" s="111"/>
      <c r="X1665" s="112"/>
      <c r="Y1665" s="118"/>
      <c r="Z1665" s="119"/>
      <c r="AA1665" s="112"/>
      <c r="AB1665" s="116"/>
      <c r="AD1665" s="120"/>
      <c r="AE1665" s="58"/>
      <c r="AF1665" s="58"/>
      <c r="AG1665" s="58"/>
      <c r="AH1665" s="58"/>
      <c r="AI1665" s="58"/>
      <c r="AJ1665" s="58"/>
      <c r="AK1665" s="58"/>
    </row>
    <row r="1666" spans="1:37">
      <c r="A1666" s="110" t="s">
        <v>126</v>
      </c>
      <c r="B1666" s="111"/>
      <c r="C1666" s="111"/>
      <c r="D1666" s="111"/>
      <c r="E1666" s="111"/>
      <c r="F1666" s="111"/>
      <c r="G1666" s="112"/>
      <c r="H1666" s="111"/>
      <c r="I1666" s="111"/>
      <c r="J1666" s="112"/>
      <c r="K1666" s="118"/>
      <c r="L1666" s="119"/>
      <c r="M1666" s="112"/>
      <c r="N1666" s="116"/>
      <c r="O1666" s="117" t="s">
        <v>126</v>
      </c>
      <c r="P1666" s="111"/>
      <c r="Q1666" s="111"/>
      <c r="R1666" s="111"/>
      <c r="S1666" s="111"/>
      <c r="T1666" s="111"/>
      <c r="U1666" s="112"/>
      <c r="V1666" s="111"/>
      <c r="W1666" s="111"/>
      <c r="X1666" s="112"/>
      <c r="Y1666" s="118"/>
      <c r="Z1666" s="119"/>
      <c r="AA1666" s="112"/>
      <c r="AB1666" s="116"/>
      <c r="AD1666" s="64" t="s">
        <v>127</v>
      </c>
    </row>
    <row r="1667" spans="1:37">
      <c r="A1667" s="121" t="s">
        <v>128</v>
      </c>
      <c r="B1667" s="58"/>
      <c r="C1667" s="58"/>
      <c r="D1667" s="58"/>
      <c r="E1667" s="58"/>
      <c r="F1667" s="58"/>
      <c r="G1667" s="72"/>
      <c r="H1667" s="58"/>
      <c r="I1667" s="58"/>
      <c r="J1667" s="72"/>
      <c r="K1667" s="122"/>
      <c r="L1667" s="123"/>
      <c r="M1667" s="72"/>
      <c r="N1667" s="59"/>
      <c r="O1667" s="124" t="s">
        <v>128</v>
      </c>
      <c r="P1667" s="58"/>
      <c r="Q1667" s="58"/>
      <c r="R1667" s="58"/>
      <c r="S1667" s="58"/>
      <c r="T1667" s="58"/>
      <c r="U1667" s="72"/>
      <c r="V1667" s="58"/>
      <c r="W1667" s="58"/>
      <c r="X1667" s="72"/>
      <c r="Y1667" s="122"/>
      <c r="Z1667" s="123"/>
      <c r="AA1667" s="72"/>
      <c r="AB1667" s="59"/>
      <c r="AD1667" s="125"/>
      <c r="AE1667" s="125" t="str">
        <f>Daten!$A$35</f>
        <v>Fredenbeck</v>
      </c>
      <c r="AF1667" s="58"/>
      <c r="AG1667" s="58"/>
      <c r="AH1667" s="58"/>
      <c r="AI1667" s="58"/>
      <c r="AJ1667" s="58"/>
      <c r="AK1667" s="58"/>
    </row>
    <row r="1668" spans="1:37">
      <c r="A1668" s="65" t="s">
        <v>129</v>
      </c>
      <c r="N1668" s="61"/>
      <c r="O1668" s="64" t="s">
        <v>129</v>
      </c>
      <c r="AB1668" s="61"/>
      <c r="AD1668" s="64" t="s">
        <v>130</v>
      </c>
    </row>
    <row r="1669" spans="1:37">
      <c r="A1669" s="57"/>
      <c r="B1669" s="58"/>
      <c r="C1669" s="58"/>
      <c r="D1669" s="58"/>
      <c r="E1669" s="58"/>
      <c r="F1669" s="58"/>
      <c r="G1669" s="58"/>
      <c r="H1669" s="58"/>
      <c r="I1669" s="58"/>
      <c r="J1669" s="58"/>
      <c r="K1669" s="58"/>
      <c r="L1669" s="58"/>
      <c r="M1669" s="58"/>
      <c r="N1669" s="59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8"/>
      <c r="AB1669" s="59"/>
      <c r="AD1669" s="58"/>
      <c r="AE1669" s="126" t="str">
        <f>Daten!$A$32</f>
        <v>05.05.2017</v>
      </c>
      <c r="AF1669" s="58"/>
      <c r="AG1669" s="58"/>
      <c r="AH1669" s="58"/>
      <c r="AI1669" s="58"/>
      <c r="AJ1669" s="58"/>
      <c r="AK1669" s="58"/>
    </row>
    <row r="1670" spans="1:37" ht="12" customHeight="1">
      <c r="A1670" s="127"/>
    </row>
    <row r="1671" spans="1:37">
      <c r="A1671" s="51" t="s">
        <v>95</v>
      </c>
      <c r="B1671" s="52"/>
      <c r="C1671" s="52"/>
      <c r="D1671" s="52"/>
      <c r="E1671" s="53"/>
      <c r="F1671" s="54" t="s">
        <v>96</v>
      </c>
      <c r="G1671" s="52"/>
      <c r="H1671" s="52"/>
      <c r="I1671" s="52"/>
      <c r="J1671" s="52"/>
      <c r="K1671" s="52"/>
      <c r="L1671" s="52"/>
      <c r="M1671" s="52"/>
      <c r="N1671" s="52"/>
      <c r="O1671" s="52"/>
      <c r="P1671" s="53"/>
      <c r="Q1671" s="54" t="s">
        <v>97</v>
      </c>
      <c r="R1671" s="52"/>
      <c r="S1671" s="52"/>
      <c r="T1671" s="52"/>
      <c r="U1671" s="52"/>
      <c r="V1671" s="52"/>
      <c r="W1671" s="52"/>
      <c r="X1671" s="52"/>
      <c r="Y1671" s="52"/>
      <c r="Z1671" s="52"/>
      <c r="AA1671" s="52"/>
      <c r="AB1671" s="53"/>
      <c r="AC1671" s="55" t="s">
        <v>98</v>
      </c>
    </row>
    <row r="1672" spans="1:37">
      <c r="A1672" s="57"/>
      <c r="B1672" s="58"/>
      <c r="C1672" s="58"/>
      <c r="D1672" s="58"/>
      <c r="E1672" s="59"/>
      <c r="F1672" s="58"/>
      <c r="G1672" s="58"/>
      <c r="H1672" s="58"/>
      <c r="I1672" s="58"/>
      <c r="J1672" s="58"/>
      <c r="K1672" s="58"/>
      <c r="L1672" s="58"/>
      <c r="M1672" s="58"/>
      <c r="N1672" s="58"/>
      <c r="O1672" s="58"/>
      <c r="P1672" s="59"/>
      <c r="Q1672" s="58"/>
      <c r="R1672" s="58" t="str">
        <f ca="1">SamstagHaupt!P75</f>
        <v>TV Winterhagen</v>
      </c>
      <c r="S1672" s="58"/>
      <c r="T1672" s="58"/>
      <c r="U1672" s="58"/>
      <c r="V1672" s="58"/>
      <c r="W1672" s="58"/>
      <c r="X1672" s="58"/>
      <c r="Y1672" s="58"/>
      <c r="Z1672" s="58"/>
      <c r="AA1672" s="58" t="str">
        <f>SamstagHaupt!N75</f>
        <v>M40   s</v>
      </c>
      <c r="AB1672" s="59"/>
      <c r="AC1672" s="55" t="s">
        <v>99</v>
      </c>
    </row>
    <row r="1673" spans="1:37" ht="15.95" customHeight="1">
      <c r="A1673" s="60" t="s">
        <v>100</v>
      </c>
      <c r="C1673" s="56" t="str">
        <f ca="1">SamstagHaupt!I75</f>
        <v>VfL Waiblingen</v>
      </c>
      <c r="M1673" s="61"/>
      <c r="N1673" s="62" t="s">
        <v>101</v>
      </c>
      <c r="O1673" s="63"/>
      <c r="P1673" s="56" t="str">
        <f ca="1">SamstagHaupt!M75</f>
        <v>MTV Eiche Schönebeck</v>
      </c>
      <c r="AB1673" s="61"/>
    </row>
    <row r="1674" spans="1:37">
      <c r="A1674" s="57"/>
      <c r="B1674" s="58"/>
      <c r="C1674" s="58"/>
      <c r="M1674" s="61"/>
      <c r="N1674" s="62"/>
      <c r="AB1674" s="61"/>
      <c r="AD1674" s="64" t="s">
        <v>37</v>
      </c>
      <c r="AG1674" s="64" t="s">
        <v>102</v>
      </c>
      <c r="AJ1674" s="64" t="s">
        <v>39</v>
      </c>
    </row>
    <row r="1675" spans="1:37">
      <c r="A1675" s="65" t="s">
        <v>100</v>
      </c>
      <c r="C1675" s="66"/>
      <c r="D1675" s="67"/>
      <c r="E1675" s="67"/>
      <c r="F1675" s="67"/>
      <c r="G1675" s="67"/>
      <c r="H1675" s="68"/>
      <c r="I1675" s="67"/>
      <c r="J1675" s="67"/>
      <c r="K1675" s="67"/>
      <c r="L1675" s="67"/>
      <c r="M1675" s="68"/>
      <c r="N1675" s="67"/>
      <c r="O1675" s="67"/>
      <c r="P1675" s="67"/>
      <c r="Q1675" s="67"/>
      <c r="R1675" s="68"/>
      <c r="S1675" s="67"/>
      <c r="T1675" s="67"/>
      <c r="U1675" s="67"/>
      <c r="V1675" s="67"/>
      <c r="W1675" s="68"/>
      <c r="X1675" s="67"/>
      <c r="Y1675" s="67"/>
      <c r="Z1675" s="67"/>
      <c r="AA1675" s="67"/>
      <c r="AB1675" s="68"/>
      <c r="AC1675" s="62"/>
      <c r="AD1675" s="69"/>
      <c r="AE1675" s="53"/>
      <c r="AF1675" s="62"/>
      <c r="AG1675" s="69"/>
      <c r="AH1675" s="53"/>
      <c r="AJ1675" s="69"/>
      <c r="AK1675" s="53"/>
    </row>
    <row r="1676" spans="1:37">
      <c r="A1676" s="70" t="s">
        <v>101</v>
      </c>
      <c r="B1676" s="58"/>
      <c r="C1676" s="71"/>
      <c r="D1676" s="72"/>
      <c r="E1676" s="72"/>
      <c r="F1676" s="72"/>
      <c r="G1676" s="72"/>
      <c r="H1676" s="59"/>
      <c r="I1676" s="72"/>
      <c r="J1676" s="72"/>
      <c r="K1676" s="72"/>
      <c r="L1676" s="72"/>
      <c r="M1676" s="59"/>
      <c r="N1676" s="72"/>
      <c r="O1676" s="72"/>
      <c r="P1676" s="72"/>
      <c r="Q1676" s="72"/>
      <c r="R1676" s="59"/>
      <c r="S1676" s="72"/>
      <c r="T1676" s="72"/>
      <c r="U1676" s="72"/>
      <c r="V1676" s="72"/>
      <c r="W1676" s="59"/>
      <c r="X1676" s="72"/>
      <c r="Y1676" s="72"/>
      <c r="Z1676" s="72"/>
      <c r="AA1676" s="72"/>
      <c r="AB1676" s="59"/>
      <c r="AC1676" s="62"/>
      <c r="AD1676" s="462">
        <f>SamstagHaupt!C75</f>
        <v>15</v>
      </c>
      <c r="AE1676" s="463"/>
      <c r="AF1676" s="62"/>
      <c r="AG1676" s="462">
        <f>SamstagHaupt!E75</f>
        <v>54</v>
      </c>
      <c r="AH1676" s="463"/>
      <c r="AJ1676" s="462">
        <f>SamstagHaupt!F75</f>
        <v>1</v>
      </c>
      <c r="AK1676" s="463"/>
    </row>
    <row r="1677" spans="1:37">
      <c r="A1677" s="65" t="s">
        <v>100</v>
      </c>
      <c r="C1677" s="66"/>
      <c r="D1677" s="67"/>
      <c r="E1677" s="67"/>
      <c r="F1677" s="67"/>
      <c r="G1677" s="67"/>
      <c r="H1677" s="68"/>
      <c r="I1677" s="67"/>
      <c r="J1677" s="67"/>
      <c r="K1677" s="67"/>
      <c r="L1677" s="67"/>
      <c r="M1677" s="68"/>
      <c r="N1677" s="67"/>
      <c r="O1677" s="67"/>
      <c r="P1677" s="67"/>
      <c r="Q1677" s="67"/>
      <c r="R1677" s="68"/>
      <c r="S1677" s="67"/>
      <c r="T1677" s="67"/>
      <c r="U1677" s="67"/>
      <c r="V1677" s="67"/>
      <c r="W1677" s="68"/>
      <c r="X1677" s="67"/>
      <c r="Y1677" s="67"/>
      <c r="Z1677" s="67"/>
      <c r="AA1677" s="67"/>
      <c r="AB1677" s="68"/>
      <c r="AC1677" s="62"/>
      <c r="AD1677" s="57"/>
      <c r="AE1677" s="59"/>
      <c r="AF1677" s="62"/>
      <c r="AG1677" s="57"/>
      <c r="AH1677" s="59"/>
      <c r="AJ1677" s="57"/>
      <c r="AK1677" s="59"/>
    </row>
    <row r="1678" spans="1:37">
      <c r="A1678" s="70" t="s">
        <v>101</v>
      </c>
      <c r="B1678" s="58"/>
      <c r="C1678" s="71"/>
      <c r="D1678" s="72"/>
      <c r="E1678" s="72"/>
      <c r="F1678" s="72"/>
      <c r="G1678" s="72"/>
      <c r="H1678" s="59"/>
      <c r="I1678" s="72"/>
      <c r="J1678" s="72"/>
      <c r="K1678" s="72"/>
      <c r="L1678" s="72"/>
      <c r="M1678" s="59"/>
      <c r="N1678" s="72"/>
      <c r="O1678" s="72"/>
      <c r="P1678" s="72"/>
      <c r="Q1678" s="72"/>
      <c r="R1678" s="59"/>
      <c r="S1678" s="72"/>
      <c r="T1678" s="72"/>
      <c r="U1678" s="72"/>
      <c r="V1678" s="72"/>
      <c r="W1678" s="59"/>
      <c r="X1678" s="72"/>
      <c r="Y1678" s="72"/>
      <c r="Z1678" s="72"/>
      <c r="AA1678" s="72"/>
      <c r="AB1678" s="59"/>
      <c r="AC1678" s="62"/>
      <c r="AD1678" s="62"/>
      <c r="AE1678" s="62"/>
      <c r="AF1678" s="62"/>
      <c r="AG1678" s="62"/>
    </row>
    <row r="1679" spans="1:37">
      <c r="A1679" s="65" t="s">
        <v>100</v>
      </c>
      <c r="C1679" s="66"/>
      <c r="D1679" s="67"/>
      <c r="E1679" s="67"/>
      <c r="F1679" s="67"/>
      <c r="G1679" s="67"/>
      <c r="H1679" s="68"/>
      <c r="I1679" s="67"/>
      <c r="J1679" s="67"/>
      <c r="K1679" s="67"/>
      <c r="L1679" s="67"/>
      <c r="M1679" s="68"/>
      <c r="N1679" s="67"/>
      <c r="O1679" s="67"/>
      <c r="P1679" s="67"/>
      <c r="Q1679" s="67"/>
      <c r="R1679" s="68"/>
      <c r="S1679" s="67"/>
      <c r="T1679" s="67"/>
      <c r="U1679" s="67"/>
      <c r="V1679" s="67"/>
      <c r="W1679" s="68"/>
      <c r="X1679" s="67"/>
      <c r="Y1679" s="67"/>
      <c r="Z1679" s="67"/>
      <c r="AA1679" s="67"/>
      <c r="AB1679" s="68"/>
      <c r="AC1679" s="62"/>
      <c r="AD1679" s="73" t="s">
        <v>103</v>
      </c>
      <c r="AE1679" s="62"/>
      <c r="AF1679" s="62"/>
      <c r="AG1679" s="62"/>
    </row>
    <row r="1680" spans="1:37">
      <c r="A1680" s="70" t="s">
        <v>101</v>
      </c>
      <c r="B1680" s="58"/>
      <c r="C1680" s="71"/>
      <c r="D1680" s="72"/>
      <c r="E1680" s="72"/>
      <c r="F1680" s="72"/>
      <c r="G1680" s="72"/>
      <c r="H1680" s="59"/>
      <c r="I1680" s="72"/>
      <c r="J1680" s="72"/>
      <c r="K1680" s="72"/>
      <c r="L1680" s="72"/>
      <c r="M1680" s="59"/>
      <c r="N1680" s="72"/>
      <c r="O1680" s="72"/>
      <c r="P1680" s="72"/>
      <c r="Q1680" s="72"/>
      <c r="R1680" s="59"/>
      <c r="S1680" s="72"/>
      <c r="T1680" s="72"/>
      <c r="U1680" s="72"/>
      <c r="V1680" s="72"/>
      <c r="W1680" s="59"/>
      <c r="X1680" s="72"/>
      <c r="Y1680" s="72"/>
      <c r="Z1680" s="72"/>
      <c r="AA1680" s="72"/>
      <c r="AB1680" s="59"/>
      <c r="AC1680" s="62"/>
      <c r="AD1680" s="62"/>
      <c r="AE1680" s="62"/>
      <c r="AF1680" s="62"/>
      <c r="AG1680" s="62"/>
    </row>
    <row r="1681" spans="1:37">
      <c r="A1681" s="65" t="s">
        <v>100</v>
      </c>
      <c r="C1681" s="66"/>
      <c r="D1681" s="67"/>
      <c r="E1681" s="67"/>
      <c r="F1681" s="67"/>
      <c r="G1681" s="67"/>
      <c r="H1681" s="68"/>
      <c r="I1681" s="67"/>
      <c r="J1681" s="67"/>
      <c r="K1681" s="67"/>
      <c r="L1681" s="67"/>
      <c r="M1681" s="68"/>
      <c r="N1681" s="67"/>
      <c r="O1681" s="67"/>
      <c r="P1681" s="67"/>
      <c r="Q1681" s="67"/>
      <c r="R1681" s="68"/>
      <c r="S1681" s="67"/>
      <c r="T1681" s="67"/>
      <c r="U1681" s="67"/>
      <c r="V1681" s="67"/>
      <c r="W1681" s="68"/>
      <c r="X1681" s="67"/>
      <c r="Y1681" s="67"/>
      <c r="Z1681" s="67"/>
      <c r="AA1681" s="67"/>
      <c r="AB1681" s="68"/>
      <c r="AC1681" s="62"/>
      <c r="AD1681" s="74" t="str">
        <f>Daten!$A$31</f>
        <v>DM Senioren 2017</v>
      </c>
      <c r="AE1681" s="58"/>
      <c r="AF1681" s="58"/>
      <c r="AG1681" s="58"/>
      <c r="AH1681" s="58"/>
      <c r="AI1681" s="58"/>
      <c r="AJ1681" s="58"/>
      <c r="AK1681" s="58"/>
    </row>
    <row r="1682" spans="1:37">
      <c r="A1682" s="70" t="s">
        <v>101</v>
      </c>
      <c r="B1682" s="58"/>
      <c r="C1682" s="71"/>
      <c r="D1682" s="72"/>
      <c r="E1682" s="72"/>
      <c r="F1682" s="72"/>
      <c r="G1682" s="72"/>
      <c r="H1682" s="59"/>
      <c r="I1682" s="72"/>
      <c r="J1682" s="72"/>
      <c r="K1682" s="72"/>
      <c r="L1682" s="72"/>
      <c r="M1682" s="59"/>
      <c r="N1682" s="72"/>
      <c r="O1682" s="72"/>
      <c r="P1682" s="72"/>
      <c r="Q1682" s="72"/>
      <c r="R1682" s="59"/>
      <c r="S1682" s="72"/>
      <c r="T1682" s="72"/>
      <c r="U1682" s="72"/>
      <c r="V1682" s="72"/>
      <c r="W1682" s="59"/>
      <c r="X1682" s="72"/>
      <c r="Y1682" s="72"/>
      <c r="Z1682" s="72"/>
      <c r="AA1682" s="72"/>
      <c r="AB1682" s="59"/>
      <c r="AC1682" s="62"/>
      <c r="AD1682" s="75" t="str">
        <f>SamstagHaupt!G75</f>
        <v>M40   s</v>
      </c>
      <c r="AE1682" s="76"/>
      <c r="AF1682" s="76"/>
      <c r="AG1682" s="75" t="s">
        <v>34</v>
      </c>
      <c r="AH1682" s="76"/>
      <c r="AI1682" s="76"/>
      <c r="AJ1682" s="76"/>
      <c r="AK1682" s="76"/>
    </row>
    <row r="1683" spans="1:37">
      <c r="A1683" s="65" t="s">
        <v>100</v>
      </c>
      <c r="C1683" s="66"/>
      <c r="D1683" s="67"/>
      <c r="E1683" s="67"/>
      <c r="F1683" s="67"/>
      <c r="G1683" s="67"/>
      <c r="H1683" s="68"/>
      <c r="I1683" s="67"/>
      <c r="J1683" s="67"/>
      <c r="K1683" s="67"/>
      <c r="L1683" s="67"/>
      <c r="M1683" s="68"/>
      <c r="N1683" s="67"/>
      <c r="O1683" s="67"/>
      <c r="P1683" s="67"/>
      <c r="Q1683" s="67"/>
      <c r="R1683" s="68"/>
      <c r="S1683" s="67"/>
      <c r="T1683" s="67"/>
      <c r="U1683" s="67"/>
      <c r="V1683" s="67"/>
      <c r="W1683" s="68"/>
      <c r="X1683" s="67"/>
      <c r="Y1683" s="67"/>
      <c r="Z1683" s="67"/>
      <c r="AA1683" s="67"/>
      <c r="AB1683" s="68"/>
      <c r="AC1683" s="62"/>
      <c r="AD1683" s="77"/>
      <c r="AE1683" s="62"/>
      <c r="AF1683" s="62"/>
      <c r="AG1683" s="62"/>
      <c r="AH1683" s="62"/>
      <c r="AI1683" s="62"/>
      <c r="AJ1683" s="62"/>
      <c r="AK1683" s="62"/>
    </row>
    <row r="1684" spans="1:37">
      <c r="A1684" s="70" t="s">
        <v>101</v>
      </c>
      <c r="B1684" s="58"/>
      <c r="C1684" s="71"/>
      <c r="D1684" s="72"/>
      <c r="E1684" s="72"/>
      <c r="F1684" s="72"/>
      <c r="G1684" s="72"/>
      <c r="H1684" s="59"/>
      <c r="I1684" s="72"/>
      <c r="J1684" s="72"/>
      <c r="K1684" s="72"/>
      <c r="L1684" s="72"/>
      <c r="M1684" s="59"/>
      <c r="N1684" s="72"/>
      <c r="O1684" s="72"/>
      <c r="P1684" s="72"/>
      <c r="Q1684" s="72"/>
      <c r="R1684" s="59"/>
      <c r="S1684" s="72"/>
      <c r="T1684" s="72"/>
      <c r="U1684" s="72"/>
      <c r="V1684" s="72"/>
      <c r="W1684" s="59"/>
      <c r="X1684" s="72"/>
      <c r="Y1684" s="72"/>
      <c r="Z1684" s="72"/>
      <c r="AA1684" s="72"/>
      <c r="AB1684" s="59"/>
      <c r="AC1684" s="62"/>
      <c r="AD1684" s="78" t="s">
        <v>104</v>
      </c>
      <c r="AE1684" s="76"/>
      <c r="AF1684" s="76"/>
      <c r="AG1684" s="76"/>
      <c r="AH1684" s="79"/>
      <c r="AI1684" s="76"/>
      <c r="AJ1684" s="76"/>
      <c r="AK1684" s="80"/>
    </row>
    <row r="1685" spans="1:37">
      <c r="D1685" s="64"/>
      <c r="AD1685" s="81"/>
      <c r="AE1685" s="52"/>
      <c r="AF1685" s="52"/>
      <c r="AG1685" s="52"/>
      <c r="AH1685" s="82"/>
      <c r="AI1685" s="52"/>
      <c r="AJ1685" s="52"/>
      <c r="AK1685" s="53"/>
    </row>
    <row r="1686" spans="1:37">
      <c r="A1686" s="83" t="s">
        <v>105</v>
      </c>
      <c r="B1686" s="76"/>
      <c r="C1686" s="80"/>
      <c r="D1686" s="84"/>
      <c r="E1686" s="84" t="s">
        <v>100</v>
      </c>
      <c r="F1686" s="85" t="s">
        <v>21</v>
      </c>
      <c r="G1686" s="84" t="s">
        <v>101</v>
      </c>
      <c r="H1686" s="86"/>
      <c r="I1686" s="84" t="s">
        <v>106</v>
      </c>
      <c r="J1686" s="84"/>
      <c r="K1686" s="84"/>
      <c r="L1686" s="84"/>
      <c r="M1686" s="86"/>
      <c r="N1686" s="84" t="s">
        <v>107</v>
      </c>
      <c r="O1686" s="84"/>
      <c r="P1686" s="84"/>
      <c r="Q1686" s="84"/>
      <c r="R1686" s="86"/>
      <c r="S1686" s="73"/>
      <c r="T1686" s="73"/>
      <c r="AD1686" s="87" t="s">
        <v>108</v>
      </c>
      <c r="AE1686" s="58"/>
      <c r="AF1686" s="58"/>
      <c r="AG1686" s="58"/>
      <c r="AH1686" s="72"/>
      <c r="AI1686" s="58"/>
      <c r="AJ1686" s="58"/>
      <c r="AK1686" s="59"/>
    </row>
    <row r="1687" spans="1:37">
      <c r="A1687" s="60"/>
      <c r="C1687" s="61"/>
      <c r="H1687" s="61"/>
      <c r="M1687" s="61"/>
      <c r="N1687" s="88"/>
      <c r="O1687" s="89"/>
      <c r="P1687" s="89"/>
      <c r="Q1687" s="89"/>
      <c r="R1687" s="90"/>
      <c r="S1687" s="62"/>
      <c r="T1687" s="56" t="s">
        <v>109</v>
      </c>
      <c r="AD1687" s="91"/>
      <c r="AE1687" s="62"/>
      <c r="AF1687" s="62"/>
      <c r="AG1687" s="62"/>
      <c r="AH1687" s="92"/>
      <c r="AI1687" s="62"/>
      <c r="AJ1687" s="62"/>
      <c r="AK1687" s="61"/>
    </row>
    <row r="1688" spans="1:37">
      <c r="A1688" s="93" t="s">
        <v>110</v>
      </c>
      <c r="B1688" s="58"/>
      <c r="C1688" s="59"/>
      <c r="D1688" s="58"/>
      <c r="E1688" s="58"/>
      <c r="F1688" s="94" t="s">
        <v>21</v>
      </c>
      <c r="G1688" s="58"/>
      <c r="H1688" s="59"/>
      <c r="I1688" s="58"/>
      <c r="J1688" s="58"/>
      <c r="K1688" s="94" t="s">
        <v>21</v>
      </c>
      <c r="L1688" s="58"/>
      <c r="M1688" s="59"/>
      <c r="N1688" s="95"/>
      <c r="O1688" s="95"/>
      <c r="P1688" s="96"/>
      <c r="Q1688" s="97"/>
      <c r="R1688" s="98"/>
      <c r="S1688" s="62"/>
      <c r="T1688" s="62"/>
      <c r="AD1688" s="87" t="s">
        <v>111</v>
      </c>
      <c r="AE1688" s="58"/>
      <c r="AF1688" s="58"/>
      <c r="AG1688" s="58"/>
      <c r="AH1688" s="72"/>
      <c r="AI1688" s="58"/>
      <c r="AJ1688" s="58"/>
      <c r="AK1688" s="59"/>
    </row>
    <row r="1689" spans="1:37">
      <c r="A1689" s="60"/>
      <c r="C1689" s="61"/>
      <c r="H1689" s="61"/>
      <c r="K1689" s="99"/>
      <c r="M1689" s="61"/>
      <c r="N1689" s="62"/>
      <c r="Q1689" s="100"/>
      <c r="R1689" s="61"/>
      <c r="S1689" s="62"/>
      <c r="T1689" s="58"/>
      <c r="U1689" s="58"/>
      <c r="V1689" s="58"/>
      <c r="W1689" s="58"/>
      <c r="X1689" s="58"/>
      <c r="Y1689" s="58"/>
      <c r="Z1689" s="58"/>
      <c r="AA1689" s="58"/>
      <c r="AB1689" s="58"/>
      <c r="AC1689" s="62"/>
      <c r="AD1689" s="91"/>
      <c r="AE1689" s="62"/>
      <c r="AF1689" s="62"/>
      <c r="AG1689" s="62"/>
      <c r="AH1689" s="92"/>
      <c r="AI1689" s="62"/>
      <c r="AJ1689" s="62"/>
      <c r="AK1689" s="61"/>
    </row>
    <row r="1690" spans="1:37">
      <c r="A1690" s="93" t="s">
        <v>112</v>
      </c>
      <c r="B1690" s="58"/>
      <c r="C1690" s="59"/>
      <c r="D1690" s="58"/>
      <c r="E1690" s="58"/>
      <c r="F1690" s="94" t="s">
        <v>21</v>
      </c>
      <c r="G1690" s="58"/>
      <c r="H1690" s="59"/>
      <c r="I1690" s="58"/>
      <c r="J1690" s="58"/>
      <c r="K1690" s="94" t="s">
        <v>21</v>
      </c>
      <c r="L1690" s="58"/>
      <c r="M1690" s="59"/>
      <c r="N1690" s="58"/>
      <c r="O1690" s="58"/>
      <c r="P1690" s="94" t="s">
        <v>21</v>
      </c>
      <c r="Q1690" s="101"/>
      <c r="R1690" s="59"/>
      <c r="S1690" s="62"/>
      <c r="T1690" s="62"/>
      <c r="AD1690" s="87" t="s">
        <v>113</v>
      </c>
      <c r="AE1690" s="58"/>
      <c r="AF1690" s="58"/>
      <c r="AG1690" s="58"/>
      <c r="AH1690" s="72"/>
      <c r="AI1690" s="58"/>
      <c r="AJ1690" s="58"/>
      <c r="AK1690" s="59"/>
    </row>
    <row r="1691" spans="1:37">
      <c r="AD1691" s="91" t="s">
        <v>114</v>
      </c>
      <c r="AE1691" s="62"/>
      <c r="AF1691" s="62"/>
      <c r="AG1691" s="62"/>
      <c r="AH1691" s="92"/>
      <c r="AI1691" s="62"/>
      <c r="AJ1691" s="62"/>
      <c r="AK1691" s="61"/>
    </row>
    <row r="1692" spans="1:37">
      <c r="A1692" s="102"/>
      <c r="B1692" s="76"/>
      <c r="C1692" s="76"/>
      <c r="D1692" s="76"/>
      <c r="E1692" s="76" t="s">
        <v>100</v>
      </c>
      <c r="F1692" s="76"/>
      <c r="G1692" s="76"/>
      <c r="H1692" s="76"/>
      <c r="I1692" s="76"/>
      <c r="J1692" s="76"/>
      <c r="K1692" s="76"/>
      <c r="L1692" s="76"/>
      <c r="M1692" s="76"/>
      <c r="N1692" s="85" t="s">
        <v>40</v>
      </c>
      <c r="O1692" s="76"/>
      <c r="P1692" s="76"/>
      <c r="Q1692" s="76"/>
      <c r="R1692" s="76"/>
      <c r="S1692" s="76"/>
      <c r="T1692" s="76" t="s">
        <v>101</v>
      </c>
      <c r="U1692" s="76"/>
      <c r="V1692" s="76"/>
      <c r="W1692" s="76"/>
      <c r="X1692" s="76"/>
      <c r="Y1692" s="76"/>
      <c r="Z1692" s="76"/>
      <c r="AA1692" s="76"/>
      <c r="AB1692" s="80"/>
      <c r="AD1692" s="87" t="s">
        <v>115</v>
      </c>
      <c r="AE1692" s="58"/>
      <c r="AF1692" s="58"/>
      <c r="AG1692" s="58"/>
      <c r="AH1692" s="72"/>
      <c r="AI1692" s="58"/>
      <c r="AJ1692" s="58"/>
      <c r="AK1692" s="59"/>
    </row>
    <row r="1693" spans="1:37">
      <c r="A1693" s="103" t="s">
        <v>116</v>
      </c>
      <c r="B1693" s="104" t="s">
        <v>117</v>
      </c>
      <c r="C1693" s="104"/>
      <c r="D1693" s="104"/>
      <c r="E1693" s="104"/>
      <c r="F1693" s="104"/>
      <c r="G1693" s="105"/>
      <c r="H1693" s="104" t="s">
        <v>118</v>
      </c>
      <c r="I1693" s="104"/>
      <c r="J1693" s="105"/>
      <c r="K1693" s="106" t="s">
        <v>119</v>
      </c>
      <c r="L1693" s="107" t="s">
        <v>120</v>
      </c>
      <c r="M1693" s="108"/>
      <c r="N1693" s="109" t="s">
        <v>94</v>
      </c>
      <c r="O1693" s="105" t="s">
        <v>116</v>
      </c>
      <c r="P1693" s="104" t="s">
        <v>117</v>
      </c>
      <c r="Q1693" s="104"/>
      <c r="R1693" s="104"/>
      <c r="S1693" s="104"/>
      <c r="T1693" s="104"/>
      <c r="U1693" s="105"/>
      <c r="V1693" s="104" t="s">
        <v>118</v>
      </c>
      <c r="W1693" s="104"/>
      <c r="X1693" s="105"/>
      <c r="Y1693" s="106" t="s">
        <v>119</v>
      </c>
      <c r="Z1693" s="107" t="s">
        <v>120</v>
      </c>
      <c r="AA1693" s="108"/>
      <c r="AB1693" s="109" t="s">
        <v>94</v>
      </c>
    </row>
    <row r="1694" spans="1:37">
      <c r="A1694" s="110" t="s">
        <v>121</v>
      </c>
      <c r="B1694" s="111"/>
      <c r="C1694" s="111"/>
      <c r="D1694" s="111"/>
      <c r="E1694" s="111"/>
      <c r="F1694" s="111"/>
      <c r="G1694" s="112"/>
      <c r="H1694" s="111"/>
      <c r="I1694" s="111"/>
      <c r="J1694" s="112"/>
      <c r="K1694" s="113"/>
      <c r="L1694" s="114"/>
      <c r="M1694" s="115"/>
      <c r="N1694" s="116"/>
      <c r="O1694" s="117" t="s">
        <v>121</v>
      </c>
      <c r="P1694" s="111"/>
      <c r="Q1694" s="111"/>
      <c r="R1694" s="111"/>
      <c r="S1694" s="111"/>
      <c r="T1694" s="111"/>
      <c r="U1694" s="112"/>
      <c r="V1694" s="111"/>
      <c r="W1694" s="111"/>
      <c r="X1694" s="112"/>
      <c r="Y1694" s="113"/>
      <c r="Z1694" s="114"/>
      <c r="AA1694" s="115"/>
      <c r="AB1694" s="116"/>
      <c r="AD1694" s="64" t="s">
        <v>122</v>
      </c>
    </row>
    <row r="1695" spans="1:37">
      <c r="A1695" s="110" t="s">
        <v>123</v>
      </c>
      <c r="B1695" s="111"/>
      <c r="C1695" s="111"/>
      <c r="D1695" s="111"/>
      <c r="E1695" s="111"/>
      <c r="F1695" s="111"/>
      <c r="G1695" s="112"/>
      <c r="H1695" s="111"/>
      <c r="I1695" s="111"/>
      <c r="J1695" s="112"/>
      <c r="K1695" s="118"/>
      <c r="L1695" s="119"/>
      <c r="M1695" s="112"/>
      <c r="N1695" s="116"/>
      <c r="O1695" s="117" t="s">
        <v>123</v>
      </c>
      <c r="P1695" s="111"/>
      <c r="Q1695" s="111"/>
      <c r="R1695" s="111"/>
      <c r="S1695" s="111"/>
      <c r="T1695" s="111"/>
      <c r="U1695" s="112"/>
      <c r="V1695" s="111"/>
      <c r="W1695" s="111"/>
      <c r="X1695" s="112"/>
      <c r="Y1695" s="118"/>
      <c r="Z1695" s="119"/>
      <c r="AA1695" s="112"/>
      <c r="AB1695" s="116"/>
      <c r="AD1695" s="120"/>
      <c r="AE1695" s="58"/>
      <c r="AF1695" s="58"/>
      <c r="AG1695" s="58"/>
      <c r="AH1695" s="58"/>
      <c r="AI1695" s="58"/>
      <c r="AJ1695" s="58"/>
      <c r="AK1695" s="58"/>
    </row>
    <row r="1696" spans="1:37">
      <c r="A1696" s="110" t="s">
        <v>124</v>
      </c>
      <c r="B1696" s="111"/>
      <c r="C1696" s="111"/>
      <c r="D1696" s="111"/>
      <c r="E1696" s="111"/>
      <c r="F1696" s="111"/>
      <c r="G1696" s="112"/>
      <c r="H1696" s="111"/>
      <c r="I1696" s="111"/>
      <c r="J1696" s="112"/>
      <c r="K1696" s="118"/>
      <c r="L1696" s="119"/>
      <c r="M1696" s="112"/>
      <c r="N1696" s="116"/>
      <c r="O1696" s="117" t="s">
        <v>124</v>
      </c>
      <c r="P1696" s="111"/>
      <c r="Q1696" s="111"/>
      <c r="R1696" s="111"/>
      <c r="S1696" s="111"/>
      <c r="T1696" s="111"/>
      <c r="U1696" s="112"/>
      <c r="V1696" s="111"/>
      <c r="W1696" s="111"/>
      <c r="X1696" s="112"/>
      <c r="Y1696" s="118"/>
      <c r="Z1696" s="119"/>
      <c r="AA1696" s="112"/>
      <c r="AB1696" s="116"/>
      <c r="AD1696" s="64" t="s">
        <v>96</v>
      </c>
    </row>
    <row r="1697" spans="1:37">
      <c r="A1697" s="110" t="s">
        <v>125</v>
      </c>
      <c r="B1697" s="111"/>
      <c r="C1697" s="111"/>
      <c r="D1697" s="111"/>
      <c r="E1697" s="111"/>
      <c r="F1697" s="111"/>
      <c r="G1697" s="112"/>
      <c r="H1697" s="111"/>
      <c r="I1697" s="111"/>
      <c r="J1697" s="112"/>
      <c r="K1697" s="118"/>
      <c r="L1697" s="119"/>
      <c r="M1697" s="112"/>
      <c r="N1697" s="116"/>
      <c r="O1697" s="117" t="s">
        <v>125</v>
      </c>
      <c r="P1697" s="111"/>
      <c r="Q1697" s="111"/>
      <c r="R1697" s="111"/>
      <c r="S1697" s="111"/>
      <c r="T1697" s="111"/>
      <c r="U1697" s="112"/>
      <c r="V1697" s="111"/>
      <c r="W1697" s="111"/>
      <c r="X1697" s="112"/>
      <c r="Y1697" s="118"/>
      <c r="Z1697" s="119"/>
      <c r="AA1697" s="112"/>
      <c r="AB1697" s="116"/>
      <c r="AD1697" s="120"/>
      <c r="AE1697" s="58"/>
      <c r="AF1697" s="58"/>
      <c r="AG1697" s="58"/>
      <c r="AH1697" s="58"/>
      <c r="AI1697" s="58"/>
      <c r="AJ1697" s="58"/>
      <c r="AK1697" s="58"/>
    </row>
    <row r="1698" spans="1:37">
      <c r="A1698" s="110" t="s">
        <v>126</v>
      </c>
      <c r="B1698" s="111"/>
      <c r="C1698" s="111"/>
      <c r="D1698" s="111"/>
      <c r="E1698" s="111"/>
      <c r="F1698" s="111"/>
      <c r="G1698" s="112"/>
      <c r="H1698" s="111"/>
      <c r="I1698" s="111"/>
      <c r="J1698" s="112"/>
      <c r="K1698" s="118"/>
      <c r="L1698" s="119"/>
      <c r="M1698" s="112"/>
      <c r="N1698" s="116"/>
      <c r="O1698" s="117" t="s">
        <v>126</v>
      </c>
      <c r="P1698" s="111"/>
      <c r="Q1698" s="111"/>
      <c r="R1698" s="111"/>
      <c r="S1698" s="111"/>
      <c r="T1698" s="111"/>
      <c r="U1698" s="112"/>
      <c r="V1698" s="111"/>
      <c r="W1698" s="111"/>
      <c r="X1698" s="112"/>
      <c r="Y1698" s="118"/>
      <c r="Z1698" s="119"/>
      <c r="AA1698" s="112"/>
      <c r="AB1698" s="116"/>
      <c r="AD1698" s="64" t="s">
        <v>127</v>
      </c>
    </row>
    <row r="1699" spans="1:37">
      <c r="A1699" s="121" t="s">
        <v>128</v>
      </c>
      <c r="B1699" s="58"/>
      <c r="C1699" s="58"/>
      <c r="D1699" s="58"/>
      <c r="E1699" s="58"/>
      <c r="F1699" s="58"/>
      <c r="G1699" s="72"/>
      <c r="H1699" s="58"/>
      <c r="I1699" s="58"/>
      <c r="J1699" s="72"/>
      <c r="K1699" s="122"/>
      <c r="L1699" s="123"/>
      <c r="M1699" s="72"/>
      <c r="N1699" s="59"/>
      <c r="O1699" s="124" t="s">
        <v>128</v>
      </c>
      <c r="P1699" s="58"/>
      <c r="Q1699" s="58"/>
      <c r="R1699" s="58"/>
      <c r="S1699" s="58"/>
      <c r="T1699" s="58"/>
      <c r="U1699" s="72"/>
      <c r="V1699" s="58"/>
      <c r="W1699" s="58"/>
      <c r="X1699" s="72"/>
      <c r="Y1699" s="122"/>
      <c r="Z1699" s="123"/>
      <c r="AA1699" s="72"/>
      <c r="AB1699" s="59"/>
      <c r="AD1699" s="120"/>
      <c r="AE1699" s="125" t="str">
        <f>Daten!$A$35</f>
        <v>Fredenbeck</v>
      </c>
      <c r="AF1699" s="58"/>
      <c r="AG1699" s="58"/>
      <c r="AH1699" s="58"/>
      <c r="AI1699" s="58"/>
      <c r="AJ1699" s="58"/>
      <c r="AK1699" s="58"/>
    </row>
    <row r="1700" spans="1:37">
      <c r="A1700" s="65" t="s">
        <v>129</v>
      </c>
      <c r="N1700" s="61"/>
      <c r="O1700" s="64" t="s">
        <v>129</v>
      </c>
      <c r="AB1700" s="61"/>
      <c r="AD1700" s="64" t="s">
        <v>130</v>
      </c>
    </row>
    <row r="1701" spans="1:37">
      <c r="A1701" s="57"/>
      <c r="B1701" s="58"/>
      <c r="C1701" s="58"/>
      <c r="D1701" s="58"/>
      <c r="E1701" s="58"/>
      <c r="F1701" s="58"/>
      <c r="G1701" s="58"/>
      <c r="H1701" s="58"/>
      <c r="I1701" s="58"/>
      <c r="J1701" s="58"/>
      <c r="K1701" s="58"/>
      <c r="L1701" s="58"/>
      <c r="M1701" s="58"/>
      <c r="N1701" s="59"/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8"/>
      <c r="AB1701" s="59"/>
      <c r="AD1701" s="58"/>
      <c r="AE1701" s="126" t="str">
        <f>Daten!$A$32</f>
        <v>05.05.2017</v>
      </c>
      <c r="AF1701" s="58"/>
      <c r="AG1701" s="58"/>
      <c r="AH1701" s="58"/>
      <c r="AI1701" s="58"/>
      <c r="AJ1701" s="58"/>
      <c r="AK1701" s="58"/>
    </row>
    <row r="1702" spans="1:37">
      <c r="A1702" s="51" t="s">
        <v>95</v>
      </c>
      <c r="B1702" s="52"/>
      <c r="C1702" s="52"/>
      <c r="D1702" s="52"/>
      <c r="E1702" s="53"/>
      <c r="F1702" s="54" t="s">
        <v>96</v>
      </c>
      <c r="G1702" s="52"/>
      <c r="H1702" s="52"/>
      <c r="I1702" s="52"/>
      <c r="J1702" s="52"/>
      <c r="K1702" s="52"/>
      <c r="L1702" s="52"/>
      <c r="M1702" s="52"/>
      <c r="N1702" s="52"/>
      <c r="O1702" s="52"/>
      <c r="P1702" s="53"/>
      <c r="Q1702" s="54" t="s">
        <v>97</v>
      </c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3"/>
      <c r="AC1702" s="55" t="s">
        <v>98</v>
      </c>
    </row>
    <row r="1703" spans="1:37">
      <c r="A1703" s="57"/>
      <c r="B1703" s="58"/>
      <c r="C1703" s="58"/>
      <c r="D1703" s="58"/>
      <c r="E1703" s="59"/>
      <c r="F1703" s="58"/>
      <c r="G1703" s="58"/>
      <c r="H1703" s="58"/>
      <c r="I1703" s="58"/>
      <c r="J1703" s="58"/>
      <c r="K1703" s="58"/>
      <c r="L1703" s="58"/>
      <c r="M1703" s="58"/>
      <c r="N1703" s="58"/>
      <c r="O1703" s="58"/>
      <c r="P1703" s="59"/>
      <c r="Q1703" s="58"/>
      <c r="R1703" s="58" t="str">
        <f ca="1">SamstagHaupt!P76</f>
        <v>TV Zeilhard</v>
      </c>
      <c r="S1703" s="58"/>
      <c r="T1703" s="58"/>
      <c r="U1703" s="58"/>
      <c r="V1703" s="58"/>
      <c r="W1703" s="58"/>
      <c r="X1703" s="58"/>
      <c r="Y1703" s="58"/>
      <c r="Z1703" s="58"/>
      <c r="AA1703" s="58" t="str">
        <f>SamstagHaupt!N76</f>
        <v>M40   s</v>
      </c>
      <c r="AB1703" s="59"/>
      <c r="AC1703" s="55" t="s">
        <v>99</v>
      </c>
    </row>
    <row r="1704" spans="1:37" ht="15.95" customHeight="1">
      <c r="A1704" s="60" t="s">
        <v>100</v>
      </c>
      <c r="C1704" s="56" t="str">
        <f ca="1">SamstagHaupt!I76</f>
        <v>TSG Eisenberg</v>
      </c>
      <c r="M1704" s="61"/>
      <c r="N1704" s="62" t="s">
        <v>101</v>
      </c>
      <c r="O1704" s="63"/>
      <c r="P1704" s="56" t="str">
        <f ca="1">SamstagHaupt!M76</f>
        <v>SV Kehlen</v>
      </c>
      <c r="AB1704" s="61"/>
    </row>
    <row r="1705" spans="1:37">
      <c r="A1705" s="57"/>
      <c r="B1705" s="58"/>
      <c r="C1705" s="58"/>
      <c r="M1705" s="61"/>
      <c r="N1705" s="62"/>
      <c r="AB1705" s="61"/>
      <c r="AD1705" s="64" t="s">
        <v>37</v>
      </c>
      <c r="AG1705" s="64" t="s">
        <v>102</v>
      </c>
      <c r="AJ1705" s="64" t="s">
        <v>39</v>
      </c>
    </row>
    <row r="1706" spans="1:37">
      <c r="A1706" s="65" t="s">
        <v>100</v>
      </c>
      <c r="C1706" s="66"/>
      <c r="D1706" s="67"/>
      <c r="E1706" s="67"/>
      <c r="F1706" s="67"/>
      <c r="G1706" s="67"/>
      <c r="H1706" s="68"/>
      <c r="I1706" s="67"/>
      <c r="J1706" s="67"/>
      <c r="K1706" s="67"/>
      <c r="L1706" s="67"/>
      <c r="M1706" s="68"/>
      <c r="N1706" s="67"/>
      <c r="O1706" s="67"/>
      <c r="P1706" s="67"/>
      <c r="Q1706" s="67"/>
      <c r="R1706" s="68"/>
      <c r="S1706" s="67"/>
      <c r="T1706" s="67"/>
      <c r="U1706" s="67"/>
      <c r="V1706" s="67"/>
      <c r="W1706" s="68"/>
      <c r="X1706" s="67"/>
      <c r="Y1706" s="67"/>
      <c r="Z1706" s="67"/>
      <c r="AA1706" s="67"/>
      <c r="AB1706" s="68"/>
      <c r="AC1706" s="62"/>
      <c r="AD1706" s="69"/>
      <c r="AE1706" s="53"/>
      <c r="AF1706" s="62"/>
      <c r="AG1706" s="69"/>
      <c r="AH1706" s="53"/>
      <c r="AJ1706" s="69"/>
      <c r="AK1706" s="53"/>
    </row>
    <row r="1707" spans="1:37">
      <c r="A1707" s="70" t="s">
        <v>101</v>
      </c>
      <c r="B1707" s="58"/>
      <c r="C1707" s="71"/>
      <c r="D1707" s="72"/>
      <c r="E1707" s="72"/>
      <c r="F1707" s="72"/>
      <c r="G1707" s="72"/>
      <c r="H1707" s="59"/>
      <c r="I1707" s="72"/>
      <c r="J1707" s="72"/>
      <c r="K1707" s="72"/>
      <c r="L1707" s="72"/>
      <c r="M1707" s="59"/>
      <c r="N1707" s="72"/>
      <c r="O1707" s="72"/>
      <c r="P1707" s="72"/>
      <c r="Q1707" s="72"/>
      <c r="R1707" s="59"/>
      <c r="S1707" s="72"/>
      <c r="T1707" s="72"/>
      <c r="U1707" s="72"/>
      <c r="V1707" s="72"/>
      <c r="W1707" s="59"/>
      <c r="X1707" s="72"/>
      <c r="Y1707" s="72"/>
      <c r="Z1707" s="72"/>
      <c r="AA1707" s="72"/>
      <c r="AB1707" s="59"/>
      <c r="AC1707" s="62"/>
      <c r="AD1707" s="462">
        <f>SamstagHaupt!C76</f>
        <v>15</v>
      </c>
      <c r="AE1707" s="463"/>
      <c r="AF1707" s="62"/>
      <c r="AG1707" s="462">
        <f>SamstagHaupt!E76</f>
        <v>55</v>
      </c>
      <c r="AH1707" s="463"/>
      <c r="AJ1707" s="462">
        <f>SamstagHaupt!F76</f>
        <v>2</v>
      </c>
      <c r="AK1707" s="463"/>
    </row>
    <row r="1708" spans="1:37">
      <c r="A1708" s="65" t="s">
        <v>100</v>
      </c>
      <c r="C1708" s="66"/>
      <c r="D1708" s="67"/>
      <c r="E1708" s="67"/>
      <c r="F1708" s="67"/>
      <c r="G1708" s="67"/>
      <c r="H1708" s="68"/>
      <c r="I1708" s="67"/>
      <c r="J1708" s="67"/>
      <c r="K1708" s="67"/>
      <c r="L1708" s="67"/>
      <c r="M1708" s="68"/>
      <c r="N1708" s="67"/>
      <c r="O1708" s="67"/>
      <c r="P1708" s="67"/>
      <c r="Q1708" s="67"/>
      <c r="R1708" s="68"/>
      <c r="S1708" s="67"/>
      <c r="T1708" s="67"/>
      <c r="U1708" s="67"/>
      <c r="V1708" s="67"/>
      <c r="W1708" s="68"/>
      <c r="X1708" s="67"/>
      <c r="Y1708" s="67"/>
      <c r="Z1708" s="67"/>
      <c r="AA1708" s="67"/>
      <c r="AB1708" s="68"/>
      <c r="AC1708" s="62"/>
      <c r="AD1708" s="57"/>
      <c r="AE1708" s="59"/>
      <c r="AF1708" s="62"/>
      <c r="AG1708" s="57"/>
      <c r="AH1708" s="59"/>
      <c r="AJ1708" s="57"/>
      <c r="AK1708" s="59"/>
    </row>
    <row r="1709" spans="1:37">
      <c r="A1709" s="70" t="s">
        <v>101</v>
      </c>
      <c r="B1709" s="58"/>
      <c r="C1709" s="71"/>
      <c r="D1709" s="72"/>
      <c r="E1709" s="72"/>
      <c r="F1709" s="72"/>
      <c r="G1709" s="72"/>
      <c r="H1709" s="59"/>
      <c r="I1709" s="72"/>
      <c r="J1709" s="72"/>
      <c r="K1709" s="72"/>
      <c r="L1709" s="72"/>
      <c r="M1709" s="59"/>
      <c r="N1709" s="72"/>
      <c r="O1709" s="72"/>
      <c r="P1709" s="72"/>
      <c r="Q1709" s="72"/>
      <c r="R1709" s="59"/>
      <c r="S1709" s="72"/>
      <c r="T1709" s="72"/>
      <c r="U1709" s="72"/>
      <c r="V1709" s="72"/>
      <c r="W1709" s="59"/>
      <c r="X1709" s="72"/>
      <c r="Y1709" s="72"/>
      <c r="Z1709" s="72"/>
      <c r="AA1709" s="72"/>
      <c r="AB1709" s="59"/>
      <c r="AC1709" s="62"/>
      <c r="AD1709" s="62"/>
      <c r="AE1709" s="62"/>
      <c r="AF1709" s="62"/>
      <c r="AG1709" s="62"/>
    </row>
    <row r="1710" spans="1:37">
      <c r="A1710" s="65" t="s">
        <v>100</v>
      </c>
      <c r="C1710" s="66"/>
      <c r="D1710" s="67"/>
      <c r="E1710" s="67"/>
      <c r="F1710" s="67"/>
      <c r="G1710" s="67"/>
      <c r="H1710" s="68"/>
      <c r="I1710" s="67"/>
      <c r="J1710" s="67"/>
      <c r="K1710" s="67"/>
      <c r="L1710" s="67"/>
      <c r="M1710" s="68"/>
      <c r="N1710" s="67"/>
      <c r="O1710" s="67"/>
      <c r="P1710" s="67"/>
      <c r="Q1710" s="67"/>
      <c r="R1710" s="68"/>
      <c r="S1710" s="67"/>
      <c r="T1710" s="67"/>
      <c r="U1710" s="67"/>
      <c r="V1710" s="67"/>
      <c r="W1710" s="68"/>
      <c r="X1710" s="67"/>
      <c r="Y1710" s="67"/>
      <c r="Z1710" s="67"/>
      <c r="AA1710" s="67"/>
      <c r="AB1710" s="68"/>
      <c r="AC1710" s="62"/>
      <c r="AD1710" s="73" t="s">
        <v>103</v>
      </c>
      <c r="AE1710" s="62"/>
      <c r="AF1710" s="62"/>
      <c r="AG1710" s="62"/>
    </row>
    <row r="1711" spans="1:37">
      <c r="A1711" s="70" t="s">
        <v>101</v>
      </c>
      <c r="B1711" s="58"/>
      <c r="C1711" s="71"/>
      <c r="D1711" s="72"/>
      <c r="E1711" s="72"/>
      <c r="F1711" s="72"/>
      <c r="G1711" s="72"/>
      <c r="H1711" s="59"/>
      <c r="I1711" s="72"/>
      <c r="J1711" s="72"/>
      <c r="K1711" s="72"/>
      <c r="L1711" s="72"/>
      <c r="M1711" s="59"/>
      <c r="N1711" s="72"/>
      <c r="O1711" s="72"/>
      <c r="P1711" s="72"/>
      <c r="Q1711" s="72"/>
      <c r="R1711" s="59"/>
      <c r="S1711" s="72"/>
      <c r="T1711" s="72"/>
      <c r="U1711" s="72"/>
      <c r="V1711" s="72"/>
      <c r="W1711" s="59"/>
      <c r="X1711" s="72"/>
      <c r="Y1711" s="72"/>
      <c r="Z1711" s="72"/>
      <c r="AA1711" s="72"/>
      <c r="AB1711" s="59"/>
      <c r="AC1711" s="62"/>
      <c r="AD1711" s="62"/>
      <c r="AE1711" s="62"/>
      <c r="AF1711" s="62"/>
      <c r="AG1711" s="62"/>
    </row>
    <row r="1712" spans="1:37">
      <c r="A1712" s="65" t="s">
        <v>100</v>
      </c>
      <c r="C1712" s="66"/>
      <c r="D1712" s="67"/>
      <c r="E1712" s="67"/>
      <c r="F1712" s="67"/>
      <c r="G1712" s="67"/>
      <c r="H1712" s="68"/>
      <c r="I1712" s="67"/>
      <c r="J1712" s="67"/>
      <c r="K1712" s="67"/>
      <c r="L1712" s="67"/>
      <c r="M1712" s="68"/>
      <c r="N1712" s="67"/>
      <c r="O1712" s="67"/>
      <c r="P1712" s="67"/>
      <c r="Q1712" s="67"/>
      <c r="R1712" s="68"/>
      <c r="S1712" s="67"/>
      <c r="T1712" s="67"/>
      <c r="U1712" s="67"/>
      <c r="V1712" s="67"/>
      <c r="W1712" s="68"/>
      <c r="X1712" s="67"/>
      <c r="Y1712" s="67"/>
      <c r="Z1712" s="67"/>
      <c r="AA1712" s="67"/>
      <c r="AB1712" s="68"/>
      <c r="AC1712" s="62"/>
      <c r="AD1712" s="74" t="str">
        <f>Daten!$A$31</f>
        <v>DM Senioren 2017</v>
      </c>
      <c r="AE1712" s="58"/>
      <c r="AF1712" s="58"/>
      <c r="AG1712" s="58"/>
      <c r="AH1712" s="58"/>
      <c r="AI1712" s="58"/>
      <c r="AJ1712" s="58"/>
      <c r="AK1712" s="58"/>
    </row>
    <row r="1713" spans="1:37">
      <c r="A1713" s="70" t="s">
        <v>101</v>
      </c>
      <c r="B1713" s="58"/>
      <c r="C1713" s="71"/>
      <c r="D1713" s="72"/>
      <c r="E1713" s="72"/>
      <c r="F1713" s="72"/>
      <c r="G1713" s="72"/>
      <c r="H1713" s="59"/>
      <c r="I1713" s="72"/>
      <c r="J1713" s="72"/>
      <c r="K1713" s="72"/>
      <c r="L1713" s="72"/>
      <c r="M1713" s="59"/>
      <c r="N1713" s="72"/>
      <c r="O1713" s="72"/>
      <c r="P1713" s="72"/>
      <c r="Q1713" s="72"/>
      <c r="R1713" s="59"/>
      <c r="S1713" s="72"/>
      <c r="T1713" s="72"/>
      <c r="U1713" s="72"/>
      <c r="V1713" s="72"/>
      <c r="W1713" s="59"/>
      <c r="X1713" s="72"/>
      <c r="Y1713" s="72"/>
      <c r="Z1713" s="72"/>
      <c r="AA1713" s="72"/>
      <c r="AB1713" s="59"/>
      <c r="AC1713" s="62"/>
      <c r="AD1713" s="75" t="str">
        <f>SamstagHaupt!G76</f>
        <v>M40   s</v>
      </c>
      <c r="AE1713" s="76"/>
      <c r="AF1713" s="76"/>
      <c r="AG1713" s="75" t="s">
        <v>34</v>
      </c>
      <c r="AH1713" s="76"/>
      <c r="AI1713" s="76"/>
      <c r="AJ1713" s="76"/>
      <c r="AK1713" s="76"/>
    </row>
    <row r="1714" spans="1:37">
      <c r="A1714" s="65" t="s">
        <v>100</v>
      </c>
      <c r="C1714" s="66"/>
      <c r="D1714" s="67"/>
      <c r="E1714" s="67"/>
      <c r="F1714" s="67"/>
      <c r="G1714" s="67"/>
      <c r="H1714" s="68"/>
      <c r="I1714" s="67"/>
      <c r="J1714" s="67"/>
      <c r="K1714" s="67"/>
      <c r="L1714" s="67"/>
      <c r="M1714" s="68"/>
      <c r="N1714" s="67"/>
      <c r="O1714" s="67"/>
      <c r="P1714" s="67"/>
      <c r="Q1714" s="67"/>
      <c r="R1714" s="68"/>
      <c r="S1714" s="67"/>
      <c r="T1714" s="67"/>
      <c r="U1714" s="67"/>
      <c r="V1714" s="67"/>
      <c r="W1714" s="68"/>
      <c r="X1714" s="67"/>
      <c r="Y1714" s="67"/>
      <c r="Z1714" s="67"/>
      <c r="AA1714" s="67"/>
      <c r="AB1714" s="68"/>
      <c r="AC1714" s="62"/>
      <c r="AD1714" s="77"/>
      <c r="AE1714" s="62"/>
      <c r="AF1714" s="62"/>
      <c r="AG1714" s="62"/>
      <c r="AH1714" s="62"/>
      <c r="AI1714" s="62"/>
      <c r="AJ1714" s="62"/>
      <c r="AK1714" s="62"/>
    </row>
    <row r="1715" spans="1:37">
      <c r="A1715" s="70" t="s">
        <v>101</v>
      </c>
      <c r="B1715" s="58"/>
      <c r="C1715" s="71"/>
      <c r="D1715" s="72"/>
      <c r="E1715" s="72"/>
      <c r="F1715" s="72"/>
      <c r="G1715" s="72"/>
      <c r="H1715" s="59"/>
      <c r="I1715" s="72"/>
      <c r="J1715" s="72"/>
      <c r="K1715" s="72"/>
      <c r="L1715" s="72"/>
      <c r="M1715" s="59"/>
      <c r="N1715" s="72"/>
      <c r="O1715" s="72"/>
      <c r="P1715" s="72"/>
      <c r="Q1715" s="72"/>
      <c r="R1715" s="59"/>
      <c r="S1715" s="72"/>
      <c r="T1715" s="72"/>
      <c r="U1715" s="72"/>
      <c r="V1715" s="72"/>
      <c r="W1715" s="59"/>
      <c r="X1715" s="72"/>
      <c r="Y1715" s="72"/>
      <c r="Z1715" s="72"/>
      <c r="AA1715" s="72"/>
      <c r="AB1715" s="59"/>
      <c r="AC1715" s="62"/>
      <c r="AD1715" s="78" t="s">
        <v>104</v>
      </c>
      <c r="AE1715" s="76"/>
      <c r="AF1715" s="76"/>
      <c r="AG1715" s="76"/>
      <c r="AH1715" s="79"/>
      <c r="AI1715" s="76"/>
      <c r="AJ1715" s="76"/>
      <c r="AK1715" s="80"/>
    </row>
    <row r="1716" spans="1:37">
      <c r="D1716" s="64"/>
      <c r="AD1716" s="81"/>
      <c r="AE1716" s="52"/>
      <c r="AF1716" s="52"/>
      <c r="AG1716" s="52"/>
      <c r="AH1716" s="82"/>
      <c r="AI1716" s="52"/>
      <c r="AJ1716" s="52"/>
      <c r="AK1716" s="53"/>
    </row>
    <row r="1717" spans="1:37">
      <c r="A1717" s="83" t="s">
        <v>105</v>
      </c>
      <c r="B1717" s="76"/>
      <c r="C1717" s="80"/>
      <c r="D1717" s="84"/>
      <c r="E1717" s="84" t="s">
        <v>100</v>
      </c>
      <c r="F1717" s="85" t="s">
        <v>21</v>
      </c>
      <c r="G1717" s="84" t="s">
        <v>101</v>
      </c>
      <c r="H1717" s="86"/>
      <c r="I1717" s="84" t="s">
        <v>106</v>
      </c>
      <c r="J1717" s="84"/>
      <c r="K1717" s="84"/>
      <c r="L1717" s="84"/>
      <c r="M1717" s="86"/>
      <c r="N1717" s="84" t="s">
        <v>107</v>
      </c>
      <c r="O1717" s="84"/>
      <c r="P1717" s="84"/>
      <c r="Q1717" s="84"/>
      <c r="R1717" s="86"/>
      <c r="S1717" s="73"/>
      <c r="T1717" s="73"/>
      <c r="AD1717" s="87" t="s">
        <v>108</v>
      </c>
      <c r="AE1717" s="58"/>
      <c r="AF1717" s="58"/>
      <c r="AG1717" s="58"/>
      <c r="AH1717" s="72"/>
      <c r="AI1717" s="58"/>
      <c r="AJ1717" s="58"/>
      <c r="AK1717" s="59"/>
    </row>
    <row r="1718" spans="1:37">
      <c r="A1718" s="60"/>
      <c r="C1718" s="61"/>
      <c r="H1718" s="61"/>
      <c r="M1718" s="61"/>
      <c r="N1718" s="88"/>
      <c r="O1718" s="89"/>
      <c r="P1718" s="89"/>
      <c r="Q1718" s="89"/>
      <c r="R1718" s="90"/>
      <c r="S1718" s="62"/>
      <c r="T1718" s="56" t="s">
        <v>109</v>
      </c>
      <c r="AD1718" s="91"/>
      <c r="AE1718" s="62"/>
      <c r="AF1718" s="62"/>
      <c r="AG1718" s="62"/>
      <c r="AH1718" s="92"/>
      <c r="AI1718" s="62"/>
      <c r="AJ1718" s="62"/>
      <c r="AK1718" s="61"/>
    </row>
    <row r="1719" spans="1:37">
      <c r="A1719" s="93" t="s">
        <v>110</v>
      </c>
      <c r="B1719" s="58"/>
      <c r="C1719" s="59"/>
      <c r="D1719" s="58"/>
      <c r="E1719" s="58"/>
      <c r="F1719" s="94" t="s">
        <v>21</v>
      </c>
      <c r="G1719" s="58"/>
      <c r="H1719" s="59"/>
      <c r="I1719" s="58"/>
      <c r="J1719" s="58"/>
      <c r="K1719" s="94" t="s">
        <v>21</v>
      </c>
      <c r="L1719" s="58"/>
      <c r="M1719" s="59"/>
      <c r="N1719" s="95"/>
      <c r="O1719" s="95"/>
      <c r="P1719" s="96"/>
      <c r="Q1719" s="97"/>
      <c r="R1719" s="98"/>
      <c r="S1719" s="62"/>
      <c r="T1719" s="62"/>
      <c r="AD1719" s="87" t="s">
        <v>111</v>
      </c>
      <c r="AE1719" s="58"/>
      <c r="AF1719" s="58"/>
      <c r="AG1719" s="58"/>
      <c r="AH1719" s="72"/>
      <c r="AI1719" s="58"/>
      <c r="AJ1719" s="58"/>
      <c r="AK1719" s="59"/>
    </row>
    <row r="1720" spans="1:37">
      <c r="A1720" s="60"/>
      <c r="C1720" s="61"/>
      <c r="H1720" s="61"/>
      <c r="K1720" s="99"/>
      <c r="M1720" s="61"/>
      <c r="N1720" s="62"/>
      <c r="Q1720" s="100"/>
      <c r="R1720" s="61"/>
      <c r="S1720" s="62"/>
      <c r="T1720" s="58"/>
      <c r="U1720" s="58"/>
      <c r="V1720" s="58"/>
      <c r="W1720" s="58"/>
      <c r="X1720" s="58"/>
      <c r="Y1720" s="58"/>
      <c r="Z1720" s="58"/>
      <c r="AA1720" s="58"/>
      <c r="AB1720" s="58"/>
      <c r="AC1720" s="62"/>
      <c r="AD1720" s="91"/>
      <c r="AE1720" s="62"/>
      <c r="AF1720" s="62"/>
      <c r="AG1720" s="62"/>
      <c r="AH1720" s="92"/>
      <c r="AI1720" s="62"/>
      <c r="AJ1720" s="62"/>
      <c r="AK1720" s="61"/>
    </row>
    <row r="1721" spans="1:37">
      <c r="A1721" s="93" t="s">
        <v>112</v>
      </c>
      <c r="B1721" s="58"/>
      <c r="C1721" s="59"/>
      <c r="D1721" s="58"/>
      <c r="E1721" s="58"/>
      <c r="F1721" s="94" t="s">
        <v>21</v>
      </c>
      <c r="G1721" s="58"/>
      <c r="H1721" s="59"/>
      <c r="I1721" s="58"/>
      <c r="J1721" s="58"/>
      <c r="K1721" s="94" t="s">
        <v>21</v>
      </c>
      <c r="L1721" s="58"/>
      <c r="M1721" s="59"/>
      <c r="N1721" s="58"/>
      <c r="O1721" s="58"/>
      <c r="P1721" s="94" t="s">
        <v>21</v>
      </c>
      <c r="Q1721" s="101"/>
      <c r="R1721" s="59"/>
      <c r="S1721" s="62"/>
      <c r="T1721" s="62"/>
      <c r="AD1721" s="87" t="s">
        <v>113</v>
      </c>
      <c r="AE1721" s="58"/>
      <c r="AF1721" s="58"/>
      <c r="AG1721" s="58"/>
      <c r="AH1721" s="72"/>
      <c r="AI1721" s="58"/>
      <c r="AJ1721" s="58"/>
      <c r="AK1721" s="59"/>
    </row>
    <row r="1722" spans="1:37">
      <c r="AD1722" s="91" t="s">
        <v>114</v>
      </c>
      <c r="AE1722" s="62"/>
      <c r="AF1722" s="62"/>
      <c r="AG1722" s="62"/>
      <c r="AH1722" s="92"/>
      <c r="AI1722" s="62"/>
      <c r="AJ1722" s="62"/>
      <c r="AK1722" s="61"/>
    </row>
    <row r="1723" spans="1:37">
      <c r="A1723" s="102"/>
      <c r="B1723" s="76"/>
      <c r="C1723" s="76"/>
      <c r="D1723" s="76"/>
      <c r="E1723" s="76" t="s">
        <v>100</v>
      </c>
      <c r="F1723" s="76"/>
      <c r="G1723" s="76"/>
      <c r="H1723" s="76"/>
      <c r="I1723" s="76"/>
      <c r="J1723" s="76"/>
      <c r="K1723" s="76"/>
      <c r="L1723" s="76"/>
      <c r="M1723" s="76"/>
      <c r="N1723" s="85" t="s">
        <v>40</v>
      </c>
      <c r="O1723" s="76"/>
      <c r="P1723" s="76"/>
      <c r="Q1723" s="76"/>
      <c r="R1723" s="76"/>
      <c r="S1723" s="76"/>
      <c r="T1723" s="76" t="s">
        <v>101</v>
      </c>
      <c r="U1723" s="76"/>
      <c r="V1723" s="76"/>
      <c r="W1723" s="76"/>
      <c r="X1723" s="76"/>
      <c r="Y1723" s="76"/>
      <c r="Z1723" s="76"/>
      <c r="AA1723" s="76"/>
      <c r="AB1723" s="80"/>
      <c r="AD1723" s="87" t="s">
        <v>115</v>
      </c>
      <c r="AE1723" s="58"/>
      <c r="AF1723" s="58"/>
      <c r="AG1723" s="58"/>
      <c r="AH1723" s="72"/>
      <c r="AI1723" s="58"/>
      <c r="AJ1723" s="58"/>
      <c r="AK1723" s="59"/>
    </row>
    <row r="1724" spans="1:37">
      <c r="A1724" s="103" t="s">
        <v>116</v>
      </c>
      <c r="B1724" s="104" t="s">
        <v>117</v>
      </c>
      <c r="C1724" s="104"/>
      <c r="D1724" s="104"/>
      <c r="E1724" s="104"/>
      <c r="F1724" s="104"/>
      <c r="G1724" s="105"/>
      <c r="H1724" s="104" t="s">
        <v>118</v>
      </c>
      <c r="I1724" s="104"/>
      <c r="J1724" s="105"/>
      <c r="K1724" s="106" t="s">
        <v>119</v>
      </c>
      <c r="L1724" s="107" t="s">
        <v>120</v>
      </c>
      <c r="M1724" s="108"/>
      <c r="N1724" s="109" t="s">
        <v>94</v>
      </c>
      <c r="O1724" s="105" t="s">
        <v>116</v>
      </c>
      <c r="P1724" s="104" t="s">
        <v>117</v>
      </c>
      <c r="Q1724" s="104"/>
      <c r="R1724" s="104"/>
      <c r="S1724" s="104"/>
      <c r="T1724" s="104"/>
      <c r="U1724" s="105"/>
      <c r="V1724" s="104" t="s">
        <v>118</v>
      </c>
      <c r="W1724" s="104"/>
      <c r="X1724" s="105"/>
      <c r="Y1724" s="106" t="s">
        <v>119</v>
      </c>
      <c r="Z1724" s="107" t="s">
        <v>120</v>
      </c>
      <c r="AA1724" s="108"/>
      <c r="AB1724" s="109" t="s">
        <v>94</v>
      </c>
    </row>
    <row r="1725" spans="1:37">
      <c r="A1725" s="110" t="s">
        <v>121</v>
      </c>
      <c r="B1725" s="111"/>
      <c r="C1725" s="111"/>
      <c r="D1725" s="111"/>
      <c r="E1725" s="111"/>
      <c r="F1725" s="111"/>
      <c r="G1725" s="112"/>
      <c r="H1725" s="111"/>
      <c r="I1725" s="111"/>
      <c r="J1725" s="112"/>
      <c r="K1725" s="113"/>
      <c r="L1725" s="114"/>
      <c r="M1725" s="115"/>
      <c r="N1725" s="116"/>
      <c r="O1725" s="117" t="s">
        <v>121</v>
      </c>
      <c r="P1725" s="111"/>
      <c r="Q1725" s="111"/>
      <c r="R1725" s="111"/>
      <c r="S1725" s="111"/>
      <c r="T1725" s="111"/>
      <c r="U1725" s="112"/>
      <c r="V1725" s="111"/>
      <c r="W1725" s="111"/>
      <c r="X1725" s="112"/>
      <c r="Y1725" s="113"/>
      <c r="Z1725" s="114"/>
      <c r="AA1725" s="115"/>
      <c r="AB1725" s="116"/>
      <c r="AD1725" s="64" t="s">
        <v>122</v>
      </c>
    </row>
    <row r="1726" spans="1:37">
      <c r="A1726" s="110" t="s">
        <v>123</v>
      </c>
      <c r="B1726" s="111"/>
      <c r="C1726" s="111"/>
      <c r="D1726" s="111"/>
      <c r="E1726" s="111"/>
      <c r="F1726" s="111"/>
      <c r="G1726" s="112"/>
      <c r="H1726" s="111"/>
      <c r="I1726" s="111"/>
      <c r="J1726" s="112"/>
      <c r="K1726" s="118"/>
      <c r="L1726" s="119"/>
      <c r="M1726" s="112"/>
      <c r="N1726" s="116"/>
      <c r="O1726" s="117" t="s">
        <v>123</v>
      </c>
      <c r="P1726" s="111"/>
      <c r="Q1726" s="111"/>
      <c r="R1726" s="111"/>
      <c r="S1726" s="111"/>
      <c r="T1726" s="111"/>
      <c r="U1726" s="112"/>
      <c r="V1726" s="111"/>
      <c r="W1726" s="111"/>
      <c r="X1726" s="112"/>
      <c r="Y1726" s="118"/>
      <c r="Z1726" s="119"/>
      <c r="AA1726" s="112"/>
      <c r="AB1726" s="116"/>
      <c r="AD1726" s="120"/>
      <c r="AE1726" s="58"/>
      <c r="AF1726" s="58"/>
      <c r="AG1726" s="58"/>
      <c r="AH1726" s="58"/>
      <c r="AI1726" s="58"/>
      <c r="AJ1726" s="58"/>
      <c r="AK1726" s="58"/>
    </row>
    <row r="1727" spans="1:37">
      <c r="A1727" s="110" t="s">
        <v>124</v>
      </c>
      <c r="B1727" s="111"/>
      <c r="C1727" s="111"/>
      <c r="D1727" s="111"/>
      <c r="E1727" s="111"/>
      <c r="F1727" s="111"/>
      <c r="G1727" s="112"/>
      <c r="H1727" s="111"/>
      <c r="I1727" s="111"/>
      <c r="J1727" s="112"/>
      <c r="K1727" s="118"/>
      <c r="L1727" s="119"/>
      <c r="M1727" s="112"/>
      <c r="N1727" s="116"/>
      <c r="O1727" s="117" t="s">
        <v>124</v>
      </c>
      <c r="P1727" s="111"/>
      <c r="Q1727" s="111"/>
      <c r="R1727" s="111"/>
      <c r="S1727" s="111"/>
      <c r="T1727" s="111"/>
      <c r="U1727" s="112"/>
      <c r="V1727" s="111"/>
      <c r="W1727" s="111"/>
      <c r="X1727" s="112"/>
      <c r="Y1727" s="118"/>
      <c r="Z1727" s="119"/>
      <c r="AA1727" s="112"/>
      <c r="AB1727" s="116"/>
      <c r="AD1727" s="64" t="s">
        <v>96</v>
      </c>
    </row>
    <row r="1728" spans="1:37">
      <c r="A1728" s="110" t="s">
        <v>125</v>
      </c>
      <c r="B1728" s="111"/>
      <c r="C1728" s="111"/>
      <c r="D1728" s="111"/>
      <c r="E1728" s="111"/>
      <c r="F1728" s="111"/>
      <c r="G1728" s="112"/>
      <c r="H1728" s="111"/>
      <c r="I1728" s="111"/>
      <c r="J1728" s="112"/>
      <c r="K1728" s="118"/>
      <c r="L1728" s="119"/>
      <c r="M1728" s="112"/>
      <c r="N1728" s="116"/>
      <c r="O1728" s="117" t="s">
        <v>125</v>
      </c>
      <c r="P1728" s="111"/>
      <c r="Q1728" s="111"/>
      <c r="R1728" s="111"/>
      <c r="S1728" s="111"/>
      <c r="T1728" s="111"/>
      <c r="U1728" s="112"/>
      <c r="V1728" s="111"/>
      <c r="W1728" s="111"/>
      <c r="X1728" s="112"/>
      <c r="Y1728" s="118"/>
      <c r="Z1728" s="119"/>
      <c r="AA1728" s="112"/>
      <c r="AB1728" s="116"/>
      <c r="AD1728" s="120"/>
      <c r="AE1728" s="58"/>
      <c r="AF1728" s="58"/>
      <c r="AG1728" s="58"/>
      <c r="AH1728" s="58"/>
      <c r="AI1728" s="58"/>
      <c r="AJ1728" s="58"/>
      <c r="AK1728" s="58"/>
    </row>
    <row r="1729" spans="1:37">
      <c r="A1729" s="110" t="s">
        <v>126</v>
      </c>
      <c r="B1729" s="111"/>
      <c r="C1729" s="111"/>
      <c r="D1729" s="111"/>
      <c r="E1729" s="111"/>
      <c r="F1729" s="111"/>
      <c r="G1729" s="112"/>
      <c r="H1729" s="111"/>
      <c r="I1729" s="111"/>
      <c r="J1729" s="112"/>
      <c r="K1729" s="118"/>
      <c r="L1729" s="119"/>
      <c r="M1729" s="112"/>
      <c r="N1729" s="116"/>
      <c r="O1729" s="117" t="s">
        <v>126</v>
      </c>
      <c r="P1729" s="111"/>
      <c r="Q1729" s="111"/>
      <c r="R1729" s="111"/>
      <c r="S1729" s="111"/>
      <c r="T1729" s="111"/>
      <c r="U1729" s="112"/>
      <c r="V1729" s="111"/>
      <c r="W1729" s="111"/>
      <c r="X1729" s="112"/>
      <c r="Y1729" s="118"/>
      <c r="Z1729" s="119"/>
      <c r="AA1729" s="112"/>
      <c r="AB1729" s="116"/>
      <c r="AD1729" s="64" t="s">
        <v>127</v>
      </c>
    </row>
    <row r="1730" spans="1:37">
      <c r="A1730" s="121" t="s">
        <v>128</v>
      </c>
      <c r="B1730" s="58"/>
      <c r="C1730" s="58"/>
      <c r="D1730" s="58"/>
      <c r="E1730" s="58"/>
      <c r="F1730" s="58"/>
      <c r="G1730" s="72"/>
      <c r="H1730" s="58"/>
      <c r="I1730" s="58"/>
      <c r="J1730" s="72"/>
      <c r="K1730" s="122"/>
      <c r="L1730" s="123"/>
      <c r="M1730" s="72"/>
      <c r="N1730" s="59"/>
      <c r="O1730" s="124" t="s">
        <v>128</v>
      </c>
      <c r="P1730" s="58"/>
      <c r="Q1730" s="58"/>
      <c r="R1730" s="58"/>
      <c r="S1730" s="58"/>
      <c r="T1730" s="58"/>
      <c r="U1730" s="72"/>
      <c r="V1730" s="58"/>
      <c r="W1730" s="58"/>
      <c r="X1730" s="72"/>
      <c r="Y1730" s="122"/>
      <c r="Z1730" s="123"/>
      <c r="AA1730" s="72"/>
      <c r="AB1730" s="59"/>
      <c r="AD1730" s="120"/>
      <c r="AE1730" s="125" t="str">
        <f>Daten!$A$35</f>
        <v>Fredenbeck</v>
      </c>
      <c r="AF1730" s="58"/>
      <c r="AG1730" s="58"/>
      <c r="AH1730" s="58"/>
      <c r="AI1730" s="58"/>
      <c r="AJ1730" s="58"/>
      <c r="AK1730" s="58"/>
    </row>
    <row r="1731" spans="1:37">
      <c r="A1731" s="65" t="s">
        <v>129</v>
      </c>
      <c r="N1731" s="61"/>
      <c r="O1731" s="64" t="s">
        <v>129</v>
      </c>
      <c r="AB1731" s="61"/>
      <c r="AD1731" s="64" t="s">
        <v>130</v>
      </c>
    </row>
    <row r="1732" spans="1:37">
      <c r="A1732" s="57"/>
      <c r="B1732" s="58"/>
      <c r="C1732" s="58"/>
      <c r="D1732" s="58"/>
      <c r="E1732" s="58"/>
      <c r="F1732" s="58"/>
      <c r="G1732" s="58"/>
      <c r="H1732" s="58"/>
      <c r="I1732" s="58"/>
      <c r="J1732" s="58"/>
      <c r="K1732" s="58"/>
      <c r="L1732" s="58"/>
      <c r="M1732" s="58"/>
      <c r="N1732" s="59"/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8"/>
      <c r="AB1732" s="59"/>
      <c r="AD1732" s="58"/>
      <c r="AE1732" s="126" t="str">
        <f>Daten!$A$32</f>
        <v>05.05.2017</v>
      </c>
      <c r="AF1732" s="58"/>
      <c r="AG1732" s="58"/>
      <c r="AH1732" s="58"/>
      <c r="AI1732" s="58"/>
      <c r="AJ1732" s="58"/>
      <c r="AK1732" s="58"/>
    </row>
    <row r="1733" spans="1:37" ht="12" customHeight="1"/>
    <row r="1734" spans="1:37">
      <c r="A1734" s="51" t="s">
        <v>95</v>
      </c>
      <c r="B1734" s="52"/>
      <c r="C1734" s="52"/>
      <c r="D1734" s="52"/>
      <c r="E1734" s="53"/>
      <c r="F1734" s="54" t="s">
        <v>96</v>
      </c>
      <c r="G1734" s="52"/>
      <c r="H1734" s="52"/>
      <c r="I1734" s="52"/>
      <c r="J1734" s="52"/>
      <c r="K1734" s="52"/>
      <c r="L1734" s="52"/>
      <c r="M1734" s="52"/>
      <c r="N1734" s="52"/>
      <c r="O1734" s="52"/>
      <c r="P1734" s="53"/>
      <c r="Q1734" s="54" t="s">
        <v>97</v>
      </c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3"/>
      <c r="AC1734" s="55" t="s">
        <v>98</v>
      </c>
    </row>
    <row r="1735" spans="1:37">
      <c r="A1735" s="57"/>
      <c r="B1735" s="58"/>
      <c r="C1735" s="58"/>
      <c r="D1735" s="58"/>
      <c r="E1735" s="59"/>
      <c r="F1735" s="58"/>
      <c r="G1735" s="58"/>
      <c r="H1735" s="58"/>
      <c r="I1735" s="58"/>
      <c r="J1735" s="58"/>
      <c r="K1735" s="58"/>
      <c r="L1735" s="58"/>
      <c r="M1735" s="58"/>
      <c r="N1735" s="58"/>
      <c r="O1735" s="58"/>
      <c r="P1735" s="59"/>
      <c r="Q1735" s="58"/>
      <c r="R1735" s="58" t="str">
        <f ca="1">SamstagHaupt!P77</f>
        <v>MTV Markoldendorf</v>
      </c>
      <c r="S1735" s="58"/>
      <c r="T1735" s="58"/>
      <c r="U1735" s="58"/>
      <c r="V1735" s="58"/>
      <c r="W1735" s="58"/>
      <c r="X1735" s="58"/>
      <c r="Y1735" s="58"/>
      <c r="Z1735" s="58"/>
      <c r="AA1735" s="58" t="str">
        <f>SamstagHaupt!N77</f>
        <v>M50   s</v>
      </c>
      <c r="AB1735" s="59"/>
      <c r="AC1735" s="55" t="s">
        <v>99</v>
      </c>
    </row>
    <row r="1736" spans="1:37" ht="15.95" customHeight="1">
      <c r="A1736" s="60" t="s">
        <v>100</v>
      </c>
      <c r="C1736" s="56" t="str">
        <f ca="1">SamstagHaupt!I77</f>
        <v>SV Prag Stuttgart</v>
      </c>
      <c r="M1736" s="61"/>
      <c r="N1736" s="62" t="s">
        <v>101</v>
      </c>
      <c r="O1736" s="63"/>
      <c r="P1736" s="56" t="str">
        <f ca="1">SamstagHaupt!M77</f>
        <v>Charlottenburger TSV</v>
      </c>
      <c r="AB1736" s="61"/>
    </row>
    <row r="1737" spans="1:37">
      <c r="A1737" s="57"/>
      <c r="B1737" s="58"/>
      <c r="C1737" s="58"/>
      <c r="M1737" s="61"/>
      <c r="N1737" s="62"/>
      <c r="AB1737" s="61"/>
      <c r="AD1737" s="64" t="s">
        <v>37</v>
      </c>
      <c r="AG1737" s="64" t="s">
        <v>102</v>
      </c>
      <c r="AJ1737" s="64" t="s">
        <v>39</v>
      </c>
    </row>
    <row r="1738" spans="1:37">
      <c r="A1738" s="65" t="s">
        <v>100</v>
      </c>
      <c r="C1738" s="66"/>
      <c r="D1738" s="67"/>
      <c r="E1738" s="67"/>
      <c r="F1738" s="67"/>
      <c r="G1738" s="67"/>
      <c r="H1738" s="68"/>
      <c r="I1738" s="67"/>
      <c r="J1738" s="67"/>
      <c r="K1738" s="67"/>
      <c r="L1738" s="67"/>
      <c r="M1738" s="68"/>
      <c r="N1738" s="67"/>
      <c r="O1738" s="67"/>
      <c r="P1738" s="67"/>
      <c r="Q1738" s="67"/>
      <c r="R1738" s="68"/>
      <c r="S1738" s="67"/>
      <c r="T1738" s="67"/>
      <c r="U1738" s="67"/>
      <c r="V1738" s="67"/>
      <c r="W1738" s="68"/>
      <c r="X1738" s="67"/>
      <c r="Y1738" s="67"/>
      <c r="Z1738" s="67"/>
      <c r="AA1738" s="67"/>
      <c r="AB1738" s="68"/>
      <c r="AC1738" s="62"/>
      <c r="AD1738" s="69"/>
      <c r="AE1738" s="53"/>
      <c r="AF1738" s="62"/>
      <c r="AG1738" s="69"/>
      <c r="AH1738" s="53"/>
      <c r="AJ1738" s="69"/>
      <c r="AK1738" s="53"/>
    </row>
    <row r="1739" spans="1:37">
      <c r="A1739" s="70" t="s">
        <v>101</v>
      </c>
      <c r="B1739" s="58"/>
      <c r="C1739" s="71"/>
      <c r="D1739" s="72"/>
      <c r="E1739" s="72"/>
      <c r="F1739" s="72"/>
      <c r="G1739" s="72"/>
      <c r="H1739" s="59"/>
      <c r="I1739" s="72"/>
      <c r="J1739" s="72"/>
      <c r="K1739" s="72"/>
      <c r="L1739" s="72"/>
      <c r="M1739" s="59"/>
      <c r="N1739" s="72"/>
      <c r="O1739" s="72"/>
      <c r="P1739" s="72"/>
      <c r="Q1739" s="72"/>
      <c r="R1739" s="59"/>
      <c r="S1739" s="72"/>
      <c r="T1739" s="72"/>
      <c r="U1739" s="72"/>
      <c r="V1739" s="72"/>
      <c r="W1739" s="59"/>
      <c r="X1739" s="72"/>
      <c r="Y1739" s="72"/>
      <c r="Z1739" s="72"/>
      <c r="AA1739" s="72"/>
      <c r="AB1739" s="59"/>
      <c r="AC1739" s="62"/>
      <c r="AD1739" s="462">
        <f>SamstagHaupt!C77</f>
        <v>15</v>
      </c>
      <c r="AE1739" s="463"/>
      <c r="AF1739" s="62"/>
      <c r="AG1739" s="462">
        <f>SamstagHaupt!E77</f>
        <v>56</v>
      </c>
      <c r="AH1739" s="463"/>
      <c r="AJ1739" s="462">
        <f>SamstagHaupt!F77</f>
        <v>3</v>
      </c>
      <c r="AK1739" s="463"/>
    </row>
    <row r="1740" spans="1:37">
      <c r="A1740" s="65" t="s">
        <v>100</v>
      </c>
      <c r="C1740" s="66"/>
      <c r="D1740" s="67"/>
      <c r="E1740" s="67"/>
      <c r="F1740" s="67"/>
      <c r="G1740" s="67"/>
      <c r="H1740" s="68"/>
      <c r="I1740" s="67"/>
      <c r="J1740" s="67"/>
      <c r="K1740" s="67"/>
      <c r="L1740" s="67"/>
      <c r="M1740" s="68"/>
      <c r="N1740" s="67"/>
      <c r="O1740" s="67"/>
      <c r="P1740" s="67"/>
      <c r="Q1740" s="67"/>
      <c r="R1740" s="68"/>
      <c r="S1740" s="67"/>
      <c r="T1740" s="67"/>
      <c r="U1740" s="67"/>
      <c r="V1740" s="67"/>
      <c r="W1740" s="68"/>
      <c r="X1740" s="67"/>
      <c r="Y1740" s="67"/>
      <c r="Z1740" s="67"/>
      <c r="AA1740" s="67"/>
      <c r="AB1740" s="68"/>
      <c r="AC1740" s="62"/>
      <c r="AD1740" s="57"/>
      <c r="AE1740" s="59"/>
      <c r="AF1740" s="62"/>
      <c r="AG1740" s="57"/>
      <c r="AH1740" s="59"/>
      <c r="AJ1740" s="57"/>
      <c r="AK1740" s="59"/>
    </row>
    <row r="1741" spans="1:37">
      <c r="A1741" s="70" t="s">
        <v>101</v>
      </c>
      <c r="B1741" s="58"/>
      <c r="C1741" s="71"/>
      <c r="D1741" s="72"/>
      <c r="E1741" s="72"/>
      <c r="F1741" s="72"/>
      <c r="G1741" s="72"/>
      <c r="H1741" s="59"/>
      <c r="I1741" s="72"/>
      <c r="J1741" s="72"/>
      <c r="K1741" s="72"/>
      <c r="L1741" s="72"/>
      <c r="M1741" s="59"/>
      <c r="N1741" s="72"/>
      <c r="O1741" s="72"/>
      <c r="P1741" s="72"/>
      <c r="Q1741" s="72"/>
      <c r="R1741" s="59"/>
      <c r="S1741" s="72"/>
      <c r="T1741" s="72"/>
      <c r="U1741" s="72"/>
      <c r="V1741" s="72"/>
      <c r="W1741" s="59"/>
      <c r="X1741" s="72"/>
      <c r="Y1741" s="72"/>
      <c r="Z1741" s="72"/>
      <c r="AA1741" s="72"/>
      <c r="AB1741" s="59"/>
      <c r="AC1741" s="62"/>
      <c r="AD1741" s="62"/>
      <c r="AE1741" s="62"/>
      <c r="AF1741" s="62"/>
      <c r="AG1741" s="62"/>
    </row>
    <row r="1742" spans="1:37">
      <c r="A1742" s="65" t="s">
        <v>100</v>
      </c>
      <c r="C1742" s="66"/>
      <c r="D1742" s="67"/>
      <c r="E1742" s="67"/>
      <c r="F1742" s="67"/>
      <c r="G1742" s="67"/>
      <c r="H1742" s="68"/>
      <c r="I1742" s="67"/>
      <c r="J1742" s="67"/>
      <c r="K1742" s="67"/>
      <c r="L1742" s="67"/>
      <c r="M1742" s="68"/>
      <c r="N1742" s="67"/>
      <c r="O1742" s="67"/>
      <c r="P1742" s="67"/>
      <c r="Q1742" s="67"/>
      <c r="R1742" s="68"/>
      <c r="S1742" s="67"/>
      <c r="T1742" s="67"/>
      <c r="U1742" s="67"/>
      <c r="V1742" s="67"/>
      <c r="W1742" s="68"/>
      <c r="X1742" s="67"/>
      <c r="Y1742" s="67"/>
      <c r="Z1742" s="67"/>
      <c r="AA1742" s="67"/>
      <c r="AB1742" s="68"/>
      <c r="AC1742" s="62"/>
      <c r="AD1742" s="73" t="s">
        <v>103</v>
      </c>
      <c r="AE1742" s="62"/>
      <c r="AF1742" s="62"/>
      <c r="AG1742" s="62"/>
    </row>
    <row r="1743" spans="1:37">
      <c r="A1743" s="70" t="s">
        <v>101</v>
      </c>
      <c r="B1743" s="58"/>
      <c r="C1743" s="71"/>
      <c r="D1743" s="72"/>
      <c r="E1743" s="72"/>
      <c r="F1743" s="72"/>
      <c r="G1743" s="72"/>
      <c r="H1743" s="59"/>
      <c r="I1743" s="72"/>
      <c r="J1743" s="72"/>
      <c r="K1743" s="72"/>
      <c r="L1743" s="72"/>
      <c r="M1743" s="59"/>
      <c r="N1743" s="72"/>
      <c r="O1743" s="72"/>
      <c r="P1743" s="72"/>
      <c r="Q1743" s="72"/>
      <c r="R1743" s="59"/>
      <c r="S1743" s="72"/>
      <c r="T1743" s="72"/>
      <c r="U1743" s="72"/>
      <c r="V1743" s="72"/>
      <c r="W1743" s="59"/>
      <c r="X1743" s="72"/>
      <c r="Y1743" s="72"/>
      <c r="Z1743" s="72"/>
      <c r="AA1743" s="72"/>
      <c r="AB1743" s="59"/>
      <c r="AC1743" s="62"/>
      <c r="AD1743" s="62"/>
      <c r="AE1743" s="62"/>
      <c r="AF1743" s="62"/>
      <c r="AG1743" s="62"/>
    </row>
    <row r="1744" spans="1:37">
      <c r="A1744" s="65" t="s">
        <v>100</v>
      </c>
      <c r="C1744" s="66"/>
      <c r="D1744" s="67"/>
      <c r="E1744" s="67"/>
      <c r="F1744" s="67"/>
      <c r="G1744" s="67"/>
      <c r="H1744" s="68"/>
      <c r="I1744" s="67"/>
      <c r="J1744" s="67"/>
      <c r="K1744" s="67"/>
      <c r="L1744" s="67"/>
      <c r="M1744" s="68"/>
      <c r="N1744" s="67"/>
      <c r="O1744" s="67"/>
      <c r="P1744" s="67"/>
      <c r="Q1744" s="67"/>
      <c r="R1744" s="68"/>
      <c r="S1744" s="67"/>
      <c r="T1744" s="67"/>
      <c r="U1744" s="67"/>
      <c r="V1744" s="67"/>
      <c r="W1744" s="68"/>
      <c r="X1744" s="67"/>
      <c r="Y1744" s="67"/>
      <c r="Z1744" s="67"/>
      <c r="AA1744" s="67"/>
      <c r="AB1744" s="68"/>
      <c r="AC1744" s="62"/>
      <c r="AD1744" s="74" t="str">
        <f>Daten!$A$31</f>
        <v>DM Senioren 2017</v>
      </c>
      <c r="AE1744" s="58"/>
      <c r="AF1744" s="58"/>
      <c r="AG1744" s="58"/>
      <c r="AH1744" s="58"/>
      <c r="AI1744" s="58"/>
      <c r="AJ1744" s="58"/>
      <c r="AK1744" s="58"/>
    </row>
    <row r="1745" spans="1:37">
      <c r="A1745" s="70" t="s">
        <v>101</v>
      </c>
      <c r="B1745" s="58"/>
      <c r="C1745" s="71"/>
      <c r="D1745" s="72"/>
      <c r="E1745" s="72"/>
      <c r="F1745" s="72"/>
      <c r="G1745" s="72"/>
      <c r="H1745" s="59"/>
      <c r="I1745" s="72"/>
      <c r="J1745" s="72"/>
      <c r="K1745" s="72"/>
      <c r="L1745" s="72"/>
      <c r="M1745" s="59"/>
      <c r="N1745" s="72"/>
      <c r="O1745" s="72"/>
      <c r="P1745" s="72"/>
      <c r="Q1745" s="72"/>
      <c r="R1745" s="59"/>
      <c r="S1745" s="72"/>
      <c r="T1745" s="72"/>
      <c r="U1745" s="72"/>
      <c r="V1745" s="72"/>
      <c r="W1745" s="59"/>
      <c r="X1745" s="72"/>
      <c r="Y1745" s="72"/>
      <c r="Z1745" s="72"/>
      <c r="AA1745" s="72"/>
      <c r="AB1745" s="59"/>
      <c r="AC1745" s="62"/>
      <c r="AD1745" s="75" t="str">
        <f>SamstagHaupt!G77</f>
        <v>M50   s</v>
      </c>
      <c r="AE1745" s="76"/>
      <c r="AF1745" s="76"/>
      <c r="AG1745" s="75" t="s">
        <v>34</v>
      </c>
      <c r="AH1745" s="76"/>
      <c r="AI1745" s="76"/>
      <c r="AJ1745" s="76"/>
      <c r="AK1745" s="76"/>
    </row>
    <row r="1746" spans="1:37">
      <c r="A1746" s="65" t="s">
        <v>100</v>
      </c>
      <c r="C1746" s="66"/>
      <c r="D1746" s="67"/>
      <c r="E1746" s="67"/>
      <c r="F1746" s="67"/>
      <c r="G1746" s="67"/>
      <c r="H1746" s="68"/>
      <c r="I1746" s="67"/>
      <c r="J1746" s="67"/>
      <c r="K1746" s="67"/>
      <c r="L1746" s="67"/>
      <c r="M1746" s="68"/>
      <c r="N1746" s="67"/>
      <c r="O1746" s="67"/>
      <c r="P1746" s="67"/>
      <c r="Q1746" s="67"/>
      <c r="R1746" s="68"/>
      <c r="S1746" s="67"/>
      <c r="T1746" s="67"/>
      <c r="U1746" s="67"/>
      <c r="V1746" s="67"/>
      <c r="W1746" s="68"/>
      <c r="X1746" s="67"/>
      <c r="Y1746" s="67"/>
      <c r="Z1746" s="67"/>
      <c r="AA1746" s="67"/>
      <c r="AB1746" s="68"/>
      <c r="AC1746" s="62"/>
      <c r="AD1746" s="77"/>
      <c r="AE1746" s="62"/>
      <c r="AF1746" s="62"/>
      <c r="AG1746" s="62"/>
      <c r="AH1746" s="62"/>
      <c r="AI1746" s="62"/>
      <c r="AJ1746" s="62"/>
      <c r="AK1746" s="62"/>
    </row>
    <row r="1747" spans="1:37">
      <c r="A1747" s="70" t="s">
        <v>101</v>
      </c>
      <c r="B1747" s="58"/>
      <c r="C1747" s="71"/>
      <c r="D1747" s="72"/>
      <c r="E1747" s="72"/>
      <c r="F1747" s="72"/>
      <c r="G1747" s="72"/>
      <c r="H1747" s="59"/>
      <c r="I1747" s="72"/>
      <c r="J1747" s="72"/>
      <c r="K1747" s="72"/>
      <c r="L1747" s="72"/>
      <c r="M1747" s="59"/>
      <c r="N1747" s="72"/>
      <c r="O1747" s="72"/>
      <c r="P1747" s="72"/>
      <c r="Q1747" s="72"/>
      <c r="R1747" s="59"/>
      <c r="S1747" s="72"/>
      <c r="T1747" s="72"/>
      <c r="U1747" s="72"/>
      <c r="V1747" s="72"/>
      <c r="W1747" s="59"/>
      <c r="X1747" s="72"/>
      <c r="Y1747" s="72"/>
      <c r="Z1747" s="72"/>
      <c r="AA1747" s="72"/>
      <c r="AB1747" s="59"/>
      <c r="AC1747" s="62"/>
      <c r="AD1747" s="78" t="s">
        <v>104</v>
      </c>
      <c r="AE1747" s="76"/>
      <c r="AF1747" s="76"/>
      <c r="AG1747" s="76"/>
      <c r="AH1747" s="79"/>
      <c r="AI1747" s="76"/>
      <c r="AJ1747" s="76"/>
      <c r="AK1747" s="80"/>
    </row>
    <row r="1748" spans="1:37">
      <c r="D1748" s="64"/>
      <c r="AD1748" s="81"/>
      <c r="AE1748" s="52"/>
      <c r="AF1748" s="52"/>
      <c r="AG1748" s="52"/>
      <c r="AH1748" s="82"/>
      <c r="AI1748" s="52"/>
      <c r="AJ1748" s="52"/>
      <c r="AK1748" s="53"/>
    </row>
    <row r="1749" spans="1:37">
      <c r="A1749" s="83" t="s">
        <v>105</v>
      </c>
      <c r="B1749" s="76"/>
      <c r="C1749" s="80"/>
      <c r="D1749" s="84"/>
      <c r="E1749" s="84" t="s">
        <v>100</v>
      </c>
      <c r="F1749" s="85" t="s">
        <v>21</v>
      </c>
      <c r="G1749" s="84" t="s">
        <v>101</v>
      </c>
      <c r="H1749" s="86"/>
      <c r="I1749" s="84" t="s">
        <v>106</v>
      </c>
      <c r="J1749" s="84"/>
      <c r="K1749" s="84"/>
      <c r="L1749" s="84"/>
      <c r="M1749" s="86"/>
      <c r="N1749" s="84" t="s">
        <v>107</v>
      </c>
      <c r="O1749" s="84"/>
      <c r="P1749" s="84"/>
      <c r="Q1749" s="84"/>
      <c r="R1749" s="86"/>
      <c r="S1749" s="73"/>
      <c r="T1749" s="73"/>
      <c r="AD1749" s="87" t="s">
        <v>108</v>
      </c>
      <c r="AE1749" s="58"/>
      <c r="AF1749" s="58"/>
      <c r="AG1749" s="58"/>
      <c r="AH1749" s="72"/>
      <c r="AI1749" s="58"/>
      <c r="AJ1749" s="58"/>
      <c r="AK1749" s="59"/>
    </row>
    <row r="1750" spans="1:37">
      <c r="A1750" s="60"/>
      <c r="C1750" s="61"/>
      <c r="H1750" s="61"/>
      <c r="M1750" s="61"/>
      <c r="N1750" s="88"/>
      <c r="O1750" s="89"/>
      <c r="P1750" s="89"/>
      <c r="Q1750" s="89"/>
      <c r="R1750" s="90"/>
      <c r="S1750" s="62"/>
      <c r="T1750" s="56" t="s">
        <v>109</v>
      </c>
      <c r="AD1750" s="91"/>
      <c r="AE1750" s="62"/>
      <c r="AF1750" s="62"/>
      <c r="AG1750" s="62"/>
      <c r="AH1750" s="92"/>
      <c r="AI1750" s="62"/>
      <c r="AJ1750" s="62"/>
      <c r="AK1750" s="61"/>
    </row>
    <row r="1751" spans="1:37">
      <c r="A1751" s="93" t="s">
        <v>110</v>
      </c>
      <c r="B1751" s="58"/>
      <c r="C1751" s="59"/>
      <c r="D1751" s="58"/>
      <c r="E1751" s="58"/>
      <c r="F1751" s="94" t="s">
        <v>21</v>
      </c>
      <c r="G1751" s="58"/>
      <c r="H1751" s="59"/>
      <c r="I1751" s="58"/>
      <c r="J1751" s="58"/>
      <c r="K1751" s="94" t="s">
        <v>21</v>
      </c>
      <c r="L1751" s="58"/>
      <c r="M1751" s="59"/>
      <c r="N1751" s="95"/>
      <c r="O1751" s="95"/>
      <c r="P1751" s="96"/>
      <c r="Q1751" s="97"/>
      <c r="R1751" s="98"/>
      <c r="S1751" s="62"/>
      <c r="T1751" s="62"/>
      <c r="AD1751" s="87" t="s">
        <v>111</v>
      </c>
      <c r="AE1751" s="58"/>
      <c r="AF1751" s="58"/>
      <c r="AG1751" s="58"/>
      <c r="AH1751" s="72"/>
      <c r="AI1751" s="58"/>
      <c r="AJ1751" s="58"/>
      <c r="AK1751" s="59"/>
    </row>
    <row r="1752" spans="1:37">
      <c r="A1752" s="60"/>
      <c r="C1752" s="61"/>
      <c r="H1752" s="61"/>
      <c r="K1752" s="99"/>
      <c r="M1752" s="61"/>
      <c r="N1752" s="62"/>
      <c r="Q1752" s="100"/>
      <c r="R1752" s="61"/>
      <c r="S1752" s="62"/>
      <c r="T1752" s="58"/>
      <c r="U1752" s="58"/>
      <c r="V1752" s="58"/>
      <c r="W1752" s="58"/>
      <c r="X1752" s="58"/>
      <c r="Y1752" s="58"/>
      <c r="Z1752" s="58"/>
      <c r="AA1752" s="58"/>
      <c r="AB1752" s="58"/>
      <c r="AC1752" s="62"/>
      <c r="AD1752" s="91"/>
      <c r="AE1752" s="62"/>
      <c r="AF1752" s="62"/>
      <c r="AG1752" s="62"/>
      <c r="AH1752" s="92"/>
      <c r="AI1752" s="62"/>
      <c r="AJ1752" s="62"/>
      <c r="AK1752" s="61"/>
    </row>
    <row r="1753" spans="1:37">
      <c r="A1753" s="93" t="s">
        <v>112</v>
      </c>
      <c r="B1753" s="58"/>
      <c r="C1753" s="59"/>
      <c r="D1753" s="58"/>
      <c r="E1753" s="58"/>
      <c r="F1753" s="94" t="s">
        <v>21</v>
      </c>
      <c r="G1753" s="58"/>
      <c r="H1753" s="59"/>
      <c r="I1753" s="58"/>
      <c r="J1753" s="58"/>
      <c r="K1753" s="94" t="s">
        <v>21</v>
      </c>
      <c r="L1753" s="58"/>
      <c r="M1753" s="59"/>
      <c r="N1753" s="58"/>
      <c r="O1753" s="58"/>
      <c r="P1753" s="94" t="s">
        <v>21</v>
      </c>
      <c r="Q1753" s="101"/>
      <c r="R1753" s="59"/>
      <c r="S1753" s="62"/>
      <c r="T1753" s="62"/>
      <c r="AD1753" s="87" t="s">
        <v>113</v>
      </c>
      <c r="AE1753" s="58"/>
      <c r="AF1753" s="58"/>
      <c r="AG1753" s="58"/>
      <c r="AH1753" s="72"/>
      <c r="AI1753" s="58"/>
      <c r="AJ1753" s="58"/>
      <c r="AK1753" s="59"/>
    </row>
    <row r="1754" spans="1:37">
      <c r="AD1754" s="91" t="s">
        <v>114</v>
      </c>
      <c r="AE1754" s="62"/>
      <c r="AF1754" s="62"/>
      <c r="AG1754" s="62"/>
      <c r="AH1754" s="92"/>
      <c r="AI1754" s="62"/>
      <c r="AJ1754" s="62"/>
      <c r="AK1754" s="61"/>
    </row>
    <row r="1755" spans="1:37">
      <c r="A1755" s="102"/>
      <c r="B1755" s="76"/>
      <c r="C1755" s="76"/>
      <c r="D1755" s="76"/>
      <c r="E1755" s="76" t="s">
        <v>100</v>
      </c>
      <c r="F1755" s="76"/>
      <c r="G1755" s="76"/>
      <c r="H1755" s="76"/>
      <c r="I1755" s="76"/>
      <c r="J1755" s="76"/>
      <c r="K1755" s="76"/>
      <c r="L1755" s="76"/>
      <c r="M1755" s="76"/>
      <c r="N1755" s="85" t="s">
        <v>40</v>
      </c>
      <c r="O1755" s="76"/>
      <c r="P1755" s="76"/>
      <c r="Q1755" s="76"/>
      <c r="R1755" s="76"/>
      <c r="S1755" s="76"/>
      <c r="T1755" s="76" t="s">
        <v>101</v>
      </c>
      <c r="U1755" s="76"/>
      <c r="V1755" s="76"/>
      <c r="W1755" s="76"/>
      <c r="X1755" s="76"/>
      <c r="Y1755" s="76"/>
      <c r="Z1755" s="76"/>
      <c r="AA1755" s="76"/>
      <c r="AB1755" s="80"/>
      <c r="AD1755" s="87" t="s">
        <v>115</v>
      </c>
      <c r="AE1755" s="58"/>
      <c r="AF1755" s="58"/>
      <c r="AG1755" s="58"/>
      <c r="AH1755" s="72"/>
      <c r="AI1755" s="58"/>
      <c r="AJ1755" s="58"/>
      <c r="AK1755" s="59"/>
    </row>
    <row r="1756" spans="1:37">
      <c r="A1756" s="103" t="s">
        <v>116</v>
      </c>
      <c r="B1756" s="104" t="s">
        <v>117</v>
      </c>
      <c r="C1756" s="104"/>
      <c r="D1756" s="104"/>
      <c r="E1756" s="104"/>
      <c r="F1756" s="104"/>
      <c r="G1756" s="105"/>
      <c r="H1756" s="104" t="s">
        <v>118</v>
      </c>
      <c r="I1756" s="104"/>
      <c r="J1756" s="105"/>
      <c r="K1756" s="106" t="s">
        <v>119</v>
      </c>
      <c r="L1756" s="107" t="s">
        <v>120</v>
      </c>
      <c r="M1756" s="108"/>
      <c r="N1756" s="109" t="s">
        <v>94</v>
      </c>
      <c r="O1756" s="105" t="s">
        <v>116</v>
      </c>
      <c r="P1756" s="104" t="s">
        <v>117</v>
      </c>
      <c r="Q1756" s="104"/>
      <c r="R1756" s="104"/>
      <c r="S1756" s="104"/>
      <c r="T1756" s="104"/>
      <c r="U1756" s="105"/>
      <c r="V1756" s="104" t="s">
        <v>118</v>
      </c>
      <c r="W1756" s="104"/>
      <c r="X1756" s="105"/>
      <c r="Y1756" s="106" t="s">
        <v>119</v>
      </c>
      <c r="Z1756" s="107" t="s">
        <v>120</v>
      </c>
      <c r="AA1756" s="108"/>
      <c r="AB1756" s="109" t="s">
        <v>94</v>
      </c>
    </row>
    <row r="1757" spans="1:37">
      <c r="A1757" s="110" t="s">
        <v>121</v>
      </c>
      <c r="B1757" s="111"/>
      <c r="C1757" s="111"/>
      <c r="D1757" s="111"/>
      <c r="E1757" s="111"/>
      <c r="F1757" s="111"/>
      <c r="G1757" s="112"/>
      <c r="H1757" s="111"/>
      <c r="I1757" s="111"/>
      <c r="J1757" s="112"/>
      <c r="K1757" s="113"/>
      <c r="L1757" s="114"/>
      <c r="M1757" s="115"/>
      <c r="N1757" s="116"/>
      <c r="O1757" s="117" t="s">
        <v>121</v>
      </c>
      <c r="P1757" s="111"/>
      <c r="Q1757" s="111"/>
      <c r="R1757" s="111"/>
      <c r="S1757" s="111"/>
      <c r="T1757" s="111"/>
      <c r="U1757" s="112"/>
      <c r="V1757" s="111"/>
      <c r="W1757" s="111"/>
      <c r="X1757" s="112"/>
      <c r="Y1757" s="113"/>
      <c r="Z1757" s="114"/>
      <c r="AA1757" s="115"/>
      <c r="AB1757" s="116"/>
      <c r="AD1757" s="64" t="s">
        <v>122</v>
      </c>
    </row>
    <row r="1758" spans="1:37">
      <c r="A1758" s="110" t="s">
        <v>123</v>
      </c>
      <c r="B1758" s="111"/>
      <c r="C1758" s="111"/>
      <c r="D1758" s="111"/>
      <c r="E1758" s="111"/>
      <c r="F1758" s="111"/>
      <c r="G1758" s="112"/>
      <c r="H1758" s="111"/>
      <c r="I1758" s="111"/>
      <c r="J1758" s="112"/>
      <c r="K1758" s="118"/>
      <c r="L1758" s="119"/>
      <c r="M1758" s="112"/>
      <c r="N1758" s="116"/>
      <c r="O1758" s="117" t="s">
        <v>123</v>
      </c>
      <c r="P1758" s="111"/>
      <c r="Q1758" s="111"/>
      <c r="R1758" s="111"/>
      <c r="S1758" s="111"/>
      <c r="T1758" s="111"/>
      <c r="U1758" s="112"/>
      <c r="V1758" s="111"/>
      <c r="W1758" s="111"/>
      <c r="X1758" s="112"/>
      <c r="Y1758" s="118"/>
      <c r="Z1758" s="119"/>
      <c r="AA1758" s="112"/>
      <c r="AB1758" s="116"/>
      <c r="AD1758" s="120"/>
      <c r="AE1758" s="58"/>
      <c r="AF1758" s="58"/>
      <c r="AG1758" s="58"/>
      <c r="AH1758" s="58"/>
      <c r="AI1758" s="58"/>
      <c r="AJ1758" s="58"/>
      <c r="AK1758" s="58"/>
    </row>
    <row r="1759" spans="1:37">
      <c r="A1759" s="110" t="s">
        <v>124</v>
      </c>
      <c r="B1759" s="111"/>
      <c r="C1759" s="111"/>
      <c r="D1759" s="111"/>
      <c r="E1759" s="111"/>
      <c r="F1759" s="111"/>
      <c r="G1759" s="112"/>
      <c r="H1759" s="111"/>
      <c r="I1759" s="111"/>
      <c r="J1759" s="112"/>
      <c r="K1759" s="118"/>
      <c r="L1759" s="119"/>
      <c r="M1759" s="112"/>
      <c r="N1759" s="116"/>
      <c r="O1759" s="117" t="s">
        <v>124</v>
      </c>
      <c r="P1759" s="111"/>
      <c r="Q1759" s="111"/>
      <c r="R1759" s="111"/>
      <c r="S1759" s="111"/>
      <c r="T1759" s="111"/>
      <c r="U1759" s="112"/>
      <c r="V1759" s="111"/>
      <c r="W1759" s="111"/>
      <c r="X1759" s="112"/>
      <c r="Y1759" s="118"/>
      <c r="Z1759" s="119"/>
      <c r="AA1759" s="112"/>
      <c r="AB1759" s="116"/>
      <c r="AD1759" s="64" t="s">
        <v>96</v>
      </c>
    </row>
    <row r="1760" spans="1:37">
      <c r="A1760" s="110" t="s">
        <v>125</v>
      </c>
      <c r="B1760" s="111"/>
      <c r="C1760" s="111"/>
      <c r="D1760" s="111"/>
      <c r="E1760" s="111"/>
      <c r="F1760" s="111"/>
      <c r="G1760" s="112"/>
      <c r="H1760" s="111"/>
      <c r="I1760" s="111"/>
      <c r="J1760" s="112"/>
      <c r="K1760" s="118"/>
      <c r="L1760" s="119"/>
      <c r="M1760" s="112"/>
      <c r="N1760" s="116"/>
      <c r="O1760" s="117" t="s">
        <v>125</v>
      </c>
      <c r="P1760" s="111"/>
      <c r="Q1760" s="111"/>
      <c r="R1760" s="111"/>
      <c r="S1760" s="111"/>
      <c r="T1760" s="111"/>
      <c r="U1760" s="112"/>
      <c r="V1760" s="111"/>
      <c r="W1760" s="111"/>
      <c r="X1760" s="112"/>
      <c r="Y1760" s="118"/>
      <c r="Z1760" s="119"/>
      <c r="AA1760" s="112"/>
      <c r="AB1760" s="116"/>
      <c r="AD1760" s="120"/>
      <c r="AE1760" s="58"/>
      <c r="AF1760" s="58"/>
      <c r="AG1760" s="58"/>
      <c r="AH1760" s="58"/>
      <c r="AI1760" s="58"/>
      <c r="AJ1760" s="58"/>
      <c r="AK1760" s="58"/>
    </row>
    <row r="1761" spans="1:37">
      <c r="A1761" s="110" t="s">
        <v>126</v>
      </c>
      <c r="B1761" s="111"/>
      <c r="C1761" s="111"/>
      <c r="D1761" s="111"/>
      <c r="E1761" s="111"/>
      <c r="F1761" s="111"/>
      <c r="G1761" s="112"/>
      <c r="H1761" s="111"/>
      <c r="I1761" s="111"/>
      <c r="J1761" s="112"/>
      <c r="K1761" s="118"/>
      <c r="L1761" s="119"/>
      <c r="M1761" s="112"/>
      <c r="N1761" s="116"/>
      <c r="O1761" s="117" t="s">
        <v>126</v>
      </c>
      <c r="P1761" s="111"/>
      <c r="Q1761" s="111"/>
      <c r="R1761" s="111"/>
      <c r="S1761" s="111"/>
      <c r="T1761" s="111"/>
      <c r="U1761" s="112"/>
      <c r="V1761" s="111"/>
      <c r="W1761" s="111"/>
      <c r="X1761" s="112"/>
      <c r="Y1761" s="118"/>
      <c r="Z1761" s="119"/>
      <c r="AA1761" s="112"/>
      <c r="AB1761" s="116"/>
      <c r="AD1761" s="64" t="s">
        <v>127</v>
      </c>
    </row>
    <row r="1762" spans="1:37">
      <c r="A1762" s="121" t="s">
        <v>128</v>
      </c>
      <c r="B1762" s="58"/>
      <c r="C1762" s="58"/>
      <c r="D1762" s="58"/>
      <c r="E1762" s="58"/>
      <c r="F1762" s="58"/>
      <c r="G1762" s="72"/>
      <c r="H1762" s="58"/>
      <c r="I1762" s="58"/>
      <c r="J1762" s="72"/>
      <c r="K1762" s="122"/>
      <c r="L1762" s="123"/>
      <c r="M1762" s="72"/>
      <c r="N1762" s="59"/>
      <c r="O1762" s="124" t="s">
        <v>128</v>
      </c>
      <c r="P1762" s="58"/>
      <c r="Q1762" s="58"/>
      <c r="R1762" s="58"/>
      <c r="S1762" s="58"/>
      <c r="T1762" s="58"/>
      <c r="U1762" s="72"/>
      <c r="V1762" s="58"/>
      <c r="W1762" s="58"/>
      <c r="X1762" s="72"/>
      <c r="Y1762" s="122"/>
      <c r="Z1762" s="123"/>
      <c r="AA1762" s="72"/>
      <c r="AB1762" s="59"/>
      <c r="AD1762" s="120"/>
      <c r="AE1762" s="125" t="str">
        <f>Daten!$A$35</f>
        <v>Fredenbeck</v>
      </c>
      <c r="AF1762" s="58"/>
      <c r="AG1762" s="58"/>
      <c r="AH1762" s="58"/>
      <c r="AI1762" s="58"/>
      <c r="AJ1762" s="58"/>
      <c r="AK1762" s="58"/>
    </row>
    <row r="1763" spans="1:37">
      <c r="A1763" s="65" t="s">
        <v>129</v>
      </c>
      <c r="N1763" s="61"/>
      <c r="O1763" s="64" t="s">
        <v>129</v>
      </c>
      <c r="AB1763" s="61"/>
      <c r="AD1763" s="64" t="s">
        <v>130</v>
      </c>
    </row>
    <row r="1764" spans="1:37">
      <c r="A1764" s="57"/>
      <c r="B1764" s="58"/>
      <c r="C1764" s="58"/>
      <c r="D1764" s="58"/>
      <c r="E1764" s="58"/>
      <c r="F1764" s="58"/>
      <c r="G1764" s="58"/>
      <c r="H1764" s="58"/>
      <c r="I1764" s="58"/>
      <c r="J1764" s="58"/>
      <c r="K1764" s="58"/>
      <c r="L1764" s="58"/>
      <c r="M1764" s="58"/>
      <c r="N1764" s="59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8"/>
      <c r="AB1764" s="59"/>
      <c r="AD1764" s="58"/>
      <c r="AE1764" s="126" t="str">
        <f>Daten!$A$32</f>
        <v>05.05.2017</v>
      </c>
      <c r="AF1764" s="58"/>
      <c r="AG1764" s="58"/>
      <c r="AH1764" s="58"/>
      <c r="AI1764" s="58"/>
      <c r="AJ1764" s="58"/>
      <c r="AK1764" s="58"/>
    </row>
    <row r="1765" spans="1:37">
      <c r="A1765" s="51" t="s">
        <v>95</v>
      </c>
      <c r="B1765" s="52"/>
      <c r="C1765" s="52"/>
      <c r="D1765" s="52"/>
      <c r="E1765" s="53"/>
      <c r="F1765" s="54" t="s">
        <v>96</v>
      </c>
      <c r="G1765" s="52"/>
      <c r="H1765" s="52"/>
      <c r="I1765" s="52"/>
      <c r="J1765" s="52"/>
      <c r="K1765" s="52"/>
      <c r="L1765" s="52"/>
      <c r="M1765" s="52"/>
      <c r="N1765" s="52"/>
      <c r="O1765" s="52"/>
      <c r="P1765" s="53"/>
      <c r="Q1765" s="54" t="s">
        <v>97</v>
      </c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3"/>
      <c r="AC1765" s="55" t="s">
        <v>98</v>
      </c>
    </row>
    <row r="1766" spans="1:37">
      <c r="A1766" s="57"/>
      <c r="B1766" s="58"/>
      <c r="C1766" s="58"/>
      <c r="D1766" s="58"/>
      <c r="E1766" s="59"/>
      <c r="F1766" s="58"/>
      <c r="G1766" s="58"/>
      <c r="H1766" s="58"/>
      <c r="I1766" s="58"/>
      <c r="J1766" s="58"/>
      <c r="K1766" s="58"/>
      <c r="L1766" s="58"/>
      <c r="M1766" s="58"/>
      <c r="N1766" s="58"/>
      <c r="O1766" s="58"/>
      <c r="P1766" s="59"/>
      <c r="Q1766" s="58"/>
      <c r="R1766" s="58" t="str">
        <f ca="1">SamstagHaupt!P78</f>
        <v>TV Frisch Auf Altenbochum</v>
      </c>
      <c r="S1766" s="58"/>
      <c r="T1766" s="58"/>
      <c r="U1766" s="58"/>
      <c r="V1766" s="58"/>
      <c r="W1766" s="58"/>
      <c r="X1766" s="58"/>
      <c r="Y1766" s="58"/>
      <c r="Z1766" s="58"/>
      <c r="AA1766" s="58" t="str">
        <f>SamstagHaupt!N78</f>
        <v>M50   s</v>
      </c>
      <c r="AB1766" s="59"/>
      <c r="AC1766" s="55" t="s">
        <v>99</v>
      </c>
    </row>
    <row r="1767" spans="1:37" ht="15.95" customHeight="1">
      <c r="A1767" s="60" t="s">
        <v>100</v>
      </c>
      <c r="C1767" s="56" t="str">
        <f ca="1">SamstagHaupt!I78</f>
        <v>MTV München</v>
      </c>
      <c r="M1767" s="61"/>
      <c r="N1767" s="62" t="s">
        <v>101</v>
      </c>
      <c r="O1767" s="63"/>
      <c r="P1767" s="56" t="str">
        <f ca="1">SamstagHaupt!M78</f>
        <v>TSV Ludwigshafen</v>
      </c>
      <c r="AB1767" s="61"/>
    </row>
    <row r="1768" spans="1:37">
      <c r="A1768" s="57"/>
      <c r="B1768" s="58"/>
      <c r="C1768" s="58"/>
      <c r="M1768" s="61"/>
      <c r="N1768" s="62"/>
      <c r="AB1768" s="61"/>
      <c r="AD1768" s="64" t="s">
        <v>37</v>
      </c>
      <c r="AG1768" s="64" t="s">
        <v>102</v>
      </c>
      <c r="AJ1768" s="64" t="s">
        <v>39</v>
      </c>
    </row>
    <row r="1769" spans="1:37">
      <c r="A1769" s="65" t="s">
        <v>100</v>
      </c>
      <c r="C1769" s="66"/>
      <c r="D1769" s="67"/>
      <c r="E1769" s="67"/>
      <c r="F1769" s="67"/>
      <c r="G1769" s="67"/>
      <c r="H1769" s="68"/>
      <c r="I1769" s="67"/>
      <c r="J1769" s="67"/>
      <c r="K1769" s="67"/>
      <c r="L1769" s="67"/>
      <c r="M1769" s="68"/>
      <c r="N1769" s="67"/>
      <c r="O1769" s="67"/>
      <c r="P1769" s="67"/>
      <c r="Q1769" s="67"/>
      <c r="R1769" s="68"/>
      <c r="S1769" s="67"/>
      <c r="T1769" s="67"/>
      <c r="U1769" s="67"/>
      <c r="V1769" s="67"/>
      <c r="W1769" s="68"/>
      <c r="X1769" s="67"/>
      <c r="Y1769" s="67"/>
      <c r="Z1769" s="67"/>
      <c r="AA1769" s="67"/>
      <c r="AB1769" s="68"/>
      <c r="AC1769" s="62"/>
      <c r="AD1769" s="69"/>
      <c r="AE1769" s="53"/>
      <c r="AF1769" s="62"/>
      <c r="AG1769" s="69"/>
      <c r="AH1769" s="53"/>
      <c r="AJ1769" s="69"/>
      <c r="AK1769" s="53"/>
    </row>
    <row r="1770" spans="1:37">
      <c r="A1770" s="70" t="s">
        <v>101</v>
      </c>
      <c r="B1770" s="58"/>
      <c r="C1770" s="71"/>
      <c r="D1770" s="72"/>
      <c r="E1770" s="72"/>
      <c r="F1770" s="72"/>
      <c r="G1770" s="72"/>
      <c r="H1770" s="59"/>
      <c r="I1770" s="72"/>
      <c r="J1770" s="72"/>
      <c r="K1770" s="72"/>
      <c r="L1770" s="72"/>
      <c r="M1770" s="59"/>
      <c r="N1770" s="72"/>
      <c r="O1770" s="72"/>
      <c r="P1770" s="72"/>
      <c r="Q1770" s="72"/>
      <c r="R1770" s="59"/>
      <c r="S1770" s="72"/>
      <c r="T1770" s="72"/>
      <c r="U1770" s="72"/>
      <c r="V1770" s="72"/>
      <c r="W1770" s="59"/>
      <c r="X1770" s="72"/>
      <c r="Y1770" s="72"/>
      <c r="Z1770" s="72"/>
      <c r="AA1770" s="72"/>
      <c r="AB1770" s="59"/>
      <c r="AC1770" s="62"/>
      <c r="AD1770" s="462">
        <f>SamstagHaupt!C78</f>
        <v>15</v>
      </c>
      <c r="AE1770" s="463"/>
      <c r="AF1770" s="62"/>
      <c r="AG1770" s="462">
        <f>SamstagHaupt!E78</f>
        <v>57</v>
      </c>
      <c r="AH1770" s="463"/>
      <c r="AJ1770" s="462">
        <f>SamstagHaupt!F78</f>
        <v>4</v>
      </c>
      <c r="AK1770" s="463"/>
    </row>
    <row r="1771" spans="1:37">
      <c r="A1771" s="65" t="s">
        <v>100</v>
      </c>
      <c r="C1771" s="66"/>
      <c r="D1771" s="67"/>
      <c r="E1771" s="67"/>
      <c r="F1771" s="67"/>
      <c r="G1771" s="67"/>
      <c r="H1771" s="68"/>
      <c r="I1771" s="67"/>
      <c r="J1771" s="67"/>
      <c r="K1771" s="67"/>
      <c r="L1771" s="67"/>
      <c r="M1771" s="68"/>
      <c r="N1771" s="67"/>
      <c r="O1771" s="67"/>
      <c r="P1771" s="67"/>
      <c r="Q1771" s="67"/>
      <c r="R1771" s="68"/>
      <c r="S1771" s="67"/>
      <c r="T1771" s="67"/>
      <c r="U1771" s="67"/>
      <c r="V1771" s="67"/>
      <c r="W1771" s="68"/>
      <c r="X1771" s="67"/>
      <c r="Y1771" s="67"/>
      <c r="Z1771" s="67"/>
      <c r="AA1771" s="67"/>
      <c r="AB1771" s="68"/>
      <c r="AC1771" s="62"/>
      <c r="AD1771" s="57"/>
      <c r="AE1771" s="59"/>
      <c r="AF1771" s="62"/>
      <c r="AG1771" s="57"/>
      <c r="AH1771" s="59"/>
      <c r="AJ1771" s="57"/>
      <c r="AK1771" s="59"/>
    </row>
    <row r="1772" spans="1:37">
      <c r="A1772" s="70" t="s">
        <v>101</v>
      </c>
      <c r="B1772" s="58"/>
      <c r="C1772" s="71"/>
      <c r="D1772" s="72"/>
      <c r="E1772" s="72"/>
      <c r="F1772" s="72"/>
      <c r="G1772" s="72"/>
      <c r="H1772" s="59"/>
      <c r="I1772" s="72"/>
      <c r="J1772" s="72"/>
      <c r="K1772" s="72"/>
      <c r="L1772" s="72"/>
      <c r="M1772" s="59"/>
      <c r="N1772" s="72"/>
      <c r="O1772" s="72"/>
      <c r="P1772" s="72"/>
      <c r="Q1772" s="72"/>
      <c r="R1772" s="59"/>
      <c r="S1772" s="72"/>
      <c r="T1772" s="72"/>
      <c r="U1772" s="72"/>
      <c r="V1772" s="72"/>
      <c r="W1772" s="59"/>
      <c r="X1772" s="72"/>
      <c r="Y1772" s="72"/>
      <c r="Z1772" s="72"/>
      <c r="AA1772" s="72"/>
      <c r="AB1772" s="59"/>
      <c r="AC1772" s="62"/>
      <c r="AD1772" s="62"/>
      <c r="AE1772" s="62"/>
      <c r="AF1772" s="62"/>
      <c r="AG1772" s="62"/>
    </row>
    <row r="1773" spans="1:37">
      <c r="A1773" s="65" t="s">
        <v>100</v>
      </c>
      <c r="C1773" s="66"/>
      <c r="D1773" s="67"/>
      <c r="E1773" s="67"/>
      <c r="F1773" s="67"/>
      <c r="G1773" s="67"/>
      <c r="H1773" s="68"/>
      <c r="I1773" s="67"/>
      <c r="J1773" s="67"/>
      <c r="K1773" s="67"/>
      <c r="L1773" s="67"/>
      <c r="M1773" s="68"/>
      <c r="N1773" s="67"/>
      <c r="O1773" s="67"/>
      <c r="P1773" s="67"/>
      <c r="Q1773" s="67"/>
      <c r="R1773" s="68"/>
      <c r="S1773" s="67"/>
      <c r="T1773" s="67"/>
      <c r="U1773" s="67"/>
      <c r="V1773" s="67"/>
      <c r="W1773" s="68"/>
      <c r="X1773" s="67"/>
      <c r="Y1773" s="67"/>
      <c r="Z1773" s="67"/>
      <c r="AA1773" s="67"/>
      <c r="AB1773" s="68"/>
      <c r="AC1773" s="62"/>
      <c r="AD1773" s="73" t="s">
        <v>103</v>
      </c>
      <c r="AE1773" s="62"/>
      <c r="AF1773" s="62"/>
      <c r="AG1773" s="62"/>
    </row>
    <row r="1774" spans="1:37">
      <c r="A1774" s="70" t="s">
        <v>101</v>
      </c>
      <c r="B1774" s="58"/>
      <c r="C1774" s="71"/>
      <c r="D1774" s="72"/>
      <c r="E1774" s="72"/>
      <c r="F1774" s="72"/>
      <c r="G1774" s="72"/>
      <c r="H1774" s="59"/>
      <c r="I1774" s="72"/>
      <c r="J1774" s="72"/>
      <c r="K1774" s="72"/>
      <c r="L1774" s="72"/>
      <c r="M1774" s="59"/>
      <c r="N1774" s="72"/>
      <c r="O1774" s="72"/>
      <c r="P1774" s="72"/>
      <c r="Q1774" s="72"/>
      <c r="R1774" s="59"/>
      <c r="S1774" s="72"/>
      <c r="T1774" s="72"/>
      <c r="U1774" s="72"/>
      <c r="V1774" s="72"/>
      <c r="W1774" s="59"/>
      <c r="X1774" s="72"/>
      <c r="Y1774" s="72"/>
      <c r="Z1774" s="72"/>
      <c r="AA1774" s="72"/>
      <c r="AB1774" s="59"/>
      <c r="AC1774" s="62"/>
      <c r="AD1774" s="62"/>
      <c r="AE1774" s="62"/>
      <c r="AF1774" s="62"/>
      <c r="AG1774" s="62"/>
    </row>
    <row r="1775" spans="1:37">
      <c r="A1775" s="65" t="s">
        <v>100</v>
      </c>
      <c r="C1775" s="66"/>
      <c r="D1775" s="67"/>
      <c r="E1775" s="67"/>
      <c r="F1775" s="67"/>
      <c r="G1775" s="67"/>
      <c r="H1775" s="68"/>
      <c r="I1775" s="67"/>
      <c r="J1775" s="67"/>
      <c r="K1775" s="67"/>
      <c r="L1775" s="67"/>
      <c r="M1775" s="68"/>
      <c r="N1775" s="67"/>
      <c r="O1775" s="67"/>
      <c r="P1775" s="67"/>
      <c r="Q1775" s="67"/>
      <c r="R1775" s="68"/>
      <c r="S1775" s="67"/>
      <c r="T1775" s="67"/>
      <c r="U1775" s="67"/>
      <c r="V1775" s="67"/>
      <c r="W1775" s="68"/>
      <c r="X1775" s="67"/>
      <c r="Y1775" s="67"/>
      <c r="Z1775" s="67"/>
      <c r="AA1775" s="67"/>
      <c r="AB1775" s="68"/>
      <c r="AC1775" s="62"/>
      <c r="AD1775" s="74" t="str">
        <f>Daten!$A$31</f>
        <v>DM Senioren 2017</v>
      </c>
      <c r="AE1775" s="58"/>
      <c r="AF1775" s="58"/>
      <c r="AG1775" s="58"/>
      <c r="AH1775" s="58"/>
      <c r="AI1775" s="58"/>
      <c r="AJ1775" s="58"/>
      <c r="AK1775" s="58"/>
    </row>
    <row r="1776" spans="1:37">
      <c r="A1776" s="70" t="s">
        <v>101</v>
      </c>
      <c r="B1776" s="58"/>
      <c r="C1776" s="71"/>
      <c r="D1776" s="72"/>
      <c r="E1776" s="72"/>
      <c r="F1776" s="72"/>
      <c r="G1776" s="72"/>
      <c r="H1776" s="59"/>
      <c r="I1776" s="72"/>
      <c r="J1776" s="72"/>
      <c r="K1776" s="72"/>
      <c r="L1776" s="72"/>
      <c r="M1776" s="59"/>
      <c r="N1776" s="72"/>
      <c r="O1776" s="72"/>
      <c r="P1776" s="72"/>
      <c r="Q1776" s="72"/>
      <c r="R1776" s="59"/>
      <c r="S1776" s="72"/>
      <c r="T1776" s="72"/>
      <c r="U1776" s="72"/>
      <c r="V1776" s="72"/>
      <c r="W1776" s="59"/>
      <c r="X1776" s="72"/>
      <c r="Y1776" s="72"/>
      <c r="Z1776" s="72"/>
      <c r="AA1776" s="72"/>
      <c r="AB1776" s="59"/>
      <c r="AC1776" s="62"/>
      <c r="AD1776" s="75" t="str">
        <f>SamstagHaupt!G78</f>
        <v>M50   s</v>
      </c>
      <c r="AE1776" s="76"/>
      <c r="AF1776" s="76"/>
      <c r="AG1776" s="75" t="s">
        <v>34</v>
      </c>
      <c r="AH1776" s="76"/>
      <c r="AI1776" s="76"/>
      <c r="AJ1776" s="76"/>
      <c r="AK1776" s="76"/>
    </row>
    <row r="1777" spans="1:37">
      <c r="A1777" s="65" t="s">
        <v>100</v>
      </c>
      <c r="C1777" s="66"/>
      <c r="D1777" s="67"/>
      <c r="E1777" s="67"/>
      <c r="F1777" s="67"/>
      <c r="G1777" s="67"/>
      <c r="H1777" s="68"/>
      <c r="I1777" s="67"/>
      <c r="J1777" s="67"/>
      <c r="K1777" s="67"/>
      <c r="L1777" s="67"/>
      <c r="M1777" s="68"/>
      <c r="N1777" s="67"/>
      <c r="O1777" s="67"/>
      <c r="P1777" s="67"/>
      <c r="Q1777" s="67"/>
      <c r="R1777" s="68"/>
      <c r="S1777" s="67"/>
      <c r="T1777" s="67"/>
      <c r="U1777" s="67"/>
      <c r="V1777" s="67"/>
      <c r="W1777" s="68"/>
      <c r="X1777" s="67"/>
      <c r="Y1777" s="67"/>
      <c r="Z1777" s="67"/>
      <c r="AA1777" s="67"/>
      <c r="AB1777" s="68"/>
      <c r="AC1777" s="62"/>
      <c r="AD1777" s="77"/>
      <c r="AE1777" s="62"/>
      <c r="AF1777" s="62"/>
      <c r="AG1777" s="62"/>
      <c r="AH1777" s="62"/>
      <c r="AI1777" s="62"/>
      <c r="AJ1777" s="62"/>
      <c r="AK1777" s="62"/>
    </row>
    <row r="1778" spans="1:37">
      <c r="A1778" s="70" t="s">
        <v>101</v>
      </c>
      <c r="B1778" s="58"/>
      <c r="C1778" s="71"/>
      <c r="D1778" s="72"/>
      <c r="E1778" s="72"/>
      <c r="F1778" s="72"/>
      <c r="G1778" s="72"/>
      <c r="H1778" s="59"/>
      <c r="I1778" s="72"/>
      <c r="J1778" s="72"/>
      <c r="K1778" s="72"/>
      <c r="L1778" s="72"/>
      <c r="M1778" s="59"/>
      <c r="N1778" s="72"/>
      <c r="O1778" s="72"/>
      <c r="P1778" s="72"/>
      <c r="Q1778" s="72"/>
      <c r="R1778" s="59"/>
      <c r="S1778" s="72"/>
      <c r="T1778" s="72"/>
      <c r="U1778" s="72"/>
      <c r="V1778" s="72"/>
      <c r="W1778" s="59"/>
      <c r="X1778" s="72"/>
      <c r="Y1778" s="72"/>
      <c r="Z1778" s="72"/>
      <c r="AA1778" s="72"/>
      <c r="AB1778" s="59"/>
      <c r="AC1778" s="62"/>
      <c r="AD1778" s="78" t="s">
        <v>104</v>
      </c>
      <c r="AE1778" s="76"/>
      <c r="AF1778" s="76"/>
      <c r="AG1778" s="76"/>
      <c r="AH1778" s="79"/>
      <c r="AI1778" s="76"/>
      <c r="AJ1778" s="76"/>
      <c r="AK1778" s="80"/>
    </row>
    <row r="1779" spans="1:37">
      <c r="D1779" s="64"/>
      <c r="AD1779" s="81"/>
      <c r="AE1779" s="52"/>
      <c r="AF1779" s="52"/>
      <c r="AG1779" s="52"/>
      <c r="AH1779" s="82"/>
      <c r="AI1779" s="52"/>
      <c r="AJ1779" s="52"/>
      <c r="AK1779" s="53"/>
    </row>
    <row r="1780" spans="1:37">
      <c r="A1780" s="83" t="s">
        <v>105</v>
      </c>
      <c r="B1780" s="76"/>
      <c r="C1780" s="80"/>
      <c r="D1780" s="84"/>
      <c r="E1780" s="84" t="s">
        <v>100</v>
      </c>
      <c r="F1780" s="85" t="s">
        <v>21</v>
      </c>
      <c r="G1780" s="84" t="s">
        <v>101</v>
      </c>
      <c r="H1780" s="86"/>
      <c r="I1780" s="84" t="s">
        <v>106</v>
      </c>
      <c r="J1780" s="84"/>
      <c r="K1780" s="84"/>
      <c r="L1780" s="84"/>
      <c r="M1780" s="86"/>
      <c r="N1780" s="84" t="s">
        <v>107</v>
      </c>
      <c r="O1780" s="84"/>
      <c r="P1780" s="84"/>
      <c r="Q1780" s="84"/>
      <c r="R1780" s="86"/>
      <c r="S1780" s="73"/>
      <c r="T1780" s="73"/>
      <c r="AD1780" s="87" t="s">
        <v>108</v>
      </c>
      <c r="AE1780" s="58"/>
      <c r="AF1780" s="58"/>
      <c r="AG1780" s="58"/>
      <c r="AH1780" s="72"/>
      <c r="AI1780" s="58"/>
      <c r="AJ1780" s="58"/>
      <c r="AK1780" s="59"/>
    </row>
    <row r="1781" spans="1:37">
      <c r="A1781" s="60"/>
      <c r="C1781" s="61"/>
      <c r="H1781" s="61"/>
      <c r="M1781" s="61"/>
      <c r="N1781" s="88"/>
      <c r="O1781" s="89"/>
      <c r="P1781" s="89"/>
      <c r="Q1781" s="89"/>
      <c r="R1781" s="90"/>
      <c r="S1781" s="62"/>
      <c r="T1781" s="56" t="s">
        <v>109</v>
      </c>
      <c r="AD1781" s="91"/>
      <c r="AE1781" s="62"/>
      <c r="AF1781" s="62"/>
      <c r="AG1781" s="62"/>
      <c r="AH1781" s="92"/>
      <c r="AI1781" s="62"/>
      <c r="AJ1781" s="62"/>
      <c r="AK1781" s="61"/>
    </row>
    <row r="1782" spans="1:37">
      <c r="A1782" s="93" t="s">
        <v>110</v>
      </c>
      <c r="B1782" s="58"/>
      <c r="C1782" s="59"/>
      <c r="D1782" s="58"/>
      <c r="E1782" s="58"/>
      <c r="F1782" s="94" t="s">
        <v>21</v>
      </c>
      <c r="G1782" s="58"/>
      <c r="H1782" s="59"/>
      <c r="I1782" s="58"/>
      <c r="J1782" s="58"/>
      <c r="K1782" s="94" t="s">
        <v>21</v>
      </c>
      <c r="L1782" s="58"/>
      <c r="M1782" s="59"/>
      <c r="N1782" s="95"/>
      <c r="O1782" s="95"/>
      <c r="P1782" s="96"/>
      <c r="Q1782" s="97"/>
      <c r="R1782" s="98"/>
      <c r="S1782" s="62"/>
      <c r="T1782" s="62"/>
      <c r="AD1782" s="87" t="s">
        <v>111</v>
      </c>
      <c r="AE1782" s="58"/>
      <c r="AF1782" s="58"/>
      <c r="AG1782" s="58"/>
      <c r="AH1782" s="72"/>
      <c r="AI1782" s="58"/>
      <c r="AJ1782" s="58"/>
      <c r="AK1782" s="59"/>
    </row>
    <row r="1783" spans="1:37">
      <c r="A1783" s="60"/>
      <c r="C1783" s="61"/>
      <c r="H1783" s="61"/>
      <c r="K1783" s="99"/>
      <c r="M1783" s="61"/>
      <c r="N1783" s="62"/>
      <c r="Q1783" s="100"/>
      <c r="R1783" s="61"/>
      <c r="S1783" s="62"/>
      <c r="T1783" s="58"/>
      <c r="U1783" s="58"/>
      <c r="V1783" s="58"/>
      <c r="W1783" s="58"/>
      <c r="X1783" s="58"/>
      <c r="Y1783" s="58"/>
      <c r="Z1783" s="58"/>
      <c r="AA1783" s="58"/>
      <c r="AB1783" s="58"/>
      <c r="AC1783" s="62"/>
      <c r="AD1783" s="91"/>
      <c r="AE1783" s="62"/>
      <c r="AF1783" s="62"/>
      <c r="AG1783" s="62"/>
      <c r="AH1783" s="92"/>
      <c r="AI1783" s="62"/>
      <c r="AJ1783" s="62"/>
      <c r="AK1783" s="61"/>
    </row>
    <row r="1784" spans="1:37">
      <c r="A1784" s="93" t="s">
        <v>112</v>
      </c>
      <c r="B1784" s="58"/>
      <c r="C1784" s="59"/>
      <c r="D1784" s="58"/>
      <c r="E1784" s="58"/>
      <c r="F1784" s="94" t="s">
        <v>21</v>
      </c>
      <c r="G1784" s="58"/>
      <c r="H1784" s="59"/>
      <c r="I1784" s="58"/>
      <c r="J1784" s="58"/>
      <c r="K1784" s="94" t="s">
        <v>21</v>
      </c>
      <c r="L1784" s="58"/>
      <c r="M1784" s="59"/>
      <c r="N1784" s="58"/>
      <c r="O1784" s="58"/>
      <c r="P1784" s="94" t="s">
        <v>21</v>
      </c>
      <c r="Q1784" s="101"/>
      <c r="R1784" s="59"/>
      <c r="S1784" s="62"/>
      <c r="T1784" s="62"/>
      <c r="AD1784" s="87" t="s">
        <v>113</v>
      </c>
      <c r="AE1784" s="58"/>
      <c r="AF1784" s="58"/>
      <c r="AG1784" s="58"/>
      <c r="AH1784" s="72"/>
      <c r="AI1784" s="58"/>
      <c r="AJ1784" s="58"/>
      <c r="AK1784" s="59"/>
    </row>
    <row r="1785" spans="1:37">
      <c r="AD1785" s="91" t="s">
        <v>114</v>
      </c>
      <c r="AE1785" s="62"/>
      <c r="AF1785" s="62"/>
      <c r="AG1785" s="62"/>
      <c r="AH1785" s="92"/>
      <c r="AI1785" s="62"/>
      <c r="AJ1785" s="62"/>
      <c r="AK1785" s="61"/>
    </row>
    <row r="1786" spans="1:37">
      <c r="A1786" s="102"/>
      <c r="B1786" s="76"/>
      <c r="C1786" s="76"/>
      <c r="D1786" s="76"/>
      <c r="E1786" s="76" t="s">
        <v>100</v>
      </c>
      <c r="F1786" s="76"/>
      <c r="G1786" s="76"/>
      <c r="H1786" s="76"/>
      <c r="I1786" s="76"/>
      <c r="J1786" s="76"/>
      <c r="K1786" s="76"/>
      <c r="L1786" s="76"/>
      <c r="M1786" s="76"/>
      <c r="N1786" s="85" t="s">
        <v>40</v>
      </c>
      <c r="O1786" s="76"/>
      <c r="P1786" s="76"/>
      <c r="Q1786" s="76"/>
      <c r="R1786" s="76"/>
      <c r="S1786" s="76"/>
      <c r="T1786" s="76" t="s">
        <v>101</v>
      </c>
      <c r="U1786" s="76"/>
      <c r="V1786" s="76"/>
      <c r="W1786" s="76"/>
      <c r="X1786" s="76"/>
      <c r="Y1786" s="76"/>
      <c r="Z1786" s="76"/>
      <c r="AA1786" s="76"/>
      <c r="AB1786" s="80"/>
      <c r="AD1786" s="87" t="s">
        <v>115</v>
      </c>
      <c r="AE1786" s="58"/>
      <c r="AF1786" s="58"/>
      <c r="AG1786" s="58"/>
      <c r="AH1786" s="72"/>
      <c r="AI1786" s="58"/>
      <c r="AJ1786" s="58"/>
      <c r="AK1786" s="59"/>
    </row>
    <row r="1787" spans="1:37">
      <c r="A1787" s="103" t="s">
        <v>116</v>
      </c>
      <c r="B1787" s="104" t="s">
        <v>117</v>
      </c>
      <c r="C1787" s="104"/>
      <c r="D1787" s="104"/>
      <c r="E1787" s="104"/>
      <c r="F1787" s="104"/>
      <c r="G1787" s="105"/>
      <c r="H1787" s="104" t="s">
        <v>118</v>
      </c>
      <c r="I1787" s="104"/>
      <c r="J1787" s="105"/>
      <c r="K1787" s="106" t="s">
        <v>119</v>
      </c>
      <c r="L1787" s="107" t="s">
        <v>120</v>
      </c>
      <c r="M1787" s="108"/>
      <c r="N1787" s="109" t="s">
        <v>94</v>
      </c>
      <c r="O1787" s="105" t="s">
        <v>116</v>
      </c>
      <c r="P1787" s="104" t="s">
        <v>117</v>
      </c>
      <c r="Q1787" s="104"/>
      <c r="R1787" s="104"/>
      <c r="S1787" s="104"/>
      <c r="T1787" s="104"/>
      <c r="U1787" s="105"/>
      <c r="V1787" s="104" t="s">
        <v>118</v>
      </c>
      <c r="W1787" s="104"/>
      <c r="X1787" s="105"/>
      <c r="Y1787" s="106" t="s">
        <v>119</v>
      </c>
      <c r="Z1787" s="107" t="s">
        <v>120</v>
      </c>
      <c r="AA1787" s="108"/>
      <c r="AB1787" s="109" t="s">
        <v>94</v>
      </c>
    </row>
    <row r="1788" spans="1:37">
      <c r="A1788" s="110" t="s">
        <v>121</v>
      </c>
      <c r="B1788" s="111"/>
      <c r="C1788" s="111"/>
      <c r="D1788" s="111"/>
      <c r="E1788" s="111"/>
      <c r="F1788" s="111"/>
      <c r="G1788" s="112"/>
      <c r="H1788" s="111"/>
      <c r="I1788" s="111"/>
      <c r="J1788" s="112"/>
      <c r="K1788" s="113"/>
      <c r="L1788" s="114"/>
      <c r="M1788" s="115"/>
      <c r="N1788" s="116"/>
      <c r="O1788" s="117" t="s">
        <v>121</v>
      </c>
      <c r="P1788" s="111"/>
      <c r="Q1788" s="111"/>
      <c r="R1788" s="111"/>
      <c r="S1788" s="111"/>
      <c r="T1788" s="111"/>
      <c r="U1788" s="112"/>
      <c r="V1788" s="111"/>
      <c r="W1788" s="111"/>
      <c r="X1788" s="112"/>
      <c r="Y1788" s="113"/>
      <c r="Z1788" s="114"/>
      <c r="AA1788" s="115"/>
      <c r="AB1788" s="116"/>
      <c r="AD1788" s="64" t="s">
        <v>122</v>
      </c>
    </row>
    <row r="1789" spans="1:37">
      <c r="A1789" s="110" t="s">
        <v>123</v>
      </c>
      <c r="B1789" s="111"/>
      <c r="C1789" s="111"/>
      <c r="D1789" s="111"/>
      <c r="E1789" s="111"/>
      <c r="F1789" s="111"/>
      <c r="G1789" s="112"/>
      <c r="H1789" s="111"/>
      <c r="I1789" s="111"/>
      <c r="J1789" s="112"/>
      <c r="K1789" s="118"/>
      <c r="L1789" s="119"/>
      <c r="M1789" s="112"/>
      <c r="N1789" s="116"/>
      <c r="O1789" s="117" t="s">
        <v>123</v>
      </c>
      <c r="P1789" s="111"/>
      <c r="Q1789" s="111"/>
      <c r="R1789" s="111"/>
      <c r="S1789" s="111"/>
      <c r="T1789" s="111"/>
      <c r="U1789" s="112"/>
      <c r="V1789" s="111"/>
      <c r="W1789" s="111"/>
      <c r="X1789" s="112"/>
      <c r="Y1789" s="118"/>
      <c r="Z1789" s="119"/>
      <c r="AA1789" s="112"/>
      <c r="AB1789" s="116"/>
      <c r="AD1789" s="120"/>
      <c r="AE1789" s="58"/>
      <c r="AF1789" s="58"/>
      <c r="AG1789" s="58"/>
      <c r="AH1789" s="58"/>
      <c r="AI1789" s="58"/>
      <c r="AJ1789" s="58"/>
      <c r="AK1789" s="58"/>
    </row>
    <row r="1790" spans="1:37">
      <c r="A1790" s="110" t="s">
        <v>124</v>
      </c>
      <c r="B1790" s="111"/>
      <c r="C1790" s="111"/>
      <c r="D1790" s="111"/>
      <c r="E1790" s="111"/>
      <c r="F1790" s="111"/>
      <c r="G1790" s="112"/>
      <c r="H1790" s="111"/>
      <c r="I1790" s="111"/>
      <c r="J1790" s="112"/>
      <c r="K1790" s="118"/>
      <c r="L1790" s="119"/>
      <c r="M1790" s="112"/>
      <c r="N1790" s="116"/>
      <c r="O1790" s="117" t="s">
        <v>124</v>
      </c>
      <c r="P1790" s="111"/>
      <c r="Q1790" s="111"/>
      <c r="R1790" s="111"/>
      <c r="S1790" s="111"/>
      <c r="T1790" s="111"/>
      <c r="U1790" s="112"/>
      <c r="V1790" s="111"/>
      <c r="W1790" s="111"/>
      <c r="X1790" s="112"/>
      <c r="Y1790" s="118"/>
      <c r="Z1790" s="119"/>
      <c r="AA1790" s="112"/>
      <c r="AB1790" s="116"/>
      <c r="AD1790" s="64" t="s">
        <v>96</v>
      </c>
    </row>
    <row r="1791" spans="1:37">
      <c r="A1791" s="110" t="s">
        <v>125</v>
      </c>
      <c r="B1791" s="111"/>
      <c r="C1791" s="111"/>
      <c r="D1791" s="111"/>
      <c r="E1791" s="111"/>
      <c r="F1791" s="111"/>
      <c r="G1791" s="112"/>
      <c r="H1791" s="111"/>
      <c r="I1791" s="111"/>
      <c r="J1791" s="112"/>
      <c r="K1791" s="118"/>
      <c r="L1791" s="119"/>
      <c r="M1791" s="112"/>
      <c r="N1791" s="116"/>
      <c r="O1791" s="117" t="s">
        <v>125</v>
      </c>
      <c r="P1791" s="111"/>
      <c r="Q1791" s="111"/>
      <c r="R1791" s="111"/>
      <c r="S1791" s="111"/>
      <c r="T1791" s="111"/>
      <c r="U1791" s="112"/>
      <c r="V1791" s="111"/>
      <c r="W1791" s="111"/>
      <c r="X1791" s="112"/>
      <c r="Y1791" s="118"/>
      <c r="Z1791" s="119"/>
      <c r="AA1791" s="112"/>
      <c r="AB1791" s="116"/>
      <c r="AD1791" s="120"/>
      <c r="AE1791" s="58"/>
      <c r="AF1791" s="58"/>
      <c r="AG1791" s="58"/>
      <c r="AH1791" s="58"/>
      <c r="AI1791" s="58"/>
      <c r="AJ1791" s="58"/>
      <c r="AK1791" s="58"/>
    </row>
    <row r="1792" spans="1:37">
      <c r="A1792" s="110" t="s">
        <v>126</v>
      </c>
      <c r="B1792" s="111"/>
      <c r="C1792" s="111"/>
      <c r="D1792" s="111"/>
      <c r="E1792" s="111"/>
      <c r="F1792" s="111"/>
      <c r="G1792" s="112"/>
      <c r="H1792" s="111"/>
      <c r="I1792" s="111"/>
      <c r="J1792" s="112"/>
      <c r="K1792" s="118"/>
      <c r="L1792" s="119"/>
      <c r="M1792" s="112"/>
      <c r="N1792" s="116"/>
      <c r="O1792" s="117" t="s">
        <v>126</v>
      </c>
      <c r="P1792" s="111"/>
      <c r="Q1792" s="111"/>
      <c r="R1792" s="111"/>
      <c r="S1792" s="111"/>
      <c r="T1792" s="111"/>
      <c r="U1792" s="112"/>
      <c r="V1792" s="111"/>
      <c r="W1792" s="111"/>
      <c r="X1792" s="112"/>
      <c r="Y1792" s="118"/>
      <c r="Z1792" s="119"/>
      <c r="AA1792" s="112"/>
      <c r="AB1792" s="116"/>
      <c r="AD1792" s="64" t="s">
        <v>127</v>
      </c>
    </row>
    <row r="1793" spans="1:37">
      <c r="A1793" s="121" t="s">
        <v>128</v>
      </c>
      <c r="B1793" s="58"/>
      <c r="C1793" s="58"/>
      <c r="D1793" s="58"/>
      <c r="E1793" s="58"/>
      <c r="F1793" s="58"/>
      <c r="G1793" s="72"/>
      <c r="H1793" s="58"/>
      <c r="I1793" s="58"/>
      <c r="J1793" s="72"/>
      <c r="K1793" s="122"/>
      <c r="L1793" s="123"/>
      <c r="M1793" s="72"/>
      <c r="N1793" s="59"/>
      <c r="O1793" s="124" t="s">
        <v>128</v>
      </c>
      <c r="P1793" s="58"/>
      <c r="Q1793" s="58"/>
      <c r="R1793" s="58"/>
      <c r="S1793" s="58"/>
      <c r="T1793" s="58"/>
      <c r="U1793" s="72"/>
      <c r="V1793" s="58"/>
      <c r="W1793" s="58"/>
      <c r="X1793" s="72"/>
      <c r="Y1793" s="122"/>
      <c r="Z1793" s="123"/>
      <c r="AA1793" s="72"/>
      <c r="AB1793" s="59"/>
      <c r="AD1793" s="125"/>
      <c r="AE1793" s="125" t="str">
        <f>Daten!$A$35</f>
        <v>Fredenbeck</v>
      </c>
      <c r="AF1793" s="58"/>
      <c r="AG1793" s="58"/>
      <c r="AH1793" s="58"/>
      <c r="AI1793" s="58"/>
      <c r="AJ1793" s="58"/>
      <c r="AK1793" s="58"/>
    </row>
    <row r="1794" spans="1:37">
      <c r="A1794" s="65" t="s">
        <v>129</v>
      </c>
      <c r="N1794" s="61"/>
      <c r="O1794" s="64" t="s">
        <v>129</v>
      </c>
      <c r="AB1794" s="61"/>
      <c r="AD1794" s="64" t="s">
        <v>130</v>
      </c>
    </row>
    <row r="1795" spans="1:37">
      <c r="A1795" s="57"/>
      <c r="B1795" s="58"/>
      <c r="C1795" s="58"/>
      <c r="D1795" s="58"/>
      <c r="E1795" s="58"/>
      <c r="F1795" s="58"/>
      <c r="G1795" s="58"/>
      <c r="H1795" s="58"/>
      <c r="I1795" s="58"/>
      <c r="J1795" s="58"/>
      <c r="K1795" s="58"/>
      <c r="L1795" s="58"/>
      <c r="M1795" s="58"/>
      <c r="N1795" s="59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8"/>
      <c r="AB1795" s="59"/>
      <c r="AD1795" s="58"/>
      <c r="AE1795" s="126" t="str">
        <f>Daten!$A$32</f>
        <v>05.05.2017</v>
      </c>
      <c r="AF1795" s="58"/>
      <c r="AG1795" s="58"/>
      <c r="AH1795" s="58"/>
      <c r="AI1795" s="58"/>
      <c r="AJ1795" s="58"/>
      <c r="AK1795" s="58"/>
    </row>
    <row r="1796" spans="1:37" ht="12" customHeight="1">
      <c r="A1796" s="127"/>
    </row>
    <row r="1797" spans="1:37">
      <c r="A1797" s="51" t="s">
        <v>95</v>
      </c>
      <c r="B1797" s="52"/>
      <c r="C1797" s="52"/>
      <c r="D1797" s="52"/>
      <c r="E1797" s="53"/>
      <c r="F1797" s="54" t="s">
        <v>96</v>
      </c>
      <c r="G1797" s="52"/>
      <c r="H1797" s="52"/>
      <c r="I1797" s="52"/>
      <c r="J1797" s="52"/>
      <c r="K1797" s="52"/>
      <c r="L1797" s="52"/>
      <c r="M1797" s="52"/>
      <c r="N1797" s="52"/>
      <c r="O1797" s="52"/>
      <c r="P1797" s="53"/>
      <c r="Q1797" s="54" t="s">
        <v>97</v>
      </c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3"/>
      <c r="AC1797" s="55" t="s">
        <v>98</v>
      </c>
    </row>
    <row r="1798" spans="1:37">
      <c r="A1798" s="57"/>
      <c r="B1798" s="58"/>
      <c r="C1798" s="58"/>
      <c r="D1798" s="58"/>
      <c r="E1798" s="59"/>
      <c r="F1798" s="58"/>
      <c r="G1798" s="58"/>
      <c r="H1798" s="58"/>
      <c r="I1798" s="58"/>
      <c r="J1798" s="58"/>
      <c r="K1798" s="58"/>
      <c r="L1798" s="58"/>
      <c r="M1798" s="58"/>
      <c r="N1798" s="58"/>
      <c r="O1798" s="58"/>
      <c r="P1798" s="59"/>
      <c r="Q1798" s="58"/>
      <c r="R1798" s="58" t="e">
        <f ca="1">SamstagHaupt!P79</f>
        <v>#N/A</v>
      </c>
      <c r="S1798" s="58"/>
      <c r="T1798" s="58"/>
      <c r="U1798" s="58"/>
      <c r="V1798" s="58"/>
      <c r="W1798" s="58"/>
      <c r="X1798" s="58"/>
      <c r="Y1798" s="58"/>
      <c r="Z1798" s="58"/>
      <c r="AA1798" s="58" t="str">
        <f>SamstagHaupt!N79</f>
        <v>M50</v>
      </c>
      <c r="AB1798" s="59"/>
      <c r="AC1798" s="55" t="s">
        <v>99</v>
      </c>
    </row>
    <row r="1799" spans="1:37" ht="15.95" customHeight="1">
      <c r="A1799" s="60" t="s">
        <v>100</v>
      </c>
      <c r="C1799" s="56" t="e">
        <f ca="1">SamstagHaupt!I79</f>
        <v>#N/A</v>
      </c>
      <c r="M1799" s="61"/>
      <c r="N1799" s="62" t="s">
        <v>101</v>
      </c>
      <c r="O1799" s="63"/>
      <c r="P1799" s="56" t="e">
        <f ca="1">SamstagHaupt!M79</f>
        <v>#N/A</v>
      </c>
      <c r="AB1799" s="61"/>
    </row>
    <row r="1800" spans="1:37">
      <c r="A1800" s="57"/>
      <c r="B1800" s="58"/>
      <c r="C1800" s="58"/>
      <c r="M1800" s="61"/>
      <c r="N1800" s="62"/>
      <c r="AB1800" s="61"/>
      <c r="AD1800" s="64" t="s">
        <v>37</v>
      </c>
      <c r="AG1800" s="64" t="s">
        <v>102</v>
      </c>
      <c r="AJ1800" s="64" t="s">
        <v>39</v>
      </c>
    </row>
    <row r="1801" spans="1:37">
      <c r="A1801" s="65" t="s">
        <v>100</v>
      </c>
      <c r="C1801" s="66"/>
      <c r="D1801" s="67"/>
      <c r="E1801" s="67"/>
      <c r="F1801" s="67"/>
      <c r="G1801" s="67"/>
      <c r="H1801" s="68"/>
      <c r="I1801" s="67"/>
      <c r="J1801" s="67"/>
      <c r="K1801" s="67"/>
      <c r="L1801" s="67"/>
      <c r="M1801" s="68"/>
      <c r="N1801" s="67"/>
      <c r="O1801" s="67"/>
      <c r="P1801" s="67"/>
      <c r="Q1801" s="67"/>
      <c r="R1801" s="68"/>
      <c r="S1801" s="67"/>
      <c r="T1801" s="67"/>
      <c r="U1801" s="67"/>
      <c r="V1801" s="67"/>
      <c r="W1801" s="68"/>
      <c r="X1801" s="67"/>
      <c r="Y1801" s="67"/>
      <c r="Z1801" s="67"/>
      <c r="AA1801" s="67"/>
      <c r="AB1801" s="68"/>
      <c r="AC1801" s="62"/>
      <c r="AD1801" s="69"/>
      <c r="AE1801" s="53"/>
      <c r="AF1801" s="62"/>
      <c r="AG1801" s="69"/>
      <c r="AH1801" s="53"/>
      <c r="AJ1801" s="69"/>
      <c r="AK1801" s="53"/>
    </row>
    <row r="1802" spans="1:37">
      <c r="A1802" s="70" t="s">
        <v>101</v>
      </c>
      <c r="B1802" s="58"/>
      <c r="C1802" s="71"/>
      <c r="D1802" s="72"/>
      <c r="E1802" s="72"/>
      <c r="F1802" s="72"/>
      <c r="G1802" s="72"/>
      <c r="H1802" s="59"/>
      <c r="I1802" s="72"/>
      <c r="J1802" s="72"/>
      <c r="K1802" s="72"/>
      <c r="L1802" s="72"/>
      <c r="M1802" s="59"/>
      <c r="N1802" s="72"/>
      <c r="O1802" s="72"/>
      <c r="P1802" s="72"/>
      <c r="Q1802" s="72"/>
      <c r="R1802" s="59"/>
      <c r="S1802" s="72"/>
      <c r="T1802" s="72"/>
      <c r="U1802" s="72"/>
      <c r="V1802" s="72"/>
      <c r="W1802" s="59"/>
      <c r="X1802" s="72"/>
      <c r="Y1802" s="72"/>
      <c r="Z1802" s="72"/>
      <c r="AA1802" s="72"/>
      <c r="AB1802" s="59"/>
      <c r="AC1802" s="62"/>
      <c r="AD1802" s="462">
        <f>SamstagHaupt!C79</f>
        <v>15</v>
      </c>
      <c r="AE1802" s="463"/>
      <c r="AF1802" s="62"/>
      <c r="AG1802" s="462">
        <f>SamstagHaupt!E79</f>
        <v>58</v>
      </c>
      <c r="AH1802" s="463"/>
      <c r="AJ1802" s="462">
        <f>SamstagHaupt!F79</f>
        <v>2</v>
      </c>
      <c r="AK1802" s="463"/>
    </row>
    <row r="1803" spans="1:37">
      <c r="A1803" s="65" t="s">
        <v>100</v>
      </c>
      <c r="C1803" s="66"/>
      <c r="D1803" s="67"/>
      <c r="E1803" s="67"/>
      <c r="F1803" s="67"/>
      <c r="G1803" s="67"/>
      <c r="H1803" s="68"/>
      <c r="I1803" s="67"/>
      <c r="J1803" s="67"/>
      <c r="K1803" s="67"/>
      <c r="L1803" s="67"/>
      <c r="M1803" s="68"/>
      <c r="N1803" s="67"/>
      <c r="O1803" s="67"/>
      <c r="P1803" s="67"/>
      <c r="Q1803" s="67"/>
      <c r="R1803" s="68"/>
      <c r="S1803" s="67"/>
      <c r="T1803" s="67"/>
      <c r="U1803" s="67"/>
      <c r="V1803" s="67"/>
      <c r="W1803" s="68"/>
      <c r="X1803" s="67"/>
      <c r="Y1803" s="67"/>
      <c r="Z1803" s="67"/>
      <c r="AA1803" s="67"/>
      <c r="AB1803" s="68"/>
      <c r="AC1803" s="62"/>
      <c r="AD1803" s="57"/>
      <c r="AE1803" s="59"/>
      <c r="AF1803" s="62"/>
      <c r="AG1803" s="57"/>
      <c r="AH1803" s="59"/>
      <c r="AJ1803" s="57"/>
      <c r="AK1803" s="59"/>
    </row>
    <row r="1804" spans="1:37">
      <c r="A1804" s="70" t="s">
        <v>101</v>
      </c>
      <c r="B1804" s="58"/>
      <c r="C1804" s="71"/>
      <c r="D1804" s="72"/>
      <c r="E1804" s="72"/>
      <c r="F1804" s="72"/>
      <c r="G1804" s="72"/>
      <c r="H1804" s="59"/>
      <c r="I1804" s="72"/>
      <c r="J1804" s="72"/>
      <c r="K1804" s="72"/>
      <c r="L1804" s="72"/>
      <c r="M1804" s="59"/>
      <c r="N1804" s="72"/>
      <c r="O1804" s="72"/>
      <c r="P1804" s="72"/>
      <c r="Q1804" s="72"/>
      <c r="R1804" s="59"/>
      <c r="S1804" s="72"/>
      <c r="T1804" s="72"/>
      <c r="U1804" s="72"/>
      <c r="V1804" s="72"/>
      <c r="W1804" s="59"/>
      <c r="X1804" s="72"/>
      <c r="Y1804" s="72"/>
      <c r="Z1804" s="72"/>
      <c r="AA1804" s="72"/>
      <c r="AB1804" s="59"/>
      <c r="AC1804" s="62"/>
      <c r="AD1804" s="62"/>
      <c r="AE1804" s="62"/>
      <c r="AF1804" s="62"/>
      <c r="AG1804" s="62"/>
    </row>
    <row r="1805" spans="1:37">
      <c r="A1805" s="65" t="s">
        <v>100</v>
      </c>
      <c r="C1805" s="66"/>
      <c r="D1805" s="67"/>
      <c r="E1805" s="67"/>
      <c r="F1805" s="67"/>
      <c r="G1805" s="67"/>
      <c r="H1805" s="68"/>
      <c r="I1805" s="67"/>
      <c r="J1805" s="67"/>
      <c r="K1805" s="67"/>
      <c r="L1805" s="67"/>
      <c r="M1805" s="68"/>
      <c r="N1805" s="67"/>
      <c r="O1805" s="67"/>
      <c r="P1805" s="67"/>
      <c r="Q1805" s="67"/>
      <c r="R1805" s="68"/>
      <c r="S1805" s="67"/>
      <c r="T1805" s="67"/>
      <c r="U1805" s="67"/>
      <c r="V1805" s="67"/>
      <c r="W1805" s="68"/>
      <c r="X1805" s="67"/>
      <c r="Y1805" s="67"/>
      <c r="Z1805" s="67"/>
      <c r="AA1805" s="67"/>
      <c r="AB1805" s="68"/>
      <c r="AC1805" s="62"/>
      <c r="AD1805" s="73" t="s">
        <v>103</v>
      </c>
      <c r="AE1805" s="62"/>
      <c r="AF1805" s="62"/>
      <c r="AG1805" s="62"/>
    </row>
    <row r="1806" spans="1:37">
      <c r="A1806" s="70" t="s">
        <v>101</v>
      </c>
      <c r="B1806" s="58"/>
      <c r="C1806" s="71"/>
      <c r="D1806" s="72"/>
      <c r="E1806" s="72"/>
      <c r="F1806" s="72"/>
      <c r="G1806" s="72"/>
      <c r="H1806" s="59"/>
      <c r="I1806" s="72"/>
      <c r="J1806" s="72"/>
      <c r="K1806" s="72"/>
      <c r="L1806" s="72"/>
      <c r="M1806" s="59"/>
      <c r="N1806" s="72"/>
      <c r="O1806" s="72"/>
      <c r="P1806" s="72"/>
      <c r="Q1806" s="72"/>
      <c r="R1806" s="59"/>
      <c r="S1806" s="72"/>
      <c r="T1806" s="72"/>
      <c r="U1806" s="72"/>
      <c r="V1806" s="72"/>
      <c r="W1806" s="59"/>
      <c r="X1806" s="72"/>
      <c r="Y1806" s="72"/>
      <c r="Z1806" s="72"/>
      <c r="AA1806" s="72"/>
      <c r="AB1806" s="59"/>
      <c r="AC1806" s="62"/>
      <c r="AD1806" s="62"/>
      <c r="AE1806" s="62"/>
      <c r="AF1806" s="62"/>
      <c r="AG1806" s="62"/>
    </row>
    <row r="1807" spans="1:37">
      <c r="A1807" s="65" t="s">
        <v>100</v>
      </c>
      <c r="C1807" s="66"/>
      <c r="D1807" s="67"/>
      <c r="E1807" s="67"/>
      <c r="F1807" s="67"/>
      <c r="G1807" s="67"/>
      <c r="H1807" s="68"/>
      <c r="I1807" s="67"/>
      <c r="J1807" s="67"/>
      <c r="K1807" s="67"/>
      <c r="L1807" s="67"/>
      <c r="M1807" s="68"/>
      <c r="N1807" s="67"/>
      <c r="O1807" s="67"/>
      <c r="P1807" s="67"/>
      <c r="Q1807" s="67"/>
      <c r="R1807" s="68"/>
      <c r="S1807" s="67"/>
      <c r="T1807" s="67"/>
      <c r="U1807" s="67"/>
      <c r="V1807" s="67"/>
      <c r="W1807" s="68"/>
      <c r="X1807" s="67"/>
      <c r="Y1807" s="67"/>
      <c r="Z1807" s="67"/>
      <c r="AA1807" s="67"/>
      <c r="AB1807" s="68"/>
      <c r="AC1807" s="62"/>
      <c r="AD1807" s="74" t="str">
        <f>Daten!$A$31</f>
        <v>DM Senioren 2017</v>
      </c>
      <c r="AE1807" s="58"/>
      <c r="AF1807" s="58"/>
      <c r="AG1807" s="58"/>
      <c r="AH1807" s="58"/>
      <c r="AI1807" s="58"/>
      <c r="AJ1807" s="58"/>
      <c r="AK1807" s="58"/>
    </row>
    <row r="1808" spans="1:37">
      <c r="A1808" s="70" t="s">
        <v>101</v>
      </c>
      <c r="B1808" s="58"/>
      <c r="C1808" s="71"/>
      <c r="D1808" s="72"/>
      <c r="E1808" s="72"/>
      <c r="F1808" s="72"/>
      <c r="G1808" s="72"/>
      <c r="H1808" s="59"/>
      <c r="I1808" s="72"/>
      <c r="J1808" s="72"/>
      <c r="K1808" s="72"/>
      <c r="L1808" s="72"/>
      <c r="M1808" s="59"/>
      <c r="N1808" s="72"/>
      <c r="O1808" s="72"/>
      <c r="P1808" s="72"/>
      <c r="Q1808" s="72"/>
      <c r="R1808" s="59"/>
      <c r="S1808" s="72"/>
      <c r="T1808" s="72"/>
      <c r="U1808" s="72"/>
      <c r="V1808" s="72"/>
      <c r="W1808" s="59"/>
      <c r="X1808" s="72"/>
      <c r="Y1808" s="72"/>
      <c r="Z1808" s="72"/>
      <c r="AA1808" s="72"/>
      <c r="AB1808" s="59"/>
      <c r="AC1808" s="62"/>
      <c r="AD1808" s="75" t="str">
        <f>SamstagHaupt!G79</f>
        <v>M50</v>
      </c>
      <c r="AE1808" s="76"/>
      <c r="AF1808" s="76"/>
      <c r="AG1808" s="75" t="s">
        <v>34</v>
      </c>
      <c r="AH1808" s="76"/>
      <c r="AI1808" s="76"/>
      <c r="AJ1808" s="76"/>
      <c r="AK1808" s="76"/>
    </row>
    <row r="1809" spans="1:37">
      <c r="A1809" s="65" t="s">
        <v>100</v>
      </c>
      <c r="C1809" s="66"/>
      <c r="D1809" s="67"/>
      <c r="E1809" s="67"/>
      <c r="F1809" s="67"/>
      <c r="G1809" s="67"/>
      <c r="H1809" s="68"/>
      <c r="I1809" s="67"/>
      <c r="J1809" s="67"/>
      <c r="K1809" s="67"/>
      <c r="L1809" s="67"/>
      <c r="M1809" s="68"/>
      <c r="N1809" s="67"/>
      <c r="O1809" s="67"/>
      <c r="P1809" s="67"/>
      <c r="Q1809" s="67"/>
      <c r="R1809" s="68"/>
      <c r="S1809" s="67"/>
      <c r="T1809" s="67"/>
      <c r="U1809" s="67"/>
      <c r="V1809" s="67"/>
      <c r="W1809" s="68"/>
      <c r="X1809" s="67"/>
      <c r="Y1809" s="67"/>
      <c r="Z1809" s="67"/>
      <c r="AA1809" s="67"/>
      <c r="AB1809" s="68"/>
      <c r="AC1809" s="62"/>
      <c r="AD1809" s="77"/>
      <c r="AE1809" s="62"/>
      <c r="AF1809" s="62"/>
      <c r="AG1809" s="62"/>
      <c r="AH1809" s="62"/>
      <c r="AI1809" s="62"/>
      <c r="AJ1809" s="62"/>
      <c r="AK1809" s="62"/>
    </row>
    <row r="1810" spans="1:37">
      <c r="A1810" s="70" t="s">
        <v>101</v>
      </c>
      <c r="B1810" s="58"/>
      <c r="C1810" s="71"/>
      <c r="D1810" s="72"/>
      <c r="E1810" s="72"/>
      <c r="F1810" s="72"/>
      <c r="G1810" s="72"/>
      <c r="H1810" s="59"/>
      <c r="I1810" s="72"/>
      <c r="J1810" s="72"/>
      <c r="K1810" s="72"/>
      <c r="L1810" s="72"/>
      <c r="M1810" s="59"/>
      <c r="N1810" s="72"/>
      <c r="O1810" s="72"/>
      <c r="P1810" s="72"/>
      <c r="Q1810" s="72"/>
      <c r="R1810" s="59"/>
      <c r="S1810" s="72"/>
      <c r="T1810" s="72"/>
      <c r="U1810" s="72"/>
      <c r="V1810" s="72"/>
      <c r="W1810" s="59"/>
      <c r="X1810" s="72"/>
      <c r="Y1810" s="72"/>
      <c r="Z1810" s="72"/>
      <c r="AA1810" s="72"/>
      <c r="AB1810" s="59"/>
      <c r="AC1810" s="62"/>
      <c r="AD1810" s="78" t="s">
        <v>104</v>
      </c>
      <c r="AE1810" s="76"/>
      <c r="AF1810" s="76"/>
      <c r="AG1810" s="76"/>
      <c r="AH1810" s="79"/>
      <c r="AI1810" s="76"/>
      <c r="AJ1810" s="76"/>
      <c r="AK1810" s="80"/>
    </row>
    <row r="1811" spans="1:37">
      <c r="D1811" s="64"/>
      <c r="AD1811" s="81"/>
      <c r="AE1811" s="52"/>
      <c r="AF1811" s="52"/>
      <c r="AG1811" s="52"/>
      <c r="AH1811" s="82"/>
      <c r="AI1811" s="52"/>
      <c r="AJ1811" s="52"/>
      <c r="AK1811" s="53"/>
    </row>
    <row r="1812" spans="1:37">
      <c r="A1812" s="83" t="s">
        <v>105</v>
      </c>
      <c r="B1812" s="76"/>
      <c r="C1812" s="80"/>
      <c r="D1812" s="84"/>
      <c r="E1812" s="84" t="s">
        <v>100</v>
      </c>
      <c r="F1812" s="85" t="s">
        <v>21</v>
      </c>
      <c r="G1812" s="84" t="s">
        <v>101</v>
      </c>
      <c r="H1812" s="86"/>
      <c r="I1812" s="84" t="s">
        <v>106</v>
      </c>
      <c r="J1812" s="84"/>
      <c r="K1812" s="84"/>
      <c r="L1812" s="84"/>
      <c r="M1812" s="86"/>
      <c r="N1812" s="84" t="s">
        <v>107</v>
      </c>
      <c r="O1812" s="84"/>
      <c r="P1812" s="84"/>
      <c r="Q1812" s="84"/>
      <c r="R1812" s="86"/>
      <c r="S1812" s="73"/>
      <c r="T1812" s="73"/>
      <c r="AD1812" s="87" t="s">
        <v>108</v>
      </c>
      <c r="AE1812" s="58"/>
      <c r="AF1812" s="58"/>
      <c r="AG1812" s="58"/>
      <c r="AH1812" s="72"/>
      <c r="AI1812" s="58"/>
      <c r="AJ1812" s="58"/>
      <c r="AK1812" s="59"/>
    </row>
    <row r="1813" spans="1:37">
      <c r="A1813" s="60"/>
      <c r="C1813" s="61"/>
      <c r="H1813" s="61"/>
      <c r="M1813" s="61"/>
      <c r="N1813" s="88"/>
      <c r="O1813" s="89"/>
      <c r="P1813" s="89"/>
      <c r="Q1813" s="89"/>
      <c r="R1813" s="90"/>
      <c r="S1813" s="62"/>
      <c r="T1813" s="56" t="s">
        <v>109</v>
      </c>
      <c r="AD1813" s="91"/>
      <c r="AE1813" s="62"/>
      <c r="AF1813" s="62"/>
      <c r="AG1813" s="62"/>
      <c r="AH1813" s="92"/>
      <c r="AI1813" s="62"/>
      <c r="AJ1813" s="62"/>
      <c r="AK1813" s="61"/>
    </row>
    <row r="1814" spans="1:37">
      <c r="A1814" s="93" t="s">
        <v>110</v>
      </c>
      <c r="B1814" s="58"/>
      <c r="C1814" s="59"/>
      <c r="D1814" s="58"/>
      <c r="E1814" s="58"/>
      <c r="F1814" s="94" t="s">
        <v>21</v>
      </c>
      <c r="G1814" s="58"/>
      <c r="H1814" s="59"/>
      <c r="I1814" s="58"/>
      <c r="J1814" s="58"/>
      <c r="K1814" s="94" t="s">
        <v>21</v>
      </c>
      <c r="L1814" s="58"/>
      <c r="M1814" s="59"/>
      <c r="N1814" s="95"/>
      <c r="O1814" s="95"/>
      <c r="P1814" s="96"/>
      <c r="Q1814" s="97"/>
      <c r="R1814" s="98"/>
      <c r="S1814" s="62"/>
      <c r="T1814" s="62"/>
      <c r="AD1814" s="87" t="s">
        <v>111</v>
      </c>
      <c r="AE1814" s="58"/>
      <c r="AF1814" s="58"/>
      <c r="AG1814" s="58"/>
      <c r="AH1814" s="72"/>
      <c r="AI1814" s="58"/>
      <c r="AJ1814" s="58"/>
      <c r="AK1814" s="59"/>
    </row>
    <row r="1815" spans="1:37">
      <c r="A1815" s="60"/>
      <c r="C1815" s="61"/>
      <c r="H1815" s="61"/>
      <c r="K1815" s="99"/>
      <c r="M1815" s="61"/>
      <c r="N1815" s="62"/>
      <c r="Q1815" s="100"/>
      <c r="R1815" s="61"/>
      <c r="S1815" s="62"/>
      <c r="T1815" s="58"/>
      <c r="U1815" s="58"/>
      <c r="V1815" s="58"/>
      <c r="W1815" s="58"/>
      <c r="X1815" s="58"/>
      <c r="Y1815" s="58"/>
      <c r="Z1815" s="58"/>
      <c r="AA1815" s="58"/>
      <c r="AB1815" s="58"/>
      <c r="AC1815" s="62"/>
      <c r="AD1815" s="91"/>
      <c r="AE1815" s="62"/>
      <c r="AF1815" s="62"/>
      <c r="AG1815" s="62"/>
      <c r="AH1815" s="92"/>
      <c r="AI1815" s="62"/>
      <c r="AJ1815" s="62"/>
      <c r="AK1815" s="61"/>
    </row>
    <row r="1816" spans="1:37">
      <c r="A1816" s="93" t="s">
        <v>112</v>
      </c>
      <c r="B1816" s="58"/>
      <c r="C1816" s="59"/>
      <c r="D1816" s="58"/>
      <c r="E1816" s="58"/>
      <c r="F1816" s="94" t="s">
        <v>21</v>
      </c>
      <c r="G1816" s="58"/>
      <c r="H1816" s="59"/>
      <c r="I1816" s="58"/>
      <c r="J1816" s="58"/>
      <c r="K1816" s="94" t="s">
        <v>21</v>
      </c>
      <c r="L1816" s="58"/>
      <c r="M1816" s="59"/>
      <c r="N1816" s="58"/>
      <c r="O1816" s="58"/>
      <c r="P1816" s="94" t="s">
        <v>21</v>
      </c>
      <c r="Q1816" s="101"/>
      <c r="R1816" s="59"/>
      <c r="S1816" s="62"/>
      <c r="T1816" s="62"/>
      <c r="AD1816" s="87" t="s">
        <v>113</v>
      </c>
      <c r="AE1816" s="58"/>
      <c r="AF1816" s="58"/>
      <c r="AG1816" s="58"/>
      <c r="AH1816" s="72"/>
      <c r="AI1816" s="58"/>
      <c r="AJ1816" s="58"/>
      <c r="AK1816" s="59"/>
    </row>
    <row r="1817" spans="1:37">
      <c r="AD1817" s="91" t="s">
        <v>114</v>
      </c>
      <c r="AE1817" s="62"/>
      <c r="AF1817" s="62"/>
      <c r="AG1817" s="62"/>
      <c r="AH1817" s="92"/>
      <c r="AI1817" s="62"/>
      <c r="AJ1817" s="62"/>
      <c r="AK1817" s="61"/>
    </row>
    <row r="1818" spans="1:37">
      <c r="A1818" s="102"/>
      <c r="B1818" s="76"/>
      <c r="C1818" s="76"/>
      <c r="D1818" s="76"/>
      <c r="E1818" s="76" t="s">
        <v>100</v>
      </c>
      <c r="F1818" s="76"/>
      <c r="G1818" s="76"/>
      <c r="H1818" s="76"/>
      <c r="I1818" s="76"/>
      <c r="J1818" s="76"/>
      <c r="K1818" s="76"/>
      <c r="L1818" s="76"/>
      <c r="M1818" s="76"/>
      <c r="N1818" s="85" t="s">
        <v>40</v>
      </c>
      <c r="O1818" s="76"/>
      <c r="P1818" s="76"/>
      <c r="Q1818" s="76"/>
      <c r="R1818" s="76"/>
      <c r="S1818" s="76"/>
      <c r="T1818" s="76" t="s">
        <v>101</v>
      </c>
      <c r="U1818" s="76"/>
      <c r="V1818" s="76"/>
      <c r="W1818" s="76"/>
      <c r="X1818" s="76"/>
      <c r="Y1818" s="76"/>
      <c r="Z1818" s="76"/>
      <c r="AA1818" s="76"/>
      <c r="AB1818" s="80"/>
      <c r="AD1818" s="87" t="s">
        <v>115</v>
      </c>
      <c r="AE1818" s="58"/>
      <c r="AF1818" s="58"/>
      <c r="AG1818" s="58"/>
      <c r="AH1818" s="72"/>
      <c r="AI1818" s="58"/>
      <c r="AJ1818" s="58"/>
      <c r="AK1818" s="59"/>
    </row>
    <row r="1819" spans="1:37">
      <c r="A1819" s="103" t="s">
        <v>116</v>
      </c>
      <c r="B1819" s="104" t="s">
        <v>117</v>
      </c>
      <c r="C1819" s="104"/>
      <c r="D1819" s="104"/>
      <c r="E1819" s="104"/>
      <c r="F1819" s="104"/>
      <c r="G1819" s="105"/>
      <c r="H1819" s="104" t="s">
        <v>118</v>
      </c>
      <c r="I1819" s="104"/>
      <c r="J1819" s="105"/>
      <c r="K1819" s="106" t="s">
        <v>119</v>
      </c>
      <c r="L1819" s="107" t="s">
        <v>120</v>
      </c>
      <c r="M1819" s="108"/>
      <c r="N1819" s="109" t="s">
        <v>94</v>
      </c>
      <c r="O1819" s="105" t="s">
        <v>116</v>
      </c>
      <c r="P1819" s="104" t="s">
        <v>117</v>
      </c>
      <c r="Q1819" s="104"/>
      <c r="R1819" s="104"/>
      <c r="S1819" s="104"/>
      <c r="T1819" s="104"/>
      <c r="U1819" s="105"/>
      <c r="V1819" s="104" t="s">
        <v>118</v>
      </c>
      <c r="W1819" s="104"/>
      <c r="X1819" s="105"/>
      <c r="Y1819" s="106" t="s">
        <v>119</v>
      </c>
      <c r="Z1819" s="107" t="s">
        <v>120</v>
      </c>
      <c r="AA1819" s="108"/>
      <c r="AB1819" s="109" t="s">
        <v>94</v>
      </c>
    </row>
    <row r="1820" spans="1:37">
      <c r="A1820" s="110" t="s">
        <v>121</v>
      </c>
      <c r="B1820" s="111"/>
      <c r="C1820" s="111"/>
      <c r="D1820" s="111"/>
      <c r="E1820" s="111"/>
      <c r="F1820" s="111"/>
      <c r="G1820" s="112"/>
      <c r="H1820" s="111"/>
      <c r="I1820" s="111"/>
      <c r="J1820" s="112"/>
      <c r="K1820" s="113"/>
      <c r="L1820" s="114"/>
      <c r="M1820" s="115"/>
      <c r="N1820" s="116"/>
      <c r="O1820" s="117" t="s">
        <v>121</v>
      </c>
      <c r="P1820" s="111"/>
      <c r="Q1820" s="111"/>
      <c r="R1820" s="111"/>
      <c r="S1820" s="111"/>
      <c r="T1820" s="111"/>
      <c r="U1820" s="112"/>
      <c r="V1820" s="111"/>
      <c r="W1820" s="111"/>
      <c r="X1820" s="112"/>
      <c r="Y1820" s="113"/>
      <c r="Z1820" s="114"/>
      <c r="AA1820" s="115"/>
      <c r="AB1820" s="116"/>
      <c r="AD1820" s="64" t="s">
        <v>122</v>
      </c>
    </row>
    <row r="1821" spans="1:37">
      <c r="A1821" s="110" t="s">
        <v>123</v>
      </c>
      <c r="B1821" s="111"/>
      <c r="C1821" s="111"/>
      <c r="D1821" s="111"/>
      <c r="E1821" s="111"/>
      <c r="F1821" s="111"/>
      <c r="G1821" s="112"/>
      <c r="H1821" s="111"/>
      <c r="I1821" s="111"/>
      <c r="J1821" s="112"/>
      <c r="K1821" s="118"/>
      <c r="L1821" s="119"/>
      <c r="M1821" s="112"/>
      <c r="N1821" s="116"/>
      <c r="O1821" s="117" t="s">
        <v>123</v>
      </c>
      <c r="P1821" s="111"/>
      <c r="Q1821" s="111"/>
      <c r="R1821" s="111"/>
      <c r="S1821" s="111"/>
      <c r="T1821" s="111"/>
      <c r="U1821" s="112"/>
      <c r="V1821" s="111"/>
      <c r="W1821" s="111"/>
      <c r="X1821" s="112"/>
      <c r="Y1821" s="118"/>
      <c r="Z1821" s="119"/>
      <c r="AA1821" s="112"/>
      <c r="AB1821" s="116"/>
      <c r="AD1821" s="120"/>
      <c r="AE1821" s="58"/>
      <c r="AF1821" s="58"/>
      <c r="AG1821" s="58"/>
      <c r="AH1821" s="58"/>
      <c r="AI1821" s="58"/>
      <c r="AJ1821" s="58"/>
      <c r="AK1821" s="58"/>
    </row>
    <row r="1822" spans="1:37">
      <c r="A1822" s="110" t="s">
        <v>124</v>
      </c>
      <c r="B1822" s="111"/>
      <c r="C1822" s="111"/>
      <c r="D1822" s="111"/>
      <c r="E1822" s="111"/>
      <c r="F1822" s="111"/>
      <c r="G1822" s="112"/>
      <c r="H1822" s="111"/>
      <c r="I1822" s="111"/>
      <c r="J1822" s="112"/>
      <c r="K1822" s="118"/>
      <c r="L1822" s="119"/>
      <c r="M1822" s="112"/>
      <c r="N1822" s="116"/>
      <c r="O1822" s="117" t="s">
        <v>124</v>
      </c>
      <c r="P1822" s="111"/>
      <c r="Q1822" s="111"/>
      <c r="R1822" s="111"/>
      <c r="S1822" s="111"/>
      <c r="T1822" s="111"/>
      <c r="U1822" s="112"/>
      <c r="V1822" s="111"/>
      <c r="W1822" s="111"/>
      <c r="X1822" s="112"/>
      <c r="Y1822" s="118"/>
      <c r="Z1822" s="119"/>
      <c r="AA1822" s="112"/>
      <c r="AB1822" s="116"/>
      <c r="AD1822" s="64" t="s">
        <v>96</v>
      </c>
    </row>
    <row r="1823" spans="1:37">
      <c r="A1823" s="110" t="s">
        <v>125</v>
      </c>
      <c r="B1823" s="111"/>
      <c r="C1823" s="111"/>
      <c r="D1823" s="111"/>
      <c r="E1823" s="111"/>
      <c r="F1823" s="111"/>
      <c r="G1823" s="112"/>
      <c r="H1823" s="111"/>
      <c r="I1823" s="111"/>
      <c r="J1823" s="112"/>
      <c r="K1823" s="118"/>
      <c r="L1823" s="119"/>
      <c r="M1823" s="112"/>
      <c r="N1823" s="116"/>
      <c r="O1823" s="117" t="s">
        <v>125</v>
      </c>
      <c r="P1823" s="111"/>
      <c r="Q1823" s="111"/>
      <c r="R1823" s="111"/>
      <c r="S1823" s="111"/>
      <c r="T1823" s="111"/>
      <c r="U1823" s="112"/>
      <c r="V1823" s="111"/>
      <c r="W1823" s="111"/>
      <c r="X1823" s="112"/>
      <c r="Y1823" s="118"/>
      <c r="Z1823" s="119"/>
      <c r="AA1823" s="112"/>
      <c r="AB1823" s="116"/>
      <c r="AD1823" s="120"/>
      <c r="AE1823" s="58"/>
      <c r="AF1823" s="58"/>
      <c r="AG1823" s="58"/>
      <c r="AH1823" s="58"/>
      <c r="AI1823" s="58"/>
      <c r="AJ1823" s="58"/>
      <c r="AK1823" s="58"/>
    </row>
    <row r="1824" spans="1:37">
      <c r="A1824" s="110" t="s">
        <v>126</v>
      </c>
      <c r="B1824" s="111"/>
      <c r="C1824" s="111"/>
      <c r="D1824" s="111"/>
      <c r="E1824" s="111"/>
      <c r="F1824" s="111"/>
      <c r="G1824" s="112"/>
      <c r="H1824" s="111"/>
      <c r="I1824" s="111"/>
      <c r="J1824" s="112"/>
      <c r="K1824" s="118"/>
      <c r="L1824" s="119"/>
      <c r="M1824" s="112"/>
      <c r="N1824" s="116"/>
      <c r="O1824" s="117" t="s">
        <v>126</v>
      </c>
      <c r="P1824" s="111"/>
      <c r="Q1824" s="111"/>
      <c r="R1824" s="111"/>
      <c r="S1824" s="111"/>
      <c r="T1824" s="111"/>
      <c r="U1824" s="112"/>
      <c r="V1824" s="111"/>
      <c r="W1824" s="111"/>
      <c r="X1824" s="112"/>
      <c r="Y1824" s="118"/>
      <c r="Z1824" s="119"/>
      <c r="AA1824" s="112"/>
      <c r="AB1824" s="116"/>
      <c r="AD1824" s="64" t="s">
        <v>127</v>
      </c>
    </row>
    <row r="1825" spans="1:37">
      <c r="A1825" s="121" t="s">
        <v>128</v>
      </c>
      <c r="B1825" s="58"/>
      <c r="C1825" s="58"/>
      <c r="D1825" s="58"/>
      <c r="E1825" s="58"/>
      <c r="F1825" s="58"/>
      <c r="G1825" s="72"/>
      <c r="H1825" s="58"/>
      <c r="I1825" s="58"/>
      <c r="J1825" s="72"/>
      <c r="K1825" s="122"/>
      <c r="L1825" s="123"/>
      <c r="M1825" s="72"/>
      <c r="N1825" s="59"/>
      <c r="O1825" s="124" t="s">
        <v>128</v>
      </c>
      <c r="P1825" s="58"/>
      <c r="Q1825" s="58"/>
      <c r="R1825" s="58"/>
      <c r="S1825" s="58"/>
      <c r="T1825" s="58"/>
      <c r="U1825" s="72"/>
      <c r="V1825" s="58"/>
      <c r="W1825" s="58"/>
      <c r="X1825" s="72"/>
      <c r="Y1825" s="122"/>
      <c r="Z1825" s="123"/>
      <c r="AA1825" s="72"/>
      <c r="AB1825" s="59"/>
      <c r="AD1825" s="120"/>
      <c r="AE1825" s="125" t="str">
        <f>Daten!$A$35</f>
        <v>Fredenbeck</v>
      </c>
      <c r="AF1825" s="58"/>
      <c r="AG1825" s="58"/>
      <c r="AH1825" s="58"/>
      <c r="AI1825" s="58"/>
      <c r="AJ1825" s="58"/>
      <c r="AK1825" s="58"/>
    </row>
    <row r="1826" spans="1:37">
      <c r="A1826" s="65" t="s">
        <v>129</v>
      </c>
      <c r="N1826" s="61"/>
      <c r="O1826" s="64" t="s">
        <v>129</v>
      </c>
      <c r="AB1826" s="61"/>
      <c r="AD1826" s="64" t="s">
        <v>130</v>
      </c>
    </row>
    <row r="1827" spans="1:37">
      <c r="A1827" s="57"/>
      <c r="B1827" s="58"/>
      <c r="C1827" s="58"/>
      <c r="D1827" s="58"/>
      <c r="E1827" s="58"/>
      <c r="F1827" s="58"/>
      <c r="G1827" s="58"/>
      <c r="H1827" s="58"/>
      <c r="I1827" s="58"/>
      <c r="J1827" s="58"/>
      <c r="K1827" s="58"/>
      <c r="L1827" s="58"/>
      <c r="M1827" s="58"/>
      <c r="N1827" s="59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8"/>
      <c r="AB1827" s="59"/>
      <c r="AD1827" s="58"/>
      <c r="AE1827" s="126" t="str">
        <f>Daten!$A$32</f>
        <v>05.05.2017</v>
      </c>
      <c r="AF1827" s="58"/>
      <c r="AG1827" s="58"/>
      <c r="AH1827" s="58"/>
      <c r="AI1827" s="58"/>
      <c r="AJ1827" s="58"/>
      <c r="AK1827" s="58"/>
    </row>
    <row r="1828" spans="1:37">
      <c r="A1828" s="51" t="s">
        <v>95</v>
      </c>
      <c r="B1828" s="52"/>
      <c r="C1828" s="52"/>
      <c r="D1828" s="52"/>
      <c r="E1828" s="53"/>
      <c r="F1828" s="54" t="s">
        <v>96</v>
      </c>
      <c r="G1828" s="52"/>
      <c r="H1828" s="52"/>
      <c r="I1828" s="52"/>
      <c r="J1828" s="52"/>
      <c r="K1828" s="52"/>
      <c r="L1828" s="52"/>
      <c r="M1828" s="52"/>
      <c r="N1828" s="52"/>
      <c r="O1828" s="52"/>
      <c r="P1828" s="53"/>
      <c r="Q1828" s="54" t="s">
        <v>97</v>
      </c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3"/>
      <c r="AC1828" s="55" t="s">
        <v>98</v>
      </c>
    </row>
    <row r="1829" spans="1:37">
      <c r="A1829" s="57"/>
      <c r="B1829" s="58"/>
      <c r="C1829" s="58"/>
      <c r="D1829" s="58"/>
      <c r="E1829" s="59"/>
      <c r="F1829" s="58"/>
      <c r="G1829" s="58"/>
      <c r="H1829" s="58"/>
      <c r="I1829" s="58"/>
      <c r="J1829" s="58"/>
      <c r="K1829" s="58"/>
      <c r="L1829" s="58"/>
      <c r="M1829" s="58"/>
      <c r="N1829" s="58"/>
      <c r="O1829" s="58"/>
      <c r="P1829" s="59"/>
      <c r="Q1829" s="58"/>
      <c r="R1829" s="58" t="e">
        <f ca="1">SamstagHaupt!P80</f>
        <v>#N/A</v>
      </c>
      <c r="S1829" s="58"/>
      <c r="T1829" s="58"/>
      <c r="U1829" s="58"/>
      <c r="V1829" s="58"/>
      <c r="W1829" s="58"/>
      <c r="X1829" s="58"/>
      <c r="Y1829" s="58"/>
      <c r="Z1829" s="58"/>
      <c r="AA1829" s="58" t="str">
        <f>SamstagHaupt!N80</f>
        <v>F30</v>
      </c>
      <c r="AB1829" s="59"/>
      <c r="AC1829" s="55" t="s">
        <v>99</v>
      </c>
    </row>
    <row r="1830" spans="1:37" ht="15.95" customHeight="1">
      <c r="A1830" s="60" t="s">
        <v>100</v>
      </c>
      <c r="C1830" s="56" t="e">
        <f ca="1">SamstagHaupt!I80</f>
        <v>#N/A</v>
      </c>
      <c r="M1830" s="61"/>
      <c r="N1830" s="62" t="s">
        <v>101</v>
      </c>
      <c r="O1830" s="63"/>
      <c r="P1830" s="56" t="e">
        <f ca="1">SamstagHaupt!M80</f>
        <v>#N/A</v>
      </c>
      <c r="AB1830" s="61"/>
    </row>
    <row r="1831" spans="1:37">
      <c r="A1831" s="57"/>
      <c r="B1831" s="58"/>
      <c r="C1831" s="58"/>
      <c r="M1831" s="61"/>
      <c r="N1831" s="62"/>
      <c r="AB1831" s="61"/>
      <c r="AD1831" s="64" t="s">
        <v>37</v>
      </c>
      <c r="AG1831" s="64" t="s">
        <v>102</v>
      </c>
      <c r="AJ1831" s="64" t="s">
        <v>39</v>
      </c>
    </row>
    <row r="1832" spans="1:37">
      <c r="A1832" s="65" t="s">
        <v>100</v>
      </c>
      <c r="C1832" s="66"/>
      <c r="D1832" s="67"/>
      <c r="E1832" s="67"/>
      <c r="F1832" s="67"/>
      <c r="G1832" s="67"/>
      <c r="H1832" s="68"/>
      <c r="I1832" s="67"/>
      <c r="J1832" s="67"/>
      <c r="K1832" s="67"/>
      <c r="L1832" s="67"/>
      <c r="M1832" s="68"/>
      <c r="N1832" s="67"/>
      <c r="O1832" s="67"/>
      <c r="P1832" s="67"/>
      <c r="Q1832" s="67"/>
      <c r="R1832" s="68"/>
      <c r="S1832" s="67"/>
      <c r="T1832" s="67"/>
      <c r="U1832" s="67"/>
      <c r="V1832" s="67"/>
      <c r="W1832" s="68"/>
      <c r="X1832" s="67"/>
      <c r="Y1832" s="67"/>
      <c r="Z1832" s="67"/>
      <c r="AA1832" s="67"/>
      <c r="AB1832" s="68"/>
      <c r="AC1832" s="62"/>
      <c r="AD1832" s="69"/>
      <c r="AE1832" s="53"/>
      <c r="AF1832" s="62"/>
      <c r="AG1832" s="69"/>
      <c r="AH1832" s="53"/>
      <c r="AJ1832" s="69"/>
      <c r="AK1832" s="53"/>
    </row>
    <row r="1833" spans="1:37">
      <c r="A1833" s="70" t="s">
        <v>101</v>
      </c>
      <c r="B1833" s="58"/>
      <c r="C1833" s="71"/>
      <c r="D1833" s="72"/>
      <c r="E1833" s="72"/>
      <c r="F1833" s="72"/>
      <c r="G1833" s="72"/>
      <c r="H1833" s="59"/>
      <c r="I1833" s="72"/>
      <c r="J1833" s="72"/>
      <c r="K1833" s="72"/>
      <c r="L1833" s="72"/>
      <c r="M1833" s="59"/>
      <c r="N1833" s="72"/>
      <c r="O1833" s="72"/>
      <c r="P1833" s="72"/>
      <c r="Q1833" s="72"/>
      <c r="R1833" s="59"/>
      <c r="S1833" s="72"/>
      <c r="T1833" s="72"/>
      <c r="U1833" s="72"/>
      <c r="V1833" s="72"/>
      <c r="W1833" s="59"/>
      <c r="X1833" s="72"/>
      <c r="Y1833" s="72"/>
      <c r="Z1833" s="72"/>
      <c r="AA1833" s="72"/>
      <c r="AB1833" s="59"/>
      <c r="AC1833" s="62"/>
      <c r="AD1833" s="462">
        <f>SamstagHaupt!C80</f>
        <v>15</v>
      </c>
      <c r="AE1833" s="463"/>
      <c r="AF1833" s="62"/>
      <c r="AG1833" s="462">
        <f>SamstagHaupt!E80</f>
        <v>59</v>
      </c>
      <c r="AH1833" s="463"/>
      <c r="AJ1833" s="462">
        <f>SamstagHaupt!F80</f>
        <v>3</v>
      </c>
      <c r="AK1833" s="463"/>
    </row>
    <row r="1834" spans="1:37">
      <c r="A1834" s="65" t="s">
        <v>100</v>
      </c>
      <c r="C1834" s="66"/>
      <c r="D1834" s="67"/>
      <c r="E1834" s="67"/>
      <c r="F1834" s="67"/>
      <c r="G1834" s="67"/>
      <c r="H1834" s="68"/>
      <c r="I1834" s="67"/>
      <c r="J1834" s="67"/>
      <c r="K1834" s="67"/>
      <c r="L1834" s="67"/>
      <c r="M1834" s="68"/>
      <c r="N1834" s="67"/>
      <c r="O1834" s="67"/>
      <c r="P1834" s="67"/>
      <c r="Q1834" s="67"/>
      <c r="R1834" s="68"/>
      <c r="S1834" s="67"/>
      <c r="T1834" s="67"/>
      <c r="U1834" s="67"/>
      <c r="V1834" s="67"/>
      <c r="W1834" s="68"/>
      <c r="X1834" s="67"/>
      <c r="Y1834" s="67"/>
      <c r="Z1834" s="67"/>
      <c r="AA1834" s="67"/>
      <c r="AB1834" s="68"/>
      <c r="AC1834" s="62"/>
      <c r="AD1834" s="57"/>
      <c r="AE1834" s="59"/>
      <c r="AF1834" s="62"/>
      <c r="AG1834" s="57"/>
      <c r="AH1834" s="59"/>
      <c r="AJ1834" s="57"/>
      <c r="AK1834" s="59"/>
    </row>
    <row r="1835" spans="1:37">
      <c r="A1835" s="70" t="s">
        <v>101</v>
      </c>
      <c r="B1835" s="58"/>
      <c r="C1835" s="71"/>
      <c r="D1835" s="72"/>
      <c r="E1835" s="72"/>
      <c r="F1835" s="72"/>
      <c r="G1835" s="72"/>
      <c r="H1835" s="59"/>
      <c r="I1835" s="72"/>
      <c r="J1835" s="72"/>
      <c r="K1835" s="72"/>
      <c r="L1835" s="72"/>
      <c r="M1835" s="59"/>
      <c r="N1835" s="72"/>
      <c r="O1835" s="72"/>
      <c r="P1835" s="72"/>
      <c r="Q1835" s="72"/>
      <c r="R1835" s="59"/>
      <c r="S1835" s="72"/>
      <c r="T1835" s="72"/>
      <c r="U1835" s="72"/>
      <c r="V1835" s="72"/>
      <c r="W1835" s="59"/>
      <c r="X1835" s="72"/>
      <c r="Y1835" s="72"/>
      <c r="Z1835" s="72"/>
      <c r="AA1835" s="72"/>
      <c r="AB1835" s="59"/>
      <c r="AC1835" s="62"/>
      <c r="AD1835" s="62"/>
      <c r="AE1835" s="62"/>
      <c r="AF1835" s="62"/>
      <c r="AG1835" s="62"/>
    </row>
    <row r="1836" spans="1:37">
      <c r="A1836" s="65" t="s">
        <v>100</v>
      </c>
      <c r="C1836" s="66"/>
      <c r="D1836" s="67"/>
      <c r="E1836" s="67"/>
      <c r="F1836" s="67"/>
      <c r="G1836" s="67"/>
      <c r="H1836" s="68"/>
      <c r="I1836" s="67"/>
      <c r="J1836" s="67"/>
      <c r="K1836" s="67"/>
      <c r="L1836" s="67"/>
      <c r="M1836" s="68"/>
      <c r="N1836" s="67"/>
      <c r="O1836" s="67"/>
      <c r="P1836" s="67"/>
      <c r="Q1836" s="67"/>
      <c r="R1836" s="68"/>
      <c r="S1836" s="67"/>
      <c r="T1836" s="67"/>
      <c r="U1836" s="67"/>
      <c r="V1836" s="67"/>
      <c r="W1836" s="68"/>
      <c r="X1836" s="67"/>
      <c r="Y1836" s="67"/>
      <c r="Z1836" s="67"/>
      <c r="AA1836" s="67"/>
      <c r="AB1836" s="68"/>
      <c r="AC1836" s="62"/>
      <c r="AD1836" s="73" t="s">
        <v>103</v>
      </c>
      <c r="AE1836" s="62"/>
      <c r="AF1836" s="62"/>
      <c r="AG1836" s="62"/>
    </row>
    <row r="1837" spans="1:37">
      <c r="A1837" s="70" t="s">
        <v>101</v>
      </c>
      <c r="B1837" s="58"/>
      <c r="C1837" s="71"/>
      <c r="D1837" s="72"/>
      <c r="E1837" s="72"/>
      <c r="F1837" s="72"/>
      <c r="G1837" s="72"/>
      <c r="H1837" s="59"/>
      <c r="I1837" s="72"/>
      <c r="J1837" s="72"/>
      <c r="K1837" s="72"/>
      <c r="L1837" s="72"/>
      <c r="M1837" s="59"/>
      <c r="N1837" s="72"/>
      <c r="O1837" s="72"/>
      <c r="P1837" s="72"/>
      <c r="Q1837" s="72"/>
      <c r="R1837" s="59"/>
      <c r="S1837" s="72"/>
      <c r="T1837" s="72"/>
      <c r="U1837" s="72"/>
      <c r="V1837" s="72"/>
      <c r="W1837" s="59"/>
      <c r="X1837" s="72"/>
      <c r="Y1837" s="72"/>
      <c r="Z1837" s="72"/>
      <c r="AA1837" s="72"/>
      <c r="AB1837" s="59"/>
      <c r="AC1837" s="62"/>
      <c r="AD1837" s="62"/>
      <c r="AE1837" s="62"/>
      <c r="AF1837" s="62"/>
      <c r="AG1837" s="62"/>
    </row>
    <row r="1838" spans="1:37">
      <c r="A1838" s="65" t="s">
        <v>100</v>
      </c>
      <c r="C1838" s="66"/>
      <c r="D1838" s="67"/>
      <c r="E1838" s="67"/>
      <c r="F1838" s="67"/>
      <c r="G1838" s="67"/>
      <c r="H1838" s="68"/>
      <c r="I1838" s="67"/>
      <c r="J1838" s="67"/>
      <c r="K1838" s="67"/>
      <c r="L1838" s="67"/>
      <c r="M1838" s="68"/>
      <c r="N1838" s="67"/>
      <c r="O1838" s="67"/>
      <c r="P1838" s="67"/>
      <c r="Q1838" s="67"/>
      <c r="R1838" s="68"/>
      <c r="S1838" s="67"/>
      <c r="T1838" s="67"/>
      <c r="U1838" s="67"/>
      <c r="V1838" s="67"/>
      <c r="W1838" s="68"/>
      <c r="X1838" s="67"/>
      <c r="Y1838" s="67"/>
      <c r="Z1838" s="67"/>
      <c r="AA1838" s="67"/>
      <c r="AB1838" s="68"/>
      <c r="AC1838" s="62"/>
      <c r="AD1838" s="74" t="str">
        <f>Daten!$A$31</f>
        <v>DM Senioren 2017</v>
      </c>
      <c r="AE1838" s="58"/>
      <c r="AF1838" s="58"/>
      <c r="AG1838" s="58"/>
      <c r="AH1838" s="58"/>
      <c r="AI1838" s="58"/>
      <c r="AJ1838" s="58"/>
      <c r="AK1838" s="58"/>
    </row>
    <row r="1839" spans="1:37">
      <c r="A1839" s="70" t="s">
        <v>101</v>
      </c>
      <c r="B1839" s="58"/>
      <c r="C1839" s="71"/>
      <c r="D1839" s="72"/>
      <c r="E1839" s="72"/>
      <c r="F1839" s="72"/>
      <c r="G1839" s="72"/>
      <c r="H1839" s="59"/>
      <c r="I1839" s="72"/>
      <c r="J1839" s="72"/>
      <c r="K1839" s="72"/>
      <c r="L1839" s="72"/>
      <c r="M1839" s="59"/>
      <c r="N1839" s="72"/>
      <c r="O1839" s="72"/>
      <c r="P1839" s="72"/>
      <c r="Q1839" s="72"/>
      <c r="R1839" s="59"/>
      <c r="S1839" s="72"/>
      <c r="T1839" s="72"/>
      <c r="U1839" s="72"/>
      <c r="V1839" s="72"/>
      <c r="W1839" s="59"/>
      <c r="X1839" s="72"/>
      <c r="Y1839" s="72"/>
      <c r="Z1839" s="72"/>
      <c r="AA1839" s="72"/>
      <c r="AB1839" s="59"/>
      <c r="AC1839" s="62"/>
      <c r="AD1839" s="75" t="str">
        <f>SamstagHaupt!G80</f>
        <v>F30</v>
      </c>
      <c r="AE1839" s="76"/>
      <c r="AF1839" s="76"/>
      <c r="AG1839" s="75" t="s">
        <v>34</v>
      </c>
      <c r="AH1839" s="76"/>
      <c r="AI1839" s="76"/>
      <c r="AJ1839" s="76"/>
      <c r="AK1839" s="76"/>
    </row>
    <row r="1840" spans="1:37">
      <c r="A1840" s="65" t="s">
        <v>100</v>
      </c>
      <c r="C1840" s="66"/>
      <c r="D1840" s="67"/>
      <c r="E1840" s="67"/>
      <c r="F1840" s="67"/>
      <c r="G1840" s="67"/>
      <c r="H1840" s="68"/>
      <c r="I1840" s="67"/>
      <c r="J1840" s="67"/>
      <c r="K1840" s="67"/>
      <c r="L1840" s="67"/>
      <c r="M1840" s="68"/>
      <c r="N1840" s="67"/>
      <c r="O1840" s="67"/>
      <c r="P1840" s="67"/>
      <c r="Q1840" s="67"/>
      <c r="R1840" s="68"/>
      <c r="S1840" s="67"/>
      <c r="T1840" s="67"/>
      <c r="U1840" s="67"/>
      <c r="V1840" s="67"/>
      <c r="W1840" s="68"/>
      <c r="X1840" s="67"/>
      <c r="Y1840" s="67"/>
      <c r="Z1840" s="67"/>
      <c r="AA1840" s="67"/>
      <c r="AB1840" s="68"/>
      <c r="AC1840" s="62"/>
      <c r="AD1840" s="77"/>
      <c r="AE1840" s="62"/>
      <c r="AF1840" s="62"/>
      <c r="AG1840" s="62"/>
      <c r="AH1840" s="62"/>
      <c r="AI1840" s="62"/>
      <c r="AJ1840" s="62"/>
      <c r="AK1840" s="62"/>
    </row>
    <row r="1841" spans="1:37">
      <c r="A1841" s="70" t="s">
        <v>101</v>
      </c>
      <c r="B1841" s="58"/>
      <c r="C1841" s="71"/>
      <c r="D1841" s="72"/>
      <c r="E1841" s="72"/>
      <c r="F1841" s="72"/>
      <c r="G1841" s="72"/>
      <c r="H1841" s="59"/>
      <c r="I1841" s="72"/>
      <c r="J1841" s="72"/>
      <c r="K1841" s="72"/>
      <c r="L1841" s="72"/>
      <c r="M1841" s="59"/>
      <c r="N1841" s="72"/>
      <c r="O1841" s="72"/>
      <c r="P1841" s="72"/>
      <c r="Q1841" s="72"/>
      <c r="R1841" s="59"/>
      <c r="S1841" s="72"/>
      <c r="T1841" s="72"/>
      <c r="U1841" s="72"/>
      <c r="V1841" s="72"/>
      <c r="W1841" s="59"/>
      <c r="X1841" s="72"/>
      <c r="Y1841" s="72"/>
      <c r="Z1841" s="72"/>
      <c r="AA1841" s="72"/>
      <c r="AB1841" s="59"/>
      <c r="AC1841" s="62"/>
      <c r="AD1841" s="78" t="s">
        <v>104</v>
      </c>
      <c r="AE1841" s="76"/>
      <c r="AF1841" s="76"/>
      <c r="AG1841" s="76"/>
      <c r="AH1841" s="79"/>
      <c r="AI1841" s="76"/>
      <c r="AJ1841" s="76"/>
      <c r="AK1841" s="80"/>
    </row>
    <row r="1842" spans="1:37">
      <c r="D1842" s="64"/>
      <c r="AD1842" s="81"/>
      <c r="AE1842" s="52"/>
      <c r="AF1842" s="52"/>
      <c r="AG1842" s="52"/>
      <c r="AH1842" s="82"/>
      <c r="AI1842" s="52"/>
      <c r="AJ1842" s="52"/>
      <c r="AK1842" s="53"/>
    </row>
    <row r="1843" spans="1:37">
      <c r="A1843" s="83" t="s">
        <v>105</v>
      </c>
      <c r="B1843" s="76"/>
      <c r="C1843" s="80"/>
      <c r="D1843" s="84"/>
      <c r="E1843" s="84" t="s">
        <v>100</v>
      </c>
      <c r="F1843" s="85" t="s">
        <v>21</v>
      </c>
      <c r="G1843" s="84" t="s">
        <v>101</v>
      </c>
      <c r="H1843" s="86"/>
      <c r="I1843" s="84" t="s">
        <v>106</v>
      </c>
      <c r="J1843" s="84"/>
      <c r="K1843" s="84"/>
      <c r="L1843" s="84"/>
      <c r="M1843" s="86"/>
      <c r="N1843" s="84" t="s">
        <v>107</v>
      </c>
      <c r="O1843" s="84"/>
      <c r="P1843" s="84"/>
      <c r="Q1843" s="84"/>
      <c r="R1843" s="86"/>
      <c r="S1843" s="73"/>
      <c r="T1843" s="73"/>
      <c r="AD1843" s="87" t="s">
        <v>108</v>
      </c>
      <c r="AE1843" s="58"/>
      <c r="AF1843" s="58"/>
      <c r="AG1843" s="58"/>
      <c r="AH1843" s="72"/>
      <c r="AI1843" s="58"/>
      <c r="AJ1843" s="58"/>
      <c r="AK1843" s="59"/>
    </row>
    <row r="1844" spans="1:37">
      <c r="A1844" s="60"/>
      <c r="C1844" s="61"/>
      <c r="H1844" s="61"/>
      <c r="M1844" s="61"/>
      <c r="N1844" s="88"/>
      <c r="O1844" s="89"/>
      <c r="P1844" s="89"/>
      <c r="Q1844" s="89"/>
      <c r="R1844" s="90"/>
      <c r="S1844" s="62"/>
      <c r="T1844" s="56" t="s">
        <v>109</v>
      </c>
      <c r="AD1844" s="91"/>
      <c r="AE1844" s="62"/>
      <c r="AF1844" s="62"/>
      <c r="AG1844" s="62"/>
      <c r="AH1844" s="92"/>
      <c r="AI1844" s="62"/>
      <c r="AJ1844" s="62"/>
      <c r="AK1844" s="61"/>
    </row>
    <row r="1845" spans="1:37">
      <c r="A1845" s="93" t="s">
        <v>110</v>
      </c>
      <c r="B1845" s="58"/>
      <c r="C1845" s="59"/>
      <c r="D1845" s="58"/>
      <c r="E1845" s="58"/>
      <c r="F1845" s="94" t="s">
        <v>21</v>
      </c>
      <c r="G1845" s="58"/>
      <c r="H1845" s="59"/>
      <c r="I1845" s="58"/>
      <c r="J1845" s="58"/>
      <c r="K1845" s="94" t="s">
        <v>21</v>
      </c>
      <c r="L1845" s="58"/>
      <c r="M1845" s="59"/>
      <c r="N1845" s="95"/>
      <c r="O1845" s="95"/>
      <c r="P1845" s="96"/>
      <c r="Q1845" s="97"/>
      <c r="R1845" s="98"/>
      <c r="S1845" s="62"/>
      <c r="T1845" s="62"/>
      <c r="AD1845" s="87" t="s">
        <v>111</v>
      </c>
      <c r="AE1845" s="58"/>
      <c r="AF1845" s="58"/>
      <c r="AG1845" s="58"/>
      <c r="AH1845" s="72"/>
      <c r="AI1845" s="58"/>
      <c r="AJ1845" s="58"/>
      <c r="AK1845" s="59"/>
    </row>
    <row r="1846" spans="1:37">
      <c r="A1846" s="60"/>
      <c r="C1846" s="61"/>
      <c r="H1846" s="61"/>
      <c r="K1846" s="99"/>
      <c r="M1846" s="61"/>
      <c r="N1846" s="62"/>
      <c r="Q1846" s="100"/>
      <c r="R1846" s="61"/>
      <c r="S1846" s="62"/>
      <c r="T1846" s="58"/>
      <c r="U1846" s="58"/>
      <c r="V1846" s="58"/>
      <c r="W1846" s="58"/>
      <c r="X1846" s="58"/>
      <c r="Y1846" s="58"/>
      <c r="Z1846" s="58"/>
      <c r="AA1846" s="58"/>
      <c r="AB1846" s="58"/>
      <c r="AC1846" s="62"/>
      <c r="AD1846" s="91"/>
      <c r="AE1846" s="62"/>
      <c r="AF1846" s="62"/>
      <c r="AG1846" s="62"/>
      <c r="AH1846" s="92"/>
      <c r="AI1846" s="62"/>
      <c r="AJ1846" s="62"/>
      <c r="AK1846" s="61"/>
    </row>
    <row r="1847" spans="1:37">
      <c r="A1847" s="93" t="s">
        <v>112</v>
      </c>
      <c r="B1847" s="58"/>
      <c r="C1847" s="59"/>
      <c r="D1847" s="58"/>
      <c r="E1847" s="58"/>
      <c r="F1847" s="94" t="s">
        <v>21</v>
      </c>
      <c r="G1847" s="58"/>
      <c r="H1847" s="59"/>
      <c r="I1847" s="58"/>
      <c r="J1847" s="58"/>
      <c r="K1847" s="94" t="s">
        <v>21</v>
      </c>
      <c r="L1847" s="58"/>
      <c r="M1847" s="59"/>
      <c r="N1847" s="58"/>
      <c r="O1847" s="58"/>
      <c r="P1847" s="94" t="s">
        <v>21</v>
      </c>
      <c r="Q1847" s="101"/>
      <c r="R1847" s="59"/>
      <c r="S1847" s="62"/>
      <c r="T1847" s="62"/>
      <c r="AD1847" s="87" t="s">
        <v>113</v>
      </c>
      <c r="AE1847" s="58"/>
      <c r="AF1847" s="58"/>
      <c r="AG1847" s="58"/>
      <c r="AH1847" s="72"/>
      <c r="AI1847" s="58"/>
      <c r="AJ1847" s="58"/>
      <c r="AK1847" s="59"/>
    </row>
    <row r="1848" spans="1:37">
      <c r="AD1848" s="91" t="s">
        <v>114</v>
      </c>
      <c r="AE1848" s="62"/>
      <c r="AF1848" s="62"/>
      <c r="AG1848" s="62"/>
      <c r="AH1848" s="92"/>
      <c r="AI1848" s="62"/>
      <c r="AJ1848" s="62"/>
      <c r="AK1848" s="61"/>
    </row>
    <row r="1849" spans="1:37">
      <c r="A1849" s="102"/>
      <c r="B1849" s="76"/>
      <c r="C1849" s="76"/>
      <c r="D1849" s="76"/>
      <c r="E1849" s="76" t="s">
        <v>100</v>
      </c>
      <c r="F1849" s="76"/>
      <c r="G1849" s="76"/>
      <c r="H1849" s="76"/>
      <c r="I1849" s="76"/>
      <c r="J1849" s="76"/>
      <c r="K1849" s="76"/>
      <c r="L1849" s="76"/>
      <c r="M1849" s="76"/>
      <c r="N1849" s="85" t="s">
        <v>40</v>
      </c>
      <c r="O1849" s="76"/>
      <c r="P1849" s="76"/>
      <c r="Q1849" s="76"/>
      <c r="R1849" s="76"/>
      <c r="S1849" s="76"/>
      <c r="T1849" s="76" t="s">
        <v>101</v>
      </c>
      <c r="U1849" s="76"/>
      <c r="V1849" s="76"/>
      <c r="W1849" s="76"/>
      <c r="X1849" s="76"/>
      <c r="Y1849" s="76"/>
      <c r="Z1849" s="76"/>
      <c r="AA1849" s="76"/>
      <c r="AB1849" s="80"/>
      <c r="AD1849" s="87" t="s">
        <v>115</v>
      </c>
      <c r="AE1849" s="58"/>
      <c r="AF1849" s="58"/>
      <c r="AG1849" s="58"/>
      <c r="AH1849" s="72"/>
      <c r="AI1849" s="58"/>
      <c r="AJ1849" s="58"/>
      <c r="AK1849" s="59"/>
    </row>
    <row r="1850" spans="1:37">
      <c r="A1850" s="103" t="s">
        <v>116</v>
      </c>
      <c r="B1850" s="104" t="s">
        <v>117</v>
      </c>
      <c r="C1850" s="104"/>
      <c r="D1850" s="104"/>
      <c r="E1850" s="104"/>
      <c r="F1850" s="104"/>
      <c r="G1850" s="105"/>
      <c r="H1850" s="104" t="s">
        <v>118</v>
      </c>
      <c r="I1850" s="104"/>
      <c r="J1850" s="105"/>
      <c r="K1850" s="106" t="s">
        <v>119</v>
      </c>
      <c r="L1850" s="107" t="s">
        <v>120</v>
      </c>
      <c r="M1850" s="108"/>
      <c r="N1850" s="109" t="s">
        <v>94</v>
      </c>
      <c r="O1850" s="105" t="s">
        <v>116</v>
      </c>
      <c r="P1850" s="104" t="s">
        <v>117</v>
      </c>
      <c r="Q1850" s="104"/>
      <c r="R1850" s="104"/>
      <c r="S1850" s="104"/>
      <c r="T1850" s="104"/>
      <c r="U1850" s="105"/>
      <c r="V1850" s="104" t="s">
        <v>118</v>
      </c>
      <c r="W1850" s="104"/>
      <c r="X1850" s="105"/>
      <c r="Y1850" s="106" t="s">
        <v>119</v>
      </c>
      <c r="Z1850" s="107" t="s">
        <v>120</v>
      </c>
      <c r="AA1850" s="108"/>
      <c r="AB1850" s="109" t="s">
        <v>94</v>
      </c>
    </row>
    <row r="1851" spans="1:37">
      <c r="A1851" s="110" t="s">
        <v>121</v>
      </c>
      <c r="B1851" s="111"/>
      <c r="C1851" s="111"/>
      <c r="D1851" s="111"/>
      <c r="E1851" s="111"/>
      <c r="F1851" s="111"/>
      <c r="G1851" s="112"/>
      <c r="H1851" s="111"/>
      <c r="I1851" s="111"/>
      <c r="J1851" s="112"/>
      <c r="K1851" s="113"/>
      <c r="L1851" s="114"/>
      <c r="M1851" s="115"/>
      <c r="N1851" s="116"/>
      <c r="O1851" s="117" t="s">
        <v>121</v>
      </c>
      <c r="P1851" s="111"/>
      <c r="Q1851" s="111"/>
      <c r="R1851" s="111"/>
      <c r="S1851" s="111"/>
      <c r="T1851" s="111"/>
      <c r="U1851" s="112"/>
      <c r="V1851" s="111"/>
      <c r="W1851" s="111"/>
      <c r="X1851" s="112"/>
      <c r="Y1851" s="113"/>
      <c r="Z1851" s="114"/>
      <c r="AA1851" s="115"/>
      <c r="AB1851" s="116"/>
      <c r="AD1851" s="64" t="s">
        <v>122</v>
      </c>
    </row>
    <row r="1852" spans="1:37">
      <c r="A1852" s="110" t="s">
        <v>123</v>
      </c>
      <c r="B1852" s="111"/>
      <c r="C1852" s="111"/>
      <c r="D1852" s="111"/>
      <c r="E1852" s="111"/>
      <c r="F1852" s="111"/>
      <c r="G1852" s="112"/>
      <c r="H1852" s="111"/>
      <c r="I1852" s="111"/>
      <c r="J1852" s="112"/>
      <c r="K1852" s="118"/>
      <c r="L1852" s="119"/>
      <c r="M1852" s="112"/>
      <c r="N1852" s="116"/>
      <c r="O1852" s="117" t="s">
        <v>123</v>
      </c>
      <c r="P1852" s="111"/>
      <c r="Q1852" s="111"/>
      <c r="R1852" s="111"/>
      <c r="S1852" s="111"/>
      <c r="T1852" s="111"/>
      <c r="U1852" s="112"/>
      <c r="V1852" s="111"/>
      <c r="W1852" s="111"/>
      <c r="X1852" s="112"/>
      <c r="Y1852" s="118"/>
      <c r="Z1852" s="119"/>
      <c r="AA1852" s="112"/>
      <c r="AB1852" s="116"/>
      <c r="AD1852" s="120"/>
      <c r="AE1852" s="58"/>
      <c r="AF1852" s="58"/>
      <c r="AG1852" s="58"/>
      <c r="AH1852" s="58"/>
      <c r="AI1852" s="58"/>
      <c r="AJ1852" s="58"/>
      <c r="AK1852" s="58"/>
    </row>
    <row r="1853" spans="1:37">
      <c r="A1853" s="110" t="s">
        <v>124</v>
      </c>
      <c r="B1853" s="111"/>
      <c r="C1853" s="111"/>
      <c r="D1853" s="111"/>
      <c r="E1853" s="111"/>
      <c r="F1853" s="111"/>
      <c r="G1853" s="112"/>
      <c r="H1853" s="111"/>
      <c r="I1853" s="111"/>
      <c r="J1853" s="112"/>
      <c r="K1853" s="118"/>
      <c r="L1853" s="119"/>
      <c r="M1853" s="112"/>
      <c r="N1853" s="116"/>
      <c r="O1853" s="117" t="s">
        <v>124</v>
      </c>
      <c r="P1853" s="111"/>
      <c r="Q1853" s="111"/>
      <c r="R1853" s="111"/>
      <c r="S1853" s="111"/>
      <c r="T1853" s="111"/>
      <c r="U1853" s="112"/>
      <c r="V1853" s="111"/>
      <c r="W1853" s="111"/>
      <c r="X1853" s="112"/>
      <c r="Y1853" s="118"/>
      <c r="Z1853" s="119"/>
      <c r="AA1853" s="112"/>
      <c r="AB1853" s="116"/>
      <c r="AD1853" s="64" t="s">
        <v>96</v>
      </c>
    </row>
    <row r="1854" spans="1:37">
      <c r="A1854" s="110" t="s">
        <v>125</v>
      </c>
      <c r="B1854" s="111"/>
      <c r="C1854" s="111"/>
      <c r="D1854" s="111"/>
      <c r="E1854" s="111"/>
      <c r="F1854" s="111"/>
      <c r="G1854" s="112"/>
      <c r="H1854" s="111"/>
      <c r="I1854" s="111"/>
      <c r="J1854" s="112"/>
      <c r="K1854" s="118"/>
      <c r="L1854" s="119"/>
      <c r="M1854" s="112"/>
      <c r="N1854" s="116"/>
      <c r="O1854" s="117" t="s">
        <v>125</v>
      </c>
      <c r="P1854" s="111"/>
      <c r="Q1854" s="111"/>
      <c r="R1854" s="111"/>
      <c r="S1854" s="111"/>
      <c r="T1854" s="111"/>
      <c r="U1854" s="112"/>
      <c r="V1854" s="111"/>
      <c r="W1854" s="111"/>
      <c r="X1854" s="112"/>
      <c r="Y1854" s="118"/>
      <c r="Z1854" s="119"/>
      <c r="AA1854" s="112"/>
      <c r="AB1854" s="116"/>
      <c r="AD1854" s="120"/>
      <c r="AE1854" s="58"/>
      <c r="AF1854" s="58"/>
      <c r="AG1854" s="58"/>
      <c r="AH1854" s="58"/>
      <c r="AI1854" s="58"/>
      <c r="AJ1854" s="58"/>
      <c r="AK1854" s="58"/>
    </row>
    <row r="1855" spans="1:37">
      <c r="A1855" s="110" t="s">
        <v>126</v>
      </c>
      <c r="B1855" s="111"/>
      <c r="C1855" s="111"/>
      <c r="D1855" s="111"/>
      <c r="E1855" s="111"/>
      <c r="F1855" s="111"/>
      <c r="G1855" s="112"/>
      <c r="H1855" s="111"/>
      <c r="I1855" s="111"/>
      <c r="J1855" s="112"/>
      <c r="K1855" s="118"/>
      <c r="L1855" s="119"/>
      <c r="M1855" s="112"/>
      <c r="N1855" s="116"/>
      <c r="O1855" s="117" t="s">
        <v>126</v>
      </c>
      <c r="P1855" s="111"/>
      <c r="Q1855" s="111"/>
      <c r="R1855" s="111"/>
      <c r="S1855" s="111"/>
      <c r="T1855" s="111"/>
      <c r="U1855" s="112"/>
      <c r="V1855" s="111"/>
      <c r="W1855" s="111"/>
      <c r="X1855" s="112"/>
      <c r="Y1855" s="118"/>
      <c r="Z1855" s="119"/>
      <c r="AA1855" s="112"/>
      <c r="AB1855" s="116"/>
      <c r="AD1855" s="64" t="s">
        <v>127</v>
      </c>
    </row>
    <row r="1856" spans="1:37">
      <c r="A1856" s="121" t="s">
        <v>128</v>
      </c>
      <c r="B1856" s="58"/>
      <c r="C1856" s="58"/>
      <c r="D1856" s="58"/>
      <c r="E1856" s="58"/>
      <c r="F1856" s="58"/>
      <c r="G1856" s="72"/>
      <c r="H1856" s="58"/>
      <c r="I1856" s="58"/>
      <c r="J1856" s="72"/>
      <c r="K1856" s="122"/>
      <c r="L1856" s="123"/>
      <c r="M1856" s="72"/>
      <c r="N1856" s="59"/>
      <c r="O1856" s="124" t="s">
        <v>128</v>
      </c>
      <c r="P1856" s="58"/>
      <c r="Q1856" s="58"/>
      <c r="R1856" s="58"/>
      <c r="S1856" s="58"/>
      <c r="T1856" s="58"/>
      <c r="U1856" s="72"/>
      <c r="V1856" s="58"/>
      <c r="W1856" s="58"/>
      <c r="X1856" s="72"/>
      <c r="Y1856" s="122"/>
      <c r="Z1856" s="123"/>
      <c r="AA1856" s="72"/>
      <c r="AB1856" s="59"/>
      <c r="AD1856" s="120"/>
      <c r="AE1856" s="125" t="str">
        <f>Daten!$A$35</f>
        <v>Fredenbeck</v>
      </c>
      <c r="AF1856" s="58"/>
      <c r="AG1856" s="58"/>
      <c r="AH1856" s="58"/>
      <c r="AI1856" s="58"/>
      <c r="AJ1856" s="58"/>
      <c r="AK1856" s="58"/>
    </row>
    <row r="1857" spans="1:37">
      <c r="A1857" s="65" t="s">
        <v>129</v>
      </c>
      <c r="N1857" s="61"/>
      <c r="O1857" s="64" t="s">
        <v>129</v>
      </c>
      <c r="AB1857" s="61"/>
      <c r="AD1857" s="64" t="s">
        <v>130</v>
      </c>
    </row>
    <row r="1858" spans="1:37">
      <c r="A1858" s="57"/>
      <c r="B1858" s="58"/>
      <c r="C1858" s="58"/>
      <c r="D1858" s="58"/>
      <c r="E1858" s="58"/>
      <c r="F1858" s="58"/>
      <c r="G1858" s="58"/>
      <c r="H1858" s="58"/>
      <c r="I1858" s="58"/>
      <c r="J1858" s="58"/>
      <c r="K1858" s="58"/>
      <c r="L1858" s="58"/>
      <c r="M1858" s="58"/>
      <c r="N1858" s="59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8"/>
      <c r="AB1858" s="59"/>
      <c r="AD1858" s="58"/>
      <c r="AE1858" s="126" t="str">
        <f>Daten!$A$32</f>
        <v>05.05.2017</v>
      </c>
      <c r="AF1858" s="58"/>
      <c r="AG1858" s="58"/>
      <c r="AH1858" s="58"/>
      <c r="AI1858" s="58"/>
      <c r="AJ1858" s="58"/>
      <c r="AK1858" s="58"/>
    </row>
    <row r="1859" spans="1:37" ht="12" customHeight="1"/>
    <row r="1860" spans="1:37">
      <c r="A1860" s="51" t="s">
        <v>95</v>
      </c>
      <c r="B1860" s="52"/>
      <c r="C1860" s="52"/>
      <c r="D1860" s="52"/>
      <c r="E1860" s="53"/>
      <c r="F1860" s="54" t="s">
        <v>96</v>
      </c>
      <c r="G1860" s="52"/>
      <c r="H1860" s="52"/>
      <c r="I1860" s="52"/>
      <c r="J1860" s="52"/>
      <c r="K1860" s="52"/>
      <c r="L1860" s="52"/>
      <c r="M1860" s="52"/>
      <c r="N1860" s="52"/>
      <c r="O1860" s="52"/>
      <c r="P1860" s="53"/>
      <c r="Q1860" s="54" t="s">
        <v>97</v>
      </c>
      <c r="R1860" s="52"/>
      <c r="S1860" s="52"/>
      <c r="T1860" s="52"/>
      <c r="U1860" s="52"/>
      <c r="V1860" s="52"/>
      <c r="W1860" s="52"/>
      <c r="X1860" s="52"/>
      <c r="Y1860" s="52"/>
      <c r="Z1860" s="52"/>
      <c r="AA1860" s="52"/>
      <c r="AB1860" s="53"/>
      <c r="AC1860" s="55" t="s">
        <v>98</v>
      </c>
    </row>
    <row r="1861" spans="1:37">
      <c r="A1861" s="57"/>
      <c r="B1861" s="58"/>
      <c r="C1861" s="58"/>
      <c r="D1861" s="58"/>
      <c r="E1861" s="59"/>
      <c r="F1861" s="58"/>
      <c r="G1861" s="58"/>
      <c r="H1861" s="58"/>
      <c r="I1861" s="58"/>
      <c r="J1861" s="58"/>
      <c r="K1861" s="58"/>
      <c r="L1861" s="58"/>
      <c r="M1861" s="58"/>
      <c r="N1861" s="58"/>
      <c r="O1861" s="58"/>
      <c r="P1861" s="59"/>
      <c r="Q1861" s="58"/>
      <c r="R1861" s="58" t="e">
        <f ca="1">SamstagHaupt!P81</f>
        <v>#N/A</v>
      </c>
      <c r="S1861" s="58"/>
      <c r="T1861" s="58"/>
      <c r="U1861" s="58"/>
      <c r="V1861" s="58"/>
      <c r="W1861" s="58"/>
      <c r="X1861" s="58"/>
      <c r="Y1861" s="58"/>
      <c r="Z1861" s="58"/>
      <c r="AA1861" s="58" t="str">
        <f>SamstagHaupt!N81</f>
        <v>F40</v>
      </c>
      <c r="AB1861" s="59"/>
      <c r="AC1861" s="55" t="s">
        <v>99</v>
      </c>
    </row>
    <row r="1862" spans="1:37" ht="15.95" customHeight="1">
      <c r="A1862" s="60" t="s">
        <v>100</v>
      </c>
      <c r="C1862" s="56" t="e">
        <f ca="1">SamstagHaupt!I81</f>
        <v>#N/A</v>
      </c>
      <c r="M1862" s="61"/>
      <c r="N1862" s="62" t="s">
        <v>101</v>
      </c>
      <c r="O1862" s="63"/>
      <c r="P1862" s="56" t="e">
        <f ca="1">SamstagHaupt!M81</f>
        <v>#N/A</v>
      </c>
      <c r="AB1862" s="61"/>
    </row>
    <row r="1863" spans="1:37">
      <c r="A1863" s="57"/>
      <c r="B1863" s="58"/>
      <c r="C1863" s="58"/>
      <c r="M1863" s="61"/>
      <c r="N1863" s="62"/>
      <c r="AB1863" s="61"/>
      <c r="AD1863" s="64" t="s">
        <v>37</v>
      </c>
      <c r="AG1863" s="64" t="s">
        <v>102</v>
      </c>
      <c r="AJ1863" s="64" t="s">
        <v>39</v>
      </c>
    </row>
    <row r="1864" spans="1:37">
      <c r="A1864" s="65" t="s">
        <v>100</v>
      </c>
      <c r="C1864" s="66"/>
      <c r="D1864" s="67"/>
      <c r="E1864" s="67"/>
      <c r="F1864" s="67"/>
      <c r="G1864" s="67"/>
      <c r="H1864" s="68"/>
      <c r="I1864" s="67"/>
      <c r="J1864" s="67"/>
      <c r="K1864" s="67"/>
      <c r="L1864" s="67"/>
      <c r="M1864" s="68"/>
      <c r="N1864" s="67"/>
      <c r="O1864" s="67"/>
      <c r="P1864" s="67"/>
      <c r="Q1864" s="67"/>
      <c r="R1864" s="68"/>
      <c r="S1864" s="67"/>
      <c r="T1864" s="67"/>
      <c r="U1864" s="67"/>
      <c r="V1864" s="67"/>
      <c r="W1864" s="68"/>
      <c r="X1864" s="67"/>
      <c r="Y1864" s="67"/>
      <c r="Z1864" s="67"/>
      <c r="AA1864" s="67"/>
      <c r="AB1864" s="68"/>
      <c r="AC1864" s="62"/>
      <c r="AD1864" s="69"/>
      <c r="AE1864" s="53"/>
      <c r="AF1864" s="62"/>
      <c r="AG1864" s="69"/>
      <c r="AH1864" s="53"/>
      <c r="AJ1864" s="69"/>
      <c r="AK1864" s="53"/>
    </row>
    <row r="1865" spans="1:37">
      <c r="A1865" s="70" t="s">
        <v>101</v>
      </c>
      <c r="B1865" s="58"/>
      <c r="C1865" s="71"/>
      <c r="D1865" s="72"/>
      <c r="E1865" s="72"/>
      <c r="F1865" s="72"/>
      <c r="G1865" s="72"/>
      <c r="H1865" s="59"/>
      <c r="I1865" s="72"/>
      <c r="J1865" s="72"/>
      <c r="K1865" s="72"/>
      <c r="L1865" s="72"/>
      <c r="M1865" s="59"/>
      <c r="N1865" s="72"/>
      <c r="O1865" s="72"/>
      <c r="P1865" s="72"/>
      <c r="Q1865" s="72"/>
      <c r="R1865" s="59"/>
      <c r="S1865" s="72"/>
      <c r="T1865" s="72"/>
      <c r="U1865" s="72"/>
      <c r="V1865" s="72"/>
      <c r="W1865" s="59"/>
      <c r="X1865" s="72"/>
      <c r="Y1865" s="72"/>
      <c r="Z1865" s="72"/>
      <c r="AA1865" s="72"/>
      <c r="AB1865" s="59"/>
      <c r="AC1865" s="62"/>
      <c r="AD1865" s="462">
        <f>SamstagHaupt!C81</f>
        <v>15</v>
      </c>
      <c r="AE1865" s="463"/>
      <c r="AF1865" s="62"/>
      <c r="AG1865" s="462">
        <f>SamstagHaupt!E81</f>
        <v>60</v>
      </c>
      <c r="AH1865" s="463"/>
      <c r="AJ1865" s="462">
        <f>SamstagHaupt!F81</f>
        <v>4</v>
      </c>
      <c r="AK1865" s="463"/>
    </row>
    <row r="1866" spans="1:37">
      <c r="A1866" s="65" t="s">
        <v>100</v>
      </c>
      <c r="C1866" s="66"/>
      <c r="D1866" s="67"/>
      <c r="E1866" s="67"/>
      <c r="F1866" s="67"/>
      <c r="G1866" s="67"/>
      <c r="H1866" s="68"/>
      <c r="I1866" s="67"/>
      <c r="J1866" s="67"/>
      <c r="K1866" s="67"/>
      <c r="L1866" s="67"/>
      <c r="M1866" s="68"/>
      <c r="N1866" s="67"/>
      <c r="O1866" s="67"/>
      <c r="P1866" s="67"/>
      <c r="Q1866" s="67"/>
      <c r="R1866" s="68"/>
      <c r="S1866" s="67"/>
      <c r="T1866" s="67"/>
      <c r="U1866" s="67"/>
      <c r="V1866" s="67"/>
      <c r="W1866" s="68"/>
      <c r="X1866" s="67"/>
      <c r="Y1866" s="67"/>
      <c r="Z1866" s="67"/>
      <c r="AA1866" s="67"/>
      <c r="AB1866" s="68"/>
      <c r="AC1866" s="62"/>
      <c r="AD1866" s="57"/>
      <c r="AE1866" s="59"/>
      <c r="AF1866" s="62"/>
      <c r="AG1866" s="57"/>
      <c r="AH1866" s="59"/>
      <c r="AJ1866" s="57"/>
      <c r="AK1866" s="59"/>
    </row>
    <row r="1867" spans="1:37">
      <c r="A1867" s="70" t="s">
        <v>101</v>
      </c>
      <c r="B1867" s="58"/>
      <c r="C1867" s="71"/>
      <c r="D1867" s="72"/>
      <c r="E1867" s="72"/>
      <c r="F1867" s="72"/>
      <c r="G1867" s="72"/>
      <c r="H1867" s="59"/>
      <c r="I1867" s="72"/>
      <c r="J1867" s="72"/>
      <c r="K1867" s="72"/>
      <c r="L1867" s="72"/>
      <c r="M1867" s="59"/>
      <c r="N1867" s="72"/>
      <c r="O1867" s="72"/>
      <c r="P1867" s="72"/>
      <c r="Q1867" s="72"/>
      <c r="R1867" s="59"/>
      <c r="S1867" s="72"/>
      <c r="T1867" s="72"/>
      <c r="U1867" s="72"/>
      <c r="V1867" s="72"/>
      <c r="W1867" s="59"/>
      <c r="X1867" s="72"/>
      <c r="Y1867" s="72"/>
      <c r="Z1867" s="72"/>
      <c r="AA1867" s="72"/>
      <c r="AB1867" s="59"/>
      <c r="AC1867" s="62"/>
      <c r="AD1867" s="62"/>
      <c r="AE1867" s="62"/>
      <c r="AF1867" s="62"/>
      <c r="AG1867" s="62"/>
    </row>
    <row r="1868" spans="1:37">
      <c r="A1868" s="65" t="s">
        <v>100</v>
      </c>
      <c r="C1868" s="66"/>
      <c r="D1868" s="67"/>
      <c r="E1868" s="67"/>
      <c r="F1868" s="67"/>
      <c r="G1868" s="67"/>
      <c r="H1868" s="68"/>
      <c r="I1868" s="67"/>
      <c r="J1868" s="67"/>
      <c r="K1868" s="67"/>
      <c r="L1868" s="67"/>
      <c r="M1868" s="68"/>
      <c r="N1868" s="67"/>
      <c r="O1868" s="67"/>
      <c r="P1868" s="67"/>
      <c r="Q1868" s="67"/>
      <c r="R1868" s="68"/>
      <c r="S1868" s="67"/>
      <c r="T1868" s="67"/>
      <c r="U1868" s="67"/>
      <c r="V1868" s="67"/>
      <c r="W1868" s="68"/>
      <c r="X1868" s="67"/>
      <c r="Y1868" s="67"/>
      <c r="Z1868" s="67"/>
      <c r="AA1868" s="67"/>
      <c r="AB1868" s="68"/>
      <c r="AC1868" s="62"/>
      <c r="AD1868" s="73" t="s">
        <v>103</v>
      </c>
      <c r="AE1868" s="62"/>
      <c r="AF1868" s="62"/>
      <c r="AG1868" s="62"/>
    </row>
    <row r="1869" spans="1:37">
      <c r="A1869" s="70" t="s">
        <v>101</v>
      </c>
      <c r="B1869" s="58"/>
      <c r="C1869" s="71"/>
      <c r="D1869" s="72"/>
      <c r="E1869" s="72"/>
      <c r="F1869" s="72"/>
      <c r="G1869" s="72"/>
      <c r="H1869" s="59"/>
      <c r="I1869" s="72"/>
      <c r="J1869" s="72"/>
      <c r="K1869" s="72"/>
      <c r="L1869" s="72"/>
      <c r="M1869" s="59"/>
      <c r="N1869" s="72"/>
      <c r="O1869" s="72"/>
      <c r="P1869" s="72"/>
      <c r="Q1869" s="72"/>
      <c r="R1869" s="59"/>
      <c r="S1869" s="72"/>
      <c r="T1869" s="72"/>
      <c r="U1869" s="72"/>
      <c r="V1869" s="72"/>
      <c r="W1869" s="59"/>
      <c r="X1869" s="72"/>
      <c r="Y1869" s="72"/>
      <c r="Z1869" s="72"/>
      <c r="AA1869" s="72"/>
      <c r="AB1869" s="59"/>
      <c r="AC1869" s="62"/>
      <c r="AD1869" s="62"/>
      <c r="AE1869" s="62"/>
      <c r="AF1869" s="62"/>
      <c r="AG1869" s="62"/>
    </row>
    <row r="1870" spans="1:37">
      <c r="A1870" s="65" t="s">
        <v>100</v>
      </c>
      <c r="C1870" s="66"/>
      <c r="D1870" s="67"/>
      <c r="E1870" s="67"/>
      <c r="F1870" s="67"/>
      <c r="G1870" s="67"/>
      <c r="H1870" s="68"/>
      <c r="I1870" s="67"/>
      <c r="J1870" s="67"/>
      <c r="K1870" s="67"/>
      <c r="L1870" s="67"/>
      <c r="M1870" s="68"/>
      <c r="N1870" s="67"/>
      <c r="O1870" s="67"/>
      <c r="P1870" s="67"/>
      <c r="Q1870" s="67"/>
      <c r="R1870" s="68"/>
      <c r="S1870" s="67"/>
      <c r="T1870" s="67"/>
      <c r="U1870" s="67"/>
      <c r="V1870" s="67"/>
      <c r="W1870" s="68"/>
      <c r="X1870" s="67"/>
      <c r="Y1870" s="67"/>
      <c r="Z1870" s="67"/>
      <c r="AA1870" s="67"/>
      <c r="AB1870" s="68"/>
      <c r="AC1870" s="62"/>
      <c r="AD1870" s="74" t="str">
        <f>Daten!$A$31</f>
        <v>DM Senioren 2017</v>
      </c>
      <c r="AE1870" s="58"/>
      <c r="AF1870" s="58"/>
      <c r="AG1870" s="58"/>
      <c r="AH1870" s="58"/>
      <c r="AI1870" s="58"/>
      <c r="AJ1870" s="58"/>
      <c r="AK1870" s="58"/>
    </row>
    <row r="1871" spans="1:37">
      <c r="A1871" s="70" t="s">
        <v>101</v>
      </c>
      <c r="B1871" s="58"/>
      <c r="C1871" s="71"/>
      <c r="D1871" s="72"/>
      <c r="E1871" s="72"/>
      <c r="F1871" s="72"/>
      <c r="G1871" s="72"/>
      <c r="H1871" s="59"/>
      <c r="I1871" s="72"/>
      <c r="J1871" s="72"/>
      <c r="K1871" s="72"/>
      <c r="L1871" s="72"/>
      <c r="M1871" s="59"/>
      <c r="N1871" s="72"/>
      <c r="O1871" s="72"/>
      <c r="P1871" s="72"/>
      <c r="Q1871" s="72"/>
      <c r="R1871" s="59"/>
      <c r="S1871" s="72"/>
      <c r="T1871" s="72"/>
      <c r="U1871" s="72"/>
      <c r="V1871" s="72"/>
      <c r="W1871" s="59"/>
      <c r="X1871" s="72"/>
      <c r="Y1871" s="72"/>
      <c r="Z1871" s="72"/>
      <c r="AA1871" s="72"/>
      <c r="AB1871" s="59"/>
      <c r="AC1871" s="62"/>
      <c r="AD1871" s="75" t="str">
        <f>SamstagHaupt!G81</f>
        <v>F40</v>
      </c>
      <c r="AE1871" s="76"/>
      <c r="AF1871" s="76"/>
      <c r="AG1871" s="75" t="s">
        <v>34</v>
      </c>
      <c r="AH1871" s="76"/>
      <c r="AI1871" s="76"/>
      <c r="AJ1871" s="76"/>
      <c r="AK1871" s="76"/>
    </row>
    <row r="1872" spans="1:37">
      <c r="A1872" s="65" t="s">
        <v>100</v>
      </c>
      <c r="C1872" s="66"/>
      <c r="D1872" s="67"/>
      <c r="E1872" s="67"/>
      <c r="F1872" s="67"/>
      <c r="G1872" s="67"/>
      <c r="H1872" s="68"/>
      <c r="I1872" s="67"/>
      <c r="J1872" s="67"/>
      <c r="K1872" s="67"/>
      <c r="L1872" s="67"/>
      <c r="M1872" s="68"/>
      <c r="N1872" s="67"/>
      <c r="O1872" s="67"/>
      <c r="P1872" s="67"/>
      <c r="Q1872" s="67"/>
      <c r="R1872" s="68"/>
      <c r="S1872" s="67"/>
      <c r="T1872" s="67"/>
      <c r="U1872" s="67"/>
      <c r="V1872" s="67"/>
      <c r="W1872" s="68"/>
      <c r="X1872" s="67"/>
      <c r="Y1872" s="67"/>
      <c r="Z1872" s="67"/>
      <c r="AA1872" s="67"/>
      <c r="AB1872" s="68"/>
      <c r="AC1872" s="62"/>
      <c r="AD1872" s="77"/>
      <c r="AE1872" s="62"/>
      <c r="AF1872" s="62"/>
      <c r="AG1872" s="62"/>
      <c r="AH1872" s="62"/>
      <c r="AI1872" s="62"/>
      <c r="AJ1872" s="62"/>
      <c r="AK1872" s="62"/>
    </row>
    <row r="1873" spans="1:37">
      <c r="A1873" s="70" t="s">
        <v>101</v>
      </c>
      <c r="B1873" s="58"/>
      <c r="C1873" s="71"/>
      <c r="D1873" s="72"/>
      <c r="E1873" s="72"/>
      <c r="F1873" s="72"/>
      <c r="G1873" s="72"/>
      <c r="H1873" s="59"/>
      <c r="I1873" s="72"/>
      <c r="J1873" s="72"/>
      <c r="K1873" s="72"/>
      <c r="L1873" s="72"/>
      <c r="M1873" s="59"/>
      <c r="N1873" s="72"/>
      <c r="O1873" s="72"/>
      <c r="P1873" s="72"/>
      <c r="Q1873" s="72"/>
      <c r="R1873" s="59"/>
      <c r="S1873" s="72"/>
      <c r="T1873" s="72"/>
      <c r="U1873" s="72"/>
      <c r="V1873" s="72"/>
      <c r="W1873" s="59"/>
      <c r="X1873" s="72"/>
      <c r="Y1873" s="72"/>
      <c r="Z1873" s="72"/>
      <c r="AA1873" s="72"/>
      <c r="AB1873" s="59"/>
      <c r="AC1873" s="62"/>
      <c r="AD1873" s="78" t="s">
        <v>104</v>
      </c>
      <c r="AE1873" s="76"/>
      <c r="AF1873" s="76"/>
      <c r="AG1873" s="76"/>
      <c r="AH1873" s="79"/>
      <c r="AI1873" s="76"/>
      <c r="AJ1873" s="76"/>
      <c r="AK1873" s="80"/>
    </row>
    <row r="1874" spans="1:37">
      <c r="D1874" s="64"/>
      <c r="AD1874" s="81"/>
      <c r="AE1874" s="52"/>
      <c r="AF1874" s="52"/>
      <c r="AG1874" s="52"/>
      <c r="AH1874" s="82"/>
      <c r="AI1874" s="52"/>
      <c r="AJ1874" s="52"/>
      <c r="AK1874" s="53"/>
    </row>
    <row r="1875" spans="1:37">
      <c r="A1875" s="83" t="s">
        <v>105</v>
      </c>
      <c r="B1875" s="76"/>
      <c r="C1875" s="80"/>
      <c r="D1875" s="84"/>
      <c r="E1875" s="84" t="s">
        <v>100</v>
      </c>
      <c r="F1875" s="85" t="s">
        <v>21</v>
      </c>
      <c r="G1875" s="84" t="s">
        <v>101</v>
      </c>
      <c r="H1875" s="86"/>
      <c r="I1875" s="84" t="s">
        <v>106</v>
      </c>
      <c r="J1875" s="84"/>
      <c r="K1875" s="84"/>
      <c r="L1875" s="84"/>
      <c r="M1875" s="86"/>
      <c r="N1875" s="84" t="s">
        <v>107</v>
      </c>
      <c r="O1875" s="84"/>
      <c r="P1875" s="84"/>
      <c r="Q1875" s="84"/>
      <c r="R1875" s="86"/>
      <c r="S1875" s="73"/>
      <c r="T1875" s="73"/>
      <c r="AD1875" s="87" t="s">
        <v>108</v>
      </c>
      <c r="AE1875" s="58"/>
      <c r="AF1875" s="58"/>
      <c r="AG1875" s="58"/>
      <c r="AH1875" s="72"/>
      <c r="AI1875" s="58"/>
      <c r="AJ1875" s="58"/>
      <c r="AK1875" s="59"/>
    </row>
    <row r="1876" spans="1:37">
      <c r="A1876" s="60"/>
      <c r="C1876" s="61"/>
      <c r="H1876" s="61"/>
      <c r="M1876" s="61"/>
      <c r="N1876" s="88"/>
      <c r="O1876" s="89"/>
      <c r="P1876" s="89"/>
      <c r="Q1876" s="89"/>
      <c r="R1876" s="90"/>
      <c r="S1876" s="62"/>
      <c r="T1876" s="56" t="s">
        <v>109</v>
      </c>
      <c r="AD1876" s="91"/>
      <c r="AE1876" s="62"/>
      <c r="AF1876" s="62"/>
      <c r="AG1876" s="62"/>
      <c r="AH1876" s="92"/>
      <c r="AI1876" s="62"/>
      <c r="AJ1876" s="62"/>
      <c r="AK1876" s="61"/>
    </row>
    <row r="1877" spans="1:37">
      <c r="A1877" s="93" t="s">
        <v>110</v>
      </c>
      <c r="B1877" s="58"/>
      <c r="C1877" s="59"/>
      <c r="D1877" s="58"/>
      <c r="E1877" s="58"/>
      <c r="F1877" s="94" t="s">
        <v>21</v>
      </c>
      <c r="G1877" s="58"/>
      <c r="H1877" s="59"/>
      <c r="I1877" s="58"/>
      <c r="J1877" s="58"/>
      <c r="K1877" s="94" t="s">
        <v>21</v>
      </c>
      <c r="L1877" s="58"/>
      <c r="M1877" s="59"/>
      <c r="N1877" s="95"/>
      <c r="O1877" s="95"/>
      <c r="P1877" s="96"/>
      <c r="Q1877" s="97"/>
      <c r="R1877" s="98"/>
      <c r="S1877" s="62"/>
      <c r="T1877" s="62"/>
      <c r="AD1877" s="87" t="s">
        <v>111</v>
      </c>
      <c r="AE1877" s="58"/>
      <c r="AF1877" s="58"/>
      <c r="AG1877" s="58"/>
      <c r="AH1877" s="72"/>
      <c r="AI1877" s="58"/>
      <c r="AJ1877" s="58"/>
      <c r="AK1877" s="59"/>
    </row>
    <row r="1878" spans="1:37">
      <c r="A1878" s="60"/>
      <c r="C1878" s="61"/>
      <c r="H1878" s="61"/>
      <c r="K1878" s="99"/>
      <c r="M1878" s="61"/>
      <c r="N1878" s="62"/>
      <c r="Q1878" s="100"/>
      <c r="R1878" s="61"/>
      <c r="S1878" s="62"/>
      <c r="T1878" s="58"/>
      <c r="U1878" s="58"/>
      <c r="V1878" s="58"/>
      <c r="W1878" s="58"/>
      <c r="X1878" s="58"/>
      <c r="Y1878" s="58"/>
      <c r="Z1878" s="58"/>
      <c r="AA1878" s="58"/>
      <c r="AB1878" s="58"/>
      <c r="AC1878" s="62"/>
      <c r="AD1878" s="91"/>
      <c r="AE1878" s="62"/>
      <c r="AF1878" s="62"/>
      <c r="AG1878" s="62"/>
      <c r="AH1878" s="92"/>
      <c r="AI1878" s="62"/>
      <c r="AJ1878" s="62"/>
      <c r="AK1878" s="61"/>
    </row>
    <row r="1879" spans="1:37">
      <c r="A1879" s="93" t="s">
        <v>112</v>
      </c>
      <c r="B1879" s="58"/>
      <c r="C1879" s="59"/>
      <c r="D1879" s="58"/>
      <c r="E1879" s="58"/>
      <c r="F1879" s="94" t="s">
        <v>21</v>
      </c>
      <c r="G1879" s="58"/>
      <c r="H1879" s="59"/>
      <c r="I1879" s="58"/>
      <c r="J1879" s="58"/>
      <c r="K1879" s="94" t="s">
        <v>21</v>
      </c>
      <c r="L1879" s="58"/>
      <c r="M1879" s="59"/>
      <c r="N1879" s="58"/>
      <c r="O1879" s="58"/>
      <c r="P1879" s="94" t="s">
        <v>21</v>
      </c>
      <c r="Q1879" s="101"/>
      <c r="R1879" s="59"/>
      <c r="S1879" s="62"/>
      <c r="T1879" s="62"/>
      <c r="AD1879" s="87" t="s">
        <v>113</v>
      </c>
      <c r="AE1879" s="58"/>
      <c r="AF1879" s="58"/>
      <c r="AG1879" s="58"/>
      <c r="AH1879" s="72"/>
      <c r="AI1879" s="58"/>
      <c r="AJ1879" s="58"/>
      <c r="AK1879" s="59"/>
    </row>
    <row r="1880" spans="1:37">
      <c r="AD1880" s="91" t="s">
        <v>114</v>
      </c>
      <c r="AE1880" s="62"/>
      <c r="AF1880" s="62"/>
      <c r="AG1880" s="62"/>
      <c r="AH1880" s="92"/>
      <c r="AI1880" s="62"/>
      <c r="AJ1880" s="62"/>
      <c r="AK1880" s="61"/>
    </row>
    <row r="1881" spans="1:37">
      <c r="A1881" s="102"/>
      <c r="B1881" s="76"/>
      <c r="C1881" s="76"/>
      <c r="D1881" s="76"/>
      <c r="E1881" s="76" t="s">
        <v>100</v>
      </c>
      <c r="F1881" s="76"/>
      <c r="G1881" s="76"/>
      <c r="H1881" s="76"/>
      <c r="I1881" s="76"/>
      <c r="J1881" s="76"/>
      <c r="K1881" s="76"/>
      <c r="L1881" s="76"/>
      <c r="M1881" s="76"/>
      <c r="N1881" s="85" t="s">
        <v>40</v>
      </c>
      <c r="O1881" s="76"/>
      <c r="P1881" s="76"/>
      <c r="Q1881" s="76"/>
      <c r="R1881" s="76"/>
      <c r="S1881" s="76"/>
      <c r="T1881" s="76" t="s">
        <v>101</v>
      </c>
      <c r="U1881" s="76"/>
      <c r="V1881" s="76"/>
      <c r="W1881" s="76"/>
      <c r="X1881" s="76"/>
      <c r="Y1881" s="76"/>
      <c r="Z1881" s="76"/>
      <c r="AA1881" s="76"/>
      <c r="AB1881" s="80"/>
      <c r="AD1881" s="87" t="s">
        <v>115</v>
      </c>
      <c r="AE1881" s="58"/>
      <c r="AF1881" s="58"/>
      <c r="AG1881" s="58"/>
      <c r="AH1881" s="72"/>
      <c r="AI1881" s="58"/>
      <c r="AJ1881" s="58"/>
      <c r="AK1881" s="59"/>
    </row>
    <row r="1882" spans="1:37">
      <c r="A1882" s="103" t="s">
        <v>116</v>
      </c>
      <c r="B1882" s="104" t="s">
        <v>117</v>
      </c>
      <c r="C1882" s="104"/>
      <c r="D1882" s="104"/>
      <c r="E1882" s="104"/>
      <c r="F1882" s="104"/>
      <c r="G1882" s="105"/>
      <c r="H1882" s="104" t="s">
        <v>118</v>
      </c>
      <c r="I1882" s="104"/>
      <c r="J1882" s="105"/>
      <c r="K1882" s="106" t="s">
        <v>119</v>
      </c>
      <c r="L1882" s="107" t="s">
        <v>120</v>
      </c>
      <c r="M1882" s="108"/>
      <c r="N1882" s="109" t="s">
        <v>94</v>
      </c>
      <c r="O1882" s="105" t="s">
        <v>116</v>
      </c>
      <c r="P1882" s="104" t="s">
        <v>117</v>
      </c>
      <c r="Q1882" s="104"/>
      <c r="R1882" s="104"/>
      <c r="S1882" s="104"/>
      <c r="T1882" s="104"/>
      <c r="U1882" s="105"/>
      <c r="V1882" s="104" t="s">
        <v>118</v>
      </c>
      <c r="W1882" s="104"/>
      <c r="X1882" s="105"/>
      <c r="Y1882" s="106" t="s">
        <v>119</v>
      </c>
      <c r="Z1882" s="107" t="s">
        <v>120</v>
      </c>
      <c r="AA1882" s="108"/>
      <c r="AB1882" s="109" t="s">
        <v>94</v>
      </c>
    </row>
    <row r="1883" spans="1:37">
      <c r="A1883" s="110" t="s">
        <v>121</v>
      </c>
      <c r="B1883" s="111"/>
      <c r="C1883" s="111"/>
      <c r="D1883" s="111"/>
      <c r="E1883" s="111"/>
      <c r="F1883" s="111"/>
      <c r="G1883" s="112"/>
      <c r="H1883" s="111"/>
      <c r="I1883" s="111"/>
      <c r="J1883" s="112"/>
      <c r="K1883" s="113"/>
      <c r="L1883" s="114"/>
      <c r="M1883" s="115"/>
      <c r="N1883" s="116"/>
      <c r="O1883" s="117" t="s">
        <v>121</v>
      </c>
      <c r="P1883" s="111"/>
      <c r="Q1883" s="111"/>
      <c r="R1883" s="111"/>
      <c r="S1883" s="111"/>
      <c r="T1883" s="111"/>
      <c r="U1883" s="112"/>
      <c r="V1883" s="111"/>
      <c r="W1883" s="111"/>
      <c r="X1883" s="112"/>
      <c r="Y1883" s="113"/>
      <c r="Z1883" s="114"/>
      <c r="AA1883" s="115"/>
      <c r="AB1883" s="116"/>
      <c r="AD1883" s="64" t="s">
        <v>122</v>
      </c>
    </row>
    <row r="1884" spans="1:37">
      <c r="A1884" s="110" t="s">
        <v>123</v>
      </c>
      <c r="B1884" s="111"/>
      <c r="C1884" s="111"/>
      <c r="D1884" s="111"/>
      <c r="E1884" s="111"/>
      <c r="F1884" s="111"/>
      <c r="G1884" s="112"/>
      <c r="H1884" s="111"/>
      <c r="I1884" s="111"/>
      <c r="J1884" s="112"/>
      <c r="K1884" s="118"/>
      <c r="L1884" s="119"/>
      <c r="M1884" s="112"/>
      <c r="N1884" s="116"/>
      <c r="O1884" s="117" t="s">
        <v>123</v>
      </c>
      <c r="P1884" s="111"/>
      <c r="Q1884" s="111"/>
      <c r="R1884" s="111"/>
      <c r="S1884" s="111"/>
      <c r="T1884" s="111"/>
      <c r="U1884" s="112"/>
      <c r="V1884" s="111"/>
      <c r="W1884" s="111"/>
      <c r="X1884" s="112"/>
      <c r="Y1884" s="118"/>
      <c r="Z1884" s="119"/>
      <c r="AA1884" s="112"/>
      <c r="AB1884" s="116"/>
      <c r="AD1884" s="120"/>
      <c r="AE1884" s="58"/>
      <c r="AF1884" s="58"/>
      <c r="AG1884" s="58"/>
      <c r="AH1884" s="58"/>
      <c r="AI1884" s="58"/>
      <c r="AJ1884" s="58"/>
      <c r="AK1884" s="58"/>
    </row>
    <row r="1885" spans="1:37">
      <c r="A1885" s="110" t="s">
        <v>124</v>
      </c>
      <c r="B1885" s="111"/>
      <c r="C1885" s="111"/>
      <c r="D1885" s="111"/>
      <c r="E1885" s="111"/>
      <c r="F1885" s="111"/>
      <c r="G1885" s="112"/>
      <c r="H1885" s="111"/>
      <c r="I1885" s="111"/>
      <c r="J1885" s="112"/>
      <c r="K1885" s="118"/>
      <c r="L1885" s="119"/>
      <c r="M1885" s="112"/>
      <c r="N1885" s="116"/>
      <c r="O1885" s="117" t="s">
        <v>124</v>
      </c>
      <c r="P1885" s="111"/>
      <c r="Q1885" s="111"/>
      <c r="R1885" s="111"/>
      <c r="S1885" s="111"/>
      <c r="T1885" s="111"/>
      <c r="U1885" s="112"/>
      <c r="V1885" s="111"/>
      <c r="W1885" s="111"/>
      <c r="X1885" s="112"/>
      <c r="Y1885" s="118"/>
      <c r="Z1885" s="119"/>
      <c r="AA1885" s="112"/>
      <c r="AB1885" s="116"/>
      <c r="AD1885" s="64" t="s">
        <v>96</v>
      </c>
    </row>
    <row r="1886" spans="1:37">
      <c r="A1886" s="110" t="s">
        <v>125</v>
      </c>
      <c r="B1886" s="111"/>
      <c r="C1886" s="111"/>
      <c r="D1886" s="111"/>
      <c r="E1886" s="111"/>
      <c r="F1886" s="111"/>
      <c r="G1886" s="112"/>
      <c r="H1886" s="111"/>
      <c r="I1886" s="111"/>
      <c r="J1886" s="112"/>
      <c r="K1886" s="118"/>
      <c r="L1886" s="119"/>
      <c r="M1886" s="112"/>
      <c r="N1886" s="116"/>
      <c r="O1886" s="117" t="s">
        <v>125</v>
      </c>
      <c r="P1886" s="111"/>
      <c r="Q1886" s="111"/>
      <c r="R1886" s="111"/>
      <c r="S1886" s="111"/>
      <c r="T1886" s="111"/>
      <c r="U1886" s="112"/>
      <c r="V1886" s="111"/>
      <c r="W1886" s="111"/>
      <c r="X1886" s="112"/>
      <c r="Y1886" s="118"/>
      <c r="Z1886" s="119"/>
      <c r="AA1886" s="112"/>
      <c r="AB1886" s="116"/>
      <c r="AD1886" s="120"/>
      <c r="AE1886" s="58"/>
      <c r="AF1886" s="58"/>
      <c r="AG1886" s="58"/>
      <c r="AH1886" s="58"/>
      <c r="AI1886" s="58"/>
      <c r="AJ1886" s="58"/>
      <c r="AK1886" s="58"/>
    </row>
    <row r="1887" spans="1:37">
      <c r="A1887" s="110" t="s">
        <v>126</v>
      </c>
      <c r="B1887" s="111"/>
      <c r="C1887" s="111"/>
      <c r="D1887" s="111"/>
      <c r="E1887" s="111"/>
      <c r="F1887" s="111"/>
      <c r="G1887" s="112"/>
      <c r="H1887" s="111"/>
      <c r="I1887" s="111"/>
      <c r="J1887" s="112"/>
      <c r="K1887" s="118"/>
      <c r="L1887" s="119"/>
      <c r="M1887" s="112"/>
      <c r="N1887" s="116"/>
      <c r="O1887" s="117" t="s">
        <v>126</v>
      </c>
      <c r="P1887" s="111"/>
      <c r="Q1887" s="111"/>
      <c r="R1887" s="111"/>
      <c r="S1887" s="111"/>
      <c r="T1887" s="111"/>
      <c r="U1887" s="112"/>
      <c r="V1887" s="111"/>
      <c r="W1887" s="111"/>
      <c r="X1887" s="112"/>
      <c r="Y1887" s="118"/>
      <c r="Z1887" s="119"/>
      <c r="AA1887" s="112"/>
      <c r="AB1887" s="116"/>
      <c r="AD1887" s="64" t="s">
        <v>127</v>
      </c>
    </row>
    <row r="1888" spans="1:37">
      <c r="A1888" s="121" t="s">
        <v>128</v>
      </c>
      <c r="B1888" s="58"/>
      <c r="C1888" s="58"/>
      <c r="D1888" s="58"/>
      <c r="E1888" s="58"/>
      <c r="F1888" s="58"/>
      <c r="G1888" s="72"/>
      <c r="H1888" s="58"/>
      <c r="I1888" s="58"/>
      <c r="J1888" s="72"/>
      <c r="K1888" s="122"/>
      <c r="L1888" s="123"/>
      <c r="M1888" s="72"/>
      <c r="N1888" s="59"/>
      <c r="O1888" s="124" t="s">
        <v>128</v>
      </c>
      <c r="P1888" s="58"/>
      <c r="Q1888" s="58"/>
      <c r="R1888" s="58"/>
      <c r="S1888" s="58"/>
      <c r="T1888" s="58"/>
      <c r="U1888" s="72"/>
      <c r="V1888" s="58"/>
      <c r="W1888" s="58"/>
      <c r="X1888" s="72"/>
      <c r="Y1888" s="122"/>
      <c r="Z1888" s="123"/>
      <c r="AA1888" s="72"/>
      <c r="AB1888" s="59"/>
      <c r="AD1888" s="120"/>
      <c r="AE1888" s="125" t="str">
        <f>Daten!$A$35</f>
        <v>Fredenbeck</v>
      </c>
      <c r="AF1888" s="58"/>
      <c r="AG1888" s="58"/>
      <c r="AH1888" s="58"/>
      <c r="AI1888" s="58"/>
      <c r="AJ1888" s="58"/>
      <c r="AK1888" s="58"/>
    </row>
    <row r="1889" spans="1:37">
      <c r="A1889" s="65" t="s">
        <v>129</v>
      </c>
      <c r="N1889" s="61"/>
      <c r="O1889" s="64" t="s">
        <v>129</v>
      </c>
      <c r="AB1889" s="61"/>
      <c r="AD1889" s="64" t="s">
        <v>130</v>
      </c>
    </row>
    <row r="1890" spans="1:37">
      <c r="A1890" s="57"/>
      <c r="B1890" s="58"/>
      <c r="C1890" s="58"/>
      <c r="D1890" s="58"/>
      <c r="E1890" s="58"/>
      <c r="F1890" s="58"/>
      <c r="G1890" s="58"/>
      <c r="H1890" s="58"/>
      <c r="I1890" s="58"/>
      <c r="J1890" s="58"/>
      <c r="K1890" s="58"/>
      <c r="L1890" s="58"/>
      <c r="M1890" s="58"/>
      <c r="N1890" s="59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8"/>
      <c r="AB1890" s="59"/>
      <c r="AD1890" s="58"/>
      <c r="AE1890" s="126" t="str">
        <f>Daten!$A$32</f>
        <v>05.05.2017</v>
      </c>
      <c r="AF1890" s="58"/>
      <c r="AG1890" s="58"/>
      <c r="AH1890" s="58"/>
      <c r="AI1890" s="58"/>
      <c r="AJ1890" s="58"/>
      <c r="AK1890" s="58"/>
    </row>
    <row r="1891" spans="1:37">
      <c r="A1891" s="51" t="s">
        <v>95</v>
      </c>
      <c r="B1891" s="52"/>
      <c r="C1891" s="52"/>
      <c r="D1891" s="52"/>
      <c r="E1891" s="53"/>
      <c r="F1891" s="54" t="s">
        <v>96</v>
      </c>
      <c r="G1891" s="52"/>
      <c r="H1891" s="52"/>
      <c r="I1891" s="52"/>
      <c r="J1891" s="52"/>
      <c r="K1891" s="52"/>
      <c r="L1891" s="52"/>
      <c r="M1891" s="52"/>
      <c r="N1891" s="52"/>
      <c r="O1891" s="52"/>
      <c r="P1891" s="53"/>
      <c r="Q1891" s="54" t="s">
        <v>97</v>
      </c>
      <c r="R1891" s="52"/>
      <c r="S1891" s="52"/>
      <c r="T1891" s="52"/>
      <c r="U1891" s="52"/>
      <c r="V1891" s="52"/>
      <c r="W1891" s="52"/>
      <c r="X1891" s="52"/>
      <c r="Y1891" s="52"/>
      <c r="Z1891" s="52"/>
      <c r="AA1891" s="52"/>
      <c r="AB1891" s="53"/>
      <c r="AC1891" s="55" t="s">
        <v>98</v>
      </c>
    </row>
    <row r="1892" spans="1:37">
      <c r="A1892" s="57"/>
      <c r="B1892" s="58"/>
      <c r="C1892" s="58"/>
      <c r="D1892" s="58"/>
      <c r="E1892" s="59"/>
      <c r="F1892" s="58"/>
      <c r="G1892" s="58"/>
      <c r="H1892" s="58"/>
      <c r="I1892" s="58"/>
      <c r="J1892" s="58"/>
      <c r="K1892" s="58"/>
      <c r="L1892" s="58"/>
      <c r="M1892" s="58"/>
      <c r="N1892" s="58"/>
      <c r="O1892" s="58"/>
      <c r="P1892" s="59"/>
      <c r="Q1892" s="58"/>
      <c r="R1892" s="58" t="e">
        <f ca="1">SamstagHaupt!P82</f>
        <v>#N/A</v>
      </c>
      <c r="S1892" s="58"/>
      <c r="T1892" s="58"/>
      <c r="U1892" s="58"/>
      <c r="V1892" s="58"/>
      <c r="W1892" s="58"/>
      <c r="X1892" s="58"/>
      <c r="Y1892" s="58"/>
      <c r="Z1892" s="58"/>
      <c r="AA1892" s="58" t="str">
        <f>SamstagHaupt!N82</f>
        <v>M50</v>
      </c>
      <c r="AB1892" s="59"/>
      <c r="AC1892" s="55" t="s">
        <v>99</v>
      </c>
    </row>
    <row r="1893" spans="1:37" ht="15.95" customHeight="1">
      <c r="A1893" s="60" t="s">
        <v>100</v>
      </c>
      <c r="C1893" s="56" t="e">
        <f ca="1">SamstagHaupt!I82</f>
        <v>#N/A</v>
      </c>
      <c r="M1893" s="61"/>
      <c r="N1893" s="62" t="s">
        <v>101</v>
      </c>
      <c r="O1893" s="63"/>
      <c r="P1893" s="56" t="e">
        <f ca="1">SamstagHaupt!M82</f>
        <v>#N/A</v>
      </c>
      <c r="AB1893" s="61"/>
    </row>
    <row r="1894" spans="1:37">
      <c r="A1894" s="57"/>
      <c r="B1894" s="58"/>
      <c r="C1894" s="58"/>
      <c r="M1894" s="61"/>
      <c r="N1894" s="62"/>
      <c r="AB1894" s="61"/>
      <c r="AD1894" s="64" t="s">
        <v>37</v>
      </c>
      <c r="AG1894" s="64" t="s">
        <v>102</v>
      </c>
      <c r="AJ1894" s="64" t="s">
        <v>39</v>
      </c>
    </row>
    <row r="1895" spans="1:37">
      <c r="A1895" s="65" t="s">
        <v>100</v>
      </c>
      <c r="C1895" s="66"/>
      <c r="D1895" s="67"/>
      <c r="E1895" s="67"/>
      <c r="F1895" s="67"/>
      <c r="G1895" s="67"/>
      <c r="H1895" s="68"/>
      <c r="I1895" s="67"/>
      <c r="J1895" s="67"/>
      <c r="K1895" s="67"/>
      <c r="L1895" s="67"/>
      <c r="M1895" s="68"/>
      <c r="N1895" s="67"/>
      <c r="O1895" s="67"/>
      <c r="P1895" s="67"/>
      <c r="Q1895" s="67"/>
      <c r="R1895" s="68"/>
      <c r="S1895" s="67"/>
      <c r="T1895" s="67"/>
      <c r="U1895" s="67"/>
      <c r="V1895" s="67"/>
      <c r="W1895" s="68"/>
      <c r="X1895" s="67"/>
      <c r="Y1895" s="67"/>
      <c r="Z1895" s="67"/>
      <c r="AA1895" s="67"/>
      <c r="AB1895" s="68"/>
      <c r="AC1895" s="62"/>
      <c r="AD1895" s="69"/>
      <c r="AE1895" s="53"/>
      <c r="AF1895" s="62"/>
      <c r="AG1895" s="69"/>
      <c r="AH1895" s="53"/>
      <c r="AJ1895" s="69"/>
      <c r="AK1895" s="53"/>
    </row>
    <row r="1896" spans="1:37">
      <c r="A1896" s="70" t="s">
        <v>101</v>
      </c>
      <c r="B1896" s="58"/>
      <c r="C1896" s="71"/>
      <c r="D1896" s="72"/>
      <c r="E1896" s="72"/>
      <c r="F1896" s="72"/>
      <c r="G1896" s="72"/>
      <c r="H1896" s="59"/>
      <c r="I1896" s="72"/>
      <c r="J1896" s="72"/>
      <c r="K1896" s="72"/>
      <c r="L1896" s="72"/>
      <c r="M1896" s="59"/>
      <c r="N1896" s="72"/>
      <c r="O1896" s="72"/>
      <c r="P1896" s="72"/>
      <c r="Q1896" s="72"/>
      <c r="R1896" s="59"/>
      <c r="S1896" s="72"/>
      <c r="T1896" s="72"/>
      <c r="U1896" s="72"/>
      <c r="V1896" s="72"/>
      <c r="W1896" s="59"/>
      <c r="X1896" s="72"/>
      <c r="Y1896" s="72"/>
      <c r="Z1896" s="72"/>
      <c r="AA1896" s="72"/>
      <c r="AB1896" s="59"/>
      <c r="AC1896" s="62"/>
      <c r="AD1896" s="462">
        <f>SamstagHaupt!C82</f>
        <v>16</v>
      </c>
      <c r="AE1896" s="463"/>
      <c r="AF1896" s="62"/>
      <c r="AG1896" s="462">
        <f>SamstagHaupt!E82</f>
        <v>61</v>
      </c>
      <c r="AH1896" s="463"/>
      <c r="AJ1896" s="462">
        <f>SamstagHaupt!F82</f>
        <v>1</v>
      </c>
      <c r="AK1896" s="463"/>
    </row>
    <row r="1897" spans="1:37">
      <c r="A1897" s="65" t="s">
        <v>100</v>
      </c>
      <c r="C1897" s="66"/>
      <c r="D1897" s="67"/>
      <c r="E1897" s="67"/>
      <c r="F1897" s="67"/>
      <c r="G1897" s="67"/>
      <c r="H1897" s="68"/>
      <c r="I1897" s="67"/>
      <c r="J1897" s="67"/>
      <c r="K1897" s="67"/>
      <c r="L1897" s="67"/>
      <c r="M1897" s="68"/>
      <c r="N1897" s="67"/>
      <c r="O1897" s="67"/>
      <c r="P1897" s="67"/>
      <c r="Q1897" s="67"/>
      <c r="R1897" s="68"/>
      <c r="S1897" s="67"/>
      <c r="T1897" s="67"/>
      <c r="U1897" s="67"/>
      <c r="V1897" s="67"/>
      <c r="W1897" s="68"/>
      <c r="X1897" s="67"/>
      <c r="Y1897" s="67"/>
      <c r="Z1897" s="67"/>
      <c r="AA1897" s="67"/>
      <c r="AB1897" s="68"/>
      <c r="AC1897" s="62"/>
      <c r="AD1897" s="57"/>
      <c r="AE1897" s="59"/>
      <c r="AF1897" s="62"/>
      <c r="AG1897" s="57"/>
      <c r="AH1897" s="59"/>
      <c r="AJ1897" s="57"/>
      <c r="AK1897" s="59"/>
    </row>
    <row r="1898" spans="1:37">
      <c r="A1898" s="70" t="s">
        <v>101</v>
      </c>
      <c r="B1898" s="58"/>
      <c r="C1898" s="71"/>
      <c r="D1898" s="72"/>
      <c r="E1898" s="72"/>
      <c r="F1898" s="72"/>
      <c r="G1898" s="72"/>
      <c r="H1898" s="59"/>
      <c r="I1898" s="72"/>
      <c r="J1898" s="72"/>
      <c r="K1898" s="72"/>
      <c r="L1898" s="72"/>
      <c r="M1898" s="59"/>
      <c r="N1898" s="72"/>
      <c r="O1898" s="72"/>
      <c r="P1898" s="72"/>
      <c r="Q1898" s="72"/>
      <c r="R1898" s="59"/>
      <c r="S1898" s="72"/>
      <c r="T1898" s="72"/>
      <c r="U1898" s="72"/>
      <c r="V1898" s="72"/>
      <c r="W1898" s="59"/>
      <c r="X1898" s="72"/>
      <c r="Y1898" s="72"/>
      <c r="Z1898" s="72"/>
      <c r="AA1898" s="72"/>
      <c r="AB1898" s="59"/>
      <c r="AC1898" s="62"/>
      <c r="AD1898" s="62"/>
      <c r="AE1898" s="62"/>
      <c r="AF1898" s="62"/>
      <c r="AG1898" s="62"/>
    </row>
    <row r="1899" spans="1:37">
      <c r="A1899" s="65" t="s">
        <v>100</v>
      </c>
      <c r="C1899" s="66"/>
      <c r="D1899" s="67"/>
      <c r="E1899" s="67"/>
      <c r="F1899" s="67"/>
      <c r="G1899" s="67"/>
      <c r="H1899" s="68"/>
      <c r="I1899" s="67"/>
      <c r="J1899" s="67"/>
      <c r="K1899" s="67"/>
      <c r="L1899" s="67"/>
      <c r="M1899" s="68"/>
      <c r="N1899" s="67"/>
      <c r="O1899" s="67"/>
      <c r="P1899" s="67"/>
      <c r="Q1899" s="67"/>
      <c r="R1899" s="68"/>
      <c r="S1899" s="67"/>
      <c r="T1899" s="67"/>
      <c r="U1899" s="67"/>
      <c r="V1899" s="67"/>
      <c r="W1899" s="68"/>
      <c r="X1899" s="67"/>
      <c r="Y1899" s="67"/>
      <c r="Z1899" s="67"/>
      <c r="AA1899" s="67"/>
      <c r="AB1899" s="68"/>
      <c r="AC1899" s="62"/>
      <c r="AD1899" s="73" t="s">
        <v>103</v>
      </c>
      <c r="AE1899" s="62"/>
      <c r="AF1899" s="62"/>
      <c r="AG1899" s="62"/>
    </row>
    <row r="1900" spans="1:37">
      <c r="A1900" s="70" t="s">
        <v>101</v>
      </c>
      <c r="B1900" s="58"/>
      <c r="C1900" s="71"/>
      <c r="D1900" s="72"/>
      <c r="E1900" s="72"/>
      <c r="F1900" s="72"/>
      <c r="G1900" s="72"/>
      <c r="H1900" s="59"/>
      <c r="I1900" s="72"/>
      <c r="J1900" s="72"/>
      <c r="K1900" s="72"/>
      <c r="L1900" s="72"/>
      <c r="M1900" s="59"/>
      <c r="N1900" s="72"/>
      <c r="O1900" s="72"/>
      <c r="P1900" s="72"/>
      <c r="Q1900" s="72"/>
      <c r="R1900" s="59"/>
      <c r="S1900" s="72"/>
      <c r="T1900" s="72"/>
      <c r="U1900" s="72"/>
      <c r="V1900" s="72"/>
      <c r="W1900" s="59"/>
      <c r="X1900" s="72"/>
      <c r="Y1900" s="72"/>
      <c r="Z1900" s="72"/>
      <c r="AA1900" s="72"/>
      <c r="AB1900" s="59"/>
      <c r="AC1900" s="62"/>
      <c r="AD1900" s="62"/>
      <c r="AE1900" s="62"/>
      <c r="AF1900" s="62"/>
      <c r="AG1900" s="62"/>
    </row>
    <row r="1901" spans="1:37">
      <c r="A1901" s="65" t="s">
        <v>100</v>
      </c>
      <c r="C1901" s="66"/>
      <c r="D1901" s="67"/>
      <c r="E1901" s="67"/>
      <c r="F1901" s="67"/>
      <c r="G1901" s="67"/>
      <c r="H1901" s="68"/>
      <c r="I1901" s="67"/>
      <c r="J1901" s="67"/>
      <c r="K1901" s="67"/>
      <c r="L1901" s="67"/>
      <c r="M1901" s="68"/>
      <c r="N1901" s="67"/>
      <c r="O1901" s="67"/>
      <c r="P1901" s="67"/>
      <c r="Q1901" s="67"/>
      <c r="R1901" s="68"/>
      <c r="S1901" s="67"/>
      <c r="T1901" s="67"/>
      <c r="U1901" s="67"/>
      <c r="V1901" s="67"/>
      <c r="W1901" s="68"/>
      <c r="X1901" s="67"/>
      <c r="Y1901" s="67"/>
      <c r="Z1901" s="67"/>
      <c r="AA1901" s="67"/>
      <c r="AB1901" s="68"/>
      <c r="AC1901" s="62"/>
      <c r="AD1901" s="74" t="str">
        <f>Daten!$A$31</f>
        <v>DM Senioren 2017</v>
      </c>
      <c r="AE1901" s="58"/>
      <c r="AF1901" s="58"/>
      <c r="AG1901" s="58"/>
      <c r="AH1901" s="58"/>
      <c r="AI1901" s="58"/>
      <c r="AJ1901" s="58"/>
      <c r="AK1901" s="58"/>
    </row>
    <row r="1902" spans="1:37">
      <c r="A1902" s="70" t="s">
        <v>101</v>
      </c>
      <c r="B1902" s="58"/>
      <c r="C1902" s="71"/>
      <c r="D1902" s="72"/>
      <c r="E1902" s="72"/>
      <c r="F1902" s="72"/>
      <c r="G1902" s="72"/>
      <c r="H1902" s="59"/>
      <c r="I1902" s="72"/>
      <c r="J1902" s="72"/>
      <c r="K1902" s="72"/>
      <c r="L1902" s="72"/>
      <c r="M1902" s="59"/>
      <c r="N1902" s="72"/>
      <c r="O1902" s="72"/>
      <c r="P1902" s="72"/>
      <c r="Q1902" s="72"/>
      <c r="R1902" s="59"/>
      <c r="S1902" s="72"/>
      <c r="T1902" s="72"/>
      <c r="U1902" s="72"/>
      <c r="V1902" s="72"/>
      <c r="W1902" s="59"/>
      <c r="X1902" s="72"/>
      <c r="Y1902" s="72"/>
      <c r="Z1902" s="72"/>
      <c r="AA1902" s="72"/>
      <c r="AB1902" s="59"/>
      <c r="AC1902" s="62"/>
      <c r="AD1902" s="75" t="str">
        <f>SamstagHaupt!G82</f>
        <v>M50</v>
      </c>
      <c r="AE1902" s="76"/>
      <c r="AF1902" s="76"/>
      <c r="AG1902" s="75" t="s">
        <v>34</v>
      </c>
      <c r="AH1902" s="76"/>
      <c r="AI1902" s="76"/>
      <c r="AJ1902" s="76"/>
      <c r="AK1902" s="76"/>
    </row>
    <row r="1903" spans="1:37">
      <c r="A1903" s="65" t="s">
        <v>100</v>
      </c>
      <c r="C1903" s="66"/>
      <c r="D1903" s="67"/>
      <c r="E1903" s="67"/>
      <c r="F1903" s="67"/>
      <c r="G1903" s="67"/>
      <c r="H1903" s="68"/>
      <c r="I1903" s="67"/>
      <c r="J1903" s="67"/>
      <c r="K1903" s="67"/>
      <c r="L1903" s="67"/>
      <c r="M1903" s="68"/>
      <c r="N1903" s="67"/>
      <c r="O1903" s="67"/>
      <c r="P1903" s="67"/>
      <c r="Q1903" s="67"/>
      <c r="R1903" s="68"/>
      <c r="S1903" s="67"/>
      <c r="T1903" s="67"/>
      <c r="U1903" s="67"/>
      <c r="V1903" s="67"/>
      <c r="W1903" s="68"/>
      <c r="X1903" s="67"/>
      <c r="Y1903" s="67"/>
      <c r="Z1903" s="67"/>
      <c r="AA1903" s="67"/>
      <c r="AB1903" s="68"/>
      <c r="AC1903" s="62"/>
      <c r="AD1903" s="77"/>
      <c r="AE1903" s="62"/>
      <c r="AF1903" s="62"/>
      <c r="AG1903" s="62"/>
      <c r="AH1903" s="62"/>
      <c r="AI1903" s="62"/>
      <c r="AJ1903" s="62"/>
      <c r="AK1903" s="62"/>
    </row>
    <row r="1904" spans="1:37">
      <c r="A1904" s="70" t="s">
        <v>101</v>
      </c>
      <c r="B1904" s="58"/>
      <c r="C1904" s="71"/>
      <c r="D1904" s="72"/>
      <c r="E1904" s="72"/>
      <c r="F1904" s="72"/>
      <c r="G1904" s="72"/>
      <c r="H1904" s="59"/>
      <c r="I1904" s="72"/>
      <c r="J1904" s="72"/>
      <c r="K1904" s="72"/>
      <c r="L1904" s="72"/>
      <c r="M1904" s="59"/>
      <c r="N1904" s="72"/>
      <c r="O1904" s="72"/>
      <c r="P1904" s="72"/>
      <c r="Q1904" s="72"/>
      <c r="R1904" s="59"/>
      <c r="S1904" s="72"/>
      <c r="T1904" s="72"/>
      <c r="U1904" s="72"/>
      <c r="V1904" s="72"/>
      <c r="W1904" s="59"/>
      <c r="X1904" s="72"/>
      <c r="Y1904" s="72"/>
      <c r="Z1904" s="72"/>
      <c r="AA1904" s="72"/>
      <c r="AB1904" s="59"/>
      <c r="AC1904" s="62"/>
      <c r="AD1904" s="78" t="s">
        <v>104</v>
      </c>
      <c r="AE1904" s="76"/>
      <c r="AF1904" s="76"/>
      <c r="AG1904" s="76"/>
      <c r="AH1904" s="79"/>
      <c r="AI1904" s="76"/>
      <c r="AJ1904" s="76"/>
      <c r="AK1904" s="80"/>
    </row>
    <row r="1905" spans="1:37">
      <c r="D1905" s="64"/>
      <c r="AD1905" s="81"/>
      <c r="AE1905" s="52"/>
      <c r="AF1905" s="52"/>
      <c r="AG1905" s="52"/>
      <c r="AH1905" s="82"/>
      <c r="AI1905" s="52"/>
      <c r="AJ1905" s="52"/>
      <c r="AK1905" s="53"/>
    </row>
    <row r="1906" spans="1:37">
      <c r="A1906" s="83" t="s">
        <v>105</v>
      </c>
      <c r="B1906" s="76"/>
      <c r="C1906" s="80"/>
      <c r="D1906" s="84"/>
      <c r="E1906" s="84" t="s">
        <v>100</v>
      </c>
      <c r="F1906" s="85" t="s">
        <v>21</v>
      </c>
      <c r="G1906" s="84" t="s">
        <v>101</v>
      </c>
      <c r="H1906" s="86"/>
      <c r="I1906" s="84" t="s">
        <v>106</v>
      </c>
      <c r="J1906" s="84"/>
      <c r="K1906" s="84"/>
      <c r="L1906" s="84"/>
      <c r="M1906" s="86"/>
      <c r="N1906" s="84" t="s">
        <v>107</v>
      </c>
      <c r="O1906" s="84"/>
      <c r="P1906" s="84"/>
      <c r="Q1906" s="84"/>
      <c r="R1906" s="86"/>
      <c r="S1906" s="73"/>
      <c r="T1906" s="73"/>
      <c r="AD1906" s="87" t="s">
        <v>108</v>
      </c>
      <c r="AE1906" s="58"/>
      <c r="AF1906" s="58"/>
      <c r="AG1906" s="58"/>
      <c r="AH1906" s="72"/>
      <c r="AI1906" s="58"/>
      <c r="AJ1906" s="58"/>
      <c r="AK1906" s="59"/>
    </row>
    <row r="1907" spans="1:37">
      <c r="A1907" s="60"/>
      <c r="C1907" s="61"/>
      <c r="H1907" s="61"/>
      <c r="M1907" s="61"/>
      <c r="N1907" s="88"/>
      <c r="O1907" s="89"/>
      <c r="P1907" s="89"/>
      <c r="Q1907" s="89"/>
      <c r="R1907" s="90"/>
      <c r="S1907" s="62"/>
      <c r="T1907" s="56" t="s">
        <v>109</v>
      </c>
      <c r="AD1907" s="91"/>
      <c r="AE1907" s="62"/>
      <c r="AF1907" s="62"/>
      <c r="AG1907" s="62"/>
      <c r="AH1907" s="92"/>
      <c r="AI1907" s="62"/>
      <c r="AJ1907" s="62"/>
      <c r="AK1907" s="61"/>
    </row>
    <row r="1908" spans="1:37">
      <c r="A1908" s="93" t="s">
        <v>110</v>
      </c>
      <c r="B1908" s="58"/>
      <c r="C1908" s="59"/>
      <c r="D1908" s="58"/>
      <c r="E1908" s="58"/>
      <c r="F1908" s="94" t="s">
        <v>21</v>
      </c>
      <c r="G1908" s="58"/>
      <c r="H1908" s="59"/>
      <c r="I1908" s="58"/>
      <c r="J1908" s="58"/>
      <c r="K1908" s="94" t="s">
        <v>21</v>
      </c>
      <c r="L1908" s="58"/>
      <c r="M1908" s="59"/>
      <c r="N1908" s="95"/>
      <c r="O1908" s="95"/>
      <c r="P1908" s="96"/>
      <c r="Q1908" s="97"/>
      <c r="R1908" s="98"/>
      <c r="S1908" s="62"/>
      <c r="T1908" s="62"/>
      <c r="AD1908" s="87" t="s">
        <v>111</v>
      </c>
      <c r="AE1908" s="58"/>
      <c r="AF1908" s="58"/>
      <c r="AG1908" s="58"/>
      <c r="AH1908" s="72"/>
      <c r="AI1908" s="58"/>
      <c r="AJ1908" s="58"/>
      <c r="AK1908" s="59"/>
    </row>
    <row r="1909" spans="1:37">
      <c r="A1909" s="60"/>
      <c r="C1909" s="61"/>
      <c r="H1909" s="61"/>
      <c r="K1909" s="99"/>
      <c r="M1909" s="61"/>
      <c r="N1909" s="62"/>
      <c r="Q1909" s="100"/>
      <c r="R1909" s="61"/>
      <c r="S1909" s="62"/>
      <c r="T1909" s="58"/>
      <c r="U1909" s="58"/>
      <c r="V1909" s="58"/>
      <c r="W1909" s="58"/>
      <c r="X1909" s="58"/>
      <c r="Y1909" s="58"/>
      <c r="Z1909" s="58"/>
      <c r="AA1909" s="58"/>
      <c r="AB1909" s="58"/>
      <c r="AC1909" s="62"/>
      <c r="AD1909" s="91"/>
      <c r="AE1909" s="62"/>
      <c r="AF1909" s="62"/>
      <c r="AG1909" s="62"/>
      <c r="AH1909" s="92"/>
      <c r="AI1909" s="62"/>
      <c r="AJ1909" s="62"/>
      <c r="AK1909" s="61"/>
    </row>
    <row r="1910" spans="1:37">
      <c r="A1910" s="93" t="s">
        <v>112</v>
      </c>
      <c r="B1910" s="58"/>
      <c r="C1910" s="59"/>
      <c r="D1910" s="58"/>
      <c r="E1910" s="58"/>
      <c r="F1910" s="94" t="s">
        <v>21</v>
      </c>
      <c r="G1910" s="58"/>
      <c r="H1910" s="59"/>
      <c r="I1910" s="58"/>
      <c r="J1910" s="58"/>
      <c r="K1910" s="94" t="s">
        <v>21</v>
      </c>
      <c r="L1910" s="58"/>
      <c r="M1910" s="59"/>
      <c r="N1910" s="58"/>
      <c r="O1910" s="58"/>
      <c r="P1910" s="94" t="s">
        <v>21</v>
      </c>
      <c r="Q1910" s="101"/>
      <c r="R1910" s="59"/>
      <c r="S1910" s="62"/>
      <c r="T1910" s="62"/>
      <c r="AD1910" s="87" t="s">
        <v>113</v>
      </c>
      <c r="AE1910" s="58"/>
      <c r="AF1910" s="58"/>
      <c r="AG1910" s="58"/>
      <c r="AH1910" s="72"/>
      <c r="AI1910" s="58"/>
      <c r="AJ1910" s="58"/>
      <c r="AK1910" s="59"/>
    </row>
    <row r="1911" spans="1:37">
      <c r="AD1911" s="91" t="s">
        <v>114</v>
      </c>
      <c r="AE1911" s="62"/>
      <c r="AF1911" s="62"/>
      <c r="AG1911" s="62"/>
      <c r="AH1911" s="92"/>
      <c r="AI1911" s="62"/>
      <c r="AJ1911" s="62"/>
      <c r="AK1911" s="61"/>
    </row>
    <row r="1912" spans="1:37">
      <c r="A1912" s="102"/>
      <c r="B1912" s="76"/>
      <c r="C1912" s="76"/>
      <c r="D1912" s="76"/>
      <c r="E1912" s="76" t="s">
        <v>100</v>
      </c>
      <c r="F1912" s="76"/>
      <c r="G1912" s="76"/>
      <c r="H1912" s="76"/>
      <c r="I1912" s="76"/>
      <c r="J1912" s="76"/>
      <c r="K1912" s="76"/>
      <c r="L1912" s="76"/>
      <c r="M1912" s="76"/>
      <c r="N1912" s="85" t="s">
        <v>40</v>
      </c>
      <c r="O1912" s="76"/>
      <c r="P1912" s="76"/>
      <c r="Q1912" s="76"/>
      <c r="R1912" s="76"/>
      <c r="S1912" s="76"/>
      <c r="T1912" s="76" t="s">
        <v>101</v>
      </c>
      <c r="U1912" s="76"/>
      <c r="V1912" s="76"/>
      <c r="W1912" s="76"/>
      <c r="X1912" s="76"/>
      <c r="Y1912" s="76"/>
      <c r="Z1912" s="76"/>
      <c r="AA1912" s="76"/>
      <c r="AB1912" s="80"/>
      <c r="AD1912" s="87" t="s">
        <v>115</v>
      </c>
      <c r="AE1912" s="58"/>
      <c r="AF1912" s="58"/>
      <c r="AG1912" s="58"/>
      <c r="AH1912" s="72"/>
      <c r="AI1912" s="58"/>
      <c r="AJ1912" s="58"/>
      <c r="AK1912" s="59"/>
    </row>
    <row r="1913" spans="1:37">
      <c r="A1913" s="103" t="s">
        <v>116</v>
      </c>
      <c r="B1913" s="104" t="s">
        <v>117</v>
      </c>
      <c r="C1913" s="104"/>
      <c r="D1913" s="104"/>
      <c r="E1913" s="104"/>
      <c r="F1913" s="104"/>
      <c r="G1913" s="105"/>
      <c r="H1913" s="104" t="s">
        <v>118</v>
      </c>
      <c r="I1913" s="104"/>
      <c r="J1913" s="105"/>
      <c r="K1913" s="106" t="s">
        <v>119</v>
      </c>
      <c r="L1913" s="107" t="s">
        <v>120</v>
      </c>
      <c r="M1913" s="108"/>
      <c r="N1913" s="109" t="s">
        <v>94</v>
      </c>
      <c r="O1913" s="105" t="s">
        <v>116</v>
      </c>
      <c r="P1913" s="104" t="s">
        <v>117</v>
      </c>
      <c r="Q1913" s="104"/>
      <c r="R1913" s="104"/>
      <c r="S1913" s="104"/>
      <c r="T1913" s="104"/>
      <c r="U1913" s="105"/>
      <c r="V1913" s="104" t="s">
        <v>118</v>
      </c>
      <c r="W1913" s="104"/>
      <c r="X1913" s="105"/>
      <c r="Y1913" s="106" t="s">
        <v>119</v>
      </c>
      <c r="Z1913" s="107" t="s">
        <v>120</v>
      </c>
      <c r="AA1913" s="108"/>
      <c r="AB1913" s="109" t="s">
        <v>94</v>
      </c>
    </row>
    <row r="1914" spans="1:37">
      <c r="A1914" s="110" t="s">
        <v>121</v>
      </c>
      <c r="B1914" s="111"/>
      <c r="C1914" s="111"/>
      <c r="D1914" s="111"/>
      <c r="E1914" s="111"/>
      <c r="F1914" s="111"/>
      <c r="G1914" s="112"/>
      <c r="H1914" s="111"/>
      <c r="I1914" s="111"/>
      <c r="J1914" s="112"/>
      <c r="K1914" s="113"/>
      <c r="L1914" s="114"/>
      <c r="M1914" s="115"/>
      <c r="N1914" s="116"/>
      <c r="O1914" s="117" t="s">
        <v>121</v>
      </c>
      <c r="P1914" s="111"/>
      <c r="Q1914" s="111"/>
      <c r="R1914" s="111"/>
      <c r="S1914" s="111"/>
      <c r="T1914" s="111"/>
      <c r="U1914" s="112"/>
      <c r="V1914" s="111"/>
      <c r="W1914" s="111"/>
      <c r="X1914" s="112"/>
      <c r="Y1914" s="113"/>
      <c r="Z1914" s="114"/>
      <c r="AA1914" s="115"/>
      <c r="AB1914" s="116"/>
      <c r="AD1914" s="64" t="s">
        <v>122</v>
      </c>
    </row>
    <row r="1915" spans="1:37">
      <c r="A1915" s="110" t="s">
        <v>123</v>
      </c>
      <c r="B1915" s="111"/>
      <c r="C1915" s="111"/>
      <c r="D1915" s="111"/>
      <c r="E1915" s="111"/>
      <c r="F1915" s="111"/>
      <c r="G1915" s="112"/>
      <c r="H1915" s="111"/>
      <c r="I1915" s="111"/>
      <c r="J1915" s="112"/>
      <c r="K1915" s="118"/>
      <c r="L1915" s="119"/>
      <c r="M1915" s="112"/>
      <c r="N1915" s="116"/>
      <c r="O1915" s="117" t="s">
        <v>123</v>
      </c>
      <c r="P1915" s="111"/>
      <c r="Q1915" s="111"/>
      <c r="R1915" s="111"/>
      <c r="S1915" s="111"/>
      <c r="T1915" s="111"/>
      <c r="U1915" s="112"/>
      <c r="V1915" s="111"/>
      <c r="W1915" s="111"/>
      <c r="X1915" s="112"/>
      <c r="Y1915" s="118"/>
      <c r="Z1915" s="119"/>
      <c r="AA1915" s="112"/>
      <c r="AB1915" s="116"/>
      <c r="AD1915" s="120"/>
      <c r="AE1915" s="58"/>
      <c r="AF1915" s="58"/>
      <c r="AG1915" s="58"/>
      <c r="AH1915" s="58"/>
      <c r="AI1915" s="58"/>
      <c r="AJ1915" s="58"/>
      <c r="AK1915" s="58"/>
    </row>
    <row r="1916" spans="1:37">
      <c r="A1916" s="110" t="s">
        <v>124</v>
      </c>
      <c r="B1916" s="111"/>
      <c r="C1916" s="111"/>
      <c r="D1916" s="111"/>
      <c r="E1916" s="111"/>
      <c r="F1916" s="111"/>
      <c r="G1916" s="112"/>
      <c r="H1916" s="111"/>
      <c r="I1916" s="111"/>
      <c r="J1916" s="112"/>
      <c r="K1916" s="118"/>
      <c r="L1916" s="119"/>
      <c r="M1916" s="112"/>
      <c r="N1916" s="116"/>
      <c r="O1916" s="117" t="s">
        <v>124</v>
      </c>
      <c r="P1916" s="111"/>
      <c r="Q1916" s="111"/>
      <c r="R1916" s="111"/>
      <c r="S1916" s="111"/>
      <c r="T1916" s="111"/>
      <c r="U1916" s="112"/>
      <c r="V1916" s="111"/>
      <c r="W1916" s="111"/>
      <c r="X1916" s="112"/>
      <c r="Y1916" s="118"/>
      <c r="Z1916" s="119"/>
      <c r="AA1916" s="112"/>
      <c r="AB1916" s="116"/>
      <c r="AD1916" s="64" t="s">
        <v>96</v>
      </c>
    </row>
    <row r="1917" spans="1:37">
      <c r="A1917" s="110" t="s">
        <v>125</v>
      </c>
      <c r="B1917" s="111"/>
      <c r="C1917" s="111"/>
      <c r="D1917" s="111"/>
      <c r="E1917" s="111"/>
      <c r="F1917" s="111"/>
      <c r="G1917" s="112"/>
      <c r="H1917" s="111"/>
      <c r="I1917" s="111"/>
      <c r="J1917" s="112"/>
      <c r="K1917" s="118"/>
      <c r="L1917" s="119"/>
      <c r="M1917" s="112"/>
      <c r="N1917" s="116"/>
      <c r="O1917" s="117" t="s">
        <v>125</v>
      </c>
      <c r="P1917" s="111"/>
      <c r="Q1917" s="111"/>
      <c r="R1917" s="111"/>
      <c r="S1917" s="111"/>
      <c r="T1917" s="111"/>
      <c r="U1917" s="112"/>
      <c r="V1917" s="111"/>
      <c r="W1917" s="111"/>
      <c r="X1917" s="112"/>
      <c r="Y1917" s="118"/>
      <c r="Z1917" s="119"/>
      <c r="AA1917" s="112"/>
      <c r="AB1917" s="116"/>
      <c r="AD1917" s="120"/>
      <c r="AE1917" s="58"/>
      <c r="AF1917" s="58"/>
      <c r="AG1917" s="58"/>
      <c r="AH1917" s="58"/>
      <c r="AI1917" s="58"/>
      <c r="AJ1917" s="58"/>
      <c r="AK1917" s="58"/>
    </row>
    <row r="1918" spans="1:37">
      <c r="A1918" s="110" t="s">
        <v>126</v>
      </c>
      <c r="B1918" s="111"/>
      <c r="C1918" s="111"/>
      <c r="D1918" s="111"/>
      <c r="E1918" s="111"/>
      <c r="F1918" s="111"/>
      <c r="G1918" s="112"/>
      <c r="H1918" s="111"/>
      <c r="I1918" s="111"/>
      <c r="J1918" s="112"/>
      <c r="K1918" s="118"/>
      <c r="L1918" s="119"/>
      <c r="M1918" s="112"/>
      <c r="N1918" s="116"/>
      <c r="O1918" s="117" t="s">
        <v>126</v>
      </c>
      <c r="P1918" s="111"/>
      <c r="Q1918" s="111"/>
      <c r="R1918" s="111"/>
      <c r="S1918" s="111"/>
      <c r="T1918" s="111"/>
      <c r="U1918" s="112"/>
      <c r="V1918" s="111"/>
      <c r="W1918" s="111"/>
      <c r="X1918" s="112"/>
      <c r="Y1918" s="118"/>
      <c r="Z1918" s="119"/>
      <c r="AA1918" s="112"/>
      <c r="AB1918" s="116"/>
      <c r="AD1918" s="64" t="s">
        <v>127</v>
      </c>
    </row>
    <row r="1919" spans="1:37">
      <c r="A1919" s="121" t="s">
        <v>128</v>
      </c>
      <c r="B1919" s="58"/>
      <c r="C1919" s="58"/>
      <c r="D1919" s="58"/>
      <c r="E1919" s="58"/>
      <c r="F1919" s="58"/>
      <c r="G1919" s="72"/>
      <c r="H1919" s="58"/>
      <c r="I1919" s="58"/>
      <c r="J1919" s="72"/>
      <c r="K1919" s="122"/>
      <c r="L1919" s="123"/>
      <c r="M1919" s="72"/>
      <c r="N1919" s="59"/>
      <c r="O1919" s="124" t="s">
        <v>128</v>
      </c>
      <c r="P1919" s="58"/>
      <c r="Q1919" s="58"/>
      <c r="R1919" s="58"/>
      <c r="S1919" s="58"/>
      <c r="T1919" s="58"/>
      <c r="U1919" s="72"/>
      <c r="V1919" s="58"/>
      <c r="W1919" s="58"/>
      <c r="X1919" s="72"/>
      <c r="Y1919" s="122"/>
      <c r="Z1919" s="123"/>
      <c r="AA1919" s="72"/>
      <c r="AB1919" s="59"/>
      <c r="AD1919" s="125"/>
      <c r="AE1919" s="125" t="str">
        <f>Daten!$A$35</f>
        <v>Fredenbeck</v>
      </c>
      <c r="AF1919" s="58"/>
      <c r="AG1919" s="58"/>
      <c r="AH1919" s="58"/>
      <c r="AI1919" s="58"/>
      <c r="AJ1919" s="58"/>
      <c r="AK1919" s="58"/>
    </row>
    <row r="1920" spans="1:37">
      <c r="A1920" s="65" t="s">
        <v>129</v>
      </c>
      <c r="N1920" s="61"/>
      <c r="O1920" s="64" t="s">
        <v>129</v>
      </c>
      <c r="AB1920" s="61"/>
      <c r="AD1920" s="64" t="s">
        <v>130</v>
      </c>
    </row>
    <row r="1921" spans="1:37">
      <c r="A1921" s="57"/>
      <c r="B1921" s="58"/>
      <c r="C1921" s="58"/>
      <c r="D1921" s="58"/>
      <c r="E1921" s="58"/>
      <c r="F1921" s="58"/>
      <c r="G1921" s="58"/>
      <c r="H1921" s="58"/>
      <c r="I1921" s="58"/>
      <c r="J1921" s="58"/>
      <c r="K1921" s="58"/>
      <c r="L1921" s="58"/>
      <c r="M1921" s="58"/>
      <c r="N1921" s="59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8"/>
      <c r="AB1921" s="59"/>
      <c r="AD1921" s="58"/>
      <c r="AE1921" s="126" t="str">
        <f>Daten!$A$32</f>
        <v>05.05.2017</v>
      </c>
      <c r="AF1921" s="58"/>
      <c r="AG1921" s="58"/>
      <c r="AH1921" s="58"/>
      <c r="AI1921" s="58"/>
      <c r="AJ1921" s="58"/>
      <c r="AK1921" s="58"/>
    </row>
    <row r="1922" spans="1:37" ht="12" customHeight="1">
      <c r="A1922" s="127"/>
    </row>
    <row r="1923" spans="1:37">
      <c r="A1923" s="51" t="s">
        <v>95</v>
      </c>
      <c r="B1923" s="52"/>
      <c r="C1923" s="52"/>
      <c r="D1923" s="52"/>
      <c r="E1923" s="53"/>
      <c r="F1923" s="54" t="s">
        <v>96</v>
      </c>
      <c r="G1923" s="52"/>
      <c r="H1923" s="52"/>
      <c r="I1923" s="52"/>
      <c r="J1923" s="52"/>
      <c r="K1923" s="52"/>
      <c r="L1923" s="52"/>
      <c r="M1923" s="52"/>
      <c r="N1923" s="52"/>
      <c r="O1923" s="52"/>
      <c r="P1923" s="53"/>
      <c r="Q1923" s="54" t="s">
        <v>97</v>
      </c>
      <c r="R1923" s="52"/>
      <c r="S1923" s="52"/>
      <c r="T1923" s="52"/>
      <c r="U1923" s="52"/>
      <c r="V1923" s="52"/>
      <c r="W1923" s="52"/>
      <c r="X1923" s="52"/>
      <c r="Y1923" s="52"/>
      <c r="Z1923" s="52"/>
      <c r="AA1923" s="52"/>
      <c r="AB1923" s="53"/>
      <c r="AC1923" s="55" t="s">
        <v>98</v>
      </c>
    </row>
    <row r="1924" spans="1:37">
      <c r="A1924" s="57"/>
      <c r="B1924" s="58"/>
      <c r="C1924" s="58"/>
      <c r="D1924" s="58"/>
      <c r="E1924" s="59"/>
      <c r="F1924" s="58"/>
      <c r="G1924" s="58"/>
      <c r="H1924" s="58"/>
      <c r="I1924" s="58"/>
      <c r="J1924" s="58"/>
      <c r="K1924" s="58"/>
      <c r="L1924" s="58"/>
      <c r="M1924" s="58"/>
      <c r="N1924" s="58"/>
      <c r="O1924" s="58"/>
      <c r="P1924" s="59"/>
      <c r="Q1924" s="58"/>
      <c r="R1924" s="58" t="e">
        <f ca="1">SamstagHaupt!P83</f>
        <v>#N/A</v>
      </c>
      <c r="S1924" s="58"/>
      <c r="T1924" s="58"/>
      <c r="U1924" s="58"/>
      <c r="V1924" s="58"/>
      <c r="W1924" s="58"/>
      <c r="X1924" s="58"/>
      <c r="Y1924" s="58"/>
      <c r="Z1924" s="58"/>
      <c r="AA1924" s="58" t="str">
        <f>SamstagHaupt!N83</f>
        <v>M50</v>
      </c>
      <c r="AB1924" s="59"/>
      <c r="AC1924" s="55" t="s">
        <v>99</v>
      </c>
    </row>
    <row r="1925" spans="1:37" ht="15.95" customHeight="1">
      <c r="A1925" s="60" t="s">
        <v>100</v>
      </c>
      <c r="C1925" s="56" t="e">
        <f ca="1">SamstagHaupt!I83</f>
        <v>#N/A</v>
      </c>
      <c r="M1925" s="61"/>
      <c r="N1925" s="62" t="s">
        <v>101</v>
      </c>
      <c r="O1925" s="63"/>
      <c r="P1925" s="56" t="e">
        <f ca="1">SamstagHaupt!M83</f>
        <v>#N/A</v>
      </c>
      <c r="AB1925" s="61"/>
    </row>
    <row r="1926" spans="1:37">
      <c r="A1926" s="57"/>
      <c r="B1926" s="58"/>
      <c r="C1926" s="58"/>
      <c r="M1926" s="61"/>
      <c r="N1926" s="62"/>
      <c r="AB1926" s="61"/>
      <c r="AD1926" s="64" t="s">
        <v>37</v>
      </c>
      <c r="AG1926" s="64" t="s">
        <v>102</v>
      </c>
      <c r="AJ1926" s="64" t="s">
        <v>39</v>
      </c>
    </row>
    <row r="1927" spans="1:37">
      <c r="A1927" s="65" t="s">
        <v>100</v>
      </c>
      <c r="C1927" s="66"/>
      <c r="D1927" s="67"/>
      <c r="E1927" s="67"/>
      <c r="F1927" s="67"/>
      <c r="G1927" s="67"/>
      <c r="H1927" s="68"/>
      <c r="I1927" s="67"/>
      <c r="J1927" s="67"/>
      <c r="K1927" s="67"/>
      <c r="L1927" s="67"/>
      <c r="M1927" s="68"/>
      <c r="N1927" s="67"/>
      <c r="O1927" s="67"/>
      <c r="P1927" s="67"/>
      <c r="Q1927" s="67"/>
      <c r="R1927" s="68"/>
      <c r="S1927" s="67"/>
      <c r="T1927" s="67"/>
      <c r="U1927" s="67"/>
      <c r="V1927" s="67"/>
      <c r="W1927" s="68"/>
      <c r="X1927" s="67"/>
      <c r="Y1927" s="67"/>
      <c r="Z1927" s="67"/>
      <c r="AA1927" s="67"/>
      <c r="AB1927" s="68"/>
      <c r="AC1927" s="62"/>
      <c r="AD1927" s="69"/>
      <c r="AE1927" s="53"/>
      <c r="AF1927" s="62"/>
      <c r="AG1927" s="69"/>
      <c r="AH1927" s="53"/>
      <c r="AJ1927" s="69"/>
      <c r="AK1927" s="53"/>
    </row>
    <row r="1928" spans="1:37">
      <c r="A1928" s="70" t="s">
        <v>101</v>
      </c>
      <c r="B1928" s="58"/>
      <c r="C1928" s="71"/>
      <c r="D1928" s="72"/>
      <c r="E1928" s="72"/>
      <c r="F1928" s="72"/>
      <c r="G1928" s="72"/>
      <c r="H1928" s="59"/>
      <c r="I1928" s="72"/>
      <c r="J1928" s="72"/>
      <c r="K1928" s="72"/>
      <c r="L1928" s="72"/>
      <c r="M1928" s="59"/>
      <c r="N1928" s="72"/>
      <c r="O1928" s="72"/>
      <c r="P1928" s="72"/>
      <c r="Q1928" s="72"/>
      <c r="R1928" s="59"/>
      <c r="S1928" s="72"/>
      <c r="T1928" s="72"/>
      <c r="U1928" s="72"/>
      <c r="V1928" s="72"/>
      <c r="W1928" s="59"/>
      <c r="X1928" s="72"/>
      <c r="Y1928" s="72"/>
      <c r="Z1928" s="72"/>
      <c r="AA1928" s="72"/>
      <c r="AB1928" s="59"/>
      <c r="AC1928" s="62"/>
      <c r="AD1928" s="462">
        <f>SamstagHaupt!C83</f>
        <v>16</v>
      </c>
      <c r="AE1928" s="463"/>
      <c r="AF1928" s="62"/>
      <c r="AG1928" s="462">
        <f>SamstagHaupt!E83</f>
        <v>62</v>
      </c>
      <c r="AH1928" s="463"/>
      <c r="AJ1928" s="462">
        <f>SamstagHaupt!F83</f>
        <v>2</v>
      </c>
      <c r="AK1928" s="463"/>
    </row>
    <row r="1929" spans="1:37">
      <c r="A1929" s="65" t="s">
        <v>100</v>
      </c>
      <c r="C1929" s="66"/>
      <c r="D1929" s="67"/>
      <c r="E1929" s="67"/>
      <c r="F1929" s="67"/>
      <c r="G1929" s="67"/>
      <c r="H1929" s="68"/>
      <c r="I1929" s="67"/>
      <c r="J1929" s="67"/>
      <c r="K1929" s="67"/>
      <c r="L1929" s="67"/>
      <c r="M1929" s="68"/>
      <c r="N1929" s="67"/>
      <c r="O1929" s="67"/>
      <c r="P1929" s="67"/>
      <c r="Q1929" s="67"/>
      <c r="R1929" s="68"/>
      <c r="S1929" s="67"/>
      <c r="T1929" s="67"/>
      <c r="U1929" s="67"/>
      <c r="V1929" s="67"/>
      <c r="W1929" s="68"/>
      <c r="X1929" s="67"/>
      <c r="Y1929" s="67"/>
      <c r="Z1929" s="67"/>
      <c r="AA1929" s="67"/>
      <c r="AB1929" s="68"/>
      <c r="AC1929" s="62"/>
      <c r="AD1929" s="57"/>
      <c r="AE1929" s="59"/>
      <c r="AF1929" s="62"/>
      <c r="AG1929" s="57"/>
      <c r="AH1929" s="59"/>
      <c r="AJ1929" s="57"/>
      <c r="AK1929" s="59"/>
    </row>
    <row r="1930" spans="1:37">
      <c r="A1930" s="70" t="s">
        <v>101</v>
      </c>
      <c r="B1930" s="58"/>
      <c r="C1930" s="71"/>
      <c r="D1930" s="72"/>
      <c r="E1930" s="72"/>
      <c r="F1930" s="72"/>
      <c r="G1930" s="72"/>
      <c r="H1930" s="59"/>
      <c r="I1930" s="72"/>
      <c r="J1930" s="72"/>
      <c r="K1930" s="72"/>
      <c r="L1930" s="72"/>
      <c r="M1930" s="59"/>
      <c r="N1930" s="72"/>
      <c r="O1930" s="72"/>
      <c r="P1930" s="72"/>
      <c r="Q1930" s="72"/>
      <c r="R1930" s="59"/>
      <c r="S1930" s="72"/>
      <c r="T1930" s="72"/>
      <c r="U1930" s="72"/>
      <c r="V1930" s="72"/>
      <c r="W1930" s="59"/>
      <c r="X1930" s="72"/>
      <c r="Y1930" s="72"/>
      <c r="Z1930" s="72"/>
      <c r="AA1930" s="72"/>
      <c r="AB1930" s="59"/>
      <c r="AC1930" s="62"/>
      <c r="AD1930" s="62"/>
      <c r="AE1930" s="62"/>
      <c r="AF1930" s="62"/>
      <c r="AG1930" s="62"/>
    </row>
    <row r="1931" spans="1:37">
      <c r="A1931" s="65" t="s">
        <v>100</v>
      </c>
      <c r="C1931" s="66"/>
      <c r="D1931" s="67"/>
      <c r="E1931" s="67"/>
      <c r="F1931" s="67"/>
      <c r="G1931" s="67"/>
      <c r="H1931" s="68"/>
      <c r="I1931" s="67"/>
      <c r="J1931" s="67"/>
      <c r="K1931" s="67"/>
      <c r="L1931" s="67"/>
      <c r="M1931" s="68"/>
      <c r="N1931" s="67"/>
      <c r="O1931" s="67"/>
      <c r="P1931" s="67"/>
      <c r="Q1931" s="67"/>
      <c r="R1931" s="68"/>
      <c r="S1931" s="67"/>
      <c r="T1931" s="67"/>
      <c r="U1931" s="67"/>
      <c r="V1931" s="67"/>
      <c r="W1931" s="68"/>
      <c r="X1931" s="67"/>
      <c r="Y1931" s="67"/>
      <c r="Z1931" s="67"/>
      <c r="AA1931" s="67"/>
      <c r="AB1931" s="68"/>
      <c r="AC1931" s="62"/>
      <c r="AD1931" s="73" t="s">
        <v>103</v>
      </c>
      <c r="AE1931" s="62"/>
      <c r="AF1931" s="62"/>
      <c r="AG1931" s="62"/>
    </row>
    <row r="1932" spans="1:37">
      <c r="A1932" s="70" t="s">
        <v>101</v>
      </c>
      <c r="B1932" s="58"/>
      <c r="C1932" s="71"/>
      <c r="D1932" s="72"/>
      <c r="E1932" s="72"/>
      <c r="F1932" s="72"/>
      <c r="G1932" s="72"/>
      <c r="H1932" s="59"/>
      <c r="I1932" s="72"/>
      <c r="J1932" s="72"/>
      <c r="K1932" s="72"/>
      <c r="L1932" s="72"/>
      <c r="M1932" s="59"/>
      <c r="N1932" s="72"/>
      <c r="O1932" s="72"/>
      <c r="P1932" s="72"/>
      <c r="Q1932" s="72"/>
      <c r="R1932" s="59"/>
      <c r="S1932" s="72"/>
      <c r="T1932" s="72"/>
      <c r="U1932" s="72"/>
      <c r="V1932" s="72"/>
      <c r="W1932" s="59"/>
      <c r="X1932" s="72"/>
      <c r="Y1932" s="72"/>
      <c r="Z1932" s="72"/>
      <c r="AA1932" s="72"/>
      <c r="AB1932" s="59"/>
      <c r="AC1932" s="62"/>
      <c r="AD1932" s="62"/>
      <c r="AE1932" s="62"/>
      <c r="AF1932" s="62"/>
      <c r="AG1932" s="62"/>
    </row>
    <row r="1933" spans="1:37">
      <c r="A1933" s="65" t="s">
        <v>100</v>
      </c>
      <c r="C1933" s="66"/>
      <c r="D1933" s="67"/>
      <c r="E1933" s="67"/>
      <c r="F1933" s="67"/>
      <c r="G1933" s="67"/>
      <c r="H1933" s="68"/>
      <c r="I1933" s="67"/>
      <c r="J1933" s="67"/>
      <c r="K1933" s="67"/>
      <c r="L1933" s="67"/>
      <c r="M1933" s="68"/>
      <c r="N1933" s="67"/>
      <c r="O1933" s="67"/>
      <c r="P1933" s="67"/>
      <c r="Q1933" s="67"/>
      <c r="R1933" s="68"/>
      <c r="S1933" s="67"/>
      <c r="T1933" s="67"/>
      <c r="U1933" s="67"/>
      <c r="V1933" s="67"/>
      <c r="W1933" s="68"/>
      <c r="X1933" s="67"/>
      <c r="Y1933" s="67"/>
      <c r="Z1933" s="67"/>
      <c r="AA1933" s="67"/>
      <c r="AB1933" s="68"/>
      <c r="AC1933" s="62"/>
      <c r="AD1933" s="74" t="str">
        <f>Daten!$A$31</f>
        <v>DM Senioren 2017</v>
      </c>
      <c r="AE1933" s="58"/>
      <c r="AF1933" s="58"/>
      <c r="AG1933" s="58"/>
      <c r="AH1933" s="58"/>
      <c r="AI1933" s="58"/>
      <c r="AJ1933" s="58"/>
      <c r="AK1933" s="58"/>
    </row>
    <row r="1934" spans="1:37">
      <c r="A1934" s="70" t="s">
        <v>101</v>
      </c>
      <c r="B1934" s="58"/>
      <c r="C1934" s="71"/>
      <c r="D1934" s="72"/>
      <c r="E1934" s="72"/>
      <c r="F1934" s="72"/>
      <c r="G1934" s="72"/>
      <c r="H1934" s="59"/>
      <c r="I1934" s="72"/>
      <c r="J1934" s="72"/>
      <c r="K1934" s="72"/>
      <c r="L1934" s="72"/>
      <c r="M1934" s="59"/>
      <c r="N1934" s="72"/>
      <c r="O1934" s="72"/>
      <c r="P1934" s="72"/>
      <c r="Q1934" s="72"/>
      <c r="R1934" s="59"/>
      <c r="S1934" s="72"/>
      <c r="T1934" s="72"/>
      <c r="U1934" s="72"/>
      <c r="V1934" s="72"/>
      <c r="W1934" s="59"/>
      <c r="X1934" s="72"/>
      <c r="Y1934" s="72"/>
      <c r="Z1934" s="72"/>
      <c r="AA1934" s="72"/>
      <c r="AB1934" s="59"/>
      <c r="AC1934" s="62"/>
      <c r="AD1934" s="75" t="str">
        <f>SamstagHaupt!G83</f>
        <v>M50</v>
      </c>
      <c r="AE1934" s="76"/>
      <c r="AF1934" s="76"/>
      <c r="AG1934" s="75" t="s">
        <v>34</v>
      </c>
      <c r="AH1934" s="76"/>
      <c r="AI1934" s="76"/>
      <c r="AJ1934" s="76"/>
      <c r="AK1934" s="76"/>
    </row>
    <row r="1935" spans="1:37">
      <c r="A1935" s="65" t="s">
        <v>100</v>
      </c>
      <c r="C1935" s="66"/>
      <c r="D1935" s="67"/>
      <c r="E1935" s="67"/>
      <c r="F1935" s="67"/>
      <c r="G1935" s="67"/>
      <c r="H1935" s="68"/>
      <c r="I1935" s="67"/>
      <c r="J1935" s="67"/>
      <c r="K1935" s="67"/>
      <c r="L1935" s="67"/>
      <c r="M1935" s="68"/>
      <c r="N1935" s="67"/>
      <c r="O1935" s="67"/>
      <c r="P1935" s="67"/>
      <c r="Q1935" s="67"/>
      <c r="R1935" s="68"/>
      <c r="S1935" s="67"/>
      <c r="T1935" s="67"/>
      <c r="U1935" s="67"/>
      <c r="V1935" s="67"/>
      <c r="W1935" s="68"/>
      <c r="X1935" s="67"/>
      <c r="Y1935" s="67"/>
      <c r="Z1935" s="67"/>
      <c r="AA1935" s="67"/>
      <c r="AB1935" s="68"/>
      <c r="AC1935" s="62"/>
      <c r="AD1935" s="77"/>
      <c r="AE1935" s="62"/>
      <c r="AF1935" s="62"/>
      <c r="AG1935" s="62"/>
      <c r="AH1935" s="62"/>
      <c r="AI1935" s="62"/>
      <c r="AJ1935" s="62"/>
      <c r="AK1935" s="62"/>
    </row>
    <row r="1936" spans="1:37">
      <c r="A1936" s="70" t="s">
        <v>101</v>
      </c>
      <c r="B1936" s="58"/>
      <c r="C1936" s="71"/>
      <c r="D1936" s="72"/>
      <c r="E1936" s="72"/>
      <c r="F1936" s="72"/>
      <c r="G1936" s="72"/>
      <c r="H1936" s="59"/>
      <c r="I1936" s="72"/>
      <c r="J1936" s="72"/>
      <c r="K1936" s="72"/>
      <c r="L1936" s="72"/>
      <c r="M1936" s="59"/>
      <c r="N1936" s="72"/>
      <c r="O1936" s="72"/>
      <c r="P1936" s="72"/>
      <c r="Q1936" s="72"/>
      <c r="R1936" s="59"/>
      <c r="S1936" s="72"/>
      <c r="T1936" s="72"/>
      <c r="U1936" s="72"/>
      <c r="V1936" s="72"/>
      <c r="W1936" s="59"/>
      <c r="X1936" s="72"/>
      <c r="Y1936" s="72"/>
      <c r="Z1936" s="72"/>
      <c r="AA1936" s="72"/>
      <c r="AB1936" s="59"/>
      <c r="AC1936" s="62"/>
      <c r="AD1936" s="78" t="s">
        <v>104</v>
      </c>
      <c r="AE1936" s="76"/>
      <c r="AF1936" s="76"/>
      <c r="AG1936" s="76"/>
      <c r="AH1936" s="79"/>
      <c r="AI1936" s="76"/>
      <c r="AJ1936" s="76"/>
      <c r="AK1936" s="80"/>
    </row>
    <row r="1937" spans="1:37">
      <c r="D1937" s="64"/>
      <c r="AD1937" s="81"/>
      <c r="AE1937" s="52"/>
      <c r="AF1937" s="52"/>
      <c r="AG1937" s="52"/>
      <c r="AH1937" s="82"/>
      <c r="AI1937" s="52"/>
      <c r="AJ1937" s="52"/>
      <c r="AK1937" s="53"/>
    </row>
    <row r="1938" spans="1:37">
      <c r="A1938" s="83" t="s">
        <v>105</v>
      </c>
      <c r="B1938" s="76"/>
      <c r="C1938" s="80"/>
      <c r="D1938" s="84"/>
      <c r="E1938" s="84" t="s">
        <v>100</v>
      </c>
      <c r="F1938" s="85" t="s">
        <v>21</v>
      </c>
      <c r="G1938" s="84" t="s">
        <v>101</v>
      </c>
      <c r="H1938" s="86"/>
      <c r="I1938" s="84" t="s">
        <v>106</v>
      </c>
      <c r="J1938" s="84"/>
      <c r="K1938" s="84"/>
      <c r="L1938" s="84"/>
      <c r="M1938" s="86"/>
      <c r="N1938" s="84" t="s">
        <v>107</v>
      </c>
      <c r="O1938" s="84"/>
      <c r="P1938" s="84"/>
      <c r="Q1938" s="84"/>
      <c r="R1938" s="86"/>
      <c r="S1938" s="73"/>
      <c r="T1938" s="73"/>
      <c r="AD1938" s="87" t="s">
        <v>108</v>
      </c>
      <c r="AE1938" s="58"/>
      <c r="AF1938" s="58"/>
      <c r="AG1938" s="58"/>
      <c r="AH1938" s="72"/>
      <c r="AI1938" s="58"/>
      <c r="AJ1938" s="58"/>
      <c r="AK1938" s="59"/>
    </row>
    <row r="1939" spans="1:37">
      <c r="A1939" s="60"/>
      <c r="C1939" s="61"/>
      <c r="H1939" s="61"/>
      <c r="M1939" s="61"/>
      <c r="N1939" s="88"/>
      <c r="O1939" s="89"/>
      <c r="P1939" s="89"/>
      <c r="Q1939" s="89"/>
      <c r="R1939" s="90"/>
      <c r="S1939" s="62"/>
      <c r="T1939" s="56" t="s">
        <v>109</v>
      </c>
      <c r="AD1939" s="91"/>
      <c r="AE1939" s="62"/>
      <c r="AF1939" s="62"/>
      <c r="AG1939" s="62"/>
      <c r="AH1939" s="92"/>
      <c r="AI1939" s="62"/>
      <c r="AJ1939" s="62"/>
      <c r="AK1939" s="61"/>
    </row>
    <row r="1940" spans="1:37">
      <c r="A1940" s="93" t="s">
        <v>110</v>
      </c>
      <c r="B1940" s="58"/>
      <c r="C1940" s="59"/>
      <c r="D1940" s="58"/>
      <c r="E1940" s="58"/>
      <c r="F1940" s="94" t="s">
        <v>21</v>
      </c>
      <c r="G1940" s="58"/>
      <c r="H1940" s="59"/>
      <c r="I1940" s="58"/>
      <c r="J1940" s="58"/>
      <c r="K1940" s="94" t="s">
        <v>21</v>
      </c>
      <c r="L1940" s="58"/>
      <c r="M1940" s="59"/>
      <c r="N1940" s="95"/>
      <c r="O1940" s="95"/>
      <c r="P1940" s="96"/>
      <c r="Q1940" s="97"/>
      <c r="R1940" s="98"/>
      <c r="S1940" s="62"/>
      <c r="T1940" s="62"/>
      <c r="AD1940" s="87" t="s">
        <v>111</v>
      </c>
      <c r="AE1940" s="58"/>
      <c r="AF1940" s="58"/>
      <c r="AG1940" s="58"/>
      <c r="AH1940" s="72"/>
      <c r="AI1940" s="58"/>
      <c r="AJ1940" s="58"/>
      <c r="AK1940" s="59"/>
    </row>
    <row r="1941" spans="1:37">
      <c r="A1941" s="60"/>
      <c r="C1941" s="61"/>
      <c r="H1941" s="61"/>
      <c r="K1941" s="99"/>
      <c r="M1941" s="61"/>
      <c r="N1941" s="62"/>
      <c r="Q1941" s="100"/>
      <c r="R1941" s="61"/>
      <c r="S1941" s="62"/>
      <c r="T1941" s="58"/>
      <c r="U1941" s="58"/>
      <c r="V1941" s="58"/>
      <c r="W1941" s="58"/>
      <c r="X1941" s="58"/>
      <c r="Y1941" s="58"/>
      <c r="Z1941" s="58"/>
      <c r="AA1941" s="58"/>
      <c r="AB1941" s="58"/>
      <c r="AC1941" s="62"/>
      <c r="AD1941" s="91"/>
      <c r="AE1941" s="62"/>
      <c r="AF1941" s="62"/>
      <c r="AG1941" s="62"/>
      <c r="AH1941" s="92"/>
      <c r="AI1941" s="62"/>
      <c r="AJ1941" s="62"/>
      <c r="AK1941" s="61"/>
    </row>
    <row r="1942" spans="1:37">
      <c r="A1942" s="93" t="s">
        <v>112</v>
      </c>
      <c r="B1942" s="58"/>
      <c r="C1942" s="59"/>
      <c r="D1942" s="58"/>
      <c r="E1942" s="58"/>
      <c r="F1942" s="94" t="s">
        <v>21</v>
      </c>
      <c r="G1942" s="58"/>
      <c r="H1942" s="59"/>
      <c r="I1942" s="58"/>
      <c r="J1942" s="58"/>
      <c r="K1942" s="94" t="s">
        <v>21</v>
      </c>
      <c r="L1942" s="58"/>
      <c r="M1942" s="59"/>
      <c r="N1942" s="58"/>
      <c r="O1942" s="58"/>
      <c r="P1942" s="94" t="s">
        <v>21</v>
      </c>
      <c r="Q1942" s="101"/>
      <c r="R1942" s="59"/>
      <c r="S1942" s="62"/>
      <c r="T1942" s="62"/>
      <c r="AD1942" s="87" t="s">
        <v>113</v>
      </c>
      <c r="AE1942" s="58"/>
      <c r="AF1942" s="58"/>
      <c r="AG1942" s="58"/>
      <c r="AH1942" s="72"/>
      <c r="AI1942" s="58"/>
      <c r="AJ1942" s="58"/>
      <c r="AK1942" s="59"/>
    </row>
    <row r="1943" spans="1:37">
      <c r="AD1943" s="91" t="s">
        <v>114</v>
      </c>
      <c r="AE1943" s="62"/>
      <c r="AF1943" s="62"/>
      <c r="AG1943" s="62"/>
      <c r="AH1943" s="92"/>
      <c r="AI1943" s="62"/>
      <c r="AJ1943" s="62"/>
      <c r="AK1943" s="61"/>
    </row>
    <row r="1944" spans="1:37">
      <c r="A1944" s="102"/>
      <c r="B1944" s="76"/>
      <c r="C1944" s="76"/>
      <c r="D1944" s="76"/>
      <c r="E1944" s="76" t="s">
        <v>100</v>
      </c>
      <c r="F1944" s="76"/>
      <c r="G1944" s="76"/>
      <c r="H1944" s="76"/>
      <c r="I1944" s="76"/>
      <c r="J1944" s="76"/>
      <c r="K1944" s="76"/>
      <c r="L1944" s="76"/>
      <c r="M1944" s="76"/>
      <c r="N1944" s="85" t="s">
        <v>40</v>
      </c>
      <c r="O1944" s="76"/>
      <c r="P1944" s="76"/>
      <c r="Q1944" s="76"/>
      <c r="R1944" s="76"/>
      <c r="S1944" s="76"/>
      <c r="T1944" s="76" t="s">
        <v>101</v>
      </c>
      <c r="U1944" s="76"/>
      <c r="V1944" s="76"/>
      <c r="W1944" s="76"/>
      <c r="X1944" s="76"/>
      <c r="Y1944" s="76"/>
      <c r="Z1944" s="76"/>
      <c r="AA1944" s="76"/>
      <c r="AB1944" s="80"/>
      <c r="AD1944" s="87" t="s">
        <v>115</v>
      </c>
      <c r="AE1944" s="58"/>
      <c r="AF1944" s="58"/>
      <c r="AG1944" s="58"/>
      <c r="AH1944" s="72"/>
      <c r="AI1944" s="58"/>
      <c r="AJ1944" s="58"/>
      <c r="AK1944" s="59"/>
    </row>
    <row r="1945" spans="1:37">
      <c r="A1945" s="103" t="s">
        <v>116</v>
      </c>
      <c r="B1945" s="104" t="s">
        <v>117</v>
      </c>
      <c r="C1945" s="104"/>
      <c r="D1945" s="104"/>
      <c r="E1945" s="104"/>
      <c r="F1945" s="104"/>
      <c r="G1945" s="105"/>
      <c r="H1945" s="104" t="s">
        <v>118</v>
      </c>
      <c r="I1945" s="104"/>
      <c r="J1945" s="105"/>
      <c r="K1945" s="106" t="s">
        <v>119</v>
      </c>
      <c r="L1945" s="107" t="s">
        <v>120</v>
      </c>
      <c r="M1945" s="108"/>
      <c r="N1945" s="109" t="s">
        <v>94</v>
      </c>
      <c r="O1945" s="105" t="s">
        <v>116</v>
      </c>
      <c r="P1945" s="104" t="s">
        <v>117</v>
      </c>
      <c r="Q1945" s="104"/>
      <c r="R1945" s="104"/>
      <c r="S1945" s="104"/>
      <c r="T1945" s="104"/>
      <c r="U1945" s="105"/>
      <c r="V1945" s="104" t="s">
        <v>118</v>
      </c>
      <c r="W1945" s="104"/>
      <c r="X1945" s="105"/>
      <c r="Y1945" s="106" t="s">
        <v>119</v>
      </c>
      <c r="Z1945" s="107" t="s">
        <v>120</v>
      </c>
      <c r="AA1945" s="108"/>
      <c r="AB1945" s="109" t="s">
        <v>94</v>
      </c>
    </row>
    <row r="1946" spans="1:37">
      <c r="A1946" s="110" t="s">
        <v>121</v>
      </c>
      <c r="B1946" s="111"/>
      <c r="C1946" s="111"/>
      <c r="D1946" s="111"/>
      <c r="E1946" s="111"/>
      <c r="F1946" s="111"/>
      <c r="G1946" s="112"/>
      <c r="H1946" s="111"/>
      <c r="I1946" s="111"/>
      <c r="J1946" s="112"/>
      <c r="K1946" s="113"/>
      <c r="L1946" s="114"/>
      <c r="M1946" s="115"/>
      <c r="N1946" s="116"/>
      <c r="O1946" s="117" t="s">
        <v>121</v>
      </c>
      <c r="P1946" s="111"/>
      <c r="Q1946" s="111"/>
      <c r="R1946" s="111"/>
      <c r="S1946" s="111"/>
      <c r="T1946" s="111"/>
      <c r="U1946" s="112"/>
      <c r="V1946" s="111"/>
      <c r="W1946" s="111"/>
      <c r="X1946" s="112"/>
      <c r="Y1946" s="113"/>
      <c r="Z1946" s="114"/>
      <c r="AA1946" s="115"/>
      <c r="AB1946" s="116"/>
      <c r="AD1946" s="64" t="s">
        <v>122</v>
      </c>
    </row>
    <row r="1947" spans="1:37">
      <c r="A1947" s="110" t="s">
        <v>123</v>
      </c>
      <c r="B1947" s="111"/>
      <c r="C1947" s="111"/>
      <c r="D1947" s="111"/>
      <c r="E1947" s="111"/>
      <c r="F1947" s="111"/>
      <c r="G1947" s="112"/>
      <c r="H1947" s="111"/>
      <c r="I1947" s="111"/>
      <c r="J1947" s="112"/>
      <c r="K1947" s="118"/>
      <c r="L1947" s="119"/>
      <c r="M1947" s="112"/>
      <c r="N1947" s="116"/>
      <c r="O1947" s="117" t="s">
        <v>123</v>
      </c>
      <c r="P1947" s="111"/>
      <c r="Q1947" s="111"/>
      <c r="R1947" s="111"/>
      <c r="S1947" s="111"/>
      <c r="T1947" s="111"/>
      <c r="U1947" s="112"/>
      <c r="V1947" s="111"/>
      <c r="W1947" s="111"/>
      <c r="X1947" s="112"/>
      <c r="Y1947" s="118"/>
      <c r="Z1947" s="119"/>
      <c r="AA1947" s="112"/>
      <c r="AB1947" s="116"/>
      <c r="AD1947" s="120"/>
      <c r="AE1947" s="58"/>
      <c r="AF1947" s="58"/>
      <c r="AG1947" s="58"/>
      <c r="AH1947" s="58"/>
      <c r="AI1947" s="58"/>
      <c r="AJ1947" s="58"/>
      <c r="AK1947" s="58"/>
    </row>
    <row r="1948" spans="1:37">
      <c r="A1948" s="110" t="s">
        <v>124</v>
      </c>
      <c r="B1948" s="111"/>
      <c r="C1948" s="111"/>
      <c r="D1948" s="111"/>
      <c r="E1948" s="111"/>
      <c r="F1948" s="111"/>
      <c r="G1948" s="112"/>
      <c r="H1948" s="111"/>
      <c r="I1948" s="111"/>
      <c r="J1948" s="112"/>
      <c r="K1948" s="118"/>
      <c r="L1948" s="119"/>
      <c r="M1948" s="112"/>
      <c r="N1948" s="116"/>
      <c r="O1948" s="117" t="s">
        <v>124</v>
      </c>
      <c r="P1948" s="111"/>
      <c r="Q1948" s="111"/>
      <c r="R1948" s="111"/>
      <c r="S1948" s="111"/>
      <c r="T1948" s="111"/>
      <c r="U1948" s="112"/>
      <c r="V1948" s="111"/>
      <c r="W1948" s="111"/>
      <c r="X1948" s="112"/>
      <c r="Y1948" s="118"/>
      <c r="Z1948" s="119"/>
      <c r="AA1948" s="112"/>
      <c r="AB1948" s="116"/>
      <c r="AD1948" s="64" t="s">
        <v>96</v>
      </c>
    </row>
    <row r="1949" spans="1:37">
      <c r="A1949" s="110" t="s">
        <v>125</v>
      </c>
      <c r="B1949" s="111"/>
      <c r="C1949" s="111"/>
      <c r="D1949" s="111"/>
      <c r="E1949" s="111"/>
      <c r="F1949" s="111"/>
      <c r="G1949" s="112"/>
      <c r="H1949" s="111"/>
      <c r="I1949" s="111"/>
      <c r="J1949" s="112"/>
      <c r="K1949" s="118"/>
      <c r="L1949" s="119"/>
      <c r="M1949" s="112"/>
      <c r="N1949" s="116"/>
      <c r="O1949" s="117" t="s">
        <v>125</v>
      </c>
      <c r="P1949" s="111"/>
      <c r="Q1949" s="111"/>
      <c r="R1949" s="111"/>
      <c r="S1949" s="111"/>
      <c r="T1949" s="111"/>
      <c r="U1949" s="112"/>
      <c r="V1949" s="111"/>
      <c r="W1949" s="111"/>
      <c r="X1949" s="112"/>
      <c r="Y1949" s="118"/>
      <c r="Z1949" s="119"/>
      <c r="AA1949" s="112"/>
      <c r="AB1949" s="116"/>
      <c r="AD1949" s="120"/>
      <c r="AE1949" s="58"/>
      <c r="AF1949" s="58"/>
      <c r="AG1949" s="58"/>
      <c r="AH1949" s="58"/>
      <c r="AI1949" s="58"/>
      <c r="AJ1949" s="58"/>
      <c r="AK1949" s="58"/>
    </row>
    <row r="1950" spans="1:37">
      <c r="A1950" s="110" t="s">
        <v>126</v>
      </c>
      <c r="B1950" s="111"/>
      <c r="C1950" s="111"/>
      <c r="D1950" s="111"/>
      <c r="E1950" s="111"/>
      <c r="F1950" s="111"/>
      <c r="G1950" s="112"/>
      <c r="H1950" s="111"/>
      <c r="I1950" s="111"/>
      <c r="J1950" s="112"/>
      <c r="K1950" s="118"/>
      <c r="L1950" s="119"/>
      <c r="M1950" s="112"/>
      <c r="N1950" s="116"/>
      <c r="O1950" s="117" t="s">
        <v>126</v>
      </c>
      <c r="P1950" s="111"/>
      <c r="Q1950" s="111"/>
      <c r="R1950" s="111"/>
      <c r="S1950" s="111"/>
      <c r="T1950" s="111"/>
      <c r="U1950" s="112"/>
      <c r="V1950" s="111"/>
      <c r="W1950" s="111"/>
      <c r="X1950" s="112"/>
      <c r="Y1950" s="118"/>
      <c r="Z1950" s="119"/>
      <c r="AA1950" s="112"/>
      <c r="AB1950" s="116"/>
      <c r="AD1950" s="64" t="s">
        <v>127</v>
      </c>
    </row>
    <row r="1951" spans="1:37">
      <c r="A1951" s="121" t="s">
        <v>128</v>
      </c>
      <c r="B1951" s="58"/>
      <c r="C1951" s="58"/>
      <c r="D1951" s="58"/>
      <c r="E1951" s="58"/>
      <c r="F1951" s="58"/>
      <c r="G1951" s="72"/>
      <c r="H1951" s="58"/>
      <c r="I1951" s="58"/>
      <c r="J1951" s="72"/>
      <c r="K1951" s="122"/>
      <c r="L1951" s="123"/>
      <c r="M1951" s="72"/>
      <c r="N1951" s="59"/>
      <c r="O1951" s="124" t="s">
        <v>128</v>
      </c>
      <c r="P1951" s="58"/>
      <c r="Q1951" s="58"/>
      <c r="R1951" s="58"/>
      <c r="S1951" s="58"/>
      <c r="T1951" s="58"/>
      <c r="U1951" s="72"/>
      <c r="V1951" s="58"/>
      <c r="W1951" s="58"/>
      <c r="X1951" s="72"/>
      <c r="Y1951" s="122"/>
      <c r="Z1951" s="123"/>
      <c r="AA1951" s="72"/>
      <c r="AB1951" s="59"/>
      <c r="AD1951" s="120"/>
      <c r="AE1951" s="125" t="str">
        <f>Daten!$A$35</f>
        <v>Fredenbeck</v>
      </c>
      <c r="AF1951" s="58"/>
      <c r="AG1951" s="58"/>
      <c r="AH1951" s="58"/>
      <c r="AI1951" s="58"/>
      <c r="AJ1951" s="58"/>
      <c r="AK1951" s="58"/>
    </row>
    <row r="1952" spans="1:37">
      <c r="A1952" s="65" t="s">
        <v>129</v>
      </c>
      <c r="N1952" s="61"/>
      <c r="O1952" s="64" t="s">
        <v>129</v>
      </c>
      <c r="AB1952" s="61"/>
      <c r="AD1952" s="64" t="s">
        <v>130</v>
      </c>
    </row>
    <row r="1953" spans="1:37">
      <c r="A1953" s="57"/>
      <c r="B1953" s="58"/>
      <c r="C1953" s="58"/>
      <c r="D1953" s="58"/>
      <c r="E1953" s="58"/>
      <c r="F1953" s="58"/>
      <c r="G1953" s="58"/>
      <c r="H1953" s="58"/>
      <c r="I1953" s="58"/>
      <c r="J1953" s="58"/>
      <c r="K1953" s="58"/>
      <c r="L1953" s="58"/>
      <c r="M1953" s="58"/>
      <c r="N1953" s="59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8"/>
      <c r="AB1953" s="59"/>
      <c r="AD1953" s="58"/>
      <c r="AE1953" s="126" t="str">
        <f>Daten!$A$32</f>
        <v>05.05.2017</v>
      </c>
      <c r="AF1953" s="58"/>
      <c r="AG1953" s="58"/>
      <c r="AH1953" s="58"/>
      <c r="AI1953" s="58"/>
      <c r="AJ1953" s="58"/>
      <c r="AK1953" s="58"/>
    </row>
    <row r="1954" spans="1:37">
      <c r="A1954" s="51" t="s">
        <v>95</v>
      </c>
      <c r="B1954" s="52"/>
      <c r="C1954" s="52"/>
      <c r="D1954" s="52"/>
      <c r="E1954" s="53"/>
      <c r="F1954" s="54" t="s">
        <v>96</v>
      </c>
      <c r="G1954" s="52"/>
      <c r="H1954" s="52"/>
      <c r="I1954" s="52"/>
      <c r="J1954" s="52"/>
      <c r="K1954" s="52"/>
      <c r="L1954" s="52"/>
      <c r="M1954" s="52"/>
      <c r="N1954" s="52"/>
      <c r="O1954" s="52"/>
      <c r="P1954" s="53"/>
      <c r="Q1954" s="54" t="s">
        <v>97</v>
      </c>
      <c r="R1954" s="52"/>
      <c r="S1954" s="52"/>
      <c r="T1954" s="52"/>
      <c r="U1954" s="52"/>
      <c r="V1954" s="52"/>
      <c r="W1954" s="52"/>
      <c r="X1954" s="52"/>
      <c r="Y1954" s="52"/>
      <c r="Z1954" s="52"/>
      <c r="AA1954" s="52"/>
      <c r="AB1954" s="53"/>
      <c r="AC1954" s="55" t="s">
        <v>98</v>
      </c>
    </row>
    <row r="1955" spans="1:37">
      <c r="A1955" s="57"/>
      <c r="B1955" s="58"/>
      <c r="C1955" s="58"/>
      <c r="D1955" s="58"/>
      <c r="E1955" s="59"/>
      <c r="F1955" s="58"/>
      <c r="G1955" s="58"/>
      <c r="H1955" s="58"/>
      <c r="I1955" s="58"/>
      <c r="J1955" s="58"/>
      <c r="K1955" s="58"/>
      <c r="L1955" s="58"/>
      <c r="M1955" s="58"/>
      <c r="N1955" s="58"/>
      <c r="O1955" s="58"/>
      <c r="P1955" s="59"/>
      <c r="Q1955" s="58"/>
      <c r="R1955" s="58" t="e">
        <f ca="1">SamstagHaupt!P84</f>
        <v>#N/A</v>
      </c>
      <c r="S1955" s="58"/>
      <c r="T1955" s="58"/>
      <c r="U1955" s="58"/>
      <c r="V1955" s="58"/>
      <c r="W1955" s="58"/>
      <c r="X1955" s="58"/>
      <c r="Y1955" s="58"/>
      <c r="Z1955" s="58"/>
      <c r="AA1955" s="58" t="str">
        <f>SamstagHaupt!N84</f>
        <v>F30</v>
      </c>
      <c r="AB1955" s="59"/>
      <c r="AC1955" s="55" t="s">
        <v>99</v>
      </c>
    </row>
    <row r="1956" spans="1:37" ht="15.95" customHeight="1">
      <c r="A1956" s="60" t="s">
        <v>100</v>
      </c>
      <c r="C1956" s="56" t="e">
        <f ca="1">SamstagHaupt!I84</f>
        <v>#N/A</v>
      </c>
      <c r="M1956" s="61"/>
      <c r="N1956" s="62" t="s">
        <v>101</v>
      </c>
      <c r="O1956" s="63"/>
      <c r="P1956" s="56" t="e">
        <f ca="1">SamstagHaupt!M84</f>
        <v>#N/A</v>
      </c>
      <c r="AB1956" s="61"/>
    </row>
    <row r="1957" spans="1:37">
      <c r="A1957" s="57"/>
      <c r="B1957" s="58"/>
      <c r="C1957" s="58"/>
      <c r="M1957" s="61"/>
      <c r="N1957" s="62"/>
      <c r="AB1957" s="61"/>
      <c r="AD1957" s="64" t="s">
        <v>37</v>
      </c>
      <c r="AG1957" s="64" t="s">
        <v>102</v>
      </c>
      <c r="AJ1957" s="64" t="s">
        <v>39</v>
      </c>
    </row>
    <row r="1958" spans="1:37">
      <c r="A1958" s="65" t="s">
        <v>100</v>
      </c>
      <c r="C1958" s="66"/>
      <c r="D1958" s="67"/>
      <c r="E1958" s="67"/>
      <c r="F1958" s="67"/>
      <c r="G1958" s="67"/>
      <c r="H1958" s="68"/>
      <c r="I1958" s="67"/>
      <c r="J1958" s="67"/>
      <c r="K1958" s="67"/>
      <c r="L1958" s="67"/>
      <c r="M1958" s="68"/>
      <c r="N1958" s="67"/>
      <c r="O1958" s="67"/>
      <c r="P1958" s="67"/>
      <c r="Q1958" s="67"/>
      <c r="R1958" s="68"/>
      <c r="S1958" s="67"/>
      <c r="T1958" s="67"/>
      <c r="U1958" s="67"/>
      <c r="V1958" s="67"/>
      <c r="W1958" s="68"/>
      <c r="X1958" s="67"/>
      <c r="Y1958" s="67"/>
      <c r="Z1958" s="67"/>
      <c r="AA1958" s="67"/>
      <c r="AB1958" s="68"/>
      <c r="AC1958" s="62"/>
      <c r="AD1958" s="69"/>
      <c r="AE1958" s="53"/>
      <c r="AF1958" s="62"/>
      <c r="AG1958" s="69"/>
      <c r="AH1958" s="53"/>
      <c r="AJ1958" s="69"/>
      <c r="AK1958" s="53"/>
    </row>
    <row r="1959" spans="1:37">
      <c r="A1959" s="70" t="s">
        <v>101</v>
      </c>
      <c r="B1959" s="58"/>
      <c r="C1959" s="71"/>
      <c r="D1959" s="72"/>
      <c r="E1959" s="72"/>
      <c r="F1959" s="72"/>
      <c r="G1959" s="72"/>
      <c r="H1959" s="59"/>
      <c r="I1959" s="72"/>
      <c r="J1959" s="72"/>
      <c r="K1959" s="72"/>
      <c r="L1959" s="72"/>
      <c r="M1959" s="59"/>
      <c r="N1959" s="72"/>
      <c r="O1959" s="72"/>
      <c r="P1959" s="72"/>
      <c r="Q1959" s="72"/>
      <c r="R1959" s="59"/>
      <c r="S1959" s="72"/>
      <c r="T1959" s="72"/>
      <c r="U1959" s="72"/>
      <c r="V1959" s="72"/>
      <c r="W1959" s="59"/>
      <c r="X1959" s="72"/>
      <c r="Y1959" s="72"/>
      <c r="Z1959" s="72"/>
      <c r="AA1959" s="72"/>
      <c r="AB1959" s="59"/>
      <c r="AC1959" s="62"/>
      <c r="AD1959" s="462">
        <f>SamstagHaupt!C884</f>
        <v>0</v>
      </c>
      <c r="AE1959" s="463"/>
      <c r="AF1959" s="62"/>
      <c r="AG1959" s="462">
        <f>SamstagHaupt!E84</f>
        <v>63</v>
      </c>
      <c r="AH1959" s="463"/>
      <c r="AJ1959" s="462">
        <f>SamstagHaupt!F84</f>
        <v>3</v>
      </c>
      <c r="AK1959" s="463"/>
    </row>
    <row r="1960" spans="1:37">
      <c r="A1960" s="65" t="s">
        <v>100</v>
      </c>
      <c r="C1960" s="66"/>
      <c r="D1960" s="67"/>
      <c r="E1960" s="67"/>
      <c r="F1960" s="67"/>
      <c r="G1960" s="67"/>
      <c r="H1960" s="68"/>
      <c r="I1960" s="67"/>
      <c r="J1960" s="67"/>
      <c r="K1960" s="67"/>
      <c r="L1960" s="67"/>
      <c r="M1960" s="68"/>
      <c r="N1960" s="67"/>
      <c r="O1960" s="67"/>
      <c r="P1960" s="67"/>
      <c r="Q1960" s="67"/>
      <c r="R1960" s="68"/>
      <c r="S1960" s="67"/>
      <c r="T1960" s="67"/>
      <c r="U1960" s="67"/>
      <c r="V1960" s="67"/>
      <c r="W1960" s="68"/>
      <c r="X1960" s="67"/>
      <c r="Y1960" s="67"/>
      <c r="Z1960" s="67"/>
      <c r="AA1960" s="67"/>
      <c r="AB1960" s="68"/>
      <c r="AC1960" s="62"/>
      <c r="AD1960" s="57"/>
      <c r="AE1960" s="59"/>
      <c r="AF1960" s="62"/>
      <c r="AG1960" s="57"/>
      <c r="AH1960" s="59"/>
      <c r="AJ1960" s="57"/>
      <c r="AK1960" s="59"/>
    </row>
    <row r="1961" spans="1:37">
      <c r="A1961" s="70" t="s">
        <v>101</v>
      </c>
      <c r="B1961" s="58"/>
      <c r="C1961" s="71"/>
      <c r="D1961" s="72"/>
      <c r="E1961" s="72"/>
      <c r="F1961" s="72"/>
      <c r="G1961" s="72"/>
      <c r="H1961" s="59"/>
      <c r="I1961" s="72"/>
      <c r="J1961" s="72"/>
      <c r="K1961" s="72"/>
      <c r="L1961" s="72"/>
      <c r="M1961" s="59"/>
      <c r="N1961" s="72"/>
      <c r="O1961" s="72"/>
      <c r="P1961" s="72"/>
      <c r="Q1961" s="72"/>
      <c r="R1961" s="59"/>
      <c r="S1961" s="72"/>
      <c r="T1961" s="72"/>
      <c r="U1961" s="72"/>
      <c r="V1961" s="72"/>
      <c r="W1961" s="59"/>
      <c r="X1961" s="72"/>
      <c r="Y1961" s="72"/>
      <c r="Z1961" s="72"/>
      <c r="AA1961" s="72"/>
      <c r="AB1961" s="59"/>
      <c r="AC1961" s="62"/>
      <c r="AD1961" s="62"/>
      <c r="AE1961" s="62"/>
      <c r="AF1961" s="62"/>
      <c r="AG1961" s="62"/>
    </row>
    <row r="1962" spans="1:37">
      <c r="A1962" s="65" t="s">
        <v>100</v>
      </c>
      <c r="C1962" s="66"/>
      <c r="D1962" s="67"/>
      <c r="E1962" s="67"/>
      <c r="F1962" s="67"/>
      <c r="G1962" s="67"/>
      <c r="H1962" s="68"/>
      <c r="I1962" s="67"/>
      <c r="J1962" s="67"/>
      <c r="K1962" s="67"/>
      <c r="L1962" s="67"/>
      <c r="M1962" s="68"/>
      <c r="N1962" s="67"/>
      <c r="O1962" s="67"/>
      <c r="P1962" s="67"/>
      <c r="Q1962" s="67"/>
      <c r="R1962" s="68"/>
      <c r="S1962" s="67"/>
      <c r="T1962" s="67"/>
      <c r="U1962" s="67"/>
      <c r="V1962" s="67"/>
      <c r="W1962" s="68"/>
      <c r="X1962" s="67"/>
      <c r="Y1962" s="67"/>
      <c r="Z1962" s="67"/>
      <c r="AA1962" s="67"/>
      <c r="AB1962" s="68"/>
      <c r="AC1962" s="62"/>
      <c r="AD1962" s="73" t="s">
        <v>103</v>
      </c>
      <c r="AE1962" s="62"/>
      <c r="AF1962" s="62"/>
      <c r="AG1962" s="62"/>
    </row>
    <row r="1963" spans="1:37">
      <c r="A1963" s="70" t="s">
        <v>101</v>
      </c>
      <c r="B1963" s="58"/>
      <c r="C1963" s="71"/>
      <c r="D1963" s="72"/>
      <c r="E1963" s="72"/>
      <c r="F1963" s="72"/>
      <c r="G1963" s="72"/>
      <c r="H1963" s="59"/>
      <c r="I1963" s="72"/>
      <c r="J1963" s="72"/>
      <c r="K1963" s="72"/>
      <c r="L1963" s="72"/>
      <c r="M1963" s="59"/>
      <c r="N1963" s="72"/>
      <c r="O1963" s="72"/>
      <c r="P1963" s="72"/>
      <c r="Q1963" s="72"/>
      <c r="R1963" s="59"/>
      <c r="S1963" s="72"/>
      <c r="T1963" s="72"/>
      <c r="U1963" s="72"/>
      <c r="V1963" s="72"/>
      <c r="W1963" s="59"/>
      <c r="X1963" s="72"/>
      <c r="Y1963" s="72"/>
      <c r="Z1963" s="72"/>
      <c r="AA1963" s="72"/>
      <c r="AB1963" s="59"/>
      <c r="AC1963" s="62"/>
      <c r="AD1963" s="62"/>
      <c r="AE1963" s="62"/>
      <c r="AF1963" s="62"/>
      <c r="AG1963" s="62"/>
    </row>
    <row r="1964" spans="1:37">
      <c r="A1964" s="65" t="s">
        <v>100</v>
      </c>
      <c r="C1964" s="66"/>
      <c r="D1964" s="67"/>
      <c r="E1964" s="67"/>
      <c r="F1964" s="67"/>
      <c r="G1964" s="67"/>
      <c r="H1964" s="68"/>
      <c r="I1964" s="67"/>
      <c r="J1964" s="67"/>
      <c r="K1964" s="67"/>
      <c r="L1964" s="67"/>
      <c r="M1964" s="68"/>
      <c r="N1964" s="67"/>
      <c r="O1964" s="67"/>
      <c r="P1964" s="67"/>
      <c r="Q1964" s="67"/>
      <c r="R1964" s="68"/>
      <c r="S1964" s="67"/>
      <c r="T1964" s="67"/>
      <c r="U1964" s="67"/>
      <c r="V1964" s="67"/>
      <c r="W1964" s="68"/>
      <c r="X1964" s="67"/>
      <c r="Y1964" s="67"/>
      <c r="Z1964" s="67"/>
      <c r="AA1964" s="67"/>
      <c r="AB1964" s="68"/>
      <c r="AC1964" s="62"/>
      <c r="AD1964" s="74" t="str">
        <f>Daten!$A$31</f>
        <v>DM Senioren 2017</v>
      </c>
      <c r="AE1964" s="58"/>
      <c r="AF1964" s="58"/>
      <c r="AG1964" s="58"/>
      <c r="AH1964" s="58"/>
      <c r="AI1964" s="58"/>
      <c r="AJ1964" s="58"/>
      <c r="AK1964" s="58"/>
    </row>
    <row r="1965" spans="1:37">
      <c r="A1965" s="70" t="s">
        <v>101</v>
      </c>
      <c r="B1965" s="58"/>
      <c r="C1965" s="71"/>
      <c r="D1965" s="72"/>
      <c r="E1965" s="72"/>
      <c r="F1965" s="72"/>
      <c r="G1965" s="72"/>
      <c r="H1965" s="59"/>
      <c r="I1965" s="72"/>
      <c r="J1965" s="72"/>
      <c r="K1965" s="72"/>
      <c r="L1965" s="72"/>
      <c r="M1965" s="59"/>
      <c r="N1965" s="72"/>
      <c r="O1965" s="72"/>
      <c r="P1965" s="72"/>
      <c r="Q1965" s="72"/>
      <c r="R1965" s="59"/>
      <c r="S1965" s="72"/>
      <c r="T1965" s="72"/>
      <c r="U1965" s="72"/>
      <c r="V1965" s="72"/>
      <c r="W1965" s="59"/>
      <c r="X1965" s="72"/>
      <c r="Y1965" s="72"/>
      <c r="Z1965" s="72"/>
      <c r="AA1965" s="72"/>
      <c r="AB1965" s="59"/>
      <c r="AC1965" s="62"/>
      <c r="AD1965" s="75" t="str">
        <f>SamstagHaupt!G84</f>
        <v>F30</v>
      </c>
      <c r="AE1965" s="76"/>
      <c r="AF1965" s="76"/>
      <c r="AG1965" s="75" t="s">
        <v>34</v>
      </c>
      <c r="AH1965" s="76"/>
      <c r="AI1965" s="76"/>
      <c r="AJ1965" s="76"/>
      <c r="AK1965" s="76"/>
    </row>
    <row r="1966" spans="1:37">
      <c r="A1966" s="65" t="s">
        <v>100</v>
      </c>
      <c r="C1966" s="66"/>
      <c r="D1966" s="67"/>
      <c r="E1966" s="67"/>
      <c r="F1966" s="67"/>
      <c r="G1966" s="67"/>
      <c r="H1966" s="68"/>
      <c r="I1966" s="67"/>
      <c r="J1966" s="67"/>
      <c r="K1966" s="67"/>
      <c r="L1966" s="67"/>
      <c r="M1966" s="68"/>
      <c r="N1966" s="67"/>
      <c r="O1966" s="67"/>
      <c r="P1966" s="67"/>
      <c r="Q1966" s="67"/>
      <c r="R1966" s="68"/>
      <c r="S1966" s="67"/>
      <c r="T1966" s="67"/>
      <c r="U1966" s="67"/>
      <c r="V1966" s="67"/>
      <c r="W1966" s="68"/>
      <c r="X1966" s="67"/>
      <c r="Y1966" s="67"/>
      <c r="Z1966" s="67"/>
      <c r="AA1966" s="67"/>
      <c r="AB1966" s="68"/>
      <c r="AC1966" s="62"/>
      <c r="AD1966" s="77"/>
      <c r="AE1966" s="62"/>
      <c r="AF1966" s="62"/>
      <c r="AG1966" s="62"/>
      <c r="AH1966" s="62"/>
      <c r="AI1966" s="62"/>
      <c r="AJ1966" s="62"/>
      <c r="AK1966" s="62"/>
    </row>
    <row r="1967" spans="1:37">
      <c r="A1967" s="70" t="s">
        <v>101</v>
      </c>
      <c r="B1967" s="58"/>
      <c r="C1967" s="71"/>
      <c r="D1967" s="72"/>
      <c r="E1967" s="72"/>
      <c r="F1967" s="72"/>
      <c r="G1967" s="72"/>
      <c r="H1967" s="59"/>
      <c r="I1967" s="72"/>
      <c r="J1967" s="72"/>
      <c r="K1967" s="72"/>
      <c r="L1967" s="72"/>
      <c r="M1967" s="59"/>
      <c r="N1967" s="72"/>
      <c r="O1967" s="72"/>
      <c r="P1967" s="72"/>
      <c r="Q1967" s="72"/>
      <c r="R1967" s="59"/>
      <c r="S1967" s="72"/>
      <c r="T1967" s="72"/>
      <c r="U1967" s="72"/>
      <c r="V1967" s="72"/>
      <c r="W1967" s="59"/>
      <c r="X1967" s="72"/>
      <c r="Y1967" s="72"/>
      <c r="Z1967" s="72"/>
      <c r="AA1967" s="72"/>
      <c r="AB1967" s="59"/>
      <c r="AC1967" s="62"/>
      <c r="AD1967" s="78" t="s">
        <v>104</v>
      </c>
      <c r="AE1967" s="76"/>
      <c r="AF1967" s="76"/>
      <c r="AG1967" s="76"/>
      <c r="AH1967" s="79"/>
      <c r="AI1967" s="76"/>
      <c r="AJ1967" s="76"/>
      <c r="AK1967" s="80"/>
    </row>
    <row r="1968" spans="1:37">
      <c r="D1968" s="64"/>
      <c r="AD1968" s="81"/>
      <c r="AE1968" s="52"/>
      <c r="AF1968" s="52"/>
      <c r="AG1968" s="52"/>
      <c r="AH1968" s="82"/>
      <c r="AI1968" s="52"/>
      <c r="AJ1968" s="52"/>
      <c r="AK1968" s="53"/>
    </row>
    <row r="1969" spans="1:37">
      <c r="A1969" s="83" t="s">
        <v>105</v>
      </c>
      <c r="B1969" s="76"/>
      <c r="C1969" s="80"/>
      <c r="D1969" s="84"/>
      <c r="E1969" s="84" t="s">
        <v>100</v>
      </c>
      <c r="F1969" s="85" t="s">
        <v>21</v>
      </c>
      <c r="G1969" s="84" t="s">
        <v>101</v>
      </c>
      <c r="H1969" s="86"/>
      <c r="I1969" s="84" t="s">
        <v>106</v>
      </c>
      <c r="J1969" s="84"/>
      <c r="K1969" s="84"/>
      <c r="L1969" s="84"/>
      <c r="M1969" s="86"/>
      <c r="N1969" s="84" t="s">
        <v>107</v>
      </c>
      <c r="O1969" s="84"/>
      <c r="P1969" s="84"/>
      <c r="Q1969" s="84"/>
      <c r="R1969" s="86"/>
      <c r="S1969" s="73"/>
      <c r="T1969" s="73"/>
      <c r="AD1969" s="87" t="s">
        <v>108</v>
      </c>
      <c r="AE1969" s="58"/>
      <c r="AF1969" s="58"/>
      <c r="AG1969" s="58"/>
      <c r="AH1969" s="72"/>
      <c r="AI1969" s="58"/>
      <c r="AJ1969" s="58"/>
      <c r="AK1969" s="59"/>
    </row>
    <row r="1970" spans="1:37">
      <c r="A1970" s="60"/>
      <c r="C1970" s="61"/>
      <c r="H1970" s="61"/>
      <c r="M1970" s="61"/>
      <c r="N1970" s="88"/>
      <c r="O1970" s="89"/>
      <c r="P1970" s="89"/>
      <c r="Q1970" s="89"/>
      <c r="R1970" s="90"/>
      <c r="S1970" s="62"/>
      <c r="T1970" s="56" t="s">
        <v>109</v>
      </c>
      <c r="AD1970" s="91"/>
      <c r="AE1970" s="62"/>
      <c r="AF1970" s="62"/>
      <c r="AG1970" s="62"/>
      <c r="AH1970" s="92"/>
      <c r="AI1970" s="62"/>
      <c r="AJ1970" s="62"/>
      <c r="AK1970" s="61"/>
    </row>
    <row r="1971" spans="1:37">
      <c r="A1971" s="93" t="s">
        <v>110</v>
      </c>
      <c r="B1971" s="58"/>
      <c r="C1971" s="59"/>
      <c r="D1971" s="58"/>
      <c r="E1971" s="58"/>
      <c r="F1971" s="94" t="s">
        <v>21</v>
      </c>
      <c r="G1971" s="58"/>
      <c r="H1971" s="59"/>
      <c r="I1971" s="58"/>
      <c r="J1971" s="58"/>
      <c r="K1971" s="94" t="s">
        <v>21</v>
      </c>
      <c r="L1971" s="58"/>
      <c r="M1971" s="59"/>
      <c r="N1971" s="95"/>
      <c r="O1971" s="95"/>
      <c r="P1971" s="96"/>
      <c r="Q1971" s="97"/>
      <c r="R1971" s="98"/>
      <c r="S1971" s="62"/>
      <c r="T1971" s="62"/>
      <c r="AD1971" s="87" t="s">
        <v>111</v>
      </c>
      <c r="AE1971" s="58"/>
      <c r="AF1971" s="58"/>
      <c r="AG1971" s="58"/>
      <c r="AH1971" s="72"/>
      <c r="AI1971" s="58"/>
      <c r="AJ1971" s="58"/>
      <c r="AK1971" s="59"/>
    </row>
    <row r="1972" spans="1:37">
      <c r="A1972" s="60"/>
      <c r="C1972" s="61"/>
      <c r="H1972" s="61"/>
      <c r="K1972" s="99"/>
      <c r="M1972" s="61"/>
      <c r="N1972" s="62"/>
      <c r="Q1972" s="100"/>
      <c r="R1972" s="61"/>
      <c r="S1972" s="62"/>
      <c r="T1972" s="58"/>
      <c r="U1972" s="58"/>
      <c r="V1972" s="58"/>
      <c r="W1972" s="58"/>
      <c r="X1972" s="58"/>
      <c r="Y1972" s="58"/>
      <c r="Z1972" s="58"/>
      <c r="AA1972" s="58"/>
      <c r="AB1972" s="58"/>
      <c r="AC1972" s="62"/>
      <c r="AD1972" s="91"/>
      <c r="AE1972" s="62"/>
      <c r="AF1972" s="62"/>
      <c r="AG1972" s="62"/>
      <c r="AH1972" s="92"/>
      <c r="AI1972" s="62"/>
      <c r="AJ1972" s="62"/>
      <c r="AK1972" s="61"/>
    </row>
    <row r="1973" spans="1:37">
      <c r="A1973" s="93" t="s">
        <v>112</v>
      </c>
      <c r="B1973" s="58"/>
      <c r="C1973" s="59"/>
      <c r="D1973" s="58"/>
      <c r="E1973" s="58"/>
      <c r="F1973" s="94" t="s">
        <v>21</v>
      </c>
      <c r="G1973" s="58"/>
      <c r="H1973" s="59"/>
      <c r="I1973" s="58"/>
      <c r="J1973" s="58"/>
      <c r="K1973" s="94" t="s">
        <v>21</v>
      </c>
      <c r="L1973" s="58"/>
      <c r="M1973" s="59"/>
      <c r="N1973" s="58"/>
      <c r="O1973" s="58"/>
      <c r="P1973" s="94" t="s">
        <v>21</v>
      </c>
      <c r="Q1973" s="101"/>
      <c r="R1973" s="59"/>
      <c r="S1973" s="62"/>
      <c r="T1973" s="62"/>
      <c r="AD1973" s="87" t="s">
        <v>113</v>
      </c>
      <c r="AE1973" s="58"/>
      <c r="AF1973" s="58"/>
      <c r="AG1973" s="58"/>
      <c r="AH1973" s="72"/>
      <c r="AI1973" s="58"/>
      <c r="AJ1973" s="58"/>
      <c r="AK1973" s="59"/>
    </row>
    <row r="1974" spans="1:37">
      <c r="AD1974" s="91" t="s">
        <v>114</v>
      </c>
      <c r="AE1974" s="62"/>
      <c r="AF1974" s="62"/>
      <c r="AG1974" s="62"/>
      <c r="AH1974" s="92"/>
      <c r="AI1974" s="62"/>
      <c r="AJ1974" s="62"/>
      <c r="AK1974" s="61"/>
    </row>
    <row r="1975" spans="1:37">
      <c r="A1975" s="102"/>
      <c r="B1975" s="76"/>
      <c r="C1975" s="76"/>
      <c r="D1975" s="76"/>
      <c r="E1975" s="76" t="s">
        <v>100</v>
      </c>
      <c r="F1975" s="76"/>
      <c r="G1975" s="76"/>
      <c r="H1975" s="76"/>
      <c r="I1975" s="76"/>
      <c r="J1975" s="76"/>
      <c r="K1975" s="76"/>
      <c r="L1975" s="76"/>
      <c r="M1975" s="76"/>
      <c r="N1975" s="85" t="s">
        <v>40</v>
      </c>
      <c r="O1975" s="76"/>
      <c r="P1975" s="76"/>
      <c r="Q1975" s="76"/>
      <c r="R1975" s="76"/>
      <c r="S1975" s="76"/>
      <c r="T1975" s="76" t="s">
        <v>101</v>
      </c>
      <c r="U1975" s="76"/>
      <c r="V1975" s="76"/>
      <c r="W1975" s="76"/>
      <c r="X1975" s="76"/>
      <c r="Y1975" s="76"/>
      <c r="Z1975" s="76"/>
      <c r="AA1975" s="76"/>
      <c r="AB1975" s="80"/>
      <c r="AD1975" s="87" t="s">
        <v>115</v>
      </c>
      <c r="AE1975" s="58"/>
      <c r="AF1975" s="58"/>
      <c r="AG1975" s="58"/>
      <c r="AH1975" s="72"/>
      <c r="AI1975" s="58"/>
      <c r="AJ1975" s="58"/>
      <c r="AK1975" s="59"/>
    </row>
    <row r="1976" spans="1:37">
      <c r="A1976" s="103" t="s">
        <v>116</v>
      </c>
      <c r="B1976" s="104" t="s">
        <v>117</v>
      </c>
      <c r="C1976" s="104"/>
      <c r="D1976" s="104"/>
      <c r="E1976" s="104"/>
      <c r="F1976" s="104"/>
      <c r="G1976" s="105"/>
      <c r="H1976" s="104" t="s">
        <v>118</v>
      </c>
      <c r="I1976" s="104"/>
      <c r="J1976" s="105"/>
      <c r="K1976" s="106" t="s">
        <v>119</v>
      </c>
      <c r="L1976" s="107" t="s">
        <v>120</v>
      </c>
      <c r="M1976" s="108"/>
      <c r="N1976" s="109" t="s">
        <v>94</v>
      </c>
      <c r="O1976" s="105" t="s">
        <v>116</v>
      </c>
      <c r="P1976" s="104" t="s">
        <v>117</v>
      </c>
      <c r="Q1976" s="104"/>
      <c r="R1976" s="104"/>
      <c r="S1976" s="104"/>
      <c r="T1976" s="104"/>
      <c r="U1976" s="105"/>
      <c r="V1976" s="104" t="s">
        <v>118</v>
      </c>
      <c r="W1976" s="104"/>
      <c r="X1976" s="105"/>
      <c r="Y1976" s="106" t="s">
        <v>119</v>
      </c>
      <c r="Z1976" s="107" t="s">
        <v>120</v>
      </c>
      <c r="AA1976" s="108"/>
      <c r="AB1976" s="109" t="s">
        <v>94</v>
      </c>
    </row>
    <row r="1977" spans="1:37">
      <c r="A1977" s="110" t="s">
        <v>121</v>
      </c>
      <c r="B1977" s="111"/>
      <c r="C1977" s="111"/>
      <c r="D1977" s="111"/>
      <c r="E1977" s="111"/>
      <c r="F1977" s="111"/>
      <c r="G1977" s="112"/>
      <c r="H1977" s="111"/>
      <c r="I1977" s="111"/>
      <c r="J1977" s="112"/>
      <c r="K1977" s="113"/>
      <c r="L1977" s="114"/>
      <c r="M1977" s="115"/>
      <c r="N1977" s="116"/>
      <c r="O1977" s="117" t="s">
        <v>121</v>
      </c>
      <c r="P1977" s="111"/>
      <c r="Q1977" s="111"/>
      <c r="R1977" s="111"/>
      <c r="S1977" s="111"/>
      <c r="T1977" s="111"/>
      <c r="U1977" s="112"/>
      <c r="V1977" s="111"/>
      <c r="W1977" s="111"/>
      <c r="X1977" s="112"/>
      <c r="Y1977" s="113"/>
      <c r="Z1977" s="114"/>
      <c r="AA1977" s="115"/>
      <c r="AB1977" s="116"/>
      <c r="AD1977" s="64" t="s">
        <v>122</v>
      </c>
    </row>
    <row r="1978" spans="1:37">
      <c r="A1978" s="110" t="s">
        <v>123</v>
      </c>
      <c r="B1978" s="111"/>
      <c r="C1978" s="111"/>
      <c r="D1978" s="111"/>
      <c r="E1978" s="111"/>
      <c r="F1978" s="111"/>
      <c r="G1978" s="112"/>
      <c r="H1978" s="111"/>
      <c r="I1978" s="111"/>
      <c r="J1978" s="112"/>
      <c r="K1978" s="118"/>
      <c r="L1978" s="119"/>
      <c r="M1978" s="112"/>
      <c r="N1978" s="116"/>
      <c r="O1978" s="117" t="s">
        <v>123</v>
      </c>
      <c r="P1978" s="111"/>
      <c r="Q1978" s="111"/>
      <c r="R1978" s="111"/>
      <c r="S1978" s="111"/>
      <c r="T1978" s="111"/>
      <c r="U1978" s="112"/>
      <c r="V1978" s="111"/>
      <c r="W1978" s="111"/>
      <c r="X1978" s="112"/>
      <c r="Y1978" s="118"/>
      <c r="Z1978" s="119"/>
      <c r="AA1978" s="112"/>
      <c r="AB1978" s="116"/>
      <c r="AD1978" s="120"/>
      <c r="AE1978" s="58"/>
      <c r="AF1978" s="58"/>
      <c r="AG1978" s="58"/>
      <c r="AH1978" s="58"/>
      <c r="AI1978" s="58"/>
      <c r="AJ1978" s="58"/>
      <c r="AK1978" s="58"/>
    </row>
    <row r="1979" spans="1:37">
      <c r="A1979" s="110" t="s">
        <v>124</v>
      </c>
      <c r="B1979" s="111"/>
      <c r="C1979" s="111"/>
      <c r="D1979" s="111"/>
      <c r="E1979" s="111"/>
      <c r="F1979" s="111"/>
      <c r="G1979" s="112"/>
      <c r="H1979" s="111"/>
      <c r="I1979" s="111"/>
      <c r="J1979" s="112"/>
      <c r="K1979" s="118"/>
      <c r="L1979" s="119"/>
      <c r="M1979" s="112"/>
      <c r="N1979" s="116"/>
      <c r="O1979" s="117" t="s">
        <v>124</v>
      </c>
      <c r="P1979" s="111"/>
      <c r="Q1979" s="111"/>
      <c r="R1979" s="111"/>
      <c r="S1979" s="111"/>
      <c r="T1979" s="111"/>
      <c r="U1979" s="112"/>
      <c r="V1979" s="111"/>
      <c r="W1979" s="111"/>
      <c r="X1979" s="112"/>
      <c r="Y1979" s="118"/>
      <c r="Z1979" s="119"/>
      <c r="AA1979" s="112"/>
      <c r="AB1979" s="116"/>
      <c r="AD1979" s="64" t="s">
        <v>96</v>
      </c>
    </row>
    <row r="1980" spans="1:37">
      <c r="A1980" s="110" t="s">
        <v>125</v>
      </c>
      <c r="B1980" s="111"/>
      <c r="C1980" s="111"/>
      <c r="D1980" s="111"/>
      <c r="E1980" s="111"/>
      <c r="F1980" s="111"/>
      <c r="G1980" s="112"/>
      <c r="H1980" s="111"/>
      <c r="I1980" s="111"/>
      <c r="J1980" s="112"/>
      <c r="K1980" s="118"/>
      <c r="L1980" s="119"/>
      <c r="M1980" s="112"/>
      <c r="N1980" s="116"/>
      <c r="O1980" s="117" t="s">
        <v>125</v>
      </c>
      <c r="P1980" s="111"/>
      <c r="Q1980" s="111"/>
      <c r="R1980" s="111"/>
      <c r="S1980" s="111"/>
      <c r="T1980" s="111"/>
      <c r="U1980" s="112"/>
      <c r="V1980" s="111"/>
      <c r="W1980" s="111"/>
      <c r="X1980" s="112"/>
      <c r="Y1980" s="118"/>
      <c r="Z1980" s="119"/>
      <c r="AA1980" s="112"/>
      <c r="AB1980" s="116"/>
      <c r="AD1980" s="120"/>
      <c r="AE1980" s="58"/>
      <c r="AF1980" s="58"/>
      <c r="AG1980" s="58"/>
      <c r="AH1980" s="58"/>
      <c r="AI1980" s="58"/>
      <c r="AJ1980" s="58"/>
      <c r="AK1980" s="58"/>
    </row>
    <row r="1981" spans="1:37">
      <c r="A1981" s="110" t="s">
        <v>126</v>
      </c>
      <c r="B1981" s="111"/>
      <c r="C1981" s="111"/>
      <c r="D1981" s="111"/>
      <c r="E1981" s="111"/>
      <c r="F1981" s="111"/>
      <c r="G1981" s="112"/>
      <c r="H1981" s="111"/>
      <c r="I1981" s="111"/>
      <c r="J1981" s="112"/>
      <c r="K1981" s="118"/>
      <c r="L1981" s="119"/>
      <c r="M1981" s="112"/>
      <c r="N1981" s="116"/>
      <c r="O1981" s="117" t="s">
        <v>126</v>
      </c>
      <c r="P1981" s="111"/>
      <c r="Q1981" s="111"/>
      <c r="R1981" s="111"/>
      <c r="S1981" s="111"/>
      <c r="T1981" s="111"/>
      <c r="U1981" s="112"/>
      <c r="V1981" s="111"/>
      <c r="W1981" s="111"/>
      <c r="X1981" s="112"/>
      <c r="Y1981" s="118"/>
      <c r="Z1981" s="119"/>
      <c r="AA1981" s="112"/>
      <c r="AB1981" s="116"/>
      <c r="AD1981" s="64" t="s">
        <v>127</v>
      </c>
    </row>
    <row r="1982" spans="1:37">
      <c r="A1982" s="121" t="s">
        <v>128</v>
      </c>
      <c r="B1982" s="58"/>
      <c r="C1982" s="58"/>
      <c r="D1982" s="58"/>
      <c r="E1982" s="58"/>
      <c r="F1982" s="58"/>
      <c r="G1982" s="72"/>
      <c r="H1982" s="58"/>
      <c r="I1982" s="58"/>
      <c r="J1982" s="72"/>
      <c r="K1982" s="122"/>
      <c r="L1982" s="123"/>
      <c r="M1982" s="72"/>
      <c r="N1982" s="59"/>
      <c r="O1982" s="124" t="s">
        <v>128</v>
      </c>
      <c r="P1982" s="58"/>
      <c r="Q1982" s="58"/>
      <c r="R1982" s="58"/>
      <c r="S1982" s="58"/>
      <c r="T1982" s="58"/>
      <c r="U1982" s="72"/>
      <c r="V1982" s="58"/>
      <c r="W1982" s="58"/>
      <c r="X1982" s="72"/>
      <c r="Y1982" s="122"/>
      <c r="Z1982" s="123"/>
      <c r="AA1982" s="72"/>
      <c r="AB1982" s="59"/>
      <c r="AD1982" s="120"/>
      <c r="AE1982" s="125" t="str">
        <f>Daten!$A$35</f>
        <v>Fredenbeck</v>
      </c>
      <c r="AF1982" s="58"/>
      <c r="AG1982" s="58"/>
      <c r="AH1982" s="58"/>
      <c r="AI1982" s="58"/>
      <c r="AJ1982" s="58"/>
      <c r="AK1982" s="58"/>
    </row>
    <row r="1983" spans="1:37">
      <c r="A1983" s="65" t="s">
        <v>129</v>
      </c>
      <c r="N1983" s="61"/>
      <c r="O1983" s="64" t="s">
        <v>129</v>
      </c>
      <c r="AB1983" s="61"/>
      <c r="AD1983" s="64" t="s">
        <v>130</v>
      </c>
    </row>
    <row r="1984" spans="1:37">
      <c r="A1984" s="57"/>
      <c r="B1984" s="58"/>
      <c r="C1984" s="58"/>
      <c r="D1984" s="58"/>
      <c r="E1984" s="58"/>
      <c r="F1984" s="58"/>
      <c r="G1984" s="58"/>
      <c r="H1984" s="58"/>
      <c r="I1984" s="58"/>
      <c r="J1984" s="58"/>
      <c r="K1984" s="58"/>
      <c r="L1984" s="58"/>
      <c r="M1984" s="58"/>
      <c r="N1984" s="59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8"/>
      <c r="AB1984" s="59"/>
      <c r="AD1984" s="58"/>
      <c r="AE1984" s="126" t="str">
        <f>Daten!$A$32</f>
        <v>05.05.2017</v>
      </c>
      <c r="AF1984" s="58"/>
      <c r="AG1984" s="58"/>
      <c r="AH1984" s="58"/>
      <c r="AI1984" s="58"/>
      <c r="AJ1984" s="58"/>
      <c r="AK1984" s="58"/>
    </row>
    <row r="1985" spans="1:37" ht="12" customHeight="1"/>
    <row r="1986" spans="1:37">
      <c r="A1986" s="51" t="s">
        <v>95</v>
      </c>
      <c r="B1986" s="52"/>
      <c r="C1986" s="52"/>
      <c r="D1986" s="52"/>
      <c r="E1986" s="53"/>
      <c r="F1986" s="54" t="s">
        <v>96</v>
      </c>
      <c r="G1986" s="52"/>
      <c r="H1986" s="52"/>
      <c r="I1986" s="52"/>
      <c r="J1986" s="52"/>
      <c r="K1986" s="52"/>
      <c r="L1986" s="52"/>
      <c r="M1986" s="52"/>
      <c r="N1986" s="52"/>
      <c r="O1986" s="52"/>
      <c r="P1986" s="53"/>
      <c r="Q1986" s="54" t="s">
        <v>97</v>
      </c>
      <c r="R1986" s="52"/>
      <c r="S1986" s="52"/>
      <c r="T1986" s="52"/>
      <c r="U1986" s="52"/>
      <c r="V1986" s="52"/>
      <c r="W1986" s="52"/>
      <c r="X1986" s="52"/>
      <c r="Y1986" s="52"/>
      <c r="Z1986" s="52"/>
      <c r="AA1986" s="52"/>
      <c r="AB1986" s="53"/>
      <c r="AC1986" s="55" t="s">
        <v>98</v>
      </c>
    </row>
    <row r="1987" spans="1:37">
      <c r="A1987" s="57"/>
      <c r="B1987" s="58"/>
      <c r="C1987" s="58"/>
      <c r="D1987" s="58"/>
      <c r="E1987" s="59"/>
      <c r="F1987" s="58"/>
      <c r="G1987" s="58"/>
      <c r="H1987" s="58"/>
      <c r="I1987" s="58"/>
      <c r="J1987" s="58"/>
      <c r="K1987" s="58"/>
      <c r="L1987" s="58"/>
      <c r="M1987" s="58"/>
      <c r="N1987" s="58"/>
      <c r="O1987" s="58"/>
      <c r="P1987" s="59"/>
      <c r="Q1987" s="58"/>
      <c r="R1987" s="58" t="e">
        <f ca="1">SamstagHaupt!P85</f>
        <v>#N/A</v>
      </c>
      <c r="S1987" s="58"/>
      <c r="T1987" s="58"/>
      <c r="U1987" s="58"/>
      <c r="V1987" s="58"/>
      <c r="W1987" s="58"/>
      <c r="X1987" s="58"/>
      <c r="Y1987" s="58"/>
      <c r="Z1987" s="58"/>
      <c r="AA1987" s="58" t="str">
        <f>SamstagHaupt!N85</f>
        <v>F40</v>
      </c>
      <c r="AB1987" s="59"/>
      <c r="AC1987" s="55" t="s">
        <v>99</v>
      </c>
    </row>
    <row r="1988" spans="1:37" ht="15.95" customHeight="1">
      <c r="A1988" s="60" t="s">
        <v>100</v>
      </c>
      <c r="C1988" s="56" t="e">
        <f ca="1">SamstagHaupt!I85</f>
        <v>#N/A</v>
      </c>
      <c r="M1988" s="61"/>
      <c r="N1988" s="62" t="s">
        <v>101</v>
      </c>
      <c r="O1988" s="63"/>
      <c r="P1988" s="56" t="e">
        <f ca="1">SamstagHaupt!M85</f>
        <v>#N/A</v>
      </c>
      <c r="AB1988" s="61"/>
    </row>
    <row r="1989" spans="1:37">
      <c r="A1989" s="57"/>
      <c r="B1989" s="58"/>
      <c r="C1989" s="58"/>
      <c r="M1989" s="61"/>
      <c r="N1989" s="62"/>
      <c r="AB1989" s="61"/>
      <c r="AD1989" s="64" t="s">
        <v>37</v>
      </c>
      <c r="AG1989" s="64" t="s">
        <v>102</v>
      </c>
      <c r="AJ1989" s="64" t="s">
        <v>39</v>
      </c>
    </row>
    <row r="1990" spans="1:37">
      <c r="A1990" s="65" t="s">
        <v>100</v>
      </c>
      <c r="C1990" s="66"/>
      <c r="D1990" s="67"/>
      <c r="E1990" s="67"/>
      <c r="F1990" s="67"/>
      <c r="G1990" s="67"/>
      <c r="H1990" s="68"/>
      <c r="I1990" s="67"/>
      <c r="J1990" s="67"/>
      <c r="K1990" s="67"/>
      <c r="L1990" s="67"/>
      <c r="M1990" s="68"/>
      <c r="N1990" s="67"/>
      <c r="O1990" s="67"/>
      <c r="P1990" s="67"/>
      <c r="Q1990" s="67"/>
      <c r="R1990" s="68"/>
      <c r="S1990" s="67"/>
      <c r="T1990" s="67"/>
      <c r="U1990" s="67"/>
      <c r="V1990" s="67"/>
      <c r="W1990" s="68"/>
      <c r="X1990" s="67"/>
      <c r="Y1990" s="67"/>
      <c r="Z1990" s="67"/>
      <c r="AA1990" s="67"/>
      <c r="AB1990" s="68"/>
      <c r="AC1990" s="62"/>
      <c r="AD1990" s="69"/>
      <c r="AE1990" s="53"/>
      <c r="AF1990" s="62"/>
      <c r="AG1990" s="69"/>
      <c r="AH1990" s="53"/>
      <c r="AJ1990" s="69"/>
      <c r="AK1990" s="53"/>
    </row>
    <row r="1991" spans="1:37">
      <c r="A1991" s="70" t="s">
        <v>101</v>
      </c>
      <c r="B1991" s="58"/>
      <c r="C1991" s="71"/>
      <c r="D1991" s="72"/>
      <c r="E1991" s="72"/>
      <c r="F1991" s="72"/>
      <c r="G1991" s="72"/>
      <c r="H1991" s="59"/>
      <c r="I1991" s="72"/>
      <c r="J1991" s="72"/>
      <c r="K1991" s="72"/>
      <c r="L1991" s="72"/>
      <c r="M1991" s="59"/>
      <c r="N1991" s="72"/>
      <c r="O1991" s="72"/>
      <c r="P1991" s="72"/>
      <c r="Q1991" s="72"/>
      <c r="R1991" s="59"/>
      <c r="S1991" s="72"/>
      <c r="T1991" s="72"/>
      <c r="U1991" s="72"/>
      <c r="V1991" s="72"/>
      <c r="W1991" s="59"/>
      <c r="X1991" s="72"/>
      <c r="Y1991" s="72"/>
      <c r="Z1991" s="72"/>
      <c r="AA1991" s="72"/>
      <c r="AB1991" s="59"/>
      <c r="AC1991" s="62"/>
      <c r="AD1991" s="462">
        <f>SamstagHaupt!C85</f>
        <v>16</v>
      </c>
      <c r="AE1991" s="463"/>
      <c r="AF1991" s="62"/>
      <c r="AG1991" s="462">
        <f>SamstagHaupt!E85</f>
        <v>64</v>
      </c>
      <c r="AH1991" s="463"/>
      <c r="AJ1991" s="462">
        <f>SamstagHaupt!F85</f>
        <v>4</v>
      </c>
      <c r="AK1991" s="463"/>
    </row>
    <row r="1992" spans="1:37">
      <c r="A1992" s="65" t="s">
        <v>100</v>
      </c>
      <c r="C1992" s="66"/>
      <c r="D1992" s="67"/>
      <c r="E1992" s="67"/>
      <c r="F1992" s="67"/>
      <c r="G1992" s="67"/>
      <c r="H1992" s="68"/>
      <c r="I1992" s="67"/>
      <c r="J1992" s="67"/>
      <c r="K1992" s="67"/>
      <c r="L1992" s="67"/>
      <c r="M1992" s="68"/>
      <c r="N1992" s="67"/>
      <c r="O1992" s="67"/>
      <c r="P1992" s="67"/>
      <c r="Q1992" s="67"/>
      <c r="R1992" s="68"/>
      <c r="S1992" s="67"/>
      <c r="T1992" s="67"/>
      <c r="U1992" s="67"/>
      <c r="V1992" s="67"/>
      <c r="W1992" s="68"/>
      <c r="X1992" s="67"/>
      <c r="Y1992" s="67"/>
      <c r="Z1992" s="67"/>
      <c r="AA1992" s="67"/>
      <c r="AB1992" s="68"/>
      <c r="AC1992" s="62"/>
      <c r="AD1992" s="57"/>
      <c r="AE1992" s="59"/>
      <c r="AF1992" s="62"/>
      <c r="AG1992" s="57"/>
      <c r="AH1992" s="59"/>
      <c r="AJ1992" s="57"/>
      <c r="AK1992" s="59"/>
    </row>
    <row r="1993" spans="1:37">
      <c r="A1993" s="70" t="s">
        <v>101</v>
      </c>
      <c r="B1993" s="58"/>
      <c r="C1993" s="71"/>
      <c r="D1993" s="72"/>
      <c r="E1993" s="72"/>
      <c r="F1993" s="72"/>
      <c r="G1993" s="72"/>
      <c r="H1993" s="59"/>
      <c r="I1993" s="72"/>
      <c r="J1993" s="72"/>
      <c r="K1993" s="72"/>
      <c r="L1993" s="72"/>
      <c r="M1993" s="59"/>
      <c r="N1993" s="72"/>
      <c r="O1993" s="72"/>
      <c r="P1993" s="72"/>
      <c r="Q1993" s="72"/>
      <c r="R1993" s="59"/>
      <c r="S1993" s="72"/>
      <c r="T1993" s="72"/>
      <c r="U1993" s="72"/>
      <c r="V1993" s="72"/>
      <c r="W1993" s="59"/>
      <c r="X1993" s="72"/>
      <c r="Y1993" s="72"/>
      <c r="Z1993" s="72"/>
      <c r="AA1993" s="72"/>
      <c r="AB1993" s="59"/>
      <c r="AC1993" s="62"/>
      <c r="AD1993" s="62"/>
      <c r="AE1993" s="62"/>
      <c r="AF1993" s="62"/>
      <c r="AG1993" s="62"/>
    </row>
    <row r="1994" spans="1:37">
      <c r="A1994" s="65" t="s">
        <v>100</v>
      </c>
      <c r="C1994" s="66"/>
      <c r="D1994" s="67"/>
      <c r="E1994" s="67"/>
      <c r="F1994" s="67"/>
      <c r="G1994" s="67"/>
      <c r="H1994" s="68"/>
      <c r="I1994" s="67"/>
      <c r="J1994" s="67"/>
      <c r="K1994" s="67"/>
      <c r="L1994" s="67"/>
      <c r="M1994" s="68"/>
      <c r="N1994" s="67"/>
      <c r="O1994" s="67"/>
      <c r="P1994" s="67"/>
      <c r="Q1994" s="67"/>
      <c r="R1994" s="68"/>
      <c r="S1994" s="67"/>
      <c r="T1994" s="67"/>
      <c r="U1994" s="67"/>
      <c r="V1994" s="67"/>
      <c r="W1994" s="68"/>
      <c r="X1994" s="67"/>
      <c r="Y1994" s="67"/>
      <c r="Z1994" s="67"/>
      <c r="AA1994" s="67"/>
      <c r="AB1994" s="68"/>
      <c r="AC1994" s="62"/>
      <c r="AD1994" s="73" t="s">
        <v>103</v>
      </c>
      <c r="AE1994" s="62"/>
      <c r="AF1994" s="62"/>
      <c r="AG1994" s="62"/>
    </row>
    <row r="1995" spans="1:37">
      <c r="A1995" s="70" t="s">
        <v>101</v>
      </c>
      <c r="B1995" s="58"/>
      <c r="C1995" s="71"/>
      <c r="D1995" s="72"/>
      <c r="E1995" s="72"/>
      <c r="F1995" s="72"/>
      <c r="G1995" s="72"/>
      <c r="H1995" s="59"/>
      <c r="I1995" s="72"/>
      <c r="J1995" s="72"/>
      <c r="K1995" s="72"/>
      <c r="L1995" s="72"/>
      <c r="M1995" s="59"/>
      <c r="N1995" s="72"/>
      <c r="O1995" s="72"/>
      <c r="P1995" s="72"/>
      <c r="Q1995" s="72"/>
      <c r="R1995" s="59"/>
      <c r="S1995" s="72"/>
      <c r="T1995" s="72"/>
      <c r="U1995" s="72"/>
      <c r="V1995" s="72"/>
      <c r="W1995" s="59"/>
      <c r="X1995" s="72"/>
      <c r="Y1995" s="72"/>
      <c r="Z1995" s="72"/>
      <c r="AA1995" s="72"/>
      <c r="AB1995" s="59"/>
      <c r="AC1995" s="62"/>
      <c r="AD1995" s="62"/>
      <c r="AE1995" s="62"/>
      <c r="AF1995" s="62"/>
      <c r="AG1995" s="62"/>
    </row>
    <row r="1996" spans="1:37">
      <c r="A1996" s="65" t="s">
        <v>100</v>
      </c>
      <c r="C1996" s="66"/>
      <c r="D1996" s="67"/>
      <c r="E1996" s="67"/>
      <c r="F1996" s="67"/>
      <c r="G1996" s="67"/>
      <c r="H1996" s="68"/>
      <c r="I1996" s="67"/>
      <c r="J1996" s="67"/>
      <c r="K1996" s="67"/>
      <c r="L1996" s="67"/>
      <c r="M1996" s="68"/>
      <c r="N1996" s="67"/>
      <c r="O1996" s="67"/>
      <c r="P1996" s="67"/>
      <c r="Q1996" s="67"/>
      <c r="R1996" s="68"/>
      <c r="S1996" s="67"/>
      <c r="T1996" s="67"/>
      <c r="U1996" s="67"/>
      <c r="V1996" s="67"/>
      <c r="W1996" s="68"/>
      <c r="X1996" s="67"/>
      <c r="Y1996" s="67"/>
      <c r="Z1996" s="67"/>
      <c r="AA1996" s="67"/>
      <c r="AB1996" s="68"/>
      <c r="AC1996" s="62"/>
      <c r="AD1996" s="74" t="str">
        <f>Daten!$A$31</f>
        <v>DM Senioren 2017</v>
      </c>
      <c r="AE1996" s="58"/>
      <c r="AF1996" s="58"/>
      <c r="AG1996" s="58"/>
      <c r="AH1996" s="58"/>
      <c r="AI1996" s="58"/>
      <c r="AJ1996" s="58"/>
      <c r="AK1996" s="58"/>
    </row>
    <row r="1997" spans="1:37">
      <c r="A1997" s="70" t="s">
        <v>101</v>
      </c>
      <c r="B1997" s="58"/>
      <c r="C1997" s="71"/>
      <c r="D1997" s="72"/>
      <c r="E1997" s="72"/>
      <c r="F1997" s="72"/>
      <c r="G1997" s="72"/>
      <c r="H1997" s="59"/>
      <c r="I1997" s="72"/>
      <c r="J1997" s="72"/>
      <c r="K1997" s="72"/>
      <c r="L1997" s="72"/>
      <c r="M1997" s="59"/>
      <c r="N1997" s="72"/>
      <c r="O1997" s="72"/>
      <c r="P1997" s="72"/>
      <c r="Q1997" s="72"/>
      <c r="R1997" s="59"/>
      <c r="S1997" s="72"/>
      <c r="T1997" s="72"/>
      <c r="U1997" s="72"/>
      <c r="V1997" s="72"/>
      <c r="W1997" s="59"/>
      <c r="X1997" s="72"/>
      <c r="Y1997" s="72"/>
      <c r="Z1997" s="72"/>
      <c r="AA1997" s="72"/>
      <c r="AB1997" s="59"/>
      <c r="AC1997" s="62"/>
      <c r="AD1997" s="75" t="str">
        <f>SamstagHaupt!G85</f>
        <v>F40</v>
      </c>
      <c r="AE1997" s="76"/>
      <c r="AF1997" s="76"/>
      <c r="AG1997" s="75" t="s">
        <v>34</v>
      </c>
      <c r="AH1997" s="76"/>
      <c r="AI1997" s="76"/>
      <c r="AJ1997" s="76"/>
      <c r="AK1997" s="76"/>
    </row>
    <row r="1998" spans="1:37">
      <c r="A1998" s="65" t="s">
        <v>100</v>
      </c>
      <c r="C1998" s="66"/>
      <c r="D1998" s="67"/>
      <c r="E1998" s="67"/>
      <c r="F1998" s="67"/>
      <c r="G1998" s="67"/>
      <c r="H1998" s="68"/>
      <c r="I1998" s="67"/>
      <c r="J1998" s="67"/>
      <c r="K1998" s="67"/>
      <c r="L1998" s="67"/>
      <c r="M1998" s="68"/>
      <c r="N1998" s="67"/>
      <c r="O1998" s="67"/>
      <c r="P1998" s="67"/>
      <c r="Q1998" s="67"/>
      <c r="R1998" s="68"/>
      <c r="S1998" s="67"/>
      <c r="T1998" s="67"/>
      <c r="U1998" s="67"/>
      <c r="V1998" s="67"/>
      <c r="W1998" s="68"/>
      <c r="X1998" s="67"/>
      <c r="Y1998" s="67"/>
      <c r="Z1998" s="67"/>
      <c r="AA1998" s="67"/>
      <c r="AB1998" s="68"/>
      <c r="AC1998" s="62"/>
      <c r="AD1998" s="77"/>
      <c r="AE1998" s="62"/>
      <c r="AF1998" s="62"/>
      <c r="AG1998" s="62"/>
      <c r="AH1998" s="62"/>
      <c r="AI1998" s="62"/>
      <c r="AJ1998" s="62"/>
      <c r="AK1998" s="62"/>
    </row>
    <row r="1999" spans="1:37">
      <c r="A1999" s="70" t="s">
        <v>101</v>
      </c>
      <c r="B1999" s="58"/>
      <c r="C1999" s="71"/>
      <c r="D1999" s="72"/>
      <c r="E1999" s="72"/>
      <c r="F1999" s="72"/>
      <c r="G1999" s="72"/>
      <c r="H1999" s="59"/>
      <c r="I1999" s="72"/>
      <c r="J1999" s="72"/>
      <c r="K1999" s="72"/>
      <c r="L1999" s="72"/>
      <c r="M1999" s="59"/>
      <c r="N1999" s="72"/>
      <c r="O1999" s="72"/>
      <c r="P1999" s="72"/>
      <c r="Q1999" s="72"/>
      <c r="R1999" s="59"/>
      <c r="S1999" s="72"/>
      <c r="T1999" s="72"/>
      <c r="U1999" s="72"/>
      <c r="V1999" s="72"/>
      <c r="W1999" s="59"/>
      <c r="X1999" s="72"/>
      <c r="Y1999" s="72"/>
      <c r="Z1999" s="72"/>
      <c r="AA1999" s="72"/>
      <c r="AB1999" s="59"/>
      <c r="AC1999" s="62"/>
      <c r="AD1999" s="78" t="s">
        <v>104</v>
      </c>
      <c r="AE1999" s="76"/>
      <c r="AF1999" s="76"/>
      <c r="AG1999" s="76"/>
      <c r="AH1999" s="79"/>
      <c r="AI1999" s="76"/>
      <c r="AJ1999" s="76"/>
      <c r="AK1999" s="80"/>
    </row>
    <row r="2000" spans="1:37">
      <c r="D2000" s="64"/>
      <c r="AD2000" s="81"/>
      <c r="AE2000" s="52"/>
      <c r="AF2000" s="52"/>
      <c r="AG2000" s="52"/>
      <c r="AH2000" s="82"/>
      <c r="AI2000" s="52"/>
      <c r="AJ2000" s="52"/>
      <c r="AK2000" s="53"/>
    </row>
    <row r="2001" spans="1:37">
      <c r="A2001" s="83" t="s">
        <v>105</v>
      </c>
      <c r="B2001" s="76"/>
      <c r="C2001" s="80"/>
      <c r="D2001" s="84"/>
      <c r="E2001" s="84" t="s">
        <v>100</v>
      </c>
      <c r="F2001" s="85" t="s">
        <v>21</v>
      </c>
      <c r="G2001" s="84" t="s">
        <v>101</v>
      </c>
      <c r="H2001" s="86"/>
      <c r="I2001" s="84" t="s">
        <v>106</v>
      </c>
      <c r="J2001" s="84"/>
      <c r="K2001" s="84"/>
      <c r="L2001" s="84"/>
      <c r="M2001" s="86"/>
      <c r="N2001" s="84" t="s">
        <v>107</v>
      </c>
      <c r="O2001" s="84"/>
      <c r="P2001" s="84"/>
      <c r="Q2001" s="84"/>
      <c r="R2001" s="86"/>
      <c r="S2001" s="73"/>
      <c r="T2001" s="73"/>
      <c r="AD2001" s="87" t="s">
        <v>108</v>
      </c>
      <c r="AE2001" s="58"/>
      <c r="AF2001" s="58"/>
      <c r="AG2001" s="58"/>
      <c r="AH2001" s="72"/>
      <c r="AI2001" s="58"/>
      <c r="AJ2001" s="58"/>
      <c r="AK2001" s="59"/>
    </row>
    <row r="2002" spans="1:37">
      <c r="A2002" s="60"/>
      <c r="C2002" s="61"/>
      <c r="H2002" s="61"/>
      <c r="M2002" s="61"/>
      <c r="N2002" s="88"/>
      <c r="O2002" s="89"/>
      <c r="P2002" s="89"/>
      <c r="Q2002" s="89"/>
      <c r="R2002" s="90"/>
      <c r="S2002" s="62"/>
      <c r="T2002" s="56" t="s">
        <v>109</v>
      </c>
      <c r="AD2002" s="91"/>
      <c r="AE2002" s="62"/>
      <c r="AF2002" s="62"/>
      <c r="AG2002" s="62"/>
      <c r="AH2002" s="92"/>
      <c r="AI2002" s="62"/>
      <c r="AJ2002" s="62"/>
      <c r="AK2002" s="61"/>
    </row>
    <row r="2003" spans="1:37">
      <c r="A2003" s="93" t="s">
        <v>110</v>
      </c>
      <c r="B2003" s="58"/>
      <c r="C2003" s="59"/>
      <c r="D2003" s="58"/>
      <c r="E2003" s="58"/>
      <c r="F2003" s="94" t="s">
        <v>21</v>
      </c>
      <c r="G2003" s="58"/>
      <c r="H2003" s="59"/>
      <c r="I2003" s="58"/>
      <c r="J2003" s="58"/>
      <c r="K2003" s="94" t="s">
        <v>21</v>
      </c>
      <c r="L2003" s="58"/>
      <c r="M2003" s="59"/>
      <c r="N2003" s="95"/>
      <c r="O2003" s="95"/>
      <c r="P2003" s="96"/>
      <c r="Q2003" s="97"/>
      <c r="R2003" s="98"/>
      <c r="S2003" s="62"/>
      <c r="T2003" s="62"/>
      <c r="AD2003" s="87" t="s">
        <v>111</v>
      </c>
      <c r="AE2003" s="58"/>
      <c r="AF2003" s="58"/>
      <c r="AG2003" s="58"/>
      <c r="AH2003" s="72"/>
      <c r="AI2003" s="58"/>
      <c r="AJ2003" s="58"/>
      <c r="AK2003" s="59"/>
    </row>
    <row r="2004" spans="1:37">
      <c r="A2004" s="60"/>
      <c r="C2004" s="61"/>
      <c r="H2004" s="61"/>
      <c r="K2004" s="99"/>
      <c r="M2004" s="61"/>
      <c r="N2004" s="62"/>
      <c r="Q2004" s="100"/>
      <c r="R2004" s="61"/>
      <c r="S2004" s="62"/>
      <c r="T2004" s="58"/>
      <c r="U2004" s="58"/>
      <c r="V2004" s="58"/>
      <c r="W2004" s="58"/>
      <c r="X2004" s="58"/>
      <c r="Y2004" s="58"/>
      <c r="Z2004" s="58"/>
      <c r="AA2004" s="58"/>
      <c r="AB2004" s="58"/>
      <c r="AC2004" s="62"/>
      <c r="AD2004" s="91"/>
      <c r="AE2004" s="62"/>
      <c r="AF2004" s="62"/>
      <c r="AG2004" s="62"/>
      <c r="AH2004" s="92"/>
      <c r="AI2004" s="62"/>
      <c r="AJ2004" s="62"/>
      <c r="AK2004" s="61"/>
    </row>
    <row r="2005" spans="1:37">
      <c r="A2005" s="93" t="s">
        <v>112</v>
      </c>
      <c r="B2005" s="58"/>
      <c r="C2005" s="59"/>
      <c r="D2005" s="58"/>
      <c r="E2005" s="58"/>
      <c r="F2005" s="94" t="s">
        <v>21</v>
      </c>
      <c r="G2005" s="58"/>
      <c r="H2005" s="59"/>
      <c r="I2005" s="58"/>
      <c r="J2005" s="58"/>
      <c r="K2005" s="94" t="s">
        <v>21</v>
      </c>
      <c r="L2005" s="58"/>
      <c r="M2005" s="59"/>
      <c r="N2005" s="58"/>
      <c r="O2005" s="58"/>
      <c r="P2005" s="94" t="s">
        <v>21</v>
      </c>
      <c r="Q2005" s="101"/>
      <c r="R2005" s="59"/>
      <c r="S2005" s="62"/>
      <c r="T2005" s="62"/>
      <c r="AD2005" s="87" t="s">
        <v>113</v>
      </c>
      <c r="AE2005" s="58"/>
      <c r="AF2005" s="58"/>
      <c r="AG2005" s="58"/>
      <c r="AH2005" s="72"/>
      <c r="AI2005" s="58"/>
      <c r="AJ2005" s="58"/>
      <c r="AK2005" s="59"/>
    </row>
    <row r="2006" spans="1:37">
      <c r="AD2006" s="91" t="s">
        <v>114</v>
      </c>
      <c r="AE2006" s="62"/>
      <c r="AF2006" s="62"/>
      <c r="AG2006" s="62"/>
      <c r="AH2006" s="92"/>
      <c r="AI2006" s="62"/>
      <c r="AJ2006" s="62"/>
      <c r="AK2006" s="61"/>
    </row>
    <row r="2007" spans="1:37">
      <c r="A2007" s="102"/>
      <c r="B2007" s="76"/>
      <c r="C2007" s="76"/>
      <c r="D2007" s="76"/>
      <c r="E2007" s="76" t="s">
        <v>100</v>
      </c>
      <c r="F2007" s="76"/>
      <c r="G2007" s="76"/>
      <c r="H2007" s="76"/>
      <c r="I2007" s="76"/>
      <c r="J2007" s="76"/>
      <c r="K2007" s="76"/>
      <c r="L2007" s="76"/>
      <c r="M2007" s="76"/>
      <c r="N2007" s="85" t="s">
        <v>40</v>
      </c>
      <c r="O2007" s="76"/>
      <c r="P2007" s="76"/>
      <c r="Q2007" s="76"/>
      <c r="R2007" s="76"/>
      <c r="S2007" s="76"/>
      <c r="T2007" s="76" t="s">
        <v>101</v>
      </c>
      <c r="U2007" s="76"/>
      <c r="V2007" s="76"/>
      <c r="W2007" s="76"/>
      <c r="X2007" s="76"/>
      <c r="Y2007" s="76"/>
      <c r="Z2007" s="76"/>
      <c r="AA2007" s="76"/>
      <c r="AB2007" s="80"/>
      <c r="AD2007" s="87" t="s">
        <v>115</v>
      </c>
      <c r="AE2007" s="58"/>
      <c r="AF2007" s="58"/>
      <c r="AG2007" s="58"/>
      <c r="AH2007" s="72"/>
      <c r="AI2007" s="58"/>
      <c r="AJ2007" s="58"/>
      <c r="AK2007" s="59"/>
    </row>
    <row r="2008" spans="1:37">
      <c r="A2008" s="103" t="s">
        <v>116</v>
      </c>
      <c r="B2008" s="104" t="s">
        <v>117</v>
      </c>
      <c r="C2008" s="104"/>
      <c r="D2008" s="104"/>
      <c r="E2008" s="104"/>
      <c r="F2008" s="104"/>
      <c r="G2008" s="105"/>
      <c r="H2008" s="104" t="s">
        <v>118</v>
      </c>
      <c r="I2008" s="104"/>
      <c r="J2008" s="105"/>
      <c r="K2008" s="106" t="s">
        <v>119</v>
      </c>
      <c r="L2008" s="107" t="s">
        <v>120</v>
      </c>
      <c r="M2008" s="108"/>
      <c r="N2008" s="109" t="s">
        <v>94</v>
      </c>
      <c r="O2008" s="105" t="s">
        <v>116</v>
      </c>
      <c r="P2008" s="104" t="s">
        <v>117</v>
      </c>
      <c r="Q2008" s="104"/>
      <c r="R2008" s="104"/>
      <c r="S2008" s="104"/>
      <c r="T2008" s="104"/>
      <c r="U2008" s="105"/>
      <c r="V2008" s="104" t="s">
        <v>118</v>
      </c>
      <c r="W2008" s="104"/>
      <c r="X2008" s="105"/>
      <c r="Y2008" s="106" t="s">
        <v>119</v>
      </c>
      <c r="Z2008" s="107" t="s">
        <v>120</v>
      </c>
      <c r="AA2008" s="108"/>
      <c r="AB2008" s="109" t="s">
        <v>94</v>
      </c>
    </row>
    <row r="2009" spans="1:37">
      <c r="A2009" s="110" t="s">
        <v>121</v>
      </c>
      <c r="B2009" s="111"/>
      <c r="C2009" s="111"/>
      <c r="D2009" s="111"/>
      <c r="E2009" s="111"/>
      <c r="F2009" s="111"/>
      <c r="G2009" s="112"/>
      <c r="H2009" s="111"/>
      <c r="I2009" s="111"/>
      <c r="J2009" s="112"/>
      <c r="K2009" s="113"/>
      <c r="L2009" s="114"/>
      <c r="M2009" s="115"/>
      <c r="N2009" s="116"/>
      <c r="O2009" s="117" t="s">
        <v>121</v>
      </c>
      <c r="P2009" s="111"/>
      <c r="Q2009" s="111"/>
      <c r="R2009" s="111"/>
      <c r="S2009" s="111"/>
      <c r="T2009" s="111"/>
      <c r="U2009" s="112"/>
      <c r="V2009" s="111"/>
      <c r="W2009" s="111"/>
      <c r="X2009" s="112"/>
      <c r="Y2009" s="113"/>
      <c r="Z2009" s="114"/>
      <c r="AA2009" s="115"/>
      <c r="AB2009" s="116"/>
      <c r="AD2009" s="64" t="s">
        <v>122</v>
      </c>
    </row>
    <row r="2010" spans="1:37">
      <c r="A2010" s="110" t="s">
        <v>123</v>
      </c>
      <c r="B2010" s="111"/>
      <c r="C2010" s="111"/>
      <c r="D2010" s="111"/>
      <c r="E2010" s="111"/>
      <c r="F2010" s="111"/>
      <c r="G2010" s="112"/>
      <c r="H2010" s="111"/>
      <c r="I2010" s="111"/>
      <c r="J2010" s="112"/>
      <c r="K2010" s="118"/>
      <c r="L2010" s="119"/>
      <c r="M2010" s="112"/>
      <c r="N2010" s="116"/>
      <c r="O2010" s="117" t="s">
        <v>123</v>
      </c>
      <c r="P2010" s="111"/>
      <c r="Q2010" s="111"/>
      <c r="R2010" s="111"/>
      <c r="S2010" s="111"/>
      <c r="T2010" s="111"/>
      <c r="U2010" s="112"/>
      <c r="V2010" s="111"/>
      <c r="W2010" s="111"/>
      <c r="X2010" s="112"/>
      <c r="Y2010" s="118"/>
      <c r="Z2010" s="119"/>
      <c r="AA2010" s="112"/>
      <c r="AB2010" s="116"/>
      <c r="AD2010" s="120"/>
      <c r="AE2010" s="58"/>
      <c r="AF2010" s="58"/>
      <c r="AG2010" s="58"/>
      <c r="AH2010" s="58"/>
      <c r="AI2010" s="58"/>
      <c r="AJ2010" s="58"/>
      <c r="AK2010" s="58"/>
    </row>
    <row r="2011" spans="1:37">
      <c r="A2011" s="110" t="s">
        <v>124</v>
      </c>
      <c r="B2011" s="111"/>
      <c r="C2011" s="111"/>
      <c r="D2011" s="111"/>
      <c r="E2011" s="111"/>
      <c r="F2011" s="111"/>
      <c r="G2011" s="112"/>
      <c r="H2011" s="111"/>
      <c r="I2011" s="111"/>
      <c r="J2011" s="112"/>
      <c r="K2011" s="118"/>
      <c r="L2011" s="119"/>
      <c r="M2011" s="112"/>
      <c r="N2011" s="116"/>
      <c r="O2011" s="117" t="s">
        <v>124</v>
      </c>
      <c r="P2011" s="111"/>
      <c r="Q2011" s="111"/>
      <c r="R2011" s="111"/>
      <c r="S2011" s="111"/>
      <c r="T2011" s="111"/>
      <c r="U2011" s="112"/>
      <c r="V2011" s="111"/>
      <c r="W2011" s="111"/>
      <c r="X2011" s="112"/>
      <c r="Y2011" s="118"/>
      <c r="Z2011" s="119"/>
      <c r="AA2011" s="112"/>
      <c r="AB2011" s="116"/>
      <c r="AD2011" s="64" t="s">
        <v>96</v>
      </c>
    </row>
    <row r="2012" spans="1:37">
      <c r="A2012" s="110" t="s">
        <v>125</v>
      </c>
      <c r="B2012" s="111"/>
      <c r="C2012" s="111"/>
      <c r="D2012" s="111"/>
      <c r="E2012" s="111"/>
      <c r="F2012" s="111"/>
      <c r="G2012" s="112"/>
      <c r="H2012" s="111"/>
      <c r="I2012" s="111"/>
      <c r="J2012" s="112"/>
      <c r="K2012" s="118"/>
      <c r="L2012" s="119"/>
      <c r="M2012" s="112"/>
      <c r="N2012" s="116"/>
      <c r="O2012" s="117" t="s">
        <v>125</v>
      </c>
      <c r="P2012" s="111"/>
      <c r="Q2012" s="111"/>
      <c r="R2012" s="111"/>
      <c r="S2012" s="111"/>
      <c r="T2012" s="111"/>
      <c r="U2012" s="112"/>
      <c r="V2012" s="111"/>
      <c r="W2012" s="111"/>
      <c r="X2012" s="112"/>
      <c r="Y2012" s="118"/>
      <c r="Z2012" s="119"/>
      <c r="AA2012" s="112"/>
      <c r="AB2012" s="116"/>
      <c r="AD2012" s="120"/>
      <c r="AE2012" s="58"/>
      <c r="AF2012" s="58"/>
      <c r="AG2012" s="58"/>
      <c r="AH2012" s="58"/>
      <c r="AI2012" s="58"/>
      <c r="AJ2012" s="58"/>
      <c r="AK2012" s="58"/>
    </row>
    <row r="2013" spans="1:37">
      <c r="A2013" s="110" t="s">
        <v>126</v>
      </c>
      <c r="B2013" s="111"/>
      <c r="C2013" s="111"/>
      <c r="D2013" s="111"/>
      <c r="E2013" s="111"/>
      <c r="F2013" s="111"/>
      <c r="G2013" s="112"/>
      <c r="H2013" s="111"/>
      <c r="I2013" s="111"/>
      <c r="J2013" s="112"/>
      <c r="K2013" s="118"/>
      <c r="L2013" s="119"/>
      <c r="M2013" s="112"/>
      <c r="N2013" s="116"/>
      <c r="O2013" s="117" t="s">
        <v>126</v>
      </c>
      <c r="P2013" s="111"/>
      <c r="Q2013" s="111"/>
      <c r="R2013" s="111"/>
      <c r="S2013" s="111"/>
      <c r="T2013" s="111"/>
      <c r="U2013" s="112"/>
      <c r="V2013" s="111"/>
      <c r="W2013" s="111"/>
      <c r="X2013" s="112"/>
      <c r="Y2013" s="118"/>
      <c r="Z2013" s="119"/>
      <c r="AA2013" s="112"/>
      <c r="AB2013" s="116"/>
      <c r="AD2013" s="64" t="s">
        <v>127</v>
      </c>
    </row>
    <row r="2014" spans="1:37">
      <c r="A2014" s="121" t="s">
        <v>128</v>
      </c>
      <c r="B2014" s="58"/>
      <c r="C2014" s="58"/>
      <c r="D2014" s="58"/>
      <c r="E2014" s="58"/>
      <c r="F2014" s="58"/>
      <c r="G2014" s="72"/>
      <c r="H2014" s="58"/>
      <c r="I2014" s="58"/>
      <c r="J2014" s="72"/>
      <c r="K2014" s="122"/>
      <c r="L2014" s="123"/>
      <c r="M2014" s="72"/>
      <c r="N2014" s="59"/>
      <c r="O2014" s="124" t="s">
        <v>128</v>
      </c>
      <c r="P2014" s="58"/>
      <c r="Q2014" s="58"/>
      <c r="R2014" s="58"/>
      <c r="S2014" s="58"/>
      <c r="T2014" s="58"/>
      <c r="U2014" s="72"/>
      <c r="V2014" s="58"/>
      <c r="W2014" s="58"/>
      <c r="X2014" s="72"/>
      <c r="Y2014" s="122"/>
      <c r="Z2014" s="123"/>
      <c r="AA2014" s="72"/>
      <c r="AB2014" s="59"/>
      <c r="AD2014" s="120"/>
      <c r="AE2014" s="125" t="str">
        <f>Daten!$A$35</f>
        <v>Fredenbeck</v>
      </c>
      <c r="AF2014" s="58"/>
      <c r="AG2014" s="58"/>
      <c r="AH2014" s="58"/>
      <c r="AI2014" s="58"/>
      <c r="AJ2014" s="58"/>
      <c r="AK2014" s="58"/>
    </row>
    <row r="2015" spans="1:37">
      <c r="A2015" s="65" t="s">
        <v>129</v>
      </c>
      <c r="N2015" s="61"/>
      <c r="O2015" s="64" t="s">
        <v>129</v>
      </c>
      <c r="AB2015" s="61"/>
      <c r="AD2015" s="64" t="s">
        <v>130</v>
      </c>
    </row>
    <row r="2016" spans="1:37">
      <c r="A2016" s="57"/>
      <c r="B2016" s="58"/>
      <c r="C2016" s="58"/>
      <c r="D2016" s="58"/>
      <c r="E2016" s="58"/>
      <c r="F2016" s="58"/>
      <c r="G2016" s="58"/>
      <c r="H2016" s="58"/>
      <c r="I2016" s="58"/>
      <c r="J2016" s="58"/>
      <c r="K2016" s="58"/>
      <c r="L2016" s="58"/>
      <c r="M2016" s="58"/>
      <c r="N2016" s="59"/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  <c r="Y2016" s="58"/>
      <c r="Z2016" s="58"/>
      <c r="AA2016" s="58"/>
      <c r="AB2016" s="59"/>
      <c r="AD2016" s="58"/>
      <c r="AE2016" s="126" t="str">
        <f>Daten!$A$32</f>
        <v>05.05.2017</v>
      </c>
      <c r="AF2016" s="58"/>
      <c r="AG2016" s="58"/>
      <c r="AH2016" s="58"/>
      <c r="AI2016" s="58"/>
      <c r="AJ2016" s="58"/>
      <c r="AK2016" s="58"/>
    </row>
    <row r="2017" spans="1:37">
      <c r="A2017" s="51" t="s">
        <v>95</v>
      </c>
      <c r="B2017" s="52"/>
      <c r="C2017" s="52"/>
      <c r="D2017" s="52"/>
      <c r="E2017" s="53"/>
      <c r="F2017" s="54" t="s">
        <v>96</v>
      </c>
      <c r="G2017" s="52"/>
      <c r="H2017" s="52"/>
      <c r="I2017" s="52"/>
      <c r="J2017" s="52"/>
      <c r="K2017" s="52"/>
      <c r="L2017" s="52"/>
      <c r="M2017" s="52"/>
      <c r="N2017" s="52"/>
      <c r="O2017" s="52"/>
      <c r="P2017" s="53"/>
      <c r="Q2017" s="54" t="s">
        <v>97</v>
      </c>
      <c r="R2017" s="52"/>
      <c r="S2017" s="52"/>
      <c r="T2017" s="52"/>
      <c r="U2017" s="52"/>
      <c r="V2017" s="52"/>
      <c r="W2017" s="52"/>
      <c r="X2017" s="52"/>
      <c r="Y2017" s="52"/>
      <c r="Z2017" s="52"/>
      <c r="AA2017" s="52"/>
      <c r="AB2017" s="53"/>
      <c r="AC2017" s="55" t="s">
        <v>98</v>
      </c>
    </row>
    <row r="2018" spans="1:37">
      <c r="A2018" s="57"/>
      <c r="B2018" s="58"/>
      <c r="C2018" s="58"/>
      <c r="D2018" s="58"/>
      <c r="E2018" s="59"/>
      <c r="F2018" s="58"/>
      <c r="G2018" s="58"/>
      <c r="H2018" s="58"/>
      <c r="I2018" s="58"/>
      <c r="J2018" s="58"/>
      <c r="K2018" s="58"/>
      <c r="L2018" s="58"/>
      <c r="M2018" s="58"/>
      <c r="N2018" s="58"/>
      <c r="O2018" s="58"/>
      <c r="P2018" s="59"/>
      <c r="Q2018" s="58"/>
      <c r="R2018" s="58" t="e">
        <f ca="1">SamstagHaupt!P86</f>
        <v>#N/A</v>
      </c>
      <c r="S2018" s="58"/>
      <c r="T2018" s="58"/>
      <c r="U2018" s="58"/>
      <c r="V2018" s="58"/>
      <c r="W2018" s="58"/>
      <c r="X2018" s="58"/>
      <c r="Y2018" s="58"/>
      <c r="Z2018" s="58"/>
      <c r="AA2018" s="58" t="str">
        <f>SamstagHaupt!N86</f>
        <v>M50</v>
      </c>
      <c r="AB2018" s="59"/>
      <c r="AC2018" s="55" t="s">
        <v>99</v>
      </c>
    </row>
    <row r="2019" spans="1:37" ht="15.95" customHeight="1">
      <c r="A2019" s="60" t="s">
        <v>100</v>
      </c>
      <c r="C2019" s="56" t="e">
        <f ca="1">SamstagHaupt!I86</f>
        <v>#N/A</v>
      </c>
      <c r="M2019" s="61"/>
      <c r="N2019" s="62" t="s">
        <v>101</v>
      </c>
      <c r="O2019" s="63"/>
      <c r="P2019" s="56" t="e">
        <f ca="1">SamstagHaupt!M86</f>
        <v>#N/A</v>
      </c>
      <c r="AB2019" s="61"/>
    </row>
    <row r="2020" spans="1:37">
      <c r="A2020" s="57"/>
      <c r="B2020" s="58"/>
      <c r="C2020" s="58"/>
      <c r="M2020" s="61"/>
      <c r="N2020" s="62"/>
      <c r="AB2020" s="61"/>
      <c r="AD2020" s="64" t="s">
        <v>37</v>
      </c>
      <c r="AG2020" s="64" t="s">
        <v>102</v>
      </c>
      <c r="AJ2020" s="64" t="s">
        <v>39</v>
      </c>
    </row>
    <row r="2021" spans="1:37">
      <c r="A2021" s="65" t="s">
        <v>100</v>
      </c>
      <c r="C2021" s="66"/>
      <c r="D2021" s="67"/>
      <c r="E2021" s="67"/>
      <c r="F2021" s="67"/>
      <c r="G2021" s="67"/>
      <c r="H2021" s="68"/>
      <c r="I2021" s="67"/>
      <c r="J2021" s="67"/>
      <c r="K2021" s="67"/>
      <c r="L2021" s="67"/>
      <c r="M2021" s="68"/>
      <c r="N2021" s="67"/>
      <c r="O2021" s="67"/>
      <c r="P2021" s="67"/>
      <c r="Q2021" s="67"/>
      <c r="R2021" s="68"/>
      <c r="S2021" s="67"/>
      <c r="T2021" s="67"/>
      <c r="U2021" s="67"/>
      <c r="V2021" s="67"/>
      <c r="W2021" s="68"/>
      <c r="X2021" s="67"/>
      <c r="Y2021" s="67"/>
      <c r="Z2021" s="67"/>
      <c r="AA2021" s="67"/>
      <c r="AB2021" s="68"/>
      <c r="AC2021" s="62"/>
      <c r="AD2021" s="69"/>
      <c r="AE2021" s="53"/>
      <c r="AF2021" s="62"/>
      <c r="AG2021" s="69"/>
      <c r="AH2021" s="53"/>
      <c r="AJ2021" s="69"/>
      <c r="AK2021" s="53"/>
    </row>
    <row r="2022" spans="1:37">
      <c r="A2022" s="70" t="s">
        <v>101</v>
      </c>
      <c r="B2022" s="58"/>
      <c r="C2022" s="71"/>
      <c r="D2022" s="72"/>
      <c r="E2022" s="72"/>
      <c r="F2022" s="72"/>
      <c r="G2022" s="72"/>
      <c r="H2022" s="59"/>
      <c r="I2022" s="72"/>
      <c r="J2022" s="72"/>
      <c r="K2022" s="72"/>
      <c r="L2022" s="72"/>
      <c r="M2022" s="59"/>
      <c r="N2022" s="72"/>
      <c r="O2022" s="72"/>
      <c r="P2022" s="72"/>
      <c r="Q2022" s="72"/>
      <c r="R2022" s="59"/>
      <c r="S2022" s="72"/>
      <c r="T2022" s="72"/>
      <c r="U2022" s="72"/>
      <c r="V2022" s="72"/>
      <c r="W2022" s="59"/>
      <c r="X2022" s="72"/>
      <c r="Y2022" s="72"/>
      <c r="Z2022" s="72"/>
      <c r="AA2022" s="72"/>
      <c r="AB2022" s="59"/>
      <c r="AC2022" s="62"/>
      <c r="AD2022" s="462">
        <f>SamstagHaupt!C86</f>
        <v>17</v>
      </c>
      <c r="AE2022" s="463"/>
      <c r="AF2022" s="62"/>
      <c r="AG2022" s="462">
        <f>SamstagHaupt!E86</f>
        <v>65</v>
      </c>
      <c r="AH2022" s="463"/>
      <c r="AJ2022" s="462">
        <f>SamstagHaupt!F86</f>
        <v>1</v>
      </c>
      <c r="AK2022" s="463"/>
    </row>
    <row r="2023" spans="1:37">
      <c r="A2023" s="65" t="s">
        <v>100</v>
      </c>
      <c r="C2023" s="66"/>
      <c r="D2023" s="67"/>
      <c r="E2023" s="67"/>
      <c r="F2023" s="67"/>
      <c r="G2023" s="67"/>
      <c r="H2023" s="68"/>
      <c r="I2023" s="67"/>
      <c r="J2023" s="67"/>
      <c r="K2023" s="67"/>
      <c r="L2023" s="67"/>
      <c r="M2023" s="68"/>
      <c r="N2023" s="67"/>
      <c r="O2023" s="67"/>
      <c r="P2023" s="67"/>
      <c r="Q2023" s="67"/>
      <c r="R2023" s="68"/>
      <c r="S2023" s="67"/>
      <c r="T2023" s="67"/>
      <c r="U2023" s="67"/>
      <c r="V2023" s="67"/>
      <c r="W2023" s="68"/>
      <c r="X2023" s="67"/>
      <c r="Y2023" s="67"/>
      <c r="Z2023" s="67"/>
      <c r="AA2023" s="67"/>
      <c r="AB2023" s="68"/>
      <c r="AC2023" s="62"/>
      <c r="AD2023" s="57"/>
      <c r="AE2023" s="59"/>
      <c r="AF2023" s="62"/>
      <c r="AG2023" s="57"/>
      <c r="AH2023" s="59"/>
      <c r="AJ2023" s="57"/>
      <c r="AK2023" s="59"/>
    </row>
    <row r="2024" spans="1:37">
      <c r="A2024" s="70" t="s">
        <v>101</v>
      </c>
      <c r="B2024" s="58"/>
      <c r="C2024" s="71"/>
      <c r="D2024" s="72"/>
      <c r="E2024" s="72"/>
      <c r="F2024" s="72"/>
      <c r="G2024" s="72"/>
      <c r="H2024" s="59"/>
      <c r="I2024" s="72"/>
      <c r="J2024" s="72"/>
      <c r="K2024" s="72"/>
      <c r="L2024" s="72"/>
      <c r="M2024" s="59"/>
      <c r="N2024" s="72"/>
      <c r="O2024" s="72"/>
      <c r="P2024" s="72"/>
      <c r="Q2024" s="72"/>
      <c r="R2024" s="59"/>
      <c r="S2024" s="72"/>
      <c r="T2024" s="72"/>
      <c r="U2024" s="72"/>
      <c r="V2024" s="72"/>
      <c r="W2024" s="59"/>
      <c r="X2024" s="72"/>
      <c r="Y2024" s="72"/>
      <c r="Z2024" s="72"/>
      <c r="AA2024" s="72"/>
      <c r="AB2024" s="59"/>
      <c r="AC2024" s="62"/>
      <c r="AD2024" s="62"/>
      <c r="AE2024" s="62"/>
      <c r="AF2024" s="62"/>
      <c r="AG2024" s="62"/>
    </row>
    <row r="2025" spans="1:37">
      <c r="A2025" s="65" t="s">
        <v>100</v>
      </c>
      <c r="C2025" s="66"/>
      <c r="D2025" s="67"/>
      <c r="E2025" s="67"/>
      <c r="F2025" s="67"/>
      <c r="G2025" s="67"/>
      <c r="H2025" s="68"/>
      <c r="I2025" s="67"/>
      <c r="J2025" s="67"/>
      <c r="K2025" s="67"/>
      <c r="L2025" s="67"/>
      <c r="M2025" s="68"/>
      <c r="N2025" s="67"/>
      <c r="O2025" s="67"/>
      <c r="P2025" s="67"/>
      <c r="Q2025" s="67"/>
      <c r="R2025" s="68"/>
      <c r="S2025" s="67"/>
      <c r="T2025" s="67"/>
      <c r="U2025" s="67"/>
      <c r="V2025" s="67"/>
      <c r="W2025" s="68"/>
      <c r="X2025" s="67"/>
      <c r="Y2025" s="67"/>
      <c r="Z2025" s="67"/>
      <c r="AA2025" s="67"/>
      <c r="AB2025" s="68"/>
      <c r="AC2025" s="62"/>
      <c r="AD2025" s="73" t="s">
        <v>103</v>
      </c>
      <c r="AE2025" s="62"/>
      <c r="AF2025" s="62"/>
      <c r="AG2025" s="62"/>
    </row>
    <row r="2026" spans="1:37">
      <c r="A2026" s="70" t="s">
        <v>101</v>
      </c>
      <c r="B2026" s="58"/>
      <c r="C2026" s="71"/>
      <c r="D2026" s="72"/>
      <c r="E2026" s="72"/>
      <c r="F2026" s="72"/>
      <c r="G2026" s="72"/>
      <c r="H2026" s="59"/>
      <c r="I2026" s="72"/>
      <c r="J2026" s="72"/>
      <c r="K2026" s="72"/>
      <c r="L2026" s="72"/>
      <c r="M2026" s="59"/>
      <c r="N2026" s="72"/>
      <c r="O2026" s="72"/>
      <c r="P2026" s="72"/>
      <c r="Q2026" s="72"/>
      <c r="R2026" s="59"/>
      <c r="S2026" s="72"/>
      <c r="T2026" s="72"/>
      <c r="U2026" s="72"/>
      <c r="V2026" s="72"/>
      <c r="W2026" s="59"/>
      <c r="X2026" s="72"/>
      <c r="Y2026" s="72"/>
      <c r="Z2026" s="72"/>
      <c r="AA2026" s="72"/>
      <c r="AB2026" s="59"/>
      <c r="AC2026" s="62"/>
      <c r="AD2026" s="62"/>
      <c r="AE2026" s="62"/>
      <c r="AF2026" s="62"/>
      <c r="AG2026" s="62"/>
    </row>
    <row r="2027" spans="1:37">
      <c r="A2027" s="65" t="s">
        <v>100</v>
      </c>
      <c r="C2027" s="66"/>
      <c r="D2027" s="67"/>
      <c r="E2027" s="67"/>
      <c r="F2027" s="67"/>
      <c r="G2027" s="67"/>
      <c r="H2027" s="68"/>
      <c r="I2027" s="67"/>
      <c r="J2027" s="67"/>
      <c r="K2027" s="67"/>
      <c r="L2027" s="67"/>
      <c r="M2027" s="68"/>
      <c r="N2027" s="67"/>
      <c r="O2027" s="67"/>
      <c r="P2027" s="67"/>
      <c r="Q2027" s="67"/>
      <c r="R2027" s="68"/>
      <c r="S2027" s="67"/>
      <c r="T2027" s="67"/>
      <c r="U2027" s="67"/>
      <c r="V2027" s="67"/>
      <c r="W2027" s="68"/>
      <c r="X2027" s="67"/>
      <c r="Y2027" s="67"/>
      <c r="Z2027" s="67"/>
      <c r="AA2027" s="67"/>
      <c r="AB2027" s="68"/>
      <c r="AC2027" s="62"/>
      <c r="AD2027" s="74" t="str">
        <f>Daten!$A$31</f>
        <v>DM Senioren 2017</v>
      </c>
      <c r="AE2027" s="58"/>
      <c r="AF2027" s="58"/>
      <c r="AG2027" s="58"/>
      <c r="AH2027" s="58"/>
      <c r="AI2027" s="58"/>
      <c r="AJ2027" s="58"/>
      <c r="AK2027" s="58"/>
    </row>
    <row r="2028" spans="1:37">
      <c r="A2028" s="70" t="s">
        <v>101</v>
      </c>
      <c r="B2028" s="58"/>
      <c r="C2028" s="71"/>
      <c r="D2028" s="72"/>
      <c r="E2028" s="72"/>
      <c r="F2028" s="72"/>
      <c r="G2028" s="72"/>
      <c r="H2028" s="59"/>
      <c r="I2028" s="72"/>
      <c r="J2028" s="72"/>
      <c r="K2028" s="72"/>
      <c r="L2028" s="72"/>
      <c r="M2028" s="59"/>
      <c r="N2028" s="72"/>
      <c r="O2028" s="72"/>
      <c r="P2028" s="72"/>
      <c r="Q2028" s="72"/>
      <c r="R2028" s="59"/>
      <c r="S2028" s="72"/>
      <c r="T2028" s="72"/>
      <c r="U2028" s="72"/>
      <c r="V2028" s="72"/>
      <c r="W2028" s="59"/>
      <c r="X2028" s="72"/>
      <c r="Y2028" s="72"/>
      <c r="Z2028" s="72"/>
      <c r="AA2028" s="72"/>
      <c r="AB2028" s="59"/>
      <c r="AC2028" s="62"/>
      <c r="AD2028" s="75" t="str">
        <f>SamstagHaupt!G86</f>
        <v>M50</v>
      </c>
      <c r="AE2028" s="76"/>
      <c r="AF2028" s="76"/>
      <c r="AG2028" s="75" t="s">
        <v>34</v>
      </c>
      <c r="AH2028" s="76"/>
      <c r="AI2028" s="76"/>
      <c r="AJ2028" s="76"/>
      <c r="AK2028" s="76"/>
    </row>
    <row r="2029" spans="1:37">
      <c r="A2029" s="65" t="s">
        <v>100</v>
      </c>
      <c r="C2029" s="66"/>
      <c r="D2029" s="67"/>
      <c r="E2029" s="67"/>
      <c r="F2029" s="67"/>
      <c r="G2029" s="67"/>
      <c r="H2029" s="68"/>
      <c r="I2029" s="67"/>
      <c r="J2029" s="67"/>
      <c r="K2029" s="67"/>
      <c r="L2029" s="67"/>
      <c r="M2029" s="68"/>
      <c r="N2029" s="67"/>
      <c r="O2029" s="67"/>
      <c r="P2029" s="67"/>
      <c r="Q2029" s="67"/>
      <c r="R2029" s="68"/>
      <c r="S2029" s="67"/>
      <c r="T2029" s="67"/>
      <c r="U2029" s="67"/>
      <c r="V2029" s="67"/>
      <c r="W2029" s="68"/>
      <c r="X2029" s="67"/>
      <c r="Y2029" s="67"/>
      <c r="Z2029" s="67"/>
      <c r="AA2029" s="67"/>
      <c r="AB2029" s="68"/>
      <c r="AC2029" s="62"/>
      <c r="AD2029" s="77"/>
      <c r="AE2029" s="62"/>
      <c r="AF2029" s="62"/>
      <c r="AG2029" s="62"/>
      <c r="AH2029" s="62"/>
      <c r="AI2029" s="62"/>
      <c r="AJ2029" s="62"/>
      <c r="AK2029" s="62"/>
    </row>
    <row r="2030" spans="1:37">
      <c r="A2030" s="70" t="s">
        <v>101</v>
      </c>
      <c r="B2030" s="58"/>
      <c r="C2030" s="71"/>
      <c r="D2030" s="72"/>
      <c r="E2030" s="72"/>
      <c r="F2030" s="72"/>
      <c r="G2030" s="72"/>
      <c r="H2030" s="59"/>
      <c r="I2030" s="72"/>
      <c r="J2030" s="72"/>
      <c r="K2030" s="72"/>
      <c r="L2030" s="72"/>
      <c r="M2030" s="59"/>
      <c r="N2030" s="72"/>
      <c r="O2030" s="72"/>
      <c r="P2030" s="72"/>
      <c r="Q2030" s="72"/>
      <c r="R2030" s="59"/>
      <c r="S2030" s="72"/>
      <c r="T2030" s="72"/>
      <c r="U2030" s="72"/>
      <c r="V2030" s="72"/>
      <c r="W2030" s="59"/>
      <c r="X2030" s="72"/>
      <c r="Y2030" s="72"/>
      <c r="Z2030" s="72"/>
      <c r="AA2030" s="72"/>
      <c r="AB2030" s="59"/>
      <c r="AC2030" s="62"/>
      <c r="AD2030" s="78" t="s">
        <v>104</v>
      </c>
      <c r="AE2030" s="76"/>
      <c r="AF2030" s="76"/>
      <c r="AG2030" s="76"/>
      <c r="AH2030" s="79"/>
      <c r="AI2030" s="76"/>
      <c r="AJ2030" s="76"/>
      <c r="AK2030" s="80"/>
    </row>
    <row r="2031" spans="1:37">
      <c r="D2031" s="64"/>
      <c r="AD2031" s="81"/>
      <c r="AE2031" s="52"/>
      <c r="AF2031" s="52"/>
      <c r="AG2031" s="52"/>
      <c r="AH2031" s="82"/>
      <c r="AI2031" s="52"/>
      <c r="AJ2031" s="52"/>
      <c r="AK2031" s="53"/>
    </row>
    <row r="2032" spans="1:37">
      <c r="A2032" s="83" t="s">
        <v>105</v>
      </c>
      <c r="B2032" s="76"/>
      <c r="C2032" s="80"/>
      <c r="D2032" s="84"/>
      <c r="E2032" s="84" t="s">
        <v>100</v>
      </c>
      <c r="F2032" s="85" t="s">
        <v>21</v>
      </c>
      <c r="G2032" s="84" t="s">
        <v>101</v>
      </c>
      <c r="H2032" s="86"/>
      <c r="I2032" s="84" t="s">
        <v>106</v>
      </c>
      <c r="J2032" s="84"/>
      <c r="K2032" s="84"/>
      <c r="L2032" s="84"/>
      <c r="M2032" s="86"/>
      <c r="N2032" s="84" t="s">
        <v>107</v>
      </c>
      <c r="O2032" s="84"/>
      <c r="P2032" s="84"/>
      <c r="Q2032" s="84"/>
      <c r="R2032" s="86"/>
      <c r="S2032" s="73"/>
      <c r="T2032" s="73"/>
      <c r="AD2032" s="87" t="s">
        <v>108</v>
      </c>
      <c r="AE2032" s="58"/>
      <c r="AF2032" s="58"/>
      <c r="AG2032" s="58"/>
      <c r="AH2032" s="72"/>
      <c r="AI2032" s="58"/>
      <c r="AJ2032" s="58"/>
      <c r="AK2032" s="59"/>
    </row>
    <row r="2033" spans="1:37">
      <c r="A2033" s="60"/>
      <c r="C2033" s="61"/>
      <c r="H2033" s="61"/>
      <c r="M2033" s="61"/>
      <c r="N2033" s="88"/>
      <c r="O2033" s="89"/>
      <c r="P2033" s="89"/>
      <c r="Q2033" s="89"/>
      <c r="R2033" s="90"/>
      <c r="S2033" s="62"/>
      <c r="T2033" s="56" t="s">
        <v>109</v>
      </c>
      <c r="AD2033" s="91"/>
      <c r="AE2033" s="62"/>
      <c r="AF2033" s="62"/>
      <c r="AG2033" s="62"/>
      <c r="AH2033" s="92"/>
      <c r="AI2033" s="62"/>
      <c r="AJ2033" s="62"/>
      <c r="AK2033" s="61"/>
    </row>
    <row r="2034" spans="1:37">
      <c r="A2034" s="93" t="s">
        <v>110</v>
      </c>
      <c r="B2034" s="58"/>
      <c r="C2034" s="59"/>
      <c r="D2034" s="58"/>
      <c r="E2034" s="58"/>
      <c r="F2034" s="94" t="s">
        <v>21</v>
      </c>
      <c r="G2034" s="58"/>
      <c r="H2034" s="59"/>
      <c r="I2034" s="58"/>
      <c r="J2034" s="58"/>
      <c r="K2034" s="94" t="s">
        <v>21</v>
      </c>
      <c r="L2034" s="58"/>
      <c r="M2034" s="59"/>
      <c r="N2034" s="95"/>
      <c r="O2034" s="95"/>
      <c r="P2034" s="96"/>
      <c r="Q2034" s="97"/>
      <c r="R2034" s="98"/>
      <c r="S2034" s="62"/>
      <c r="T2034" s="62"/>
      <c r="AD2034" s="87" t="s">
        <v>111</v>
      </c>
      <c r="AE2034" s="58"/>
      <c r="AF2034" s="58"/>
      <c r="AG2034" s="58"/>
      <c r="AH2034" s="72"/>
      <c r="AI2034" s="58"/>
      <c r="AJ2034" s="58"/>
      <c r="AK2034" s="59"/>
    </row>
    <row r="2035" spans="1:37">
      <c r="A2035" s="60"/>
      <c r="C2035" s="61"/>
      <c r="H2035" s="61"/>
      <c r="K2035" s="99"/>
      <c r="M2035" s="61"/>
      <c r="N2035" s="62"/>
      <c r="Q2035" s="100"/>
      <c r="R2035" s="61"/>
      <c r="S2035" s="62"/>
      <c r="T2035" s="58"/>
      <c r="U2035" s="58"/>
      <c r="V2035" s="58"/>
      <c r="W2035" s="58"/>
      <c r="X2035" s="58"/>
      <c r="Y2035" s="58"/>
      <c r="Z2035" s="58"/>
      <c r="AA2035" s="58"/>
      <c r="AB2035" s="58"/>
      <c r="AC2035" s="62"/>
      <c r="AD2035" s="91"/>
      <c r="AE2035" s="62"/>
      <c r="AF2035" s="62"/>
      <c r="AG2035" s="62"/>
      <c r="AH2035" s="92"/>
      <c r="AI2035" s="62"/>
      <c r="AJ2035" s="62"/>
      <c r="AK2035" s="61"/>
    </row>
    <row r="2036" spans="1:37">
      <c r="A2036" s="93" t="s">
        <v>112</v>
      </c>
      <c r="B2036" s="58"/>
      <c r="C2036" s="59"/>
      <c r="D2036" s="58"/>
      <c r="E2036" s="58"/>
      <c r="F2036" s="94" t="s">
        <v>21</v>
      </c>
      <c r="G2036" s="58"/>
      <c r="H2036" s="59"/>
      <c r="I2036" s="58"/>
      <c r="J2036" s="58"/>
      <c r="K2036" s="94" t="s">
        <v>21</v>
      </c>
      <c r="L2036" s="58"/>
      <c r="M2036" s="59"/>
      <c r="N2036" s="58"/>
      <c r="O2036" s="58"/>
      <c r="P2036" s="94" t="s">
        <v>21</v>
      </c>
      <c r="Q2036" s="101"/>
      <c r="R2036" s="59"/>
      <c r="S2036" s="62"/>
      <c r="T2036" s="62"/>
      <c r="AD2036" s="87" t="s">
        <v>113</v>
      </c>
      <c r="AE2036" s="58"/>
      <c r="AF2036" s="58"/>
      <c r="AG2036" s="58"/>
      <c r="AH2036" s="72"/>
      <c r="AI2036" s="58"/>
      <c r="AJ2036" s="58"/>
      <c r="AK2036" s="59"/>
    </row>
    <row r="2037" spans="1:37">
      <c r="AD2037" s="91" t="s">
        <v>114</v>
      </c>
      <c r="AE2037" s="62"/>
      <c r="AF2037" s="62"/>
      <c r="AG2037" s="62"/>
      <c r="AH2037" s="92"/>
      <c r="AI2037" s="62"/>
      <c r="AJ2037" s="62"/>
      <c r="AK2037" s="61"/>
    </row>
    <row r="2038" spans="1:37">
      <c r="A2038" s="102"/>
      <c r="B2038" s="76"/>
      <c r="C2038" s="76"/>
      <c r="D2038" s="76"/>
      <c r="E2038" s="76" t="s">
        <v>100</v>
      </c>
      <c r="F2038" s="76"/>
      <c r="G2038" s="76"/>
      <c r="H2038" s="76"/>
      <c r="I2038" s="76"/>
      <c r="J2038" s="76"/>
      <c r="K2038" s="76"/>
      <c r="L2038" s="76"/>
      <c r="M2038" s="76"/>
      <c r="N2038" s="85" t="s">
        <v>40</v>
      </c>
      <c r="O2038" s="76"/>
      <c r="P2038" s="76"/>
      <c r="Q2038" s="76"/>
      <c r="R2038" s="76"/>
      <c r="S2038" s="76"/>
      <c r="T2038" s="76" t="s">
        <v>101</v>
      </c>
      <c r="U2038" s="76"/>
      <c r="V2038" s="76"/>
      <c r="W2038" s="76"/>
      <c r="X2038" s="76"/>
      <c r="Y2038" s="76"/>
      <c r="Z2038" s="76"/>
      <c r="AA2038" s="76"/>
      <c r="AB2038" s="80"/>
      <c r="AD2038" s="87" t="s">
        <v>115</v>
      </c>
      <c r="AE2038" s="58"/>
      <c r="AF2038" s="58"/>
      <c r="AG2038" s="58"/>
      <c r="AH2038" s="72"/>
      <c r="AI2038" s="58"/>
      <c r="AJ2038" s="58"/>
      <c r="AK2038" s="59"/>
    </row>
    <row r="2039" spans="1:37">
      <c r="A2039" s="103" t="s">
        <v>116</v>
      </c>
      <c r="B2039" s="104" t="s">
        <v>117</v>
      </c>
      <c r="C2039" s="104"/>
      <c r="D2039" s="104"/>
      <c r="E2039" s="104"/>
      <c r="F2039" s="104"/>
      <c r="G2039" s="105"/>
      <c r="H2039" s="104" t="s">
        <v>118</v>
      </c>
      <c r="I2039" s="104"/>
      <c r="J2039" s="105"/>
      <c r="K2039" s="106" t="s">
        <v>119</v>
      </c>
      <c r="L2039" s="107" t="s">
        <v>120</v>
      </c>
      <c r="M2039" s="108"/>
      <c r="N2039" s="109" t="s">
        <v>94</v>
      </c>
      <c r="O2039" s="105" t="s">
        <v>116</v>
      </c>
      <c r="P2039" s="104" t="s">
        <v>117</v>
      </c>
      <c r="Q2039" s="104"/>
      <c r="R2039" s="104"/>
      <c r="S2039" s="104"/>
      <c r="T2039" s="104"/>
      <c r="U2039" s="105"/>
      <c r="V2039" s="104" t="s">
        <v>118</v>
      </c>
      <c r="W2039" s="104"/>
      <c r="X2039" s="105"/>
      <c r="Y2039" s="106" t="s">
        <v>119</v>
      </c>
      <c r="Z2039" s="107" t="s">
        <v>120</v>
      </c>
      <c r="AA2039" s="108"/>
      <c r="AB2039" s="109" t="s">
        <v>94</v>
      </c>
    </row>
    <row r="2040" spans="1:37">
      <c r="A2040" s="110" t="s">
        <v>121</v>
      </c>
      <c r="B2040" s="111"/>
      <c r="C2040" s="111"/>
      <c r="D2040" s="111"/>
      <c r="E2040" s="111"/>
      <c r="F2040" s="111"/>
      <c r="G2040" s="112"/>
      <c r="H2040" s="111"/>
      <c r="I2040" s="111"/>
      <c r="J2040" s="112"/>
      <c r="K2040" s="113"/>
      <c r="L2040" s="114"/>
      <c r="M2040" s="115"/>
      <c r="N2040" s="116"/>
      <c r="O2040" s="117" t="s">
        <v>121</v>
      </c>
      <c r="P2040" s="111"/>
      <c r="Q2040" s="111"/>
      <c r="R2040" s="111"/>
      <c r="S2040" s="111"/>
      <c r="T2040" s="111"/>
      <c r="U2040" s="112"/>
      <c r="V2040" s="111"/>
      <c r="W2040" s="111"/>
      <c r="X2040" s="112"/>
      <c r="Y2040" s="113"/>
      <c r="Z2040" s="114"/>
      <c r="AA2040" s="115"/>
      <c r="AB2040" s="116"/>
      <c r="AD2040" s="64" t="s">
        <v>122</v>
      </c>
    </row>
    <row r="2041" spans="1:37">
      <c r="A2041" s="110" t="s">
        <v>123</v>
      </c>
      <c r="B2041" s="111"/>
      <c r="C2041" s="111"/>
      <c r="D2041" s="111"/>
      <c r="E2041" s="111"/>
      <c r="F2041" s="111"/>
      <c r="G2041" s="112"/>
      <c r="H2041" s="111"/>
      <c r="I2041" s="111"/>
      <c r="J2041" s="112"/>
      <c r="K2041" s="118"/>
      <c r="L2041" s="119"/>
      <c r="M2041" s="112"/>
      <c r="N2041" s="116"/>
      <c r="O2041" s="117" t="s">
        <v>123</v>
      </c>
      <c r="P2041" s="111"/>
      <c r="Q2041" s="111"/>
      <c r="R2041" s="111"/>
      <c r="S2041" s="111"/>
      <c r="T2041" s="111"/>
      <c r="U2041" s="112"/>
      <c r="V2041" s="111"/>
      <c r="W2041" s="111"/>
      <c r="X2041" s="112"/>
      <c r="Y2041" s="118"/>
      <c r="Z2041" s="119"/>
      <c r="AA2041" s="112"/>
      <c r="AB2041" s="116"/>
      <c r="AD2041" s="120"/>
      <c r="AE2041" s="58"/>
      <c r="AF2041" s="58"/>
      <c r="AG2041" s="58"/>
      <c r="AH2041" s="58"/>
      <c r="AI2041" s="58"/>
      <c r="AJ2041" s="58"/>
      <c r="AK2041" s="58"/>
    </row>
    <row r="2042" spans="1:37">
      <c r="A2042" s="110" t="s">
        <v>124</v>
      </c>
      <c r="B2042" s="111"/>
      <c r="C2042" s="111"/>
      <c r="D2042" s="111"/>
      <c r="E2042" s="111"/>
      <c r="F2042" s="111"/>
      <c r="G2042" s="112"/>
      <c r="H2042" s="111"/>
      <c r="I2042" s="111"/>
      <c r="J2042" s="112"/>
      <c r="K2042" s="118"/>
      <c r="L2042" s="119"/>
      <c r="M2042" s="112"/>
      <c r="N2042" s="116"/>
      <c r="O2042" s="117" t="s">
        <v>124</v>
      </c>
      <c r="P2042" s="111"/>
      <c r="Q2042" s="111"/>
      <c r="R2042" s="111"/>
      <c r="S2042" s="111"/>
      <c r="T2042" s="111"/>
      <c r="U2042" s="112"/>
      <c r="V2042" s="111"/>
      <c r="W2042" s="111"/>
      <c r="X2042" s="112"/>
      <c r="Y2042" s="118"/>
      <c r="Z2042" s="119"/>
      <c r="AA2042" s="112"/>
      <c r="AB2042" s="116"/>
      <c r="AD2042" s="64" t="s">
        <v>96</v>
      </c>
    </row>
    <row r="2043" spans="1:37">
      <c r="A2043" s="110" t="s">
        <v>125</v>
      </c>
      <c r="B2043" s="111"/>
      <c r="C2043" s="111"/>
      <c r="D2043" s="111"/>
      <c r="E2043" s="111"/>
      <c r="F2043" s="111"/>
      <c r="G2043" s="112"/>
      <c r="H2043" s="111"/>
      <c r="I2043" s="111"/>
      <c r="J2043" s="112"/>
      <c r="K2043" s="118"/>
      <c r="L2043" s="119"/>
      <c r="M2043" s="112"/>
      <c r="N2043" s="116"/>
      <c r="O2043" s="117" t="s">
        <v>125</v>
      </c>
      <c r="P2043" s="111"/>
      <c r="Q2043" s="111"/>
      <c r="R2043" s="111"/>
      <c r="S2043" s="111"/>
      <c r="T2043" s="111"/>
      <c r="U2043" s="112"/>
      <c r="V2043" s="111"/>
      <c r="W2043" s="111"/>
      <c r="X2043" s="112"/>
      <c r="Y2043" s="118"/>
      <c r="Z2043" s="119"/>
      <c r="AA2043" s="112"/>
      <c r="AB2043" s="116"/>
      <c r="AD2043" s="120"/>
      <c r="AE2043" s="58"/>
      <c r="AF2043" s="58"/>
      <c r="AG2043" s="58"/>
      <c r="AH2043" s="58"/>
      <c r="AI2043" s="58"/>
      <c r="AJ2043" s="58"/>
      <c r="AK2043" s="58"/>
    </row>
    <row r="2044" spans="1:37">
      <c r="A2044" s="110" t="s">
        <v>126</v>
      </c>
      <c r="B2044" s="111"/>
      <c r="C2044" s="111"/>
      <c r="D2044" s="111"/>
      <c r="E2044" s="111"/>
      <c r="F2044" s="111"/>
      <c r="G2044" s="112"/>
      <c r="H2044" s="111"/>
      <c r="I2044" s="111"/>
      <c r="J2044" s="112"/>
      <c r="K2044" s="118"/>
      <c r="L2044" s="119"/>
      <c r="M2044" s="112"/>
      <c r="N2044" s="116"/>
      <c r="O2044" s="117" t="s">
        <v>126</v>
      </c>
      <c r="P2044" s="111"/>
      <c r="Q2044" s="111"/>
      <c r="R2044" s="111"/>
      <c r="S2044" s="111"/>
      <c r="T2044" s="111"/>
      <c r="U2044" s="112"/>
      <c r="V2044" s="111"/>
      <c r="W2044" s="111"/>
      <c r="X2044" s="112"/>
      <c r="Y2044" s="118"/>
      <c r="Z2044" s="119"/>
      <c r="AA2044" s="112"/>
      <c r="AB2044" s="116"/>
      <c r="AD2044" s="64" t="s">
        <v>127</v>
      </c>
    </row>
    <row r="2045" spans="1:37">
      <c r="A2045" s="121" t="s">
        <v>128</v>
      </c>
      <c r="B2045" s="58"/>
      <c r="C2045" s="58"/>
      <c r="D2045" s="58"/>
      <c r="E2045" s="58"/>
      <c r="F2045" s="58"/>
      <c r="G2045" s="72"/>
      <c r="H2045" s="58"/>
      <c r="I2045" s="58"/>
      <c r="J2045" s="72"/>
      <c r="K2045" s="122"/>
      <c r="L2045" s="123"/>
      <c r="M2045" s="72"/>
      <c r="N2045" s="59"/>
      <c r="O2045" s="124" t="s">
        <v>128</v>
      </c>
      <c r="P2045" s="58"/>
      <c r="Q2045" s="58"/>
      <c r="R2045" s="58"/>
      <c r="S2045" s="58"/>
      <c r="T2045" s="58"/>
      <c r="U2045" s="72"/>
      <c r="V2045" s="58"/>
      <c r="W2045" s="58"/>
      <c r="X2045" s="72"/>
      <c r="Y2045" s="122"/>
      <c r="Z2045" s="123"/>
      <c r="AA2045" s="72"/>
      <c r="AB2045" s="59"/>
      <c r="AD2045" s="125"/>
      <c r="AE2045" s="125" t="str">
        <f>Daten!$A$35</f>
        <v>Fredenbeck</v>
      </c>
      <c r="AF2045" s="58"/>
      <c r="AG2045" s="58"/>
      <c r="AH2045" s="58"/>
      <c r="AI2045" s="58"/>
      <c r="AJ2045" s="58"/>
      <c r="AK2045" s="58"/>
    </row>
    <row r="2046" spans="1:37">
      <c r="A2046" s="65" t="s">
        <v>129</v>
      </c>
      <c r="N2046" s="61"/>
      <c r="O2046" s="64" t="s">
        <v>129</v>
      </c>
      <c r="AB2046" s="61"/>
      <c r="AD2046" s="64" t="s">
        <v>130</v>
      </c>
    </row>
    <row r="2047" spans="1:37">
      <c r="A2047" s="57"/>
      <c r="B2047" s="58"/>
      <c r="C2047" s="58"/>
      <c r="D2047" s="58"/>
      <c r="E2047" s="58"/>
      <c r="F2047" s="58"/>
      <c r="G2047" s="58"/>
      <c r="H2047" s="58"/>
      <c r="I2047" s="58"/>
      <c r="J2047" s="58"/>
      <c r="K2047" s="58"/>
      <c r="L2047" s="58"/>
      <c r="M2047" s="58"/>
      <c r="N2047" s="59"/>
      <c r="O2047" s="58"/>
      <c r="P2047" s="58"/>
      <c r="Q2047" s="58"/>
      <c r="R2047" s="58"/>
      <c r="S2047" s="58"/>
      <c r="T2047" s="58"/>
      <c r="U2047" s="58"/>
      <c r="V2047" s="58"/>
      <c r="W2047" s="58"/>
      <c r="X2047" s="58"/>
      <c r="Y2047" s="58"/>
      <c r="Z2047" s="58"/>
      <c r="AA2047" s="58"/>
      <c r="AB2047" s="59"/>
      <c r="AD2047" s="58"/>
      <c r="AE2047" s="126" t="str">
        <f>Daten!$A$32</f>
        <v>05.05.2017</v>
      </c>
      <c r="AF2047" s="58"/>
      <c r="AG2047" s="58"/>
      <c r="AH2047" s="58"/>
      <c r="AI2047" s="58"/>
      <c r="AJ2047" s="58"/>
      <c r="AK2047" s="58"/>
    </row>
    <row r="2048" spans="1:37" ht="12" customHeight="1">
      <c r="A2048" s="127"/>
    </row>
    <row r="2049" spans="1:37">
      <c r="A2049" s="51" t="s">
        <v>95</v>
      </c>
      <c r="B2049" s="52"/>
      <c r="C2049" s="52"/>
      <c r="D2049" s="52"/>
      <c r="E2049" s="53"/>
      <c r="F2049" s="54" t="s">
        <v>96</v>
      </c>
      <c r="G2049" s="52"/>
      <c r="H2049" s="52"/>
      <c r="I2049" s="52"/>
      <c r="J2049" s="52"/>
      <c r="K2049" s="52"/>
      <c r="L2049" s="52"/>
      <c r="M2049" s="52"/>
      <c r="N2049" s="52"/>
      <c r="O2049" s="52"/>
      <c r="P2049" s="53"/>
      <c r="Q2049" s="54" t="s">
        <v>97</v>
      </c>
      <c r="R2049" s="52"/>
      <c r="S2049" s="52"/>
      <c r="T2049" s="52"/>
      <c r="U2049" s="52"/>
      <c r="V2049" s="52"/>
      <c r="W2049" s="52"/>
      <c r="X2049" s="52"/>
      <c r="Y2049" s="52"/>
      <c r="Z2049" s="52"/>
      <c r="AA2049" s="52"/>
      <c r="AB2049" s="53"/>
      <c r="AC2049" s="55" t="s">
        <v>98</v>
      </c>
    </row>
    <row r="2050" spans="1:37">
      <c r="A2050" s="57"/>
      <c r="B2050" s="58"/>
      <c r="C2050" s="58"/>
      <c r="D2050" s="58"/>
      <c r="E2050" s="59"/>
      <c r="F2050" s="58"/>
      <c r="G2050" s="58"/>
      <c r="H2050" s="58"/>
      <c r="I2050" s="58"/>
      <c r="J2050" s="58"/>
      <c r="K2050" s="58"/>
      <c r="L2050" s="58"/>
      <c r="M2050" s="58"/>
      <c r="N2050" s="58"/>
      <c r="O2050" s="58"/>
      <c r="P2050" s="59"/>
      <c r="Q2050" s="58"/>
      <c r="R2050" s="58" t="e">
        <f ca="1">SamstagHaupt!P87</f>
        <v>#N/A</v>
      </c>
      <c r="S2050" s="58"/>
      <c r="T2050" s="58"/>
      <c r="U2050" s="58"/>
      <c r="V2050" s="58"/>
      <c r="W2050" s="58"/>
      <c r="X2050" s="58"/>
      <c r="Y2050" s="58"/>
      <c r="Z2050" s="58"/>
      <c r="AA2050" s="58" t="str">
        <f>SamstagHaupt!N87</f>
        <v>M50</v>
      </c>
      <c r="AB2050" s="59"/>
      <c r="AC2050" s="55" t="s">
        <v>99</v>
      </c>
    </row>
    <row r="2051" spans="1:37" ht="15.95" customHeight="1">
      <c r="A2051" s="60" t="s">
        <v>100</v>
      </c>
      <c r="C2051" s="56" t="e">
        <f ca="1">SamstagHaupt!I87</f>
        <v>#N/A</v>
      </c>
      <c r="M2051" s="61"/>
      <c r="N2051" s="62" t="s">
        <v>101</v>
      </c>
      <c r="O2051" s="63"/>
      <c r="P2051" s="56" t="e">
        <f ca="1">SamstagHaupt!M87</f>
        <v>#N/A</v>
      </c>
      <c r="AB2051" s="61"/>
    </row>
    <row r="2052" spans="1:37">
      <c r="A2052" s="57"/>
      <c r="B2052" s="58"/>
      <c r="C2052" s="58"/>
      <c r="M2052" s="61"/>
      <c r="N2052" s="62"/>
      <c r="AB2052" s="61"/>
      <c r="AD2052" s="64" t="s">
        <v>37</v>
      </c>
      <c r="AG2052" s="64" t="s">
        <v>102</v>
      </c>
      <c r="AJ2052" s="64" t="s">
        <v>39</v>
      </c>
    </row>
    <row r="2053" spans="1:37">
      <c r="A2053" s="65" t="s">
        <v>100</v>
      </c>
      <c r="C2053" s="66"/>
      <c r="D2053" s="67"/>
      <c r="E2053" s="67"/>
      <c r="F2053" s="67"/>
      <c r="G2053" s="67"/>
      <c r="H2053" s="68"/>
      <c r="I2053" s="67"/>
      <c r="J2053" s="67"/>
      <c r="K2053" s="67"/>
      <c r="L2053" s="67"/>
      <c r="M2053" s="68"/>
      <c r="N2053" s="67"/>
      <c r="O2053" s="67"/>
      <c r="P2053" s="67"/>
      <c r="Q2053" s="67"/>
      <c r="R2053" s="68"/>
      <c r="S2053" s="67"/>
      <c r="T2053" s="67"/>
      <c r="U2053" s="67"/>
      <c r="V2053" s="67"/>
      <c r="W2053" s="68"/>
      <c r="X2053" s="67"/>
      <c r="Y2053" s="67"/>
      <c r="Z2053" s="67"/>
      <c r="AA2053" s="67"/>
      <c r="AB2053" s="68"/>
      <c r="AC2053" s="62"/>
      <c r="AD2053" s="69"/>
      <c r="AE2053" s="53"/>
      <c r="AF2053" s="62"/>
      <c r="AG2053" s="69"/>
      <c r="AH2053" s="53"/>
      <c r="AJ2053" s="69"/>
      <c r="AK2053" s="53"/>
    </row>
    <row r="2054" spans="1:37">
      <c r="A2054" s="70" t="s">
        <v>101</v>
      </c>
      <c r="B2054" s="58"/>
      <c r="C2054" s="71"/>
      <c r="D2054" s="72"/>
      <c r="E2054" s="72"/>
      <c r="F2054" s="72"/>
      <c r="G2054" s="72"/>
      <c r="H2054" s="59"/>
      <c r="I2054" s="72"/>
      <c r="J2054" s="72"/>
      <c r="K2054" s="72"/>
      <c r="L2054" s="72"/>
      <c r="M2054" s="59"/>
      <c r="N2054" s="72"/>
      <c r="O2054" s="72"/>
      <c r="P2054" s="72"/>
      <c r="Q2054" s="72"/>
      <c r="R2054" s="59"/>
      <c r="S2054" s="72"/>
      <c r="T2054" s="72"/>
      <c r="U2054" s="72"/>
      <c r="V2054" s="72"/>
      <c r="W2054" s="59"/>
      <c r="X2054" s="72"/>
      <c r="Y2054" s="72"/>
      <c r="Z2054" s="72"/>
      <c r="AA2054" s="72"/>
      <c r="AB2054" s="59"/>
      <c r="AC2054" s="62"/>
      <c r="AD2054" s="462">
        <f>SamstagHaupt!C87</f>
        <v>17</v>
      </c>
      <c r="AE2054" s="463"/>
      <c r="AF2054" s="62"/>
      <c r="AG2054" s="462">
        <f>SamstagHaupt!E87</f>
        <v>66</v>
      </c>
      <c r="AH2054" s="463"/>
      <c r="AJ2054" s="462">
        <f>SamstagHaupt!F87</f>
        <v>2</v>
      </c>
      <c r="AK2054" s="463"/>
    </row>
    <row r="2055" spans="1:37">
      <c r="A2055" s="65" t="s">
        <v>100</v>
      </c>
      <c r="C2055" s="66"/>
      <c r="D2055" s="67"/>
      <c r="E2055" s="67"/>
      <c r="F2055" s="67"/>
      <c r="G2055" s="67"/>
      <c r="H2055" s="68"/>
      <c r="I2055" s="67"/>
      <c r="J2055" s="67"/>
      <c r="K2055" s="67"/>
      <c r="L2055" s="67"/>
      <c r="M2055" s="68"/>
      <c r="N2055" s="67"/>
      <c r="O2055" s="67"/>
      <c r="P2055" s="67"/>
      <c r="Q2055" s="67"/>
      <c r="R2055" s="68"/>
      <c r="S2055" s="67"/>
      <c r="T2055" s="67"/>
      <c r="U2055" s="67"/>
      <c r="V2055" s="67"/>
      <c r="W2055" s="68"/>
      <c r="X2055" s="67"/>
      <c r="Y2055" s="67"/>
      <c r="Z2055" s="67"/>
      <c r="AA2055" s="67"/>
      <c r="AB2055" s="68"/>
      <c r="AC2055" s="62"/>
      <c r="AD2055" s="57"/>
      <c r="AE2055" s="59"/>
      <c r="AF2055" s="62"/>
      <c r="AG2055" s="57"/>
      <c r="AH2055" s="59"/>
      <c r="AJ2055" s="57"/>
      <c r="AK2055" s="59"/>
    </row>
    <row r="2056" spans="1:37">
      <c r="A2056" s="70" t="s">
        <v>101</v>
      </c>
      <c r="B2056" s="58"/>
      <c r="C2056" s="71"/>
      <c r="D2056" s="72"/>
      <c r="E2056" s="72"/>
      <c r="F2056" s="72"/>
      <c r="G2056" s="72"/>
      <c r="H2056" s="59"/>
      <c r="I2056" s="72"/>
      <c r="J2056" s="72"/>
      <c r="K2056" s="72"/>
      <c r="L2056" s="72"/>
      <c r="M2056" s="59"/>
      <c r="N2056" s="72"/>
      <c r="O2056" s="72"/>
      <c r="P2056" s="72"/>
      <c r="Q2056" s="72"/>
      <c r="R2056" s="59"/>
      <c r="S2056" s="72"/>
      <c r="T2056" s="72"/>
      <c r="U2056" s="72"/>
      <c r="V2056" s="72"/>
      <c r="W2056" s="59"/>
      <c r="X2056" s="72"/>
      <c r="Y2056" s="72"/>
      <c r="Z2056" s="72"/>
      <c r="AA2056" s="72"/>
      <c r="AB2056" s="59"/>
      <c r="AC2056" s="62"/>
      <c r="AD2056" s="62"/>
      <c r="AE2056" s="62"/>
      <c r="AF2056" s="62"/>
      <c r="AG2056" s="62"/>
    </row>
    <row r="2057" spans="1:37">
      <c r="A2057" s="65" t="s">
        <v>100</v>
      </c>
      <c r="C2057" s="66"/>
      <c r="D2057" s="67"/>
      <c r="E2057" s="67"/>
      <c r="F2057" s="67"/>
      <c r="G2057" s="67"/>
      <c r="H2057" s="68"/>
      <c r="I2057" s="67"/>
      <c r="J2057" s="67"/>
      <c r="K2057" s="67"/>
      <c r="L2057" s="67"/>
      <c r="M2057" s="68"/>
      <c r="N2057" s="67"/>
      <c r="O2057" s="67"/>
      <c r="P2057" s="67"/>
      <c r="Q2057" s="67"/>
      <c r="R2057" s="68"/>
      <c r="S2057" s="67"/>
      <c r="T2057" s="67"/>
      <c r="U2057" s="67"/>
      <c r="V2057" s="67"/>
      <c r="W2057" s="68"/>
      <c r="X2057" s="67"/>
      <c r="Y2057" s="67"/>
      <c r="Z2057" s="67"/>
      <c r="AA2057" s="67"/>
      <c r="AB2057" s="68"/>
      <c r="AC2057" s="62"/>
      <c r="AD2057" s="73" t="s">
        <v>103</v>
      </c>
      <c r="AE2057" s="62"/>
      <c r="AF2057" s="62"/>
      <c r="AG2057" s="62"/>
    </row>
    <row r="2058" spans="1:37">
      <c r="A2058" s="70" t="s">
        <v>101</v>
      </c>
      <c r="B2058" s="58"/>
      <c r="C2058" s="71"/>
      <c r="D2058" s="72"/>
      <c r="E2058" s="72"/>
      <c r="F2058" s="72"/>
      <c r="G2058" s="72"/>
      <c r="H2058" s="59"/>
      <c r="I2058" s="72"/>
      <c r="J2058" s="72"/>
      <c r="K2058" s="72"/>
      <c r="L2058" s="72"/>
      <c r="M2058" s="59"/>
      <c r="N2058" s="72"/>
      <c r="O2058" s="72"/>
      <c r="P2058" s="72"/>
      <c r="Q2058" s="72"/>
      <c r="R2058" s="59"/>
      <c r="S2058" s="72"/>
      <c r="T2058" s="72"/>
      <c r="U2058" s="72"/>
      <c r="V2058" s="72"/>
      <c r="W2058" s="59"/>
      <c r="X2058" s="72"/>
      <c r="Y2058" s="72"/>
      <c r="Z2058" s="72"/>
      <c r="AA2058" s="72"/>
      <c r="AB2058" s="59"/>
      <c r="AC2058" s="62"/>
      <c r="AD2058" s="62"/>
      <c r="AE2058" s="62"/>
      <c r="AF2058" s="62"/>
      <c r="AG2058" s="62"/>
    </row>
    <row r="2059" spans="1:37">
      <c r="A2059" s="65" t="s">
        <v>100</v>
      </c>
      <c r="C2059" s="66"/>
      <c r="D2059" s="67"/>
      <c r="E2059" s="67"/>
      <c r="F2059" s="67"/>
      <c r="G2059" s="67"/>
      <c r="H2059" s="68"/>
      <c r="I2059" s="67"/>
      <c r="J2059" s="67"/>
      <c r="K2059" s="67"/>
      <c r="L2059" s="67"/>
      <c r="M2059" s="68"/>
      <c r="N2059" s="67"/>
      <c r="O2059" s="67"/>
      <c r="P2059" s="67"/>
      <c r="Q2059" s="67"/>
      <c r="R2059" s="68"/>
      <c r="S2059" s="67"/>
      <c r="T2059" s="67"/>
      <c r="U2059" s="67"/>
      <c r="V2059" s="67"/>
      <c r="W2059" s="68"/>
      <c r="X2059" s="67"/>
      <c r="Y2059" s="67"/>
      <c r="Z2059" s="67"/>
      <c r="AA2059" s="67"/>
      <c r="AB2059" s="68"/>
      <c r="AC2059" s="62"/>
      <c r="AD2059" s="74" t="str">
        <f>Daten!$A$31</f>
        <v>DM Senioren 2017</v>
      </c>
      <c r="AE2059" s="58"/>
      <c r="AF2059" s="58"/>
      <c r="AG2059" s="58"/>
      <c r="AH2059" s="58"/>
      <c r="AI2059" s="58"/>
      <c r="AJ2059" s="58"/>
      <c r="AK2059" s="58"/>
    </row>
    <row r="2060" spans="1:37">
      <c r="A2060" s="70" t="s">
        <v>101</v>
      </c>
      <c r="B2060" s="58"/>
      <c r="C2060" s="71"/>
      <c r="D2060" s="72"/>
      <c r="E2060" s="72"/>
      <c r="F2060" s="72"/>
      <c r="G2060" s="72"/>
      <c r="H2060" s="59"/>
      <c r="I2060" s="72"/>
      <c r="J2060" s="72"/>
      <c r="K2060" s="72"/>
      <c r="L2060" s="72"/>
      <c r="M2060" s="59"/>
      <c r="N2060" s="72"/>
      <c r="O2060" s="72"/>
      <c r="P2060" s="72"/>
      <c r="Q2060" s="72"/>
      <c r="R2060" s="59"/>
      <c r="S2060" s="72"/>
      <c r="T2060" s="72"/>
      <c r="U2060" s="72"/>
      <c r="V2060" s="72"/>
      <c r="W2060" s="59"/>
      <c r="X2060" s="72"/>
      <c r="Y2060" s="72"/>
      <c r="Z2060" s="72"/>
      <c r="AA2060" s="72"/>
      <c r="AB2060" s="59"/>
      <c r="AC2060" s="62"/>
      <c r="AD2060" s="75" t="str">
        <f>SamstagHaupt!G87</f>
        <v>M50</v>
      </c>
      <c r="AE2060" s="76"/>
      <c r="AF2060" s="76"/>
      <c r="AG2060" s="75" t="s">
        <v>34</v>
      </c>
      <c r="AH2060" s="76"/>
      <c r="AI2060" s="76"/>
      <c r="AJ2060" s="76"/>
      <c r="AK2060" s="76"/>
    </row>
    <row r="2061" spans="1:37">
      <c r="A2061" s="65" t="s">
        <v>100</v>
      </c>
      <c r="C2061" s="66"/>
      <c r="D2061" s="67"/>
      <c r="E2061" s="67"/>
      <c r="F2061" s="67"/>
      <c r="G2061" s="67"/>
      <c r="H2061" s="68"/>
      <c r="I2061" s="67"/>
      <c r="J2061" s="67"/>
      <c r="K2061" s="67"/>
      <c r="L2061" s="67"/>
      <c r="M2061" s="68"/>
      <c r="N2061" s="67"/>
      <c r="O2061" s="67"/>
      <c r="P2061" s="67"/>
      <c r="Q2061" s="67"/>
      <c r="R2061" s="68"/>
      <c r="S2061" s="67"/>
      <c r="T2061" s="67"/>
      <c r="U2061" s="67"/>
      <c r="V2061" s="67"/>
      <c r="W2061" s="68"/>
      <c r="X2061" s="67"/>
      <c r="Y2061" s="67"/>
      <c r="Z2061" s="67"/>
      <c r="AA2061" s="67"/>
      <c r="AB2061" s="68"/>
      <c r="AC2061" s="62"/>
      <c r="AD2061" s="77"/>
      <c r="AE2061" s="62"/>
      <c r="AF2061" s="62"/>
      <c r="AG2061" s="62"/>
      <c r="AH2061" s="62"/>
      <c r="AI2061" s="62"/>
      <c r="AJ2061" s="62"/>
      <c r="AK2061" s="62"/>
    </row>
    <row r="2062" spans="1:37">
      <c r="A2062" s="70" t="s">
        <v>101</v>
      </c>
      <c r="B2062" s="58"/>
      <c r="C2062" s="71"/>
      <c r="D2062" s="72"/>
      <c r="E2062" s="72"/>
      <c r="F2062" s="72"/>
      <c r="G2062" s="72"/>
      <c r="H2062" s="59"/>
      <c r="I2062" s="72"/>
      <c r="J2062" s="72"/>
      <c r="K2062" s="72"/>
      <c r="L2062" s="72"/>
      <c r="M2062" s="59"/>
      <c r="N2062" s="72"/>
      <c r="O2062" s="72"/>
      <c r="P2062" s="72"/>
      <c r="Q2062" s="72"/>
      <c r="R2062" s="59"/>
      <c r="S2062" s="72"/>
      <c r="T2062" s="72"/>
      <c r="U2062" s="72"/>
      <c r="V2062" s="72"/>
      <c r="W2062" s="59"/>
      <c r="X2062" s="72"/>
      <c r="Y2062" s="72"/>
      <c r="Z2062" s="72"/>
      <c r="AA2062" s="72"/>
      <c r="AB2062" s="59"/>
      <c r="AC2062" s="62"/>
      <c r="AD2062" s="78" t="s">
        <v>104</v>
      </c>
      <c r="AE2062" s="76"/>
      <c r="AF2062" s="76"/>
      <c r="AG2062" s="76"/>
      <c r="AH2062" s="79"/>
      <c r="AI2062" s="76"/>
      <c r="AJ2062" s="76"/>
      <c r="AK2062" s="80"/>
    </row>
    <row r="2063" spans="1:37">
      <c r="D2063" s="64"/>
      <c r="AD2063" s="81"/>
      <c r="AE2063" s="52"/>
      <c r="AF2063" s="52"/>
      <c r="AG2063" s="52"/>
      <c r="AH2063" s="82"/>
      <c r="AI2063" s="52"/>
      <c r="AJ2063" s="52"/>
      <c r="AK2063" s="53"/>
    </row>
    <row r="2064" spans="1:37">
      <c r="A2064" s="83" t="s">
        <v>105</v>
      </c>
      <c r="B2064" s="76"/>
      <c r="C2064" s="80"/>
      <c r="D2064" s="84"/>
      <c r="E2064" s="84" t="s">
        <v>100</v>
      </c>
      <c r="F2064" s="85" t="s">
        <v>21</v>
      </c>
      <c r="G2064" s="84" t="s">
        <v>101</v>
      </c>
      <c r="H2064" s="86"/>
      <c r="I2064" s="84" t="s">
        <v>106</v>
      </c>
      <c r="J2064" s="84"/>
      <c r="K2064" s="84"/>
      <c r="L2064" s="84"/>
      <c r="M2064" s="86"/>
      <c r="N2064" s="84" t="s">
        <v>107</v>
      </c>
      <c r="O2064" s="84"/>
      <c r="P2064" s="84"/>
      <c r="Q2064" s="84"/>
      <c r="R2064" s="86"/>
      <c r="S2064" s="73"/>
      <c r="T2064" s="73"/>
      <c r="AD2064" s="87" t="s">
        <v>108</v>
      </c>
      <c r="AE2064" s="58"/>
      <c r="AF2064" s="58"/>
      <c r="AG2064" s="58"/>
      <c r="AH2064" s="72"/>
      <c r="AI2064" s="58"/>
      <c r="AJ2064" s="58"/>
      <c r="AK2064" s="59"/>
    </row>
    <row r="2065" spans="1:37">
      <c r="A2065" s="60"/>
      <c r="C2065" s="61"/>
      <c r="H2065" s="61"/>
      <c r="M2065" s="61"/>
      <c r="N2065" s="88"/>
      <c r="O2065" s="89"/>
      <c r="P2065" s="89"/>
      <c r="Q2065" s="89"/>
      <c r="R2065" s="90"/>
      <c r="S2065" s="62"/>
      <c r="T2065" s="56" t="s">
        <v>109</v>
      </c>
      <c r="AD2065" s="91"/>
      <c r="AE2065" s="62"/>
      <c r="AF2065" s="62"/>
      <c r="AG2065" s="62"/>
      <c r="AH2065" s="92"/>
      <c r="AI2065" s="62"/>
      <c r="AJ2065" s="62"/>
      <c r="AK2065" s="61"/>
    </row>
    <row r="2066" spans="1:37">
      <c r="A2066" s="93" t="s">
        <v>110</v>
      </c>
      <c r="B2066" s="58"/>
      <c r="C2066" s="59"/>
      <c r="D2066" s="58"/>
      <c r="E2066" s="58"/>
      <c r="F2066" s="94" t="s">
        <v>21</v>
      </c>
      <c r="G2066" s="58"/>
      <c r="H2066" s="59"/>
      <c r="I2066" s="58"/>
      <c r="J2066" s="58"/>
      <c r="K2066" s="94" t="s">
        <v>21</v>
      </c>
      <c r="L2066" s="58"/>
      <c r="M2066" s="59"/>
      <c r="N2066" s="95"/>
      <c r="O2066" s="95"/>
      <c r="P2066" s="96"/>
      <c r="Q2066" s="97"/>
      <c r="R2066" s="98"/>
      <c r="S2066" s="62"/>
      <c r="T2066" s="62"/>
      <c r="AD2066" s="87" t="s">
        <v>111</v>
      </c>
      <c r="AE2066" s="58"/>
      <c r="AF2066" s="58"/>
      <c r="AG2066" s="58"/>
      <c r="AH2066" s="72"/>
      <c r="AI2066" s="58"/>
      <c r="AJ2066" s="58"/>
      <c r="AK2066" s="59"/>
    </row>
    <row r="2067" spans="1:37">
      <c r="A2067" s="60"/>
      <c r="C2067" s="61"/>
      <c r="H2067" s="61"/>
      <c r="K2067" s="99"/>
      <c r="M2067" s="61"/>
      <c r="N2067" s="62"/>
      <c r="Q2067" s="100"/>
      <c r="R2067" s="61"/>
      <c r="S2067" s="62"/>
      <c r="T2067" s="58"/>
      <c r="U2067" s="58"/>
      <c r="V2067" s="58"/>
      <c r="W2067" s="58"/>
      <c r="X2067" s="58"/>
      <c r="Y2067" s="58"/>
      <c r="Z2067" s="58"/>
      <c r="AA2067" s="58"/>
      <c r="AB2067" s="58"/>
      <c r="AC2067" s="62"/>
      <c r="AD2067" s="91"/>
      <c r="AE2067" s="62"/>
      <c r="AF2067" s="62"/>
      <c r="AG2067" s="62"/>
      <c r="AH2067" s="92"/>
      <c r="AI2067" s="62"/>
      <c r="AJ2067" s="62"/>
      <c r="AK2067" s="61"/>
    </row>
    <row r="2068" spans="1:37">
      <c r="A2068" s="93" t="s">
        <v>112</v>
      </c>
      <c r="B2068" s="58"/>
      <c r="C2068" s="59"/>
      <c r="D2068" s="58"/>
      <c r="E2068" s="58"/>
      <c r="F2068" s="94" t="s">
        <v>21</v>
      </c>
      <c r="G2068" s="58"/>
      <c r="H2068" s="59"/>
      <c r="I2068" s="58"/>
      <c r="J2068" s="58"/>
      <c r="K2068" s="94" t="s">
        <v>21</v>
      </c>
      <c r="L2068" s="58"/>
      <c r="M2068" s="59"/>
      <c r="N2068" s="58"/>
      <c r="O2068" s="58"/>
      <c r="P2068" s="94" t="s">
        <v>21</v>
      </c>
      <c r="Q2068" s="101"/>
      <c r="R2068" s="59"/>
      <c r="S2068" s="62"/>
      <c r="T2068" s="62"/>
      <c r="AD2068" s="87" t="s">
        <v>113</v>
      </c>
      <c r="AE2068" s="58"/>
      <c r="AF2068" s="58"/>
      <c r="AG2068" s="58"/>
      <c r="AH2068" s="72"/>
      <c r="AI2068" s="58"/>
      <c r="AJ2068" s="58"/>
      <c r="AK2068" s="59"/>
    </row>
    <row r="2069" spans="1:37">
      <c r="AD2069" s="91" t="s">
        <v>114</v>
      </c>
      <c r="AE2069" s="62"/>
      <c r="AF2069" s="62"/>
      <c r="AG2069" s="62"/>
      <c r="AH2069" s="92"/>
      <c r="AI2069" s="62"/>
      <c r="AJ2069" s="62"/>
      <c r="AK2069" s="61"/>
    </row>
    <row r="2070" spans="1:37">
      <c r="A2070" s="102"/>
      <c r="B2070" s="76"/>
      <c r="C2070" s="76"/>
      <c r="D2070" s="76"/>
      <c r="E2070" s="76" t="s">
        <v>100</v>
      </c>
      <c r="F2070" s="76"/>
      <c r="G2070" s="76"/>
      <c r="H2070" s="76"/>
      <c r="I2070" s="76"/>
      <c r="J2070" s="76"/>
      <c r="K2070" s="76"/>
      <c r="L2070" s="76"/>
      <c r="M2070" s="76"/>
      <c r="N2070" s="85" t="s">
        <v>40</v>
      </c>
      <c r="O2070" s="76"/>
      <c r="P2070" s="76"/>
      <c r="Q2070" s="76"/>
      <c r="R2070" s="76"/>
      <c r="S2070" s="76"/>
      <c r="T2070" s="76" t="s">
        <v>101</v>
      </c>
      <c r="U2070" s="76"/>
      <c r="V2070" s="76"/>
      <c r="W2070" s="76"/>
      <c r="X2070" s="76"/>
      <c r="Y2070" s="76"/>
      <c r="Z2070" s="76"/>
      <c r="AA2070" s="76"/>
      <c r="AB2070" s="80"/>
      <c r="AD2070" s="87" t="s">
        <v>115</v>
      </c>
      <c r="AE2070" s="58"/>
      <c r="AF2070" s="58"/>
      <c r="AG2070" s="58"/>
      <c r="AH2070" s="72"/>
      <c r="AI2070" s="58"/>
      <c r="AJ2070" s="58"/>
      <c r="AK2070" s="59"/>
    </row>
    <row r="2071" spans="1:37">
      <c r="A2071" s="103" t="s">
        <v>116</v>
      </c>
      <c r="B2071" s="104" t="s">
        <v>117</v>
      </c>
      <c r="C2071" s="104"/>
      <c r="D2071" s="104"/>
      <c r="E2071" s="104"/>
      <c r="F2071" s="104"/>
      <c r="G2071" s="105"/>
      <c r="H2071" s="104" t="s">
        <v>118</v>
      </c>
      <c r="I2071" s="104"/>
      <c r="J2071" s="105"/>
      <c r="K2071" s="106" t="s">
        <v>119</v>
      </c>
      <c r="L2071" s="107" t="s">
        <v>120</v>
      </c>
      <c r="M2071" s="108"/>
      <c r="N2071" s="109" t="s">
        <v>94</v>
      </c>
      <c r="O2071" s="105" t="s">
        <v>116</v>
      </c>
      <c r="P2071" s="104" t="s">
        <v>117</v>
      </c>
      <c r="Q2071" s="104"/>
      <c r="R2071" s="104"/>
      <c r="S2071" s="104"/>
      <c r="T2071" s="104"/>
      <c r="U2071" s="105"/>
      <c r="V2071" s="104" t="s">
        <v>118</v>
      </c>
      <c r="W2071" s="104"/>
      <c r="X2071" s="105"/>
      <c r="Y2071" s="106" t="s">
        <v>119</v>
      </c>
      <c r="Z2071" s="107" t="s">
        <v>120</v>
      </c>
      <c r="AA2071" s="108"/>
      <c r="AB2071" s="109" t="s">
        <v>94</v>
      </c>
    </row>
    <row r="2072" spans="1:37">
      <c r="A2072" s="110" t="s">
        <v>121</v>
      </c>
      <c r="B2072" s="111"/>
      <c r="C2072" s="111"/>
      <c r="D2072" s="111"/>
      <c r="E2072" s="111"/>
      <c r="F2072" s="111"/>
      <c r="G2072" s="112"/>
      <c r="H2072" s="111"/>
      <c r="I2072" s="111"/>
      <c r="J2072" s="112"/>
      <c r="K2072" s="113"/>
      <c r="L2072" s="114"/>
      <c r="M2072" s="115"/>
      <c r="N2072" s="116"/>
      <c r="O2072" s="117" t="s">
        <v>121</v>
      </c>
      <c r="P2072" s="111"/>
      <c r="Q2072" s="111"/>
      <c r="R2072" s="111"/>
      <c r="S2072" s="111"/>
      <c r="T2072" s="111"/>
      <c r="U2072" s="112"/>
      <c r="V2072" s="111"/>
      <c r="W2072" s="111"/>
      <c r="X2072" s="112"/>
      <c r="Y2072" s="113"/>
      <c r="Z2072" s="114"/>
      <c r="AA2072" s="115"/>
      <c r="AB2072" s="116"/>
      <c r="AD2072" s="64" t="s">
        <v>122</v>
      </c>
    </row>
    <row r="2073" spans="1:37">
      <c r="A2073" s="110" t="s">
        <v>123</v>
      </c>
      <c r="B2073" s="111"/>
      <c r="C2073" s="111"/>
      <c r="D2073" s="111"/>
      <c r="E2073" s="111"/>
      <c r="F2073" s="111"/>
      <c r="G2073" s="112"/>
      <c r="H2073" s="111"/>
      <c r="I2073" s="111"/>
      <c r="J2073" s="112"/>
      <c r="K2073" s="118"/>
      <c r="L2073" s="119"/>
      <c r="M2073" s="112"/>
      <c r="N2073" s="116"/>
      <c r="O2073" s="117" t="s">
        <v>123</v>
      </c>
      <c r="P2073" s="111"/>
      <c r="Q2073" s="111"/>
      <c r="R2073" s="111"/>
      <c r="S2073" s="111"/>
      <c r="T2073" s="111"/>
      <c r="U2073" s="112"/>
      <c r="V2073" s="111"/>
      <c r="W2073" s="111"/>
      <c r="X2073" s="112"/>
      <c r="Y2073" s="118"/>
      <c r="Z2073" s="119"/>
      <c r="AA2073" s="112"/>
      <c r="AB2073" s="116"/>
      <c r="AD2073" s="120"/>
      <c r="AE2073" s="58"/>
      <c r="AF2073" s="58"/>
      <c r="AG2073" s="58"/>
      <c r="AH2073" s="58"/>
      <c r="AI2073" s="58"/>
      <c r="AJ2073" s="58"/>
      <c r="AK2073" s="58"/>
    </row>
    <row r="2074" spans="1:37">
      <c r="A2074" s="110" t="s">
        <v>124</v>
      </c>
      <c r="B2074" s="111"/>
      <c r="C2074" s="111"/>
      <c r="D2074" s="111"/>
      <c r="E2074" s="111"/>
      <c r="F2074" s="111"/>
      <c r="G2074" s="112"/>
      <c r="H2074" s="111"/>
      <c r="I2074" s="111"/>
      <c r="J2074" s="112"/>
      <c r="K2074" s="118"/>
      <c r="L2074" s="119"/>
      <c r="M2074" s="112"/>
      <c r="N2074" s="116"/>
      <c r="O2074" s="117" t="s">
        <v>124</v>
      </c>
      <c r="P2074" s="111"/>
      <c r="Q2074" s="111"/>
      <c r="R2074" s="111"/>
      <c r="S2074" s="111"/>
      <c r="T2074" s="111"/>
      <c r="U2074" s="112"/>
      <c r="V2074" s="111"/>
      <c r="W2074" s="111"/>
      <c r="X2074" s="112"/>
      <c r="Y2074" s="118"/>
      <c r="Z2074" s="119"/>
      <c r="AA2074" s="112"/>
      <c r="AB2074" s="116"/>
      <c r="AD2074" s="64" t="s">
        <v>96</v>
      </c>
    </row>
    <row r="2075" spans="1:37">
      <c r="A2075" s="110" t="s">
        <v>125</v>
      </c>
      <c r="B2075" s="111"/>
      <c r="C2075" s="111"/>
      <c r="D2075" s="111"/>
      <c r="E2075" s="111"/>
      <c r="F2075" s="111"/>
      <c r="G2075" s="112"/>
      <c r="H2075" s="111"/>
      <c r="I2075" s="111"/>
      <c r="J2075" s="112"/>
      <c r="K2075" s="118"/>
      <c r="L2075" s="119"/>
      <c r="M2075" s="112"/>
      <c r="N2075" s="116"/>
      <c r="O2075" s="117" t="s">
        <v>125</v>
      </c>
      <c r="P2075" s="111"/>
      <c r="Q2075" s="111"/>
      <c r="R2075" s="111"/>
      <c r="S2075" s="111"/>
      <c r="T2075" s="111"/>
      <c r="U2075" s="112"/>
      <c r="V2075" s="111"/>
      <c r="W2075" s="111"/>
      <c r="X2075" s="112"/>
      <c r="Y2075" s="118"/>
      <c r="Z2075" s="119"/>
      <c r="AA2075" s="112"/>
      <c r="AB2075" s="116"/>
      <c r="AD2075" s="120"/>
      <c r="AE2075" s="58"/>
      <c r="AF2075" s="58"/>
      <c r="AG2075" s="58"/>
      <c r="AH2075" s="58"/>
      <c r="AI2075" s="58"/>
      <c r="AJ2075" s="58"/>
      <c r="AK2075" s="58"/>
    </row>
    <row r="2076" spans="1:37">
      <c r="A2076" s="110" t="s">
        <v>126</v>
      </c>
      <c r="B2076" s="111"/>
      <c r="C2076" s="111"/>
      <c r="D2076" s="111"/>
      <c r="E2076" s="111"/>
      <c r="F2076" s="111"/>
      <c r="G2076" s="112"/>
      <c r="H2076" s="111"/>
      <c r="I2076" s="111"/>
      <c r="J2076" s="112"/>
      <c r="K2076" s="118"/>
      <c r="L2076" s="119"/>
      <c r="M2076" s="112"/>
      <c r="N2076" s="116"/>
      <c r="O2076" s="117" t="s">
        <v>126</v>
      </c>
      <c r="P2076" s="111"/>
      <c r="Q2076" s="111"/>
      <c r="R2076" s="111"/>
      <c r="S2076" s="111"/>
      <c r="T2076" s="111"/>
      <c r="U2076" s="112"/>
      <c r="V2076" s="111"/>
      <c r="W2076" s="111"/>
      <c r="X2076" s="112"/>
      <c r="Y2076" s="118"/>
      <c r="Z2076" s="119"/>
      <c r="AA2076" s="112"/>
      <c r="AB2076" s="116"/>
      <c r="AD2076" s="64" t="s">
        <v>127</v>
      </c>
    </row>
    <row r="2077" spans="1:37">
      <c r="A2077" s="121" t="s">
        <v>128</v>
      </c>
      <c r="B2077" s="58"/>
      <c r="C2077" s="58"/>
      <c r="D2077" s="58"/>
      <c r="E2077" s="58"/>
      <c r="F2077" s="58"/>
      <c r="G2077" s="72"/>
      <c r="H2077" s="58"/>
      <c r="I2077" s="58"/>
      <c r="J2077" s="72"/>
      <c r="K2077" s="122"/>
      <c r="L2077" s="123"/>
      <c r="M2077" s="72"/>
      <c r="N2077" s="59"/>
      <c r="O2077" s="124" t="s">
        <v>128</v>
      </c>
      <c r="P2077" s="58"/>
      <c r="Q2077" s="58"/>
      <c r="R2077" s="58"/>
      <c r="S2077" s="58"/>
      <c r="T2077" s="58"/>
      <c r="U2077" s="72"/>
      <c r="V2077" s="58"/>
      <c r="W2077" s="58"/>
      <c r="X2077" s="72"/>
      <c r="Y2077" s="122"/>
      <c r="Z2077" s="123"/>
      <c r="AA2077" s="72"/>
      <c r="AB2077" s="59"/>
      <c r="AD2077" s="120"/>
      <c r="AE2077" s="125" t="str">
        <f>Daten!$A$35</f>
        <v>Fredenbeck</v>
      </c>
      <c r="AF2077" s="58"/>
      <c r="AG2077" s="58"/>
      <c r="AH2077" s="58"/>
      <c r="AI2077" s="58"/>
      <c r="AJ2077" s="58"/>
      <c r="AK2077" s="58"/>
    </row>
    <row r="2078" spans="1:37">
      <c r="A2078" s="65" t="s">
        <v>129</v>
      </c>
      <c r="N2078" s="61"/>
      <c r="O2078" s="64" t="s">
        <v>129</v>
      </c>
      <c r="AB2078" s="61"/>
      <c r="AD2078" s="64" t="s">
        <v>130</v>
      </c>
    </row>
    <row r="2079" spans="1:37">
      <c r="A2079" s="57"/>
      <c r="B2079" s="58"/>
      <c r="C2079" s="58"/>
      <c r="D2079" s="58"/>
      <c r="E2079" s="58"/>
      <c r="F2079" s="58"/>
      <c r="G2079" s="58"/>
      <c r="H2079" s="58"/>
      <c r="I2079" s="58"/>
      <c r="J2079" s="58"/>
      <c r="K2079" s="58"/>
      <c r="L2079" s="58"/>
      <c r="M2079" s="58"/>
      <c r="N2079" s="59"/>
      <c r="O2079" s="58"/>
      <c r="P2079" s="58"/>
      <c r="Q2079" s="58"/>
      <c r="R2079" s="58"/>
      <c r="S2079" s="58"/>
      <c r="T2079" s="58"/>
      <c r="U2079" s="58"/>
      <c r="V2079" s="58"/>
      <c r="W2079" s="58"/>
      <c r="X2079" s="58"/>
      <c r="Y2079" s="58"/>
      <c r="Z2079" s="58"/>
      <c r="AA2079" s="58"/>
      <c r="AB2079" s="59"/>
      <c r="AD2079" s="58"/>
      <c r="AE2079" s="126" t="str">
        <f>Daten!$A$32</f>
        <v>05.05.2017</v>
      </c>
      <c r="AF2079" s="58"/>
      <c r="AG2079" s="58"/>
      <c r="AH2079" s="58"/>
      <c r="AI2079" s="58"/>
      <c r="AJ2079" s="58"/>
      <c r="AK2079" s="58"/>
    </row>
    <row r="2080" spans="1:37">
      <c r="A2080" s="51" t="s">
        <v>95</v>
      </c>
      <c r="B2080" s="52"/>
      <c r="C2080" s="52"/>
      <c r="D2080" s="52"/>
      <c r="E2080" s="53"/>
      <c r="F2080" s="54" t="s">
        <v>96</v>
      </c>
      <c r="G2080" s="52"/>
      <c r="H2080" s="52"/>
      <c r="I2080" s="52"/>
      <c r="J2080" s="52"/>
      <c r="K2080" s="52"/>
      <c r="L2080" s="52"/>
      <c r="M2080" s="52"/>
      <c r="N2080" s="52"/>
      <c r="O2080" s="52"/>
      <c r="P2080" s="53"/>
      <c r="Q2080" s="54" t="s">
        <v>97</v>
      </c>
      <c r="R2080" s="52"/>
      <c r="S2080" s="52"/>
      <c r="T2080" s="52"/>
      <c r="U2080" s="52"/>
      <c r="V2080" s="52"/>
      <c r="W2080" s="52"/>
      <c r="X2080" s="52"/>
      <c r="Y2080" s="52"/>
      <c r="Z2080" s="52"/>
      <c r="AA2080" s="52"/>
      <c r="AB2080" s="53"/>
      <c r="AC2080" s="55" t="s">
        <v>98</v>
      </c>
    </row>
    <row r="2081" spans="1:37">
      <c r="A2081" s="57"/>
      <c r="B2081" s="58"/>
      <c r="C2081" s="58"/>
      <c r="D2081" s="58"/>
      <c r="E2081" s="59"/>
      <c r="F2081" s="58"/>
      <c r="G2081" s="58"/>
      <c r="H2081" s="58"/>
      <c r="I2081" s="58"/>
      <c r="J2081" s="58"/>
      <c r="K2081" s="58"/>
      <c r="L2081" s="58"/>
      <c r="M2081" s="58"/>
      <c r="N2081" s="58"/>
      <c r="O2081" s="58"/>
      <c r="P2081" s="59"/>
      <c r="Q2081" s="58"/>
      <c r="R2081" s="58" t="e">
        <f ca="1">SamstagHaupt!P88</f>
        <v>#N/A</v>
      </c>
      <c r="S2081" s="58"/>
      <c r="T2081" s="58"/>
      <c r="U2081" s="58"/>
      <c r="V2081" s="58"/>
      <c r="W2081" s="58"/>
      <c r="X2081" s="58"/>
      <c r="Y2081" s="58"/>
      <c r="Z2081" s="58"/>
      <c r="AA2081" s="58" t="str">
        <f>SamstagHaupt!N88</f>
        <v>F30</v>
      </c>
      <c r="AB2081" s="59"/>
      <c r="AC2081" s="55" t="s">
        <v>99</v>
      </c>
    </row>
    <row r="2082" spans="1:37" ht="15.95" customHeight="1">
      <c r="A2082" s="60" t="s">
        <v>100</v>
      </c>
      <c r="C2082" s="56" t="e">
        <f ca="1">SamstagHaupt!I88</f>
        <v>#N/A</v>
      </c>
      <c r="M2082" s="61"/>
      <c r="N2082" s="62" t="s">
        <v>101</v>
      </c>
      <c r="O2082" s="63"/>
      <c r="P2082" s="56" t="e">
        <f ca="1">SamstagHaupt!M88</f>
        <v>#N/A</v>
      </c>
      <c r="AB2082" s="61"/>
    </row>
    <row r="2083" spans="1:37">
      <c r="A2083" s="57"/>
      <c r="B2083" s="58"/>
      <c r="C2083" s="58"/>
      <c r="M2083" s="61"/>
      <c r="N2083" s="62"/>
      <c r="AB2083" s="61"/>
      <c r="AD2083" s="64" t="s">
        <v>37</v>
      </c>
      <c r="AG2083" s="64" t="s">
        <v>102</v>
      </c>
      <c r="AJ2083" s="64" t="s">
        <v>39</v>
      </c>
    </row>
    <row r="2084" spans="1:37">
      <c r="A2084" s="65" t="s">
        <v>100</v>
      </c>
      <c r="C2084" s="66"/>
      <c r="D2084" s="67"/>
      <c r="E2084" s="67"/>
      <c r="F2084" s="67"/>
      <c r="G2084" s="67"/>
      <c r="H2084" s="68"/>
      <c r="I2084" s="67"/>
      <c r="J2084" s="67"/>
      <c r="K2084" s="67"/>
      <c r="L2084" s="67"/>
      <c r="M2084" s="68"/>
      <c r="N2084" s="67"/>
      <c r="O2084" s="67"/>
      <c r="P2084" s="67"/>
      <c r="Q2084" s="67"/>
      <c r="R2084" s="68"/>
      <c r="S2084" s="67"/>
      <c r="T2084" s="67"/>
      <c r="U2084" s="67"/>
      <c r="V2084" s="67"/>
      <c r="W2084" s="68"/>
      <c r="X2084" s="67"/>
      <c r="Y2084" s="67"/>
      <c r="Z2084" s="67"/>
      <c r="AA2084" s="67"/>
      <c r="AB2084" s="68"/>
      <c r="AC2084" s="62"/>
      <c r="AD2084" s="69"/>
      <c r="AE2084" s="53"/>
      <c r="AF2084" s="62"/>
      <c r="AG2084" s="69"/>
      <c r="AH2084" s="53"/>
      <c r="AJ2084" s="69"/>
      <c r="AK2084" s="53"/>
    </row>
    <row r="2085" spans="1:37">
      <c r="A2085" s="70" t="s">
        <v>101</v>
      </c>
      <c r="B2085" s="58"/>
      <c r="C2085" s="71"/>
      <c r="D2085" s="72"/>
      <c r="E2085" s="72"/>
      <c r="F2085" s="72"/>
      <c r="G2085" s="72"/>
      <c r="H2085" s="59"/>
      <c r="I2085" s="72"/>
      <c r="J2085" s="72"/>
      <c r="K2085" s="72"/>
      <c r="L2085" s="72"/>
      <c r="M2085" s="59"/>
      <c r="N2085" s="72"/>
      <c r="O2085" s="72"/>
      <c r="P2085" s="72"/>
      <c r="Q2085" s="72"/>
      <c r="R2085" s="59"/>
      <c r="S2085" s="72"/>
      <c r="T2085" s="72"/>
      <c r="U2085" s="72"/>
      <c r="V2085" s="72"/>
      <c r="W2085" s="59"/>
      <c r="X2085" s="72"/>
      <c r="Y2085" s="72"/>
      <c r="Z2085" s="72"/>
      <c r="AA2085" s="72"/>
      <c r="AB2085" s="59"/>
      <c r="AC2085" s="62"/>
      <c r="AD2085" s="462">
        <f>SamstagHaupt!C88</f>
        <v>17</v>
      </c>
      <c r="AE2085" s="463"/>
      <c r="AF2085" s="62"/>
      <c r="AG2085" s="462">
        <f>SamstagHaupt!E88</f>
        <v>67</v>
      </c>
      <c r="AH2085" s="463"/>
      <c r="AJ2085" s="462">
        <f>SamstagHaupt!F88</f>
        <v>3</v>
      </c>
      <c r="AK2085" s="463"/>
    </row>
    <row r="2086" spans="1:37">
      <c r="A2086" s="65" t="s">
        <v>100</v>
      </c>
      <c r="C2086" s="66"/>
      <c r="D2086" s="67"/>
      <c r="E2086" s="67"/>
      <c r="F2086" s="67"/>
      <c r="G2086" s="67"/>
      <c r="H2086" s="68"/>
      <c r="I2086" s="67"/>
      <c r="J2086" s="67"/>
      <c r="K2086" s="67"/>
      <c r="L2086" s="67"/>
      <c r="M2086" s="68"/>
      <c r="N2086" s="67"/>
      <c r="O2086" s="67"/>
      <c r="P2086" s="67"/>
      <c r="Q2086" s="67"/>
      <c r="R2086" s="68"/>
      <c r="S2086" s="67"/>
      <c r="T2086" s="67"/>
      <c r="U2086" s="67"/>
      <c r="V2086" s="67"/>
      <c r="W2086" s="68"/>
      <c r="X2086" s="67"/>
      <c r="Y2086" s="67"/>
      <c r="Z2086" s="67"/>
      <c r="AA2086" s="67"/>
      <c r="AB2086" s="68"/>
      <c r="AC2086" s="62"/>
      <c r="AD2086" s="57"/>
      <c r="AE2086" s="59"/>
      <c r="AF2086" s="62"/>
      <c r="AG2086" s="57"/>
      <c r="AH2086" s="59"/>
      <c r="AJ2086" s="57"/>
      <c r="AK2086" s="59"/>
    </row>
    <row r="2087" spans="1:37">
      <c r="A2087" s="70" t="s">
        <v>101</v>
      </c>
      <c r="B2087" s="58"/>
      <c r="C2087" s="71"/>
      <c r="D2087" s="72"/>
      <c r="E2087" s="72"/>
      <c r="F2087" s="72"/>
      <c r="G2087" s="72"/>
      <c r="H2087" s="59"/>
      <c r="I2087" s="72"/>
      <c r="J2087" s="72"/>
      <c r="K2087" s="72"/>
      <c r="L2087" s="72"/>
      <c r="M2087" s="59"/>
      <c r="N2087" s="72"/>
      <c r="O2087" s="72"/>
      <c r="P2087" s="72"/>
      <c r="Q2087" s="72"/>
      <c r="R2087" s="59"/>
      <c r="S2087" s="72"/>
      <c r="T2087" s="72"/>
      <c r="U2087" s="72"/>
      <c r="V2087" s="72"/>
      <c r="W2087" s="59"/>
      <c r="X2087" s="72"/>
      <c r="Y2087" s="72"/>
      <c r="Z2087" s="72"/>
      <c r="AA2087" s="72"/>
      <c r="AB2087" s="59"/>
      <c r="AC2087" s="62"/>
      <c r="AD2087" s="62"/>
      <c r="AE2087" s="62"/>
      <c r="AF2087" s="62"/>
      <c r="AG2087" s="62"/>
    </row>
    <row r="2088" spans="1:37">
      <c r="A2088" s="65" t="s">
        <v>100</v>
      </c>
      <c r="C2088" s="66"/>
      <c r="D2088" s="67"/>
      <c r="E2088" s="67"/>
      <c r="F2088" s="67"/>
      <c r="G2088" s="67"/>
      <c r="H2088" s="68"/>
      <c r="I2088" s="67"/>
      <c r="J2088" s="67"/>
      <c r="K2088" s="67"/>
      <c r="L2088" s="67"/>
      <c r="M2088" s="68"/>
      <c r="N2088" s="67"/>
      <c r="O2088" s="67"/>
      <c r="P2088" s="67"/>
      <c r="Q2088" s="67"/>
      <c r="R2088" s="68"/>
      <c r="S2088" s="67"/>
      <c r="T2088" s="67"/>
      <c r="U2088" s="67"/>
      <c r="V2088" s="67"/>
      <c r="W2088" s="68"/>
      <c r="X2088" s="67"/>
      <c r="Y2088" s="67"/>
      <c r="Z2088" s="67"/>
      <c r="AA2088" s="67"/>
      <c r="AB2088" s="68"/>
      <c r="AC2088" s="62"/>
      <c r="AD2088" s="73" t="s">
        <v>103</v>
      </c>
      <c r="AE2088" s="62"/>
      <c r="AF2088" s="62"/>
      <c r="AG2088" s="62"/>
    </row>
    <row r="2089" spans="1:37">
      <c r="A2089" s="70" t="s">
        <v>101</v>
      </c>
      <c r="B2089" s="58"/>
      <c r="C2089" s="71"/>
      <c r="D2089" s="72"/>
      <c r="E2089" s="72"/>
      <c r="F2089" s="72"/>
      <c r="G2089" s="72"/>
      <c r="H2089" s="59"/>
      <c r="I2089" s="72"/>
      <c r="J2089" s="72"/>
      <c r="K2089" s="72"/>
      <c r="L2089" s="72"/>
      <c r="M2089" s="59"/>
      <c r="N2089" s="72"/>
      <c r="O2089" s="72"/>
      <c r="P2089" s="72"/>
      <c r="Q2089" s="72"/>
      <c r="R2089" s="59"/>
      <c r="S2089" s="72"/>
      <c r="T2089" s="72"/>
      <c r="U2089" s="72"/>
      <c r="V2089" s="72"/>
      <c r="W2089" s="59"/>
      <c r="X2089" s="72"/>
      <c r="Y2089" s="72"/>
      <c r="Z2089" s="72"/>
      <c r="AA2089" s="72"/>
      <c r="AB2089" s="59"/>
      <c r="AC2089" s="62"/>
      <c r="AD2089" s="62"/>
      <c r="AE2089" s="62"/>
      <c r="AF2089" s="62"/>
      <c r="AG2089" s="62"/>
    </row>
    <row r="2090" spans="1:37">
      <c r="A2090" s="65" t="s">
        <v>100</v>
      </c>
      <c r="C2090" s="66"/>
      <c r="D2090" s="67"/>
      <c r="E2090" s="67"/>
      <c r="F2090" s="67"/>
      <c r="G2090" s="67"/>
      <c r="H2090" s="68"/>
      <c r="I2090" s="67"/>
      <c r="J2090" s="67"/>
      <c r="K2090" s="67"/>
      <c r="L2090" s="67"/>
      <c r="M2090" s="68"/>
      <c r="N2090" s="67"/>
      <c r="O2090" s="67"/>
      <c r="P2090" s="67"/>
      <c r="Q2090" s="67"/>
      <c r="R2090" s="68"/>
      <c r="S2090" s="67"/>
      <c r="T2090" s="67"/>
      <c r="U2090" s="67"/>
      <c r="V2090" s="67"/>
      <c r="W2090" s="68"/>
      <c r="X2090" s="67"/>
      <c r="Y2090" s="67"/>
      <c r="Z2090" s="67"/>
      <c r="AA2090" s="67"/>
      <c r="AB2090" s="68"/>
      <c r="AC2090" s="62"/>
      <c r="AD2090" s="74" t="str">
        <f>Daten!$A$31</f>
        <v>DM Senioren 2017</v>
      </c>
      <c r="AE2090" s="58"/>
      <c r="AF2090" s="58"/>
      <c r="AG2090" s="58"/>
      <c r="AH2090" s="58"/>
      <c r="AI2090" s="58"/>
      <c r="AJ2090" s="58"/>
      <c r="AK2090" s="58"/>
    </row>
    <row r="2091" spans="1:37">
      <c r="A2091" s="70" t="s">
        <v>101</v>
      </c>
      <c r="B2091" s="58"/>
      <c r="C2091" s="71"/>
      <c r="D2091" s="72"/>
      <c r="E2091" s="72"/>
      <c r="F2091" s="72"/>
      <c r="G2091" s="72"/>
      <c r="H2091" s="59"/>
      <c r="I2091" s="72"/>
      <c r="J2091" s="72"/>
      <c r="K2091" s="72"/>
      <c r="L2091" s="72"/>
      <c r="M2091" s="59"/>
      <c r="N2091" s="72"/>
      <c r="O2091" s="72"/>
      <c r="P2091" s="72"/>
      <c r="Q2091" s="72"/>
      <c r="R2091" s="59"/>
      <c r="S2091" s="72"/>
      <c r="T2091" s="72"/>
      <c r="U2091" s="72"/>
      <c r="V2091" s="72"/>
      <c r="W2091" s="59"/>
      <c r="X2091" s="72"/>
      <c r="Y2091" s="72"/>
      <c r="Z2091" s="72"/>
      <c r="AA2091" s="72"/>
      <c r="AB2091" s="59"/>
      <c r="AC2091" s="62"/>
      <c r="AD2091" s="75" t="str">
        <f>SamstagHaupt!G88</f>
        <v>F30</v>
      </c>
      <c r="AE2091" s="76"/>
      <c r="AF2091" s="76"/>
      <c r="AG2091" s="75" t="s">
        <v>34</v>
      </c>
      <c r="AH2091" s="76"/>
      <c r="AI2091" s="76"/>
      <c r="AJ2091" s="76"/>
      <c r="AK2091" s="76"/>
    </row>
    <row r="2092" spans="1:37">
      <c r="A2092" s="65" t="s">
        <v>100</v>
      </c>
      <c r="C2092" s="66"/>
      <c r="D2092" s="67"/>
      <c r="E2092" s="67"/>
      <c r="F2092" s="67"/>
      <c r="G2092" s="67"/>
      <c r="H2092" s="68"/>
      <c r="I2092" s="67"/>
      <c r="J2092" s="67"/>
      <c r="K2092" s="67"/>
      <c r="L2092" s="67"/>
      <c r="M2092" s="68"/>
      <c r="N2092" s="67"/>
      <c r="O2092" s="67"/>
      <c r="P2092" s="67"/>
      <c r="Q2092" s="67"/>
      <c r="R2092" s="68"/>
      <c r="S2092" s="67"/>
      <c r="T2092" s="67"/>
      <c r="U2092" s="67"/>
      <c r="V2092" s="67"/>
      <c r="W2092" s="68"/>
      <c r="X2092" s="67"/>
      <c r="Y2092" s="67"/>
      <c r="Z2092" s="67"/>
      <c r="AA2092" s="67"/>
      <c r="AB2092" s="68"/>
      <c r="AC2092" s="62"/>
      <c r="AD2092" s="77"/>
      <c r="AE2092" s="62"/>
      <c r="AF2092" s="62"/>
      <c r="AG2092" s="62"/>
      <c r="AH2092" s="62"/>
      <c r="AI2092" s="62"/>
      <c r="AJ2092" s="62"/>
      <c r="AK2092" s="62"/>
    </row>
    <row r="2093" spans="1:37">
      <c r="A2093" s="70" t="s">
        <v>101</v>
      </c>
      <c r="B2093" s="58"/>
      <c r="C2093" s="71"/>
      <c r="D2093" s="72"/>
      <c r="E2093" s="72"/>
      <c r="F2093" s="72"/>
      <c r="G2093" s="72"/>
      <c r="H2093" s="59"/>
      <c r="I2093" s="72"/>
      <c r="J2093" s="72"/>
      <c r="K2093" s="72"/>
      <c r="L2093" s="72"/>
      <c r="M2093" s="59"/>
      <c r="N2093" s="72"/>
      <c r="O2093" s="72"/>
      <c r="P2093" s="72"/>
      <c r="Q2093" s="72"/>
      <c r="R2093" s="59"/>
      <c r="S2093" s="72"/>
      <c r="T2093" s="72"/>
      <c r="U2093" s="72"/>
      <c r="V2093" s="72"/>
      <c r="W2093" s="59"/>
      <c r="X2093" s="72"/>
      <c r="Y2093" s="72"/>
      <c r="Z2093" s="72"/>
      <c r="AA2093" s="72"/>
      <c r="AB2093" s="59"/>
      <c r="AC2093" s="62"/>
      <c r="AD2093" s="78" t="s">
        <v>104</v>
      </c>
      <c r="AE2093" s="76"/>
      <c r="AF2093" s="76"/>
      <c r="AG2093" s="76"/>
      <c r="AH2093" s="79"/>
      <c r="AI2093" s="76"/>
      <c r="AJ2093" s="76"/>
      <c r="AK2093" s="80"/>
    </row>
    <row r="2094" spans="1:37">
      <c r="D2094" s="64"/>
      <c r="AD2094" s="81"/>
      <c r="AE2094" s="52"/>
      <c r="AF2094" s="52"/>
      <c r="AG2094" s="52"/>
      <c r="AH2094" s="82"/>
      <c r="AI2094" s="52"/>
      <c r="AJ2094" s="52"/>
      <c r="AK2094" s="53"/>
    </row>
    <row r="2095" spans="1:37">
      <c r="A2095" s="83" t="s">
        <v>105</v>
      </c>
      <c r="B2095" s="76"/>
      <c r="C2095" s="80"/>
      <c r="D2095" s="84"/>
      <c r="E2095" s="84" t="s">
        <v>100</v>
      </c>
      <c r="F2095" s="85" t="s">
        <v>21</v>
      </c>
      <c r="G2095" s="84" t="s">
        <v>101</v>
      </c>
      <c r="H2095" s="86"/>
      <c r="I2095" s="84" t="s">
        <v>106</v>
      </c>
      <c r="J2095" s="84"/>
      <c r="K2095" s="84"/>
      <c r="L2095" s="84"/>
      <c r="M2095" s="86"/>
      <c r="N2095" s="84" t="s">
        <v>107</v>
      </c>
      <c r="O2095" s="84"/>
      <c r="P2095" s="84"/>
      <c r="Q2095" s="84"/>
      <c r="R2095" s="86"/>
      <c r="S2095" s="73"/>
      <c r="T2095" s="73"/>
      <c r="AD2095" s="87" t="s">
        <v>108</v>
      </c>
      <c r="AE2095" s="58"/>
      <c r="AF2095" s="58"/>
      <c r="AG2095" s="58"/>
      <c r="AH2095" s="72"/>
      <c r="AI2095" s="58"/>
      <c r="AJ2095" s="58"/>
      <c r="AK2095" s="59"/>
    </row>
    <row r="2096" spans="1:37">
      <c r="A2096" s="60"/>
      <c r="C2096" s="61"/>
      <c r="H2096" s="61"/>
      <c r="M2096" s="61"/>
      <c r="N2096" s="88"/>
      <c r="O2096" s="89"/>
      <c r="P2096" s="89"/>
      <c r="Q2096" s="89"/>
      <c r="R2096" s="90"/>
      <c r="S2096" s="62"/>
      <c r="T2096" s="56" t="s">
        <v>109</v>
      </c>
      <c r="AD2096" s="91"/>
      <c r="AE2096" s="62"/>
      <c r="AF2096" s="62"/>
      <c r="AG2096" s="62"/>
      <c r="AH2096" s="92"/>
      <c r="AI2096" s="62"/>
      <c r="AJ2096" s="62"/>
      <c r="AK2096" s="61"/>
    </row>
    <row r="2097" spans="1:37">
      <c r="A2097" s="93" t="s">
        <v>110</v>
      </c>
      <c r="B2097" s="58"/>
      <c r="C2097" s="59"/>
      <c r="D2097" s="58"/>
      <c r="E2097" s="58"/>
      <c r="F2097" s="94" t="s">
        <v>21</v>
      </c>
      <c r="G2097" s="58"/>
      <c r="H2097" s="59"/>
      <c r="I2097" s="58"/>
      <c r="J2097" s="58"/>
      <c r="K2097" s="94" t="s">
        <v>21</v>
      </c>
      <c r="L2097" s="58"/>
      <c r="M2097" s="59"/>
      <c r="N2097" s="95"/>
      <c r="O2097" s="95"/>
      <c r="P2097" s="96"/>
      <c r="Q2097" s="97"/>
      <c r="R2097" s="98"/>
      <c r="S2097" s="62"/>
      <c r="T2097" s="62"/>
      <c r="AD2097" s="87" t="s">
        <v>111</v>
      </c>
      <c r="AE2097" s="58"/>
      <c r="AF2097" s="58"/>
      <c r="AG2097" s="58"/>
      <c r="AH2097" s="72"/>
      <c r="AI2097" s="58"/>
      <c r="AJ2097" s="58"/>
      <c r="AK2097" s="59"/>
    </row>
    <row r="2098" spans="1:37">
      <c r="A2098" s="60"/>
      <c r="C2098" s="61"/>
      <c r="H2098" s="61"/>
      <c r="K2098" s="99"/>
      <c r="M2098" s="61"/>
      <c r="N2098" s="62"/>
      <c r="Q2098" s="100"/>
      <c r="R2098" s="61"/>
      <c r="S2098" s="62"/>
      <c r="T2098" s="58"/>
      <c r="U2098" s="58"/>
      <c r="V2098" s="58"/>
      <c r="W2098" s="58"/>
      <c r="X2098" s="58"/>
      <c r="Y2098" s="58"/>
      <c r="Z2098" s="58"/>
      <c r="AA2098" s="58"/>
      <c r="AB2098" s="58"/>
      <c r="AC2098" s="62"/>
      <c r="AD2098" s="91"/>
      <c r="AE2098" s="62"/>
      <c r="AF2098" s="62"/>
      <c r="AG2098" s="62"/>
      <c r="AH2098" s="92"/>
      <c r="AI2098" s="62"/>
      <c r="AJ2098" s="62"/>
      <c r="AK2098" s="61"/>
    </row>
    <row r="2099" spans="1:37">
      <c r="A2099" s="93" t="s">
        <v>112</v>
      </c>
      <c r="B2099" s="58"/>
      <c r="C2099" s="59"/>
      <c r="D2099" s="58"/>
      <c r="E2099" s="58"/>
      <c r="F2099" s="94" t="s">
        <v>21</v>
      </c>
      <c r="G2099" s="58"/>
      <c r="H2099" s="59"/>
      <c r="I2099" s="58"/>
      <c r="J2099" s="58"/>
      <c r="K2099" s="94" t="s">
        <v>21</v>
      </c>
      <c r="L2099" s="58"/>
      <c r="M2099" s="59"/>
      <c r="N2099" s="58"/>
      <c r="O2099" s="58"/>
      <c r="P2099" s="94" t="s">
        <v>21</v>
      </c>
      <c r="Q2099" s="101"/>
      <c r="R2099" s="59"/>
      <c r="S2099" s="62"/>
      <c r="T2099" s="62"/>
      <c r="AD2099" s="87" t="s">
        <v>113</v>
      </c>
      <c r="AE2099" s="58"/>
      <c r="AF2099" s="58"/>
      <c r="AG2099" s="58"/>
      <c r="AH2099" s="72"/>
      <c r="AI2099" s="58"/>
      <c r="AJ2099" s="58"/>
      <c r="AK2099" s="59"/>
    </row>
    <row r="2100" spans="1:37">
      <c r="AD2100" s="91" t="s">
        <v>114</v>
      </c>
      <c r="AE2100" s="62"/>
      <c r="AF2100" s="62"/>
      <c r="AG2100" s="62"/>
      <c r="AH2100" s="92"/>
      <c r="AI2100" s="62"/>
      <c r="AJ2100" s="62"/>
      <c r="AK2100" s="61"/>
    </row>
    <row r="2101" spans="1:37">
      <c r="A2101" s="102"/>
      <c r="B2101" s="76"/>
      <c r="C2101" s="76"/>
      <c r="D2101" s="76"/>
      <c r="E2101" s="76" t="s">
        <v>100</v>
      </c>
      <c r="F2101" s="76"/>
      <c r="G2101" s="76"/>
      <c r="H2101" s="76"/>
      <c r="I2101" s="76"/>
      <c r="J2101" s="76"/>
      <c r="K2101" s="76"/>
      <c r="L2101" s="76"/>
      <c r="M2101" s="76"/>
      <c r="N2101" s="85" t="s">
        <v>40</v>
      </c>
      <c r="O2101" s="76"/>
      <c r="P2101" s="76"/>
      <c r="Q2101" s="76"/>
      <c r="R2101" s="76"/>
      <c r="S2101" s="76"/>
      <c r="T2101" s="76" t="s">
        <v>101</v>
      </c>
      <c r="U2101" s="76"/>
      <c r="V2101" s="76"/>
      <c r="W2101" s="76"/>
      <c r="X2101" s="76"/>
      <c r="Y2101" s="76"/>
      <c r="Z2101" s="76"/>
      <c r="AA2101" s="76"/>
      <c r="AB2101" s="80"/>
      <c r="AD2101" s="87" t="s">
        <v>115</v>
      </c>
      <c r="AE2101" s="58"/>
      <c r="AF2101" s="58"/>
      <c r="AG2101" s="58"/>
      <c r="AH2101" s="72"/>
      <c r="AI2101" s="58"/>
      <c r="AJ2101" s="58"/>
      <c r="AK2101" s="59"/>
    </row>
    <row r="2102" spans="1:37">
      <c r="A2102" s="103" t="s">
        <v>116</v>
      </c>
      <c r="B2102" s="104" t="s">
        <v>117</v>
      </c>
      <c r="C2102" s="104"/>
      <c r="D2102" s="104"/>
      <c r="E2102" s="104"/>
      <c r="F2102" s="104"/>
      <c r="G2102" s="105"/>
      <c r="H2102" s="104" t="s">
        <v>118</v>
      </c>
      <c r="I2102" s="104"/>
      <c r="J2102" s="105"/>
      <c r="K2102" s="106" t="s">
        <v>119</v>
      </c>
      <c r="L2102" s="107" t="s">
        <v>120</v>
      </c>
      <c r="M2102" s="108"/>
      <c r="N2102" s="109" t="s">
        <v>94</v>
      </c>
      <c r="O2102" s="105" t="s">
        <v>116</v>
      </c>
      <c r="P2102" s="104" t="s">
        <v>117</v>
      </c>
      <c r="Q2102" s="104"/>
      <c r="R2102" s="104"/>
      <c r="S2102" s="104"/>
      <c r="T2102" s="104"/>
      <c r="U2102" s="105"/>
      <c r="V2102" s="104" t="s">
        <v>118</v>
      </c>
      <c r="W2102" s="104"/>
      <c r="X2102" s="105"/>
      <c r="Y2102" s="106" t="s">
        <v>119</v>
      </c>
      <c r="Z2102" s="107" t="s">
        <v>120</v>
      </c>
      <c r="AA2102" s="108"/>
      <c r="AB2102" s="109" t="s">
        <v>94</v>
      </c>
    </row>
    <row r="2103" spans="1:37">
      <c r="A2103" s="110" t="s">
        <v>121</v>
      </c>
      <c r="B2103" s="111"/>
      <c r="C2103" s="111"/>
      <c r="D2103" s="111"/>
      <c r="E2103" s="111"/>
      <c r="F2103" s="111"/>
      <c r="G2103" s="112"/>
      <c r="H2103" s="111"/>
      <c r="I2103" s="111"/>
      <c r="J2103" s="112"/>
      <c r="K2103" s="113"/>
      <c r="L2103" s="114"/>
      <c r="M2103" s="115"/>
      <c r="N2103" s="116"/>
      <c r="O2103" s="117" t="s">
        <v>121</v>
      </c>
      <c r="P2103" s="111"/>
      <c r="Q2103" s="111"/>
      <c r="R2103" s="111"/>
      <c r="S2103" s="111"/>
      <c r="T2103" s="111"/>
      <c r="U2103" s="112"/>
      <c r="V2103" s="111"/>
      <c r="W2103" s="111"/>
      <c r="X2103" s="112"/>
      <c r="Y2103" s="113"/>
      <c r="Z2103" s="114"/>
      <c r="AA2103" s="115"/>
      <c r="AB2103" s="116"/>
      <c r="AD2103" s="64" t="s">
        <v>122</v>
      </c>
    </row>
    <row r="2104" spans="1:37">
      <c r="A2104" s="110" t="s">
        <v>123</v>
      </c>
      <c r="B2104" s="111"/>
      <c r="C2104" s="111"/>
      <c r="D2104" s="111"/>
      <c r="E2104" s="111"/>
      <c r="F2104" s="111"/>
      <c r="G2104" s="112"/>
      <c r="H2104" s="111"/>
      <c r="I2104" s="111"/>
      <c r="J2104" s="112"/>
      <c r="K2104" s="118"/>
      <c r="L2104" s="119"/>
      <c r="M2104" s="112"/>
      <c r="N2104" s="116"/>
      <c r="O2104" s="117" t="s">
        <v>123</v>
      </c>
      <c r="P2104" s="111"/>
      <c r="Q2104" s="111"/>
      <c r="R2104" s="111"/>
      <c r="S2104" s="111"/>
      <c r="T2104" s="111"/>
      <c r="U2104" s="112"/>
      <c r="V2104" s="111"/>
      <c r="W2104" s="111"/>
      <c r="X2104" s="112"/>
      <c r="Y2104" s="118"/>
      <c r="Z2104" s="119"/>
      <c r="AA2104" s="112"/>
      <c r="AB2104" s="116"/>
      <c r="AD2104" s="120"/>
      <c r="AE2104" s="58"/>
      <c r="AF2104" s="58"/>
      <c r="AG2104" s="58"/>
      <c r="AH2104" s="58"/>
      <c r="AI2104" s="58"/>
      <c r="AJ2104" s="58"/>
      <c r="AK2104" s="58"/>
    </row>
    <row r="2105" spans="1:37">
      <c r="A2105" s="110" t="s">
        <v>124</v>
      </c>
      <c r="B2105" s="111"/>
      <c r="C2105" s="111"/>
      <c r="D2105" s="111"/>
      <c r="E2105" s="111"/>
      <c r="F2105" s="111"/>
      <c r="G2105" s="112"/>
      <c r="H2105" s="111"/>
      <c r="I2105" s="111"/>
      <c r="J2105" s="112"/>
      <c r="K2105" s="118"/>
      <c r="L2105" s="119"/>
      <c r="M2105" s="112"/>
      <c r="N2105" s="116"/>
      <c r="O2105" s="117" t="s">
        <v>124</v>
      </c>
      <c r="P2105" s="111"/>
      <c r="Q2105" s="111"/>
      <c r="R2105" s="111"/>
      <c r="S2105" s="111"/>
      <c r="T2105" s="111"/>
      <c r="U2105" s="112"/>
      <c r="V2105" s="111"/>
      <c r="W2105" s="111"/>
      <c r="X2105" s="112"/>
      <c r="Y2105" s="118"/>
      <c r="Z2105" s="119"/>
      <c r="AA2105" s="112"/>
      <c r="AB2105" s="116"/>
      <c r="AD2105" s="64" t="s">
        <v>96</v>
      </c>
    </row>
    <row r="2106" spans="1:37">
      <c r="A2106" s="110" t="s">
        <v>125</v>
      </c>
      <c r="B2106" s="111"/>
      <c r="C2106" s="111"/>
      <c r="D2106" s="111"/>
      <c r="E2106" s="111"/>
      <c r="F2106" s="111"/>
      <c r="G2106" s="112"/>
      <c r="H2106" s="111"/>
      <c r="I2106" s="111"/>
      <c r="J2106" s="112"/>
      <c r="K2106" s="118"/>
      <c r="L2106" s="119"/>
      <c r="M2106" s="112"/>
      <c r="N2106" s="116"/>
      <c r="O2106" s="117" t="s">
        <v>125</v>
      </c>
      <c r="P2106" s="111"/>
      <c r="Q2106" s="111"/>
      <c r="R2106" s="111"/>
      <c r="S2106" s="111"/>
      <c r="T2106" s="111"/>
      <c r="U2106" s="112"/>
      <c r="V2106" s="111"/>
      <c r="W2106" s="111"/>
      <c r="X2106" s="112"/>
      <c r="Y2106" s="118"/>
      <c r="Z2106" s="119"/>
      <c r="AA2106" s="112"/>
      <c r="AB2106" s="116"/>
      <c r="AD2106" s="120"/>
      <c r="AE2106" s="58"/>
      <c r="AF2106" s="58"/>
      <c r="AG2106" s="58"/>
      <c r="AH2106" s="58"/>
      <c r="AI2106" s="58"/>
      <c r="AJ2106" s="58"/>
      <c r="AK2106" s="58"/>
    </row>
    <row r="2107" spans="1:37">
      <c r="A2107" s="110" t="s">
        <v>126</v>
      </c>
      <c r="B2107" s="111"/>
      <c r="C2107" s="111"/>
      <c r="D2107" s="111"/>
      <c r="E2107" s="111"/>
      <c r="F2107" s="111"/>
      <c r="G2107" s="112"/>
      <c r="H2107" s="111"/>
      <c r="I2107" s="111"/>
      <c r="J2107" s="112"/>
      <c r="K2107" s="118"/>
      <c r="L2107" s="119"/>
      <c r="M2107" s="112"/>
      <c r="N2107" s="116"/>
      <c r="O2107" s="117" t="s">
        <v>126</v>
      </c>
      <c r="P2107" s="111"/>
      <c r="Q2107" s="111"/>
      <c r="R2107" s="111"/>
      <c r="S2107" s="111"/>
      <c r="T2107" s="111"/>
      <c r="U2107" s="112"/>
      <c r="V2107" s="111"/>
      <c r="W2107" s="111"/>
      <c r="X2107" s="112"/>
      <c r="Y2107" s="118"/>
      <c r="Z2107" s="119"/>
      <c r="AA2107" s="112"/>
      <c r="AB2107" s="116"/>
      <c r="AD2107" s="64" t="s">
        <v>127</v>
      </c>
    </row>
    <row r="2108" spans="1:37">
      <c r="A2108" s="121" t="s">
        <v>128</v>
      </c>
      <c r="B2108" s="58"/>
      <c r="C2108" s="58"/>
      <c r="D2108" s="58"/>
      <c r="E2108" s="58"/>
      <c r="F2108" s="58"/>
      <c r="G2108" s="72"/>
      <c r="H2108" s="58"/>
      <c r="I2108" s="58"/>
      <c r="J2108" s="72"/>
      <c r="K2108" s="122"/>
      <c r="L2108" s="123"/>
      <c r="M2108" s="72"/>
      <c r="N2108" s="59"/>
      <c r="O2108" s="124" t="s">
        <v>128</v>
      </c>
      <c r="P2108" s="58"/>
      <c r="Q2108" s="58"/>
      <c r="R2108" s="58"/>
      <c r="S2108" s="58"/>
      <c r="T2108" s="58"/>
      <c r="U2108" s="72"/>
      <c r="V2108" s="58"/>
      <c r="W2108" s="58"/>
      <c r="X2108" s="72"/>
      <c r="Y2108" s="122"/>
      <c r="Z2108" s="123"/>
      <c r="AA2108" s="72"/>
      <c r="AB2108" s="59"/>
      <c r="AD2108" s="120"/>
      <c r="AE2108" s="125" t="str">
        <f>Daten!$A$35</f>
        <v>Fredenbeck</v>
      </c>
      <c r="AF2108" s="58"/>
      <c r="AG2108" s="58"/>
      <c r="AH2108" s="58"/>
      <c r="AI2108" s="58"/>
      <c r="AJ2108" s="58"/>
      <c r="AK2108" s="58"/>
    </row>
    <row r="2109" spans="1:37">
      <c r="A2109" s="65" t="s">
        <v>129</v>
      </c>
      <c r="N2109" s="61"/>
      <c r="O2109" s="64" t="s">
        <v>129</v>
      </c>
      <c r="AB2109" s="61"/>
      <c r="AD2109" s="64" t="s">
        <v>130</v>
      </c>
    </row>
    <row r="2110" spans="1:37">
      <c r="A2110" s="57"/>
      <c r="B2110" s="58"/>
      <c r="C2110" s="58"/>
      <c r="D2110" s="58"/>
      <c r="E2110" s="58"/>
      <c r="F2110" s="58"/>
      <c r="G2110" s="58"/>
      <c r="H2110" s="58"/>
      <c r="I2110" s="58"/>
      <c r="J2110" s="58"/>
      <c r="K2110" s="58"/>
      <c r="L2110" s="58"/>
      <c r="M2110" s="58"/>
      <c r="N2110" s="59"/>
      <c r="O2110" s="58"/>
      <c r="P2110" s="58"/>
      <c r="Q2110" s="58"/>
      <c r="R2110" s="58"/>
      <c r="S2110" s="58"/>
      <c r="T2110" s="58"/>
      <c r="U2110" s="58"/>
      <c r="V2110" s="58"/>
      <c r="W2110" s="58"/>
      <c r="X2110" s="58"/>
      <c r="Y2110" s="58"/>
      <c r="Z2110" s="58"/>
      <c r="AA2110" s="58"/>
      <c r="AB2110" s="59"/>
      <c r="AD2110" s="58"/>
      <c r="AE2110" s="126" t="str">
        <f>Daten!$A$32</f>
        <v>05.05.2017</v>
      </c>
      <c r="AF2110" s="58"/>
      <c r="AG2110" s="58"/>
      <c r="AH2110" s="58"/>
      <c r="AI2110" s="58"/>
      <c r="AJ2110" s="58"/>
      <c r="AK2110" s="58"/>
    </row>
    <row r="2111" spans="1:37" ht="12" customHeight="1"/>
    <row r="2112" spans="1:37">
      <c r="A2112" s="51" t="s">
        <v>95</v>
      </c>
      <c r="B2112" s="52"/>
      <c r="C2112" s="52"/>
      <c r="D2112" s="52"/>
      <c r="E2112" s="53"/>
      <c r="F2112" s="54" t="s">
        <v>96</v>
      </c>
      <c r="G2112" s="52"/>
      <c r="H2112" s="52"/>
      <c r="I2112" s="52"/>
      <c r="J2112" s="52"/>
      <c r="K2112" s="52"/>
      <c r="L2112" s="52"/>
      <c r="M2112" s="52"/>
      <c r="N2112" s="52"/>
      <c r="O2112" s="52"/>
      <c r="P2112" s="53"/>
      <c r="Q2112" s="54" t="s">
        <v>97</v>
      </c>
      <c r="R2112" s="52"/>
      <c r="S2112" s="52"/>
      <c r="T2112" s="52"/>
      <c r="U2112" s="52"/>
      <c r="V2112" s="52"/>
      <c r="W2112" s="52"/>
      <c r="X2112" s="52"/>
      <c r="Y2112" s="52"/>
      <c r="Z2112" s="52"/>
      <c r="AA2112" s="52"/>
      <c r="AB2112" s="53"/>
      <c r="AC2112" s="55" t="s">
        <v>98</v>
      </c>
    </row>
    <row r="2113" spans="1:37">
      <c r="A2113" s="57"/>
      <c r="B2113" s="58"/>
      <c r="C2113" s="58"/>
      <c r="D2113" s="58"/>
      <c r="E2113" s="59"/>
      <c r="F2113" s="58"/>
      <c r="G2113" s="58"/>
      <c r="H2113" s="58"/>
      <c r="I2113" s="58"/>
      <c r="J2113" s="58"/>
      <c r="K2113" s="58"/>
      <c r="L2113" s="58"/>
      <c r="M2113" s="58"/>
      <c r="N2113" s="58"/>
      <c r="O2113" s="58"/>
      <c r="P2113" s="59"/>
      <c r="Q2113" s="58"/>
      <c r="R2113" s="58" t="e">
        <f ca="1">SamstagHaupt!P89</f>
        <v>#N/A</v>
      </c>
      <c r="S2113" s="58"/>
      <c r="T2113" s="58"/>
      <c r="U2113" s="58"/>
      <c r="V2113" s="58"/>
      <c r="W2113" s="58"/>
      <c r="X2113" s="58"/>
      <c r="Y2113" s="58"/>
      <c r="Z2113" s="58"/>
      <c r="AA2113" s="58" t="str">
        <f>SamstagHaupt!N89</f>
        <v>F40</v>
      </c>
      <c r="AB2113" s="59"/>
      <c r="AC2113" s="55" t="s">
        <v>99</v>
      </c>
    </row>
    <row r="2114" spans="1:37" ht="15.95" customHeight="1">
      <c r="A2114" s="60" t="s">
        <v>100</v>
      </c>
      <c r="C2114" s="56" t="e">
        <f ca="1">SamstagHaupt!I89</f>
        <v>#N/A</v>
      </c>
      <c r="M2114" s="61"/>
      <c r="N2114" s="62" t="s">
        <v>101</v>
      </c>
      <c r="O2114" s="63"/>
      <c r="P2114" s="56" t="e">
        <f ca="1">SamstagHaupt!M89</f>
        <v>#N/A</v>
      </c>
      <c r="AB2114" s="61"/>
    </row>
    <row r="2115" spans="1:37">
      <c r="A2115" s="57"/>
      <c r="B2115" s="58"/>
      <c r="C2115" s="58"/>
      <c r="M2115" s="61"/>
      <c r="N2115" s="62"/>
      <c r="AB2115" s="61"/>
      <c r="AD2115" s="64" t="s">
        <v>37</v>
      </c>
      <c r="AG2115" s="64" t="s">
        <v>102</v>
      </c>
      <c r="AJ2115" s="64" t="s">
        <v>39</v>
      </c>
    </row>
    <row r="2116" spans="1:37">
      <c r="A2116" s="65" t="s">
        <v>100</v>
      </c>
      <c r="C2116" s="66"/>
      <c r="D2116" s="67"/>
      <c r="E2116" s="67"/>
      <c r="F2116" s="67"/>
      <c r="G2116" s="67"/>
      <c r="H2116" s="68"/>
      <c r="I2116" s="67"/>
      <c r="J2116" s="67"/>
      <c r="K2116" s="67"/>
      <c r="L2116" s="67"/>
      <c r="M2116" s="68"/>
      <c r="N2116" s="67"/>
      <c r="O2116" s="67"/>
      <c r="P2116" s="67"/>
      <c r="Q2116" s="67"/>
      <c r="R2116" s="68"/>
      <c r="S2116" s="67"/>
      <c r="T2116" s="67"/>
      <c r="U2116" s="67"/>
      <c r="V2116" s="67"/>
      <c r="W2116" s="68"/>
      <c r="X2116" s="67"/>
      <c r="Y2116" s="67"/>
      <c r="Z2116" s="67"/>
      <c r="AA2116" s="67"/>
      <c r="AB2116" s="68"/>
      <c r="AC2116" s="62"/>
      <c r="AD2116" s="69"/>
      <c r="AE2116" s="53"/>
      <c r="AF2116" s="62"/>
      <c r="AG2116" s="69"/>
      <c r="AH2116" s="53"/>
      <c r="AJ2116" s="69"/>
      <c r="AK2116" s="53"/>
    </row>
    <row r="2117" spans="1:37">
      <c r="A2117" s="70" t="s">
        <v>101</v>
      </c>
      <c r="B2117" s="58"/>
      <c r="C2117" s="71"/>
      <c r="D2117" s="72"/>
      <c r="E2117" s="72"/>
      <c r="F2117" s="72"/>
      <c r="G2117" s="72"/>
      <c r="H2117" s="59"/>
      <c r="I2117" s="72"/>
      <c r="J2117" s="72"/>
      <c r="K2117" s="72"/>
      <c r="L2117" s="72"/>
      <c r="M2117" s="59"/>
      <c r="N2117" s="72"/>
      <c r="O2117" s="72"/>
      <c r="P2117" s="72"/>
      <c r="Q2117" s="72"/>
      <c r="R2117" s="59"/>
      <c r="S2117" s="72"/>
      <c r="T2117" s="72"/>
      <c r="U2117" s="72"/>
      <c r="V2117" s="72"/>
      <c r="W2117" s="59"/>
      <c r="X2117" s="72"/>
      <c r="Y2117" s="72"/>
      <c r="Z2117" s="72"/>
      <c r="AA2117" s="72"/>
      <c r="AB2117" s="59"/>
      <c r="AC2117" s="62"/>
      <c r="AD2117" s="462">
        <f>SamstagHaupt!C89</f>
        <v>17</v>
      </c>
      <c r="AE2117" s="463"/>
      <c r="AF2117" s="62"/>
      <c r="AG2117" s="462">
        <f>SamstagHaupt!E89</f>
        <v>68</v>
      </c>
      <c r="AH2117" s="463"/>
      <c r="AJ2117" s="462">
        <f>SamstagHaupt!F89</f>
        <v>4</v>
      </c>
      <c r="AK2117" s="463"/>
    </row>
    <row r="2118" spans="1:37">
      <c r="A2118" s="65" t="s">
        <v>100</v>
      </c>
      <c r="C2118" s="66"/>
      <c r="D2118" s="67"/>
      <c r="E2118" s="67"/>
      <c r="F2118" s="67"/>
      <c r="G2118" s="67"/>
      <c r="H2118" s="68"/>
      <c r="I2118" s="67"/>
      <c r="J2118" s="67"/>
      <c r="K2118" s="67"/>
      <c r="L2118" s="67"/>
      <c r="M2118" s="68"/>
      <c r="N2118" s="67"/>
      <c r="O2118" s="67"/>
      <c r="P2118" s="67"/>
      <c r="Q2118" s="67"/>
      <c r="R2118" s="68"/>
      <c r="S2118" s="67"/>
      <c r="T2118" s="67"/>
      <c r="U2118" s="67"/>
      <c r="V2118" s="67"/>
      <c r="W2118" s="68"/>
      <c r="X2118" s="67"/>
      <c r="Y2118" s="67"/>
      <c r="Z2118" s="67"/>
      <c r="AA2118" s="67"/>
      <c r="AB2118" s="68"/>
      <c r="AC2118" s="62"/>
      <c r="AD2118" s="57"/>
      <c r="AE2118" s="59"/>
      <c r="AF2118" s="62"/>
      <c r="AG2118" s="57"/>
      <c r="AH2118" s="59"/>
      <c r="AJ2118" s="57"/>
      <c r="AK2118" s="59"/>
    </row>
    <row r="2119" spans="1:37">
      <c r="A2119" s="70" t="s">
        <v>101</v>
      </c>
      <c r="B2119" s="58"/>
      <c r="C2119" s="71"/>
      <c r="D2119" s="72"/>
      <c r="E2119" s="72"/>
      <c r="F2119" s="72"/>
      <c r="G2119" s="72"/>
      <c r="H2119" s="59"/>
      <c r="I2119" s="72"/>
      <c r="J2119" s="72"/>
      <c r="K2119" s="72"/>
      <c r="L2119" s="72"/>
      <c r="M2119" s="59"/>
      <c r="N2119" s="72"/>
      <c r="O2119" s="72"/>
      <c r="P2119" s="72"/>
      <c r="Q2119" s="72"/>
      <c r="R2119" s="59"/>
      <c r="S2119" s="72"/>
      <c r="T2119" s="72"/>
      <c r="U2119" s="72"/>
      <c r="V2119" s="72"/>
      <c r="W2119" s="59"/>
      <c r="X2119" s="72"/>
      <c r="Y2119" s="72"/>
      <c r="Z2119" s="72"/>
      <c r="AA2119" s="72"/>
      <c r="AB2119" s="59"/>
      <c r="AC2119" s="62"/>
      <c r="AD2119" s="62"/>
      <c r="AE2119" s="62"/>
      <c r="AF2119" s="62"/>
      <c r="AG2119" s="62"/>
    </row>
    <row r="2120" spans="1:37">
      <c r="A2120" s="65" t="s">
        <v>100</v>
      </c>
      <c r="C2120" s="66"/>
      <c r="D2120" s="67"/>
      <c r="E2120" s="67"/>
      <c r="F2120" s="67"/>
      <c r="G2120" s="67"/>
      <c r="H2120" s="68"/>
      <c r="I2120" s="67"/>
      <c r="J2120" s="67"/>
      <c r="K2120" s="67"/>
      <c r="L2120" s="67"/>
      <c r="M2120" s="68"/>
      <c r="N2120" s="67"/>
      <c r="O2120" s="67"/>
      <c r="P2120" s="67"/>
      <c r="Q2120" s="67"/>
      <c r="R2120" s="68"/>
      <c r="S2120" s="67"/>
      <c r="T2120" s="67"/>
      <c r="U2120" s="67"/>
      <c r="V2120" s="67"/>
      <c r="W2120" s="68"/>
      <c r="X2120" s="67"/>
      <c r="Y2120" s="67"/>
      <c r="Z2120" s="67"/>
      <c r="AA2120" s="67"/>
      <c r="AB2120" s="68"/>
      <c r="AC2120" s="62"/>
      <c r="AD2120" s="73" t="s">
        <v>103</v>
      </c>
      <c r="AE2120" s="62"/>
      <c r="AF2120" s="62"/>
      <c r="AG2120" s="62"/>
    </row>
    <row r="2121" spans="1:37">
      <c r="A2121" s="70" t="s">
        <v>101</v>
      </c>
      <c r="B2121" s="58"/>
      <c r="C2121" s="71"/>
      <c r="D2121" s="72"/>
      <c r="E2121" s="72"/>
      <c r="F2121" s="72"/>
      <c r="G2121" s="72"/>
      <c r="H2121" s="59"/>
      <c r="I2121" s="72"/>
      <c r="J2121" s="72"/>
      <c r="K2121" s="72"/>
      <c r="L2121" s="72"/>
      <c r="M2121" s="59"/>
      <c r="N2121" s="72"/>
      <c r="O2121" s="72"/>
      <c r="P2121" s="72"/>
      <c r="Q2121" s="72"/>
      <c r="R2121" s="59"/>
      <c r="S2121" s="72"/>
      <c r="T2121" s="72"/>
      <c r="U2121" s="72"/>
      <c r="V2121" s="72"/>
      <c r="W2121" s="59"/>
      <c r="X2121" s="72"/>
      <c r="Y2121" s="72"/>
      <c r="Z2121" s="72"/>
      <c r="AA2121" s="72"/>
      <c r="AB2121" s="59"/>
      <c r="AC2121" s="62"/>
      <c r="AD2121" s="62"/>
      <c r="AE2121" s="62"/>
      <c r="AF2121" s="62"/>
      <c r="AG2121" s="62"/>
    </row>
    <row r="2122" spans="1:37">
      <c r="A2122" s="65" t="s">
        <v>100</v>
      </c>
      <c r="C2122" s="66"/>
      <c r="D2122" s="67"/>
      <c r="E2122" s="67"/>
      <c r="F2122" s="67"/>
      <c r="G2122" s="67"/>
      <c r="H2122" s="68"/>
      <c r="I2122" s="67"/>
      <c r="J2122" s="67"/>
      <c r="K2122" s="67"/>
      <c r="L2122" s="67"/>
      <c r="M2122" s="68"/>
      <c r="N2122" s="67"/>
      <c r="O2122" s="67"/>
      <c r="P2122" s="67"/>
      <c r="Q2122" s="67"/>
      <c r="R2122" s="68"/>
      <c r="S2122" s="67"/>
      <c r="T2122" s="67"/>
      <c r="U2122" s="67"/>
      <c r="V2122" s="67"/>
      <c r="W2122" s="68"/>
      <c r="X2122" s="67"/>
      <c r="Y2122" s="67"/>
      <c r="Z2122" s="67"/>
      <c r="AA2122" s="67"/>
      <c r="AB2122" s="68"/>
      <c r="AC2122" s="62"/>
      <c r="AD2122" s="74" t="str">
        <f>Daten!$A$31</f>
        <v>DM Senioren 2017</v>
      </c>
      <c r="AE2122" s="58"/>
      <c r="AF2122" s="58"/>
      <c r="AG2122" s="58"/>
      <c r="AH2122" s="58"/>
      <c r="AI2122" s="58"/>
      <c r="AJ2122" s="58"/>
      <c r="AK2122" s="58"/>
    </row>
    <row r="2123" spans="1:37">
      <c r="A2123" s="70" t="s">
        <v>101</v>
      </c>
      <c r="B2123" s="58"/>
      <c r="C2123" s="71"/>
      <c r="D2123" s="72"/>
      <c r="E2123" s="72"/>
      <c r="F2123" s="72"/>
      <c r="G2123" s="72"/>
      <c r="H2123" s="59"/>
      <c r="I2123" s="72"/>
      <c r="J2123" s="72"/>
      <c r="K2123" s="72"/>
      <c r="L2123" s="72"/>
      <c r="M2123" s="59"/>
      <c r="N2123" s="72"/>
      <c r="O2123" s="72"/>
      <c r="P2123" s="72"/>
      <c r="Q2123" s="72"/>
      <c r="R2123" s="59"/>
      <c r="S2123" s="72"/>
      <c r="T2123" s="72"/>
      <c r="U2123" s="72"/>
      <c r="V2123" s="72"/>
      <c r="W2123" s="59"/>
      <c r="X2123" s="72"/>
      <c r="Y2123" s="72"/>
      <c r="Z2123" s="72"/>
      <c r="AA2123" s="72"/>
      <c r="AB2123" s="59"/>
      <c r="AC2123" s="62"/>
      <c r="AD2123" s="75" t="str">
        <f>SamstagHaupt!G89</f>
        <v>F40</v>
      </c>
      <c r="AE2123" s="76"/>
      <c r="AF2123" s="76"/>
      <c r="AG2123" s="75" t="s">
        <v>34</v>
      </c>
      <c r="AH2123" s="76"/>
      <c r="AI2123" s="76"/>
      <c r="AJ2123" s="76"/>
      <c r="AK2123" s="76"/>
    </row>
    <row r="2124" spans="1:37">
      <c r="A2124" s="65" t="s">
        <v>100</v>
      </c>
      <c r="C2124" s="66"/>
      <c r="D2124" s="67"/>
      <c r="E2124" s="67"/>
      <c r="F2124" s="67"/>
      <c r="G2124" s="67"/>
      <c r="H2124" s="68"/>
      <c r="I2124" s="67"/>
      <c r="J2124" s="67"/>
      <c r="K2124" s="67"/>
      <c r="L2124" s="67"/>
      <c r="M2124" s="68"/>
      <c r="N2124" s="67"/>
      <c r="O2124" s="67"/>
      <c r="P2124" s="67"/>
      <c r="Q2124" s="67"/>
      <c r="R2124" s="68"/>
      <c r="S2124" s="67"/>
      <c r="T2124" s="67"/>
      <c r="U2124" s="67"/>
      <c r="V2124" s="67"/>
      <c r="W2124" s="68"/>
      <c r="X2124" s="67"/>
      <c r="Y2124" s="67"/>
      <c r="Z2124" s="67"/>
      <c r="AA2124" s="67"/>
      <c r="AB2124" s="68"/>
      <c r="AC2124" s="62"/>
      <c r="AD2124" s="77"/>
      <c r="AE2124" s="62"/>
      <c r="AF2124" s="62"/>
      <c r="AG2124" s="62"/>
      <c r="AH2124" s="62"/>
      <c r="AI2124" s="62"/>
      <c r="AJ2124" s="62"/>
      <c r="AK2124" s="62"/>
    </row>
    <row r="2125" spans="1:37">
      <c r="A2125" s="70" t="s">
        <v>101</v>
      </c>
      <c r="B2125" s="58"/>
      <c r="C2125" s="71"/>
      <c r="D2125" s="72"/>
      <c r="E2125" s="72"/>
      <c r="F2125" s="72"/>
      <c r="G2125" s="72"/>
      <c r="H2125" s="59"/>
      <c r="I2125" s="72"/>
      <c r="J2125" s="72"/>
      <c r="K2125" s="72"/>
      <c r="L2125" s="72"/>
      <c r="M2125" s="59"/>
      <c r="N2125" s="72"/>
      <c r="O2125" s="72"/>
      <c r="P2125" s="72"/>
      <c r="Q2125" s="72"/>
      <c r="R2125" s="59"/>
      <c r="S2125" s="72"/>
      <c r="T2125" s="72"/>
      <c r="U2125" s="72"/>
      <c r="V2125" s="72"/>
      <c r="W2125" s="59"/>
      <c r="X2125" s="72"/>
      <c r="Y2125" s="72"/>
      <c r="Z2125" s="72"/>
      <c r="AA2125" s="72"/>
      <c r="AB2125" s="59"/>
      <c r="AC2125" s="62"/>
      <c r="AD2125" s="78" t="s">
        <v>104</v>
      </c>
      <c r="AE2125" s="76"/>
      <c r="AF2125" s="76"/>
      <c r="AG2125" s="76"/>
      <c r="AH2125" s="79"/>
      <c r="AI2125" s="76"/>
      <c r="AJ2125" s="76"/>
      <c r="AK2125" s="80"/>
    </row>
    <row r="2126" spans="1:37">
      <c r="D2126" s="64"/>
      <c r="AD2126" s="81"/>
      <c r="AE2126" s="52"/>
      <c r="AF2126" s="52"/>
      <c r="AG2126" s="52"/>
      <c r="AH2126" s="82"/>
      <c r="AI2126" s="52"/>
      <c r="AJ2126" s="52"/>
      <c r="AK2126" s="53"/>
    </row>
    <row r="2127" spans="1:37">
      <c r="A2127" s="83" t="s">
        <v>105</v>
      </c>
      <c r="B2127" s="76"/>
      <c r="C2127" s="80"/>
      <c r="D2127" s="84"/>
      <c r="E2127" s="84" t="s">
        <v>100</v>
      </c>
      <c r="F2127" s="85" t="s">
        <v>21</v>
      </c>
      <c r="G2127" s="84" t="s">
        <v>101</v>
      </c>
      <c r="H2127" s="86"/>
      <c r="I2127" s="84" t="s">
        <v>106</v>
      </c>
      <c r="J2127" s="84"/>
      <c r="K2127" s="84"/>
      <c r="L2127" s="84"/>
      <c r="M2127" s="86"/>
      <c r="N2127" s="84" t="s">
        <v>107</v>
      </c>
      <c r="O2127" s="84"/>
      <c r="P2127" s="84"/>
      <c r="Q2127" s="84"/>
      <c r="R2127" s="86"/>
      <c r="S2127" s="73"/>
      <c r="T2127" s="73"/>
      <c r="AD2127" s="87" t="s">
        <v>108</v>
      </c>
      <c r="AE2127" s="58"/>
      <c r="AF2127" s="58"/>
      <c r="AG2127" s="58"/>
      <c r="AH2127" s="72"/>
      <c r="AI2127" s="58"/>
      <c r="AJ2127" s="58"/>
      <c r="AK2127" s="59"/>
    </row>
    <row r="2128" spans="1:37">
      <c r="A2128" s="60"/>
      <c r="C2128" s="61"/>
      <c r="H2128" s="61"/>
      <c r="M2128" s="61"/>
      <c r="N2128" s="88"/>
      <c r="O2128" s="89"/>
      <c r="P2128" s="89"/>
      <c r="Q2128" s="89"/>
      <c r="R2128" s="90"/>
      <c r="S2128" s="62"/>
      <c r="T2128" s="56" t="s">
        <v>109</v>
      </c>
      <c r="AD2128" s="91"/>
      <c r="AE2128" s="62"/>
      <c r="AF2128" s="62"/>
      <c r="AG2128" s="62"/>
      <c r="AH2128" s="92"/>
      <c r="AI2128" s="62"/>
      <c r="AJ2128" s="62"/>
      <c r="AK2128" s="61"/>
    </row>
    <row r="2129" spans="1:37">
      <c r="A2129" s="93" t="s">
        <v>110</v>
      </c>
      <c r="B2129" s="58"/>
      <c r="C2129" s="59"/>
      <c r="D2129" s="58"/>
      <c r="E2129" s="58"/>
      <c r="F2129" s="94" t="s">
        <v>21</v>
      </c>
      <c r="G2129" s="58"/>
      <c r="H2129" s="59"/>
      <c r="I2129" s="58"/>
      <c r="J2129" s="58"/>
      <c r="K2129" s="94" t="s">
        <v>21</v>
      </c>
      <c r="L2129" s="58"/>
      <c r="M2129" s="59"/>
      <c r="N2129" s="95"/>
      <c r="O2129" s="95"/>
      <c r="P2129" s="96"/>
      <c r="Q2129" s="97"/>
      <c r="R2129" s="98"/>
      <c r="S2129" s="62"/>
      <c r="T2129" s="62"/>
      <c r="AD2129" s="87" t="s">
        <v>111</v>
      </c>
      <c r="AE2129" s="58"/>
      <c r="AF2129" s="58"/>
      <c r="AG2129" s="58"/>
      <c r="AH2129" s="72"/>
      <c r="AI2129" s="58"/>
      <c r="AJ2129" s="58"/>
      <c r="AK2129" s="59"/>
    </row>
    <row r="2130" spans="1:37">
      <c r="A2130" s="60"/>
      <c r="C2130" s="61"/>
      <c r="H2130" s="61"/>
      <c r="K2130" s="99"/>
      <c r="M2130" s="61"/>
      <c r="N2130" s="62"/>
      <c r="Q2130" s="100"/>
      <c r="R2130" s="61"/>
      <c r="S2130" s="62"/>
      <c r="T2130" s="58"/>
      <c r="U2130" s="58"/>
      <c r="V2130" s="58"/>
      <c r="W2130" s="58"/>
      <c r="X2130" s="58"/>
      <c r="Y2130" s="58"/>
      <c r="Z2130" s="58"/>
      <c r="AA2130" s="58"/>
      <c r="AB2130" s="58"/>
      <c r="AC2130" s="62"/>
      <c r="AD2130" s="91"/>
      <c r="AE2130" s="62"/>
      <c r="AF2130" s="62"/>
      <c r="AG2130" s="62"/>
      <c r="AH2130" s="92"/>
      <c r="AI2130" s="62"/>
      <c r="AJ2130" s="62"/>
      <c r="AK2130" s="61"/>
    </row>
    <row r="2131" spans="1:37">
      <c r="A2131" s="93" t="s">
        <v>112</v>
      </c>
      <c r="B2131" s="58"/>
      <c r="C2131" s="59"/>
      <c r="D2131" s="58"/>
      <c r="E2131" s="58"/>
      <c r="F2131" s="94" t="s">
        <v>21</v>
      </c>
      <c r="G2131" s="58"/>
      <c r="H2131" s="59"/>
      <c r="I2131" s="58"/>
      <c r="J2131" s="58"/>
      <c r="K2131" s="94" t="s">
        <v>21</v>
      </c>
      <c r="L2131" s="58"/>
      <c r="M2131" s="59"/>
      <c r="N2131" s="58"/>
      <c r="O2131" s="58"/>
      <c r="P2131" s="94" t="s">
        <v>21</v>
      </c>
      <c r="Q2131" s="101"/>
      <c r="R2131" s="59"/>
      <c r="S2131" s="62"/>
      <c r="T2131" s="62"/>
      <c r="AD2131" s="87" t="s">
        <v>113</v>
      </c>
      <c r="AE2131" s="58"/>
      <c r="AF2131" s="58"/>
      <c r="AG2131" s="58"/>
      <c r="AH2131" s="72"/>
      <c r="AI2131" s="58"/>
      <c r="AJ2131" s="58"/>
      <c r="AK2131" s="59"/>
    </row>
    <row r="2132" spans="1:37">
      <c r="AD2132" s="91" t="s">
        <v>114</v>
      </c>
      <c r="AE2132" s="62"/>
      <c r="AF2132" s="62"/>
      <c r="AG2132" s="62"/>
      <c r="AH2132" s="92"/>
      <c r="AI2132" s="62"/>
      <c r="AJ2132" s="62"/>
      <c r="AK2132" s="61"/>
    </row>
    <row r="2133" spans="1:37">
      <c r="A2133" s="102"/>
      <c r="B2133" s="76"/>
      <c r="C2133" s="76"/>
      <c r="D2133" s="76"/>
      <c r="E2133" s="76" t="s">
        <v>100</v>
      </c>
      <c r="F2133" s="76"/>
      <c r="G2133" s="76"/>
      <c r="H2133" s="76"/>
      <c r="I2133" s="76"/>
      <c r="J2133" s="76"/>
      <c r="K2133" s="76"/>
      <c r="L2133" s="76"/>
      <c r="M2133" s="76"/>
      <c r="N2133" s="85" t="s">
        <v>40</v>
      </c>
      <c r="O2133" s="76"/>
      <c r="P2133" s="76"/>
      <c r="Q2133" s="76"/>
      <c r="R2133" s="76"/>
      <c r="S2133" s="76"/>
      <c r="T2133" s="76" t="s">
        <v>101</v>
      </c>
      <c r="U2133" s="76"/>
      <c r="V2133" s="76"/>
      <c r="W2133" s="76"/>
      <c r="X2133" s="76"/>
      <c r="Y2133" s="76"/>
      <c r="Z2133" s="76"/>
      <c r="AA2133" s="76"/>
      <c r="AB2133" s="80"/>
      <c r="AD2133" s="87" t="s">
        <v>115</v>
      </c>
      <c r="AE2133" s="58"/>
      <c r="AF2133" s="58"/>
      <c r="AG2133" s="58"/>
      <c r="AH2133" s="72"/>
      <c r="AI2133" s="58"/>
      <c r="AJ2133" s="58"/>
      <c r="AK2133" s="59"/>
    </row>
    <row r="2134" spans="1:37">
      <c r="A2134" s="103" t="s">
        <v>116</v>
      </c>
      <c r="B2134" s="104" t="s">
        <v>117</v>
      </c>
      <c r="C2134" s="104"/>
      <c r="D2134" s="104"/>
      <c r="E2134" s="104"/>
      <c r="F2134" s="104"/>
      <c r="G2134" s="105"/>
      <c r="H2134" s="104" t="s">
        <v>118</v>
      </c>
      <c r="I2134" s="104"/>
      <c r="J2134" s="105"/>
      <c r="K2134" s="106" t="s">
        <v>119</v>
      </c>
      <c r="L2134" s="107" t="s">
        <v>120</v>
      </c>
      <c r="M2134" s="108"/>
      <c r="N2134" s="109" t="s">
        <v>94</v>
      </c>
      <c r="O2134" s="105" t="s">
        <v>116</v>
      </c>
      <c r="P2134" s="104" t="s">
        <v>117</v>
      </c>
      <c r="Q2134" s="104"/>
      <c r="R2134" s="104"/>
      <c r="S2134" s="104"/>
      <c r="T2134" s="104"/>
      <c r="U2134" s="105"/>
      <c r="V2134" s="104" t="s">
        <v>118</v>
      </c>
      <c r="W2134" s="104"/>
      <c r="X2134" s="105"/>
      <c r="Y2134" s="106" t="s">
        <v>119</v>
      </c>
      <c r="Z2134" s="107" t="s">
        <v>120</v>
      </c>
      <c r="AA2134" s="108"/>
      <c r="AB2134" s="109" t="s">
        <v>94</v>
      </c>
    </row>
    <row r="2135" spans="1:37">
      <c r="A2135" s="110" t="s">
        <v>121</v>
      </c>
      <c r="B2135" s="111"/>
      <c r="C2135" s="111"/>
      <c r="D2135" s="111"/>
      <c r="E2135" s="111"/>
      <c r="F2135" s="111"/>
      <c r="G2135" s="112"/>
      <c r="H2135" s="111"/>
      <c r="I2135" s="111"/>
      <c r="J2135" s="112"/>
      <c r="K2135" s="113"/>
      <c r="L2135" s="114"/>
      <c r="M2135" s="115"/>
      <c r="N2135" s="116"/>
      <c r="O2135" s="117" t="s">
        <v>121</v>
      </c>
      <c r="P2135" s="111"/>
      <c r="Q2135" s="111"/>
      <c r="R2135" s="111"/>
      <c r="S2135" s="111"/>
      <c r="T2135" s="111"/>
      <c r="U2135" s="112"/>
      <c r="V2135" s="111"/>
      <c r="W2135" s="111"/>
      <c r="X2135" s="112"/>
      <c r="Y2135" s="113"/>
      <c r="Z2135" s="114"/>
      <c r="AA2135" s="115"/>
      <c r="AB2135" s="116"/>
      <c r="AD2135" s="64" t="s">
        <v>122</v>
      </c>
    </row>
    <row r="2136" spans="1:37">
      <c r="A2136" s="110" t="s">
        <v>123</v>
      </c>
      <c r="B2136" s="111"/>
      <c r="C2136" s="111"/>
      <c r="D2136" s="111"/>
      <c r="E2136" s="111"/>
      <c r="F2136" s="111"/>
      <c r="G2136" s="112"/>
      <c r="H2136" s="111"/>
      <c r="I2136" s="111"/>
      <c r="J2136" s="112"/>
      <c r="K2136" s="118"/>
      <c r="L2136" s="119"/>
      <c r="M2136" s="112"/>
      <c r="N2136" s="116"/>
      <c r="O2136" s="117" t="s">
        <v>123</v>
      </c>
      <c r="P2136" s="111"/>
      <c r="Q2136" s="111"/>
      <c r="R2136" s="111"/>
      <c r="S2136" s="111"/>
      <c r="T2136" s="111"/>
      <c r="U2136" s="112"/>
      <c r="V2136" s="111"/>
      <c r="W2136" s="111"/>
      <c r="X2136" s="112"/>
      <c r="Y2136" s="118"/>
      <c r="Z2136" s="119"/>
      <c r="AA2136" s="112"/>
      <c r="AB2136" s="116"/>
      <c r="AD2136" s="120"/>
      <c r="AE2136" s="58"/>
      <c r="AF2136" s="58"/>
      <c r="AG2136" s="58"/>
      <c r="AH2136" s="58"/>
      <c r="AI2136" s="58"/>
      <c r="AJ2136" s="58"/>
      <c r="AK2136" s="58"/>
    </row>
    <row r="2137" spans="1:37">
      <c r="A2137" s="110" t="s">
        <v>124</v>
      </c>
      <c r="B2137" s="111"/>
      <c r="C2137" s="111"/>
      <c r="D2137" s="111"/>
      <c r="E2137" s="111"/>
      <c r="F2137" s="111"/>
      <c r="G2137" s="112"/>
      <c r="H2137" s="111"/>
      <c r="I2137" s="111"/>
      <c r="J2137" s="112"/>
      <c r="K2137" s="118"/>
      <c r="L2137" s="119"/>
      <c r="M2137" s="112"/>
      <c r="N2137" s="116"/>
      <c r="O2137" s="117" t="s">
        <v>124</v>
      </c>
      <c r="P2137" s="111"/>
      <c r="Q2137" s="111"/>
      <c r="R2137" s="111"/>
      <c r="S2137" s="111"/>
      <c r="T2137" s="111"/>
      <c r="U2137" s="112"/>
      <c r="V2137" s="111"/>
      <c r="W2137" s="111"/>
      <c r="X2137" s="112"/>
      <c r="Y2137" s="118"/>
      <c r="Z2137" s="119"/>
      <c r="AA2137" s="112"/>
      <c r="AB2137" s="116"/>
      <c r="AD2137" s="64" t="s">
        <v>96</v>
      </c>
    </row>
    <row r="2138" spans="1:37">
      <c r="A2138" s="110" t="s">
        <v>125</v>
      </c>
      <c r="B2138" s="111"/>
      <c r="C2138" s="111"/>
      <c r="D2138" s="111"/>
      <c r="E2138" s="111"/>
      <c r="F2138" s="111"/>
      <c r="G2138" s="112"/>
      <c r="H2138" s="111"/>
      <c r="I2138" s="111"/>
      <c r="J2138" s="112"/>
      <c r="K2138" s="118"/>
      <c r="L2138" s="119"/>
      <c r="M2138" s="112"/>
      <c r="N2138" s="116"/>
      <c r="O2138" s="117" t="s">
        <v>125</v>
      </c>
      <c r="P2138" s="111"/>
      <c r="Q2138" s="111"/>
      <c r="R2138" s="111"/>
      <c r="S2138" s="111"/>
      <c r="T2138" s="111"/>
      <c r="U2138" s="112"/>
      <c r="V2138" s="111"/>
      <c r="W2138" s="111"/>
      <c r="X2138" s="112"/>
      <c r="Y2138" s="118"/>
      <c r="Z2138" s="119"/>
      <c r="AA2138" s="112"/>
      <c r="AB2138" s="116"/>
      <c r="AD2138" s="120"/>
      <c r="AE2138" s="58"/>
      <c r="AF2138" s="58"/>
      <c r="AG2138" s="58"/>
      <c r="AH2138" s="58"/>
      <c r="AI2138" s="58"/>
      <c r="AJ2138" s="58"/>
      <c r="AK2138" s="58"/>
    </row>
    <row r="2139" spans="1:37">
      <c r="A2139" s="110" t="s">
        <v>126</v>
      </c>
      <c r="B2139" s="111"/>
      <c r="C2139" s="111"/>
      <c r="D2139" s="111"/>
      <c r="E2139" s="111"/>
      <c r="F2139" s="111"/>
      <c r="G2139" s="112"/>
      <c r="H2139" s="111"/>
      <c r="I2139" s="111"/>
      <c r="J2139" s="112"/>
      <c r="K2139" s="118"/>
      <c r="L2139" s="119"/>
      <c r="M2139" s="112"/>
      <c r="N2139" s="116"/>
      <c r="O2139" s="117" t="s">
        <v>126</v>
      </c>
      <c r="P2139" s="111"/>
      <c r="Q2139" s="111"/>
      <c r="R2139" s="111"/>
      <c r="S2139" s="111"/>
      <c r="T2139" s="111"/>
      <c r="U2139" s="112"/>
      <c r="V2139" s="111"/>
      <c r="W2139" s="111"/>
      <c r="X2139" s="112"/>
      <c r="Y2139" s="118"/>
      <c r="Z2139" s="119"/>
      <c r="AA2139" s="112"/>
      <c r="AB2139" s="116"/>
      <c r="AD2139" s="64" t="s">
        <v>127</v>
      </c>
    </row>
    <row r="2140" spans="1:37">
      <c r="A2140" s="121" t="s">
        <v>128</v>
      </c>
      <c r="B2140" s="58"/>
      <c r="C2140" s="58"/>
      <c r="D2140" s="58"/>
      <c r="E2140" s="58"/>
      <c r="F2140" s="58"/>
      <c r="G2140" s="72"/>
      <c r="H2140" s="58"/>
      <c r="I2140" s="58"/>
      <c r="J2140" s="72"/>
      <c r="K2140" s="122"/>
      <c r="L2140" s="123"/>
      <c r="M2140" s="72"/>
      <c r="N2140" s="59"/>
      <c r="O2140" s="124" t="s">
        <v>128</v>
      </c>
      <c r="P2140" s="58"/>
      <c r="Q2140" s="58"/>
      <c r="R2140" s="58"/>
      <c r="S2140" s="58"/>
      <c r="T2140" s="58"/>
      <c r="U2140" s="72"/>
      <c r="V2140" s="58"/>
      <c r="W2140" s="58"/>
      <c r="X2140" s="72"/>
      <c r="Y2140" s="122"/>
      <c r="Z2140" s="123"/>
      <c r="AA2140" s="72"/>
      <c r="AB2140" s="59"/>
      <c r="AD2140" s="120"/>
      <c r="AE2140" s="125" t="str">
        <f>Daten!$A$35</f>
        <v>Fredenbeck</v>
      </c>
      <c r="AF2140" s="58"/>
      <c r="AG2140" s="58"/>
      <c r="AH2140" s="58"/>
      <c r="AI2140" s="58"/>
      <c r="AJ2140" s="58"/>
      <c r="AK2140" s="58"/>
    </row>
    <row r="2141" spans="1:37">
      <c r="A2141" s="65" t="s">
        <v>129</v>
      </c>
      <c r="N2141" s="61"/>
      <c r="O2141" s="64" t="s">
        <v>129</v>
      </c>
      <c r="AB2141" s="61"/>
      <c r="AD2141" s="64" t="s">
        <v>130</v>
      </c>
    </row>
    <row r="2142" spans="1:37">
      <c r="A2142" s="57"/>
      <c r="B2142" s="58"/>
      <c r="C2142" s="58"/>
      <c r="D2142" s="58"/>
      <c r="E2142" s="58"/>
      <c r="F2142" s="58"/>
      <c r="G2142" s="58"/>
      <c r="H2142" s="58"/>
      <c r="I2142" s="58"/>
      <c r="J2142" s="58"/>
      <c r="K2142" s="58"/>
      <c r="L2142" s="58"/>
      <c r="M2142" s="58"/>
      <c r="N2142" s="59"/>
      <c r="O2142" s="58"/>
      <c r="P2142" s="58"/>
      <c r="Q2142" s="58"/>
      <c r="R2142" s="58"/>
      <c r="S2142" s="58"/>
      <c r="T2142" s="58"/>
      <c r="U2142" s="58"/>
      <c r="V2142" s="58"/>
      <c r="W2142" s="58"/>
      <c r="X2142" s="58"/>
      <c r="Y2142" s="58"/>
      <c r="Z2142" s="58"/>
      <c r="AA2142" s="58"/>
      <c r="AB2142" s="59"/>
      <c r="AD2142" s="58"/>
      <c r="AE2142" s="126" t="str">
        <f>Daten!$A$32</f>
        <v>05.05.2017</v>
      </c>
      <c r="AF2142" s="58"/>
      <c r="AG2142" s="58"/>
      <c r="AH2142" s="58"/>
      <c r="AI2142" s="58"/>
      <c r="AJ2142" s="58"/>
      <c r="AK2142" s="58"/>
    </row>
    <row r="2143" spans="1:37">
      <c r="A2143" s="51" t="s">
        <v>95</v>
      </c>
      <c r="B2143" s="52"/>
      <c r="C2143" s="52"/>
      <c r="D2143" s="52"/>
      <c r="E2143" s="53"/>
      <c r="F2143" s="54" t="s">
        <v>96</v>
      </c>
      <c r="G2143" s="52"/>
      <c r="H2143" s="52"/>
      <c r="I2143" s="52"/>
      <c r="J2143" s="52"/>
      <c r="K2143" s="52"/>
      <c r="L2143" s="52"/>
      <c r="M2143" s="52"/>
      <c r="N2143" s="52"/>
      <c r="O2143" s="52"/>
      <c r="P2143" s="53"/>
      <c r="Q2143" s="54" t="s">
        <v>97</v>
      </c>
      <c r="R2143" s="52"/>
      <c r="S2143" s="52"/>
      <c r="T2143" s="52"/>
      <c r="U2143" s="52"/>
      <c r="V2143" s="52"/>
      <c r="W2143" s="52"/>
      <c r="X2143" s="52"/>
      <c r="Y2143" s="52"/>
      <c r="Z2143" s="52"/>
      <c r="AA2143" s="52"/>
      <c r="AB2143" s="53"/>
      <c r="AC2143" s="55" t="s">
        <v>98</v>
      </c>
    </row>
    <row r="2144" spans="1:37">
      <c r="A2144" s="57"/>
      <c r="B2144" s="58"/>
      <c r="C2144" s="58"/>
      <c r="D2144" s="58"/>
      <c r="E2144" s="59"/>
      <c r="F2144" s="58"/>
      <c r="G2144" s="58"/>
      <c r="H2144" s="58"/>
      <c r="I2144" s="58"/>
      <c r="J2144" s="58"/>
      <c r="K2144" s="58"/>
      <c r="L2144" s="58"/>
      <c r="M2144" s="58"/>
      <c r="N2144" s="58"/>
      <c r="O2144" s="58"/>
      <c r="P2144" s="59"/>
      <c r="Q2144" s="58"/>
      <c r="R2144" s="58" t="e">
        <f ca="1">SamstagHaupt!P90</f>
        <v>#N/A</v>
      </c>
      <c r="S2144" s="58"/>
      <c r="T2144" s="58"/>
      <c r="U2144" s="58"/>
      <c r="V2144" s="58"/>
      <c r="W2144" s="58"/>
      <c r="X2144" s="58"/>
      <c r="Y2144" s="58"/>
      <c r="Z2144" s="58"/>
      <c r="AA2144" s="58" t="str">
        <f>SamstagHaupt!N90</f>
        <v>M50</v>
      </c>
      <c r="AB2144" s="59"/>
      <c r="AC2144" s="55" t="s">
        <v>99</v>
      </c>
    </row>
    <row r="2145" spans="1:37" ht="15.95" customHeight="1">
      <c r="A2145" s="60" t="s">
        <v>100</v>
      </c>
      <c r="C2145" s="56" t="e">
        <f ca="1">SamstagHaupt!I90</f>
        <v>#N/A</v>
      </c>
      <c r="M2145" s="61"/>
      <c r="N2145" s="62" t="s">
        <v>101</v>
      </c>
      <c r="O2145" s="63"/>
      <c r="P2145" s="56" t="e">
        <f ca="1">SamstagHaupt!M90</f>
        <v>#N/A</v>
      </c>
      <c r="AB2145" s="61"/>
    </row>
    <row r="2146" spans="1:37">
      <c r="A2146" s="57"/>
      <c r="B2146" s="58"/>
      <c r="C2146" s="58"/>
      <c r="M2146" s="61"/>
      <c r="N2146" s="62"/>
      <c r="AB2146" s="61"/>
      <c r="AD2146" s="64" t="s">
        <v>37</v>
      </c>
      <c r="AG2146" s="64" t="s">
        <v>102</v>
      </c>
      <c r="AJ2146" s="64" t="s">
        <v>39</v>
      </c>
    </row>
    <row r="2147" spans="1:37">
      <c r="A2147" s="65" t="s">
        <v>100</v>
      </c>
      <c r="C2147" s="66"/>
      <c r="D2147" s="67"/>
      <c r="E2147" s="67"/>
      <c r="F2147" s="67"/>
      <c r="G2147" s="67"/>
      <c r="H2147" s="68"/>
      <c r="I2147" s="67"/>
      <c r="J2147" s="67"/>
      <c r="K2147" s="67"/>
      <c r="L2147" s="67"/>
      <c r="M2147" s="68"/>
      <c r="N2147" s="67"/>
      <c r="O2147" s="67"/>
      <c r="P2147" s="67"/>
      <c r="Q2147" s="67"/>
      <c r="R2147" s="68"/>
      <c r="S2147" s="67"/>
      <c r="T2147" s="67"/>
      <c r="U2147" s="67"/>
      <c r="V2147" s="67"/>
      <c r="W2147" s="68"/>
      <c r="X2147" s="67"/>
      <c r="Y2147" s="67"/>
      <c r="Z2147" s="67"/>
      <c r="AA2147" s="67"/>
      <c r="AB2147" s="68"/>
      <c r="AC2147" s="62"/>
      <c r="AD2147" s="69"/>
      <c r="AE2147" s="53"/>
      <c r="AF2147" s="62"/>
      <c r="AG2147" s="69"/>
      <c r="AH2147" s="53"/>
      <c r="AJ2147" s="69"/>
      <c r="AK2147" s="53"/>
    </row>
    <row r="2148" spans="1:37">
      <c r="A2148" s="70" t="s">
        <v>101</v>
      </c>
      <c r="B2148" s="58"/>
      <c r="C2148" s="71"/>
      <c r="D2148" s="72"/>
      <c r="E2148" s="72"/>
      <c r="F2148" s="72"/>
      <c r="G2148" s="72"/>
      <c r="H2148" s="59"/>
      <c r="I2148" s="72"/>
      <c r="J2148" s="72"/>
      <c r="K2148" s="72"/>
      <c r="L2148" s="72"/>
      <c r="M2148" s="59"/>
      <c r="N2148" s="72"/>
      <c r="O2148" s="72"/>
      <c r="P2148" s="72"/>
      <c r="Q2148" s="72"/>
      <c r="R2148" s="59"/>
      <c r="S2148" s="72"/>
      <c r="T2148" s="72"/>
      <c r="U2148" s="72"/>
      <c r="V2148" s="72"/>
      <c r="W2148" s="59"/>
      <c r="X2148" s="72"/>
      <c r="Y2148" s="72"/>
      <c r="Z2148" s="72"/>
      <c r="AA2148" s="72"/>
      <c r="AB2148" s="59"/>
      <c r="AC2148" s="62"/>
      <c r="AD2148" s="462">
        <f>SamstagHaupt!C90</f>
        <v>18</v>
      </c>
      <c r="AE2148" s="463"/>
      <c r="AF2148" s="62"/>
      <c r="AG2148" s="462">
        <f>SamstagHaupt!E90</f>
        <v>69</v>
      </c>
      <c r="AH2148" s="463"/>
      <c r="AJ2148" s="462">
        <f>SamstagHaupt!F90</f>
        <v>1</v>
      </c>
      <c r="AK2148" s="463"/>
    </row>
    <row r="2149" spans="1:37">
      <c r="A2149" s="65" t="s">
        <v>100</v>
      </c>
      <c r="C2149" s="66"/>
      <c r="D2149" s="67"/>
      <c r="E2149" s="67"/>
      <c r="F2149" s="67"/>
      <c r="G2149" s="67"/>
      <c r="H2149" s="68"/>
      <c r="I2149" s="67"/>
      <c r="J2149" s="67"/>
      <c r="K2149" s="67"/>
      <c r="L2149" s="67"/>
      <c r="M2149" s="68"/>
      <c r="N2149" s="67"/>
      <c r="O2149" s="67"/>
      <c r="P2149" s="67"/>
      <c r="Q2149" s="67"/>
      <c r="R2149" s="68"/>
      <c r="S2149" s="67"/>
      <c r="T2149" s="67"/>
      <c r="U2149" s="67"/>
      <c r="V2149" s="67"/>
      <c r="W2149" s="68"/>
      <c r="X2149" s="67"/>
      <c r="Y2149" s="67"/>
      <c r="Z2149" s="67"/>
      <c r="AA2149" s="67"/>
      <c r="AB2149" s="68"/>
      <c r="AC2149" s="62"/>
      <c r="AD2149" s="57"/>
      <c r="AE2149" s="59"/>
      <c r="AF2149" s="62"/>
      <c r="AG2149" s="57"/>
      <c r="AH2149" s="59"/>
      <c r="AJ2149" s="57"/>
      <c r="AK2149" s="59"/>
    </row>
    <row r="2150" spans="1:37">
      <c r="A2150" s="70" t="s">
        <v>101</v>
      </c>
      <c r="B2150" s="58"/>
      <c r="C2150" s="71"/>
      <c r="D2150" s="72"/>
      <c r="E2150" s="72"/>
      <c r="F2150" s="72"/>
      <c r="G2150" s="72"/>
      <c r="H2150" s="59"/>
      <c r="I2150" s="72"/>
      <c r="J2150" s="72"/>
      <c r="K2150" s="72"/>
      <c r="L2150" s="72"/>
      <c r="M2150" s="59"/>
      <c r="N2150" s="72"/>
      <c r="O2150" s="72"/>
      <c r="P2150" s="72"/>
      <c r="Q2150" s="72"/>
      <c r="R2150" s="59"/>
      <c r="S2150" s="72"/>
      <c r="T2150" s="72"/>
      <c r="U2150" s="72"/>
      <c r="V2150" s="72"/>
      <c r="W2150" s="59"/>
      <c r="X2150" s="72"/>
      <c r="Y2150" s="72"/>
      <c r="Z2150" s="72"/>
      <c r="AA2150" s="72"/>
      <c r="AB2150" s="59"/>
      <c r="AC2150" s="62"/>
      <c r="AD2150" s="62"/>
      <c r="AE2150" s="62"/>
      <c r="AF2150" s="62"/>
      <c r="AG2150" s="62"/>
    </row>
    <row r="2151" spans="1:37">
      <c r="A2151" s="65" t="s">
        <v>100</v>
      </c>
      <c r="C2151" s="66"/>
      <c r="D2151" s="67"/>
      <c r="E2151" s="67"/>
      <c r="F2151" s="67"/>
      <c r="G2151" s="67"/>
      <c r="H2151" s="68"/>
      <c r="I2151" s="67"/>
      <c r="J2151" s="67"/>
      <c r="K2151" s="67"/>
      <c r="L2151" s="67"/>
      <c r="M2151" s="68"/>
      <c r="N2151" s="67"/>
      <c r="O2151" s="67"/>
      <c r="P2151" s="67"/>
      <c r="Q2151" s="67"/>
      <c r="R2151" s="68"/>
      <c r="S2151" s="67"/>
      <c r="T2151" s="67"/>
      <c r="U2151" s="67"/>
      <c r="V2151" s="67"/>
      <c r="W2151" s="68"/>
      <c r="X2151" s="67"/>
      <c r="Y2151" s="67"/>
      <c r="Z2151" s="67"/>
      <c r="AA2151" s="67"/>
      <c r="AB2151" s="68"/>
      <c r="AC2151" s="62"/>
      <c r="AD2151" s="73" t="s">
        <v>103</v>
      </c>
      <c r="AE2151" s="62"/>
      <c r="AF2151" s="62"/>
      <c r="AG2151" s="62"/>
    </row>
    <row r="2152" spans="1:37">
      <c r="A2152" s="70" t="s">
        <v>101</v>
      </c>
      <c r="B2152" s="58"/>
      <c r="C2152" s="71"/>
      <c r="D2152" s="72"/>
      <c r="E2152" s="72"/>
      <c r="F2152" s="72"/>
      <c r="G2152" s="72"/>
      <c r="H2152" s="59"/>
      <c r="I2152" s="72"/>
      <c r="J2152" s="72"/>
      <c r="K2152" s="72"/>
      <c r="L2152" s="72"/>
      <c r="M2152" s="59"/>
      <c r="N2152" s="72"/>
      <c r="O2152" s="72"/>
      <c r="P2152" s="72"/>
      <c r="Q2152" s="72"/>
      <c r="R2152" s="59"/>
      <c r="S2152" s="72"/>
      <c r="T2152" s="72"/>
      <c r="U2152" s="72"/>
      <c r="V2152" s="72"/>
      <c r="W2152" s="59"/>
      <c r="X2152" s="72"/>
      <c r="Y2152" s="72"/>
      <c r="Z2152" s="72"/>
      <c r="AA2152" s="72"/>
      <c r="AB2152" s="59"/>
      <c r="AC2152" s="62"/>
      <c r="AD2152" s="62"/>
      <c r="AE2152" s="62"/>
      <c r="AF2152" s="62"/>
      <c r="AG2152" s="62"/>
    </row>
    <row r="2153" spans="1:37">
      <c r="A2153" s="65" t="s">
        <v>100</v>
      </c>
      <c r="C2153" s="66"/>
      <c r="D2153" s="67"/>
      <c r="E2153" s="67"/>
      <c r="F2153" s="67"/>
      <c r="G2153" s="67"/>
      <c r="H2153" s="68"/>
      <c r="I2153" s="67"/>
      <c r="J2153" s="67"/>
      <c r="K2153" s="67"/>
      <c r="L2153" s="67"/>
      <c r="M2153" s="68"/>
      <c r="N2153" s="67"/>
      <c r="O2153" s="67"/>
      <c r="P2153" s="67"/>
      <c r="Q2153" s="67"/>
      <c r="R2153" s="68"/>
      <c r="S2153" s="67"/>
      <c r="T2153" s="67"/>
      <c r="U2153" s="67"/>
      <c r="V2153" s="67"/>
      <c r="W2153" s="68"/>
      <c r="X2153" s="67"/>
      <c r="Y2153" s="67"/>
      <c r="Z2153" s="67"/>
      <c r="AA2153" s="67"/>
      <c r="AB2153" s="68"/>
      <c r="AC2153" s="62"/>
      <c r="AD2153" s="74" t="str">
        <f>Daten!$A$31</f>
        <v>DM Senioren 2017</v>
      </c>
      <c r="AE2153" s="58"/>
      <c r="AF2153" s="58"/>
      <c r="AG2153" s="58"/>
      <c r="AH2153" s="58"/>
      <c r="AI2153" s="58"/>
      <c r="AJ2153" s="58"/>
      <c r="AK2153" s="58"/>
    </row>
    <row r="2154" spans="1:37">
      <c r="A2154" s="70" t="s">
        <v>101</v>
      </c>
      <c r="B2154" s="58"/>
      <c r="C2154" s="71"/>
      <c r="D2154" s="72"/>
      <c r="E2154" s="72"/>
      <c r="F2154" s="72"/>
      <c r="G2154" s="72"/>
      <c r="H2154" s="59"/>
      <c r="I2154" s="72"/>
      <c r="J2154" s="72"/>
      <c r="K2154" s="72"/>
      <c r="L2154" s="72"/>
      <c r="M2154" s="59"/>
      <c r="N2154" s="72"/>
      <c r="O2154" s="72"/>
      <c r="P2154" s="72"/>
      <c r="Q2154" s="72"/>
      <c r="R2154" s="59"/>
      <c r="S2154" s="72"/>
      <c r="T2154" s="72"/>
      <c r="U2154" s="72"/>
      <c r="V2154" s="72"/>
      <c r="W2154" s="59"/>
      <c r="X2154" s="72"/>
      <c r="Y2154" s="72"/>
      <c r="Z2154" s="72"/>
      <c r="AA2154" s="72"/>
      <c r="AB2154" s="59"/>
      <c r="AC2154" s="62"/>
      <c r="AD2154" s="75" t="str">
        <f>SamstagHaupt!G90</f>
        <v>M50</v>
      </c>
      <c r="AE2154" s="76"/>
      <c r="AF2154" s="76"/>
      <c r="AG2154" s="75" t="s">
        <v>34</v>
      </c>
      <c r="AH2154" s="76"/>
      <c r="AI2154" s="76"/>
      <c r="AJ2154" s="76"/>
      <c r="AK2154" s="76"/>
    </row>
    <row r="2155" spans="1:37">
      <c r="A2155" s="65" t="s">
        <v>100</v>
      </c>
      <c r="C2155" s="66"/>
      <c r="D2155" s="67"/>
      <c r="E2155" s="67"/>
      <c r="F2155" s="67"/>
      <c r="G2155" s="67"/>
      <c r="H2155" s="68"/>
      <c r="I2155" s="67"/>
      <c r="J2155" s="67"/>
      <c r="K2155" s="67"/>
      <c r="L2155" s="67"/>
      <c r="M2155" s="68"/>
      <c r="N2155" s="67"/>
      <c r="O2155" s="67"/>
      <c r="P2155" s="67"/>
      <c r="Q2155" s="67"/>
      <c r="R2155" s="68"/>
      <c r="S2155" s="67"/>
      <c r="T2155" s="67"/>
      <c r="U2155" s="67"/>
      <c r="V2155" s="67"/>
      <c r="W2155" s="68"/>
      <c r="X2155" s="67"/>
      <c r="Y2155" s="67"/>
      <c r="Z2155" s="67"/>
      <c r="AA2155" s="67"/>
      <c r="AB2155" s="68"/>
      <c r="AC2155" s="62"/>
      <c r="AD2155" s="77"/>
      <c r="AE2155" s="62"/>
      <c r="AF2155" s="62"/>
      <c r="AG2155" s="62"/>
      <c r="AH2155" s="62"/>
      <c r="AI2155" s="62"/>
      <c r="AJ2155" s="62"/>
      <c r="AK2155" s="62"/>
    </row>
    <row r="2156" spans="1:37">
      <c r="A2156" s="70" t="s">
        <v>101</v>
      </c>
      <c r="B2156" s="58"/>
      <c r="C2156" s="71"/>
      <c r="D2156" s="72"/>
      <c r="E2156" s="72"/>
      <c r="F2156" s="72"/>
      <c r="G2156" s="72"/>
      <c r="H2156" s="59"/>
      <c r="I2156" s="72"/>
      <c r="J2156" s="72"/>
      <c r="K2156" s="72"/>
      <c r="L2156" s="72"/>
      <c r="M2156" s="59"/>
      <c r="N2156" s="72"/>
      <c r="O2156" s="72"/>
      <c r="P2156" s="72"/>
      <c r="Q2156" s="72"/>
      <c r="R2156" s="59"/>
      <c r="S2156" s="72"/>
      <c r="T2156" s="72"/>
      <c r="U2156" s="72"/>
      <c r="V2156" s="72"/>
      <c r="W2156" s="59"/>
      <c r="X2156" s="72"/>
      <c r="Y2156" s="72"/>
      <c r="Z2156" s="72"/>
      <c r="AA2156" s="72"/>
      <c r="AB2156" s="59"/>
      <c r="AC2156" s="62"/>
      <c r="AD2156" s="78" t="s">
        <v>104</v>
      </c>
      <c r="AE2156" s="76"/>
      <c r="AF2156" s="76"/>
      <c r="AG2156" s="76"/>
      <c r="AH2156" s="79"/>
      <c r="AI2156" s="76"/>
      <c r="AJ2156" s="76"/>
      <c r="AK2156" s="80"/>
    </row>
    <row r="2157" spans="1:37">
      <c r="D2157" s="64"/>
      <c r="AD2157" s="81"/>
      <c r="AE2157" s="52"/>
      <c r="AF2157" s="52"/>
      <c r="AG2157" s="52"/>
      <c r="AH2157" s="82"/>
      <c r="AI2157" s="52"/>
      <c r="AJ2157" s="52"/>
      <c r="AK2157" s="53"/>
    </row>
    <row r="2158" spans="1:37">
      <c r="A2158" s="83" t="s">
        <v>105</v>
      </c>
      <c r="B2158" s="76"/>
      <c r="C2158" s="80"/>
      <c r="D2158" s="84"/>
      <c r="E2158" s="84" t="s">
        <v>100</v>
      </c>
      <c r="F2158" s="85" t="s">
        <v>21</v>
      </c>
      <c r="G2158" s="84" t="s">
        <v>101</v>
      </c>
      <c r="H2158" s="86"/>
      <c r="I2158" s="84" t="s">
        <v>106</v>
      </c>
      <c r="J2158" s="84"/>
      <c r="K2158" s="84"/>
      <c r="L2158" s="84"/>
      <c r="M2158" s="86"/>
      <c r="N2158" s="84" t="s">
        <v>107</v>
      </c>
      <c r="O2158" s="84"/>
      <c r="P2158" s="84"/>
      <c r="Q2158" s="84"/>
      <c r="R2158" s="86"/>
      <c r="S2158" s="73"/>
      <c r="T2158" s="73"/>
      <c r="AD2158" s="87" t="s">
        <v>108</v>
      </c>
      <c r="AE2158" s="58"/>
      <c r="AF2158" s="58"/>
      <c r="AG2158" s="58"/>
      <c r="AH2158" s="72"/>
      <c r="AI2158" s="58"/>
      <c r="AJ2158" s="58"/>
      <c r="AK2158" s="59"/>
    </row>
    <row r="2159" spans="1:37">
      <c r="A2159" s="60"/>
      <c r="C2159" s="61"/>
      <c r="H2159" s="61"/>
      <c r="M2159" s="61"/>
      <c r="N2159" s="88"/>
      <c r="O2159" s="89"/>
      <c r="P2159" s="89"/>
      <c r="Q2159" s="89"/>
      <c r="R2159" s="90"/>
      <c r="S2159" s="62"/>
      <c r="T2159" s="56" t="s">
        <v>109</v>
      </c>
      <c r="AD2159" s="91"/>
      <c r="AE2159" s="62"/>
      <c r="AF2159" s="62"/>
      <c r="AG2159" s="62"/>
      <c r="AH2159" s="92"/>
      <c r="AI2159" s="62"/>
      <c r="AJ2159" s="62"/>
      <c r="AK2159" s="61"/>
    </row>
    <row r="2160" spans="1:37">
      <c r="A2160" s="93" t="s">
        <v>110</v>
      </c>
      <c r="B2160" s="58"/>
      <c r="C2160" s="59"/>
      <c r="D2160" s="58"/>
      <c r="E2160" s="58"/>
      <c r="F2160" s="94" t="s">
        <v>21</v>
      </c>
      <c r="G2160" s="58"/>
      <c r="H2160" s="59"/>
      <c r="I2160" s="58"/>
      <c r="J2160" s="58"/>
      <c r="K2160" s="94" t="s">
        <v>21</v>
      </c>
      <c r="L2160" s="58"/>
      <c r="M2160" s="59"/>
      <c r="N2160" s="95"/>
      <c r="O2160" s="95"/>
      <c r="P2160" s="96"/>
      <c r="Q2160" s="97"/>
      <c r="R2160" s="98"/>
      <c r="S2160" s="62"/>
      <c r="T2160" s="62"/>
      <c r="AD2160" s="87" t="s">
        <v>111</v>
      </c>
      <c r="AE2160" s="58"/>
      <c r="AF2160" s="58"/>
      <c r="AG2160" s="58"/>
      <c r="AH2160" s="72"/>
      <c r="AI2160" s="58"/>
      <c r="AJ2160" s="58"/>
      <c r="AK2160" s="59"/>
    </row>
    <row r="2161" spans="1:37">
      <c r="A2161" s="60"/>
      <c r="C2161" s="61"/>
      <c r="H2161" s="61"/>
      <c r="K2161" s="99"/>
      <c r="M2161" s="61"/>
      <c r="N2161" s="62"/>
      <c r="Q2161" s="100"/>
      <c r="R2161" s="61"/>
      <c r="S2161" s="62"/>
      <c r="T2161" s="58"/>
      <c r="U2161" s="58"/>
      <c r="V2161" s="58"/>
      <c r="W2161" s="58"/>
      <c r="X2161" s="58"/>
      <c r="Y2161" s="58"/>
      <c r="Z2161" s="58"/>
      <c r="AA2161" s="58"/>
      <c r="AB2161" s="58"/>
      <c r="AC2161" s="62"/>
      <c r="AD2161" s="91"/>
      <c r="AE2161" s="62"/>
      <c r="AF2161" s="62"/>
      <c r="AG2161" s="62"/>
      <c r="AH2161" s="92"/>
      <c r="AI2161" s="62"/>
      <c r="AJ2161" s="62"/>
      <c r="AK2161" s="61"/>
    </row>
    <row r="2162" spans="1:37">
      <c r="A2162" s="93" t="s">
        <v>112</v>
      </c>
      <c r="B2162" s="58"/>
      <c r="C2162" s="59"/>
      <c r="D2162" s="58"/>
      <c r="E2162" s="58"/>
      <c r="F2162" s="94" t="s">
        <v>21</v>
      </c>
      <c r="G2162" s="58"/>
      <c r="H2162" s="59"/>
      <c r="I2162" s="58"/>
      <c r="J2162" s="58"/>
      <c r="K2162" s="94" t="s">
        <v>21</v>
      </c>
      <c r="L2162" s="58"/>
      <c r="M2162" s="59"/>
      <c r="N2162" s="58"/>
      <c r="O2162" s="58"/>
      <c r="P2162" s="94" t="s">
        <v>21</v>
      </c>
      <c r="Q2162" s="101"/>
      <c r="R2162" s="59"/>
      <c r="S2162" s="62"/>
      <c r="T2162" s="62"/>
      <c r="AD2162" s="87" t="s">
        <v>113</v>
      </c>
      <c r="AE2162" s="58"/>
      <c r="AF2162" s="58"/>
      <c r="AG2162" s="58"/>
      <c r="AH2162" s="72"/>
      <c r="AI2162" s="58"/>
      <c r="AJ2162" s="58"/>
      <c r="AK2162" s="59"/>
    </row>
    <row r="2163" spans="1:37">
      <c r="AD2163" s="91" t="s">
        <v>114</v>
      </c>
      <c r="AE2163" s="62"/>
      <c r="AF2163" s="62"/>
      <c r="AG2163" s="62"/>
      <c r="AH2163" s="92"/>
      <c r="AI2163" s="62"/>
      <c r="AJ2163" s="62"/>
      <c r="AK2163" s="61"/>
    </row>
    <row r="2164" spans="1:37">
      <c r="A2164" s="102"/>
      <c r="B2164" s="76"/>
      <c r="C2164" s="76"/>
      <c r="D2164" s="76"/>
      <c r="E2164" s="76" t="s">
        <v>100</v>
      </c>
      <c r="F2164" s="76"/>
      <c r="G2164" s="76"/>
      <c r="H2164" s="76"/>
      <c r="I2164" s="76"/>
      <c r="J2164" s="76"/>
      <c r="K2164" s="76"/>
      <c r="L2164" s="76"/>
      <c r="M2164" s="76"/>
      <c r="N2164" s="85" t="s">
        <v>40</v>
      </c>
      <c r="O2164" s="76"/>
      <c r="P2164" s="76"/>
      <c r="Q2164" s="76"/>
      <c r="R2164" s="76"/>
      <c r="S2164" s="76"/>
      <c r="T2164" s="76" t="s">
        <v>101</v>
      </c>
      <c r="U2164" s="76"/>
      <c r="V2164" s="76"/>
      <c r="W2164" s="76"/>
      <c r="X2164" s="76"/>
      <c r="Y2164" s="76"/>
      <c r="Z2164" s="76"/>
      <c r="AA2164" s="76"/>
      <c r="AB2164" s="80"/>
      <c r="AD2164" s="87" t="s">
        <v>115</v>
      </c>
      <c r="AE2164" s="58"/>
      <c r="AF2164" s="58"/>
      <c r="AG2164" s="58"/>
      <c r="AH2164" s="72"/>
      <c r="AI2164" s="58"/>
      <c r="AJ2164" s="58"/>
      <c r="AK2164" s="59"/>
    </row>
    <row r="2165" spans="1:37">
      <c r="A2165" s="103" t="s">
        <v>116</v>
      </c>
      <c r="B2165" s="104" t="s">
        <v>117</v>
      </c>
      <c r="C2165" s="104"/>
      <c r="D2165" s="104"/>
      <c r="E2165" s="104"/>
      <c r="F2165" s="104"/>
      <c r="G2165" s="105"/>
      <c r="H2165" s="104" t="s">
        <v>118</v>
      </c>
      <c r="I2165" s="104"/>
      <c r="J2165" s="105"/>
      <c r="K2165" s="106" t="s">
        <v>119</v>
      </c>
      <c r="L2165" s="107" t="s">
        <v>120</v>
      </c>
      <c r="M2165" s="108"/>
      <c r="N2165" s="109" t="s">
        <v>94</v>
      </c>
      <c r="O2165" s="105" t="s">
        <v>116</v>
      </c>
      <c r="P2165" s="104" t="s">
        <v>117</v>
      </c>
      <c r="Q2165" s="104"/>
      <c r="R2165" s="104"/>
      <c r="S2165" s="104"/>
      <c r="T2165" s="104"/>
      <c r="U2165" s="105"/>
      <c r="V2165" s="104" t="s">
        <v>118</v>
      </c>
      <c r="W2165" s="104"/>
      <c r="X2165" s="105"/>
      <c r="Y2165" s="106" t="s">
        <v>119</v>
      </c>
      <c r="Z2165" s="107" t="s">
        <v>120</v>
      </c>
      <c r="AA2165" s="108"/>
      <c r="AB2165" s="109" t="s">
        <v>94</v>
      </c>
    </row>
    <row r="2166" spans="1:37">
      <c r="A2166" s="110" t="s">
        <v>121</v>
      </c>
      <c r="B2166" s="111"/>
      <c r="C2166" s="111"/>
      <c r="D2166" s="111"/>
      <c r="E2166" s="111"/>
      <c r="F2166" s="111"/>
      <c r="G2166" s="112"/>
      <c r="H2166" s="111"/>
      <c r="I2166" s="111"/>
      <c r="J2166" s="112"/>
      <c r="K2166" s="113"/>
      <c r="L2166" s="114"/>
      <c r="M2166" s="115"/>
      <c r="N2166" s="116"/>
      <c r="O2166" s="117" t="s">
        <v>121</v>
      </c>
      <c r="P2166" s="111"/>
      <c r="Q2166" s="111"/>
      <c r="R2166" s="111"/>
      <c r="S2166" s="111"/>
      <c r="T2166" s="111"/>
      <c r="U2166" s="112"/>
      <c r="V2166" s="111"/>
      <c r="W2166" s="111"/>
      <c r="X2166" s="112"/>
      <c r="Y2166" s="113"/>
      <c r="Z2166" s="114"/>
      <c r="AA2166" s="115"/>
      <c r="AB2166" s="116"/>
      <c r="AD2166" s="64" t="s">
        <v>122</v>
      </c>
    </row>
    <row r="2167" spans="1:37">
      <c r="A2167" s="110" t="s">
        <v>123</v>
      </c>
      <c r="B2167" s="111"/>
      <c r="C2167" s="111"/>
      <c r="D2167" s="111"/>
      <c r="E2167" s="111"/>
      <c r="F2167" s="111"/>
      <c r="G2167" s="112"/>
      <c r="H2167" s="111"/>
      <c r="I2167" s="111"/>
      <c r="J2167" s="112"/>
      <c r="K2167" s="118"/>
      <c r="L2167" s="119"/>
      <c r="M2167" s="112"/>
      <c r="N2167" s="116"/>
      <c r="O2167" s="117" t="s">
        <v>123</v>
      </c>
      <c r="P2167" s="111"/>
      <c r="Q2167" s="111"/>
      <c r="R2167" s="111"/>
      <c r="S2167" s="111"/>
      <c r="T2167" s="111"/>
      <c r="U2167" s="112"/>
      <c r="V2167" s="111"/>
      <c r="W2167" s="111"/>
      <c r="X2167" s="112"/>
      <c r="Y2167" s="118"/>
      <c r="Z2167" s="119"/>
      <c r="AA2167" s="112"/>
      <c r="AB2167" s="116"/>
      <c r="AD2167" s="120"/>
      <c r="AE2167" s="58"/>
      <c r="AF2167" s="58"/>
      <c r="AG2167" s="58"/>
      <c r="AH2167" s="58"/>
      <c r="AI2167" s="58"/>
      <c r="AJ2167" s="58"/>
      <c r="AK2167" s="58"/>
    </row>
    <row r="2168" spans="1:37">
      <c r="A2168" s="110" t="s">
        <v>124</v>
      </c>
      <c r="B2168" s="111"/>
      <c r="C2168" s="111"/>
      <c r="D2168" s="111"/>
      <c r="E2168" s="111"/>
      <c r="F2168" s="111"/>
      <c r="G2168" s="112"/>
      <c r="H2168" s="111"/>
      <c r="I2168" s="111"/>
      <c r="J2168" s="112"/>
      <c r="K2168" s="118"/>
      <c r="L2168" s="119"/>
      <c r="M2168" s="112"/>
      <c r="N2168" s="116"/>
      <c r="O2168" s="117" t="s">
        <v>124</v>
      </c>
      <c r="P2168" s="111"/>
      <c r="Q2168" s="111"/>
      <c r="R2168" s="111"/>
      <c r="S2168" s="111"/>
      <c r="T2168" s="111"/>
      <c r="U2168" s="112"/>
      <c r="V2168" s="111"/>
      <c r="W2168" s="111"/>
      <c r="X2168" s="112"/>
      <c r="Y2168" s="118"/>
      <c r="Z2168" s="119"/>
      <c r="AA2168" s="112"/>
      <c r="AB2168" s="116"/>
      <c r="AD2168" s="64" t="s">
        <v>96</v>
      </c>
    </row>
    <row r="2169" spans="1:37">
      <c r="A2169" s="110" t="s">
        <v>125</v>
      </c>
      <c r="B2169" s="111"/>
      <c r="C2169" s="111"/>
      <c r="D2169" s="111"/>
      <c r="E2169" s="111"/>
      <c r="F2169" s="111"/>
      <c r="G2169" s="112"/>
      <c r="H2169" s="111"/>
      <c r="I2169" s="111"/>
      <c r="J2169" s="112"/>
      <c r="K2169" s="118"/>
      <c r="L2169" s="119"/>
      <c r="M2169" s="112"/>
      <c r="N2169" s="116"/>
      <c r="O2169" s="117" t="s">
        <v>125</v>
      </c>
      <c r="P2169" s="111"/>
      <c r="Q2169" s="111"/>
      <c r="R2169" s="111"/>
      <c r="S2169" s="111"/>
      <c r="T2169" s="111"/>
      <c r="U2169" s="112"/>
      <c r="V2169" s="111"/>
      <c r="W2169" s="111"/>
      <c r="X2169" s="112"/>
      <c r="Y2169" s="118"/>
      <c r="Z2169" s="119"/>
      <c r="AA2169" s="112"/>
      <c r="AB2169" s="116"/>
      <c r="AD2169" s="120"/>
      <c r="AE2169" s="58"/>
      <c r="AF2169" s="58"/>
      <c r="AG2169" s="58"/>
      <c r="AH2169" s="58"/>
      <c r="AI2169" s="58"/>
      <c r="AJ2169" s="58"/>
      <c r="AK2169" s="58"/>
    </row>
    <row r="2170" spans="1:37">
      <c r="A2170" s="110" t="s">
        <v>126</v>
      </c>
      <c r="B2170" s="111"/>
      <c r="C2170" s="111"/>
      <c r="D2170" s="111"/>
      <c r="E2170" s="111"/>
      <c r="F2170" s="111"/>
      <c r="G2170" s="112"/>
      <c r="H2170" s="111"/>
      <c r="I2170" s="111"/>
      <c r="J2170" s="112"/>
      <c r="K2170" s="118"/>
      <c r="L2170" s="119"/>
      <c r="M2170" s="112"/>
      <c r="N2170" s="116"/>
      <c r="O2170" s="117" t="s">
        <v>126</v>
      </c>
      <c r="P2170" s="111"/>
      <c r="Q2170" s="111"/>
      <c r="R2170" s="111"/>
      <c r="S2170" s="111"/>
      <c r="T2170" s="111"/>
      <c r="U2170" s="112"/>
      <c r="V2170" s="111"/>
      <c r="W2170" s="111"/>
      <c r="X2170" s="112"/>
      <c r="Y2170" s="118"/>
      <c r="Z2170" s="119"/>
      <c r="AA2170" s="112"/>
      <c r="AB2170" s="116"/>
      <c r="AD2170" s="64" t="s">
        <v>127</v>
      </c>
    </row>
    <row r="2171" spans="1:37">
      <c r="A2171" s="121" t="s">
        <v>128</v>
      </c>
      <c r="B2171" s="58"/>
      <c r="C2171" s="58"/>
      <c r="D2171" s="58"/>
      <c r="E2171" s="58"/>
      <c r="F2171" s="58"/>
      <c r="G2171" s="72"/>
      <c r="H2171" s="58"/>
      <c r="I2171" s="58"/>
      <c r="J2171" s="72"/>
      <c r="K2171" s="122"/>
      <c r="L2171" s="123"/>
      <c r="M2171" s="72"/>
      <c r="N2171" s="59"/>
      <c r="O2171" s="124" t="s">
        <v>128</v>
      </c>
      <c r="P2171" s="58"/>
      <c r="Q2171" s="58"/>
      <c r="R2171" s="58"/>
      <c r="S2171" s="58"/>
      <c r="T2171" s="58"/>
      <c r="U2171" s="72"/>
      <c r="V2171" s="58"/>
      <c r="W2171" s="58"/>
      <c r="X2171" s="72"/>
      <c r="Y2171" s="122"/>
      <c r="Z2171" s="123"/>
      <c r="AA2171" s="72"/>
      <c r="AB2171" s="59"/>
      <c r="AD2171" s="125"/>
      <c r="AE2171" s="125" t="str">
        <f>Daten!$A$35</f>
        <v>Fredenbeck</v>
      </c>
      <c r="AF2171" s="58"/>
      <c r="AG2171" s="58"/>
      <c r="AH2171" s="58"/>
      <c r="AI2171" s="58"/>
      <c r="AJ2171" s="58"/>
      <c r="AK2171" s="58"/>
    </row>
    <row r="2172" spans="1:37">
      <c r="A2172" s="65" t="s">
        <v>129</v>
      </c>
      <c r="N2172" s="61"/>
      <c r="O2172" s="64" t="s">
        <v>129</v>
      </c>
      <c r="AB2172" s="61"/>
      <c r="AD2172" s="64" t="s">
        <v>130</v>
      </c>
    </row>
    <row r="2173" spans="1:37">
      <c r="A2173" s="57"/>
      <c r="B2173" s="58"/>
      <c r="C2173" s="58"/>
      <c r="D2173" s="58"/>
      <c r="E2173" s="58"/>
      <c r="F2173" s="58"/>
      <c r="G2173" s="58"/>
      <c r="H2173" s="58"/>
      <c r="I2173" s="58"/>
      <c r="J2173" s="58"/>
      <c r="K2173" s="58"/>
      <c r="L2173" s="58"/>
      <c r="M2173" s="58"/>
      <c r="N2173" s="59"/>
      <c r="O2173" s="58"/>
      <c r="P2173" s="58"/>
      <c r="Q2173" s="58"/>
      <c r="R2173" s="58"/>
      <c r="S2173" s="58"/>
      <c r="T2173" s="58"/>
      <c r="U2173" s="58"/>
      <c r="V2173" s="58"/>
      <c r="W2173" s="58"/>
      <c r="X2173" s="58"/>
      <c r="Y2173" s="58"/>
      <c r="Z2173" s="58"/>
      <c r="AA2173" s="58"/>
      <c r="AB2173" s="59"/>
      <c r="AD2173" s="58"/>
      <c r="AE2173" s="126" t="str">
        <f>Daten!$A$32</f>
        <v>05.05.2017</v>
      </c>
      <c r="AF2173" s="58"/>
      <c r="AG2173" s="58"/>
      <c r="AH2173" s="58"/>
      <c r="AI2173" s="58"/>
      <c r="AJ2173" s="58"/>
      <c r="AK2173" s="58"/>
    </row>
    <row r="2174" spans="1:37" ht="12" customHeight="1">
      <c r="A2174" s="127"/>
    </row>
    <row r="2175" spans="1:37">
      <c r="A2175" s="51" t="s">
        <v>95</v>
      </c>
      <c r="B2175" s="52"/>
      <c r="C2175" s="52"/>
      <c r="D2175" s="52"/>
      <c r="E2175" s="53"/>
      <c r="F2175" s="54" t="s">
        <v>96</v>
      </c>
      <c r="G2175" s="52"/>
      <c r="H2175" s="52"/>
      <c r="I2175" s="52"/>
      <c r="J2175" s="52"/>
      <c r="K2175" s="52"/>
      <c r="L2175" s="52"/>
      <c r="M2175" s="52"/>
      <c r="N2175" s="52"/>
      <c r="O2175" s="52"/>
      <c r="P2175" s="53"/>
      <c r="Q2175" s="54" t="s">
        <v>97</v>
      </c>
      <c r="R2175" s="52"/>
      <c r="S2175" s="52"/>
      <c r="T2175" s="52"/>
      <c r="U2175" s="52"/>
      <c r="V2175" s="52"/>
      <c r="W2175" s="52"/>
      <c r="X2175" s="52"/>
      <c r="Y2175" s="52"/>
      <c r="Z2175" s="52"/>
      <c r="AA2175" s="52"/>
      <c r="AB2175" s="53"/>
      <c r="AC2175" s="55" t="s">
        <v>98</v>
      </c>
    </row>
    <row r="2176" spans="1:37">
      <c r="A2176" s="57"/>
      <c r="B2176" s="58"/>
      <c r="C2176" s="58"/>
      <c r="D2176" s="58"/>
      <c r="E2176" s="59"/>
      <c r="F2176" s="58"/>
      <c r="G2176" s="58"/>
      <c r="H2176" s="58"/>
      <c r="I2176" s="58"/>
      <c r="J2176" s="58"/>
      <c r="K2176" s="58"/>
      <c r="L2176" s="58"/>
      <c r="M2176" s="58"/>
      <c r="N2176" s="58"/>
      <c r="O2176" s="58"/>
      <c r="P2176" s="59"/>
      <c r="Q2176" s="58"/>
      <c r="R2176" s="58" t="e">
        <f ca="1">SamstagHaupt!P91</f>
        <v>#N/A</v>
      </c>
      <c r="S2176" s="58"/>
      <c r="T2176" s="58"/>
      <c r="U2176" s="58"/>
      <c r="V2176" s="58"/>
      <c r="W2176" s="58"/>
      <c r="X2176" s="58"/>
      <c r="Y2176" s="58"/>
      <c r="Z2176" s="58"/>
      <c r="AA2176" s="58" t="str">
        <f>SamstagHaupt!N91</f>
        <v>M50</v>
      </c>
      <c r="AB2176" s="59"/>
      <c r="AC2176" s="55" t="s">
        <v>99</v>
      </c>
    </row>
    <row r="2177" spans="1:37" ht="15.95" customHeight="1">
      <c r="A2177" s="60" t="s">
        <v>100</v>
      </c>
      <c r="C2177" s="56" t="e">
        <f ca="1">SamstagHaupt!I91</f>
        <v>#N/A</v>
      </c>
      <c r="M2177" s="61"/>
      <c r="N2177" s="62" t="s">
        <v>101</v>
      </c>
      <c r="O2177" s="63"/>
      <c r="P2177" s="56" t="e">
        <f ca="1">SamstagHaupt!M91</f>
        <v>#N/A</v>
      </c>
      <c r="AB2177" s="61"/>
    </row>
    <row r="2178" spans="1:37">
      <c r="A2178" s="57"/>
      <c r="B2178" s="58"/>
      <c r="C2178" s="58"/>
      <c r="M2178" s="61"/>
      <c r="N2178" s="62"/>
      <c r="AB2178" s="61"/>
      <c r="AD2178" s="64" t="s">
        <v>37</v>
      </c>
      <c r="AG2178" s="64" t="s">
        <v>102</v>
      </c>
      <c r="AJ2178" s="64" t="s">
        <v>39</v>
      </c>
    </row>
    <row r="2179" spans="1:37">
      <c r="A2179" s="65" t="s">
        <v>100</v>
      </c>
      <c r="C2179" s="66"/>
      <c r="D2179" s="67"/>
      <c r="E2179" s="67"/>
      <c r="F2179" s="67"/>
      <c r="G2179" s="67"/>
      <c r="H2179" s="68"/>
      <c r="I2179" s="67"/>
      <c r="J2179" s="67"/>
      <c r="K2179" s="67"/>
      <c r="L2179" s="67"/>
      <c r="M2179" s="68"/>
      <c r="N2179" s="67"/>
      <c r="O2179" s="67"/>
      <c r="P2179" s="67"/>
      <c r="Q2179" s="67"/>
      <c r="R2179" s="68"/>
      <c r="S2179" s="67"/>
      <c r="T2179" s="67"/>
      <c r="U2179" s="67"/>
      <c r="V2179" s="67"/>
      <c r="W2179" s="68"/>
      <c r="X2179" s="67"/>
      <c r="Y2179" s="67"/>
      <c r="Z2179" s="67"/>
      <c r="AA2179" s="67"/>
      <c r="AB2179" s="68"/>
      <c r="AC2179" s="62"/>
      <c r="AD2179" s="69"/>
      <c r="AE2179" s="53"/>
      <c r="AF2179" s="62"/>
      <c r="AG2179" s="69"/>
      <c r="AH2179" s="53"/>
      <c r="AJ2179" s="69"/>
      <c r="AK2179" s="53"/>
    </row>
    <row r="2180" spans="1:37">
      <c r="A2180" s="70" t="s">
        <v>101</v>
      </c>
      <c r="B2180" s="58"/>
      <c r="C2180" s="71"/>
      <c r="D2180" s="72"/>
      <c r="E2180" s="72"/>
      <c r="F2180" s="72"/>
      <c r="G2180" s="72"/>
      <c r="H2180" s="59"/>
      <c r="I2180" s="72"/>
      <c r="J2180" s="72"/>
      <c r="K2180" s="72"/>
      <c r="L2180" s="72"/>
      <c r="M2180" s="59"/>
      <c r="N2180" s="72"/>
      <c r="O2180" s="72"/>
      <c r="P2180" s="72"/>
      <c r="Q2180" s="72"/>
      <c r="R2180" s="59"/>
      <c r="S2180" s="72"/>
      <c r="T2180" s="72"/>
      <c r="U2180" s="72"/>
      <c r="V2180" s="72"/>
      <c r="W2180" s="59"/>
      <c r="X2180" s="72"/>
      <c r="Y2180" s="72"/>
      <c r="Z2180" s="72"/>
      <c r="AA2180" s="72"/>
      <c r="AB2180" s="59"/>
      <c r="AC2180" s="62"/>
      <c r="AD2180" s="462">
        <f>SamstagHaupt!C91</f>
        <v>18</v>
      </c>
      <c r="AE2180" s="463"/>
      <c r="AF2180" s="62"/>
      <c r="AG2180" s="462">
        <f>SamstagHaupt!E91</f>
        <v>70</v>
      </c>
      <c r="AH2180" s="463"/>
      <c r="AJ2180" s="462">
        <f>SamstagHaupt!F91</f>
        <v>2</v>
      </c>
      <c r="AK2180" s="463"/>
    </row>
    <row r="2181" spans="1:37">
      <c r="A2181" s="65" t="s">
        <v>100</v>
      </c>
      <c r="C2181" s="66"/>
      <c r="D2181" s="67"/>
      <c r="E2181" s="67"/>
      <c r="F2181" s="67"/>
      <c r="G2181" s="67"/>
      <c r="H2181" s="68"/>
      <c r="I2181" s="67"/>
      <c r="J2181" s="67"/>
      <c r="K2181" s="67"/>
      <c r="L2181" s="67"/>
      <c r="M2181" s="68"/>
      <c r="N2181" s="67"/>
      <c r="O2181" s="67"/>
      <c r="P2181" s="67"/>
      <c r="Q2181" s="67"/>
      <c r="R2181" s="68"/>
      <c r="S2181" s="67"/>
      <c r="T2181" s="67"/>
      <c r="U2181" s="67"/>
      <c r="V2181" s="67"/>
      <c r="W2181" s="68"/>
      <c r="X2181" s="67"/>
      <c r="Y2181" s="67"/>
      <c r="Z2181" s="67"/>
      <c r="AA2181" s="67"/>
      <c r="AB2181" s="68"/>
      <c r="AC2181" s="62"/>
      <c r="AD2181" s="57"/>
      <c r="AE2181" s="59"/>
      <c r="AF2181" s="62"/>
      <c r="AG2181" s="57"/>
      <c r="AH2181" s="59"/>
      <c r="AJ2181" s="57"/>
      <c r="AK2181" s="59"/>
    </row>
    <row r="2182" spans="1:37">
      <c r="A2182" s="70" t="s">
        <v>101</v>
      </c>
      <c r="B2182" s="58"/>
      <c r="C2182" s="71"/>
      <c r="D2182" s="72"/>
      <c r="E2182" s="72"/>
      <c r="F2182" s="72"/>
      <c r="G2182" s="72"/>
      <c r="H2182" s="59"/>
      <c r="I2182" s="72"/>
      <c r="J2182" s="72"/>
      <c r="K2182" s="72"/>
      <c r="L2182" s="72"/>
      <c r="M2182" s="59"/>
      <c r="N2182" s="72"/>
      <c r="O2182" s="72"/>
      <c r="P2182" s="72"/>
      <c r="Q2182" s="72"/>
      <c r="R2182" s="59"/>
      <c r="S2182" s="72"/>
      <c r="T2182" s="72"/>
      <c r="U2182" s="72"/>
      <c r="V2182" s="72"/>
      <c r="W2182" s="59"/>
      <c r="X2182" s="72"/>
      <c r="Y2182" s="72"/>
      <c r="Z2182" s="72"/>
      <c r="AA2182" s="72"/>
      <c r="AB2182" s="59"/>
      <c r="AC2182" s="62"/>
      <c r="AD2182" s="62"/>
      <c r="AE2182" s="62"/>
      <c r="AF2182" s="62"/>
      <c r="AG2182" s="62"/>
    </row>
    <row r="2183" spans="1:37">
      <c r="A2183" s="65" t="s">
        <v>100</v>
      </c>
      <c r="C2183" s="66"/>
      <c r="D2183" s="67"/>
      <c r="E2183" s="67"/>
      <c r="F2183" s="67"/>
      <c r="G2183" s="67"/>
      <c r="H2183" s="68"/>
      <c r="I2183" s="67"/>
      <c r="J2183" s="67"/>
      <c r="K2183" s="67"/>
      <c r="L2183" s="67"/>
      <c r="M2183" s="68"/>
      <c r="N2183" s="67"/>
      <c r="O2183" s="67"/>
      <c r="P2183" s="67"/>
      <c r="Q2183" s="67"/>
      <c r="R2183" s="68"/>
      <c r="S2183" s="67"/>
      <c r="T2183" s="67"/>
      <c r="U2183" s="67"/>
      <c r="V2183" s="67"/>
      <c r="W2183" s="68"/>
      <c r="X2183" s="67"/>
      <c r="Y2183" s="67"/>
      <c r="Z2183" s="67"/>
      <c r="AA2183" s="67"/>
      <c r="AB2183" s="68"/>
      <c r="AC2183" s="62"/>
      <c r="AD2183" s="73" t="s">
        <v>103</v>
      </c>
      <c r="AE2183" s="62"/>
      <c r="AF2183" s="62"/>
      <c r="AG2183" s="62"/>
    </row>
    <row r="2184" spans="1:37">
      <c r="A2184" s="70" t="s">
        <v>101</v>
      </c>
      <c r="B2184" s="58"/>
      <c r="C2184" s="71"/>
      <c r="D2184" s="72"/>
      <c r="E2184" s="72"/>
      <c r="F2184" s="72"/>
      <c r="G2184" s="72"/>
      <c r="H2184" s="59"/>
      <c r="I2184" s="72"/>
      <c r="J2184" s="72"/>
      <c r="K2184" s="72"/>
      <c r="L2184" s="72"/>
      <c r="M2184" s="59"/>
      <c r="N2184" s="72"/>
      <c r="O2184" s="72"/>
      <c r="P2184" s="72"/>
      <c r="Q2184" s="72"/>
      <c r="R2184" s="59"/>
      <c r="S2184" s="72"/>
      <c r="T2184" s="72"/>
      <c r="U2184" s="72"/>
      <c r="V2184" s="72"/>
      <c r="W2184" s="59"/>
      <c r="X2184" s="72"/>
      <c r="Y2184" s="72"/>
      <c r="Z2184" s="72"/>
      <c r="AA2184" s="72"/>
      <c r="AB2184" s="59"/>
      <c r="AC2184" s="62"/>
      <c r="AD2184" s="62"/>
      <c r="AE2184" s="62"/>
      <c r="AF2184" s="62"/>
      <c r="AG2184" s="62"/>
    </row>
    <row r="2185" spans="1:37">
      <c r="A2185" s="65" t="s">
        <v>100</v>
      </c>
      <c r="C2185" s="66"/>
      <c r="D2185" s="67"/>
      <c r="E2185" s="67"/>
      <c r="F2185" s="67"/>
      <c r="G2185" s="67"/>
      <c r="H2185" s="68"/>
      <c r="I2185" s="67"/>
      <c r="J2185" s="67"/>
      <c r="K2185" s="67"/>
      <c r="L2185" s="67"/>
      <c r="M2185" s="68"/>
      <c r="N2185" s="67"/>
      <c r="O2185" s="67"/>
      <c r="P2185" s="67"/>
      <c r="Q2185" s="67"/>
      <c r="R2185" s="68"/>
      <c r="S2185" s="67"/>
      <c r="T2185" s="67"/>
      <c r="U2185" s="67"/>
      <c r="V2185" s="67"/>
      <c r="W2185" s="68"/>
      <c r="X2185" s="67"/>
      <c r="Y2185" s="67"/>
      <c r="Z2185" s="67"/>
      <c r="AA2185" s="67"/>
      <c r="AB2185" s="68"/>
      <c r="AC2185" s="62"/>
      <c r="AD2185" s="74" t="str">
        <f>Daten!$A$31</f>
        <v>DM Senioren 2017</v>
      </c>
      <c r="AE2185" s="58"/>
      <c r="AF2185" s="58"/>
      <c r="AG2185" s="58"/>
      <c r="AH2185" s="58"/>
      <c r="AI2185" s="58"/>
      <c r="AJ2185" s="58"/>
      <c r="AK2185" s="58"/>
    </row>
    <row r="2186" spans="1:37">
      <c r="A2186" s="70" t="s">
        <v>101</v>
      </c>
      <c r="B2186" s="58"/>
      <c r="C2186" s="71"/>
      <c r="D2186" s="72"/>
      <c r="E2186" s="72"/>
      <c r="F2186" s="72"/>
      <c r="G2186" s="72"/>
      <c r="H2186" s="59"/>
      <c r="I2186" s="72"/>
      <c r="J2186" s="72"/>
      <c r="K2186" s="72"/>
      <c r="L2186" s="72"/>
      <c r="M2186" s="59"/>
      <c r="N2186" s="72"/>
      <c r="O2186" s="72"/>
      <c r="P2186" s="72"/>
      <c r="Q2186" s="72"/>
      <c r="R2186" s="59"/>
      <c r="S2186" s="72"/>
      <c r="T2186" s="72"/>
      <c r="U2186" s="72"/>
      <c r="V2186" s="72"/>
      <c r="W2186" s="59"/>
      <c r="X2186" s="72"/>
      <c r="Y2186" s="72"/>
      <c r="Z2186" s="72"/>
      <c r="AA2186" s="72"/>
      <c r="AB2186" s="59"/>
      <c r="AC2186" s="62"/>
      <c r="AD2186" s="75" t="str">
        <f>SamstagHaupt!G91</f>
        <v>M50</v>
      </c>
      <c r="AE2186" s="76"/>
      <c r="AF2186" s="76"/>
      <c r="AG2186" s="75" t="s">
        <v>34</v>
      </c>
      <c r="AH2186" s="76"/>
      <c r="AI2186" s="76"/>
      <c r="AJ2186" s="76"/>
      <c r="AK2186" s="76"/>
    </row>
    <row r="2187" spans="1:37">
      <c r="A2187" s="65" t="s">
        <v>100</v>
      </c>
      <c r="C2187" s="66"/>
      <c r="D2187" s="67"/>
      <c r="E2187" s="67"/>
      <c r="F2187" s="67"/>
      <c r="G2187" s="67"/>
      <c r="H2187" s="68"/>
      <c r="I2187" s="67"/>
      <c r="J2187" s="67"/>
      <c r="K2187" s="67"/>
      <c r="L2187" s="67"/>
      <c r="M2187" s="68"/>
      <c r="N2187" s="67"/>
      <c r="O2187" s="67"/>
      <c r="P2187" s="67"/>
      <c r="Q2187" s="67"/>
      <c r="R2187" s="68"/>
      <c r="S2187" s="67"/>
      <c r="T2187" s="67"/>
      <c r="U2187" s="67"/>
      <c r="V2187" s="67"/>
      <c r="W2187" s="68"/>
      <c r="X2187" s="67"/>
      <c r="Y2187" s="67"/>
      <c r="Z2187" s="67"/>
      <c r="AA2187" s="67"/>
      <c r="AB2187" s="68"/>
      <c r="AC2187" s="62"/>
      <c r="AD2187" s="77"/>
      <c r="AE2187" s="62"/>
      <c r="AF2187" s="62"/>
      <c r="AG2187" s="62"/>
      <c r="AH2187" s="62"/>
      <c r="AI2187" s="62"/>
      <c r="AJ2187" s="62"/>
      <c r="AK2187" s="62"/>
    </row>
    <row r="2188" spans="1:37">
      <c r="A2188" s="70" t="s">
        <v>101</v>
      </c>
      <c r="B2188" s="58"/>
      <c r="C2188" s="71"/>
      <c r="D2188" s="72"/>
      <c r="E2188" s="72"/>
      <c r="F2188" s="72"/>
      <c r="G2188" s="72"/>
      <c r="H2188" s="59"/>
      <c r="I2188" s="72"/>
      <c r="J2188" s="72"/>
      <c r="K2188" s="72"/>
      <c r="L2188" s="72"/>
      <c r="M2188" s="59"/>
      <c r="N2188" s="72"/>
      <c r="O2188" s="72"/>
      <c r="P2188" s="72"/>
      <c r="Q2188" s="72"/>
      <c r="R2188" s="59"/>
      <c r="S2188" s="72"/>
      <c r="T2188" s="72"/>
      <c r="U2188" s="72"/>
      <c r="V2188" s="72"/>
      <c r="W2188" s="59"/>
      <c r="X2188" s="72"/>
      <c r="Y2188" s="72"/>
      <c r="Z2188" s="72"/>
      <c r="AA2188" s="72"/>
      <c r="AB2188" s="59"/>
      <c r="AC2188" s="62"/>
      <c r="AD2188" s="78" t="s">
        <v>104</v>
      </c>
      <c r="AE2188" s="76"/>
      <c r="AF2188" s="76"/>
      <c r="AG2188" s="76"/>
      <c r="AH2188" s="79"/>
      <c r="AI2188" s="76"/>
      <c r="AJ2188" s="76"/>
      <c r="AK2188" s="80"/>
    </row>
    <row r="2189" spans="1:37">
      <c r="D2189" s="64"/>
      <c r="AD2189" s="81"/>
      <c r="AE2189" s="52"/>
      <c r="AF2189" s="52"/>
      <c r="AG2189" s="52"/>
      <c r="AH2189" s="82"/>
      <c r="AI2189" s="52"/>
      <c r="AJ2189" s="52"/>
      <c r="AK2189" s="53"/>
    </row>
    <row r="2190" spans="1:37">
      <c r="A2190" s="83" t="s">
        <v>105</v>
      </c>
      <c r="B2190" s="76"/>
      <c r="C2190" s="80"/>
      <c r="D2190" s="84"/>
      <c r="E2190" s="84" t="s">
        <v>100</v>
      </c>
      <c r="F2190" s="85" t="s">
        <v>21</v>
      </c>
      <c r="G2190" s="84" t="s">
        <v>101</v>
      </c>
      <c r="H2190" s="86"/>
      <c r="I2190" s="84" t="s">
        <v>106</v>
      </c>
      <c r="J2190" s="84"/>
      <c r="K2190" s="84"/>
      <c r="L2190" s="84"/>
      <c r="M2190" s="86"/>
      <c r="N2190" s="84" t="s">
        <v>107</v>
      </c>
      <c r="O2190" s="84"/>
      <c r="P2190" s="84"/>
      <c r="Q2190" s="84"/>
      <c r="R2190" s="86"/>
      <c r="S2190" s="73"/>
      <c r="T2190" s="73"/>
      <c r="AD2190" s="87" t="s">
        <v>108</v>
      </c>
      <c r="AE2190" s="58"/>
      <c r="AF2190" s="58"/>
      <c r="AG2190" s="58"/>
      <c r="AH2190" s="72"/>
      <c r="AI2190" s="58"/>
      <c r="AJ2190" s="58"/>
      <c r="AK2190" s="59"/>
    </row>
    <row r="2191" spans="1:37">
      <c r="A2191" s="60"/>
      <c r="C2191" s="61"/>
      <c r="H2191" s="61"/>
      <c r="M2191" s="61"/>
      <c r="N2191" s="88"/>
      <c r="O2191" s="89"/>
      <c r="P2191" s="89"/>
      <c r="Q2191" s="89"/>
      <c r="R2191" s="90"/>
      <c r="S2191" s="62"/>
      <c r="T2191" s="56" t="s">
        <v>109</v>
      </c>
      <c r="AD2191" s="91"/>
      <c r="AE2191" s="62"/>
      <c r="AF2191" s="62"/>
      <c r="AG2191" s="62"/>
      <c r="AH2191" s="92"/>
      <c r="AI2191" s="62"/>
      <c r="AJ2191" s="62"/>
      <c r="AK2191" s="61"/>
    </row>
    <row r="2192" spans="1:37">
      <c r="A2192" s="93" t="s">
        <v>110</v>
      </c>
      <c r="B2192" s="58"/>
      <c r="C2192" s="59"/>
      <c r="D2192" s="58"/>
      <c r="E2192" s="58"/>
      <c r="F2192" s="94" t="s">
        <v>21</v>
      </c>
      <c r="G2192" s="58"/>
      <c r="H2192" s="59"/>
      <c r="I2192" s="58"/>
      <c r="J2192" s="58"/>
      <c r="K2192" s="94" t="s">
        <v>21</v>
      </c>
      <c r="L2192" s="58"/>
      <c r="M2192" s="59"/>
      <c r="N2192" s="95"/>
      <c r="O2192" s="95"/>
      <c r="P2192" s="96"/>
      <c r="Q2192" s="97"/>
      <c r="R2192" s="98"/>
      <c r="S2192" s="62"/>
      <c r="T2192" s="62"/>
      <c r="AD2192" s="87" t="s">
        <v>111</v>
      </c>
      <c r="AE2192" s="58"/>
      <c r="AF2192" s="58"/>
      <c r="AG2192" s="58"/>
      <c r="AH2192" s="72"/>
      <c r="AI2192" s="58"/>
      <c r="AJ2192" s="58"/>
      <c r="AK2192" s="59"/>
    </row>
    <row r="2193" spans="1:37">
      <c r="A2193" s="60"/>
      <c r="C2193" s="61"/>
      <c r="H2193" s="61"/>
      <c r="K2193" s="99"/>
      <c r="M2193" s="61"/>
      <c r="N2193" s="62"/>
      <c r="Q2193" s="100"/>
      <c r="R2193" s="61"/>
      <c r="S2193" s="62"/>
      <c r="T2193" s="58"/>
      <c r="U2193" s="58"/>
      <c r="V2193" s="58"/>
      <c r="W2193" s="58"/>
      <c r="X2193" s="58"/>
      <c r="Y2193" s="58"/>
      <c r="Z2193" s="58"/>
      <c r="AA2193" s="58"/>
      <c r="AB2193" s="58"/>
      <c r="AC2193" s="62"/>
      <c r="AD2193" s="91"/>
      <c r="AE2193" s="62"/>
      <c r="AF2193" s="62"/>
      <c r="AG2193" s="62"/>
      <c r="AH2193" s="92"/>
      <c r="AI2193" s="62"/>
      <c r="AJ2193" s="62"/>
      <c r="AK2193" s="61"/>
    </row>
    <row r="2194" spans="1:37">
      <c r="A2194" s="93" t="s">
        <v>112</v>
      </c>
      <c r="B2194" s="58"/>
      <c r="C2194" s="59"/>
      <c r="D2194" s="58"/>
      <c r="E2194" s="58"/>
      <c r="F2194" s="94" t="s">
        <v>21</v>
      </c>
      <c r="G2194" s="58"/>
      <c r="H2194" s="59"/>
      <c r="I2194" s="58"/>
      <c r="J2194" s="58"/>
      <c r="K2194" s="94" t="s">
        <v>21</v>
      </c>
      <c r="L2194" s="58"/>
      <c r="M2194" s="59"/>
      <c r="N2194" s="58"/>
      <c r="O2194" s="58"/>
      <c r="P2194" s="94" t="s">
        <v>21</v>
      </c>
      <c r="Q2194" s="101"/>
      <c r="R2194" s="59"/>
      <c r="S2194" s="62"/>
      <c r="T2194" s="62"/>
      <c r="AD2194" s="87" t="s">
        <v>113</v>
      </c>
      <c r="AE2194" s="58"/>
      <c r="AF2194" s="58"/>
      <c r="AG2194" s="58"/>
      <c r="AH2194" s="72"/>
      <c r="AI2194" s="58"/>
      <c r="AJ2194" s="58"/>
      <c r="AK2194" s="59"/>
    </row>
    <row r="2195" spans="1:37">
      <c r="AD2195" s="91" t="s">
        <v>114</v>
      </c>
      <c r="AE2195" s="62"/>
      <c r="AF2195" s="62"/>
      <c r="AG2195" s="62"/>
      <c r="AH2195" s="92"/>
      <c r="AI2195" s="62"/>
      <c r="AJ2195" s="62"/>
      <c r="AK2195" s="61"/>
    </row>
    <row r="2196" spans="1:37">
      <c r="A2196" s="102"/>
      <c r="B2196" s="76"/>
      <c r="C2196" s="76"/>
      <c r="D2196" s="76"/>
      <c r="E2196" s="76" t="s">
        <v>100</v>
      </c>
      <c r="F2196" s="76"/>
      <c r="G2196" s="76"/>
      <c r="H2196" s="76"/>
      <c r="I2196" s="76"/>
      <c r="J2196" s="76"/>
      <c r="K2196" s="76"/>
      <c r="L2196" s="76"/>
      <c r="M2196" s="76"/>
      <c r="N2196" s="85" t="s">
        <v>40</v>
      </c>
      <c r="O2196" s="76"/>
      <c r="P2196" s="76"/>
      <c r="Q2196" s="76"/>
      <c r="R2196" s="76"/>
      <c r="S2196" s="76"/>
      <c r="T2196" s="76" t="s">
        <v>101</v>
      </c>
      <c r="U2196" s="76"/>
      <c r="V2196" s="76"/>
      <c r="W2196" s="76"/>
      <c r="X2196" s="76"/>
      <c r="Y2196" s="76"/>
      <c r="Z2196" s="76"/>
      <c r="AA2196" s="76"/>
      <c r="AB2196" s="80"/>
      <c r="AD2196" s="87" t="s">
        <v>115</v>
      </c>
      <c r="AE2196" s="58"/>
      <c r="AF2196" s="58"/>
      <c r="AG2196" s="58"/>
      <c r="AH2196" s="72"/>
      <c r="AI2196" s="58"/>
      <c r="AJ2196" s="58"/>
      <c r="AK2196" s="59"/>
    </row>
    <row r="2197" spans="1:37">
      <c r="A2197" s="103" t="s">
        <v>116</v>
      </c>
      <c r="B2197" s="104" t="s">
        <v>117</v>
      </c>
      <c r="C2197" s="104"/>
      <c r="D2197" s="104"/>
      <c r="E2197" s="104"/>
      <c r="F2197" s="104"/>
      <c r="G2197" s="105"/>
      <c r="H2197" s="104" t="s">
        <v>118</v>
      </c>
      <c r="I2197" s="104"/>
      <c r="J2197" s="105"/>
      <c r="K2197" s="106" t="s">
        <v>119</v>
      </c>
      <c r="L2197" s="107" t="s">
        <v>120</v>
      </c>
      <c r="M2197" s="108"/>
      <c r="N2197" s="109" t="s">
        <v>94</v>
      </c>
      <c r="O2197" s="105" t="s">
        <v>116</v>
      </c>
      <c r="P2197" s="104" t="s">
        <v>117</v>
      </c>
      <c r="Q2197" s="104"/>
      <c r="R2197" s="104"/>
      <c r="S2197" s="104"/>
      <c r="T2197" s="104"/>
      <c r="U2197" s="105"/>
      <c r="V2197" s="104" t="s">
        <v>118</v>
      </c>
      <c r="W2197" s="104"/>
      <c r="X2197" s="105"/>
      <c r="Y2197" s="106" t="s">
        <v>119</v>
      </c>
      <c r="Z2197" s="107" t="s">
        <v>120</v>
      </c>
      <c r="AA2197" s="108"/>
      <c r="AB2197" s="109" t="s">
        <v>94</v>
      </c>
    </row>
    <row r="2198" spans="1:37">
      <c r="A2198" s="110" t="s">
        <v>121</v>
      </c>
      <c r="B2198" s="111"/>
      <c r="C2198" s="111"/>
      <c r="D2198" s="111"/>
      <c r="E2198" s="111"/>
      <c r="F2198" s="111"/>
      <c r="G2198" s="112"/>
      <c r="H2198" s="111"/>
      <c r="I2198" s="111"/>
      <c r="J2198" s="112"/>
      <c r="K2198" s="113"/>
      <c r="L2198" s="114"/>
      <c r="M2198" s="115"/>
      <c r="N2198" s="116"/>
      <c r="O2198" s="117" t="s">
        <v>121</v>
      </c>
      <c r="P2198" s="111"/>
      <c r="Q2198" s="111"/>
      <c r="R2198" s="111"/>
      <c r="S2198" s="111"/>
      <c r="T2198" s="111"/>
      <c r="U2198" s="112"/>
      <c r="V2198" s="111"/>
      <c r="W2198" s="111"/>
      <c r="X2198" s="112"/>
      <c r="Y2198" s="113"/>
      <c r="Z2198" s="114"/>
      <c r="AA2198" s="115"/>
      <c r="AB2198" s="116"/>
      <c r="AD2198" s="64" t="s">
        <v>122</v>
      </c>
    </row>
    <row r="2199" spans="1:37">
      <c r="A2199" s="110" t="s">
        <v>123</v>
      </c>
      <c r="B2199" s="111"/>
      <c r="C2199" s="111"/>
      <c r="D2199" s="111"/>
      <c r="E2199" s="111"/>
      <c r="F2199" s="111"/>
      <c r="G2199" s="112"/>
      <c r="H2199" s="111"/>
      <c r="I2199" s="111"/>
      <c r="J2199" s="112"/>
      <c r="K2199" s="118"/>
      <c r="L2199" s="119"/>
      <c r="M2199" s="112"/>
      <c r="N2199" s="116"/>
      <c r="O2199" s="117" t="s">
        <v>123</v>
      </c>
      <c r="P2199" s="111"/>
      <c r="Q2199" s="111"/>
      <c r="R2199" s="111"/>
      <c r="S2199" s="111"/>
      <c r="T2199" s="111"/>
      <c r="U2199" s="112"/>
      <c r="V2199" s="111"/>
      <c r="W2199" s="111"/>
      <c r="X2199" s="112"/>
      <c r="Y2199" s="118"/>
      <c r="Z2199" s="119"/>
      <c r="AA2199" s="112"/>
      <c r="AB2199" s="116"/>
      <c r="AD2199" s="120"/>
      <c r="AE2199" s="58"/>
      <c r="AF2199" s="58"/>
      <c r="AG2199" s="58"/>
      <c r="AH2199" s="58"/>
      <c r="AI2199" s="58"/>
      <c r="AJ2199" s="58"/>
      <c r="AK2199" s="58"/>
    </row>
    <row r="2200" spans="1:37">
      <c r="A2200" s="110" t="s">
        <v>124</v>
      </c>
      <c r="B2200" s="111"/>
      <c r="C2200" s="111"/>
      <c r="D2200" s="111"/>
      <c r="E2200" s="111"/>
      <c r="F2200" s="111"/>
      <c r="G2200" s="112"/>
      <c r="H2200" s="111"/>
      <c r="I2200" s="111"/>
      <c r="J2200" s="112"/>
      <c r="K2200" s="118"/>
      <c r="L2200" s="119"/>
      <c r="M2200" s="112"/>
      <c r="N2200" s="116"/>
      <c r="O2200" s="117" t="s">
        <v>124</v>
      </c>
      <c r="P2200" s="111"/>
      <c r="Q2200" s="111"/>
      <c r="R2200" s="111"/>
      <c r="S2200" s="111"/>
      <c r="T2200" s="111"/>
      <c r="U2200" s="112"/>
      <c r="V2200" s="111"/>
      <c r="W2200" s="111"/>
      <c r="X2200" s="112"/>
      <c r="Y2200" s="118"/>
      <c r="Z2200" s="119"/>
      <c r="AA2200" s="112"/>
      <c r="AB2200" s="116"/>
      <c r="AD2200" s="64" t="s">
        <v>96</v>
      </c>
    </row>
    <row r="2201" spans="1:37">
      <c r="A2201" s="110" t="s">
        <v>125</v>
      </c>
      <c r="B2201" s="111"/>
      <c r="C2201" s="111"/>
      <c r="D2201" s="111"/>
      <c r="E2201" s="111"/>
      <c r="F2201" s="111"/>
      <c r="G2201" s="112"/>
      <c r="H2201" s="111"/>
      <c r="I2201" s="111"/>
      <c r="J2201" s="112"/>
      <c r="K2201" s="118"/>
      <c r="L2201" s="119"/>
      <c r="M2201" s="112"/>
      <c r="N2201" s="116"/>
      <c r="O2201" s="117" t="s">
        <v>125</v>
      </c>
      <c r="P2201" s="111"/>
      <c r="Q2201" s="111"/>
      <c r="R2201" s="111"/>
      <c r="S2201" s="111"/>
      <c r="T2201" s="111"/>
      <c r="U2201" s="112"/>
      <c r="V2201" s="111"/>
      <c r="W2201" s="111"/>
      <c r="X2201" s="112"/>
      <c r="Y2201" s="118"/>
      <c r="Z2201" s="119"/>
      <c r="AA2201" s="112"/>
      <c r="AB2201" s="116"/>
      <c r="AD2201" s="120"/>
      <c r="AE2201" s="58"/>
      <c r="AF2201" s="58"/>
      <c r="AG2201" s="58"/>
      <c r="AH2201" s="58"/>
      <c r="AI2201" s="58"/>
      <c r="AJ2201" s="58"/>
      <c r="AK2201" s="58"/>
    </row>
    <row r="2202" spans="1:37">
      <c r="A2202" s="110" t="s">
        <v>126</v>
      </c>
      <c r="B2202" s="111"/>
      <c r="C2202" s="111"/>
      <c r="D2202" s="111"/>
      <c r="E2202" s="111"/>
      <c r="F2202" s="111"/>
      <c r="G2202" s="112"/>
      <c r="H2202" s="111"/>
      <c r="I2202" s="111"/>
      <c r="J2202" s="112"/>
      <c r="K2202" s="118"/>
      <c r="L2202" s="119"/>
      <c r="M2202" s="112"/>
      <c r="N2202" s="116"/>
      <c r="O2202" s="117" t="s">
        <v>126</v>
      </c>
      <c r="P2202" s="111"/>
      <c r="Q2202" s="111"/>
      <c r="R2202" s="111"/>
      <c r="S2202" s="111"/>
      <c r="T2202" s="111"/>
      <c r="U2202" s="112"/>
      <c r="V2202" s="111"/>
      <c r="W2202" s="111"/>
      <c r="X2202" s="112"/>
      <c r="Y2202" s="118"/>
      <c r="Z2202" s="119"/>
      <c r="AA2202" s="112"/>
      <c r="AB2202" s="116"/>
      <c r="AD2202" s="64" t="s">
        <v>127</v>
      </c>
    </row>
    <row r="2203" spans="1:37">
      <c r="A2203" s="121" t="s">
        <v>128</v>
      </c>
      <c r="B2203" s="58"/>
      <c r="C2203" s="58"/>
      <c r="D2203" s="58"/>
      <c r="E2203" s="58"/>
      <c r="F2203" s="58"/>
      <c r="G2203" s="72"/>
      <c r="H2203" s="58"/>
      <c r="I2203" s="58"/>
      <c r="J2203" s="72"/>
      <c r="K2203" s="122"/>
      <c r="L2203" s="123"/>
      <c r="M2203" s="72"/>
      <c r="N2203" s="59"/>
      <c r="O2203" s="124" t="s">
        <v>128</v>
      </c>
      <c r="P2203" s="58"/>
      <c r="Q2203" s="58"/>
      <c r="R2203" s="58"/>
      <c r="S2203" s="58"/>
      <c r="T2203" s="58"/>
      <c r="U2203" s="72"/>
      <c r="V2203" s="58"/>
      <c r="W2203" s="58"/>
      <c r="X2203" s="72"/>
      <c r="Y2203" s="122"/>
      <c r="Z2203" s="123"/>
      <c r="AA2203" s="72"/>
      <c r="AB2203" s="59"/>
      <c r="AD2203" s="120"/>
      <c r="AE2203" s="125" t="str">
        <f>Daten!$A$35</f>
        <v>Fredenbeck</v>
      </c>
      <c r="AF2203" s="58"/>
      <c r="AG2203" s="58"/>
      <c r="AH2203" s="58"/>
      <c r="AI2203" s="58"/>
      <c r="AJ2203" s="58"/>
      <c r="AK2203" s="58"/>
    </row>
    <row r="2204" spans="1:37">
      <c r="A2204" s="65" t="s">
        <v>129</v>
      </c>
      <c r="N2204" s="61"/>
      <c r="O2204" s="64" t="s">
        <v>129</v>
      </c>
      <c r="AB2204" s="61"/>
      <c r="AD2204" s="64" t="s">
        <v>130</v>
      </c>
    </row>
    <row r="2205" spans="1:37">
      <c r="A2205" s="57"/>
      <c r="B2205" s="58"/>
      <c r="C2205" s="58"/>
      <c r="D2205" s="58"/>
      <c r="E2205" s="58"/>
      <c r="F2205" s="58"/>
      <c r="G2205" s="58"/>
      <c r="H2205" s="58"/>
      <c r="I2205" s="58"/>
      <c r="J2205" s="58"/>
      <c r="K2205" s="58"/>
      <c r="L2205" s="58"/>
      <c r="M2205" s="58"/>
      <c r="N2205" s="59"/>
      <c r="O2205" s="58"/>
      <c r="P2205" s="58"/>
      <c r="Q2205" s="58"/>
      <c r="R2205" s="58"/>
      <c r="S2205" s="58"/>
      <c r="T2205" s="58"/>
      <c r="U2205" s="58"/>
      <c r="V2205" s="58"/>
      <c r="W2205" s="58"/>
      <c r="X2205" s="58"/>
      <c r="Y2205" s="58"/>
      <c r="Z2205" s="58"/>
      <c r="AA2205" s="58"/>
      <c r="AB2205" s="59"/>
      <c r="AD2205" s="58"/>
      <c r="AE2205" s="126" t="str">
        <f>Daten!$A$32</f>
        <v>05.05.2017</v>
      </c>
      <c r="AF2205" s="58"/>
      <c r="AG2205" s="58"/>
      <c r="AH2205" s="58"/>
      <c r="AI2205" s="58"/>
      <c r="AJ2205" s="58"/>
      <c r="AK2205" s="58"/>
    </row>
    <row r="2206" spans="1:37">
      <c r="A2206" s="51" t="s">
        <v>95</v>
      </c>
      <c r="B2206" s="52"/>
      <c r="C2206" s="52"/>
      <c r="D2206" s="52"/>
      <c r="E2206" s="53"/>
      <c r="F2206" s="54" t="s">
        <v>96</v>
      </c>
      <c r="G2206" s="52"/>
      <c r="H2206" s="52"/>
      <c r="I2206" s="52"/>
      <c r="J2206" s="52"/>
      <c r="K2206" s="52"/>
      <c r="L2206" s="52"/>
      <c r="M2206" s="52"/>
      <c r="N2206" s="52"/>
      <c r="O2206" s="52"/>
      <c r="P2206" s="53"/>
      <c r="Q2206" s="54" t="s">
        <v>97</v>
      </c>
      <c r="R2206" s="52"/>
      <c r="S2206" s="52"/>
      <c r="T2206" s="52"/>
      <c r="U2206" s="52"/>
      <c r="V2206" s="52"/>
      <c r="W2206" s="52"/>
      <c r="X2206" s="52"/>
      <c r="Y2206" s="52"/>
      <c r="Z2206" s="52"/>
      <c r="AA2206" s="52"/>
      <c r="AB2206" s="53"/>
      <c r="AC2206" s="55" t="s">
        <v>98</v>
      </c>
    </row>
    <row r="2207" spans="1:37">
      <c r="A2207" s="57"/>
      <c r="B2207" s="58"/>
      <c r="C2207" s="58"/>
      <c r="D2207" s="58"/>
      <c r="E2207" s="59"/>
      <c r="F2207" s="58"/>
      <c r="G2207" s="58"/>
      <c r="H2207" s="58"/>
      <c r="I2207" s="58"/>
      <c r="J2207" s="58"/>
      <c r="K2207" s="58"/>
      <c r="L2207" s="58"/>
      <c r="M2207" s="58"/>
      <c r="N2207" s="58"/>
      <c r="O2207" s="58"/>
      <c r="P2207" s="59"/>
      <c r="Q2207" s="58"/>
      <c r="R2207" s="58" t="e">
        <f ca="1">SamstagHaupt!P92</f>
        <v>#N/A</v>
      </c>
      <c r="S2207" s="58"/>
      <c r="T2207" s="58"/>
      <c r="U2207" s="58"/>
      <c r="V2207" s="58"/>
      <c r="W2207" s="58"/>
      <c r="X2207" s="58"/>
      <c r="Y2207" s="58"/>
      <c r="Z2207" s="58"/>
      <c r="AA2207" s="58" t="str">
        <f>SamstagHaupt!N92</f>
        <v>F30</v>
      </c>
      <c r="AB2207" s="59"/>
      <c r="AC2207" s="55" t="s">
        <v>99</v>
      </c>
    </row>
    <row r="2208" spans="1:37" ht="15.95" customHeight="1">
      <c r="A2208" s="60" t="s">
        <v>100</v>
      </c>
      <c r="C2208" s="56" t="e">
        <f ca="1">SamstagHaupt!I92</f>
        <v>#N/A</v>
      </c>
      <c r="M2208" s="61"/>
      <c r="N2208" s="62" t="s">
        <v>101</v>
      </c>
      <c r="O2208" s="63"/>
      <c r="P2208" s="56" t="e">
        <f ca="1">SamstagHaupt!M92</f>
        <v>#N/A</v>
      </c>
      <c r="AB2208" s="61"/>
    </row>
    <row r="2209" spans="1:37">
      <c r="A2209" s="57"/>
      <c r="B2209" s="58"/>
      <c r="C2209" s="58"/>
      <c r="M2209" s="61"/>
      <c r="N2209" s="62"/>
      <c r="AB2209" s="61"/>
      <c r="AD2209" s="64" t="s">
        <v>37</v>
      </c>
      <c r="AG2209" s="64" t="s">
        <v>102</v>
      </c>
      <c r="AJ2209" s="64" t="s">
        <v>39</v>
      </c>
    </row>
    <row r="2210" spans="1:37">
      <c r="A2210" s="65" t="s">
        <v>100</v>
      </c>
      <c r="C2210" s="66"/>
      <c r="D2210" s="67"/>
      <c r="E2210" s="67"/>
      <c r="F2210" s="67"/>
      <c r="G2210" s="67"/>
      <c r="H2210" s="68"/>
      <c r="I2210" s="67"/>
      <c r="J2210" s="67"/>
      <c r="K2210" s="67"/>
      <c r="L2210" s="67"/>
      <c r="M2210" s="68"/>
      <c r="N2210" s="67"/>
      <c r="O2210" s="67"/>
      <c r="P2210" s="67"/>
      <c r="Q2210" s="67"/>
      <c r="R2210" s="68"/>
      <c r="S2210" s="67"/>
      <c r="T2210" s="67"/>
      <c r="U2210" s="67"/>
      <c r="V2210" s="67"/>
      <c r="W2210" s="68"/>
      <c r="X2210" s="67"/>
      <c r="Y2210" s="67"/>
      <c r="Z2210" s="67"/>
      <c r="AA2210" s="67"/>
      <c r="AB2210" s="68"/>
      <c r="AC2210" s="62"/>
      <c r="AD2210" s="69"/>
      <c r="AE2210" s="53"/>
      <c r="AF2210" s="62"/>
      <c r="AG2210" s="69"/>
      <c r="AH2210" s="53"/>
      <c r="AJ2210" s="69"/>
      <c r="AK2210" s="53"/>
    </row>
    <row r="2211" spans="1:37">
      <c r="A2211" s="70" t="s">
        <v>101</v>
      </c>
      <c r="B2211" s="58"/>
      <c r="C2211" s="71"/>
      <c r="D2211" s="72"/>
      <c r="E2211" s="72"/>
      <c r="F2211" s="72"/>
      <c r="G2211" s="72"/>
      <c r="H2211" s="59"/>
      <c r="I2211" s="72"/>
      <c r="J2211" s="72"/>
      <c r="K2211" s="72"/>
      <c r="L2211" s="72"/>
      <c r="M2211" s="59"/>
      <c r="N2211" s="72"/>
      <c r="O2211" s="72"/>
      <c r="P2211" s="72"/>
      <c r="Q2211" s="72"/>
      <c r="R2211" s="59"/>
      <c r="S2211" s="72"/>
      <c r="T2211" s="72"/>
      <c r="U2211" s="72"/>
      <c r="V2211" s="72"/>
      <c r="W2211" s="59"/>
      <c r="X2211" s="72"/>
      <c r="Y2211" s="72"/>
      <c r="Z2211" s="72"/>
      <c r="AA2211" s="72"/>
      <c r="AB2211" s="59"/>
      <c r="AC2211" s="62"/>
      <c r="AD2211" s="462">
        <f>SamstagHaupt!C92</f>
        <v>18</v>
      </c>
      <c r="AE2211" s="463"/>
      <c r="AF2211" s="62"/>
      <c r="AG2211" s="462">
        <f>SamstagHaupt!E92</f>
        <v>71</v>
      </c>
      <c r="AH2211" s="463"/>
      <c r="AJ2211" s="462">
        <f>SamstagHaupt!F92</f>
        <v>3</v>
      </c>
      <c r="AK2211" s="463"/>
    </row>
    <row r="2212" spans="1:37">
      <c r="A2212" s="65" t="s">
        <v>100</v>
      </c>
      <c r="C2212" s="66"/>
      <c r="D2212" s="67"/>
      <c r="E2212" s="67"/>
      <c r="F2212" s="67"/>
      <c r="G2212" s="67"/>
      <c r="H2212" s="68"/>
      <c r="I2212" s="67"/>
      <c r="J2212" s="67"/>
      <c r="K2212" s="67"/>
      <c r="L2212" s="67"/>
      <c r="M2212" s="68"/>
      <c r="N2212" s="67"/>
      <c r="O2212" s="67"/>
      <c r="P2212" s="67"/>
      <c r="Q2212" s="67"/>
      <c r="R2212" s="68"/>
      <c r="S2212" s="67"/>
      <c r="T2212" s="67"/>
      <c r="U2212" s="67"/>
      <c r="V2212" s="67"/>
      <c r="W2212" s="68"/>
      <c r="X2212" s="67"/>
      <c r="Y2212" s="67"/>
      <c r="Z2212" s="67"/>
      <c r="AA2212" s="67"/>
      <c r="AB2212" s="68"/>
      <c r="AC2212" s="62"/>
      <c r="AD2212" s="57"/>
      <c r="AE2212" s="59"/>
      <c r="AF2212" s="62"/>
      <c r="AG2212" s="57"/>
      <c r="AH2212" s="59"/>
      <c r="AJ2212" s="57"/>
      <c r="AK2212" s="59"/>
    </row>
    <row r="2213" spans="1:37">
      <c r="A2213" s="70" t="s">
        <v>101</v>
      </c>
      <c r="B2213" s="58"/>
      <c r="C2213" s="71"/>
      <c r="D2213" s="72"/>
      <c r="E2213" s="72"/>
      <c r="F2213" s="72"/>
      <c r="G2213" s="72"/>
      <c r="H2213" s="59"/>
      <c r="I2213" s="72"/>
      <c r="J2213" s="72"/>
      <c r="K2213" s="72"/>
      <c r="L2213" s="72"/>
      <c r="M2213" s="59"/>
      <c r="N2213" s="72"/>
      <c r="O2213" s="72"/>
      <c r="P2213" s="72"/>
      <c r="Q2213" s="72"/>
      <c r="R2213" s="59"/>
      <c r="S2213" s="72"/>
      <c r="T2213" s="72"/>
      <c r="U2213" s="72"/>
      <c r="V2213" s="72"/>
      <c r="W2213" s="59"/>
      <c r="X2213" s="72"/>
      <c r="Y2213" s="72"/>
      <c r="Z2213" s="72"/>
      <c r="AA2213" s="72"/>
      <c r="AB2213" s="59"/>
      <c r="AC2213" s="62"/>
      <c r="AD2213" s="62"/>
      <c r="AE2213" s="62"/>
      <c r="AF2213" s="62"/>
      <c r="AG2213" s="62"/>
    </row>
    <row r="2214" spans="1:37">
      <c r="A2214" s="65" t="s">
        <v>100</v>
      </c>
      <c r="C2214" s="66"/>
      <c r="D2214" s="67"/>
      <c r="E2214" s="67"/>
      <c r="F2214" s="67"/>
      <c r="G2214" s="67"/>
      <c r="H2214" s="68"/>
      <c r="I2214" s="67"/>
      <c r="J2214" s="67"/>
      <c r="K2214" s="67"/>
      <c r="L2214" s="67"/>
      <c r="M2214" s="68"/>
      <c r="N2214" s="67"/>
      <c r="O2214" s="67"/>
      <c r="P2214" s="67"/>
      <c r="Q2214" s="67"/>
      <c r="R2214" s="68"/>
      <c r="S2214" s="67"/>
      <c r="T2214" s="67"/>
      <c r="U2214" s="67"/>
      <c r="V2214" s="67"/>
      <c r="W2214" s="68"/>
      <c r="X2214" s="67"/>
      <c r="Y2214" s="67"/>
      <c r="Z2214" s="67"/>
      <c r="AA2214" s="67"/>
      <c r="AB2214" s="68"/>
      <c r="AC2214" s="62"/>
      <c r="AD2214" s="73" t="s">
        <v>103</v>
      </c>
      <c r="AE2214" s="62"/>
      <c r="AF2214" s="62"/>
      <c r="AG2214" s="62"/>
    </row>
    <row r="2215" spans="1:37">
      <c r="A2215" s="70" t="s">
        <v>101</v>
      </c>
      <c r="B2215" s="58"/>
      <c r="C2215" s="71"/>
      <c r="D2215" s="72"/>
      <c r="E2215" s="72"/>
      <c r="F2215" s="72"/>
      <c r="G2215" s="72"/>
      <c r="H2215" s="59"/>
      <c r="I2215" s="72"/>
      <c r="J2215" s="72"/>
      <c r="K2215" s="72"/>
      <c r="L2215" s="72"/>
      <c r="M2215" s="59"/>
      <c r="N2215" s="72"/>
      <c r="O2215" s="72"/>
      <c r="P2215" s="72"/>
      <c r="Q2215" s="72"/>
      <c r="R2215" s="59"/>
      <c r="S2215" s="72"/>
      <c r="T2215" s="72"/>
      <c r="U2215" s="72"/>
      <c r="V2215" s="72"/>
      <c r="W2215" s="59"/>
      <c r="X2215" s="72"/>
      <c r="Y2215" s="72"/>
      <c r="Z2215" s="72"/>
      <c r="AA2215" s="72"/>
      <c r="AB2215" s="59"/>
      <c r="AC2215" s="62"/>
      <c r="AD2215" s="62"/>
      <c r="AE2215" s="62"/>
      <c r="AF2215" s="62"/>
      <c r="AG2215" s="62"/>
    </row>
    <row r="2216" spans="1:37">
      <c r="A2216" s="65" t="s">
        <v>100</v>
      </c>
      <c r="C2216" s="66"/>
      <c r="D2216" s="67"/>
      <c r="E2216" s="67"/>
      <c r="F2216" s="67"/>
      <c r="G2216" s="67"/>
      <c r="H2216" s="68"/>
      <c r="I2216" s="67"/>
      <c r="J2216" s="67"/>
      <c r="K2216" s="67"/>
      <c r="L2216" s="67"/>
      <c r="M2216" s="68"/>
      <c r="N2216" s="67"/>
      <c r="O2216" s="67"/>
      <c r="P2216" s="67"/>
      <c r="Q2216" s="67"/>
      <c r="R2216" s="68"/>
      <c r="S2216" s="67"/>
      <c r="T2216" s="67"/>
      <c r="U2216" s="67"/>
      <c r="V2216" s="67"/>
      <c r="W2216" s="68"/>
      <c r="X2216" s="67"/>
      <c r="Y2216" s="67"/>
      <c r="Z2216" s="67"/>
      <c r="AA2216" s="67"/>
      <c r="AB2216" s="68"/>
      <c r="AC2216" s="62"/>
      <c r="AD2216" s="74" t="str">
        <f>Daten!$A$31</f>
        <v>DM Senioren 2017</v>
      </c>
      <c r="AE2216" s="58"/>
      <c r="AF2216" s="58"/>
      <c r="AG2216" s="58"/>
      <c r="AH2216" s="58"/>
      <c r="AI2216" s="58"/>
      <c r="AJ2216" s="58"/>
      <c r="AK2216" s="58"/>
    </row>
    <row r="2217" spans="1:37">
      <c r="A2217" s="70" t="s">
        <v>101</v>
      </c>
      <c r="B2217" s="58"/>
      <c r="C2217" s="71"/>
      <c r="D2217" s="72"/>
      <c r="E2217" s="72"/>
      <c r="F2217" s="72"/>
      <c r="G2217" s="72"/>
      <c r="H2217" s="59"/>
      <c r="I2217" s="72"/>
      <c r="J2217" s="72"/>
      <c r="K2217" s="72"/>
      <c r="L2217" s="72"/>
      <c r="M2217" s="59"/>
      <c r="N2217" s="72"/>
      <c r="O2217" s="72"/>
      <c r="P2217" s="72"/>
      <c r="Q2217" s="72"/>
      <c r="R2217" s="59"/>
      <c r="S2217" s="72"/>
      <c r="T2217" s="72"/>
      <c r="U2217" s="72"/>
      <c r="V2217" s="72"/>
      <c r="W2217" s="59"/>
      <c r="X2217" s="72"/>
      <c r="Y2217" s="72"/>
      <c r="Z2217" s="72"/>
      <c r="AA2217" s="72"/>
      <c r="AB2217" s="59"/>
      <c r="AC2217" s="62"/>
      <c r="AD2217" s="75" t="str">
        <f>SamstagHaupt!G92</f>
        <v>F30</v>
      </c>
      <c r="AE2217" s="76"/>
      <c r="AF2217" s="76"/>
      <c r="AG2217" s="75" t="s">
        <v>34</v>
      </c>
      <c r="AH2217" s="76"/>
      <c r="AI2217" s="76"/>
      <c r="AJ2217" s="76"/>
      <c r="AK2217" s="76"/>
    </row>
    <row r="2218" spans="1:37">
      <c r="A2218" s="65" t="s">
        <v>100</v>
      </c>
      <c r="C2218" s="66"/>
      <c r="D2218" s="67"/>
      <c r="E2218" s="67"/>
      <c r="F2218" s="67"/>
      <c r="G2218" s="67"/>
      <c r="H2218" s="68"/>
      <c r="I2218" s="67"/>
      <c r="J2218" s="67"/>
      <c r="K2218" s="67"/>
      <c r="L2218" s="67"/>
      <c r="M2218" s="68"/>
      <c r="N2218" s="67"/>
      <c r="O2218" s="67"/>
      <c r="P2218" s="67"/>
      <c r="Q2218" s="67"/>
      <c r="R2218" s="68"/>
      <c r="S2218" s="67"/>
      <c r="T2218" s="67"/>
      <c r="U2218" s="67"/>
      <c r="V2218" s="67"/>
      <c r="W2218" s="68"/>
      <c r="X2218" s="67"/>
      <c r="Y2218" s="67"/>
      <c r="Z2218" s="67"/>
      <c r="AA2218" s="67"/>
      <c r="AB2218" s="68"/>
      <c r="AC2218" s="62"/>
      <c r="AD2218" s="77"/>
      <c r="AE2218" s="62"/>
      <c r="AF2218" s="62"/>
      <c r="AG2218" s="62"/>
      <c r="AH2218" s="62"/>
      <c r="AI2218" s="62"/>
      <c r="AJ2218" s="62"/>
      <c r="AK2218" s="62"/>
    </row>
    <row r="2219" spans="1:37">
      <c r="A2219" s="70" t="s">
        <v>101</v>
      </c>
      <c r="B2219" s="58"/>
      <c r="C2219" s="71"/>
      <c r="D2219" s="72"/>
      <c r="E2219" s="72"/>
      <c r="F2219" s="72"/>
      <c r="G2219" s="72"/>
      <c r="H2219" s="59"/>
      <c r="I2219" s="72"/>
      <c r="J2219" s="72"/>
      <c r="K2219" s="72"/>
      <c r="L2219" s="72"/>
      <c r="M2219" s="59"/>
      <c r="N2219" s="72"/>
      <c r="O2219" s="72"/>
      <c r="P2219" s="72"/>
      <c r="Q2219" s="72"/>
      <c r="R2219" s="59"/>
      <c r="S2219" s="72"/>
      <c r="T2219" s="72"/>
      <c r="U2219" s="72"/>
      <c r="V2219" s="72"/>
      <c r="W2219" s="59"/>
      <c r="X2219" s="72"/>
      <c r="Y2219" s="72"/>
      <c r="Z2219" s="72"/>
      <c r="AA2219" s="72"/>
      <c r="AB2219" s="59"/>
      <c r="AC2219" s="62"/>
      <c r="AD2219" s="78" t="s">
        <v>104</v>
      </c>
      <c r="AE2219" s="76"/>
      <c r="AF2219" s="76"/>
      <c r="AG2219" s="76"/>
      <c r="AH2219" s="79"/>
      <c r="AI2219" s="76"/>
      <c r="AJ2219" s="76"/>
      <c r="AK2219" s="80"/>
    </row>
    <row r="2220" spans="1:37">
      <c r="D2220" s="64"/>
      <c r="AD2220" s="81"/>
      <c r="AE2220" s="52"/>
      <c r="AF2220" s="52"/>
      <c r="AG2220" s="52"/>
      <c r="AH2220" s="82"/>
      <c r="AI2220" s="52"/>
      <c r="AJ2220" s="52"/>
      <c r="AK2220" s="53"/>
    </row>
    <row r="2221" spans="1:37">
      <c r="A2221" s="83" t="s">
        <v>105</v>
      </c>
      <c r="B2221" s="76"/>
      <c r="C2221" s="80"/>
      <c r="D2221" s="84"/>
      <c r="E2221" s="84" t="s">
        <v>100</v>
      </c>
      <c r="F2221" s="85" t="s">
        <v>21</v>
      </c>
      <c r="G2221" s="84" t="s">
        <v>101</v>
      </c>
      <c r="H2221" s="86"/>
      <c r="I2221" s="84" t="s">
        <v>106</v>
      </c>
      <c r="J2221" s="84"/>
      <c r="K2221" s="84"/>
      <c r="L2221" s="84"/>
      <c r="M2221" s="86"/>
      <c r="N2221" s="84" t="s">
        <v>107</v>
      </c>
      <c r="O2221" s="84"/>
      <c r="P2221" s="84"/>
      <c r="Q2221" s="84"/>
      <c r="R2221" s="86"/>
      <c r="S2221" s="73"/>
      <c r="T2221" s="73"/>
      <c r="AD2221" s="87" t="s">
        <v>108</v>
      </c>
      <c r="AE2221" s="58"/>
      <c r="AF2221" s="58"/>
      <c r="AG2221" s="58"/>
      <c r="AH2221" s="72"/>
      <c r="AI2221" s="58"/>
      <c r="AJ2221" s="58"/>
      <c r="AK2221" s="59"/>
    </row>
    <row r="2222" spans="1:37">
      <c r="A2222" s="60"/>
      <c r="C2222" s="61"/>
      <c r="H2222" s="61"/>
      <c r="M2222" s="61"/>
      <c r="N2222" s="88"/>
      <c r="O2222" s="89"/>
      <c r="P2222" s="89"/>
      <c r="Q2222" s="89"/>
      <c r="R2222" s="90"/>
      <c r="S2222" s="62"/>
      <c r="T2222" s="56" t="s">
        <v>109</v>
      </c>
      <c r="AD2222" s="91"/>
      <c r="AE2222" s="62"/>
      <c r="AF2222" s="62"/>
      <c r="AG2222" s="62"/>
      <c r="AH2222" s="92"/>
      <c r="AI2222" s="62"/>
      <c r="AJ2222" s="62"/>
      <c r="AK2222" s="61"/>
    </row>
    <row r="2223" spans="1:37">
      <c r="A2223" s="93" t="s">
        <v>110</v>
      </c>
      <c r="B2223" s="58"/>
      <c r="C2223" s="59"/>
      <c r="D2223" s="58"/>
      <c r="E2223" s="58"/>
      <c r="F2223" s="94" t="s">
        <v>21</v>
      </c>
      <c r="G2223" s="58"/>
      <c r="H2223" s="59"/>
      <c r="I2223" s="58"/>
      <c r="J2223" s="58"/>
      <c r="K2223" s="94" t="s">
        <v>21</v>
      </c>
      <c r="L2223" s="58"/>
      <c r="M2223" s="59"/>
      <c r="N2223" s="95"/>
      <c r="O2223" s="95"/>
      <c r="P2223" s="96"/>
      <c r="Q2223" s="97"/>
      <c r="R2223" s="98"/>
      <c r="S2223" s="62"/>
      <c r="T2223" s="62"/>
      <c r="AD2223" s="87" t="s">
        <v>111</v>
      </c>
      <c r="AE2223" s="58"/>
      <c r="AF2223" s="58"/>
      <c r="AG2223" s="58"/>
      <c r="AH2223" s="72"/>
      <c r="AI2223" s="58"/>
      <c r="AJ2223" s="58"/>
      <c r="AK2223" s="59"/>
    </row>
    <row r="2224" spans="1:37">
      <c r="A2224" s="60"/>
      <c r="C2224" s="61"/>
      <c r="H2224" s="61"/>
      <c r="K2224" s="99"/>
      <c r="M2224" s="61"/>
      <c r="N2224" s="62"/>
      <c r="Q2224" s="100"/>
      <c r="R2224" s="61"/>
      <c r="S2224" s="62"/>
      <c r="T2224" s="58"/>
      <c r="U2224" s="58"/>
      <c r="V2224" s="58"/>
      <c r="W2224" s="58"/>
      <c r="X2224" s="58"/>
      <c r="Y2224" s="58"/>
      <c r="Z2224" s="58"/>
      <c r="AA2224" s="58"/>
      <c r="AB2224" s="58"/>
      <c r="AC2224" s="62"/>
      <c r="AD2224" s="91"/>
      <c r="AE2224" s="62"/>
      <c r="AF2224" s="62"/>
      <c r="AG2224" s="62"/>
      <c r="AH2224" s="92"/>
      <c r="AI2224" s="62"/>
      <c r="AJ2224" s="62"/>
      <c r="AK2224" s="61"/>
    </row>
    <row r="2225" spans="1:37">
      <c r="A2225" s="93" t="s">
        <v>112</v>
      </c>
      <c r="B2225" s="58"/>
      <c r="C2225" s="59"/>
      <c r="D2225" s="58"/>
      <c r="E2225" s="58"/>
      <c r="F2225" s="94" t="s">
        <v>21</v>
      </c>
      <c r="G2225" s="58"/>
      <c r="H2225" s="59"/>
      <c r="I2225" s="58"/>
      <c r="J2225" s="58"/>
      <c r="K2225" s="94" t="s">
        <v>21</v>
      </c>
      <c r="L2225" s="58"/>
      <c r="M2225" s="59"/>
      <c r="N2225" s="58"/>
      <c r="O2225" s="58"/>
      <c r="P2225" s="94" t="s">
        <v>21</v>
      </c>
      <c r="Q2225" s="101"/>
      <c r="R2225" s="59"/>
      <c r="S2225" s="62"/>
      <c r="T2225" s="62"/>
      <c r="AD2225" s="87" t="s">
        <v>113</v>
      </c>
      <c r="AE2225" s="58"/>
      <c r="AF2225" s="58"/>
      <c r="AG2225" s="58"/>
      <c r="AH2225" s="72"/>
      <c r="AI2225" s="58"/>
      <c r="AJ2225" s="58"/>
      <c r="AK2225" s="59"/>
    </row>
    <row r="2226" spans="1:37">
      <c r="AD2226" s="91" t="s">
        <v>114</v>
      </c>
      <c r="AE2226" s="62"/>
      <c r="AF2226" s="62"/>
      <c r="AG2226" s="62"/>
      <c r="AH2226" s="92"/>
      <c r="AI2226" s="62"/>
      <c r="AJ2226" s="62"/>
      <c r="AK2226" s="61"/>
    </row>
    <row r="2227" spans="1:37">
      <c r="A2227" s="102"/>
      <c r="B2227" s="76"/>
      <c r="C2227" s="76"/>
      <c r="D2227" s="76"/>
      <c r="E2227" s="76" t="s">
        <v>100</v>
      </c>
      <c r="F2227" s="76"/>
      <c r="G2227" s="76"/>
      <c r="H2227" s="76"/>
      <c r="I2227" s="76"/>
      <c r="J2227" s="76"/>
      <c r="K2227" s="76"/>
      <c r="L2227" s="76"/>
      <c r="M2227" s="76"/>
      <c r="N2227" s="85" t="s">
        <v>40</v>
      </c>
      <c r="O2227" s="76"/>
      <c r="P2227" s="76"/>
      <c r="Q2227" s="76"/>
      <c r="R2227" s="76"/>
      <c r="S2227" s="76"/>
      <c r="T2227" s="76" t="s">
        <v>101</v>
      </c>
      <c r="U2227" s="76"/>
      <c r="V2227" s="76"/>
      <c r="W2227" s="76"/>
      <c r="X2227" s="76"/>
      <c r="Y2227" s="76"/>
      <c r="Z2227" s="76"/>
      <c r="AA2227" s="76"/>
      <c r="AB2227" s="80"/>
      <c r="AD2227" s="87" t="s">
        <v>115</v>
      </c>
      <c r="AE2227" s="58"/>
      <c r="AF2227" s="58"/>
      <c r="AG2227" s="58"/>
      <c r="AH2227" s="72"/>
      <c r="AI2227" s="58"/>
      <c r="AJ2227" s="58"/>
      <c r="AK2227" s="59"/>
    </row>
    <row r="2228" spans="1:37">
      <c r="A2228" s="103" t="s">
        <v>116</v>
      </c>
      <c r="B2228" s="104" t="s">
        <v>117</v>
      </c>
      <c r="C2228" s="104"/>
      <c r="D2228" s="104"/>
      <c r="E2228" s="104"/>
      <c r="F2228" s="104"/>
      <c r="G2228" s="105"/>
      <c r="H2228" s="104" t="s">
        <v>118</v>
      </c>
      <c r="I2228" s="104"/>
      <c r="J2228" s="105"/>
      <c r="K2228" s="106" t="s">
        <v>119</v>
      </c>
      <c r="L2228" s="107" t="s">
        <v>120</v>
      </c>
      <c r="M2228" s="108"/>
      <c r="N2228" s="109" t="s">
        <v>94</v>
      </c>
      <c r="O2228" s="105" t="s">
        <v>116</v>
      </c>
      <c r="P2228" s="104" t="s">
        <v>117</v>
      </c>
      <c r="Q2228" s="104"/>
      <c r="R2228" s="104"/>
      <c r="S2228" s="104"/>
      <c r="T2228" s="104"/>
      <c r="U2228" s="105"/>
      <c r="V2228" s="104" t="s">
        <v>118</v>
      </c>
      <c r="W2228" s="104"/>
      <c r="X2228" s="105"/>
      <c r="Y2228" s="106" t="s">
        <v>119</v>
      </c>
      <c r="Z2228" s="107" t="s">
        <v>120</v>
      </c>
      <c r="AA2228" s="108"/>
      <c r="AB2228" s="109" t="s">
        <v>94</v>
      </c>
    </row>
    <row r="2229" spans="1:37">
      <c r="A2229" s="110" t="s">
        <v>121</v>
      </c>
      <c r="B2229" s="111"/>
      <c r="C2229" s="111"/>
      <c r="D2229" s="111"/>
      <c r="E2229" s="111"/>
      <c r="F2229" s="111"/>
      <c r="G2229" s="112"/>
      <c r="H2229" s="111"/>
      <c r="I2229" s="111"/>
      <c r="J2229" s="112"/>
      <c r="K2229" s="113"/>
      <c r="L2229" s="114"/>
      <c r="M2229" s="115"/>
      <c r="N2229" s="116"/>
      <c r="O2229" s="117" t="s">
        <v>121</v>
      </c>
      <c r="P2229" s="111"/>
      <c r="Q2229" s="111"/>
      <c r="R2229" s="111"/>
      <c r="S2229" s="111"/>
      <c r="T2229" s="111"/>
      <c r="U2229" s="112"/>
      <c r="V2229" s="111"/>
      <c r="W2229" s="111"/>
      <c r="X2229" s="112"/>
      <c r="Y2229" s="113"/>
      <c r="Z2229" s="114"/>
      <c r="AA2229" s="115"/>
      <c r="AB2229" s="116"/>
      <c r="AD2229" s="64" t="s">
        <v>122</v>
      </c>
    </row>
    <row r="2230" spans="1:37">
      <c r="A2230" s="110" t="s">
        <v>123</v>
      </c>
      <c r="B2230" s="111"/>
      <c r="C2230" s="111"/>
      <c r="D2230" s="111"/>
      <c r="E2230" s="111"/>
      <c r="F2230" s="111"/>
      <c r="G2230" s="112"/>
      <c r="H2230" s="111"/>
      <c r="I2230" s="111"/>
      <c r="J2230" s="112"/>
      <c r="K2230" s="118"/>
      <c r="L2230" s="119"/>
      <c r="M2230" s="112"/>
      <c r="N2230" s="116"/>
      <c r="O2230" s="117" t="s">
        <v>123</v>
      </c>
      <c r="P2230" s="111"/>
      <c r="Q2230" s="111"/>
      <c r="R2230" s="111"/>
      <c r="S2230" s="111"/>
      <c r="T2230" s="111"/>
      <c r="U2230" s="112"/>
      <c r="V2230" s="111"/>
      <c r="W2230" s="111"/>
      <c r="X2230" s="112"/>
      <c r="Y2230" s="118"/>
      <c r="Z2230" s="119"/>
      <c r="AA2230" s="112"/>
      <c r="AB2230" s="116"/>
      <c r="AD2230" s="120"/>
      <c r="AE2230" s="58"/>
      <c r="AF2230" s="58"/>
      <c r="AG2230" s="58"/>
      <c r="AH2230" s="58"/>
      <c r="AI2230" s="58"/>
      <c r="AJ2230" s="58"/>
      <c r="AK2230" s="58"/>
    </row>
    <row r="2231" spans="1:37">
      <c r="A2231" s="110" t="s">
        <v>124</v>
      </c>
      <c r="B2231" s="111"/>
      <c r="C2231" s="111"/>
      <c r="D2231" s="111"/>
      <c r="E2231" s="111"/>
      <c r="F2231" s="111"/>
      <c r="G2231" s="112"/>
      <c r="H2231" s="111"/>
      <c r="I2231" s="111"/>
      <c r="J2231" s="112"/>
      <c r="K2231" s="118"/>
      <c r="L2231" s="119"/>
      <c r="M2231" s="112"/>
      <c r="N2231" s="116"/>
      <c r="O2231" s="117" t="s">
        <v>124</v>
      </c>
      <c r="P2231" s="111"/>
      <c r="Q2231" s="111"/>
      <c r="R2231" s="111"/>
      <c r="S2231" s="111"/>
      <c r="T2231" s="111"/>
      <c r="U2231" s="112"/>
      <c r="V2231" s="111"/>
      <c r="W2231" s="111"/>
      <c r="X2231" s="112"/>
      <c r="Y2231" s="118"/>
      <c r="Z2231" s="119"/>
      <c r="AA2231" s="112"/>
      <c r="AB2231" s="116"/>
      <c r="AD2231" s="64" t="s">
        <v>96</v>
      </c>
    </row>
    <row r="2232" spans="1:37">
      <c r="A2232" s="110" t="s">
        <v>125</v>
      </c>
      <c r="B2232" s="111"/>
      <c r="C2232" s="111"/>
      <c r="D2232" s="111"/>
      <c r="E2232" s="111"/>
      <c r="F2232" s="111"/>
      <c r="G2232" s="112"/>
      <c r="H2232" s="111"/>
      <c r="I2232" s="111"/>
      <c r="J2232" s="112"/>
      <c r="K2232" s="118"/>
      <c r="L2232" s="119"/>
      <c r="M2232" s="112"/>
      <c r="N2232" s="116"/>
      <c r="O2232" s="117" t="s">
        <v>125</v>
      </c>
      <c r="P2232" s="111"/>
      <c r="Q2232" s="111"/>
      <c r="R2232" s="111"/>
      <c r="S2232" s="111"/>
      <c r="T2232" s="111"/>
      <c r="U2232" s="112"/>
      <c r="V2232" s="111"/>
      <c r="W2232" s="111"/>
      <c r="X2232" s="112"/>
      <c r="Y2232" s="118"/>
      <c r="Z2232" s="119"/>
      <c r="AA2232" s="112"/>
      <c r="AB2232" s="116"/>
      <c r="AD2232" s="120"/>
      <c r="AE2232" s="58"/>
      <c r="AF2232" s="58"/>
      <c r="AG2232" s="58"/>
      <c r="AH2232" s="58"/>
      <c r="AI2232" s="58"/>
      <c r="AJ2232" s="58"/>
      <c r="AK2232" s="58"/>
    </row>
    <row r="2233" spans="1:37">
      <c r="A2233" s="110" t="s">
        <v>126</v>
      </c>
      <c r="B2233" s="111"/>
      <c r="C2233" s="111"/>
      <c r="D2233" s="111"/>
      <c r="E2233" s="111"/>
      <c r="F2233" s="111"/>
      <c r="G2233" s="112"/>
      <c r="H2233" s="111"/>
      <c r="I2233" s="111"/>
      <c r="J2233" s="112"/>
      <c r="K2233" s="118"/>
      <c r="L2233" s="119"/>
      <c r="M2233" s="112"/>
      <c r="N2233" s="116"/>
      <c r="O2233" s="117" t="s">
        <v>126</v>
      </c>
      <c r="P2233" s="111"/>
      <c r="Q2233" s="111"/>
      <c r="R2233" s="111"/>
      <c r="S2233" s="111"/>
      <c r="T2233" s="111"/>
      <c r="U2233" s="112"/>
      <c r="V2233" s="111"/>
      <c r="W2233" s="111"/>
      <c r="X2233" s="112"/>
      <c r="Y2233" s="118"/>
      <c r="Z2233" s="119"/>
      <c r="AA2233" s="112"/>
      <c r="AB2233" s="116"/>
      <c r="AD2233" s="64" t="s">
        <v>127</v>
      </c>
    </row>
    <row r="2234" spans="1:37">
      <c r="A2234" s="121" t="s">
        <v>128</v>
      </c>
      <c r="B2234" s="58"/>
      <c r="C2234" s="58"/>
      <c r="D2234" s="58"/>
      <c r="E2234" s="58"/>
      <c r="F2234" s="58"/>
      <c r="G2234" s="72"/>
      <c r="H2234" s="58"/>
      <c r="I2234" s="58"/>
      <c r="J2234" s="72"/>
      <c r="K2234" s="122"/>
      <c r="L2234" s="123"/>
      <c r="M2234" s="72"/>
      <c r="N2234" s="59"/>
      <c r="O2234" s="124" t="s">
        <v>128</v>
      </c>
      <c r="P2234" s="58"/>
      <c r="Q2234" s="58"/>
      <c r="R2234" s="58"/>
      <c r="S2234" s="58"/>
      <c r="T2234" s="58"/>
      <c r="U2234" s="72"/>
      <c r="V2234" s="58"/>
      <c r="W2234" s="58"/>
      <c r="X2234" s="72"/>
      <c r="Y2234" s="122"/>
      <c r="Z2234" s="123"/>
      <c r="AA2234" s="72"/>
      <c r="AB2234" s="59"/>
      <c r="AD2234" s="120"/>
      <c r="AE2234" s="125" t="str">
        <f>Daten!$A$35</f>
        <v>Fredenbeck</v>
      </c>
      <c r="AF2234" s="58"/>
      <c r="AG2234" s="58"/>
      <c r="AH2234" s="58"/>
      <c r="AI2234" s="58"/>
      <c r="AJ2234" s="58"/>
      <c r="AK2234" s="58"/>
    </row>
    <row r="2235" spans="1:37">
      <c r="A2235" s="65" t="s">
        <v>129</v>
      </c>
      <c r="N2235" s="61"/>
      <c r="O2235" s="64" t="s">
        <v>129</v>
      </c>
      <c r="AB2235" s="61"/>
      <c r="AD2235" s="64" t="s">
        <v>130</v>
      </c>
    </row>
    <row r="2236" spans="1:37">
      <c r="A2236" s="57"/>
      <c r="B2236" s="58"/>
      <c r="C2236" s="58"/>
      <c r="D2236" s="58"/>
      <c r="E2236" s="58"/>
      <c r="F2236" s="58"/>
      <c r="G2236" s="58"/>
      <c r="H2236" s="58"/>
      <c r="I2236" s="58"/>
      <c r="J2236" s="58"/>
      <c r="K2236" s="58"/>
      <c r="L2236" s="58"/>
      <c r="M2236" s="58"/>
      <c r="N2236" s="59"/>
      <c r="O2236" s="58"/>
      <c r="P2236" s="58"/>
      <c r="Q2236" s="58"/>
      <c r="R2236" s="58"/>
      <c r="S2236" s="58"/>
      <c r="T2236" s="58"/>
      <c r="U2236" s="58"/>
      <c r="V2236" s="58"/>
      <c r="W2236" s="58"/>
      <c r="X2236" s="58"/>
      <c r="Y2236" s="58"/>
      <c r="Z2236" s="58"/>
      <c r="AA2236" s="58"/>
      <c r="AB2236" s="59"/>
      <c r="AD2236" s="58"/>
      <c r="AE2236" s="126" t="str">
        <f>Daten!$A$32</f>
        <v>05.05.2017</v>
      </c>
      <c r="AF2236" s="58"/>
      <c r="AG2236" s="58"/>
      <c r="AH2236" s="58"/>
      <c r="AI2236" s="58"/>
      <c r="AJ2236" s="58"/>
      <c r="AK2236" s="58"/>
    </row>
    <row r="2237" spans="1:37" ht="12" customHeight="1"/>
    <row r="2238" spans="1:37">
      <c r="A2238" s="51" t="s">
        <v>95</v>
      </c>
      <c r="B2238" s="52"/>
      <c r="C2238" s="52"/>
      <c r="D2238" s="52"/>
      <c r="E2238" s="53"/>
      <c r="F2238" s="54" t="s">
        <v>96</v>
      </c>
      <c r="G2238" s="52"/>
      <c r="H2238" s="52"/>
      <c r="I2238" s="52"/>
      <c r="J2238" s="52"/>
      <c r="K2238" s="52"/>
      <c r="L2238" s="52"/>
      <c r="M2238" s="52"/>
      <c r="N2238" s="52"/>
      <c r="O2238" s="52"/>
      <c r="P2238" s="53"/>
      <c r="Q2238" s="54" t="s">
        <v>97</v>
      </c>
      <c r="R2238" s="52"/>
      <c r="S2238" s="52"/>
      <c r="T2238" s="52"/>
      <c r="U2238" s="52"/>
      <c r="V2238" s="52"/>
      <c r="W2238" s="52"/>
      <c r="X2238" s="52"/>
      <c r="Y2238" s="52"/>
      <c r="Z2238" s="52"/>
      <c r="AA2238" s="52"/>
      <c r="AB2238" s="53"/>
      <c r="AC2238" s="55" t="s">
        <v>98</v>
      </c>
    </row>
    <row r="2239" spans="1:37">
      <c r="A2239" s="57"/>
      <c r="B2239" s="58"/>
      <c r="C2239" s="58"/>
      <c r="D2239" s="58"/>
      <c r="E2239" s="59"/>
      <c r="F2239" s="58"/>
      <c r="G2239" s="58"/>
      <c r="H2239" s="58"/>
      <c r="I2239" s="58"/>
      <c r="J2239" s="58"/>
      <c r="K2239" s="58"/>
      <c r="L2239" s="58"/>
      <c r="M2239" s="58"/>
      <c r="N2239" s="58"/>
      <c r="O2239" s="58"/>
      <c r="P2239" s="59"/>
      <c r="Q2239" s="58"/>
      <c r="R2239" s="58" t="e">
        <f ca="1">SamstagHaupt!P93</f>
        <v>#N/A</v>
      </c>
      <c r="S2239" s="58"/>
      <c r="T2239" s="58"/>
      <c r="U2239" s="58"/>
      <c r="V2239" s="58"/>
      <c r="W2239" s="58"/>
      <c r="X2239" s="58"/>
      <c r="Y2239" s="58"/>
      <c r="Z2239" s="58"/>
      <c r="AA2239" s="58" t="str">
        <f>SamstagHaupt!N93</f>
        <v>F40</v>
      </c>
      <c r="AB2239" s="59"/>
      <c r="AC2239" s="55" t="s">
        <v>99</v>
      </c>
    </row>
    <row r="2240" spans="1:37" ht="15.95" customHeight="1">
      <c r="A2240" s="60" t="s">
        <v>100</v>
      </c>
      <c r="C2240" s="56" t="e">
        <f ca="1">SamstagHaupt!I93</f>
        <v>#N/A</v>
      </c>
      <c r="M2240" s="61"/>
      <c r="N2240" s="62" t="s">
        <v>101</v>
      </c>
      <c r="O2240" s="63"/>
      <c r="P2240" s="56" t="e">
        <f ca="1">SamstagHaupt!M93</f>
        <v>#N/A</v>
      </c>
      <c r="AB2240" s="61"/>
    </row>
    <row r="2241" spans="1:37">
      <c r="A2241" s="57"/>
      <c r="B2241" s="58"/>
      <c r="C2241" s="58"/>
      <c r="M2241" s="61"/>
      <c r="N2241" s="62"/>
      <c r="AB2241" s="61"/>
      <c r="AD2241" s="64" t="s">
        <v>37</v>
      </c>
      <c r="AG2241" s="64" t="s">
        <v>102</v>
      </c>
      <c r="AJ2241" s="64" t="s">
        <v>39</v>
      </c>
    </row>
    <row r="2242" spans="1:37">
      <c r="A2242" s="65" t="s">
        <v>100</v>
      </c>
      <c r="C2242" s="66"/>
      <c r="D2242" s="67"/>
      <c r="E2242" s="67"/>
      <c r="F2242" s="67"/>
      <c r="G2242" s="67"/>
      <c r="H2242" s="68"/>
      <c r="I2242" s="67"/>
      <c r="J2242" s="67"/>
      <c r="K2242" s="67"/>
      <c r="L2242" s="67"/>
      <c r="M2242" s="68"/>
      <c r="N2242" s="67"/>
      <c r="O2242" s="67"/>
      <c r="P2242" s="67"/>
      <c r="Q2242" s="67"/>
      <c r="R2242" s="68"/>
      <c r="S2242" s="67"/>
      <c r="T2242" s="67"/>
      <c r="U2242" s="67"/>
      <c r="V2242" s="67"/>
      <c r="W2242" s="68"/>
      <c r="X2242" s="67"/>
      <c r="Y2242" s="67"/>
      <c r="Z2242" s="67"/>
      <c r="AA2242" s="67"/>
      <c r="AB2242" s="68"/>
      <c r="AC2242" s="62"/>
      <c r="AD2242" s="69"/>
      <c r="AE2242" s="53"/>
      <c r="AF2242" s="62"/>
      <c r="AG2242" s="69"/>
      <c r="AH2242" s="53"/>
      <c r="AJ2242" s="69"/>
      <c r="AK2242" s="53"/>
    </row>
    <row r="2243" spans="1:37">
      <c r="A2243" s="70" t="s">
        <v>101</v>
      </c>
      <c r="B2243" s="58"/>
      <c r="C2243" s="71"/>
      <c r="D2243" s="72"/>
      <c r="E2243" s="72"/>
      <c r="F2243" s="72"/>
      <c r="G2243" s="72"/>
      <c r="H2243" s="59"/>
      <c r="I2243" s="72"/>
      <c r="J2243" s="72"/>
      <c r="K2243" s="72"/>
      <c r="L2243" s="72"/>
      <c r="M2243" s="59"/>
      <c r="N2243" s="72"/>
      <c r="O2243" s="72"/>
      <c r="P2243" s="72"/>
      <c r="Q2243" s="72"/>
      <c r="R2243" s="59"/>
      <c r="S2243" s="72"/>
      <c r="T2243" s="72"/>
      <c r="U2243" s="72"/>
      <c r="V2243" s="72"/>
      <c r="W2243" s="59"/>
      <c r="X2243" s="72"/>
      <c r="Y2243" s="72"/>
      <c r="Z2243" s="72"/>
      <c r="AA2243" s="72"/>
      <c r="AB2243" s="59"/>
      <c r="AC2243" s="62"/>
      <c r="AD2243" s="462">
        <f>SamstagHaupt!C93</f>
        <v>18</v>
      </c>
      <c r="AE2243" s="463"/>
      <c r="AF2243" s="62"/>
      <c r="AG2243" s="462">
        <f>SamstagHaupt!E93</f>
        <v>72</v>
      </c>
      <c r="AH2243" s="463"/>
      <c r="AJ2243" s="462">
        <f>SamstagHaupt!F93</f>
        <v>4</v>
      </c>
      <c r="AK2243" s="463"/>
    </row>
    <row r="2244" spans="1:37">
      <c r="A2244" s="65" t="s">
        <v>100</v>
      </c>
      <c r="C2244" s="66"/>
      <c r="D2244" s="67"/>
      <c r="E2244" s="67"/>
      <c r="F2244" s="67"/>
      <c r="G2244" s="67"/>
      <c r="H2244" s="68"/>
      <c r="I2244" s="67"/>
      <c r="J2244" s="67"/>
      <c r="K2244" s="67"/>
      <c r="L2244" s="67"/>
      <c r="M2244" s="68"/>
      <c r="N2244" s="67"/>
      <c r="O2244" s="67"/>
      <c r="P2244" s="67"/>
      <c r="Q2244" s="67"/>
      <c r="R2244" s="68"/>
      <c r="S2244" s="67"/>
      <c r="T2244" s="67"/>
      <c r="U2244" s="67"/>
      <c r="V2244" s="67"/>
      <c r="W2244" s="68"/>
      <c r="X2244" s="67"/>
      <c r="Y2244" s="67"/>
      <c r="Z2244" s="67"/>
      <c r="AA2244" s="67"/>
      <c r="AB2244" s="68"/>
      <c r="AC2244" s="62"/>
      <c r="AD2244" s="57"/>
      <c r="AE2244" s="59"/>
      <c r="AF2244" s="62"/>
      <c r="AG2244" s="57"/>
      <c r="AH2244" s="59"/>
      <c r="AJ2244" s="57"/>
      <c r="AK2244" s="59"/>
    </row>
    <row r="2245" spans="1:37">
      <c r="A2245" s="70" t="s">
        <v>101</v>
      </c>
      <c r="B2245" s="58"/>
      <c r="C2245" s="71"/>
      <c r="D2245" s="72"/>
      <c r="E2245" s="72"/>
      <c r="F2245" s="72"/>
      <c r="G2245" s="72"/>
      <c r="H2245" s="59"/>
      <c r="I2245" s="72"/>
      <c r="J2245" s="72"/>
      <c r="K2245" s="72"/>
      <c r="L2245" s="72"/>
      <c r="M2245" s="59"/>
      <c r="N2245" s="72"/>
      <c r="O2245" s="72"/>
      <c r="P2245" s="72"/>
      <c r="Q2245" s="72"/>
      <c r="R2245" s="59"/>
      <c r="S2245" s="72"/>
      <c r="T2245" s="72"/>
      <c r="U2245" s="72"/>
      <c r="V2245" s="72"/>
      <c r="W2245" s="59"/>
      <c r="X2245" s="72"/>
      <c r="Y2245" s="72"/>
      <c r="Z2245" s="72"/>
      <c r="AA2245" s="72"/>
      <c r="AB2245" s="59"/>
      <c r="AC2245" s="62"/>
      <c r="AD2245" s="62"/>
      <c r="AE2245" s="62"/>
      <c r="AF2245" s="62"/>
      <c r="AG2245" s="62"/>
    </row>
    <row r="2246" spans="1:37">
      <c r="A2246" s="65" t="s">
        <v>100</v>
      </c>
      <c r="C2246" s="66"/>
      <c r="D2246" s="67"/>
      <c r="E2246" s="67"/>
      <c r="F2246" s="67"/>
      <c r="G2246" s="67"/>
      <c r="H2246" s="68"/>
      <c r="I2246" s="67"/>
      <c r="J2246" s="67"/>
      <c r="K2246" s="67"/>
      <c r="L2246" s="67"/>
      <c r="M2246" s="68"/>
      <c r="N2246" s="67"/>
      <c r="O2246" s="67"/>
      <c r="P2246" s="67"/>
      <c r="Q2246" s="67"/>
      <c r="R2246" s="68"/>
      <c r="S2246" s="67"/>
      <c r="T2246" s="67"/>
      <c r="U2246" s="67"/>
      <c r="V2246" s="67"/>
      <c r="W2246" s="68"/>
      <c r="X2246" s="67"/>
      <c r="Y2246" s="67"/>
      <c r="Z2246" s="67"/>
      <c r="AA2246" s="67"/>
      <c r="AB2246" s="68"/>
      <c r="AC2246" s="62"/>
      <c r="AD2246" s="73" t="s">
        <v>103</v>
      </c>
      <c r="AE2246" s="62"/>
      <c r="AF2246" s="62"/>
      <c r="AG2246" s="62"/>
    </row>
    <row r="2247" spans="1:37">
      <c r="A2247" s="70" t="s">
        <v>101</v>
      </c>
      <c r="B2247" s="58"/>
      <c r="C2247" s="71"/>
      <c r="D2247" s="72"/>
      <c r="E2247" s="72"/>
      <c r="F2247" s="72"/>
      <c r="G2247" s="72"/>
      <c r="H2247" s="59"/>
      <c r="I2247" s="72"/>
      <c r="J2247" s="72"/>
      <c r="K2247" s="72"/>
      <c r="L2247" s="72"/>
      <c r="M2247" s="59"/>
      <c r="N2247" s="72"/>
      <c r="O2247" s="72"/>
      <c r="P2247" s="72"/>
      <c r="Q2247" s="72"/>
      <c r="R2247" s="59"/>
      <c r="S2247" s="72"/>
      <c r="T2247" s="72"/>
      <c r="U2247" s="72"/>
      <c r="V2247" s="72"/>
      <c r="W2247" s="59"/>
      <c r="X2247" s="72"/>
      <c r="Y2247" s="72"/>
      <c r="Z2247" s="72"/>
      <c r="AA2247" s="72"/>
      <c r="AB2247" s="59"/>
      <c r="AC2247" s="62"/>
      <c r="AD2247" s="62"/>
      <c r="AE2247" s="62"/>
      <c r="AF2247" s="62"/>
      <c r="AG2247" s="62"/>
    </row>
    <row r="2248" spans="1:37">
      <c r="A2248" s="65" t="s">
        <v>100</v>
      </c>
      <c r="C2248" s="66"/>
      <c r="D2248" s="67"/>
      <c r="E2248" s="67"/>
      <c r="F2248" s="67"/>
      <c r="G2248" s="67"/>
      <c r="H2248" s="68"/>
      <c r="I2248" s="67"/>
      <c r="J2248" s="67"/>
      <c r="K2248" s="67"/>
      <c r="L2248" s="67"/>
      <c r="M2248" s="68"/>
      <c r="N2248" s="67"/>
      <c r="O2248" s="67"/>
      <c r="P2248" s="67"/>
      <c r="Q2248" s="67"/>
      <c r="R2248" s="68"/>
      <c r="S2248" s="67"/>
      <c r="T2248" s="67"/>
      <c r="U2248" s="67"/>
      <c r="V2248" s="67"/>
      <c r="W2248" s="68"/>
      <c r="X2248" s="67"/>
      <c r="Y2248" s="67"/>
      <c r="Z2248" s="67"/>
      <c r="AA2248" s="67"/>
      <c r="AB2248" s="68"/>
      <c r="AC2248" s="62"/>
      <c r="AD2248" s="74" t="str">
        <f>Daten!$A$31</f>
        <v>DM Senioren 2017</v>
      </c>
      <c r="AE2248" s="58"/>
      <c r="AF2248" s="58"/>
      <c r="AG2248" s="58"/>
      <c r="AH2248" s="58"/>
      <c r="AI2248" s="58"/>
      <c r="AJ2248" s="58"/>
      <c r="AK2248" s="58"/>
    </row>
    <row r="2249" spans="1:37">
      <c r="A2249" s="70" t="s">
        <v>101</v>
      </c>
      <c r="B2249" s="58"/>
      <c r="C2249" s="71"/>
      <c r="D2249" s="72"/>
      <c r="E2249" s="72"/>
      <c r="F2249" s="72"/>
      <c r="G2249" s="72"/>
      <c r="H2249" s="59"/>
      <c r="I2249" s="72"/>
      <c r="J2249" s="72"/>
      <c r="K2249" s="72"/>
      <c r="L2249" s="72"/>
      <c r="M2249" s="59"/>
      <c r="N2249" s="72"/>
      <c r="O2249" s="72"/>
      <c r="P2249" s="72"/>
      <c r="Q2249" s="72"/>
      <c r="R2249" s="59"/>
      <c r="S2249" s="72"/>
      <c r="T2249" s="72"/>
      <c r="U2249" s="72"/>
      <c r="V2249" s="72"/>
      <c r="W2249" s="59"/>
      <c r="X2249" s="72"/>
      <c r="Y2249" s="72"/>
      <c r="Z2249" s="72"/>
      <c r="AA2249" s="72"/>
      <c r="AB2249" s="59"/>
      <c r="AC2249" s="62"/>
      <c r="AD2249" s="75" t="str">
        <f>SamstagHaupt!G93</f>
        <v>F40</v>
      </c>
      <c r="AE2249" s="76"/>
      <c r="AF2249" s="76"/>
      <c r="AG2249" s="75" t="s">
        <v>34</v>
      </c>
      <c r="AH2249" s="76"/>
      <c r="AI2249" s="76"/>
      <c r="AJ2249" s="76"/>
      <c r="AK2249" s="76"/>
    </row>
    <row r="2250" spans="1:37">
      <c r="A2250" s="65" t="s">
        <v>100</v>
      </c>
      <c r="C2250" s="66"/>
      <c r="D2250" s="67"/>
      <c r="E2250" s="67"/>
      <c r="F2250" s="67"/>
      <c r="G2250" s="67"/>
      <c r="H2250" s="68"/>
      <c r="I2250" s="67"/>
      <c r="J2250" s="67"/>
      <c r="K2250" s="67"/>
      <c r="L2250" s="67"/>
      <c r="M2250" s="68"/>
      <c r="N2250" s="67"/>
      <c r="O2250" s="67"/>
      <c r="P2250" s="67"/>
      <c r="Q2250" s="67"/>
      <c r="R2250" s="68"/>
      <c r="S2250" s="67"/>
      <c r="T2250" s="67"/>
      <c r="U2250" s="67"/>
      <c r="V2250" s="67"/>
      <c r="W2250" s="68"/>
      <c r="X2250" s="67"/>
      <c r="Y2250" s="67"/>
      <c r="Z2250" s="67"/>
      <c r="AA2250" s="67"/>
      <c r="AB2250" s="68"/>
      <c r="AC2250" s="62"/>
      <c r="AD2250" s="77"/>
      <c r="AE2250" s="62"/>
      <c r="AF2250" s="62"/>
      <c r="AG2250" s="62"/>
      <c r="AH2250" s="62"/>
      <c r="AI2250" s="62"/>
      <c r="AJ2250" s="62"/>
      <c r="AK2250" s="62"/>
    </row>
    <row r="2251" spans="1:37">
      <c r="A2251" s="70" t="s">
        <v>101</v>
      </c>
      <c r="B2251" s="58"/>
      <c r="C2251" s="71"/>
      <c r="D2251" s="72"/>
      <c r="E2251" s="72"/>
      <c r="F2251" s="72"/>
      <c r="G2251" s="72"/>
      <c r="H2251" s="59"/>
      <c r="I2251" s="72"/>
      <c r="J2251" s="72"/>
      <c r="K2251" s="72"/>
      <c r="L2251" s="72"/>
      <c r="M2251" s="59"/>
      <c r="N2251" s="72"/>
      <c r="O2251" s="72"/>
      <c r="P2251" s="72"/>
      <c r="Q2251" s="72"/>
      <c r="R2251" s="59"/>
      <c r="S2251" s="72"/>
      <c r="T2251" s="72"/>
      <c r="U2251" s="72"/>
      <c r="V2251" s="72"/>
      <c r="W2251" s="59"/>
      <c r="X2251" s="72"/>
      <c r="Y2251" s="72"/>
      <c r="Z2251" s="72"/>
      <c r="AA2251" s="72"/>
      <c r="AB2251" s="59"/>
      <c r="AC2251" s="62"/>
      <c r="AD2251" s="78" t="s">
        <v>104</v>
      </c>
      <c r="AE2251" s="76"/>
      <c r="AF2251" s="76"/>
      <c r="AG2251" s="76"/>
      <c r="AH2251" s="79"/>
      <c r="AI2251" s="76"/>
      <c r="AJ2251" s="76"/>
      <c r="AK2251" s="80"/>
    </row>
    <row r="2252" spans="1:37">
      <c r="D2252" s="64"/>
      <c r="AD2252" s="81"/>
      <c r="AE2252" s="52"/>
      <c r="AF2252" s="52"/>
      <c r="AG2252" s="52"/>
      <c r="AH2252" s="82"/>
      <c r="AI2252" s="52"/>
      <c r="AJ2252" s="52"/>
      <c r="AK2252" s="53"/>
    </row>
    <row r="2253" spans="1:37">
      <c r="A2253" s="83" t="s">
        <v>105</v>
      </c>
      <c r="B2253" s="76"/>
      <c r="C2253" s="80"/>
      <c r="D2253" s="84"/>
      <c r="E2253" s="84" t="s">
        <v>100</v>
      </c>
      <c r="F2253" s="85" t="s">
        <v>21</v>
      </c>
      <c r="G2253" s="84" t="s">
        <v>101</v>
      </c>
      <c r="H2253" s="86"/>
      <c r="I2253" s="84" t="s">
        <v>106</v>
      </c>
      <c r="J2253" s="84"/>
      <c r="K2253" s="84"/>
      <c r="L2253" s="84"/>
      <c r="M2253" s="86"/>
      <c r="N2253" s="84" t="s">
        <v>107</v>
      </c>
      <c r="O2253" s="84"/>
      <c r="P2253" s="84"/>
      <c r="Q2253" s="84"/>
      <c r="R2253" s="86"/>
      <c r="S2253" s="73"/>
      <c r="T2253" s="73"/>
      <c r="AD2253" s="87" t="s">
        <v>108</v>
      </c>
      <c r="AE2253" s="58"/>
      <c r="AF2253" s="58"/>
      <c r="AG2253" s="58"/>
      <c r="AH2253" s="72"/>
      <c r="AI2253" s="58"/>
      <c r="AJ2253" s="58"/>
      <c r="AK2253" s="59"/>
    </row>
    <row r="2254" spans="1:37">
      <c r="A2254" s="60"/>
      <c r="C2254" s="61"/>
      <c r="H2254" s="61"/>
      <c r="M2254" s="61"/>
      <c r="N2254" s="88"/>
      <c r="O2254" s="89"/>
      <c r="P2254" s="89"/>
      <c r="Q2254" s="89"/>
      <c r="R2254" s="90"/>
      <c r="S2254" s="62"/>
      <c r="T2254" s="56" t="s">
        <v>109</v>
      </c>
      <c r="AD2254" s="91"/>
      <c r="AE2254" s="62"/>
      <c r="AF2254" s="62"/>
      <c r="AG2254" s="62"/>
      <c r="AH2254" s="92"/>
      <c r="AI2254" s="62"/>
      <c r="AJ2254" s="62"/>
      <c r="AK2254" s="61"/>
    </row>
    <row r="2255" spans="1:37">
      <c r="A2255" s="93" t="s">
        <v>110</v>
      </c>
      <c r="B2255" s="58"/>
      <c r="C2255" s="59"/>
      <c r="D2255" s="58"/>
      <c r="E2255" s="58"/>
      <c r="F2255" s="94" t="s">
        <v>21</v>
      </c>
      <c r="G2255" s="58"/>
      <c r="H2255" s="59"/>
      <c r="I2255" s="58"/>
      <c r="J2255" s="58"/>
      <c r="K2255" s="94" t="s">
        <v>21</v>
      </c>
      <c r="L2255" s="58"/>
      <c r="M2255" s="59"/>
      <c r="N2255" s="95"/>
      <c r="O2255" s="95"/>
      <c r="P2255" s="96"/>
      <c r="Q2255" s="97"/>
      <c r="R2255" s="98"/>
      <c r="S2255" s="62"/>
      <c r="T2255" s="62"/>
      <c r="AD2255" s="87" t="s">
        <v>111</v>
      </c>
      <c r="AE2255" s="58"/>
      <c r="AF2255" s="58"/>
      <c r="AG2255" s="58"/>
      <c r="AH2255" s="72"/>
      <c r="AI2255" s="58"/>
      <c r="AJ2255" s="58"/>
      <c r="AK2255" s="59"/>
    </row>
    <row r="2256" spans="1:37">
      <c r="A2256" s="60"/>
      <c r="C2256" s="61"/>
      <c r="H2256" s="61"/>
      <c r="K2256" s="99"/>
      <c r="M2256" s="61"/>
      <c r="N2256" s="62"/>
      <c r="Q2256" s="100"/>
      <c r="R2256" s="61"/>
      <c r="S2256" s="62"/>
      <c r="T2256" s="58"/>
      <c r="U2256" s="58"/>
      <c r="V2256" s="58"/>
      <c r="W2256" s="58"/>
      <c r="X2256" s="58"/>
      <c r="Y2256" s="58"/>
      <c r="Z2256" s="58"/>
      <c r="AA2256" s="58"/>
      <c r="AB2256" s="58"/>
      <c r="AC2256" s="62"/>
      <c r="AD2256" s="91"/>
      <c r="AE2256" s="62"/>
      <c r="AF2256" s="62"/>
      <c r="AG2256" s="62"/>
      <c r="AH2256" s="92"/>
      <c r="AI2256" s="62"/>
      <c r="AJ2256" s="62"/>
      <c r="AK2256" s="61"/>
    </row>
    <row r="2257" spans="1:37">
      <c r="A2257" s="93" t="s">
        <v>112</v>
      </c>
      <c r="B2257" s="58"/>
      <c r="C2257" s="59"/>
      <c r="D2257" s="58"/>
      <c r="E2257" s="58"/>
      <c r="F2257" s="94" t="s">
        <v>21</v>
      </c>
      <c r="G2257" s="58"/>
      <c r="H2257" s="59"/>
      <c r="I2257" s="58"/>
      <c r="J2257" s="58"/>
      <c r="K2257" s="94" t="s">
        <v>21</v>
      </c>
      <c r="L2257" s="58"/>
      <c r="M2257" s="59"/>
      <c r="N2257" s="58"/>
      <c r="O2257" s="58"/>
      <c r="P2257" s="94" t="s">
        <v>21</v>
      </c>
      <c r="Q2257" s="101"/>
      <c r="R2257" s="59"/>
      <c r="S2257" s="62"/>
      <c r="T2257" s="62"/>
      <c r="AD2257" s="87" t="s">
        <v>113</v>
      </c>
      <c r="AE2257" s="58"/>
      <c r="AF2257" s="58"/>
      <c r="AG2257" s="58"/>
      <c r="AH2257" s="72"/>
      <c r="AI2257" s="58"/>
      <c r="AJ2257" s="58"/>
      <c r="AK2257" s="59"/>
    </row>
    <row r="2258" spans="1:37">
      <c r="AD2258" s="91" t="s">
        <v>114</v>
      </c>
      <c r="AE2258" s="62"/>
      <c r="AF2258" s="62"/>
      <c r="AG2258" s="62"/>
      <c r="AH2258" s="92"/>
      <c r="AI2258" s="62"/>
      <c r="AJ2258" s="62"/>
      <c r="AK2258" s="61"/>
    </row>
    <row r="2259" spans="1:37">
      <c r="A2259" s="102"/>
      <c r="B2259" s="76"/>
      <c r="C2259" s="76"/>
      <c r="D2259" s="76"/>
      <c r="E2259" s="76" t="s">
        <v>100</v>
      </c>
      <c r="F2259" s="76"/>
      <c r="G2259" s="76"/>
      <c r="H2259" s="76"/>
      <c r="I2259" s="76"/>
      <c r="J2259" s="76"/>
      <c r="K2259" s="76"/>
      <c r="L2259" s="76"/>
      <c r="M2259" s="76"/>
      <c r="N2259" s="85" t="s">
        <v>40</v>
      </c>
      <c r="O2259" s="76"/>
      <c r="P2259" s="76"/>
      <c r="Q2259" s="76"/>
      <c r="R2259" s="76"/>
      <c r="S2259" s="76"/>
      <c r="T2259" s="76" t="s">
        <v>101</v>
      </c>
      <c r="U2259" s="76"/>
      <c r="V2259" s="76"/>
      <c r="W2259" s="76"/>
      <c r="X2259" s="76"/>
      <c r="Y2259" s="76"/>
      <c r="Z2259" s="76"/>
      <c r="AA2259" s="76"/>
      <c r="AB2259" s="80"/>
      <c r="AD2259" s="87" t="s">
        <v>115</v>
      </c>
      <c r="AE2259" s="58"/>
      <c r="AF2259" s="58"/>
      <c r="AG2259" s="58"/>
      <c r="AH2259" s="72"/>
      <c r="AI2259" s="58"/>
      <c r="AJ2259" s="58"/>
      <c r="AK2259" s="59"/>
    </row>
    <row r="2260" spans="1:37">
      <c r="A2260" s="103" t="s">
        <v>116</v>
      </c>
      <c r="B2260" s="104" t="s">
        <v>117</v>
      </c>
      <c r="C2260" s="104"/>
      <c r="D2260" s="104"/>
      <c r="E2260" s="104"/>
      <c r="F2260" s="104"/>
      <c r="G2260" s="105"/>
      <c r="H2260" s="104" t="s">
        <v>118</v>
      </c>
      <c r="I2260" s="104"/>
      <c r="J2260" s="105"/>
      <c r="K2260" s="106" t="s">
        <v>119</v>
      </c>
      <c r="L2260" s="107" t="s">
        <v>120</v>
      </c>
      <c r="M2260" s="108"/>
      <c r="N2260" s="109" t="s">
        <v>94</v>
      </c>
      <c r="O2260" s="105" t="s">
        <v>116</v>
      </c>
      <c r="P2260" s="104" t="s">
        <v>117</v>
      </c>
      <c r="Q2260" s="104"/>
      <c r="R2260" s="104"/>
      <c r="S2260" s="104"/>
      <c r="T2260" s="104"/>
      <c r="U2260" s="105"/>
      <c r="V2260" s="104" t="s">
        <v>118</v>
      </c>
      <c r="W2260" s="104"/>
      <c r="X2260" s="105"/>
      <c r="Y2260" s="106" t="s">
        <v>119</v>
      </c>
      <c r="Z2260" s="107" t="s">
        <v>120</v>
      </c>
      <c r="AA2260" s="108"/>
      <c r="AB2260" s="109" t="s">
        <v>94</v>
      </c>
    </row>
    <row r="2261" spans="1:37">
      <c r="A2261" s="110" t="s">
        <v>121</v>
      </c>
      <c r="B2261" s="111"/>
      <c r="C2261" s="111"/>
      <c r="D2261" s="111"/>
      <c r="E2261" s="111"/>
      <c r="F2261" s="111"/>
      <c r="G2261" s="112"/>
      <c r="H2261" s="111"/>
      <c r="I2261" s="111"/>
      <c r="J2261" s="112"/>
      <c r="K2261" s="113"/>
      <c r="L2261" s="114"/>
      <c r="M2261" s="115"/>
      <c r="N2261" s="116"/>
      <c r="O2261" s="117" t="s">
        <v>121</v>
      </c>
      <c r="P2261" s="111"/>
      <c r="Q2261" s="111"/>
      <c r="R2261" s="111"/>
      <c r="S2261" s="111"/>
      <c r="T2261" s="111"/>
      <c r="U2261" s="112"/>
      <c r="V2261" s="111"/>
      <c r="W2261" s="111"/>
      <c r="X2261" s="112"/>
      <c r="Y2261" s="113"/>
      <c r="Z2261" s="114"/>
      <c r="AA2261" s="115"/>
      <c r="AB2261" s="116"/>
      <c r="AD2261" s="64" t="s">
        <v>122</v>
      </c>
    </row>
    <row r="2262" spans="1:37">
      <c r="A2262" s="110" t="s">
        <v>123</v>
      </c>
      <c r="B2262" s="111"/>
      <c r="C2262" s="111"/>
      <c r="D2262" s="111"/>
      <c r="E2262" s="111"/>
      <c r="F2262" s="111"/>
      <c r="G2262" s="112"/>
      <c r="H2262" s="111"/>
      <c r="I2262" s="111"/>
      <c r="J2262" s="112"/>
      <c r="K2262" s="118"/>
      <c r="L2262" s="119"/>
      <c r="M2262" s="112"/>
      <c r="N2262" s="116"/>
      <c r="O2262" s="117" t="s">
        <v>123</v>
      </c>
      <c r="P2262" s="111"/>
      <c r="Q2262" s="111"/>
      <c r="R2262" s="111"/>
      <c r="S2262" s="111"/>
      <c r="T2262" s="111"/>
      <c r="U2262" s="112"/>
      <c r="V2262" s="111"/>
      <c r="W2262" s="111"/>
      <c r="X2262" s="112"/>
      <c r="Y2262" s="118"/>
      <c r="Z2262" s="119"/>
      <c r="AA2262" s="112"/>
      <c r="AB2262" s="116"/>
      <c r="AD2262" s="120"/>
      <c r="AE2262" s="58"/>
      <c r="AF2262" s="58"/>
      <c r="AG2262" s="58"/>
      <c r="AH2262" s="58"/>
      <c r="AI2262" s="58"/>
      <c r="AJ2262" s="58"/>
      <c r="AK2262" s="58"/>
    </row>
    <row r="2263" spans="1:37">
      <c r="A2263" s="110" t="s">
        <v>124</v>
      </c>
      <c r="B2263" s="111"/>
      <c r="C2263" s="111"/>
      <c r="D2263" s="111"/>
      <c r="E2263" s="111"/>
      <c r="F2263" s="111"/>
      <c r="G2263" s="112"/>
      <c r="H2263" s="111"/>
      <c r="I2263" s="111"/>
      <c r="J2263" s="112"/>
      <c r="K2263" s="118"/>
      <c r="L2263" s="119"/>
      <c r="M2263" s="112"/>
      <c r="N2263" s="116"/>
      <c r="O2263" s="117" t="s">
        <v>124</v>
      </c>
      <c r="P2263" s="111"/>
      <c r="Q2263" s="111"/>
      <c r="R2263" s="111"/>
      <c r="S2263" s="111"/>
      <c r="T2263" s="111"/>
      <c r="U2263" s="112"/>
      <c r="V2263" s="111"/>
      <c r="W2263" s="111"/>
      <c r="X2263" s="112"/>
      <c r="Y2263" s="118"/>
      <c r="Z2263" s="119"/>
      <c r="AA2263" s="112"/>
      <c r="AB2263" s="116"/>
      <c r="AD2263" s="64" t="s">
        <v>96</v>
      </c>
    </row>
    <row r="2264" spans="1:37">
      <c r="A2264" s="110" t="s">
        <v>125</v>
      </c>
      <c r="B2264" s="111"/>
      <c r="C2264" s="111"/>
      <c r="D2264" s="111"/>
      <c r="E2264" s="111"/>
      <c r="F2264" s="111"/>
      <c r="G2264" s="112"/>
      <c r="H2264" s="111"/>
      <c r="I2264" s="111"/>
      <c r="J2264" s="112"/>
      <c r="K2264" s="118"/>
      <c r="L2264" s="119"/>
      <c r="M2264" s="112"/>
      <c r="N2264" s="116"/>
      <c r="O2264" s="117" t="s">
        <v>125</v>
      </c>
      <c r="P2264" s="111"/>
      <c r="Q2264" s="111"/>
      <c r="R2264" s="111"/>
      <c r="S2264" s="111"/>
      <c r="T2264" s="111"/>
      <c r="U2264" s="112"/>
      <c r="V2264" s="111"/>
      <c r="W2264" s="111"/>
      <c r="X2264" s="112"/>
      <c r="Y2264" s="118"/>
      <c r="Z2264" s="119"/>
      <c r="AA2264" s="112"/>
      <c r="AB2264" s="116"/>
      <c r="AD2264" s="120"/>
      <c r="AE2264" s="58"/>
      <c r="AF2264" s="58"/>
      <c r="AG2264" s="58"/>
      <c r="AH2264" s="58"/>
      <c r="AI2264" s="58"/>
      <c r="AJ2264" s="58"/>
      <c r="AK2264" s="58"/>
    </row>
    <row r="2265" spans="1:37">
      <c r="A2265" s="110" t="s">
        <v>126</v>
      </c>
      <c r="B2265" s="111"/>
      <c r="C2265" s="111"/>
      <c r="D2265" s="111"/>
      <c r="E2265" s="111"/>
      <c r="F2265" s="111"/>
      <c r="G2265" s="112"/>
      <c r="H2265" s="111"/>
      <c r="I2265" s="111"/>
      <c r="J2265" s="112"/>
      <c r="K2265" s="118"/>
      <c r="L2265" s="119"/>
      <c r="M2265" s="112"/>
      <c r="N2265" s="116"/>
      <c r="O2265" s="117" t="s">
        <v>126</v>
      </c>
      <c r="P2265" s="111"/>
      <c r="Q2265" s="111"/>
      <c r="R2265" s="111"/>
      <c r="S2265" s="111"/>
      <c r="T2265" s="111"/>
      <c r="U2265" s="112"/>
      <c r="V2265" s="111"/>
      <c r="W2265" s="111"/>
      <c r="X2265" s="112"/>
      <c r="Y2265" s="118"/>
      <c r="Z2265" s="119"/>
      <c r="AA2265" s="112"/>
      <c r="AB2265" s="116"/>
      <c r="AD2265" s="64" t="s">
        <v>127</v>
      </c>
    </row>
    <row r="2266" spans="1:37">
      <c r="A2266" s="121" t="s">
        <v>128</v>
      </c>
      <c r="B2266" s="58"/>
      <c r="C2266" s="58"/>
      <c r="D2266" s="58"/>
      <c r="E2266" s="58"/>
      <c r="F2266" s="58"/>
      <c r="G2266" s="72"/>
      <c r="H2266" s="58"/>
      <c r="I2266" s="58"/>
      <c r="J2266" s="72"/>
      <c r="K2266" s="122"/>
      <c r="L2266" s="123"/>
      <c r="M2266" s="72"/>
      <c r="N2266" s="59"/>
      <c r="O2266" s="124" t="s">
        <v>128</v>
      </c>
      <c r="P2266" s="58"/>
      <c r="Q2266" s="58"/>
      <c r="R2266" s="58"/>
      <c r="S2266" s="58"/>
      <c r="T2266" s="58"/>
      <c r="U2266" s="72"/>
      <c r="V2266" s="58"/>
      <c r="W2266" s="58"/>
      <c r="X2266" s="72"/>
      <c r="Y2266" s="122"/>
      <c r="Z2266" s="123"/>
      <c r="AA2266" s="72"/>
      <c r="AB2266" s="59"/>
      <c r="AD2266" s="120"/>
      <c r="AE2266" s="125" t="str">
        <f>Daten!$A$35</f>
        <v>Fredenbeck</v>
      </c>
      <c r="AF2266" s="58"/>
      <c r="AG2266" s="58"/>
      <c r="AH2266" s="58"/>
      <c r="AI2266" s="58"/>
      <c r="AJ2266" s="58"/>
      <c r="AK2266" s="58"/>
    </row>
    <row r="2267" spans="1:37">
      <c r="A2267" s="65" t="s">
        <v>129</v>
      </c>
      <c r="N2267" s="61"/>
      <c r="O2267" s="64" t="s">
        <v>129</v>
      </c>
      <c r="AB2267" s="61"/>
      <c r="AD2267" s="64" t="s">
        <v>130</v>
      </c>
    </row>
    <row r="2268" spans="1:37">
      <c r="A2268" s="57"/>
      <c r="B2268" s="58"/>
      <c r="C2268" s="58"/>
      <c r="D2268" s="58"/>
      <c r="E2268" s="58"/>
      <c r="F2268" s="58"/>
      <c r="G2268" s="58"/>
      <c r="H2268" s="58"/>
      <c r="I2268" s="58"/>
      <c r="J2268" s="58"/>
      <c r="K2268" s="58"/>
      <c r="L2268" s="58"/>
      <c r="M2268" s="58"/>
      <c r="N2268" s="59"/>
      <c r="O2268" s="58"/>
      <c r="P2268" s="58"/>
      <c r="Q2268" s="58"/>
      <c r="R2268" s="58"/>
      <c r="S2268" s="58"/>
      <c r="T2268" s="58"/>
      <c r="U2268" s="58"/>
      <c r="V2268" s="58"/>
      <c r="W2268" s="58"/>
      <c r="X2268" s="58"/>
      <c r="Y2268" s="58"/>
      <c r="Z2268" s="58"/>
      <c r="AA2268" s="58"/>
      <c r="AB2268" s="59"/>
      <c r="AD2268" s="58"/>
      <c r="AE2268" s="126" t="str">
        <f>Daten!$A$32</f>
        <v>05.05.2017</v>
      </c>
      <c r="AF2268" s="58"/>
      <c r="AG2268" s="58"/>
      <c r="AH2268" s="58"/>
      <c r="AI2268" s="58"/>
      <c r="AJ2268" s="58"/>
      <c r="AK2268" s="58"/>
    </row>
    <row r="2269" spans="1:37">
      <c r="A2269" s="51" t="s">
        <v>95</v>
      </c>
      <c r="B2269" s="52"/>
      <c r="C2269" s="52"/>
      <c r="D2269" s="52"/>
      <c r="E2269" s="53"/>
      <c r="F2269" s="54" t="s">
        <v>96</v>
      </c>
      <c r="G2269" s="52"/>
      <c r="H2269" s="52"/>
      <c r="I2269" s="52"/>
      <c r="J2269" s="52"/>
      <c r="K2269" s="52"/>
      <c r="L2269" s="52"/>
      <c r="M2269" s="52"/>
      <c r="N2269" s="52"/>
      <c r="O2269" s="52"/>
      <c r="P2269" s="53"/>
      <c r="Q2269" s="54" t="s">
        <v>97</v>
      </c>
      <c r="R2269" s="52"/>
      <c r="S2269" s="52"/>
      <c r="T2269" s="52"/>
      <c r="U2269" s="52"/>
      <c r="V2269" s="52"/>
      <c r="W2269" s="52"/>
      <c r="X2269" s="52"/>
      <c r="Y2269" s="52"/>
      <c r="Z2269" s="52"/>
      <c r="AA2269" s="52"/>
      <c r="AB2269" s="53"/>
      <c r="AC2269" s="55" t="s">
        <v>98</v>
      </c>
    </row>
    <row r="2270" spans="1:37">
      <c r="A2270" s="57"/>
      <c r="B2270" s="58"/>
      <c r="C2270" s="58"/>
      <c r="D2270" s="58"/>
      <c r="E2270" s="59"/>
      <c r="F2270" s="58"/>
      <c r="G2270" s="58"/>
      <c r="H2270" s="58"/>
      <c r="I2270" s="58"/>
      <c r="J2270" s="58"/>
      <c r="K2270" s="58"/>
      <c r="L2270" s="58"/>
      <c r="M2270" s="58"/>
      <c r="N2270" s="58"/>
      <c r="O2270" s="58"/>
      <c r="P2270" s="59"/>
      <c r="Q2270" s="58"/>
      <c r="R2270" s="58" t="e">
        <f ca="1">SamstagHaupt!P94</f>
        <v>#N/A</v>
      </c>
      <c r="S2270" s="58"/>
      <c r="T2270" s="58"/>
      <c r="U2270" s="58"/>
      <c r="V2270" s="58"/>
      <c r="W2270" s="58"/>
      <c r="X2270" s="58"/>
      <c r="Y2270" s="58"/>
      <c r="Z2270" s="58"/>
      <c r="AA2270" s="58" t="str">
        <f>SamstagHaupt!N94</f>
        <v>M50</v>
      </c>
      <c r="AB2270" s="59"/>
      <c r="AC2270" s="55" t="s">
        <v>99</v>
      </c>
    </row>
    <row r="2271" spans="1:37" ht="15.95" customHeight="1">
      <c r="A2271" s="60" t="s">
        <v>100</v>
      </c>
      <c r="C2271" s="56" t="e">
        <f ca="1">SamstagHaupt!I94</f>
        <v>#N/A</v>
      </c>
      <c r="M2271" s="61"/>
      <c r="N2271" s="62" t="s">
        <v>101</v>
      </c>
      <c r="O2271" s="63"/>
      <c r="P2271" s="56" t="e">
        <f ca="1">SamstagHaupt!M94</f>
        <v>#N/A</v>
      </c>
      <c r="AB2271" s="61"/>
    </row>
    <row r="2272" spans="1:37">
      <c r="A2272" s="57"/>
      <c r="B2272" s="58"/>
      <c r="C2272" s="58"/>
      <c r="M2272" s="61"/>
      <c r="N2272" s="62"/>
      <c r="AB2272" s="61"/>
      <c r="AD2272" s="64" t="s">
        <v>37</v>
      </c>
      <c r="AG2272" s="64" t="s">
        <v>102</v>
      </c>
      <c r="AJ2272" s="64" t="s">
        <v>39</v>
      </c>
    </row>
    <row r="2273" spans="1:37">
      <c r="A2273" s="65" t="s">
        <v>100</v>
      </c>
      <c r="C2273" s="66"/>
      <c r="D2273" s="67"/>
      <c r="E2273" s="67"/>
      <c r="F2273" s="67"/>
      <c r="G2273" s="67"/>
      <c r="H2273" s="68"/>
      <c r="I2273" s="67"/>
      <c r="J2273" s="67"/>
      <c r="K2273" s="67"/>
      <c r="L2273" s="67"/>
      <c r="M2273" s="68"/>
      <c r="N2273" s="67"/>
      <c r="O2273" s="67"/>
      <c r="P2273" s="67"/>
      <c r="Q2273" s="67"/>
      <c r="R2273" s="68"/>
      <c r="S2273" s="67"/>
      <c r="T2273" s="67"/>
      <c r="U2273" s="67"/>
      <c r="V2273" s="67"/>
      <c r="W2273" s="68"/>
      <c r="X2273" s="67"/>
      <c r="Y2273" s="67"/>
      <c r="Z2273" s="67"/>
      <c r="AA2273" s="67"/>
      <c r="AB2273" s="68"/>
      <c r="AC2273" s="62"/>
      <c r="AD2273" s="69"/>
      <c r="AE2273" s="53"/>
      <c r="AF2273" s="62"/>
      <c r="AG2273" s="69"/>
      <c r="AH2273" s="53"/>
      <c r="AJ2273" s="69"/>
      <c r="AK2273" s="53"/>
    </row>
    <row r="2274" spans="1:37">
      <c r="A2274" s="70" t="s">
        <v>101</v>
      </c>
      <c r="B2274" s="58"/>
      <c r="C2274" s="71"/>
      <c r="D2274" s="72"/>
      <c r="E2274" s="72"/>
      <c r="F2274" s="72"/>
      <c r="G2274" s="72"/>
      <c r="H2274" s="59"/>
      <c r="I2274" s="72"/>
      <c r="J2274" s="72"/>
      <c r="K2274" s="72"/>
      <c r="L2274" s="72"/>
      <c r="M2274" s="59"/>
      <c r="N2274" s="72"/>
      <c r="O2274" s="72"/>
      <c r="P2274" s="72"/>
      <c r="Q2274" s="72"/>
      <c r="R2274" s="59"/>
      <c r="S2274" s="72"/>
      <c r="T2274" s="72"/>
      <c r="U2274" s="72"/>
      <c r="V2274" s="72"/>
      <c r="W2274" s="59"/>
      <c r="X2274" s="72"/>
      <c r="Y2274" s="72"/>
      <c r="Z2274" s="72"/>
      <c r="AA2274" s="72"/>
      <c r="AB2274" s="59"/>
      <c r="AC2274" s="62"/>
      <c r="AD2274" s="462">
        <f>SamstagHaupt!C94</f>
        <v>19</v>
      </c>
      <c r="AE2274" s="463"/>
      <c r="AF2274" s="62"/>
      <c r="AG2274" s="462">
        <f>SamstagHaupt!E94</f>
        <v>73</v>
      </c>
      <c r="AH2274" s="463"/>
      <c r="AJ2274" s="462">
        <f>SamstagHaupt!F94</f>
        <v>1</v>
      </c>
      <c r="AK2274" s="463"/>
    </row>
    <row r="2275" spans="1:37">
      <c r="A2275" s="65" t="s">
        <v>100</v>
      </c>
      <c r="C2275" s="66"/>
      <c r="D2275" s="67"/>
      <c r="E2275" s="67"/>
      <c r="F2275" s="67"/>
      <c r="G2275" s="67"/>
      <c r="H2275" s="68"/>
      <c r="I2275" s="67"/>
      <c r="J2275" s="67"/>
      <c r="K2275" s="67"/>
      <c r="L2275" s="67"/>
      <c r="M2275" s="68"/>
      <c r="N2275" s="67"/>
      <c r="O2275" s="67"/>
      <c r="P2275" s="67"/>
      <c r="Q2275" s="67"/>
      <c r="R2275" s="68"/>
      <c r="S2275" s="67"/>
      <c r="T2275" s="67"/>
      <c r="U2275" s="67"/>
      <c r="V2275" s="67"/>
      <c r="W2275" s="68"/>
      <c r="X2275" s="67"/>
      <c r="Y2275" s="67"/>
      <c r="Z2275" s="67"/>
      <c r="AA2275" s="67"/>
      <c r="AB2275" s="68"/>
      <c r="AC2275" s="62"/>
      <c r="AD2275" s="57"/>
      <c r="AE2275" s="59"/>
      <c r="AF2275" s="62"/>
      <c r="AG2275" s="57"/>
      <c r="AH2275" s="59"/>
      <c r="AJ2275" s="57"/>
      <c r="AK2275" s="59"/>
    </row>
    <row r="2276" spans="1:37">
      <c r="A2276" s="70" t="s">
        <v>101</v>
      </c>
      <c r="B2276" s="58"/>
      <c r="C2276" s="71"/>
      <c r="D2276" s="72"/>
      <c r="E2276" s="72"/>
      <c r="F2276" s="72"/>
      <c r="G2276" s="72"/>
      <c r="H2276" s="59"/>
      <c r="I2276" s="72"/>
      <c r="J2276" s="72"/>
      <c r="K2276" s="72"/>
      <c r="L2276" s="72"/>
      <c r="M2276" s="59"/>
      <c r="N2276" s="72"/>
      <c r="O2276" s="72"/>
      <c r="P2276" s="72"/>
      <c r="Q2276" s="72"/>
      <c r="R2276" s="59"/>
      <c r="S2276" s="72"/>
      <c r="T2276" s="72"/>
      <c r="U2276" s="72"/>
      <c r="V2276" s="72"/>
      <c r="W2276" s="59"/>
      <c r="X2276" s="72"/>
      <c r="Y2276" s="72"/>
      <c r="Z2276" s="72"/>
      <c r="AA2276" s="72"/>
      <c r="AB2276" s="59"/>
      <c r="AC2276" s="62"/>
      <c r="AD2276" s="62"/>
      <c r="AE2276" s="62"/>
      <c r="AF2276" s="62"/>
      <c r="AG2276" s="62"/>
    </row>
    <row r="2277" spans="1:37">
      <c r="A2277" s="65" t="s">
        <v>100</v>
      </c>
      <c r="C2277" s="66"/>
      <c r="D2277" s="67"/>
      <c r="E2277" s="67"/>
      <c r="F2277" s="67"/>
      <c r="G2277" s="67"/>
      <c r="H2277" s="68"/>
      <c r="I2277" s="67"/>
      <c r="J2277" s="67"/>
      <c r="K2277" s="67"/>
      <c r="L2277" s="67"/>
      <c r="M2277" s="68"/>
      <c r="N2277" s="67"/>
      <c r="O2277" s="67"/>
      <c r="P2277" s="67"/>
      <c r="Q2277" s="67"/>
      <c r="R2277" s="68"/>
      <c r="S2277" s="67"/>
      <c r="T2277" s="67"/>
      <c r="U2277" s="67"/>
      <c r="V2277" s="67"/>
      <c r="W2277" s="68"/>
      <c r="X2277" s="67"/>
      <c r="Y2277" s="67"/>
      <c r="Z2277" s="67"/>
      <c r="AA2277" s="67"/>
      <c r="AB2277" s="68"/>
      <c r="AC2277" s="62"/>
      <c r="AD2277" s="73" t="s">
        <v>103</v>
      </c>
      <c r="AE2277" s="62"/>
      <c r="AF2277" s="62"/>
      <c r="AG2277" s="62"/>
    </row>
    <row r="2278" spans="1:37">
      <c r="A2278" s="70" t="s">
        <v>101</v>
      </c>
      <c r="B2278" s="58"/>
      <c r="C2278" s="71"/>
      <c r="D2278" s="72"/>
      <c r="E2278" s="72"/>
      <c r="F2278" s="72"/>
      <c r="G2278" s="72"/>
      <c r="H2278" s="59"/>
      <c r="I2278" s="72"/>
      <c r="J2278" s="72"/>
      <c r="K2278" s="72"/>
      <c r="L2278" s="72"/>
      <c r="M2278" s="59"/>
      <c r="N2278" s="72"/>
      <c r="O2278" s="72"/>
      <c r="P2278" s="72"/>
      <c r="Q2278" s="72"/>
      <c r="R2278" s="59"/>
      <c r="S2278" s="72"/>
      <c r="T2278" s="72"/>
      <c r="U2278" s="72"/>
      <c r="V2278" s="72"/>
      <c r="W2278" s="59"/>
      <c r="X2278" s="72"/>
      <c r="Y2278" s="72"/>
      <c r="Z2278" s="72"/>
      <c r="AA2278" s="72"/>
      <c r="AB2278" s="59"/>
      <c r="AC2278" s="62"/>
      <c r="AD2278" s="62"/>
      <c r="AE2278" s="62"/>
      <c r="AF2278" s="62"/>
      <c r="AG2278" s="62"/>
    </row>
    <row r="2279" spans="1:37">
      <c r="A2279" s="65" t="s">
        <v>100</v>
      </c>
      <c r="C2279" s="66"/>
      <c r="D2279" s="67"/>
      <c r="E2279" s="67"/>
      <c r="F2279" s="67"/>
      <c r="G2279" s="67"/>
      <c r="H2279" s="68"/>
      <c r="I2279" s="67"/>
      <c r="J2279" s="67"/>
      <c r="K2279" s="67"/>
      <c r="L2279" s="67"/>
      <c r="M2279" s="68"/>
      <c r="N2279" s="67"/>
      <c r="O2279" s="67"/>
      <c r="P2279" s="67"/>
      <c r="Q2279" s="67"/>
      <c r="R2279" s="68"/>
      <c r="S2279" s="67"/>
      <c r="T2279" s="67"/>
      <c r="U2279" s="67"/>
      <c r="V2279" s="67"/>
      <c r="W2279" s="68"/>
      <c r="X2279" s="67"/>
      <c r="Y2279" s="67"/>
      <c r="Z2279" s="67"/>
      <c r="AA2279" s="67"/>
      <c r="AB2279" s="68"/>
      <c r="AC2279" s="62"/>
      <c r="AD2279" s="74" t="str">
        <f>Daten!$A$31</f>
        <v>DM Senioren 2017</v>
      </c>
      <c r="AE2279" s="58"/>
      <c r="AF2279" s="58"/>
      <c r="AG2279" s="58"/>
      <c r="AH2279" s="58"/>
      <c r="AI2279" s="58"/>
      <c r="AJ2279" s="58"/>
      <c r="AK2279" s="58"/>
    </row>
    <row r="2280" spans="1:37">
      <c r="A2280" s="70" t="s">
        <v>101</v>
      </c>
      <c r="B2280" s="58"/>
      <c r="C2280" s="71"/>
      <c r="D2280" s="72"/>
      <c r="E2280" s="72"/>
      <c r="F2280" s="72"/>
      <c r="G2280" s="72"/>
      <c r="H2280" s="59"/>
      <c r="I2280" s="72"/>
      <c r="J2280" s="72"/>
      <c r="K2280" s="72"/>
      <c r="L2280" s="72"/>
      <c r="M2280" s="59"/>
      <c r="N2280" s="72"/>
      <c r="O2280" s="72"/>
      <c r="P2280" s="72"/>
      <c r="Q2280" s="72"/>
      <c r="R2280" s="59"/>
      <c r="S2280" s="72"/>
      <c r="T2280" s="72"/>
      <c r="U2280" s="72"/>
      <c r="V2280" s="72"/>
      <c r="W2280" s="59"/>
      <c r="X2280" s="72"/>
      <c r="Y2280" s="72"/>
      <c r="Z2280" s="72"/>
      <c r="AA2280" s="72"/>
      <c r="AB2280" s="59"/>
      <c r="AC2280" s="62"/>
      <c r="AD2280" s="75" t="str">
        <f>SamstagHaupt!G94</f>
        <v>M50</v>
      </c>
      <c r="AE2280" s="76"/>
      <c r="AF2280" s="76"/>
      <c r="AG2280" s="75" t="s">
        <v>34</v>
      </c>
      <c r="AH2280" s="76"/>
      <c r="AI2280" s="76"/>
      <c r="AJ2280" s="76"/>
      <c r="AK2280" s="76"/>
    </row>
    <row r="2281" spans="1:37">
      <c r="A2281" s="65" t="s">
        <v>100</v>
      </c>
      <c r="C2281" s="66"/>
      <c r="D2281" s="67"/>
      <c r="E2281" s="67"/>
      <c r="F2281" s="67"/>
      <c r="G2281" s="67"/>
      <c r="H2281" s="68"/>
      <c r="I2281" s="67"/>
      <c r="J2281" s="67"/>
      <c r="K2281" s="67"/>
      <c r="L2281" s="67"/>
      <c r="M2281" s="68"/>
      <c r="N2281" s="67"/>
      <c r="O2281" s="67"/>
      <c r="P2281" s="67"/>
      <c r="Q2281" s="67"/>
      <c r="R2281" s="68"/>
      <c r="S2281" s="67"/>
      <c r="T2281" s="67"/>
      <c r="U2281" s="67"/>
      <c r="V2281" s="67"/>
      <c r="W2281" s="68"/>
      <c r="X2281" s="67"/>
      <c r="Y2281" s="67"/>
      <c r="Z2281" s="67"/>
      <c r="AA2281" s="67"/>
      <c r="AB2281" s="68"/>
      <c r="AC2281" s="62"/>
      <c r="AD2281" s="77"/>
      <c r="AE2281" s="62"/>
      <c r="AF2281" s="62"/>
      <c r="AG2281" s="62"/>
      <c r="AH2281" s="62"/>
      <c r="AI2281" s="62"/>
      <c r="AJ2281" s="62"/>
      <c r="AK2281" s="62"/>
    </row>
    <row r="2282" spans="1:37">
      <c r="A2282" s="70" t="s">
        <v>101</v>
      </c>
      <c r="B2282" s="58"/>
      <c r="C2282" s="71"/>
      <c r="D2282" s="72"/>
      <c r="E2282" s="72"/>
      <c r="F2282" s="72"/>
      <c r="G2282" s="72"/>
      <c r="H2282" s="59"/>
      <c r="I2282" s="72"/>
      <c r="J2282" s="72"/>
      <c r="K2282" s="72"/>
      <c r="L2282" s="72"/>
      <c r="M2282" s="59"/>
      <c r="N2282" s="72"/>
      <c r="O2282" s="72"/>
      <c r="P2282" s="72"/>
      <c r="Q2282" s="72"/>
      <c r="R2282" s="59"/>
      <c r="S2282" s="72"/>
      <c r="T2282" s="72"/>
      <c r="U2282" s="72"/>
      <c r="V2282" s="72"/>
      <c r="W2282" s="59"/>
      <c r="X2282" s="72"/>
      <c r="Y2282" s="72"/>
      <c r="Z2282" s="72"/>
      <c r="AA2282" s="72"/>
      <c r="AB2282" s="59"/>
      <c r="AC2282" s="62"/>
      <c r="AD2282" s="78" t="s">
        <v>104</v>
      </c>
      <c r="AE2282" s="76"/>
      <c r="AF2282" s="76"/>
      <c r="AG2282" s="76"/>
      <c r="AH2282" s="79"/>
      <c r="AI2282" s="76"/>
      <c r="AJ2282" s="76"/>
      <c r="AK2282" s="80"/>
    </row>
    <row r="2283" spans="1:37">
      <c r="D2283" s="64"/>
      <c r="AD2283" s="81"/>
      <c r="AE2283" s="52"/>
      <c r="AF2283" s="52"/>
      <c r="AG2283" s="52"/>
      <c r="AH2283" s="82"/>
      <c r="AI2283" s="52"/>
      <c r="AJ2283" s="52"/>
      <c r="AK2283" s="53"/>
    </row>
    <row r="2284" spans="1:37">
      <c r="A2284" s="83" t="s">
        <v>105</v>
      </c>
      <c r="B2284" s="76"/>
      <c r="C2284" s="80"/>
      <c r="D2284" s="84"/>
      <c r="E2284" s="84" t="s">
        <v>100</v>
      </c>
      <c r="F2284" s="85" t="s">
        <v>21</v>
      </c>
      <c r="G2284" s="84" t="s">
        <v>101</v>
      </c>
      <c r="H2284" s="86"/>
      <c r="I2284" s="84" t="s">
        <v>106</v>
      </c>
      <c r="J2284" s="84"/>
      <c r="K2284" s="84"/>
      <c r="L2284" s="84"/>
      <c r="M2284" s="86"/>
      <c r="N2284" s="84" t="s">
        <v>107</v>
      </c>
      <c r="O2284" s="84"/>
      <c r="P2284" s="84"/>
      <c r="Q2284" s="84"/>
      <c r="R2284" s="86"/>
      <c r="S2284" s="73"/>
      <c r="T2284" s="73"/>
      <c r="AD2284" s="87" t="s">
        <v>108</v>
      </c>
      <c r="AE2284" s="58"/>
      <c r="AF2284" s="58"/>
      <c r="AG2284" s="58"/>
      <c r="AH2284" s="72"/>
      <c r="AI2284" s="58"/>
      <c r="AJ2284" s="58"/>
      <c r="AK2284" s="59"/>
    </row>
    <row r="2285" spans="1:37">
      <c r="A2285" s="60"/>
      <c r="C2285" s="61"/>
      <c r="H2285" s="61"/>
      <c r="M2285" s="61"/>
      <c r="N2285" s="88"/>
      <c r="O2285" s="89"/>
      <c r="P2285" s="89"/>
      <c r="Q2285" s="89"/>
      <c r="R2285" s="90"/>
      <c r="S2285" s="62"/>
      <c r="T2285" s="56" t="s">
        <v>109</v>
      </c>
      <c r="AD2285" s="91"/>
      <c r="AE2285" s="62"/>
      <c r="AF2285" s="62"/>
      <c r="AG2285" s="62"/>
      <c r="AH2285" s="92"/>
      <c r="AI2285" s="62"/>
      <c r="AJ2285" s="62"/>
      <c r="AK2285" s="61"/>
    </row>
    <row r="2286" spans="1:37">
      <c r="A2286" s="93" t="s">
        <v>110</v>
      </c>
      <c r="B2286" s="58"/>
      <c r="C2286" s="59"/>
      <c r="D2286" s="58"/>
      <c r="E2286" s="58"/>
      <c r="F2286" s="94" t="s">
        <v>21</v>
      </c>
      <c r="G2286" s="58"/>
      <c r="H2286" s="59"/>
      <c r="I2286" s="58"/>
      <c r="J2286" s="58"/>
      <c r="K2286" s="94" t="s">
        <v>21</v>
      </c>
      <c r="L2286" s="58"/>
      <c r="M2286" s="59"/>
      <c r="N2286" s="95"/>
      <c r="O2286" s="95"/>
      <c r="P2286" s="96"/>
      <c r="Q2286" s="97"/>
      <c r="R2286" s="98"/>
      <c r="S2286" s="62"/>
      <c r="T2286" s="62"/>
      <c r="AD2286" s="87" t="s">
        <v>111</v>
      </c>
      <c r="AE2286" s="58"/>
      <c r="AF2286" s="58"/>
      <c r="AG2286" s="58"/>
      <c r="AH2286" s="72"/>
      <c r="AI2286" s="58"/>
      <c r="AJ2286" s="58"/>
      <c r="AK2286" s="59"/>
    </row>
    <row r="2287" spans="1:37">
      <c r="A2287" s="60"/>
      <c r="C2287" s="61"/>
      <c r="H2287" s="61"/>
      <c r="K2287" s="99"/>
      <c r="M2287" s="61"/>
      <c r="N2287" s="62"/>
      <c r="Q2287" s="100"/>
      <c r="R2287" s="61"/>
      <c r="S2287" s="62"/>
      <c r="T2287" s="58"/>
      <c r="U2287" s="58"/>
      <c r="V2287" s="58"/>
      <c r="W2287" s="58"/>
      <c r="X2287" s="58"/>
      <c r="Y2287" s="58"/>
      <c r="Z2287" s="58"/>
      <c r="AA2287" s="58"/>
      <c r="AB2287" s="58"/>
      <c r="AC2287" s="62"/>
      <c r="AD2287" s="91"/>
      <c r="AE2287" s="62"/>
      <c r="AF2287" s="62"/>
      <c r="AG2287" s="62"/>
      <c r="AH2287" s="92"/>
      <c r="AI2287" s="62"/>
      <c r="AJ2287" s="62"/>
      <c r="AK2287" s="61"/>
    </row>
    <row r="2288" spans="1:37">
      <c r="A2288" s="93" t="s">
        <v>112</v>
      </c>
      <c r="B2288" s="58"/>
      <c r="C2288" s="59"/>
      <c r="D2288" s="58"/>
      <c r="E2288" s="58"/>
      <c r="F2288" s="94" t="s">
        <v>21</v>
      </c>
      <c r="G2288" s="58"/>
      <c r="H2288" s="59"/>
      <c r="I2288" s="58"/>
      <c r="J2288" s="58"/>
      <c r="K2288" s="94" t="s">
        <v>21</v>
      </c>
      <c r="L2288" s="58"/>
      <c r="M2288" s="59"/>
      <c r="N2288" s="58"/>
      <c r="O2288" s="58"/>
      <c r="P2288" s="94" t="s">
        <v>21</v>
      </c>
      <c r="Q2288" s="101"/>
      <c r="R2288" s="59"/>
      <c r="S2288" s="62"/>
      <c r="T2288" s="62"/>
      <c r="AD2288" s="87" t="s">
        <v>113</v>
      </c>
      <c r="AE2288" s="58"/>
      <c r="AF2288" s="58"/>
      <c r="AG2288" s="58"/>
      <c r="AH2288" s="72"/>
      <c r="AI2288" s="58"/>
      <c r="AJ2288" s="58"/>
      <c r="AK2288" s="59"/>
    </row>
    <row r="2289" spans="1:37">
      <c r="AD2289" s="91" t="s">
        <v>114</v>
      </c>
      <c r="AE2289" s="62"/>
      <c r="AF2289" s="62"/>
      <c r="AG2289" s="62"/>
      <c r="AH2289" s="92"/>
      <c r="AI2289" s="62"/>
      <c r="AJ2289" s="62"/>
      <c r="AK2289" s="61"/>
    </row>
    <row r="2290" spans="1:37">
      <c r="A2290" s="102"/>
      <c r="B2290" s="76"/>
      <c r="C2290" s="76"/>
      <c r="D2290" s="76"/>
      <c r="E2290" s="76" t="s">
        <v>100</v>
      </c>
      <c r="F2290" s="76"/>
      <c r="G2290" s="76"/>
      <c r="H2290" s="76"/>
      <c r="I2290" s="76"/>
      <c r="J2290" s="76"/>
      <c r="K2290" s="76"/>
      <c r="L2290" s="76"/>
      <c r="M2290" s="76"/>
      <c r="N2290" s="85" t="s">
        <v>40</v>
      </c>
      <c r="O2290" s="76"/>
      <c r="P2290" s="76"/>
      <c r="Q2290" s="76"/>
      <c r="R2290" s="76"/>
      <c r="S2290" s="76"/>
      <c r="T2290" s="76" t="s">
        <v>101</v>
      </c>
      <c r="U2290" s="76"/>
      <c r="V2290" s="76"/>
      <c r="W2290" s="76"/>
      <c r="X2290" s="76"/>
      <c r="Y2290" s="76"/>
      <c r="Z2290" s="76"/>
      <c r="AA2290" s="76"/>
      <c r="AB2290" s="80"/>
      <c r="AD2290" s="87" t="s">
        <v>115</v>
      </c>
      <c r="AE2290" s="58"/>
      <c r="AF2290" s="58"/>
      <c r="AG2290" s="58"/>
      <c r="AH2290" s="72"/>
      <c r="AI2290" s="58"/>
      <c r="AJ2290" s="58"/>
      <c r="AK2290" s="59"/>
    </row>
    <row r="2291" spans="1:37">
      <c r="A2291" s="103" t="s">
        <v>116</v>
      </c>
      <c r="B2291" s="104" t="s">
        <v>117</v>
      </c>
      <c r="C2291" s="104"/>
      <c r="D2291" s="104"/>
      <c r="E2291" s="104"/>
      <c r="F2291" s="104"/>
      <c r="G2291" s="105"/>
      <c r="H2291" s="104" t="s">
        <v>118</v>
      </c>
      <c r="I2291" s="104"/>
      <c r="J2291" s="105"/>
      <c r="K2291" s="106" t="s">
        <v>119</v>
      </c>
      <c r="L2291" s="107" t="s">
        <v>120</v>
      </c>
      <c r="M2291" s="108"/>
      <c r="N2291" s="109" t="s">
        <v>94</v>
      </c>
      <c r="O2291" s="105" t="s">
        <v>116</v>
      </c>
      <c r="P2291" s="104" t="s">
        <v>117</v>
      </c>
      <c r="Q2291" s="104"/>
      <c r="R2291" s="104"/>
      <c r="S2291" s="104"/>
      <c r="T2291" s="104"/>
      <c r="U2291" s="105"/>
      <c r="V2291" s="104" t="s">
        <v>118</v>
      </c>
      <c r="W2291" s="104"/>
      <c r="X2291" s="105"/>
      <c r="Y2291" s="106" t="s">
        <v>119</v>
      </c>
      <c r="Z2291" s="107" t="s">
        <v>120</v>
      </c>
      <c r="AA2291" s="108"/>
      <c r="AB2291" s="109" t="s">
        <v>94</v>
      </c>
    </row>
    <row r="2292" spans="1:37">
      <c r="A2292" s="110" t="s">
        <v>121</v>
      </c>
      <c r="B2292" s="111"/>
      <c r="C2292" s="111"/>
      <c r="D2292" s="111"/>
      <c r="E2292" s="111"/>
      <c r="F2292" s="111"/>
      <c r="G2292" s="112"/>
      <c r="H2292" s="111"/>
      <c r="I2292" s="111"/>
      <c r="J2292" s="112"/>
      <c r="K2292" s="113"/>
      <c r="L2292" s="114"/>
      <c r="M2292" s="115"/>
      <c r="N2292" s="116"/>
      <c r="O2292" s="117" t="s">
        <v>121</v>
      </c>
      <c r="P2292" s="111"/>
      <c r="Q2292" s="111"/>
      <c r="R2292" s="111"/>
      <c r="S2292" s="111"/>
      <c r="T2292" s="111"/>
      <c r="U2292" s="112"/>
      <c r="V2292" s="111"/>
      <c r="W2292" s="111"/>
      <c r="X2292" s="112"/>
      <c r="Y2292" s="113"/>
      <c r="Z2292" s="114"/>
      <c r="AA2292" s="115"/>
      <c r="AB2292" s="116"/>
      <c r="AD2292" s="64" t="s">
        <v>122</v>
      </c>
    </row>
    <row r="2293" spans="1:37">
      <c r="A2293" s="110" t="s">
        <v>123</v>
      </c>
      <c r="B2293" s="111"/>
      <c r="C2293" s="111"/>
      <c r="D2293" s="111"/>
      <c r="E2293" s="111"/>
      <c r="F2293" s="111"/>
      <c r="G2293" s="112"/>
      <c r="H2293" s="111"/>
      <c r="I2293" s="111"/>
      <c r="J2293" s="112"/>
      <c r="K2293" s="118"/>
      <c r="L2293" s="119"/>
      <c r="M2293" s="112"/>
      <c r="N2293" s="116"/>
      <c r="O2293" s="117" t="s">
        <v>123</v>
      </c>
      <c r="P2293" s="111"/>
      <c r="Q2293" s="111"/>
      <c r="R2293" s="111"/>
      <c r="S2293" s="111"/>
      <c r="T2293" s="111"/>
      <c r="U2293" s="112"/>
      <c r="V2293" s="111"/>
      <c r="W2293" s="111"/>
      <c r="X2293" s="112"/>
      <c r="Y2293" s="118"/>
      <c r="Z2293" s="119"/>
      <c r="AA2293" s="112"/>
      <c r="AB2293" s="116"/>
      <c r="AD2293" s="120"/>
      <c r="AE2293" s="58"/>
      <c r="AF2293" s="58"/>
      <c r="AG2293" s="58"/>
      <c r="AH2293" s="58"/>
      <c r="AI2293" s="58"/>
      <c r="AJ2293" s="58"/>
      <c r="AK2293" s="58"/>
    </row>
    <row r="2294" spans="1:37">
      <c r="A2294" s="110" t="s">
        <v>124</v>
      </c>
      <c r="B2294" s="111"/>
      <c r="C2294" s="111"/>
      <c r="D2294" s="111"/>
      <c r="E2294" s="111"/>
      <c r="F2294" s="111"/>
      <c r="G2294" s="112"/>
      <c r="H2294" s="111"/>
      <c r="I2294" s="111"/>
      <c r="J2294" s="112"/>
      <c r="K2294" s="118"/>
      <c r="L2294" s="119"/>
      <c r="M2294" s="112"/>
      <c r="N2294" s="116"/>
      <c r="O2294" s="117" t="s">
        <v>124</v>
      </c>
      <c r="P2294" s="111"/>
      <c r="Q2294" s="111"/>
      <c r="R2294" s="111"/>
      <c r="S2294" s="111"/>
      <c r="T2294" s="111"/>
      <c r="U2294" s="112"/>
      <c r="V2294" s="111"/>
      <c r="W2294" s="111"/>
      <c r="X2294" s="112"/>
      <c r="Y2294" s="118"/>
      <c r="Z2294" s="119"/>
      <c r="AA2294" s="112"/>
      <c r="AB2294" s="116"/>
      <c r="AD2294" s="64" t="s">
        <v>96</v>
      </c>
    </row>
    <row r="2295" spans="1:37">
      <c r="A2295" s="110" t="s">
        <v>125</v>
      </c>
      <c r="B2295" s="111"/>
      <c r="C2295" s="111"/>
      <c r="D2295" s="111"/>
      <c r="E2295" s="111"/>
      <c r="F2295" s="111"/>
      <c r="G2295" s="112"/>
      <c r="H2295" s="111"/>
      <c r="I2295" s="111"/>
      <c r="J2295" s="112"/>
      <c r="K2295" s="118"/>
      <c r="L2295" s="119"/>
      <c r="M2295" s="112"/>
      <c r="N2295" s="116"/>
      <c r="O2295" s="117" t="s">
        <v>125</v>
      </c>
      <c r="P2295" s="111"/>
      <c r="Q2295" s="111"/>
      <c r="R2295" s="111"/>
      <c r="S2295" s="111"/>
      <c r="T2295" s="111"/>
      <c r="U2295" s="112"/>
      <c r="V2295" s="111"/>
      <c r="W2295" s="111"/>
      <c r="X2295" s="112"/>
      <c r="Y2295" s="118"/>
      <c r="Z2295" s="119"/>
      <c r="AA2295" s="112"/>
      <c r="AB2295" s="116"/>
      <c r="AD2295" s="120"/>
      <c r="AE2295" s="58"/>
      <c r="AF2295" s="58"/>
      <c r="AG2295" s="58"/>
      <c r="AH2295" s="58"/>
      <c r="AI2295" s="58"/>
      <c r="AJ2295" s="58"/>
      <c r="AK2295" s="58"/>
    </row>
    <row r="2296" spans="1:37">
      <c r="A2296" s="110" t="s">
        <v>126</v>
      </c>
      <c r="B2296" s="111"/>
      <c r="C2296" s="111"/>
      <c r="D2296" s="111"/>
      <c r="E2296" s="111"/>
      <c r="F2296" s="111"/>
      <c r="G2296" s="112"/>
      <c r="H2296" s="111"/>
      <c r="I2296" s="111"/>
      <c r="J2296" s="112"/>
      <c r="K2296" s="118"/>
      <c r="L2296" s="119"/>
      <c r="M2296" s="112"/>
      <c r="N2296" s="116"/>
      <c r="O2296" s="117" t="s">
        <v>126</v>
      </c>
      <c r="P2296" s="111"/>
      <c r="Q2296" s="111"/>
      <c r="R2296" s="111"/>
      <c r="S2296" s="111"/>
      <c r="T2296" s="111"/>
      <c r="U2296" s="112"/>
      <c r="V2296" s="111"/>
      <c r="W2296" s="111"/>
      <c r="X2296" s="112"/>
      <c r="Y2296" s="118"/>
      <c r="Z2296" s="119"/>
      <c r="AA2296" s="112"/>
      <c r="AB2296" s="116"/>
      <c r="AD2296" s="64" t="s">
        <v>127</v>
      </c>
    </row>
    <row r="2297" spans="1:37">
      <c r="A2297" s="121" t="s">
        <v>128</v>
      </c>
      <c r="B2297" s="58"/>
      <c r="C2297" s="58"/>
      <c r="D2297" s="58"/>
      <c r="E2297" s="58"/>
      <c r="F2297" s="58"/>
      <c r="G2297" s="72"/>
      <c r="H2297" s="58"/>
      <c r="I2297" s="58"/>
      <c r="J2297" s="72"/>
      <c r="K2297" s="122"/>
      <c r="L2297" s="123"/>
      <c r="M2297" s="72"/>
      <c r="N2297" s="59"/>
      <c r="O2297" s="124" t="s">
        <v>128</v>
      </c>
      <c r="P2297" s="58"/>
      <c r="Q2297" s="58"/>
      <c r="R2297" s="58"/>
      <c r="S2297" s="58"/>
      <c r="T2297" s="58"/>
      <c r="U2297" s="72"/>
      <c r="V2297" s="58"/>
      <c r="W2297" s="58"/>
      <c r="X2297" s="72"/>
      <c r="Y2297" s="122"/>
      <c r="Z2297" s="123"/>
      <c r="AA2297" s="72"/>
      <c r="AB2297" s="59"/>
      <c r="AD2297" s="125"/>
      <c r="AE2297" s="125" t="str">
        <f>Daten!$A$35</f>
        <v>Fredenbeck</v>
      </c>
      <c r="AF2297" s="58"/>
      <c r="AG2297" s="58"/>
      <c r="AH2297" s="58"/>
      <c r="AI2297" s="58"/>
      <c r="AJ2297" s="58"/>
      <c r="AK2297" s="58"/>
    </row>
    <row r="2298" spans="1:37">
      <c r="A2298" s="65" t="s">
        <v>129</v>
      </c>
      <c r="N2298" s="61"/>
      <c r="O2298" s="64" t="s">
        <v>129</v>
      </c>
      <c r="AB2298" s="61"/>
      <c r="AD2298" s="64" t="s">
        <v>130</v>
      </c>
    </row>
    <row r="2299" spans="1:37">
      <c r="A2299" s="57"/>
      <c r="B2299" s="58"/>
      <c r="C2299" s="58"/>
      <c r="D2299" s="58"/>
      <c r="E2299" s="58"/>
      <c r="F2299" s="58"/>
      <c r="G2299" s="58"/>
      <c r="H2299" s="58"/>
      <c r="I2299" s="58"/>
      <c r="J2299" s="58"/>
      <c r="K2299" s="58"/>
      <c r="L2299" s="58"/>
      <c r="M2299" s="58"/>
      <c r="N2299" s="59"/>
      <c r="O2299" s="58"/>
      <c r="P2299" s="58"/>
      <c r="Q2299" s="58"/>
      <c r="R2299" s="58"/>
      <c r="S2299" s="58"/>
      <c r="T2299" s="58"/>
      <c r="U2299" s="58"/>
      <c r="V2299" s="58"/>
      <c r="W2299" s="58"/>
      <c r="X2299" s="58"/>
      <c r="Y2299" s="58"/>
      <c r="Z2299" s="58"/>
      <c r="AA2299" s="58"/>
      <c r="AB2299" s="59"/>
      <c r="AD2299" s="58"/>
      <c r="AE2299" s="126" t="str">
        <f>Daten!$A$32</f>
        <v>05.05.2017</v>
      </c>
      <c r="AF2299" s="58"/>
      <c r="AG2299" s="58"/>
      <c r="AH2299" s="58"/>
      <c r="AI2299" s="58"/>
      <c r="AJ2299" s="58"/>
      <c r="AK2299" s="58"/>
    </row>
    <row r="2300" spans="1:37" ht="12" customHeight="1">
      <c r="A2300" s="127"/>
    </row>
    <row r="2301" spans="1:37">
      <c r="A2301" s="51" t="s">
        <v>95</v>
      </c>
      <c r="B2301" s="52"/>
      <c r="C2301" s="52"/>
      <c r="D2301" s="52"/>
      <c r="E2301" s="53"/>
      <c r="F2301" s="54" t="s">
        <v>96</v>
      </c>
      <c r="G2301" s="52"/>
      <c r="H2301" s="52"/>
      <c r="I2301" s="52"/>
      <c r="J2301" s="52"/>
      <c r="K2301" s="52"/>
      <c r="L2301" s="52"/>
      <c r="M2301" s="52"/>
      <c r="N2301" s="52"/>
      <c r="O2301" s="52"/>
      <c r="P2301" s="53"/>
      <c r="Q2301" s="54" t="s">
        <v>97</v>
      </c>
      <c r="R2301" s="52"/>
      <c r="S2301" s="52"/>
      <c r="T2301" s="52"/>
      <c r="U2301" s="52"/>
      <c r="V2301" s="52"/>
      <c r="W2301" s="52"/>
      <c r="X2301" s="52"/>
      <c r="Y2301" s="52"/>
      <c r="Z2301" s="52"/>
      <c r="AA2301" s="52"/>
      <c r="AB2301" s="53"/>
      <c r="AC2301" s="55" t="s">
        <v>98</v>
      </c>
    </row>
    <row r="2302" spans="1:37">
      <c r="A2302" s="57"/>
      <c r="B2302" s="58"/>
      <c r="C2302" s="58"/>
      <c r="D2302" s="58"/>
      <c r="E2302" s="59"/>
      <c r="F2302" s="58"/>
      <c r="G2302" s="58"/>
      <c r="H2302" s="58"/>
      <c r="I2302" s="58"/>
      <c r="J2302" s="58"/>
      <c r="K2302" s="58"/>
      <c r="L2302" s="58"/>
      <c r="M2302" s="58"/>
      <c r="N2302" s="58"/>
      <c r="O2302" s="58"/>
      <c r="P2302" s="59"/>
      <c r="Q2302" s="58"/>
      <c r="R2302" s="58" t="e">
        <f ca="1">SamstagHaupt!P95</f>
        <v>#N/A</v>
      </c>
      <c r="S2302" s="58"/>
      <c r="T2302" s="58"/>
      <c r="U2302" s="58"/>
      <c r="V2302" s="58"/>
      <c r="W2302" s="58"/>
      <c r="X2302" s="58"/>
      <c r="Y2302" s="58"/>
      <c r="Z2302" s="58"/>
      <c r="AA2302" s="58" t="str">
        <f>SamstagHaupt!N95</f>
        <v>M50</v>
      </c>
      <c r="AB2302" s="59"/>
      <c r="AC2302" s="55" t="s">
        <v>99</v>
      </c>
    </row>
    <row r="2303" spans="1:37" ht="15.95" customHeight="1">
      <c r="A2303" s="60" t="s">
        <v>100</v>
      </c>
      <c r="C2303" s="56" t="e">
        <f ca="1">SamstagHaupt!I95</f>
        <v>#N/A</v>
      </c>
      <c r="M2303" s="61"/>
      <c r="N2303" s="62" t="s">
        <v>101</v>
      </c>
      <c r="O2303" s="63"/>
      <c r="P2303" s="56" t="e">
        <f ca="1">SamstagHaupt!M95</f>
        <v>#N/A</v>
      </c>
      <c r="AB2303" s="61"/>
    </row>
    <row r="2304" spans="1:37">
      <c r="A2304" s="57"/>
      <c r="B2304" s="58"/>
      <c r="C2304" s="58"/>
      <c r="M2304" s="61"/>
      <c r="N2304" s="62"/>
      <c r="AB2304" s="61"/>
      <c r="AD2304" s="64" t="s">
        <v>37</v>
      </c>
      <c r="AG2304" s="64" t="s">
        <v>102</v>
      </c>
      <c r="AJ2304" s="64" t="s">
        <v>39</v>
      </c>
    </row>
    <row r="2305" spans="1:37">
      <c r="A2305" s="65" t="s">
        <v>100</v>
      </c>
      <c r="C2305" s="66"/>
      <c r="D2305" s="67"/>
      <c r="E2305" s="67"/>
      <c r="F2305" s="67"/>
      <c r="G2305" s="67"/>
      <c r="H2305" s="68"/>
      <c r="I2305" s="67"/>
      <c r="J2305" s="67"/>
      <c r="K2305" s="67"/>
      <c r="L2305" s="67"/>
      <c r="M2305" s="68"/>
      <c r="N2305" s="67"/>
      <c r="O2305" s="67"/>
      <c r="P2305" s="67"/>
      <c r="Q2305" s="67"/>
      <c r="R2305" s="68"/>
      <c r="S2305" s="67"/>
      <c r="T2305" s="67"/>
      <c r="U2305" s="67"/>
      <c r="V2305" s="67"/>
      <c r="W2305" s="68"/>
      <c r="X2305" s="67"/>
      <c r="Y2305" s="67"/>
      <c r="Z2305" s="67"/>
      <c r="AA2305" s="67"/>
      <c r="AB2305" s="68"/>
      <c r="AC2305" s="62"/>
      <c r="AD2305" s="69"/>
      <c r="AE2305" s="53"/>
      <c r="AF2305" s="62"/>
      <c r="AG2305" s="69"/>
      <c r="AH2305" s="53"/>
      <c r="AJ2305" s="69"/>
      <c r="AK2305" s="53"/>
    </row>
    <row r="2306" spans="1:37">
      <c r="A2306" s="70" t="s">
        <v>101</v>
      </c>
      <c r="B2306" s="58"/>
      <c r="C2306" s="71"/>
      <c r="D2306" s="72"/>
      <c r="E2306" s="72"/>
      <c r="F2306" s="72"/>
      <c r="G2306" s="72"/>
      <c r="H2306" s="59"/>
      <c r="I2306" s="72"/>
      <c r="J2306" s="72"/>
      <c r="K2306" s="72"/>
      <c r="L2306" s="72"/>
      <c r="M2306" s="59"/>
      <c r="N2306" s="72"/>
      <c r="O2306" s="72"/>
      <c r="P2306" s="72"/>
      <c r="Q2306" s="72"/>
      <c r="R2306" s="59"/>
      <c r="S2306" s="72"/>
      <c r="T2306" s="72"/>
      <c r="U2306" s="72"/>
      <c r="V2306" s="72"/>
      <c r="W2306" s="59"/>
      <c r="X2306" s="72"/>
      <c r="Y2306" s="72"/>
      <c r="Z2306" s="72"/>
      <c r="AA2306" s="72"/>
      <c r="AB2306" s="59"/>
      <c r="AC2306" s="62"/>
      <c r="AD2306" s="462">
        <f>SamstagHaupt!C95</f>
        <v>19</v>
      </c>
      <c r="AE2306" s="463"/>
      <c r="AF2306" s="62"/>
      <c r="AG2306" s="462">
        <f>SamstagHaupt!E95</f>
        <v>74</v>
      </c>
      <c r="AH2306" s="463"/>
      <c r="AJ2306" s="462">
        <f>SamstagHaupt!F95</f>
        <v>2</v>
      </c>
      <c r="AK2306" s="463"/>
    </row>
    <row r="2307" spans="1:37">
      <c r="A2307" s="65" t="s">
        <v>100</v>
      </c>
      <c r="C2307" s="66"/>
      <c r="D2307" s="67"/>
      <c r="E2307" s="67"/>
      <c r="F2307" s="67"/>
      <c r="G2307" s="67"/>
      <c r="H2307" s="68"/>
      <c r="I2307" s="67"/>
      <c r="J2307" s="67"/>
      <c r="K2307" s="67"/>
      <c r="L2307" s="67"/>
      <c r="M2307" s="68"/>
      <c r="N2307" s="67"/>
      <c r="O2307" s="67"/>
      <c r="P2307" s="67"/>
      <c r="Q2307" s="67"/>
      <c r="R2307" s="68"/>
      <c r="S2307" s="67"/>
      <c r="T2307" s="67"/>
      <c r="U2307" s="67"/>
      <c r="V2307" s="67"/>
      <c r="W2307" s="68"/>
      <c r="X2307" s="67"/>
      <c r="Y2307" s="67"/>
      <c r="Z2307" s="67"/>
      <c r="AA2307" s="67"/>
      <c r="AB2307" s="68"/>
      <c r="AC2307" s="62"/>
      <c r="AD2307" s="57"/>
      <c r="AE2307" s="59"/>
      <c r="AF2307" s="62"/>
      <c r="AG2307" s="57"/>
      <c r="AH2307" s="59"/>
      <c r="AJ2307" s="57"/>
      <c r="AK2307" s="59"/>
    </row>
    <row r="2308" spans="1:37">
      <c r="A2308" s="70" t="s">
        <v>101</v>
      </c>
      <c r="B2308" s="58"/>
      <c r="C2308" s="71"/>
      <c r="D2308" s="72"/>
      <c r="E2308" s="72"/>
      <c r="F2308" s="72"/>
      <c r="G2308" s="72"/>
      <c r="H2308" s="59"/>
      <c r="I2308" s="72"/>
      <c r="J2308" s="72"/>
      <c r="K2308" s="72"/>
      <c r="L2308" s="72"/>
      <c r="M2308" s="59"/>
      <c r="N2308" s="72"/>
      <c r="O2308" s="72"/>
      <c r="P2308" s="72"/>
      <c r="Q2308" s="72"/>
      <c r="R2308" s="59"/>
      <c r="S2308" s="72"/>
      <c r="T2308" s="72"/>
      <c r="U2308" s="72"/>
      <c r="V2308" s="72"/>
      <c r="W2308" s="59"/>
      <c r="X2308" s="72"/>
      <c r="Y2308" s="72"/>
      <c r="Z2308" s="72"/>
      <c r="AA2308" s="72"/>
      <c r="AB2308" s="59"/>
      <c r="AC2308" s="62"/>
      <c r="AD2308" s="62"/>
      <c r="AE2308" s="62"/>
      <c r="AF2308" s="62"/>
      <c r="AG2308" s="62"/>
    </row>
    <row r="2309" spans="1:37">
      <c r="A2309" s="65" t="s">
        <v>100</v>
      </c>
      <c r="C2309" s="66"/>
      <c r="D2309" s="67"/>
      <c r="E2309" s="67"/>
      <c r="F2309" s="67"/>
      <c r="G2309" s="67"/>
      <c r="H2309" s="68"/>
      <c r="I2309" s="67"/>
      <c r="J2309" s="67"/>
      <c r="K2309" s="67"/>
      <c r="L2309" s="67"/>
      <c r="M2309" s="68"/>
      <c r="N2309" s="67"/>
      <c r="O2309" s="67"/>
      <c r="P2309" s="67"/>
      <c r="Q2309" s="67"/>
      <c r="R2309" s="68"/>
      <c r="S2309" s="67"/>
      <c r="T2309" s="67"/>
      <c r="U2309" s="67"/>
      <c r="V2309" s="67"/>
      <c r="W2309" s="68"/>
      <c r="X2309" s="67"/>
      <c r="Y2309" s="67"/>
      <c r="Z2309" s="67"/>
      <c r="AA2309" s="67"/>
      <c r="AB2309" s="68"/>
      <c r="AC2309" s="62"/>
      <c r="AD2309" s="73" t="s">
        <v>103</v>
      </c>
      <c r="AE2309" s="62"/>
      <c r="AF2309" s="62"/>
      <c r="AG2309" s="62"/>
    </row>
    <row r="2310" spans="1:37">
      <c r="A2310" s="70" t="s">
        <v>101</v>
      </c>
      <c r="B2310" s="58"/>
      <c r="C2310" s="71"/>
      <c r="D2310" s="72"/>
      <c r="E2310" s="72"/>
      <c r="F2310" s="72"/>
      <c r="G2310" s="72"/>
      <c r="H2310" s="59"/>
      <c r="I2310" s="72"/>
      <c r="J2310" s="72"/>
      <c r="K2310" s="72"/>
      <c r="L2310" s="72"/>
      <c r="M2310" s="59"/>
      <c r="N2310" s="72"/>
      <c r="O2310" s="72"/>
      <c r="P2310" s="72"/>
      <c r="Q2310" s="72"/>
      <c r="R2310" s="59"/>
      <c r="S2310" s="72"/>
      <c r="T2310" s="72"/>
      <c r="U2310" s="72"/>
      <c r="V2310" s="72"/>
      <c r="W2310" s="59"/>
      <c r="X2310" s="72"/>
      <c r="Y2310" s="72"/>
      <c r="Z2310" s="72"/>
      <c r="AA2310" s="72"/>
      <c r="AB2310" s="59"/>
      <c r="AC2310" s="62"/>
      <c r="AD2310" s="62"/>
      <c r="AE2310" s="62"/>
      <c r="AF2310" s="62"/>
      <c r="AG2310" s="62"/>
    </row>
    <row r="2311" spans="1:37">
      <c r="A2311" s="65" t="s">
        <v>100</v>
      </c>
      <c r="C2311" s="66"/>
      <c r="D2311" s="67"/>
      <c r="E2311" s="67"/>
      <c r="F2311" s="67"/>
      <c r="G2311" s="67"/>
      <c r="H2311" s="68"/>
      <c r="I2311" s="67"/>
      <c r="J2311" s="67"/>
      <c r="K2311" s="67"/>
      <c r="L2311" s="67"/>
      <c r="M2311" s="68"/>
      <c r="N2311" s="67"/>
      <c r="O2311" s="67"/>
      <c r="P2311" s="67"/>
      <c r="Q2311" s="67"/>
      <c r="R2311" s="68"/>
      <c r="S2311" s="67"/>
      <c r="T2311" s="67"/>
      <c r="U2311" s="67"/>
      <c r="V2311" s="67"/>
      <c r="W2311" s="68"/>
      <c r="X2311" s="67"/>
      <c r="Y2311" s="67"/>
      <c r="Z2311" s="67"/>
      <c r="AA2311" s="67"/>
      <c r="AB2311" s="68"/>
      <c r="AC2311" s="62"/>
      <c r="AD2311" s="74" t="str">
        <f>Daten!$A$31</f>
        <v>DM Senioren 2017</v>
      </c>
      <c r="AE2311" s="58"/>
      <c r="AF2311" s="58"/>
      <c r="AG2311" s="58"/>
      <c r="AH2311" s="58"/>
      <c r="AI2311" s="58"/>
      <c r="AJ2311" s="58"/>
      <c r="AK2311" s="58"/>
    </row>
    <row r="2312" spans="1:37">
      <c r="A2312" s="70" t="s">
        <v>101</v>
      </c>
      <c r="B2312" s="58"/>
      <c r="C2312" s="71"/>
      <c r="D2312" s="72"/>
      <c r="E2312" s="72"/>
      <c r="F2312" s="72"/>
      <c r="G2312" s="72"/>
      <c r="H2312" s="59"/>
      <c r="I2312" s="72"/>
      <c r="J2312" s="72"/>
      <c r="K2312" s="72"/>
      <c r="L2312" s="72"/>
      <c r="M2312" s="59"/>
      <c r="N2312" s="72"/>
      <c r="O2312" s="72"/>
      <c r="P2312" s="72"/>
      <c r="Q2312" s="72"/>
      <c r="R2312" s="59"/>
      <c r="S2312" s="72"/>
      <c r="T2312" s="72"/>
      <c r="U2312" s="72"/>
      <c r="V2312" s="72"/>
      <c r="W2312" s="59"/>
      <c r="X2312" s="72"/>
      <c r="Y2312" s="72"/>
      <c r="Z2312" s="72"/>
      <c r="AA2312" s="72"/>
      <c r="AB2312" s="59"/>
      <c r="AC2312" s="62"/>
      <c r="AD2312" s="75" t="str">
        <f>SamstagHaupt!G95</f>
        <v>M50</v>
      </c>
      <c r="AE2312" s="76"/>
      <c r="AF2312" s="76"/>
      <c r="AG2312" s="75" t="s">
        <v>34</v>
      </c>
      <c r="AH2312" s="76"/>
      <c r="AI2312" s="76"/>
      <c r="AJ2312" s="76"/>
      <c r="AK2312" s="76"/>
    </row>
    <row r="2313" spans="1:37">
      <c r="A2313" s="65" t="s">
        <v>100</v>
      </c>
      <c r="C2313" s="66"/>
      <c r="D2313" s="67"/>
      <c r="E2313" s="67"/>
      <c r="F2313" s="67"/>
      <c r="G2313" s="67"/>
      <c r="H2313" s="68"/>
      <c r="I2313" s="67"/>
      <c r="J2313" s="67"/>
      <c r="K2313" s="67"/>
      <c r="L2313" s="67"/>
      <c r="M2313" s="68"/>
      <c r="N2313" s="67"/>
      <c r="O2313" s="67"/>
      <c r="P2313" s="67"/>
      <c r="Q2313" s="67"/>
      <c r="R2313" s="68"/>
      <c r="S2313" s="67"/>
      <c r="T2313" s="67"/>
      <c r="U2313" s="67"/>
      <c r="V2313" s="67"/>
      <c r="W2313" s="68"/>
      <c r="X2313" s="67"/>
      <c r="Y2313" s="67"/>
      <c r="Z2313" s="67"/>
      <c r="AA2313" s="67"/>
      <c r="AB2313" s="68"/>
      <c r="AC2313" s="62"/>
      <c r="AD2313" s="77"/>
      <c r="AE2313" s="62"/>
      <c r="AF2313" s="62"/>
      <c r="AG2313" s="62"/>
      <c r="AH2313" s="62"/>
      <c r="AI2313" s="62"/>
      <c r="AJ2313" s="62"/>
      <c r="AK2313" s="62"/>
    </row>
    <row r="2314" spans="1:37">
      <c r="A2314" s="70" t="s">
        <v>101</v>
      </c>
      <c r="B2314" s="58"/>
      <c r="C2314" s="71"/>
      <c r="D2314" s="72"/>
      <c r="E2314" s="72"/>
      <c r="F2314" s="72"/>
      <c r="G2314" s="72"/>
      <c r="H2314" s="59"/>
      <c r="I2314" s="72"/>
      <c r="J2314" s="72"/>
      <c r="K2314" s="72"/>
      <c r="L2314" s="72"/>
      <c r="M2314" s="59"/>
      <c r="N2314" s="72"/>
      <c r="O2314" s="72"/>
      <c r="P2314" s="72"/>
      <c r="Q2314" s="72"/>
      <c r="R2314" s="59"/>
      <c r="S2314" s="72"/>
      <c r="T2314" s="72"/>
      <c r="U2314" s="72"/>
      <c r="V2314" s="72"/>
      <c r="W2314" s="59"/>
      <c r="X2314" s="72"/>
      <c r="Y2314" s="72"/>
      <c r="Z2314" s="72"/>
      <c r="AA2314" s="72"/>
      <c r="AB2314" s="59"/>
      <c r="AC2314" s="62"/>
      <c r="AD2314" s="78" t="s">
        <v>104</v>
      </c>
      <c r="AE2314" s="76"/>
      <c r="AF2314" s="76"/>
      <c r="AG2314" s="76"/>
      <c r="AH2314" s="79"/>
      <c r="AI2314" s="76"/>
      <c r="AJ2314" s="76"/>
      <c r="AK2314" s="80"/>
    </row>
    <row r="2315" spans="1:37">
      <c r="D2315" s="64"/>
      <c r="AD2315" s="81"/>
      <c r="AE2315" s="52"/>
      <c r="AF2315" s="52"/>
      <c r="AG2315" s="52"/>
      <c r="AH2315" s="82"/>
      <c r="AI2315" s="52"/>
      <c r="AJ2315" s="52"/>
      <c r="AK2315" s="53"/>
    </row>
    <row r="2316" spans="1:37">
      <c r="A2316" s="83" t="s">
        <v>105</v>
      </c>
      <c r="B2316" s="76"/>
      <c r="C2316" s="80"/>
      <c r="D2316" s="84"/>
      <c r="E2316" s="84" t="s">
        <v>100</v>
      </c>
      <c r="F2316" s="85" t="s">
        <v>21</v>
      </c>
      <c r="G2316" s="84" t="s">
        <v>101</v>
      </c>
      <c r="H2316" s="86"/>
      <c r="I2316" s="84" t="s">
        <v>106</v>
      </c>
      <c r="J2316" s="84"/>
      <c r="K2316" s="84"/>
      <c r="L2316" s="84"/>
      <c r="M2316" s="86"/>
      <c r="N2316" s="84" t="s">
        <v>107</v>
      </c>
      <c r="O2316" s="84"/>
      <c r="P2316" s="84"/>
      <c r="Q2316" s="84"/>
      <c r="R2316" s="86"/>
      <c r="S2316" s="73"/>
      <c r="T2316" s="73"/>
      <c r="AD2316" s="87" t="s">
        <v>108</v>
      </c>
      <c r="AE2316" s="58"/>
      <c r="AF2316" s="58"/>
      <c r="AG2316" s="58"/>
      <c r="AH2316" s="72"/>
      <c r="AI2316" s="58"/>
      <c r="AJ2316" s="58"/>
      <c r="AK2316" s="59"/>
    </row>
    <row r="2317" spans="1:37">
      <c r="A2317" s="60"/>
      <c r="C2317" s="61"/>
      <c r="H2317" s="61"/>
      <c r="M2317" s="61"/>
      <c r="N2317" s="88"/>
      <c r="O2317" s="89"/>
      <c r="P2317" s="89"/>
      <c r="Q2317" s="89"/>
      <c r="R2317" s="90"/>
      <c r="S2317" s="62"/>
      <c r="T2317" s="56" t="s">
        <v>109</v>
      </c>
      <c r="AD2317" s="91"/>
      <c r="AE2317" s="62"/>
      <c r="AF2317" s="62"/>
      <c r="AG2317" s="62"/>
      <c r="AH2317" s="92"/>
      <c r="AI2317" s="62"/>
      <c r="AJ2317" s="62"/>
      <c r="AK2317" s="61"/>
    </row>
    <row r="2318" spans="1:37">
      <c r="A2318" s="93" t="s">
        <v>110</v>
      </c>
      <c r="B2318" s="58"/>
      <c r="C2318" s="59"/>
      <c r="D2318" s="58"/>
      <c r="E2318" s="58"/>
      <c r="F2318" s="94" t="s">
        <v>21</v>
      </c>
      <c r="G2318" s="58"/>
      <c r="H2318" s="59"/>
      <c r="I2318" s="58"/>
      <c r="J2318" s="58"/>
      <c r="K2318" s="94" t="s">
        <v>21</v>
      </c>
      <c r="L2318" s="58"/>
      <c r="M2318" s="59"/>
      <c r="N2318" s="95"/>
      <c r="O2318" s="95"/>
      <c r="P2318" s="96"/>
      <c r="Q2318" s="97"/>
      <c r="R2318" s="98"/>
      <c r="S2318" s="62"/>
      <c r="T2318" s="62"/>
      <c r="AD2318" s="87" t="s">
        <v>111</v>
      </c>
      <c r="AE2318" s="58"/>
      <c r="AF2318" s="58"/>
      <c r="AG2318" s="58"/>
      <c r="AH2318" s="72"/>
      <c r="AI2318" s="58"/>
      <c r="AJ2318" s="58"/>
      <c r="AK2318" s="59"/>
    </row>
    <row r="2319" spans="1:37">
      <c r="A2319" s="60"/>
      <c r="C2319" s="61"/>
      <c r="H2319" s="61"/>
      <c r="K2319" s="99"/>
      <c r="M2319" s="61"/>
      <c r="N2319" s="62"/>
      <c r="Q2319" s="100"/>
      <c r="R2319" s="61"/>
      <c r="S2319" s="62"/>
      <c r="T2319" s="58"/>
      <c r="U2319" s="58"/>
      <c r="V2319" s="58"/>
      <c r="W2319" s="58"/>
      <c r="X2319" s="58"/>
      <c r="Y2319" s="58"/>
      <c r="Z2319" s="58"/>
      <c r="AA2319" s="58"/>
      <c r="AB2319" s="58"/>
      <c r="AC2319" s="62"/>
      <c r="AD2319" s="91"/>
      <c r="AE2319" s="62"/>
      <c r="AF2319" s="62"/>
      <c r="AG2319" s="62"/>
      <c r="AH2319" s="92"/>
      <c r="AI2319" s="62"/>
      <c r="AJ2319" s="62"/>
      <c r="AK2319" s="61"/>
    </row>
    <row r="2320" spans="1:37">
      <c r="A2320" s="93" t="s">
        <v>112</v>
      </c>
      <c r="B2320" s="58"/>
      <c r="C2320" s="59"/>
      <c r="D2320" s="58"/>
      <c r="E2320" s="58"/>
      <c r="F2320" s="94" t="s">
        <v>21</v>
      </c>
      <c r="G2320" s="58"/>
      <c r="H2320" s="59"/>
      <c r="I2320" s="58"/>
      <c r="J2320" s="58"/>
      <c r="K2320" s="94" t="s">
        <v>21</v>
      </c>
      <c r="L2320" s="58"/>
      <c r="M2320" s="59"/>
      <c r="N2320" s="58"/>
      <c r="O2320" s="58"/>
      <c r="P2320" s="94" t="s">
        <v>21</v>
      </c>
      <c r="Q2320" s="101"/>
      <c r="R2320" s="59"/>
      <c r="S2320" s="62"/>
      <c r="T2320" s="62"/>
      <c r="AD2320" s="87" t="s">
        <v>113</v>
      </c>
      <c r="AE2320" s="58"/>
      <c r="AF2320" s="58"/>
      <c r="AG2320" s="58"/>
      <c r="AH2320" s="72"/>
      <c r="AI2320" s="58"/>
      <c r="AJ2320" s="58"/>
      <c r="AK2320" s="59"/>
    </row>
    <row r="2321" spans="1:37">
      <c r="AD2321" s="91" t="s">
        <v>114</v>
      </c>
      <c r="AE2321" s="62"/>
      <c r="AF2321" s="62"/>
      <c r="AG2321" s="62"/>
      <c r="AH2321" s="92"/>
      <c r="AI2321" s="62"/>
      <c r="AJ2321" s="62"/>
      <c r="AK2321" s="61"/>
    </row>
    <row r="2322" spans="1:37">
      <c r="A2322" s="102"/>
      <c r="B2322" s="76"/>
      <c r="C2322" s="76"/>
      <c r="D2322" s="76"/>
      <c r="E2322" s="76" t="s">
        <v>100</v>
      </c>
      <c r="F2322" s="76"/>
      <c r="G2322" s="76"/>
      <c r="H2322" s="76"/>
      <c r="I2322" s="76"/>
      <c r="J2322" s="76"/>
      <c r="K2322" s="76"/>
      <c r="L2322" s="76"/>
      <c r="M2322" s="76"/>
      <c r="N2322" s="85" t="s">
        <v>40</v>
      </c>
      <c r="O2322" s="76"/>
      <c r="P2322" s="76"/>
      <c r="Q2322" s="76"/>
      <c r="R2322" s="76"/>
      <c r="S2322" s="76"/>
      <c r="T2322" s="76" t="s">
        <v>101</v>
      </c>
      <c r="U2322" s="76"/>
      <c r="V2322" s="76"/>
      <c r="W2322" s="76"/>
      <c r="X2322" s="76"/>
      <c r="Y2322" s="76"/>
      <c r="Z2322" s="76"/>
      <c r="AA2322" s="76"/>
      <c r="AB2322" s="80"/>
      <c r="AD2322" s="87" t="s">
        <v>115</v>
      </c>
      <c r="AE2322" s="58"/>
      <c r="AF2322" s="58"/>
      <c r="AG2322" s="58"/>
      <c r="AH2322" s="72"/>
      <c r="AI2322" s="58"/>
      <c r="AJ2322" s="58"/>
      <c r="AK2322" s="59"/>
    </row>
    <row r="2323" spans="1:37">
      <c r="A2323" s="103" t="s">
        <v>116</v>
      </c>
      <c r="B2323" s="104" t="s">
        <v>117</v>
      </c>
      <c r="C2323" s="104"/>
      <c r="D2323" s="104"/>
      <c r="E2323" s="104"/>
      <c r="F2323" s="104"/>
      <c r="G2323" s="105"/>
      <c r="H2323" s="104" t="s">
        <v>118</v>
      </c>
      <c r="I2323" s="104"/>
      <c r="J2323" s="105"/>
      <c r="K2323" s="106" t="s">
        <v>119</v>
      </c>
      <c r="L2323" s="107" t="s">
        <v>120</v>
      </c>
      <c r="M2323" s="108"/>
      <c r="N2323" s="109" t="s">
        <v>94</v>
      </c>
      <c r="O2323" s="105" t="s">
        <v>116</v>
      </c>
      <c r="P2323" s="104" t="s">
        <v>117</v>
      </c>
      <c r="Q2323" s="104"/>
      <c r="R2323" s="104"/>
      <c r="S2323" s="104"/>
      <c r="T2323" s="104"/>
      <c r="U2323" s="105"/>
      <c r="V2323" s="104" t="s">
        <v>118</v>
      </c>
      <c r="W2323" s="104"/>
      <c r="X2323" s="105"/>
      <c r="Y2323" s="106" t="s">
        <v>119</v>
      </c>
      <c r="Z2323" s="107" t="s">
        <v>120</v>
      </c>
      <c r="AA2323" s="108"/>
      <c r="AB2323" s="109" t="s">
        <v>94</v>
      </c>
    </row>
    <row r="2324" spans="1:37">
      <c r="A2324" s="110" t="s">
        <v>121</v>
      </c>
      <c r="B2324" s="111"/>
      <c r="C2324" s="111"/>
      <c r="D2324" s="111"/>
      <c r="E2324" s="111"/>
      <c r="F2324" s="111"/>
      <c r="G2324" s="112"/>
      <c r="H2324" s="111"/>
      <c r="I2324" s="111"/>
      <c r="J2324" s="112"/>
      <c r="K2324" s="113"/>
      <c r="L2324" s="114"/>
      <c r="M2324" s="115"/>
      <c r="N2324" s="116"/>
      <c r="O2324" s="117" t="s">
        <v>121</v>
      </c>
      <c r="P2324" s="111"/>
      <c r="Q2324" s="111"/>
      <c r="R2324" s="111"/>
      <c r="S2324" s="111"/>
      <c r="T2324" s="111"/>
      <c r="U2324" s="112"/>
      <c r="V2324" s="111"/>
      <c r="W2324" s="111"/>
      <c r="X2324" s="112"/>
      <c r="Y2324" s="113"/>
      <c r="Z2324" s="114"/>
      <c r="AA2324" s="115"/>
      <c r="AB2324" s="116"/>
      <c r="AD2324" s="64" t="s">
        <v>122</v>
      </c>
    </row>
    <row r="2325" spans="1:37">
      <c r="A2325" s="110" t="s">
        <v>123</v>
      </c>
      <c r="B2325" s="111"/>
      <c r="C2325" s="111"/>
      <c r="D2325" s="111"/>
      <c r="E2325" s="111"/>
      <c r="F2325" s="111"/>
      <c r="G2325" s="112"/>
      <c r="H2325" s="111"/>
      <c r="I2325" s="111"/>
      <c r="J2325" s="112"/>
      <c r="K2325" s="118"/>
      <c r="L2325" s="119"/>
      <c r="M2325" s="112"/>
      <c r="N2325" s="116"/>
      <c r="O2325" s="117" t="s">
        <v>123</v>
      </c>
      <c r="P2325" s="111"/>
      <c r="Q2325" s="111"/>
      <c r="R2325" s="111"/>
      <c r="S2325" s="111"/>
      <c r="T2325" s="111"/>
      <c r="U2325" s="112"/>
      <c r="V2325" s="111"/>
      <c r="W2325" s="111"/>
      <c r="X2325" s="112"/>
      <c r="Y2325" s="118"/>
      <c r="Z2325" s="119"/>
      <c r="AA2325" s="112"/>
      <c r="AB2325" s="116"/>
      <c r="AD2325" s="120"/>
      <c r="AE2325" s="58"/>
      <c r="AF2325" s="58"/>
      <c r="AG2325" s="58"/>
      <c r="AH2325" s="58"/>
      <c r="AI2325" s="58"/>
      <c r="AJ2325" s="58"/>
      <c r="AK2325" s="58"/>
    </row>
    <row r="2326" spans="1:37">
      <c r="A2326" s="110" t="s">
        <v>124</v>
      </c>
      <c r="B2326" s="111"/>
      <c r="C2326" s="111"/>
      <c r="D2326" s="111"/>
      <c r="E2326" s="111"/>
      <c r="F2326" s="111"/>
      <c r="G2326" s="112"/>
      <c r="H2326" s="111"/>
      <c r="I2326" s="111"/>
      <c r="J2326" s="112"/>
      <c r="K2326" s="118"/>
      <c r="L2326" s="119"/>
      <c r="M2326" s="112"/>
      <c r="N2326" s="116"/>
      <c r="O2326" s="117" t="s">
        <v>124</v>
      </c>
      <c r="P2326" s="111"/>
      <c r="Q2326" s="111"/>
      <c r="R2326" s="111"/>
      <c r="S2326" s="111"/>
      <c r="T2326" s="111"/>
      <c r="U2326" s="112"/>
      <c r="V2326" s="111"/>
      <c r="W2326" s="111"/>
      <c r="X2326" s="112"/>
      <c r="Y2326" s="118"/>
      <c r="Z2326" s="119"/>
      <c r="AA2326" s="112"/>
      <c r="AB2326" s="116"/>
      <c r="AD2326" s="64" t="s">
        <v>96</v>
      </c>
    </row>
    <row r="2327" spans="1:37">
      <c r="A2327" s="110" t="s">
        <v>125</v>
      </c>
      <c r="B2327" s="111"/>
      <c r="C2327" s="111"/>
      <c r="D2327" s="111"/>
      <c r="E2327" s="111"/>
      <c r="F2327" s="111"/>
      <c r="G2327" s="112"/>
      <c r="H2327" s="111"/>
      <c r="I2327" s="111"/>
      <c r="J2327" s="112"/>
      <c r="K2327" s="118"/>
      <c r="L2327" s="119"/>
      <c r="M2327" s="112"/>
      <c r="N2327" s="116"/>
      <c r="O2327" s="117" t="s">
        <v>125</v>
      </c>
      <c r="P2327" s="111"/>
      <c r="Q2327" s="111"/>
      <c r="R2327" s="111"/>
      <c r="S2327" s="111"/>
      <c r="T2327" s="111"/>
      <c r="U2327" s="112"/>
      <c r="V2327" s="111"/>
      <c r="W2327" s="111"/>
      <c r="X2327" s="112"/>
      <c r="Y2327" s="118"/>
      <c r="Z2327" s="119"/>
      <c r="AA2327" s="112"/>
      <c r="AB2327" s="116"/>
      <c r="AD2327" s="120"/>
      <c r="AE2327" s="58"/>
      <c r="AF2327" s="58"/>
      <c r="AG2327" s="58"/>
      <c r="AH2327" s="58"/>
      <c r="AI2327" s="58"/>
      <c r="AJ2327" s="58"/>
      <c r="AK2327" s="58"/>
    </row>
    <row r="2328" spans="1:37">
      <c r="A2328" s="110" t="s">
        <v>126</v>
      </c>
      <c r="B2328" s="111"/>
      <c r="C2328" s="111"/>
      <c r="D2328" s="111"/>
      <c r="E2328" s="111"/>
      <c r="F2328" s="111"/>
      <c r="G2328" s="112"/>
      <c r="H2328" s="111"/>
      <c r="I2328" s="111"/>
      <c r="J2328" s="112"/>
      <c r="K2328" s="118"/>
      <c r="L2328" s="119"/>
      <c r="M2328" s="112"/>
      <c r="N2328" s="116"/>
      <c r="O2328" s="117" t="s">
        <v>126</v>
      </c>
      <c r="P2328" s="111"/>
      <c r="Q2328" s="111"/>
      <c r="R2328" s="111"/>
      <c r="S2328" s="111"/>
      <c r="T2328" s="111"/>
      <c r="U2328" s="112"/>
      <c r="V2328" s="111"/>
      <c r="W2328" s="111"/>
      <c r="X2328" s="112"/>
      <c r="Y2328" s="118"/>
      <c r="Z2328" s="119"/>
      <c r="AA2328" s="112"/>
      <c r="AB2328" s="116"/>
      <c r="AD2328" s="64" t="s">
        <v>127</v>
      </c>
    </row>
    <row r="2329" spans="1:37">
      <c r="A2329" s="121" t="s">
        <v>128</v>
      </c>
      <c r="B2329" s="58"/>
      <c r="C2329" s="58"/>
      <c r="D2329" s="58"/>
      <c r="E2329" s="58"/>
      <c r="F2329" s="58"/>
      <c r="G2329" s="72"/>
      <c r="H2329" s="58"/>
      <c r="I2329" s="58"/>
      <c r="J2329" s="72"/>
      <c r="K2329" s="122"/>
      <c r="L2329" s="123"/>
      <c r="M2329" s="72"/>
      <c r="N2329" s="59"/>
      <c r="O2329" s="124" t="s">
        <v>128</v>
      </c>
      <c r="P2329" s="58"/>
      <c r="Q2329" s="58"/>
      <c r="R2329" s="58"/>
      <c r="S2329" s="58"/>
      <c r="T2329" s="58"/>
      <c r="U2329" s="72"/>
      <c r="V2329" s="58"/>
      <c r="W2329" s="58"/>
      <c r="X2329" s="72"/>
      <c r="Y2329" s="122"/>
      <c r="Z2329" s="123"/>
      <c r="AA2329" s="72"/>
      <c r="AB2329" s="59"/>
      <c r="AD2329" s="120"/>
      <c r="AE2329" s="125" t="str">
        <f>Daten!$A$35</f>
        <v>Fredenbeck</v>
      </c>
      <c r="AF2329" s="58"/>
      <c r="AG2329" s="58"/>
      <c r="AH2329" s="58"/>
      <c r="AI2329" s="58"/>
      <c r="AJ2329" s="58"/>
      <c r="AK2329" s="58"/>
    </row>
    <row r="2330" spans="1:37">
      <c r="A2330" s="65" t="s">
        <v>129</v>
      </c>
      <c r="N2330" s="61"/>
      <c r="O2330" s="64" t="s">
        <v>129</v>
      </c>
      <c r="AB2330" s="61"/>
      <c r="AD2330" s="64" t="s">
        <v>130</v>
      </c>
    </row>
    <row r="2331" spans="1:37">
      <c r="A2331" s="57"/>
      <c r="B2331" s="58"/>
      <c r="C2331" s="58"/>
      <c r="D2331" s="58"/>
      <c r="E2331" s="58"/>
      <c r="F2331" s="58"/>
      <c r="G2331" s="58"/>
      <c r="H2331" s="58"/>
      <c r="I2331" s="58"/>
      <c r="J2331" s="58"/>
      <c r="K2331" s="58"/>
      <c r="L2331" s="58"/>
      <c r="M2331" s="58"/>
      <c r="N2331" s="59"/>
      <c r="O2331" s="58"/>
      <c r="P2331" s="58"/>
      <c r="Q2331" s="58"/>
      <c r="R2331" s="58"/>
      <c r="S2331" s="58"/>
      <c r="T2331" s="58"/>
      <c r="U2331" s="58"/>
      <c r="V2331" s="58"/>
      <c r="W2331" s="58"/>
      <c r="X2331" s="58"/>
      <c r="Y2331" s="58"/>
      <c r="Z2331" s="58"/>
      <c r="AA2331" s="58"/>
      <c r="AB2331" s="59"/>
      <c r="AD2331" s="58"/>
      <c r="AE2331" s="126" t="str">
        <f>Daten!$A$32</f>
        <v>05.05.2017</v>
      </c>
      <c r="AF2331" s="58"/>
      <c r="AG2331" s="58"/>
      <c r="AH2331" s="58"/>
      <c r="AI2331" s="58"/>
      <c r="AJ2331" s="58"/>
      <c r="AK2331" s="58"/>
    </row>
    <row r="2332" spans="1:37">
      <c r="A2332" s="51" t="s">
        <v>95</v>
      </c>
      <c r="B2332" s="52"/>
      <c r="C2332" s="52"/>
      <c r="D2332" s="52"/>
      <c r="E2332" s="53"/>
      <c r="F2332" s="54" t="s">
        <v>96</v>
      </c>
      <c r="G2332" s="52"/>
      <c r="H2332" s="52"/>
      <c r="I2332" s="52"/>
      <c r="J2332" s="52"/>
      <c r="K2332" s="52"/>
      <c r="L2332" s="52"/>
      <c r="M2332" s="52"/>
      <c r="N2332" s="52"/>
      <c r="O2332" s="52"/>
      <c r="P2332" s="53"/>
      <c r="Q2332" s="54" t="s">
        <v>97</v>
      </c>
      <c r="R2332" s="52"/>
      <c r="S2332" s="52"/>
      <c r="T2332" s="52"/>
      <c r="U2332" s="52"/>
      <c r="V2332" s="52"/>
      <c r="W2332" s="52"/>
      <c r="X2332" s="52"/>
      <c r="Y2332" s="52"/>
      <c r="Z2332" s="52"/>
      <c r="AA2332" s="52"/>
      <c r="AB2332" s="53"/>
      <c r="AC2332" s="55" t="s">
        <v>98</v>
      </c>
    </row>
    <row r="2333" spans="1:37">
      <c r="A2333" s="57"/>
      <c r="B2333" s="58"/>
      <c r="C2333" s="58"/>
      <c r="D2333" s="58"/>
      <c r="E2333" s="59"/>
      <c r="F2333" s="58"/>
      <c r="G2333" s="58"/>
      <c r="H2333" s="58"/>
      <c r="I2333" s="58"/>
      <c r="J2333" s="58"/>
      <c r="K2333" s="58"/>
      <c r="L2333" s="58"/>
      <c r="M2333" s="58"/>
      <c r="N2333" s="58"/>
      <c r="O2333" s="58"/>
      <c r="P2333" s="59"/>
      <c r="Q2333" s="58"/>
      <c r="R2333" s="58" t="e">
        <f ca="1">SamstagHaupt!P96</f>
        <v>#N/A</v>
      </c>
      <c r="S2333" s="58"/>
      <c r="T2333" s="58"/>
      <c r="U2333" s="58"/>
      <c r="V2333" s="58"/>
      <c r="W2333" s="58"/>
      <c r="X2333" s="58"/>
      <c r="Y2333" s="58"/>
      <c r="Z2333" s="58"/>
      <c r="AA2333" s="58" t="str">
        <f>SamstagHaupt!N96</f>
        <v>F30</v>
      </c>
      <c r="AB2333" s="59"/>
      <c r="AC2333" s="55" t="s">
        <v>99</v>
      </c>
    </row>
    <row r="2334" spans="1:37" ht="15.95" customHeight="1">
      <c r="A2334" s="60" t="s">
        <v>100</v>
      </c>
      <c r="C2334" s="56" t="e">
        <f ca="1">SamstagHaupt!I96</f>
        <v>#N/A</v>
      </c>
      <c r="M2334" s="61"/>
      <c r="N2334" s="62" t="s">
        <v>101</v>
      </c>
      <c r="O2334" s="63"/>
      <c r="P2334" s="56" t="e">
        <f ca="1">SamstagHaupt!M96</f>
        <v>#N/A</v>
      </c>
      <c r="AB2334" s="61"/>
    </row>
    <row r="2335" spans="1:37">
      <c r="A2335" s="57"/>
      <c r="B2335" s="58"/>
      <c r="C2335" s="58"/>
      <c r="M2335" s="61"/>
      <c r="N2335" s="62"/>
      <c r="AB2335" s="61"/>
      <c r="AD2335" s="64" t="s">
        <v>37</v>
      </c>
      <c r="AG2335" s="64" t="s">
        <v>102</v>
      </c>
      <c r="AJ2335" s="64" t="s">
        <v>39</v>
      </c>
    </row>
    <row r="2336" spans="1:37">
      <c r="A2336" s="65" t="s">
        <v>100</v>
      </c>
      <c r="C2336" s="66"/>
      <c r="D2336" s="67"/>
      <c r="E2336" s="67"/>
      <c r="F2336" s="67"/>
      <c r="G2336" s="67"/>
      <c r="H2336" s="68"/>
      <c r="I2336" s="67"/>
      <c r="J2336" s="67"/>
      <c r="K2336" s="67"/>
      <c r="L2336" s="67"/>
      <c r="M2336" s="68"/>
      <c r="N2336" s="67"/>
      <c r="O2336" s="67"/>
      <c r="P2336" s="67"/>
      <c r="Q2336" s="67"/>
      <c r="R2336" s="68"/>
      <c r="S2336" s="67"/>
      <c r="T2336" s="67"/>
      <c r="U2336" s="67"/>
      <c r="V2336" s="67"/>
      <c r="W2336" s="68"/>
      <c r="X2336" s="67"/>
      <c r="Y2336" s="67"/>
      <c r="Z2336" s="67"/>
      <c r="AA2336" s="67"/>
      <c r="AB2336" s="68"/>
      <c r="AC2336" s="62"/>
      <c r="AD2336" s="69"/>
      <c r="AE2336" s="53"/>
      <c r="AF2336" s="62"/>
      <c r="AG2336" s="69"/>
      <c r="AH2336" s="53"/>
      <c r="AJ2336" s="69"/>
      <c r="AK2336" s="53"/>
    </row>
    <row r="2337" spans="1:37">
      <c r="A2337" s="70" t="s">
        <v>101</v>
      </c>
      <c r="B2337" s="58"/>
      <c r="C2337" s="71"/>
      <c r="D2337" s="72"/>
      <c r="E2337" s="72"/>
      <c r="F2337" s="72"/>
      <c r="G2337" s="72"/>
      <c r="H2337" s="59"/>
      <c r="I2337" s="72"/>
      <c r="J2337" s="72"/>
      <c r="K2337" s="72"/>
      <c r="L2337" s="72"/>
      <c r="M2337" s="59"/>
      <c r="N2337" s="72"/>
      <c r="O2337" s="72"/>
      <c r="P2337" s="72"/>
      <c r="Q2337" s="72"/>
      <c r="R2337" s="59"/>
      <c r="S2337" s="72"/>
      <c r="T2337" s="72"/>
      <c r="U2337" s="72"/>
      <c r="V2337" s="72"/>
      <c r="W2337" s="59"/>
      <c r="X2337" s="72"/>
      <c r="Y2337" s="72"/>
      <c r="Z2337" s="72"/>
      <c r="AA2337" s="72"/>
      <c r="AB2337" s="59"/>
      <c r="AC2337" s="62"/>
      <c r="AD2337" s="462">
        <f>SamstagHaupt!C96</f>
        <v>19</v>
      </c>
      <c r="AE2337" s="463"/>
      <c r="AF2337" s="62"/>
      <c r="AG2337" s="462">
        <f>SamstagHaupt!E96</f>
        <v>75</v>
      </c>
      <c r="AH2337" s="463"/>
      <c r="AJ2337" s="462">
        <f>SamstagHaupt!F96</f>
        <v>3</v>
      </c>
      <c r="AK2337" s="463"/>
    </row>
    <row r="2338" spans="1:37">
      <c r="A2338" s="65" t="s">
        <v>100</v>
      </c>
      <c r="C2338" s="66"/>
      <c r="D2338" s="67"/>
      <c r="E2338" s="67"/>
      <c r="F2338" s="67"/>
      <c r="G2338" s="67"/>
      <c r="H2338" s="68"/>
      <c r="I2338" s="67"/>
      <c r="J2338" s="67"/>
      <c r="K2338" s="67"/>
      <c r="L2338" s="67"/>
      <c r="M2338" s="68"/>
      <c r="N2338" s="67"/>
      <c r="O2338" s="67"/>
      <c r="P2338" s="67"/>
      <c r="Q2338" s="67"/>
      <c r="R2338" s="68"/>
      <c r="S2338" s="67"/>
      <c r="T2338" s="67"/>
      <c r="U2338" s="67"/>
      <c r="V2338" s="67"/>
      <c r="W2338" s="68"/>
      <c r="X2338" s="67"/>
      <c r="Y2338" s="67"/>
      <c r="Z2338" s="67"/>
      <c r="AA2338" s="67"/>
      <c r="AB2338" s="68"/>
      <c r="AC2338" s="62"/>
      <c r="AD2338" s="57"/>
      <c r="AE2338" s="59"/>
      <c r="AF2338" s="62"/>
      <c r="AG2338" s="57"/>
      <c r="AH2338" s="59"/>
      <c r="AJ2338" s="57"/>
      <c r="AK2338" s="59"/>
    </row>
    <row r="2339" spans="1:37">
      <c r="A2339" s="70" t="s">
        <v>101</v>
      </c>
      <c r="B2339" s="58"/>
      <c r="C2339" s="71"/>
      <c r="D2339" s="72"/>
      <c r="E2339" s="72"/>
      <c r="F2339" s="72"/>
      <c r="G2339" s="72"/>
      <c r="H2339" s="59"/>
      <c r="I2339" s="72"/>
      <c r="J2339" s="72"/>
      <c r="K2339" s="72"/>
      <c r="L2339" s="72"/>
      <c r="M2339" s="59"/>
      <c r="N2339" s="72"/>
      <c r="O2339" s="72"/>
      <c r="P2339" s="72"/>
      <c r="Q2339" s="72"/>
      <c r="R2339" s="59"/>
      <c r="S2339" s="72"/>
      <c r="T2339" s="72"/>
      <c r="U2339" s="72"/>
      <c r="V2339" s="72"/>
      <c r="W2339" s="59"/>
      <c r="X2339" s="72"/>
      <c r="Y2339" s="72"/>
      <c r="Z2339" s="72"/>
      <c r="AA2339" s="72"/>
      <c r="AB2339" s="59"/>
      <c r="AC2339" s="62"/>
      <c r="AD2339" s="62"/>
      <c r="AE2339" s="62"/>
      <c r="AF2339" s="62"/>
      <c r="AG2339" s="62"/>
    </row>
    <row r="2340" spans="1:37">
      <c r="A2340" s="65" t="s">
        <v>100</v>
      </c>
      <c r="C2340" s="66"/>
      <c r="D2340" s="67"/>
      <c r="E2340" s="67"/>
      <c r="F2340" s="67"/>
      <c r="G2340" s="67"/>
      <c r="H2340" s="68"/>
      <c r="I2340" s="67"/>
      <c r="J2340" s="67"/>
      <c r="K2340" s="67"/>
      <c r="L2340" s="67"/>
      <c r="M2340" s="68"/>
      <c r="N2340" s="67"/>
      <c r="O2340" s="67"/>
      <c r="P2340" s="67"/>
      <c r="Q2340" s="67"/>
      <c r="R2340" s="68"/>
      <c r="S2340" s="67"/>
      <c r="T2340" s="67"/>
      <c r="U2340" s="67"/>
      <c r="V2340" s="67"/>
      <c r="W2340" s="68"/>
      <c r="X2340" s="67"/>
      <c r="Y2340" s="67"/>
      <c r="Z2340" s="67"/>
      <c r="AA2340" s="67"/>
      <c r="AB2340" s="68"/>
      <c r="AC2340" s="62"/>
      <c r="AD2340" s="73" t="s">
        <v>103</v>
      </c>
      <c r="AE2340" s="62"/>
      <c r="AF2340" s="62"/>
      <c r="AG2340" s="62"/>
    </row>
    <row r="2341" spans="1:37">
      <c r="A2341" s="70" t="s">
        <v>101</v>
      </c>
      <c r="B2341" s="58"/>
      <c r="C2341" s="71"/>
      <c r="D2341" s="72"/>
      <c r="E2341" s="72"/>
      <c r="F2341" s="72"/>
      <c r="G2341" s="72"/>
      <c r="H2341" s="59"/>
      <c r="I2341" s="72"/>
      <c r="J2341" s="72"/>
      <c r="K2341" s="72"/>
      <c r="L2341" s="72"/>
      <c r="M2341" s="59"/>
      <c r="N2341" s="72"/>
      <c r="O2341" s="72"/>
      <c r="P2341" s="72"/>
      <c r="Q2341" s="72"/>
      <c r="R2341" s="59"/>
      <c r="S2341" s="72"/>
      <c r="T2341" s="72"/>
      <c r="U2341" s="72"/>
      <c r="V2341" s="72"/>
      <c r="W2341" s="59"/>
      <c r="X2341" s="72"/>
      <c r="Y2341" s="72"/>
      <c r="Z2341" s="72"/>
      <c r="AA2341" s="72"/>
      <c r="AB2341" s="59"/>
      <c r="AC2341" s="62"/>
      <c r="AD2341" s="62"/>
      <c r="AE2341" s="62"/>
      <c r="AF2341" s="62"/>
      <c r="AG2341" s="62"/>
    </row>
    <row r="2342" spans="1:37">
      <c r="A2342" s="65" t="s">
        <v>100</v>
      </c>
      <c r="C2342" s="66"/>
      <c r="D2342" s="67"/>
      <c r="E2342" s="67"/>
      <c r="F2342" s="67"/>
      <c r="G2342" s="67"/>
      <c r="H2342" s="68"/>
      <c r="I2342" s="67"/>
      <c r="J2342" s="67"/>
      <c r="K2342" s="67"/>
      <c r="L2342" s="67"/>
      <c r="M2342" s="68"/>
      <c r="N2342" s="67"/>
      <c r="O2342" s="67"/>
      <c r="P2342" s="67"/>
      <c r="Q2342" s="67"/>
      <c r="R2342" s="68"/>
      <c r="S2342" s="67"/>
      <c r="T2342" s="67"/>
      <c r="U2342" s="67"/>
      <c r="V2342" s="67"/>
      <c r="W2342" s="68"/>
      <c r="X2342" s="67"/>
      <c r="Y2342" s="67"/>
      <c r="Z2342" s="67"/>
      <c r="AA2342" s="67"/>
      <c r="AB2342" s="68"/>
      <c r="AC2342" s="62"/>
      <c r="AD2342" s="74" t="str">
        <f>Daten!$A$31</f>
        <v>DM Senioren 2017</v>
      </c>
      <c r="AE2342" s="58"/>
      <c r="AF2342" s="58"/>
      <c r="AG2342" s="58"/>
      <c r="AH2342" s="58"/>
      <c r="AI2342" s="58"/>
      <c r="AJ2342" s="58"/>
      <c r="AK2342" s="58"/>
    </row>
    <row r="2343" spans="1:37">
      <c r="A2343" s="70" t="s">
        <v>101</v>
      </c>
      <c r="B2343" s="58"/>
      <c r="C2343" s="71"/>
      <c r="D2343" s="72"/>
      <c r="E2343" s="72"/>
      <c r="F2343" s="72"/>
      <c r="G2343" s="72"/>
      <c r="H2343" s="59"/>
      <c r="I2343" s="72"/>
      <c r="J2343" s="72"/>
      <c r="K2343" s="72"/>
      <c r="L2343" s="72"/>
      <c r="M2343" s="59"/>
      <c r="N2343" s="72"/>
      <c r="O2343" s="72"/>
      <c r="P2343" s="72"/>
      <c r="Q2343" s="72"/>
      <c r="R2343" s="59"/>
      <c r="S2343" s="72"/>
      <c r="T2343" s="72"/>
      <c r="U2343" s="72"/>
      <c r="V2343" s="72"/>
      <c r="W2343" s="59"/>
      <c r="X2343" s="72"/>
      <c r="Y2343" s="72"/>
      <c r="Z2343" s="72"/>
      <c r="AA2343" s="72"/>
      <c r="AB2343" s="59"/>
      <c r="AC2343" s="62"/>
      <c r="AD2343" s="75" t="str">
        <f>SamstagHaupt!G96</f>
        <v>F30</v>
      </c>
      <c r="AE2343" s="76"/>
      <c r="AF2343" s="76"/>
      <c r="AG2343" s="75" t="s">
        <v>34</v>
      </c>
      <c r="AH2343" s="76"/>
      <c r="AI2343" s="76"/>
      <c r="AJ2343" s="76"/>
      <c r="AK2343" s="76"/>
    </row>
    <row r="2344" spans="1:37">
      <c r="A2344" s="65" t="s">
        <v>100</v>
      </c>
      <c r="C2344" s="66"/>
      <c r="D2344" s="67"/>
      <c r="E2344" s="67"/>
      <c r="F2344" s="67"/>
      <c r="G2344" s="67"/>
      <c r="H2344" s="68"/>
      <c r="I2344" s="67"/>
      <c r="J2344" s="67"/>
      <c r="K2344" s="67"/>
      <c r="L2344" s="67"/>
      <c r="M2344" s="68"/>
      <c r="N2344" s="67"/>
      <c r="O2344" s="67"/>
      <c r="P2344" s="67"/>
      <c r="Q2344" s="67"/>
      <c r="R2344" s="68"/>
      <c r="S2344" s="67"/>
      <c r="T2344" s="67"/>
      <c r="U2344" s="67"/>
      <c r="V2344" s="67"/>
      <c r="W2344" s="68"/>
      <c r="X2344" s="67"/>
      <c r="Y2344" s="67"/>
      <c r="Z2344" s="67"/>
      <c r="AA2344" s="67"/>
      <c r="AB2344" s="68"/>
      <c r="AC2344" s="62"/>
      <c r="AD2344" s="77"/>
      <c r="AE2344" s="62"/>
      <c r="AF2344" s="62"/>
      <c r="AG2344" s="62"/>
      <c r="AH2344" s="62"/>
      <c r="AI2344" s="62"/>
      <c r="AJ2344" s="62"/>
      <c r="AK2344" s="62"/>
    </row>
    <row r="2345" spans="1:37">
      <c r="A2345" s="70" t="s">
        <v>101</v>
      </c>
      <c r="B2345" s="58"/>
      <c r="C2345" s="71"/>
      <c r="D2345" s="72"/>
      <c r="E2345" s="72"/>
      <c r="F2345" s="72"/>
      <c r="G2345" s="72"/>
      <c r="H2345" s="59"/>
      <c r="I2345" s="72"/>
      <c r="J2345" s="72"/>
      <c r="K2345" s="72"/>
      <c r="L2345" s="72"/>
      <c r="M2345" s="59"/>
      <c r="N2345" s="72"/>
      <c r="O2345" s="72"/>
      <c r="P2345" s="72"/>
      <c r="Q2345" s="72"/>
      <c r="R2345" s="59"/>
      <c r="S2345" s="72"/>
      <c r="T2345" s="72"/>
      <c r="U2345" s="72"/>
      <c r="V2345" s="72"/>
      <c r="W2345" s="59"/>
      <c r="X2345" s="72"/>
      <c r="Y2345" s="72"/>
      <c r="Z2345" s="72"/>
      <c r="AA2345" s="72"/>
      <c r="AB2345" s="59"/>
      <c r="AC2345" s="62"/>
      <c r="AD2345" s="78" t="s">
        <v>104</v>
      </c>
      <c r="AE2345" s="76"/>
      <c r="AF2345" s="76"/>
      <c r="AG2345" s="76"/>
      <c r="AH2345" s="79"/>
      <c r="AI2345" s="76"/>
      <c r="AJ2345" s="76"/>
      <c r="AK2345" s="80"/>
    </row>
    <row r="2346" spans="1:37">
      <c r="D2346" s="64"/>
      <c r="AD2346" s="81"/>
      <c r="AE2346" s="52"/>
      <c r="AF2346" s="52"/>
      <c r="AG2346" s="52"/>
      <c r="AH2346" s="82"/>
      <c r="AI2346" s="52"/>
      <c r="AJ2346" s="52"/>
      <c r="AK2346" s="53"/>
    </row>
    <row r="2347" spans="1:37">
      <c r="A2347" s="83" t="s">
        <v>105</v>
      </c>
      <c r="B2347" s="76"/>
      <c r="C2347" s="80"/>
      <c r="D2347" s="84"/>
      <c r="E2347" s="84" t="s">
        <v>100</v>
      </c>
      <c r="F2347" s="85" t="s">
        <v>21</v>
      </c>
      <c r="G2347" s="84" t="s">
        <v>101</v>
      </c>
      <c r="H2347" s="86"/>
      <c r="I2347" s="84" t="s">
        <v>106</v>
      </c>
      <c r="J2347" s="84"/>
      <c r="K2347" s="84"/>
      <c r="L2347" s="84"/>
      <c r="M2347" s="86"/>
      <c r="N2347" s="84" t="s">
        <v>107</v>
      </c>
      <c r="O2347" s="84"/>
      <c r="P2347" s="84"/>
      <c r="Q2347" s="84"/>
      <c r="R2347" s="86"/>
      <c r="S2347" s="73"/>
      <c r="T2347" s="73"/>
      <c r="AD2347" s="87" t="s">
        <v>108</v>
      </c>
      <c r="AE2347" s="58"/>
      <c r="AF2347" s="58"/>
      <c r="AG2347" s="58"/>
      <c r="AH2347" s="72"/>
      <c r="AI2347" s="58"/>
      <c r="AJ2347" s="58"/>
      <c r="AK2347" s="59"/>
    </row>
    <row r="2348" spans="1:37">
      <c r="A2348" s="60"/>
      <c r="C2348" s="61"/>
      <c r="H2348" s="61"/>
      <c r="M2348" s="61"/>
      <c r="N2348" s="88"/>
      <c r="O2348" s="89"/>
      <c r="P2348" s="89"/>
      <c r="Q2348" s="89"/>
      <c r="R2348" s="90"/>
      <c r="S2348" s="62"/>
      <c r="T2348" s="56" t="s">
        <v>109</v>
      </c>
      <c r="AD2348" s="91"/>
      <c r="AE2348" s="62"/>
      <c r="AF2348" s="62"/>
      <c r="AG2348" s="62"/>
      <c r="AH2348" s="92"/>
      <c r="AI2348" s="62"/>
      <c r="AJ2348" s="62"/>
      <c r="AK2348" s="61"/>
    </row>
    <row r="2349" spans="1:37">
      <c r="A2349" s="93" t="s">
        <v>110</v>
      </c>
      <c r="B2349" s="58"/>
      <c r="C2349" s="59"/>
      <c r="D2349" s="58"/>
      <c r="E2349" s="58"/>
      <c r="F2349" s="94" t="s">
        <v>21</v>
      </c>
      <c r="G2349" s="58"/>
      <c r="H2349" s="59"/>
      <c r="I2349" s="58"/>
      <c r="J2349" s="58"/>
      <c r="K2349" s="94" t="s">
        <v>21</v>
      </c>
      <c r="L2349" s="58"/>
      <c r="M2349" s="59"/>
      <c r="N2349" s="95"/>
      <c r="O2349" s="95"/>
      <c r="P2349" s="96"/>
      <c r="Q2349" s="97"/>
      <c r="R2349" s="98"/>
      <c r="S2349" s="62"/>
      <c r="T2349" s="62"/>
      <c r="AD2349" s="87" t="s">
        <v>111</v>
      </c>
      <c r="AE2349" s="58"/>
      <c r="AF2349" s="58"/>
      <c r="AG2349" s="58"/>
      <c r="AH2349" s="72"/>
      <c r="AI2349" s="58"/>
      <c r="AJ2349" s="58"/>
      <c r="AK2349" s="59"/>
    </row>
    <row r="2350" spans="1:37">
      <c r="A2350" s="60"/>
      <c r="C2350" s="61"/>
      <c r="H2350" s="61"/>
      <c r="K2350" s="99"/>
      <c r="M2350" s="61"/>
      <c r="N2350" s="62"/>
      <c r="Q2350" s="100"/>
      <c r="R2350" s="61"/>
      <c r="S2350" s="62"/>
      <c r="T2350" s="58"/>
      <c r="U2350" s="58"/>
      <c r="V2350" s="58"/>
      <c r="W2350" s="58"/>
      <c r="X2350" s="58"/>
      <c r="Y2350" s="58"/>
      <c r="Z2350" s="58"/>
      <c r="AA2350" s="58"/>
      <c r="AB2350" s="58"/>
      <c r="AC2350" s="62"/>
      <c r="AD2350" s="91"/>
      <c r="AE2350" s="62"/>
      <c r="AF2350" s="62"/>
      <c r="AG2350" s="62"/>
      <c r="AH2350" s="92"/>
      <c r="AI2350" s="62"/>
      <c r="AJ2350" s="62"/>
      <c r="AK2350" s="61"/>
    </row>
    <row r="2351" spans="1:37">
      <c r="A2351" s="93" t="s">
        <v>112</v>
      </c>
      <c r="B2351" s="58"/>
      <c r="C2351" s="59"/>
      <c r="D2351" s="58"/>
      <c r="E2351" s="58"/>
      <c r="F2351" s="94" t="s">
        <v>21</v>
      </c>
      <c r="G2351" s="58"/>
      <c r="H2351" s="59"/>
      <c r="I2351" s="58"/>
      <c r="J2351" s="58"/>
      <c r="K2351" s="94" t="s">
        <v>21</v>
      </c>
      <c r="L2351" s="58"/>
      <c r="M2351" s="59"/>
      <c r="N2351" s="58"/>
      <c r="O2351" s="58"/>
      <c r="P2351" s="94" t="s">
        <v>21</v>
      </c>
      <c r="Q2351" s="101"/>
      <c r="R2351" s="59"/>
      <c r="S2351" s="62"/>
      <c r="T2351" s="62"/>
      <c r="AD2351" s="87" t="s">
        <v>113</v>
      </c>
      <c r="AE2351" s="58"/>
      <c r="AF2351" s="58"/>
      <c r="AG2351" s="58"/>
      <c r="AH2351" s="72"/>
      <c r="AI2351" s="58"/>
      <c r="AJ2351" s="58"/>
      <c r="AK2351" s="59"/>
    </row>
    <row r="2352" spans="1:37">
      <c r="AD2352" s="91" t="s">
        <v>114</v>
      </c>
      <c r="AE2352" s="62"/>
      <c r="AF2352" s="62"/>
      <c r="AG2352" s="62"/>
      <c r="AH2352" s="92"/>
      <c r="AI2352" s="62"/>
      <c r="AJ2352" s="62"/>
      <c r="AK2352" s="61"/>
    </row>
    <row r="2353" spans="1:37">
      <c r="A2353" s="102"/>
      <c r="B2353" s="76"/>
      <c r="C2353" s="76"/>
      <c r="D2353" s="76"/>
      <c r="E2353" s="76" t="s">
        <v>100</v>
      </c>
      <c r="F2353" s="76"/>
      <c r="G2353" s="76"/>
      <c r="H2353" s="76"/>
      <c r="I2353" s="76"/>
      <c r="J2353" s="76"/>
      <c r="K2353" s="76"/>
      <c r="L2353" s="76"/>
      <c r="M2353" s="76"/>
      <c r="N2353" s="85" t="s">
        <v>40</v>
      </c>
      <c r="O2353" s="76"/>
      <c r="P2353" s="76"/>
      <c r="Q2353" s="76"/>
      <c r="R2353" s="76"/>
      <c r="S2353" s="76"/>
      <c r="T2353" s="76" t="s">
        <v>101</v>
      </c>
      <c r="U2353" s="76"/>
      <c r="V2353" s="76"/>
      <c r="W2353" s="76"/>
      <c r="X2353" s="76"/>
      <c r="Y2353" s="76"/>
      <c r="Z2353" s="76"/>
      <c r="AA2353" s="76"/>
      <c r="AB2353" s="80"/>
      <c r="AD2353" s="87" t="s">
        <v>115</v>
      </c>
      <c r="AE2353" s="58"/>
      <c r="AF2353" s="58"/>
      <c r="AG2353" s="58"/>
      <c r="AH2353" s="72"/>
      <c r="AI2353" s="58"/>
      <c r="AJ2353" s="58"/>
      <c r="AK2353" s="59"/>
    </row>
    <row r="2354" spans="1:37">
      <c r="A2354" s="103" t="s">
        <v>116</v>
      </c>
      <c r="B2354" s="104" t="s">
        <v>117</v>
      </c>
      <c r="C2354" s="104"/>
      <c r="D2354" s="104"/>
      <c r="E2354" s="104"/>
      <c r="F2354" s="104"/>
      <c r="G2354" s="105"/>
      <c r="H2354" s="104" t="s">
        <v>118</v>
      </c>
      <c r="I2354" s="104"/>
      <c r="J2354" s="105"/>
      <c r="K2354" s="106" t="s">
        <v>119</v>
      </c>
      <c r="L2354" s="107" t="s">
        <v>120</v>
      </c>
      <c r="M2354" s="108"/>
      <c r="N2354" s="109" t="s">
        <v>94</v>
      </c>
      <c r="O2354" s="105" t="s">
        <v>116</v>
      </c>
      <c r="P2354" s="104" t="s">
        <v>117</v>
      </c>
      <c r="Q2354" s="104"/>
      <c r="R2354" s="104"/>
      <c r="S2354" s="104"/>
      <c r="T2354" s="104"/>
      <c r="U2354" s="105"/>
      <c r="V2354" s="104" t="s">
        <v>118</v>
      </c>
      <c r="W2354" s="104"/>
      <c r="X2354" s="105"/>
      <c r="Y2354" s="106" t="s">
        <v>119</v>
      </c>
      <c r="Z2354" s="107" t="s">
        <v>120</v>
      </c>
      <c r="AA2354" s="108"/>
      <c r="AB2354" s="109" t="s">
        <v>94</v>
      </c>
    </row>
    <row r="2355" spans="1:37">
      <c r="A2355" s="110" t="s">
        <v>121</v>
      </c>
      <c r="B2355" s="111"/>
      <c r="C2355" s="111"/>
      <c r="D2355" s="111"/>
      <c r="E2355" s="111"/>
      <c r="F2355" s="111"/>
      <c r="G2355" s="112"/>
      <c r="H2355" s="111"/>
      <c r="I2355" s="111"/>
      <c r="J2355" s="112"/>
      <c r="K2355" s="113"/>
      <c r="L2355" s="114"/>
      <c r="M2355" s="115"/>
      <c r="N2355" s="116"/>
      <c r="O2355" s="117" t="s">
        <v>121</v>
      </c>
      <c r="P2355" s="111"/>
      <c r="Q2355" s="111"/>
      <c r="R2355" s="111"/>
      <c r="S2355" s="111"/>
      <c r="T2355" s="111"/>
      <c r="U2355" s="112"/>
      <c r="V2355" s="111"/>
      <c r="W2355" s="111"/>
      <c r="X2355" s="112"/>
      <c r="Y2355" s="113"/>
      <c r="Z2355" s="114"/>
      <c r="AA2355" s="115"/>
      <c r="AB2355" s="116"/>
      <c r="AD2355" s="64" t="s">
        <v>122</v>
      </c>
    </row>
    <row r="2356" spans="1:37">
      <c r="A2356" s="110" t="s">
        <v>123</v>
      </c>
      <c r="B2356" s="111"/>
      <c r="C2356" s="111"/>
      <c r="D2356" s="111"/>
      <c r="E2356" s="111"/>
      <c r="F2356" s="111"/>
      <c r="G2356" s="112"/>
      <c r="H2356" s="111"/>
      <c r="I2356" s="111"/>
      <c r="J2356" s="112"/>
      <c r="K2356" s="118"/>
      <c r="L2356" s="119"/>
      <c r="M2356" s="112"/>
      <c r="N2356" s="116"/>
      <c r="O2356" s="117" t="s">
        <v>123</v>
      </c>
      <c r="P2356" s="111"/>
      <c r="Q2356" s="111"/>
      <c r="R2356" s="111"/>
      <c r="S2356" s="111"/>
      <c r="T2356" s="111"/>
      <c r="U2356" s="112"/>
      <c r="V2356" s="111"/>
      <c r="W2356" s="111"/>
      <c r="X2356" s="112"/>
      <c r="Y2356" s="118"/>
      <c r="Z2356" s="119"/>
      <c r="AA2356" s="112"/>
      <c r="AB2356" s="116"/>
      <c r="AD2356" s="120"/>
      <c r="AE2356" s="58"/>
      <c r="AF2356" s="58"/>
      <c r="AG2356" s="58"/>
      <c r="AH2356" s="58"/>
      <c r="AI2356" s="58"/>
      <c r="AJ2356" s="58"/>
      <c r="AK2356" s="58"/>
    </row>
    <row r="2357" spans="1:37">
      <c r="A2357" s="110" t="s">
        <v>124</v>
      </c>
      <c r="B2357" s="111"/>
      <c r="C2357" s="111"/>
      <c r="D2357" s="111"/>
      <c r="E2357" s="111"/>
      <c r="F2357" s="111"/>
      <c r="G2357" s="112"/>
      <c r="H2357" s="111"/>
      <c r="I2357" s="111"/>
      <c r="J2357" s="112"/>
      <c r="K2357" s="118"/>
      <c r="L2357" s="119"/>
      <c r="M2357" s="112"/>
      <c r="N2357" s="116"/>
      <c r="O2357" s="117" t="s">
        <v>124</v>
      </c>
      <c r="P2357" s="111"/>
      <c r="Q2357" s="111"/>
      <c r="R2357" s="111"/>
      <c r="S2357" s="111"/>
      <c r="T2357" s="111"/>
      <c r="U2357" s="112"/>
      <c r="V2357" s="111"/>
      <c r="W2357" s="111"/>
      <c r="X2357" s="112"/>
      <c r="Y2357" s="118"/>
      <c r="Z2357" s="119"/>
      <c r="AA2357" s="112"/>
      <c r="AB2357" s="116"/>
      <c r="AD2357" s="64" t="s">
        <v>96</v>
      </c>
    </row>
    <row r="2358" spans="1:37">
      <c r="A2358" s="110" t="s">
        <v>125</v>
      </c>
      <c r="B2358" s="111"/>
      <c r="C2358" s="111"/>
      <c r="D2358" s="111"/>
      <c r="E2358" s="111"/>
      <c r="F2358" s="111"/>
      <c r="G2358" s="112"/>
      <c r="H2358" s="111"/>
      <c r="I2358" s="111"/>
      <c r="J2358" s="112"/>
      <c r="K2358" s="118"/>
      <c r="L2358" s="119"/>
      <c r="M2358" s="112"/>
      <c r="N2358" s="116"/>
      <c r="O2358" s="117" t="s">
        <v>125</v>
      </c>
      <c r="P2358" s="111"/>
      <c r="Q2358" s="111"/>
      <c r="R2358" s="111"/>
      <c r="S2358" s="111"/>
      <c r="T2358" s="111"/>
      <c r="U2358" s="112"/>
      <c r="V2358" s="111"/>
      <c r="W2358" s="111"/>
      <c r="X2358" s="112"/>
      <c r="Y2358" s="118"/>
      <c r="Z2358" s="119"/>
      <c r="AA2358" s="112"/>
      <c r="AB2358" s="116"/>
      <c r="AD2358" s="120"/>
      <c r="AE2358" s="58"/>
      <c r="AF2358" s="58"/>
      <c r="AG2358" s="58"/>
      <c r="AH2358" s="58"/>
      <c r="AI2358" s="58"/>
      <c r="AJ2358" s="58"/>
      <c r="AK2358" s="58"/>
    </row>
    <row r="2359" spans="1:37">
      <c r="A2359" s="110" t="s">
        <v>126</v>
      </c>
      <c r="B2359" s="111"/>
      <c r="C2359" s="111"/>
      <c r="D2359" s="111"/>
      <c r="E2359" s="111"/>
      <c r="F2359" s="111"/>
      <c r="G2359" s="112"/>
      <c r="H2359" s="111"/>
      <c r="I2359" s="111"/>
      <c r="J2359" s="112"/>
      <c r="K2359" s="118"/>
      <c r="L2359" s="119"/>
      <c r="M2359" s="112"/>
      <c r="N2359" s="116"/>
      <c r="O2359" s="117" t="s">
        <v>126</v>
      </c>
      <c r="P2359" s="111"/>
      <c r="Q2359" s="111"/>
      <c r="R2359" s="111"/>
      <c r="S2359" s="111"/>
      <c r="T2359" s="111"/>
      <c r="U2359" s="112"/>
      <c r="V2359" s="111"/>
      <c r="W2359" s="111"/>
      <c r="X2359" s="112"/>
      <c r="Y2359" s="118"/>
      <c r="Z2359" s="119"/>
      <c r="AA2359" s="112"/>
      <c r="AB2359" s="116"/>
      <c r="AD2359" s="64" t="s">
        <v>127</v>
      </c>
    </row>
    <row r="2360" spans="1:37">
      <c r="A2360" s="121" t="s">
        <v>128</v>
      </c>
      <c r="B2360" s="58"/>
      <c r="C2360" s="58"/>
      <c r="D2360" s="58"/>
      <c r="E2360" s="58"/>
      <c r="F2360" s="58"/>
      <c r="G2360" s="72"/>
      <c r="H2360" s="58"/>
      <c r="I2360" s="58"/>
      <c r="J2360" s="72"/>
      <c r="K2360" s="122"/>
      <c r="L2360" s="123"/>
      <c r="M2360" s="72"/>
      <c r="N2360" s="59"/>
      <c r="O2360" s="124" t="s">
        <v>128</v>
      </c>
      <c r="P2360" s="58"/>
      <c r="Q2360" s="58"/>
      <c r="R2360" s="58"/>
      <c r="S2360" s="58"/>
      <c r="T2360" s="58"/>
      <c r="U2360" s="72"/>
      <c r="V2360" s="58"/>
      <c r="W2360" s="58"/>
      <c r="X2360" s="72"/>
      <c r="Y2360" s="122"/>
      <c r="Z2360" s="123"/>
      <c r="AA2360" s="72"/>
      <c r="AB2360" s="59"/>
      <c r="AD2360" s="120"/>
      <c r="AE2360" s="125" t="str">
        <f>Daten!$A$35</f>
        <v>Fredenbeck</v>
      </c>
      <c r="AF2360" s="58"/>
      <c r="AG2360" s="58"/>
      <c r="AH2360" s="58"/>
      <c r="AI2360" s="58"/>
      <c r="AJ2360" s="58"/>
      <c r="AK2360" s="58"/>
    </row>
    <row r="2361" spans="1:37">
      <c r="A2361" s="65" t="s">
        <v>129</v>
      </c>
      <c r="N2361" s="61"/>
      <c r="O2361" s="64" t="s">
        <v>129</v>
      </c>
      <c r="AB2361" s="61"/>
      <c r="AD2361" s="64" t="s">
        <v>130</v>
      </c>
    </row>
    <row r="2362" spans="1:37">
      <c r="A2362" s="57"/>
      <c r="B2362" s="58"/>
      <c r="C2362" s="58"/>
      <c r="D2362" s="58"/>
      <c r="E2362" s="58"/>
      <c r="F2362" s="58"/>
      <c r="G2362" s="58"/>
      <c r="H2362" s="58"/>
      <c r="I2362" s="58"/>
      <c r="J2362" s="58"/>
      <c r="K2362" s="58"/>
      <c r="L2362" s="58"/>
      <c r="M2362" s="58"/>
      <c r="N2362" s="59"/>
      <c r="O2362" s="58"/>
      <c r="P2362" s="58"/>
      <c r="Q2362" s="58"/>
      <c r="R2362" s="58"/>
      <c r="S2362" s="58"/>
      <c r="T2362" s="58"/>
      <c r="U2362" s="58"/>
      <c r="V2362" s="58"/>
      <c r="W2362" s="58"/>
      <c r="X2362" s="58"/>
      <c r="Y2362" s="58"/>
      <c r="Z2362" s="58"/>
      <c r="AA2362" s="58"/>
      <c r="AB2362" s="59"/>
      <c r="AD2362" s="58"/>
      <c r="AE2362" s="126" t="str">
        <f>Daten!$A$32</f>
        <v>05.05.2017</v>
      </c>
      <c r="AF2362" s="58"/>
      <c r="AG2362" s="58"/>
      <c r="AH2362" s="58"/>
      <c r="AI2362" s="58"/>
      <c r="AJ2362" s="58"/>
      <c r="AK2362" s="58"/>
    </row>
    <row r="2363" spans="1:37" ht="12" customHeight="1"/>
    <row r="2364" spans="1:37">
      <c r="A2364" s="51" t="s">
        <v>95</v>
      </c>
      <c r="B2364" s="52"/>
      <c r="C2364" s="52"/>
      <c r="D2364" s="52"/>
      <c r="E2364" s="53"/>
      <c r="F2364" s="54" t="s">
        <v>96</v>
      </c>
      <c r="G2364" s="52"/>
      <c r="H2364" s="52"/>
      <c r="I2364" s="52"/>
      <c r="J2364" s="52"/>
      <c r="K2364" s="52"/>
      <c r="L2364" s="52"/>
      <c r="M2364" s="52"/>
      <c r="N2364" s="52"/>
      <c r="O2364" s="52"/>
      <c r="P2364" s="53"/>
      <c r="Q2364" s="54" t="s">
        <v>97</v>
      </c>
      <c r="R2364" s="52"/>
      <c r="S2364" s="52"/>
      <c r="T2364" s="52"/>
      <c r="U2364" s="52"/>
      <c r="V2364" s="52"/>
      <c r="W2364" s="52"/>
      <c r="X2364" s="52"/>
      <c r="Y2364" s="52"/>
      <c r="Z2364" s="52"/>
      <c r="AA2364" s="52"/>
      <c r="AB2364" s="53"/>
      <c r="AC2364" s="55" t="s">
        <v>98</v>
      </c>
    </row>
    <row r="2365" spans="1:37">
      <c r="A2365" s="57"/>
      <c r="B2365" s="58"/>
      <c r="C2365" s="58"/>
      <c r="D2365" s="58"/>
      <c r="E2365" s="59"/>
      <c r="F2365" s="58"/>
      <c r="G2365" s="58"/>
      <c r="H2365" s="58"/>
      <c r="I2365" s="58"/>
      <c r="J2365" s="58"/>
      <c r="K2365" s="58"/>
      <c r="L2365" s="58"/>
      <c r="M2365" s="58"/>
      <c r="N2365" s="58"/>
      <c r="O2365" s="58"/>
      <c r="P2365" s="59"/>
      <c r="Q2365" s="58"/>
      <c r="R2365" s="58" t="e">
        <f ca="1">SamstagHaupt!P97</f>
        <v>#N/A</v>
      </c>
      <c r="S2365" s="58"/>
      <c r="T2365" s="58"/>
      <c r="U2365" s="58"/>
      <c r="V2365" s="58"/>
      <c r="W2365" s="58"/>
      <c r="X2365" s="58"/>
      <c r="Y2365" s="58"/>
      <c r="Z2365" s="58"/>
      <c r="AA2365" s="58" t="str">
        <f>SamstagHaupt!N97</f>
        <v>F40</v>
      </c>
      <c r="AB2365" s="59"/>
      <c r="AC2365" s="55" t="s">
        <v>99</v>
      </c>
    </row>
    <row r="2366" spans="1:37" ht="15.95" customHeight="1">
      <c r="A2366" s="60" t="s">
        <v>100</v>
      </c>
      <c r="C2366" s="56" t="e">
        <f ca="1">SamstagHaupt!I97</f>
        <v>#N/A</v>
      </c>
      <c r="M2366" s="61"/>
      <c r="N2366" s="62" t="s">
        <v>101</v>
      </c>
      <c r="O2366" s="63"/>
      <c r="P2366" s="56" t="e">
        <f ca="1">SamstagHaupt!M97</f>
        <v>#N/A</v>
      </c>
      <c r="AB2366" s="61"/>
    </row>
    <row r="2367" spans="1:37">
      <c r="A2367" s="57"/>
      <c r="B2367" s="58"/>
      <c r="C2367" s="58"/>
      <c r="M2367" s="61"/>
      <c r="N2367" s="62"/>
      <c r="AB2367" s="61"/>
      <c r="AD2367" s="64" t="s">
        <v>37</v>
      </c>
      <c r="AG2367" s="64" t="s">
        <v>102</v>
      </c>
      <c r="AJ2367" s="64" t="s">
        <v>39</v>
      </c>
    </row>
    <row r="2368" spans="1:37">
      <c r="A2368" s="65" t="s">
        <v>100</v>
      </c>
      <c r="C2368" s="66"/>
      <c r="D2368" s="67"/>
      <c r="E2368" s="67"/>
      <c r="F2368" s="67"/>
      <c r="G2368" s="67"/>
      <c r="H2368" s="68"/>
      <c r="I2368" s="67"/>
      <c r="J2368" s="67"/>
      <c r="K2368" s="67"/>
      <c r="L2368" s="67"/>
      <c r="M2368" s="68"/>
      <c r="N2368" s="67"/>
      <c r="O2368" s="67"/>
      <c r="P2368" s="67"/>
      <c r="Q2368" s="67"/>
      <c r="R2368" s="68"/>
      <c r="S2368" s="67"/>
      <c r="T2368" s="67"/>
      <c r="U2368" s="67"/>
      <c r="V2368" s="67"/>
      <c r="W2368" s="68"/>
      <c r="X2368" s="67"/>
      <c r="Y2368" s="67"/>
      <c r="Z2368" s="67"/>
      <c r="AA2368" s="67"/>
      <c r="AB2368" s="68"/>
      <c r="AC2368" s="62"/>
      <c r="AD2368" s="69"/>
      <c r="AE2368" s="53"/>
      <c r="AF2368" s="62"/>
      <c r="AG2368" s="69"/>
      <c r="AH2368" s="53"/>
      <c r="AJ2368" s="69"/>
      <c r="AK2368" s="53"/>
    </row>
    <row r="2369" spans="1:37">
      <c r="A2369" s="70" t="s">
        <v>101</v>
      </c>
      <c r="B2369" s="58"/>
      <c r="C2369" s="71"/>
      <c r="D2369" s="72"/>
      <c r="E2369" s="72"/>
      <c r="F2369" s="72"/>
      <c r="G2369" s="72"/>
      <c r="H2369" s="59"/>
      <c r="I2369" s="72"/>
      <c r="J2369" s="72"/>
      <c r="K2369" s="72"/>
      <c r="L2369" s="72"/>
      <c r="M2369" s="59"/>
      <c r="N2369" s="72"/>
      <c r="O2369" s="72"/>
      <c r="P2369" s="72"/>
      <c r="Q2369" s="72"/>
      <c r="R2369" s="59"/>
      <c r="S2369" s="72"/>
      <c r="T2369" s="72"/>
      <c r="U2369" s="72"/>
      <c r="V2369" s="72"/>
      <c r="W2369" s="59"/>
      <c r="X2369" s="72"/>
      <c r="Y2369" s="72"/>
      <c r="Z2369" s="72"/>
      <c r="AA2369" s="72"/>
      <c r="AB2369" s="59"/>
      <c r="AC2369" s="62"/>
      <c r="AD2369" s="462">
        <f>SamstagHaupt!C97</f>
        <v>19</v>
      </c>
      <c r="AE2369" s="463"/>
      <c r="AF2369" s="62"/>
      <c r="AG2369" s="462">
        <f>SamstagHaupt!E97</f>
        <v>76</v>
      </c>
      <c r="AH2369" s="463"/>
      <c r="AJ2369" s="462">
        <f>SamstagHaupt!F97</f>
        <v>4</v>
      </c>
      <c r="AK2369" s="463"/>
    </row>
    <row r="2370" spans="1:37">
      <c r="A2370" s="65" t="s">
        <v>100</v>
      </c>
      <c r="C2370" s="66"/>
      <c r="D2370" s="67"/>
      <c r="E2370" s="67"/>
      <c r="F2370" s="67"/>
      <c r="G2370" s="67"/>
      <c r="H2370" s="68"/>
      <c r="I2370" s="67"/>
      <c r="J2370" s="67"/>
      <c r="K2370" s="67"/>
      <c r="L2370" s="67"/>
      <c r="M2370" s="68"/>
      <c r="N2370" s="67"/>
      <c r="O2370" s="67"/>
      <c r="P2370" s="67"/>
      <c r="Q2370" s="67"/>
      <c r="R2370" s="68"/>
      <c r="S2370" s="67"/>
      <c r="T2370" s="67"/>
      <c r="U2370" s="67"/>
      <c r="V2370" s="67"/>
      <c r="W2370" s="68"/>
      <c r="X2370" s="67"/>
      <c r="Y2370" s="67"/>
      <c r="Z2370" s="67"/>
      <c r="AA2370" s="67"/>
      <c r="AB2370" s="68"/>
      <c r="AC2370" s="62"/>
      <c r="AD2370" s="57"/>
      <c r="AE2370" s="59"/>
      <c r="AF2370" s="62"/>
      <c r="AG2370" s="57"/>
      <c r="AH2370" s="59"/>
      <c r="AJ2370" s="57"/>
      <c r="AK2370" s="59"/>
    </row>
    <row r="2371" spans="1:37">
      <c r="A2371" s="70" t="s">
        <v>101</v>
      </c>
      <c r="B2371" s="58"/>
      <c r="C2371" s="71"/>
      <c r="D2371" s="72"/>
      <c r="E2371" s="72"/>
      <c r="F2371" s="72"/>
      <c r="G2371" s="72"/>
      <c r="H2371" s="59"/>
      <c r="I2371" s="72"/>
      <c r="J2371" s="72"/>
      <c r="K2371" s="72"/>
      <c r="L2371" s="72"/>
      <c r="M2371" s="59"/>
      <c r="N2371" s="72"/>
      <c r="O2371" s="72"/>
      <c r="P2371" s="72"/>
      <c r="Q2371" s="72"/>
      <c r="R2371" s="59"/>
      <c r="S2371" s="72"/>
      <c r="T2371" s="72"/>
      <c r="U2371" s="72"/>
      <c r="V2371" s="72"/>
      <c r="W2371" s="59"/>
      <c r="X2371" s="72"/>
      <c r="Y2371" s="72"/>
      <c r="Z2371" s="72"/>
      <c r="AA2371" s="72"/>
      <c r="AB2371" s="59"/>
      <c r="AC2371" s="62"/>
      <c r="AD2371" s="62"/>
      <c r="AE2371" s="62"/>
      <c r="AF2371" s="62"/>
      <c r="AG2371" s="62"/>
    </row>
    <row r="2372" spans="1:37">
      <c r="A2372" s="65" t="s">
        <v>100</v>
      </c>
      <c r="C2372" s="66"/>
      <c r="D2372" s="67"/>
      <c r="E2372" s="67"/>
      <c r="F2372" s="67"/>
      <c r="G2372" s="67"/>
      <c r="H2372" s="68"/>
      <c r="I2372" s="67"/>
      <c r="J2372" s="67"/>
      <c r="K2372" s="67"/>
      <c r="L2372" s="67"/>
      <c r="M2372" s="68"/>
      <c r="N2372" s="67"/>
      <c r="O2372" s="67"/>
      <c r="P2372" s="67"/>
      <c r="Q2372" s="67"/>
      <c r="R2372" s="68"/>
      <c r="S2372" s="67"/>
      <c r="T2372" s="67"/>
      <c r="U2372" s="67"/>
      <c r="V2372" s="67"/>
      <c r="W2372" s="68"/>
      <c r="X2372" s="67"/>
      <c r="Y2372" s="67"/>
      <c r="Z2372" s="67"/>
      <c r="AA2372" s="67"/>
      <c r="AB2372" s="68"/>
      <c r="AC2372" s="62"/>
      <c r="AD2372" s="73" t="s">
        <v>103</v>
      </c>
      <c r="AE2372" s="62"/>
      <c r="AF2372" s="62"/>
      <c r="AG2372" s="62"/>
    </row>
    <row r="2373" spans="1:37">
      <c r="A2373" s="70" t="s">
        <v>101</v>
      </c>
      <c r="B2373" s="58"/>
      <c r="C2373" s="71"/>
      <c r="D2373" s="72"/>
      <c r="E2373" s="72"/>
      <c r="F2373" s="72"/>
      <c r="G2373" s="72"/>
      <c r="H2373" s="59"/>
      <c r="I2373" s="72"/>
      <c r="J2373" s="72"/>
      <c r="K2373" s="72"/>
      <c r="L2373" s="72"/>
      <c r="M2373" s="59"/>
      <c r="N2373" s="72"/>
      <c r="O2373" s="72"/>
      <c r="P2373" s="72"/>
      <c r="Q2373" s="72"/>
      <c r="R2373" s="59"/>
      <c r="S2373" s="72"/>
      <c r="T2373" s="72"/>
      <c r="U2373" s="72"/>
      <c r="V2373" s="72"/>
      <c r="W2373" s="59"/>
      <c r="X2373" s="72"/>
      <c r="Y2373" s="72"/>
      <c r="Z2373" s="72"/>
      <c r="AA2373" s="72"/>
      <c r="AB2373" s="59"/>
      <c r="AC2373" s="62"/>
      <c r="AD2373" s="62"/>
      <c r="AE2373" s="62"/>
      <c r="AF2373" s="62"/>
      <c r="AG2373" s="62"/>
    </row>
    <row r="2374" spans="1:37">
      <c r="A2374" s="65" t="s">
        <v>100</v>
      </c>
      <c r="C2374" s="66"/>
      <c r="D2374" s="67"/>
      <c r="E2374" s="67"/>
      <c r="F2374" s="67"/>
      <c r="G2374" s="67"/>
      <c r="H2374" s="68"/>
      <c r="I2374" s="67"/>
      <c r="J2374" s="67"/>
      <c r="K2374" s="67"/>
      <c r="L2374" s="67"/>
      <c r="M2374" s="68"/>
      <c r="N2374" s="67"/>
      <c r="O2374" s="67"/>
      <c r="P2374" s="67"/>
      <c r="Q2374" s="67"/>
      <c r="R2374" s="68"/>
      <c r="S2374" s="67"/>
      <c r="T2374" s="67"/>
      <c r="U2374" s="67"/>
      <c r="V2374" s="67"/>
      <c r="W2374" s="68"/>
      <c r="X2374" s="67"/>
      <c r="Y2374" s="67"/>
      <c r="Z2374" s="67"/>
      <c r="AA2374" s="67"/>
      <c r="AB2374" s="68"/>
      <c r="AC2374" s="62"/>
      <c r="AD2374" s="74" t="str">
        <f>Daten!$A$31</f>
        <v>DM Senioren 2017</v>
      </c>
      <c r="AE2374" s="58"/>
      <c r="AF2374" s="58"/>
      <c r="AG2374" s="58"/>
      <c r="AH2374" s="58"/>
      <c r="AI2374" s="58"/>
      <c r="AJ2374" s="58"/>
      <c r="AK2374" s="58"/>
    </row>
    <row r="2375" spans="1:37">
      <c r="A2375" s="70" t="s">
        <v>101</v>
      </c>
      <c r="B2375" s="58"/>
      <c r="C2375" s="71"/>
      <c r="D2375" s="72"/>
      <c r="E2375" s="72"/>
      <c r="F2375" s="72"/>
      <c r="G2375" s="72"/>
      <c r="H2375" s="59"/>
      <c r="I2375" s="72"/>
      <c r="J2375" s="72"/>
      <c r="K2375" s="72"/>
      <c r="L2375" s="72"/>
      <c r="M2375" s="59"/>
      <c r="N2375" s="72"/>
      <c r="O2375" s="72"/>
      <c r="P2375" s="72"/>
      <c r="Q2375" s="72"/>
      <c r="R2375" s="59"/>
      <c r="S2375" s="72"/>
      <c r="T2375" s="72"/>
      <c r="U2375" s="72"/>
      <c r="V2375" s="72"/>
      <c r="W2375" s="59"/>
      <c r="X2375" s="72"/>
      <c r="Y2375" s="72"/>
      <c r="Z2375" s="72"/>
      <c r="AA2375" s="72"/>
      <c r="AB2375" s="59"/>
      <c r="AC2375" s="62"/>
      <c r="AD2375" s="75" t="str">
        <f>SamstagHaupt!G97</f>
        <v>F40</v>
      </c>
      <c r="AE2375" s="76"/>
      <c r="AF2375" s="76"/>
      <c r="AG2375" s="75" t="s">
        <v>34</v>
      </c>
      <c r="AH2375" s="76"/>
      <c r="AI2375" s="76"/>
      <c r="AJ2375" s="76"/>
      <c r="AK2375" s="76"/>
    </row>
    <row r="2376" spans="1:37">
      <c r="A2376" s="65" t="s">
        <v>100</v>
      </c>
      <c r="C2376" s="66"/>
      <c r="D2376" s="67"/>
      <c r="E2376" s="67"/>
      <c r="F2376" s="67"/>
      <c r="G2376" s="67"/>
      <c r="H2376" s="68"/>
      <c r="I2376" s="67"/>
      <c r="J2376" s="67"/>
      <c r="K2376" s="67"/>
      <c r="L2376" s="67"/>
      <c r="M2376" s="68"/>
      <c r="N2376" s="67"/>
      <c r="O2376" s="67"/>
      <c r="P2376" s="67"/>
      <c r="Q2376" s="67"/>
      <c r="R2376" s="68"/>
      <c r="S2376" s="67"/>
      <c r="T2376" s="67"/>
      <c r="U2376" s="67"/>
      <c r="V2376" s="67"/>
      <c r="W2376" s="68"/>
      <c r="X2376" s="67"/>
      <c r="Y2376" s="67"/>
      <c r="Z2376" s="67"/>
      <c r="AA2376" s="67"/>
      <c r="AB2376" s="68"/>
      <c r="AC2376" s="62"/>
      <c r="AD2376" s="77"/>
      <c r="AE2376" s="62"/>
      <c r="AF2376" s="62"/>
      <c r="AG2376" s="62"/>
      <c r="AH2376" s="62"/>
      <c r="AI2376" s="62"/>
      <c r="AJ2376" s="62"/>
      <c r="AK2376" s="62"/>
    </row>
    <row r="2377" spans="1:37">
      <c r="A2377" s="70" t="s">
        <v>101</v>
      </c>
      <c r="B2377" s="58"/>
      <c r="C2377" s="71"/>
      <c r="D2377" s="72"/>
      <c r="E2377" s="72"/>
      <c r="F2377" s="72"/>
      <c r="G2377" s="72"/>
      <c r="H2377" s="59"/>
      <c r="I2377" s="72"/>
      <c r="J2377" s="72"/>
      <c r="K2377" s="72"/>
      <c r="L2377" s="72"/>
      <c r="M2377" s="59"/>
      <c r="N2377" s="72"/>
      <c r="O2377" s="72"/>
      <c r="P2377" s="72"/>
      <c r="Q2377" s="72"/>
      <c r="R2377" s="59"/>
      <c r="S2377" s="72"/>
      <c r="T2377" s="72"/>
      <c r="U2377" s="72"/>
      <c r="V2377" s="72"/>
      <c r="W2377" s="59"/>
      <c r="X2377" s="72"/>
      <c r="Y2377" s="72"/>
      <c r="Z2377" s="72"/>
      <c r="AA2377" s="72"/>
      <c r="AB2377" s="59"/>
      <c r="AC2377" s="62"/>
      <c r="AD2377" s="78" t="s">
        <v>104</v>
      </c>
      <c r="AE2377" s="76"/>
      <c r="AF2377" s="76"/>
      <c r="AG2377" s="76"/>
      <c r="AH2377" s="79"/>
      <c r="AI2377" s="76"/>
      <c r="AJ2377" s="76"/>
      <c r="AK2377" s="80"/>
    </row>
    <row r="2378" spans="1:37">
      <c r="D2378" s="64"/>
      <c r="AD2378" s="81"/>
      <c r="AE2378" s="52"/>
      <c r="AF2378" s="52"/>
      <c r="AG2378" s="52"/>
      <c r="AH2378" s="82"/>
      <c r="AI2378" s="52"/>
      <c r="AJ2378" s="52"/>
      <c r="AK2378" s="53"/>
    </row>
    <row r="2379" spans="1:37">
      <c r="A2379" s="83" t="s">
        <v>105</v>
      </c>
      <c r="B2379" s="76"/>
      <c r="C2379" s="80"/>
      <c r="D2379" s="84"/>
      <c r="E2379" s="84" t="s">
        <v>100</v>
      </c>
      <c r="F2379" s="85" t="s">
        <v>21</v>
      </c>
      <c r="G2379" s="84" t="s">
        <v>101</v>
      </c>
      <c r="H2379" s="86"/>
      <c r="I2379" s="84" t="s">
        <v>106</v>
      </c>
      <c r="J2379" s="84"/>
      <c r="K2379" s="84"/>
      <c r="L2379" s="84"/>
      <c r="M2379" s="86"/>
      <c r="N2379" s="84" t="s">
        <v>107</v>
      </c>
      <c r="O2379" s="84"/>
      <c r="P2379" s="84"/>
      <c r="Q2379" s="84"/>
      <c r="R2379" s="86"/>
      <c r="S2379" s="73"/>
      <c r="T2379" s="73"/>
      <c r="AD2379" s="87" t="s">
        <v>108</v>
      </c>
      <c r="AE2379" s="58"/>
      <c r="AF2379" s="58"/>
      <c r="AG2379" s="58"/>
      <c r="AH2379" s="72"/>
      <c r="AI2379" s="58"/>
      <c r="AJ2379" s="58"/>
      <c r="AK2379" s="59"/>
    </row>
    <row r="2380" spans="1:37">
      <c r="A2380" s="60"/>
      <c r="C2380" s="61"/>
      <c r="H2380" s="61"/>
      <c r="M2380" s="61"/>
      <c r="N2380" s="88"/>
      <c r="O2380" s="89"/>
      <c r="P2380" s="89"/>
      <c r="Q2380" s="89"/>
      <c r="R2380" s="90"/>
      <c r="S2380" s="62"/>
      <c r="T2380" s="56" t="s">
        <v>109</v>
      </c>
      <c r="AD2380" s="91"/>
      <c r="AE2380" s="62"/>
      <c r="AF2380" s="62"/>
      <c r="AG2380" s="62"/>
      <c r="AH2380" s="92"/>
      <c r="AI2380" s="62"/>
      <c r="AJ2380" s="62"/>
      <c r="AK2380" s="61"/>
    </row>
    <row r="2381" spans="1:37">
      <c r="A2381" s="93" t="s">
        <v>110</v>
      </c>
      <c r="B2381" s="58"/>
      <c r="C2381" s="59"/>
      <c r="D2381" s="58"/>
      <c r="E2381" s="58"/>
      <c r="F2381" s="94" t="s">
        <v>21</v>
      </c>
      <c r="G2381" s="58"/>
      <c r="H2381" s="59"/>
      <c r="I2381" s="58"/>
      <c r="J2381" s="58"/>
      <c r="K2381" s="94" t="s">
        <v>21</v>
      </c>
      <c r="L2381" s="58"/>
      <c r="M2381" s="59"/>
      <c r="N2381" s="95"/>
      <c r="O2381" s="95"/>
      <c r="P2381" s="96"/>
      <c r="Q2381" s="97"/>
      <c r="R2381" s="98"/>
      <c r="S2381" s="62"/>
      <c r="T2381" s="62"/>
      <c r="AD2381" s="87" t="s">
        <v>111</v>
      </c>
      <c r="AE2381" s="58"/>
      <c r="AF2381" s="58"/>
      <c r="AG2381" s="58"/>
      <c r="AH2381" s="72"/>
      <c r="AI2381" s="58"/>
      <c r="AJ2381" s="58"/>
      <c r="AK2381" s="59"/>
    </row>
    <row r="2382" spans="1:37">
      <c r="A2382" s="60"/>
      <c r="C2382" s="61"/>
      <c r="H2382" s="61"/>
      <c r="K2382" s="99"/>
      <c r="M2382" s="61"/>
      <c r="N2382" s="62"/>
      <c r="Q2382" s="100"/>
      <c r="R2382" s="61"/>
      <c r="S2382" s="62"/>
      <c r="T2382" s="58"/>
      <c r="U2382" s="58"/>
      <c r="V2382" s="58"/>
      <c r="W2382" s="58"/>
      <c r="X2382" s="58"/>
      <c r="Y2382" s="58"/>
      <c r="Z2382" s="58"/>
      <c r="AA2382" s="58"/>
      <c r="AB2382" s="58"/>
      <c r="AC2382" s="62"/>
      <c r="AD2382" s="91"/>
      <c r="AE2382" s="62"/>
      <c r="AF2382" s="62"/>
      <c r="AG2382" s="62"/>
      <c r="AH2382" s="92"/>
      <c r="AI2382" s="62"/>
      <c r="AJ2382" s="62"/>
      <c r="AK2382" s="61"/>
    </row>
    <row r="2383" spans="1:37">
      <c r="A2383" s="93" t="s">
        <v>112</v>
      </c>
      <c r="B2383" s="58"/>
      <c r="C2383" s="59"/>
      <c r="D2383" s="58"/>
      <c r="E2383" s="58"/>
      <c r="F2383" s="94" t="s">
        <v>21</v>
      </c>
      <c r="G2383" s="58"/>
      <c r="H2383" s="59"/>
      <c r="I2383" s="58"/>
      <c r="J2383" s="58"/>
      <c r="K2383" s="94" t="s">
        <v>21</v>
      </c>
      <c r="L2383" s="58"/>
      <c r="M2383" s="59"/>
      <c r="N2383" s="58"/>
      <c r="O2383" s="58"/>
      <c r="P2383" s="94" t="s">
        <v>21</v>
      </c>
      <c r="Q2383" s="101"/>
      <c r="R2383" s="59"/>
      <c r="S2383" s="62"/>
      <c r="T2383" s="62"/>
      <c r="AD2383" s="87" t="s">
        <v>113</v>
      </c>
      <c r="AE2383" s="58"/>
      <c r="AF2383" s="58"/>
      <c r="AG2383" s="58"/>
      <c r="AH2383" s="72"/>
      <c r="AI2383" s="58"/>
      <c r="AJ2383" s="58"/>
      <c r="AK2383" s="59"/>
    </row>
    <row r="2384" spans="1:37">
      <c r="AD2384" s="91" t="s">
        <v>114</v>
      </c>
      <c r="AE2384" s="62"/>
      <c r="AF2384" s="62"/>
      <c r="AG2384" s="62"/>
      <c r="AH2384" s="92"/>
      <c r="AI2384" s="62"/>
      <c r="AJ2384" s="62"/>
      <c r="AK2384" s="61"/>
    </row>
    <row r="2385" spans="1:37">
      <c r="A2385" s="102"/>
      <c r="B2385" s="76"/>
      <c r="C2385" s="76"/>
      <c r="D2385" s="76"/>
      <c r="E2385" s="76" t="s">
        <v>100</v>
      </c>
      <c r="F2385" s="76"/>
      <c r="G2385" s="76"/>
      <c r="H2385" s="76"/>
      <c r="I2385" s="76"/>
      <c r="J2385" s="76"/>
      <c r="K2385" s="76"/>
      <c r="L2385" s="76"/>
      <c r="M2385" s="76"/>
      <c r="N2385" s="85" t="s">
        <v>40</v>
      </c>
      <c r="O2385" s="76"/>
      <c r="P2385" s="76"/>
      <c r="Q2385" s="76"/>
      <c r="R2385" s="76"/>
      <c r="S2385" s="76"/>
      <c r="T2385" s="76" t="s">
        <v>101</v>
      </c>
      <c r="U2385" s="76"/>
      <c r="V2385" s="76"/>
      <c r="W2385" s="76"/>
      <c r="X2385" s="76"/>
      <c r="Y2385" s="76"/>
      <c r="Z2385" s="76"/>
      <c r="AA2385" s="76"/>
      <c r="AB2385" s="80"/>
      <c r="AD2385" s="87" t="s">
        <v>115</v>
      </c>
      <c r="AE2385" s="58"/>
      <c r="AF2385" s="58"/>
      <c r="AG2385" s="58"/>
      <c r="AH2385" s="72"/>
      <c r="AI2385" s="58"/>
      <c r="AJ2385" s="58"/>
      <c r="AK2385" s="59"/>
    </row>
    <row r="2386" spans="1:37">
      <c r="A2386" s="103" t="s">
        <v>116</v>
      </c>
      <c r="B2386" s="104" t="s">
        <v>117</v>
      </c>
      <c r="C2386" s="104"/>
      <c r="D2386" s="104"/>
      <c r="E2386" s="104"/>
      <c r="F2386" s="104"/>
      <c r="G2386" s="105"/>
      <c r="H2386" s="104" t="s">
        <v>118</v>
      </c>
      <c r="I2386" s="104"/>
      <c r="J2386" s="105"/>
      <c r="K2386" s="106" t="s">
        <v>119</v>
      </c>
      <c r="L2386" s="107" t="s">
        <v>120</v>
      </c>
      <c r="M2386" s="108"/>
      <c r="N2386" s="109" t="s">
        <v>94</v>
      </c>
      <c r="O2386" s="105" t="s">
        <v>116</v>
      </c>
      <c r="P2386" s="104" t="s">
        <v>117</v>
      </c>
      <c r="Q2386" s="104"/>
      <c r="R2386" s="104"/>
      <c r="S2386" s="104"/>
      <c r="T2386" s="104"/>
      <c r="U2386" s="105"/>
      <c r="V2386" s="104" t="s">
        <v>118</v>
      </c>
      <c r="W2386" s="104"/>
      <c r="X2386" s="105"/>
      <c r="Y2386" s="106" t="s">
        <v>119</v>
      </c>
      <c r="Z2386" s="107" t="s">
        <v>120</v>
      </c>
      <c r="AA2386" s="108"/>
      <c r="AB2386" s="109" t="s">
        <v>94</v>
      </c>
    </row>
    <row r="2387" spans="1:37">
      <c r="A2387" s="110" t="s">
        <v>121</v>
      </c>
      <c r="B2387" s="111"/>
      <c r="C2387" s="111"/>
      <c r="D2387" s="111"/>
      <c r="E2387" s="111"/>
      <c r="F2387" s="111"/>
      <c r="G2387" s="112"/>
      <c r="H2387" s="111"/>
      <c r="I2387" s="111"/>
      <c r="J2387" s="112"/>
      <c r="K2387" s="113"/>
      <c r="L2387" s="114"/>
      <c r="M2387" s="115"/>
      <c r="N2387" s="116"/>
      <c r="O2387" s="117" t="s">
        <v>121</v>
      </c>
      <c r="P2387" s="111"/>
      <c r="Q2387" s="111"/>
      <c r="R2387" s="111"/>
      <c r="S2387" s="111"/>
      <c r="T2387" s="111"/>
      <c r="U2387" s="112"/>
      <c r="V2387" s="111"/>
      <c r="W2387" s="111"/>
      <c r="X2387" s="112"/>
      <c r="Y2387" s="113"/>
      <c r="Z2387" s="114"/>
      <c r="AA2387" s="115"/>
      <c r="AB2387" s="116"/>
      <c r="AD2387" s="64" t="s">
        <v>122</v>
      </c>
    </row>
    <row r="2388" spans="1:37">
      <c r="A2388" s="110" t="s">
        <v>123</v>
      </c>
      <c r="B2388" s="111"/>
      <c r="C2388" s="111"/>
      <c r="D2388" s="111"/>
      <c r="E2388" s="111"/>
      <c r="F2388" s="111"/>
      <c r="G2388" s="112"/>
      <c r="H2388" s="111"/>
      <c r="I2388" s="111"/>
      <c r="J2388" s="112"/>
      <c r="K2388" s="118"/>
      <c r="L2388" s="119"/>
      <c r="M2388" s="112"/>
      <c r="N2388" s="116"/>
      <c r="O2388" s="117" t="s">
        <v>123</v>
      </c>
      <c r="P2388" s="111"/>
      <c r="Q2388" s="111"/>
      <c r="R2388" s="111"/>
      <c r="S2388" s="111"/>
      <c r="T2388" s="111"/>
      <c r="U2388" s="112"/>
      <c r="V2388" s="111"/>
      <c r="W2388" s="111"/>
      <c r="X2388" s="112"/>
      <c r="Y2388" s="118"/>
      <c r="Z2388" s="119"/>
      <c r="AA2388" s="112"/>
      <c r="AB2388" s="116"/>
      <c r="AD2388" s="120"/>
      <c r="AE2388" s="58"/>
      <c r="AF2388" s="58"/>
      <c r="AG2388" s="58"/>
      <c r="AH2388" s="58"/>
      <c r="AI2388" s="58"/>
      <c r="AJ2388" s="58"/>
      <c r="AK2388" s="58"/>
    </row>
    <row r="2389" spans="1:37">
      <c r="A2389" s="110" t="s">
        <v>124</v>
      </c>
      <c r="B2389" s="111"/>
      <c r="C2389" s="111"/>
      <c r="D2389" s="111"/>
      <c r="E2389" s="111"/>
      <c r="F2389" s="111"/>
      <c r="G2389" s="112"/>
      <c r="H2389" s="111"/>
      <c r="I2389" s="111"/>
      <c r="J2389" s="112"/>
      <c r="K2389" s="118"/>
      <c r="L2389" s="119"/>
      <c r="M2389" s="112"/>
      <c r="N2389" s="116"/>
      <c r="O2389" s="117" t="s">
        <v>124</v>
      </c>
      <c r="P2389" s="111"/>
      <c r="Q2389" s="111"/>
      <c r="R2389" s="111"/>
      <c r="S2389" s="111"/>
      <c r="T2389" s="111"/>
      <c r="U2389" s="112"/>
      <c r="V2389" s="111"/>
      <c r="W2389" s="111"/>
      <c r="X2389" s="112"/>
      <c r="Y2389" s="118"/>
      <c r="Z2389" s="119"/>
      <c r="AA2389" s="112"/>
      <c r="AB2389" s="116"/>
      <c r="AD2389" s="64" t="s">
        <v>96</v>
      </c>
    </row>
    <row r="2390" spans="1:37">
      <c r="A2390" s="110" t="s">
        <v>125</v>
      </c>
      <c r="B2390" s="111"/>
      <c r="C2390" s="111"/>
      <c r="D2390" s="111"/>
      <c r="E2390" s="111"/>
      <c r="F2390" s="111"/>
      <c r="G2390" s="112"/>
      <c r="H2390" s="111"/>
      <c r="I2390" s="111"/>
      <c r="J2390" s="112"/>
      <c r="K2390" s="118"/>
      <c r="L2390" s="119"/>
      <c r="M2390" s="112"/>
      <c r="N2390" s="116"/>
      <c r="O2390" s="117" t="s">
        <v>125</v>
      </c>
      <c r="P2390" s="111"/>
      <c r="Q2390" s="111"/>
      <c r="R2390" s="111"/>
      <c r="S2390" s="111"/>
      <c r="T2390" s="111"/>
      <c r="U2390" s="112"/>
      <c r="V2390" s="111"/>
      <c r="W2390" s="111"/>
      <c r="X2390" s="112"/>
      <c r="Y2390" s="118"/>
      <c r="Z2390" s="119"/>
      <c r="AA2390" s="112"/>
      <c r="AB2390" s="116"/>
      <c r="AD2390" s="120"/>
      <c r="AE2390" s="58"/>
      <c r="AF2390" s="58"/>
      <c r="AG2390" s="58"/>
      <c r="AH2390" s="58"/>
      <c r="AI2390" s="58"/>
      <c r="AJ2390" s="58"/>
      <c r="AK2390" s="58"/>
    </row>
    <row r="2391" spans="1:37">
      <c r="A2391" s="110" t="s">
        <v>126</v>
      </c>
      <c r="B2391" s="111"/>
      <c r="C2391" s="111"/>
      <c r="D2391" s="111"/>
      <c r="E2391" s="111"/>
      <c r="F2391" s="111"/>
      <c r="G2391" s="112"/>
      <c r="H2391" s="111"/>
      <c r="I2391" s="111"/>
      <c r="J2391" s="112"/>
      <c r="K2391" s="118"/>
      <c r="L2391" s="119"/>
      <c r="M2391" s="112"/>
      <c r="N2391" s="116"/>
      <c r="O2391" s="117" t="s">
        <v>126</v>
      </c>
      <c r="P2391" s="111"/>
      <c r="Q2391" s="111"/>
      <c r="R2391" s="111"/>
      <c r="S2391" s="111"/>
      <c r="T2391" s="111"/>
      <c r="U2391" s="112"/>
      <c r="V2391" s="111"/>
      <c r="W2391" s="111"/>
      <c r="X2391" s="112"/>
      <c r="Y2391" s="118"/>
      <c r="Z2391" s="119"/>
      <c r="AA2391" s="112"/>
      <c r="AB2391" s="116"/>
      <c r="AD2391" s="64" t="s">
        <v>127</v>
      </c>
    </row>
    <row r="2392" spans="1:37">
      <c r="A2392" s="121" t="s">
        <v>128</v>
      </c>
      <c r="B2392" s="58"/>
      <c r="C2392" s="58"/>
      <c r="D2392" s="58"/>
      <c r="E2392" s="58"/>
      <c r="F2392" s="58"/>
      <c r="G2392" s="72"/>
      <c r="H2392" s="58"/>
      <c r="I2392" s="58"/>
      <c r="J2392" s="72"/>
      <c r="K2392" s="122"/>
      <c r="L2392" s="123"/>
      <c r="M2392" s="72"/>
      <c r="N2392" s="59"/>
      <c r="O2392" s="124" t="s">
        <v>128</v>
      </c>
      <c r="P2392" s="58"/>
      <c r="Q2392" s="58"/>
      <c r="R2392" s="58"/>
      <c r="S2392" s="58"/>
      <c r="T2392" s="58"/>
      <c r="U2392" s="72"/>
      <c r="V2392" s="58"/>
      <c r="W2392" s="58"/>
      <c r="X2392" s="72"/>
      <c r="Y2392" s="122"/>
      <c r="Z2392" s="123"/>
      <c r="AA2392" s="72"/>
      <c r="AB2392" s="59"/>
      <c r="AD2392" s="120"/>
      <c r="AE2392" s="125" t="str">
        <f>Daten!$A$35</f>
        <v>Fredenbeck</v>
      </c>
      <c r="AF2392" s="58"/>
      <c r="AG2392" s="58"/>
      <c r="AH2392" s="58"/>
      <c r="AI2392" s="58"/>
      <c r="AJ2392" s="58"/>
      <c r="AK2392" s="58"/>
    </row>
    <row r="2393" spans="1:37">
      <c r="A2393" s="65" t="s">
        <v>129</v>
      </c>
      <c r="N2393" s="61"/>
      <c r="O2393" s="64" t="s">
        <v>129</v>
      </c>
      <c r="AB2393" s="61"/>
      <c r="AD2393" s="64" t="s">
        <v>130</v>
      </c>
    </row>
    <row r="2394" spans="1:37">
      <c r="A2394" s="57"/>
      <c r="B2394" s="58"/>
      <c r="C2394" s="58"/>
      <c r="D2394" s="58"/>
      <c r="E2394" s="58"/>
      <c r="F2394" s="58"/>
      <c r="G2394" s="58"/>
      <c r="H2394" s="58"/>
      <c r="I2394" s="58"/>
      <c r="J2394" s="58"/>
      <c r="K2394" s="58"/>
      <c r="L2394" s="58"/>
      <c r="M2394" s="58"/>
      <c r="N2394" s="59"/>
      <c r="O2394" s="58"/>
      <c r="P2394" s="58"/>
      <c r="Q2394" s="58"/>
      <c r="R2394" s="58"/>
      <c r="S2394" s="58"/>
      <c r="T2394" s="58"/>
      <c r="U2394" s="58"/>
      <c r="V2394" s="58"/>
      <c r="W2394" s="58"/>
      <c r="X2394" s="58"/>
      <c r="Y2394" s="58"/>
      <c r="Z2394" s="58"/>
      <c r="AA2394" s="58"/>
      <c r="AB2394" s="59"/>
      <c r="AD2394" s="58"/>
      <c r="AE2394" s="126" t="str">
        <f>Daten!$A$32</f>
        <v>05.05.2017</v>
      </c>
      <c r="AF2394" s="58"/>
      <c r="AG2394" s="58"/>
      <c r="AH2394" s="58"/>
      <c r="AI2394" s="58"/>
      <c r="AJ2394" s="58"/>
      <c r="AK2394" s="58"/>
    </row>
    <row r="2395" spans="1:37">
      <c r="A2395" s="51" t="s">
        <v>95</v>
      </c>
      <c r="B2395" s="52"/>
      <c r="C2395" s="52"/>
      <c r="D2395" s="52"/>
      <c r="E2395" s="53"/>
      <c r="F2395" s="54" t="s">
        <v>96</v>
      </c>
      <c r="G2395" s="52"/>
      <c r="H2395" s="52"/>
      <c r="I2395" s="52"/>
      <c r="J2395" s="52"/>
      <c r="K2395" s="52"/>
      <c r="L2395" s="52"/>
      <c r="M2395" s="52"/>
      <c r="N2395" s="52"/>
      <c r="O2395" s="52"/>
      <c r="P2395" s="53"/>
      <c r="Q2395" s="54" t="s">
        <v>97</v>
      </c>
      <c r="R2395" s="52"/>
      <c r="S2395" s="52"/>
      <c r="T2395" s="52"/>
      <c r="U2395" s="52"/>
      <c r="V2395" s="52"/>
      <c r="W2395" s="52"/>
      <c r="X2395" s="52"/>
      <c r="Y2395" s="52"/>
      <c r="Z2395" s="52"/>
      <c r="AA2395" s="52"/>
      <c r="AB2395" s="53"/>
      <c r="AC2395" s="55" t="s">
        <v>98</v>
      </c>
    </row>
    <row r="2396" spans="1:37">
      <c r="A2396" s="57"/>
      <c r="B2396" s="58"/>
      <c r="C2396" s="58"/>
      <c r="D2396" s="58"/>
      <c r="E2396" s="59"/>
      <c r="F2396" s="58"/>
      <c r="G2396" s="58"/>
      <c r="H2396" s="58"/>
      <c r="I2396" s="58"/>
      <c r="J2396" s="58"/>
      <c r="K2396" s="58"/>
      <c r="L2396" s="58"/>
      <c r="M2396" s="58"/>
      <c r="N2396" s="58"/>
      <c r="O2396" s="58"/>
      <c r="P2396" s="59"/>
      <c r="Q2396" s="58"/>
      <c r="R2396" s="58" t="e">
        <f ca="1">SamstagHaupt!P98</f>
        <v>#N/A</v>
      </c>
      <c r="S2396" s="58"/>
      <c r="T2396" s="58"/>
      <c r="U2396" s="58"/>
      <c r="V2396" s="58"/>
      <c r="W2396" s="58"/>
      <c r="X2396" s="58"/>
      <c r="Y2396" s="58"/>
      <c r="Z2396" s="58"/>
      <c r="AA2396" s="58" t="str">
        <f>SamstagHaupt!N98</f>
        <v>M50</v>
      </c>
      <c r="AB2396" s="59"/>
      <c r="AC2396" s="55" t="s">
        <v>99</v>
      </c>
    </row>
    <row r="2397" spans="1:37" ht="15.95" customHeight="1">
      <c r="A2397" s="60" t="s">
        <v>100</v>
      </c>
      <c r="C2397" s="56" t="e">
        <f ca="1">SamstagHaupt!I98</f>
        <v>#N/A</v>
      </c>
      <c r="M2397" s="61"/>
      <c r="N2397" s="62" t="s">
        <v>101</v>
      </c>
      <c r="O2397" s="63"/>
      <c r="P2397" s="56" t="e">
        <f ca="1">SamstagHaupt!M98</f>
        <v>#N/A</v>
      </c>
      <c r="AB2397" s="61"/>
    </row>
    <row r="2398" spans="1:37">
      <c r="A2398" s="57"/>
      <c r="B2398" s="58"/>
      <c r="C2398" s="58"/>
      <c r="M2398" s="61"/>
      <c r="N2398" s="62"/>
      <c r="AB2398" s="61"/>
      <c r="AD2398" s="64" t="s">
        <v>37</v>
      </c>
      <c r="AG2398" s="64" t="s">
        <v>102</v>
      </c>
      <c r="AJ2398" s="64" t="s">
        <v>39</v>
      </c>
    </row>
    <row r="2399" spans="1:37">
      <c r="A2399" s="65" t="s">
        <v>100</v>
      </c>
      <c r="C2399" s="66"/>
      <c r="D2399" s="67"/>
      <c r="E2399" s="67"/>
      <c r="F2399" s="67"/>
      <c r="G2399" s="67"/>
      <c r="H2399" s="68"/>
      <c r="I2399" s="67"/>
      <c r="J2399" s="67"/>
      <c r="K2399" s="67"/>
      <c r="L2399" s="67"/>
      <c r="M2399" s="68"/>
      <c r="N2399" s="67"/>
      <c r="O2399" s="67"/>
      <c r="P2399" s="67"/>
      <c r="Q2399" s="67"/>
      <c r="R2399" s="68"/>
      <c r="S2399" s="67"/>
      <c r="T2399" s="67"/>
      <c r="U2399" s="67"/>
      <c r="V2399" s="67"/>
      <c r="W2399" s="68"/>
      <c r="X2399" s="67"/>
      <c r="Y2399" s="67"/>
      <c r="Z2399" s="67"/>
      <c r="AA2399" s="67"/>
      <c r="AB2399" s="68"/>
      <c r="AC2399" s="62"/>
      <c r="AD2399" s="69"/>
      <c r="AE2399" s="53"/>
      <c r="AF2399" s="62"/>
      <c r="AG2399" s="69"/>
      <c r="AH2399" s="53"/>
      <c r="AJ2399" s="69"/>
      <c r="AK2399" s="53"/>
    </row>
    <row r="2400" spans="1:37">
      <c r="A2400" s="70" t="s">
        <v>101</v>
      </c>
      <c r="B2400" s="58"/>
      <c r="C2400" s="71"/>
      <c r="D2400" s="72"/>
      <c r="E2400" s="72"/>
      <c r="F2400" s="72"/>
      <c r="G2400" s="72"/>
      <c r="H2400" s="59"/>
      <c r="I2400" s="72"/>
      <c r="J2400" s="72"/>
      <c r="K2400" s="72"/>
      <c r="L2400" s="72"/>
      <c r="M2400" s="59"/>
      <c r="N2400" s="72"/>
      <c r="O2400" s="72"/>
      <c r="P2400" s="72"/>
      <c r="Q2400" s="72"/>
      <c r="R2400" s="59"/>
      <c r="S2400" s="72"/>
      <c r="T2400" s="72"/>
      <c r="U2400" s="72"/>
      <c r="V2400" s="72"/>
      <c r="W2400" s="59"/>
      <c r="X2400" s="72"/>
      <c r="Y2400" s="72"/>
      <c r="Z2400" s="72"/>
      <c r="AA2400" s="72"/>
      <c r="AB2400" s="59"/>
      <c r="AC2400" s="62"/>
      <c r="AD2400" s="462">
        <f>SamstagHaupt!C98</f>
        <v>20</v>
      </c>
      <c r="AE2400" s="463"/>
      <c r="AF2400" s="62"/>
      <c r="AG2400" s="462">
        <f>SamstagHaupt!E98</f>
        <v>77</v>
      </c>
      <c r="AH2400" s="463"/>
      <c r="AJ2400" s="462">
        <f>SamstagHaupt!F98</f>
        <v>1</v>
      </c>
      <c r="AK2400" s="463"/>
    </row>
    <row r="2401" spans="1:37">
      <c r="A2401" s="65" t="s">
        <v>100</v>
      </c>
      <c r="C2401" s="66"/>
      <c r="D2401" s="67"/>
      <c r="E2401" s="67"/>
      <c r="F2401" s="67"/>
      <c r="G2401" s="67"/>
      <c r="H2401" s="68"/>
      <c r="I2401" s="67"/>
      <c r="J2401" s="67"/>
      <c r="K2401" s="67"/>
      <c r="L2401" s="67"/>
      <c r="M2401" s="68"/>
      <c r="N2401" s="67"/>
      <c r="O2401" s="67"/>
      <c r="P2401" s="67"/>
      <c r="Q2401" s="67"/>
      <c r="R2401" s="68"/>
      <c r="S2401" s="67"/>
      <c r="T2401" s="67"/>
      <c r="U2401" s="67"/>
      <c r="V2401" s="67"/>
      <c r="W2401" s="68"/>
      <c r="X2401" s="67"/>
      <c r="Y2401" s="67"/>
      <c r="Z2401" s="67"/>
      <c r="AA2401" s="67"/>
      <c r="AB2401" s="68"/>
      <c r="AC2401" s="62"/>
      <c r="AD2401" s="57"/>
      <c r="AE2401" s="59"/>
      <c r="AF2401" s="62"/>
      <c r="AG2401" s="57"/>
      <c r="AH2401" s="59"/>
      <c r="AJ2401" s="57"/>
      <c r="AK2401" s="59"/>
    </row>
    <row r="2402" spans="1:37">
      <c r="A2402" s="70" t="s">
        <v>101</v>
      </c>
      <c r="B2402" s="58"/>
      <c r="C2402" s="71"/>
      <c r="D2402" s="72"/>
      <c r="E2402" s="72"/>
      <c r="F2402" s="72"/>
      <c r="G2402" s="72"/>
      <c r="H2402" s="59"/>
      <c r="I2402" s="72"/>
      <c r="J2402" s="72"/>
      <c r="K2402" s="72"/>
      <c r="L2402" s="72"/>
      <c r="M2402" s="59"/>
      <c r="N2402" s="72"/>
      <c r="O2402" s="72"/>
      <c r="P2402" s="72"/>
      <c r="Q2402" s="72"/>
      <c r="R2402" s="59"/>
      <c r="S2402" s="72"/>
      <c r="T2402" s="72"/>
      <c r="U2402" s="72"/>
      <c r="V2402" s="72"/>
      <c r="W2402" s="59"/>
      <c r="X2402" s="72"/>
      <c r="Y2402" s="72"/>
      <c r="Z2402" s="72"/>
      <c r="AA2402" s="72"/>
      <c r="AB2402" s="59"/>
      <c r="AC2402" s="62"/>
      <c r="AD2402" s="62"/>
      <c r="AE2402" s="62"/>
      <c r="AF2402" s="62"/>
      <c r="AG2402" s="62"/>
    </row>
    <row r="2403" spans="1:37">
      <c r="A2403" s="65" t="s">
        <v>100</v>
      </c>
      <c r="C2403" s="66"/>
      <c r="D2403" s="67"/>
      <c r="E2403" s="67"/>
      <c r="F2403" s="67"/>
      <c r="G2403" s="67"/>
      <c r="H2403" s="68"/>
      <c r="I2403" s="67"/>
      <c r="J2403" s="67"/>
      <c r="K2403" s="67"/>
      <c r="L2403" s="67"/>
      <c r="M2403" s="68"/>
      <c r="N2403" s="67"/>
      <c r="O2403" s="67"/>
      <c r="P2403" s="67"/>
      <c r="Q2403" s="67"/>
      <c r="R2403" s="68"/>
      <c r="S2403" s="67"/>
      <c r="T2403" s="67"/>
      <c r="U2403" s="67"/>
      <c r="V2403" s="67"/>
      <c r="W2403" s="68"/>
      <c r="X2403" s="67"/>
      <c r="Y2403" s="67"/>
      <c r="Z2403" s="67"/>
      <c r="AA2403" s="67"/>
      <c r="AB2403" s="68"/>
      <c r="AC2403" s="62"/>
      <c r="AD2403" s="73" t="s">
        <v>103</v>
      </c>
      <c r="AE2403" s="62"/>
      <c r="AF2403" s="62"/>
      <c r="AG2403" s="62"/>
    </row>
    <row r="2404" spans="1:37">
      <c r="A2404" s="70" t="s">
        <v>101</v>
      </c>
      <c r="B2404" s="58"/>
      <c r="C2404" s="71"/>
      <c r="D2404" s="72"/>
      <c r="E2404" s="72"/>
      <c r="F2404" s="72"/>
      <c r="G2404" s="72"/>
      <c r="H2404" s="59"/>
      <c r="I2404" s="72"/>
      <c r="J2404" s="72"/>
      <c r="K2404" s="72"/>
      <c r="L2404" s="72"/>
      <c r="M2404" s="59"/>
      <c r="N2404" s="72"/>
      <c r="O2404" s="72"/>
      <c r="P2404" s="72"/>
      <c r="Q2404" s="72"/>
      <c r="R2404" s="59"/>
      <c r="S2404" s="72"/>
      <c r="T2404" s="72"/>
      <c r="U2404" s="72"/>
      <c r="V2404" s="72"/>
      <c r="W2404" s="59"/>
      <c r="X2404" s="72"/>
      <c r="Y2404" s="72"/>
      <c r="Z2404" s="72"/>
      <c r="AA2404" s="72"/>
      <c r="AB2404" s="59"/>
      <c r="AC2404" s="62"/>
      <c r="AD2404" s="62"/>
      <c r="AE2404" s="62"/>
      <c r="AF2404" s="62"/>
      <c r="AG2404" s="62"/>
    </row>
    <row r="2405" spans="1:37">
      <c r="A2405" s="65" t="s">
        <v>100</v>
      </c>
      <c r="C2405" s="66"/>
      <c r="D2405" s="67"/>
      <c r="E2405" s="67"/>
      <c r="F2405" s="67"/>
      <c r="G2405" s="67"/>
      <c r="H2405" s="68"/>
      <c r="I2405" s="67"/>
      <c r="J2405" s="67"/>
      <c r="K2405" s="67"/>
      <c r="L2405" s="67"/>
      <c r="M2405" s="68"/>
      <c r="N2405" s="67"/>
      <c r="O2405" s="67"/>
      <c r="P2405" s="67"/>
      <c r="Q2405" s="67"/>
      <c r="R2405" s="68"/>
      <c r="S2405" s="67"/>
      <c r="T2405" s="67"/>
      <c r="U2405" s="67"/>
      <c r="V2405" s="67"/>
      <c r="W2405" s="68"/>
      <c r="X2405" s="67"/>
      <c r="Y2405" s="67"/>
      <c r="Z2405" s="67"/>
      <c r="AA2405" s="67"/>
      <c r="AB2405" s="68"/>
      <c r="AC2405" s="62"/>
      <c r="AD2405" s="74" t="str">
        <f>Daten!$A$31</f>
        <v>DM Senioren 2017</v>
      </c>
      <c r="AE2405" s="58"/>
      <c r="AF2405" s="58"/>
      <c r="AG2405" s="58"/>
      <c r="AH2405" s="58"/>
      <c r="AI2405" s="58"/>
      <c r="AJ2405" s="58"/>
      <c r="AK2405" s="58"/>
    </row>
    <row r="2406" spans="1:37">
      <c r="A2406" s="70" t="s">
        <v>101</v>
      </c>
      <c r="B2406" s="58"/>
      <c r="C2406" s="71"/>
      <c r="D2406" s="72"/>
      <c r="E2406" s="72"/>
      <c r="F2406" s="72"/>
      <c r="G2406" s="72"/>
      <c r="H2406" s="59"/>
      <c r="I2406" s="72"/>
      <c r="J2406" s="72"/>
      <c r="K2406" s="72"/>
      <c r="L2406" s="72"/>
      <c r="M2406" s="59"/>
      <c r="N2406" s="72"/>
      <c r="O2406" s="72"/>
      <c r="P2406" s="72"/>
      <c r="Q2406" s="72"/>
      <c r="R2406" s="59"/>
      <c r="S2406" s="72"/>
      <c r="T2406" s="72"/>
      <c r="U2406" s="72"/>
      <c r="V2406" s="72"/>
      <c r="W2406" s="59"/>
      <c r="X2406" s="72"/>
      <c r="Y2406" s="72"/>
      <c r="Z2406" s="72"/>
      <c r="AA2406" s="72"/>
      <c r="AB2406" s="59"/>
      <c r="AC2406" s="62"/>
      <c r="AD2406" s="75" t="str">
        <f>SamstagHaupt!G98</f>
        <v>M50</v>
      </c>
      <c r="AE2406" s="76"/>
      <c r="AF2406" s="76"/>
      <c r="AG2406" s="75" t="s">
        <v>34</v>
      </c>
      <c r="AH2406" s="76"/>
      <c r="AI2406" s="76"/>
      <c r="AJ2406" s="76"/>
      <c r="AK2406" s="76"/>
    </row>
    <row r="2407" spans="1:37">
      <c r="A2407" s="65" t="s">
        <v>100</v>
      </c>
      <c r="C2407" s="66"/>
      <c r="D2407" s="67"/>
      <c r="E2407" s="67"/>
      <c r="F2407" s="67"/>
      <c r="G2407" s="67"/>
      <c r="H2407" s="68"/>
      <c r="I2407" s="67"/>
      <c r="J2407" s="67"/>
      <c r="K2407" s="67"/>
      <c r="L2407" s="67"/>
      <c r="M2407" s="68"/>
      <c r="N2407" s="67"/>
      <c r="O2407" s="67"/>
      <c r="P2407" s="67"/>
      <c r="Q2407" s="67"/>
      <c r="R2407" s="68"/>
      <c r="S2407" s="67"/>
      <c r="T2407" s="67"/>
      <c r="U2407" s="67"/>
      <c r="V2407" s="67"/>
      <c r="W2407" s="68"/>
      <c r="X2407" s="67"/>
      <c r="Y2407" s="67"/>
      <c r="Z2407" s="67"/>
      <c r="AA2407" s="67"/>
      <c r="AB2407" s="68"/>
      <c r="AC2407" s="62"/>
      <c r="AD2407" s="77"/>
      <c r="AE2407" s="62"/>
      <c r="AF2407" s="62"/>
      <c r="AG2407" s="62"/>
      <c r="AH2407" s="62"/>
      <c r="AI2407" s="62"/>
      <c r="AJ2407" s="62"/>
      <c r="AK2407" s="62"/>
    </row>
    <row r="2408" spans="1:37">
      <c r="A2408" s="70" t="s">
        <v>101</v>
      </c>
      <c r="B2408" s="58"/>
      <c r="C2408" s="71"/>
      <c r="D2408" s="72"/>
      <c r="E2408" s="72"/>
      <c r="F2408" s="72"/>
      <c r="G2408" s="72"/>
      <c r="H2408" s="59"/>
      <c r="I2408" s="72"/>
      <c r="J2408" s="72"/>
      <c r="K2408" s="72"/>
      <c r="L2408" s="72"/>
      <c r="M2408" s="59"/>
      <c r="N2408" s="72"/>
      <c r="O2408" s="72"/>
      <c r="P2408" s="72"/>
      <c r="Q2408" s="72"/>
      <c r="R2408" s="59"/>
      <c r="S2408" s="72"/>
      <c r="T2408" s="72"/>
      <c r="U2408" s="72"/>
      <c r="V2408" s="72"/>
      <c r="W2408" s="59"/>
      <c r="X2408" s="72"/>
      <c r="Y2408" s="72"/>
      <c r="Z2408" s="72"/>
      <c r="AA2408" s="72"/>
      <c r="AB2408" s="59"/>
      <c r="AC2408" s="62"/>
      <c r="AD2408" s="78" t="s">
        <v>104</v>
      </c>
      <c r="AE2408" s="76"/>
      <c r="AF2408" s="76"/>
      <c r="AG2408" s="76"/>
      <c r="AH2408" s="79"/>
      <c r="AI2408" s="76"/>
      <c r="AJ2408" s="76"/>
      <c r="AK2408" s="80"/>
    </row>
    <row r="2409" spans="1:37">
      <c r="D2409" s="64"/>
      <c r="AD2409" s="81"/>
      <c r="AE2409" s="52"/>
      <c r="AF2409" s="52"/>
      <c r="AG2409" s="52"/>
      <c r="AH2409" s="82"/>
      <c r="AI2409" s="52"/>
      <c r="AJ2409" s="52"/>
      <c r="AK2409" s="53"/>
    </row>
    <row r="2410" spans="1:37">
      <c r="A2410" s="83" t="s">
        <v>105</v>
      </c>
      <c r="B2410" s="76"/>
      <c r="C2410" s="80"/>
      <c r="D2410" s="84"/>
      <c r="E2410" s="84" t="s">
        <v>100</v>
      </c>
      <c r="F2410" s="85" t="s">
        <v>21</v>
      </c>
      <c r="G2410" s="84" t="s">
        <v>101</v>
      </c>
      <c r="H2410" s="86"/>
      <c r="I2410" s="84" t="s">
        <v>106</v>
      </c>
      <c r="J2410" s="84"/>
      <c r="K2410" s="84"/>
      <c r="L2410" s="84"/>
      <c r="M2410" s="86"/>
      <c r="N2410" s="84" t="s">
        <v>107</v>
      </c>
      <c r="O2410" s="84"/>
      <c r="P2410" s="84"/>
      <c r="Q2410" s="84"/>
      <c r="R2410" s="86"/>
      <c r="S2410" s="73"/>
      <c r="T2410" s="73"/>
      <c r="AD2410" s="87" t="s">
        <v>108</v>
      </c>
      <c r="AE2410" s="58"/>
      <c r="AF2410" s="58"/>
      <c r="AG2410" s="58"/>
      <c r="AH2410" s="72"/>
      <c r="AI2410" s="58"/>
      <c r="AJ2410" s="58"/>
      <c r="AK2410" s="59"/>
    </row>
    <row r="2411" spans="1:37">
      <c r="A2411" s="60"/>
      <c r="C2411" s="61"/>
      <c r="H2411" s="61"/>
      <c r="M2411" s="61"/>
      <c r="N2411" s="88"/>
      <c r="O2411" s="89"/>
      <c r="P2411" s="89"/>
      <c r="Q2411" s="89"/>
      <c r="R2411" s="90"/>
      <c r="S2411" s="62"/>
      <c r="T2411" s="56" t="s">
        <v>109</v>
      </c>
      <c r="AD2411" s="91"/>
      <c r="AE2411" s="62"/>
      <c r="AF2411" s="62"/>
      <c r="AG2411" s="62"/>
      <c r="AH2411" s="92"/>
      <c r="AI2411" s="62"/>
      <c r="AJ2411" s="62"/>
      <c r="AK2411" s="61"/>
    </row>
    <row r="2412" spans="1:37">
      <c r="A2412" s="93" t="s">
        <v>110</v>
      </c>
      <c r="B2412" s="58"/>
      <c r="C2412" s="59"/>
      <c r="D2412" s="58"/>
      <c r="E2412" s="58"/>
      <c r="F2412" s="94" t="s">
        <v>21</v>
      </c>
      <c r="G2412" s="58"/>
      <c r="H2412" s="59"/>
      <c r="I2412" s="58"/>
      <c r="J2412" s="58"/>
      <c r="K2412" s="94" t="s">
        <v>21</v>
      </c>
      <c r="L2412" s="58"/>
      <c r="M2412" s="59"/>
      <c r="N2412" s="95"/>
      <c r="O2412" s="95"/>
      <c r="P2412" s="96"/>
      <c r="Q2412" s="97"/>
      <c r="R2412" s="98"/>
      <c r="S2412" s="62"/>
      <c r="T2412" s="62"/>
      <c r="AD2412" s="87" t="s">
        <v>111</v>
      </c>
      <c r="AE2412" s="58"/>
      <c r="AF2412" s="58"/>
      <c r="AG2412" s="58"/>
      <c r="AH2412" s="72"/>
      <c r="AI2412" s="58"/>
      <c r="AJ2412" s="58"/>
      <c r="AK2412" s="59"/>
    </row>
    <row r="2413" spans="1:37">
      <c r="A2413" s="60"/>
      <c r="C2413" s="61"/>
      <c r="H2413" s="61"/>
      <c r="K2413" s="99"/>
      <c r="M2413" s="61"/>
      <c r="N2413" s="62"/>
      <c r="Q2413" s="100"/>
      <c r="R2413" s="61"/>
      <c r="S2413" s="62"/>
      <c r="T2413" s="58"/>
      <c r="U2413" s="58"/>
      <c r="V2413" s="58"/>
      <c r="W2413" s="58"/>
      <c r="X2413" s="58"/>
      <c r="Y2413" s="58"/>
      <c r="Z2413" s="58"/>
      <c r="AA2413" s="58"/>
      <c r="AB2413" s="58"/>
      <c r="AC2413" s="62"/>
      <c r="AD2413" s="91"/>
      <c r="AE2413" s="62"/>
      <c r="AF2413" s="62"/>
      <c r="AG2413" s="62"/>
      <c r="AH2413" s="92"/>
      <c r="AI2413" s="62"/>
      <c r="AJ2413" s="62"/>
      <c r="AK2413" s="61"/>
    </row>
    <row r="2414" spans="1:37">
      <c r="A2414" s="93" t="s">
        <v>112</v>
      </c>
      <c r="B2414" s="58"/>
      <c r="C2414" s="59"/>
      <c r="D2414" s="58"/>
      <c r="E2414" s="58"/>
      <c r="F2414" s="94" t="s">
        <v>21</v>
      </c>
      <c r="G2414" s="58"/>
      <c r="H2414" s="59"/>
      <c r="I2414" s="58"/>
      <c r="J2414" s="58"/>
      <c r="K2414" s="94" t="s">
        <v>21</v>
      </c>
      <c r="L2414" s="58"/>
      <c r="M2414" s="59"/>
      <c r="N2414" s="58"/>
      <c r="O2414" s="58"/>
      <c r="P2414" s="94" t="s">
        <v>21</v>
      </c>
      <c r="Q2414" s="101"/>
      <c r="R2414" s="59"/>
      <c r="S2414" s="62"/>
      <c r="T2414" s="62"/>
      <c r="AD2414" s="87" t="s">
        <v>113</v>
      </c>
      <c r="AE2414" s="58"/>
      <c r="AF2414" s="58"/>
      <c r="AG2414" s="58"/>
      <c r="AH2414" s="72"/>
      <c r="AI2414" s="58"/>
      <c r="AJ2414" s="58"/>
      <c r="AK2414" s="59"/>
    </row>
    <row r="2415" spans="1:37">
      <c r="AD2415" s="91" t="s">
        <v>114</v>
      </c>
      <c r="AE2415" s="62"/>
      <c r="AF2415" s="62"/>
      <c r="AG2415" s="62"/>
      <c r="AH2415" s="92"/>
      <c r="AI2415" s="62"/>
      <c r="AJ2415" s="62"/>
      <c r="AK2415" s="61"/>
    </row>
    <row r="2416" spans="1:37">
      <c r="A2416" s="102"/>
      <c r="B2416" s="76"/>
      <c r="C2416" s="76"/>
      <c r="D2416" s="76"/>
      <c r="E2416" s="76" t="s">
        <v>100</v>
      </c>
      <c r="F2416" s="76"/>
      <c r="G2416" s="76"/>
      <c r="H2416" s="76"/>
      <c r="I2416" s="76"/>
      <c r="J2416" s="76"/>
      <c r="K2416" s="76"/>
      <c r="L2416" s="76"/>
      <c r="M2416" s="76"/>
      <c r="N2416" s="85" t="s">
        <v>40</v>
      </c>
      <c r="O2416" s="76"/>
      <c r="P2416" s="76"/>
      <c r="Q2416" s="76"/>
      <c r="R2416" s="76"/>
      <c r="S2416" s="76"/>
      <c r="T2416" s="76" t="s">
        <v>101</v>
      </c>
      <c r="U2416" s="76"/>
      <c r="V2416" s="76"/>
      <c r="W2416" s="76"/>
      <c r="X2416" s="76"/>
      <c r="Y2416" s="76"/>
      <c r="Z2416" s="76"/>
      <c r="AA2416" s="76"/>
      <c r="AB2416" s="80"/>
      <c r="AD2416" s="87" t="s">
        <v>115</v>
      </c>
      <c r="AE2416" s="58"/>
      <c r="AF2416" s="58"/>
      <c r="AG2416" s="58"/>
      <c r="AH2416" s="72"/>
      <c r="AI2416" s="58"/>
      <c r="AJ2416" s="58"/>
      <c r="AK2416" s="59"/>
    </row>
    <row r="2417" spans="1:37">
      <c r="A2417" s="103" t="s">
        <v>116</v>
      </c>
      <c r="B2417" s="104" t="s">
        <v>117</v>
      </c>
      <c r="C2417" s="104"/>
      <c r="D2417" s="104"/>
      <c r="E2417" s="104"/>
      <c r="F2417" s="104"/>
      <c r="G2417" s="105"/>
      <c r="H2417" s="104" t="s">
        <v>118</v>
      </c>
      <c r="I2417" s="104"/>
      <c r="J2417" s="105"/>
      <c r="K2417" s="106" t="s">
        <v>119</v>
      </c>
      <c r="L2417" s="107" t="s">
        <v>120</v>
      </c>
      <c r="M2417" s="108"/>
      <c r="N2417" s="109" t="s">
        <v>94</v>
      </c>
      <c r="O2417" s="105" t="s">
        <v>116</v>
      </c>
      <c r="P2417" s="104" t="s">
        <v>117</v>
      </c>
      <c r="Q2417" s="104"/>
      <c r="R2417" s="104"/>
      <c r="S2417" s="104"/>
      <c r="T2417" s="104"/>
      <c r="U2417" s="105"/>
      <c r="V2417" s="104" t="s">
        <v>118</v>
      </c>
      <c r="W2417" s="104"/>
      <c r="X2417" s="105"/>
      <c r="Y2417" s="106" t="s">
        <v>119</v>
      </c>
      <c r="Z2417" s="107" t="s">
        <v>120</v>
      </c>
      <c r="AA2417" s="108"/>
      <c r="AB2417" s="109" t="s">
        <v>94</v>
      </c>
    </row>
    <row r="2418" spans="1:37">
      <c r="A2418" s="110" t="s">
        <v>121</v>
      </c>
      <c r="B2418" s="111"/>
      <c r="C2418" s="111"/>
      <c r="D2418" s="111"/>
      <c r="E2418" s="111"/>
      <c r="F2418" s="111"/>
      <c r="G2418" s="112"/>
      <c r="H2418" s="111"/>
      <c r="I2418" s="111"/>
      <c r="J2418" s="112"/>
      <c r="K2418" s="113"/>
      <c r="L2418" s="114"/>
      <c r="M2418" s="115"/>
      <c r="N2418" s="116"/>
      <c r="O2418" s="117" t="s">
        <v>121</v>
      </c>
      <c r="P2418" s="111"/>
      <c r="Q2418" s="111"/>
      <c r="R2418" s="111"/>
      <c r="S2418" s="111"/>
      <c r="T2418" s="111"/>
      <c r="U2418" s="112"/>
      <c r="V2418" s="111"/>
      <c r="W2418" s="111"/>
      <c r="X2418" s="112"/>
      <c r="Y2418" s="113"/>
      <c r="Z2418" s="114"/>
      <c r="AA2418" s="115"/>
      <c r="AB2418" s="116"/>
      <c r="AD2418" s="64" t="s">
        <v>122</v>
      </c>
    </row>
    <row r="2419" spans="1:37">
      <c r="A2419" s="110" t="s">
        <v>123</v>
      </c>
      <c r="B2419" s="111"/>
      <c r="C2419" s="111"/>
      <c r="D2419" s="111"/>
      <c r="E2419" s="111"/>
      <c r="F2419" s="111"/>
      <c r="G2419" s="112"/>
      <c r="H2419" s="111"/>
      <c r="I2419" s="111"/>
      <c r="J2419" s="112"/>
      <c r="K2419" s="118"/>
      <c r="L2419" s="119"/>
      <c r="M2419" s="112"/>
      <c r="N2419" s="116"/>
      <c r="O2419" s="117" t="s">
        <v>123</v>
      </c>
      <c r="P2419" s="111"/>
      <c r="Q2419" s="111"/>
      <c r="R2419" s="111"/>
      <c r="S2419" s="111"/>
      <c r="T2419" s="111"/>
      <c r="U2419" s="112"/>
      <c r="V2419" s="111"/>
      <c r="W2419" s="111"/>
      <c r="X2419" s="112"/>
      <c r="Y2419" s="118"/>
      <c r="Z2419" s="119"/>
      <c r="AA2419" s="112"/>
      <c r="AB2419" s="116"/>
      <c r="AD2419" s="120"/>
      <c r="AE2419" s="58"/>
      <c r="AF2419" s="58"/>
      <c r="AG2419" s="58"/>
      <c r="AH2419" s="58"/>
      <c r="AI2419" s="58"/>
      <c r="AJ2419" s="58"/>
      <c r="AK2419" s="58"/>
    </row>
    <row r="2420" spans="1:37">
      <c r="A2420" s="110" t="s">
        <v>124</v>
      </c>
      <c r="B2420" s="111"/>
      <c r="C2420" s="111"/>
      <c r="D2420" s="111"/>
      <c r="E2420" s="111"/>
      <c r="F2420" s="111"/>
      <c r="G2420" s="112"/>
      <c r="H2420" s="111"/>
      <c r="I2420" s="111"/>
      <c r="J2420" s="112"/>
      <c r="K2420" s="118"/>
      <c r="L2420" s="119"/>
      <c r="M2420" s="112"/>
      <c r="N2420" s="116"/>
      <c r="O2420" s="117" t="s">
        <v>124</v>
      </c>
      <c r="P2420" s="111"/>
      <c r="Q2420" s="111"/>
      <c r="R2420" s="111"/>
      <c r="S2420" s="111"/>
      <c r="T2420" s="111"/>
      <c r="U2420" s="112"/>
      <c r="V2420" s="111"/>
      <c r="W2420" s="111"/>
      <c r="X2420" s="112"/>
      <c r="Y2420" s="118"/>
      <c r="Z2420" s="119"/>
      <c r="AA2420" s="112"/>
      <c r="AB2420" s="116"/>
      <c r="AD2420" s="64" t="s">
        <v>96</v>
      </c>
    </row>
    <row r="2421" spans="1:37">
      <c r="A2421" s="110" t="s">
        <v>125</v>
      </c>
      <c r="B2421" s="111"/>
      <c r="C2421" s="111"/>
      <c r="D2421" s="111"/>
      <c r="E2421" s="111"/>
      <c r="F2421" s="111"/>
      <c r="G2421" s="112"/>
      <c r="H2421" s="111"/>
      <c r="I2421" s="111"/>
      <c r="J2421" s="112"/>
      <c r="K2421" s="118"/>
      <c r="L2421" s="119"/>
      <c r="M2421" s="112"/>
      <c r="N2421" s="116"/>
      <c r="O2421" s="117" t="s">
        <v>125</v>
      </c>
      <c r="P2421" s="111"/>
      <c r="Q2421" s="111"/>
      <c r="R2421" s="111"/>
      <c r="S2421" s="111"/>
      <c r="T2421" s="111"/>
      <c r="U2421" s="112"/>
      <c r="V2421" s="111"/>
      <c r="W2421" s="111"/>
      <c r="X2421" s="112"/>
      <c r="Y2421" s="118"/>
      <c r="Z2421" s="119"/>
      <c r="AA2421" s="112"/>
      <c r="AB2421" s="116"/>
      <c r="AD2421" s="120"/>
      <c r="AE2421" s="58"/>
      <c r="AF2421" s="58"/>
      <c r="AG2421" s="58"/>
      <c r="AH2421" s="58"/>
      <c r="AI2421" s="58"/>
      <c r="AJ2421" s="58"/>
      <c r="AK2421" s="58"/>
    </row>
    <row r="2422" spans="1:37">
      <c r="A2422" s="110" t="s">
        <v>126</v>
      </c>
      <c r="B2422" s="111"/>
      <c r="C2422" s="111"/>
      <c r="D2422" s="111"/>
      <c r="E2422" s="111"/>
      <c r="F2422" s="111"/>
      <c r="G2422" s="112"/>
      <c r="H2422" s="111"/>
      <c r="I2422" s="111"/>
      <c r="J2422" s="112"/>
      <c r="K2422" s="118"/>
      <c r="L2422" s="119"/>
      <c r="M2422" s="112"/>
      <c r="N2422" s="116"/>
      <c r="O2422" s="117" t="s">
        <v>126</v>
      </c>
      <c r="P2422" s="111"/>
      <c r="Q2422" s="111"/>
      <c r="R2422" s="111"/>
      <c r="S2422" s="111"/>
      <c r="T2422" s="111"/>
      <c r="U2422" s="112"/>
      <c r="V2422" s="111"/>
      <c r="W2422" s="111"/>
      <c r="X2422" s="112"/>
      <c r="Y2422" s="118"/>
      <c r="Z2422" s="119"/>
      <c r="AA2422" s="112"/>
      <c r="AB2422" s="116"/>
      <c r="AD2422" s="64" t="s">
        <v>127</v>
      </c>
    </row>
    <row r="2423" spans="1:37">
      <c r="A2423" s="121" t="s">
        <v>128</v>
      </c>
      <c r="B2423" s="58"/>
      <c r="C2423" s="58"/>
      <c r="D2423" s="58"/>
      <c r="E2423" s="58"/>
      <c r="F2423" s="58"/>
      <c r="G2423" s="72"/>
      <c r="H2423" s="58"/>
      <c r="I2423" s="58"/>
      <c r="J2423" s="72"/>
      <c r="K2423" s="122"/>
      <c r="L2423" s="123"/>
      <c r="M2423" s="72"/>
      <c r="N2423" s="59"/>
      <c r="O2423" s="124" t="s">
        <v>128</v>
      </c>
      <c r="P2423" s="58"/>
      <c r="Q2423" s="58"/>
      <c r="R2423" s="58"/>
      <c r="S2423" s="58"/>
      <c r="T2423" s="58"/>
      <c r="U2423" s="72"/>
      <c r="V2423" s="58"/>
      <c r="W2423" s="58"/>
      <c r="X2423" s="72"/>
      <c r="Y2423" s="122"/>
      <c r="Z2423" s="123"/>
      <c r="AA2423" s="72"/>
      <c r="AB2423" s="59"/>
      <c r="AD2423" s="125"/>
      <c r="AE2423" s="125" t="str">
        <f>Daten!$A$35</f>
        <v>Fredenbeck</v>
      </c>
      <c r="AF2423" s="58"/>
      <c r="AG2423" s="58"/>
      <c r="AH2423" s="58"/>
      <c r="AI2423" s="58"/>
      <c r="AJ2423" s="58"/>
      <c r="AK2423" s="58"/>
    </row>
    <row r="2424" spans="1:37">
      <c r="A2424" s="65" t="s">
        <v>129</v>
      </c>
      <c r="N2424" s="61"/>
      <c r="O2424" s="64" t="s">
        <v>129</v>
      </c>
      <c r="AB2424" s="61"/>
      <c r="AD2424" s="64" t="s">
        <v>130</v>
      </c>
    </row>
    <row r="2425" spans="1:37">
      <c r="A2425" s="57"/>
      <c r="B2425" s="58"/>
      <c r="C2425" s="58"/>
      <c r="D2425" s="58"/>
      <c r="E2425" s="58"/>
      <c r="F2425" s="58"/>
      <c r="G2425" s="58"/>
      <c r="H2425" s="58"/>
      <c r="I2425" s="58"/>
      <c r="J2425" s="58"/>
      <c r="K2425" s="58"/>
      <c r="L2425" s="58"/>
      <c r="M2425" s="58"/>
      <c r="N2425" s="59"/>
      <c r="O2425" s="58"/>
      <c r="P2425" s="58"/>
      <c r="Q2425" s="58"/>
      <c r="R2425" s="58"/>
      <c r="S2425" s="58"/>
      <c r="T2425" s="58"/>
      <c r="U2425" s="58"/>
      <c r="V2425" s="58"/>
      <c r="W2425" s="58"/>
      <c r="X2425" s="58"/>
      <c r="Y2425" s="58"/>
      <c r="Z2425" s="58"/>
      <c r="AA2425" s="58"/>
      <c r="AB2425" s="59"/>
      <c r="AD2425" s="58"/>
      <c r="AE2425" s="126" t="str">
        <f>Daten!$A$32</f>
        <v>05.05.2017</v>
      </c>
      <c r="AF2425" s="58"/>
      <c r="AG2425" s="58"/>
      <c r="AH2425" s="58"/>
      <c r="AI2425" s="58"/>
      <c r="AJ2425" s="58"/>
      <c r="AK2425" s="58"/>
    </row>
    <row r="2426" spans="1:37" ht="12" customHeight="1">
      <c r="A2426" s="127"/>
    </row>
    <row r="2427" spans="1:37">
      <c r="A2427" s="51" t="s">
        <v>95</v>
      </c>
      <c r="B2427" s="52"/>
      <c r="C2427" s="52"/>
      <c r="D2427" s="52"/>
      <c r="E2427" s="53"/>
      <c r="F2427" s="54" t="s">
        <v>96</v>
      </c>
      <c r="G2427" s="52"/>
      <c r="H2427" s="52"/>
      <c r="I2427" s="52"/>
      <c r="J2427" s="52"/>
      <c r="K2427" s="52"/>
      <c r="L2427" s="52"/>
      <c r="M2427" s="52"/>
      <c r="N2427" s="52"/>
      <c r="O2427" s="52"/>
      <c r="P2427" s="53"/>
      <c r="Q2427" s="54" t="s">
        <v>97</v>
      </c>
      <c r="R2427" s="52"/>
      <c r="S2427" s="52"/>
      <c r="T2427" s="52"/>
      <c r="U2427" s="52"/>
      <c r="V2427" s="52"/>
      <c r="W2427" s="52"/>
      <c r="X2427" s="52"/>
      <c r="Y2427" s="52"/>
      <c r="Z2427" s="52"/>
      <c r="AA2427" s="52"/>
      <c r="AB2427" s="53"/>
      <c r="AC2427" s="55" t="s">
        <v>98</v>
      </c>
    </row>
    <row r="2428" spans="1:37">
      <c r="A2428" s="57"/>
      <c r="B2428" s="58"/>
      <c r="C2428" s="58"/>
      <c r="D2428" s="58"/>
      <c r="E2428" s="59"/>
      <c r="F2428" s="58"/>
      <c r="G2428" s="58"/>
      <c r="H2428" s="58"/>
      <c r="I2428" s="58"/>
      <c r="J2428" s="58"/>
      <c r="K2428" s="58"/>
      <c r="L2428" s="58"/>
      <c r="M2428" s="58"/>
      <c r="N2428" s="58"/>
      <c r="O2428" s="58"/>
      <c r="P2428" s="59"/>
      <c r="Q2428" s="58"/>
      <c r="R2428" s="58" t="e">
        <f ca="1">SamstagHaupt!P99</f>
        <v>#N/A</v>
      </c>
      <c r="S2428" s="58"/>
      <c r="T2428" s="58"/>
      <c r="U2428" s="58"/>
      <c r="V2428" s="58"/>
      <c r="W2428" s="58"/>
      <c r="X2428" s="58"/>
      <c r="Y2428" s="58"/>
      <c r="Z2428" s="58"/>
      <c r="AA2428" s="58" t="str">
        <f>SamstagHaupt!N99</f>
        <v>M50</v>
      </c>
      <c r="AB2428" s="59"/>
      <c r="AC2428" s="55" t="s">
        <v>99</v>
      </c>
    </row>
    <row r="2429" spans="1:37" ht="15.95" customHeight="1">
      <c r="A2429" s="60" t="s">
        <v>100</v>
      </c>
      <c r="C2429" s="56" t="e">
        <f ca="1">SamstagHaupt!I99</f>
        <v>#N/A</v>
      </c>
      <c r="M2429" s="61"/>
      <c r="N2429" s="62" t="s">
        <v>101</v>
      </c>
      <c r="O2429" s="63"/>
      <c r="P2429" s="56" t="e">
        <f ca="1">SamstagHaupt!M99</f>
        <v>#N/A</v>
      </c>
      <c r="AB2429" s="61"/>
    </row>
    <row r="2430" spans="1:37">
      <c r="A2430" s="57"/>
      <c r="B2430" s="58"/>
      <c r="C2430" s="58"/>
      <c r="M2430" s="61"/>
      <c r="N2430" s="62"/>
      <c r="AB2430" s="61"/>
      <c r="AD2430" s="64" t="s">
        <v>37</v>
      </c>
      <c r="AG2430" s="64" t="s">
        <v>102</v>
      </c>
      <c r="AJ2430" s="64" t="s">
        <v>39</v>
      </c>
    </row>
    <row r="2431" spans="1:37">
      <c r="A2431" s="65" t="s">
        <v>100</v>
      </c>
      <c r="C2431" s="66"/>
      <c r="D2431" s="67"/>
      <c r="E2431" s="67"/>
      <c r="F2431" s="67"/>
      <c r="G2431" s="67"/>
      <c r="H2431" s="68"/>
      <c r="I2431" s="67"/>
      <c r="J2431" s="67"/>
      <c r="K2431" s="67"/>
      <c r="L2431" s="67"/>
      <c r="M2431" s="68"/>
      <c r="N2431" s="67"/>
      <c r="O2431" s="67"/>
      <c r="P2431" s="67"/>
      <c r="Q2431" s="67"/>
      <c r="R2431" s="68"/>
      <c r="S2431" s="67"/>
      <c r="T2431" s="67"/>
      <c r="U2431" s="67"/>
      <c r="V2431" s="67"/>
      <c r="W2431" s="68"/>
      <c r="X2431" s="67"/>
      <c r="Y2431" s="67"/>
      <c r="Z2431" s="67"/>
      <c r="AA2431" s="67"/>
      <c r="AB2431" s="68"/>
      <c r="AC2431" s="62"/>
      <c r="AD2431" s="69"/>
      <c r="AE2431" s="53"/>
      <c r="AF2431" s="62"/>
      <c r="AG2431" s="69"/>
      <c r="AH2431" s="53"/>
      <c r="AJ2431" s="69"/>
      <c r="AK2431" s="53"/>
    </row>
    <row r="2432" spans="1:37">
      <c r="A2432" s="70" t="s">
        <v>101</v>
      </c>
      <c r="B2432" s="58"/>
      <c r="C2432" s="71"/>
      <c r="D2432" s="72"/>
      <c r="E2432" s="72"/>
      <c r="F2432" s="72"/>
      <c r="G2432" s="72"/>
      <c r="H2432" s="59"/>
      <c r="I2432" s="72"/>
      <c r="J2432" s="72"/>
      <c r="K2432" s="72"/>
      <c r="L2432" s="72"/>
      <c r="M2432" s="59"/>
      <c r="N2432" s="72"/>
      <c r="O2432" s="72"/>
      <c r="P2432" s="72"/>
      <c r="Q2432" s="72"/>
      <c r="R2432" s="59"/>
      <c r="S2432" s="72"/>
      <c r="T2432" s="72"/>
      <c r="U2432" s="72"/>
      <c r="V2432" s="72"/>
      <c r="W2432" s="59"/>
      <c r="X2432" s="72"/>
      <c r="Y2432" s="72"/>
      <c r="Z2432" s="72"/>
      <c r="AA2432" s="72"/>
      <c r="AB2432" s="59"/>
      <c r="AC2432" s="62"/>
      <c r="AD2432" s="462">
        <f>SamstagHaupt!C99</f>
        <v>20</v>
      </c>
      <c r="AE2432" s="463"/>
      <c r="AF2432" s="62"/>
      <c r="AG2432" s="462">
        <f>SamstagHaupt!E99</f>
        <v>78</v>
      </c>
      <c r="AH2432" s="463"/>
      <c r="AJ2432" s="462">
        <f>SamstagHaupt!F99</f>
        <v>2</v>
      </c>
      <c r="AK2432" s="463"/>
    </row>
    <row r="2433" spans="1:37">
      <c r="A2433" s="65" t="s">
        <v>100</v>
      </c>
      <c r="C2433" s="66"/>
      <c r="D2433" s="67"/>
      <c r="E2433" s="67"/>
      <c r="F2433" s="67"/>
      <c r="G2433" s="67"/>
      <c r="H2433" s="68"/>
      <c r="I2433" s="67"/>
      <c r="J2433" s="67"/>
      <c r="K2433" s="67"/>
      <c r="L2433" s="67"/>
      <c r="M2433" s="68"/>
      <c r="N2433" s="67"/>
      <c r="O2433" s="67"/>
      <c r="P2433" s="67"/>
      <c r="Q2433" s="67"/>
      <c r="R2433" s="68"/>
      <c r="S2433" s="67"/>
      <c r="T2433" s="67"/>
      <c r="U2433" s="67"/>
      <c r="V2433" s="67"/>
      <c r="W2433" s="68"/>
      <c r="X2433" s="67"/>
      <c r="Y2433" s="67"/>
      <c r="Z2433" s="67"/>
      <c r="AA2433" s="67"/>
      <c r="AB2433" s="68"/>
      <c r="AC2433" s="62"/>
      <c r="AD2433" s="57"/>
      <c r="AE2433" s="59"/>
      <c r="AF2433" s="62"/>
      <c r="AG2433" s="57"/>
      <c r="AH2433" s="59"/>
      <c r="AJ2433" s="57"/>
      <c r="AK2433" s="59"/>
    </row>
    <row r="2434" spans="1:37">
      <c r="A2434" s="70" t="s">
        <v>101</v>
      </c>
      <c r="B2434" s="58"/>
      <c r="C2434" s="71"/>
      <c r="D2434" s="72"/>
      <c r="E2434" s="72"/>
      <c r="F2434" s="72"/>
      <c r="G2434" s="72"/>
      <c r="H2434" s="59"/>
      <c r="I2434" s="72"/>
      <c r="J2434" s="72"/>
      <c r="K2434" s="72"/>
      <c r="L2434" s="72"/>
      <c r="M2434" s="59"/>
      <c r="N2434" s="72"/>
      <c r="O2434" s="72"/>
      <c r="P2434" s="72"/>
      <c r="Q2434" s="72"/>
      <c r="R2434" s="59"/>
      <c r="S2434" s="72"/>
      <c r="T2434" s="72"/>
      <c r="U2434" s="72"/>
      <c r="V2434" s="72"/>
      <c r="W2434" s="59"/>
      <c r="X2434" s="72"/>
      <c r="Y2434" s="72"/>
      <c r="Z2434" s="72"/>
      <c r="AA2434" s="72"/>
      <c r="AB2434" s="59"/>
      <c r="AC2434" s="62"/>
      <c r="AD2434" s="62"/>
      <c r="AE2434" s="62"/>
      <c r="AF2434" s="62"/>
      <c r="AG2434" s="62"/>
    </row>
    <row r="2435" spans="1:37">
      <c r="A2435" s="65" t="s">
        <v>100</v>
      </c>
      <c r="C2435" s="66"/>
      <c r="D2435" s="67"/>
      <c r="E2435" s="67"/>
      <c r="F2435" s="67"/>
      <c r="G2435" s="67"/>
      <c r="H2435" s="68"/>
      <c r="I2435" s="67"/>
      <c r="J2435" s="67"/>
      <c r="K2435" s="67"/>
      <c r="L2435" s="67"/>
      <c r="M2435" s="68"/>
      <c r="N2435" s="67"/>
      <c r="O2435" s="67"/>
      <c r="P2435" s="67"/>
      <c r="Q2435" s="67"/>
      <c r="R2435" s="68"/>
      <c r="S2435" s="67"/>
      <c r="T2435" s="67"/>
      <c r="U2435" s="67"/>
      <c r="V2435" s="67"/>
      <c r="W2435" s="68"/>
      <c r="X2435" s="67"/>
      <c r="Y2435" s="67"/>
      <c r="Z2435" s="67"/>
      <c r="AA2435" s="67"/>
      <c r="AB2435" s="68"/>
      <c r="AC2435" s="62"/>
      <c r="AD2435" s="73" t="s">
        <v>103</v>
      </c>
      <c r="AE2435" s="62"/>
      <c r="AF2435" s="62"/>
      <c r="AG2435" s="62"/>
    </row>
    <row r="2436" spans="1:37">
      <c r="A2436" s="70" t="s">
        <v>101</v>
      </c>
      <c r="B2436" s="58"/>
      <c r="C2436" s="71"/>
      <c r="D2436" s="72"/>
      <c r="E2436" s="72"/>
      <c r="F2436" s="72"/>
      <c r="G2436" s="72"/>
      <c r="H2436" s="59"/>
      <c r="I2436" s="72"/>
      <c r="J2436" s="72"/>
      <c r="K2436" s="72"/>
      <c r="L2436" s="72"/>
      <c r="M2436" s="59"/>
      <c r="N2436" s="72"/>
      <c r="O2436" s="72"/>
      <c r="P2436" s="72"/>
      <c r="Q2436" s="72"/>
      <c r="R2436" s="59"/>
      <c r="S2436" s="72"/>
      <c r="T2436" s="72"/>
      <c r="U2436" s="72"/>
      <c r="V2436" s="72"/>
      <c r="W2436" s="59"/>
      <c r="X2436" s="72"/>
      <c r="Y2436" s="72"/>
      <c r="Z2436" s="72"/>
      <c r="AA2436" s="72"/>
      <c r="AB2436" s="59"/>
      <c r="AC2436" s="62"/>
      <c r="AD2436" s="62"/>
      <c r="AE2436" s="62"/>
      <c r="AF2436" s="62"/>
      <c r="AG2436" s="62"/>
    </row>
    <row r="2437" spans="1:37">
      <c r="A2437" s="65" t="s">
        <v>100</v>
      </c>
      <c r="C2437" s="66"/>
      <c r="D2437" s="67"/>
      <c r="E2437" s="67"/>
      <c r="F2437" s="67"/>
      <c r="G2437" s="67"/>
      <c r="H2437" s="68"/>
      <c r="I2437" s="67"/>
      <c r="J2437" s="67"/>
      <c r="K2437" s="67"/>
      <c r="L2437" s="67"/>
      <c r="M2437" s="68"/>
      <c r="N2437" s="67"/>
      <c r="O2437" s="67"/>
      <c r="P2437" s="67"/>
      <c r="Q2437" s="67"/>
      <c r="R2437" s="68"/>
      <c r="S2437" s="67"/>
      <c r="T2437" s="67"/>
      <c r="U2437" s="67"/>
      <c r="V2437" s="67"/>
      <c r="W2437" s="68"/>
      <c r="X2437" s="67"/>
      <c r="Y2437" s="67"/>
      <c r="Z2437" s="67"/>
      <c r="AA2437" s="67"/>
      <c r="AB2437" s="68"/>
      <c r="AC2437" s="62"/>
      <c r="AD2437" s="74" t="str">
        <f>Daten!$A$31</f>
        <v>DM Senioren 2017</v>
      </c>
      <c r="AE2437" s="58"/>
      <c r="AF2437" s="58"/>
      <c r="AG2437" s="58"/>
      <c r="AH2437" s="58"/>
      <c r="AI2437" s="58"/>
      <c r="AJ2437" s="58"/>
      <c r="AK2437" s="58"/>
    </row>
    <row r="2438" spans="1:37">
      <c r="A2438" s="70" t="s">
        <v>101</v>
      </c>
      <c r="B2438" s="58"/>
      <c r="C2438" s="71"/>
      <c r="D2438" s="72"/>
      <c r="E2438" s="72"/>
      <c r="F2438" s="72"/>
      <c r="G2438" s="72"/>
      <c r="H2438" s="59"/>
      <c r="I2438" s="72"/>
      <c r="J2438" s="72"/>
      <c r="K2438" s="72"/>
      <c r="L2438" s="72"/>
      <c r="M2438" s="59"/>
      <c r="N2438" s="72"/>
      <c r="O2438" s="72"/>
      <c r="P2438" s="72"/>
      <c r="Q2438" s="72"/>
      <c r="R2438" s="59"/>
      <c r="S2438" s="72"/>
      <c r="T2438" s="72"/>
      <c r="U2438" s="72"/>
      <c r="V2438" s="72"/>
      <c r="W2438" s="59"/>
      <c r="X2438" s="72"/>
      <c r="Y2438" s="72"/>
      <c r="Z2438" s="72"/>
      <c r="AA2438" s="72"/>
      <c r="AB2438" s="59"/>
      <c r="AC2438" s="62"/>
      <c r="AD2438" s="75" t="str">
        <f>SamstagHaupt!G99</f>
        <v>M50</v>
      </c>
      <c r="AE2438" s="76"/>
      <c r="AF2438" s="76"/>
      <c r="AG2438" s="75" t="s">
        <v>34</v>
      </c>
      <c r="AH2438" s="76"/>
      <c r="AI2438" s="76"/>
      <c r="AJ2438" s="76"/>
      <c r="AK2438" s="76"/>
    </row>
    <row r="2439" spans="1:37">
      <c r="A2439" s="65" t="s">
        <v>100</v>
      </c>
      <c r="C2439" s="66"/>
      <c r="D2439" s="67"/>
      <c r="E2439" s="67"/>
      <c r="F2439" s="67"/>
      <c r="G2439" s="67"/>
      <c r="H2439" s="68"/>
      <c r="I2439" s="67"/>
      <c r="J2439" s="67"/>
      <c r="K2439" s="67"/>
      <c r="L2439" s="67"/>
      <c r="M2439" s="68"/>
      <c r="N2439" s="67"/>
      <c r="O2439" s="67"/>
      <c r="P2439" s="67"/>
      <c r="Q2439" s="67"/>
      <c r="R2439" s="68"/>
      <c r="S2439" s="67"/>
      <c r="T2439" s="67"/>
      <c r="U2439" s="67"/>
      <c r="V2439" s="67"/>
      <c r="W2439" s="68"/>
      <c r="X2439" s="67"/>
      <c r="Y2439" s="67"/>
      <c r="Z2439" s="67"/>
      <c r="AA2439" s="67"/>
      <c r="AB2439" s="68"/>
      <c r="AC2439" s="62"/>
      <c r="AD2439" s="77"/>
      <c r="AE2439" s="62"/>
      <c r="AF2439" s="62"/>
      <c r="AG2439" s="62"/>
      <c r="AH2439" s="62"/>
      <c r="AI2439" s="62"/>
      <c r="AJ2439" s="62"/>
      <c r="AK2439" s="62"/>
    </row>
    <row r="2440" spans="1:37">
      <c r="A2440" s="70" t="s">
        <v>101</v>
      </c>
      <c r="B2440" s="58"/>
      <c r="C2440" s="71"/>
      <c r="D2440" s="72"/>
      <c r="E2440" s="72"/>
      <c r="F2440" s="72"/>
      <c r="G2440" s="72"/>
      <c r="H2440" s="59"/>
      <c r="I2440" s="72"/>
      <c r="J2440" s="72"/>
      <c r="K2440" s="72"/>
      <c r="L2440" s="72"/>
      <c r="M2440" s="59"/>
      <c r="N2440" s="72"/>
      <c r="O2440" s="72"/>
      <c r="P2440" s="72"/>
      <c r="Q2440" s="72"/>
      <c r="R2440" s="59"/>
      <c r="S2440" s="72"/>
      <c r="T2440" s="72"/>
      <c r="U2440" s="72"/>
      <c r="V2440" s="72"/>
      <c r="W2440" s="59"/>
      <c r="X2440" s="72"/>
      <c r="Y2440" s="72"/>
      <c r="Z2440" s="72"/>
      <c r="AA2440" s="72"/>
      <c r="AB2440" s="59"/>
      <c r="AC2440" s="62"/>
      <c r="AD2440" s="78" t="s">
        <v>104</v>
      </c>
      <c r="AE2440" s="76"/>
      <c r="AF2440" s="76"/>
      <c r="AG2440" s="76"/>
      <c r="AH2440" s="79"/>
      <c r="AI2440" s="76"/>
      <c r="AJ2440" s="76"/>
      <c r="AK2440" s="80"/>
    </row>
    <row r="2441" spans="1:37">
      <c r="D2441" s="64"/>
      <c r="AD2441" s="81"/>
      <c r="AE2441" s="52"/>
      <c r="AF2441" s="52"/>
      <c r="AG2441" s="52"/>
      <c r="AH2441" s="82"/>
      <c r="AI2441" s="52"/>
      <c r="AJ2441" s="52"/>
      <c r="AK2441" s="53"/>
    </row>
    <row r="2442" spans="1:37">
      <c r="A2442" s="83" t="s">
        <v>105</v>
      </c>
      <c r="B2442" s="76"/>
      <c r="C2442" s="80"/>
      <c r="D2442" s="84"/>
      <c r="E2442" s="84" t="s">
        <v>100</v>
      </c>
      <c r="F2442" s="85" t="s">
        <v>21</v>
      </c>
      <c r="G2442" s="84" t="s">
        <v>101</v>
      </c>
      <c r="H2442" s="86"/>
      <c r="I2442" s="84" t="s">
        <v>106</v>
      </c>
      <c r="J2442" s="84"/>
      <c r="K2442" s="84"/>
      <c r="L2442" s="84"/>
      <c r="M2442" s="86"/>
      <c r="N2442" s="84" t="s">
        <v>107</v>
      </c>
      <c r="O2442" s="84"/>
      <c r="P2442" s="84"/>
      <c r="Q2442" s="84"/>
      <c r="R2442" s="86"/>
      <c r="S2442" s="73"/>
      <c r="T2442" s="73"/>
      <c r="AD2442" s="87" t="s">
        <v>108</v>
      </c>
      <c r="AE2442" s="58"/>
      <c r="AF2442" s="58"/>
      <c r="AG2442" s="58"/>
      <c r="AH2442" s="72"/>
      <c r="AI2442" s="58"/>
      <c r="AJ2442" s="58"/>
      <c r="AK2442" s="59"/>
    </row>
    <row r="2443" spans="1:37">
      <c r="A2443" s="60"/>
      <c r="C2443" s="61"/>
      <c r="H2443" s="61"/>
      <c r="M2443" s="61"/>
      <c r="N2443" s="88"/>
      <c r="O2443" s="89"/>
      <c r="P2443" s="89"/>
      <c r="Q2443" s="89"/>
      <c r="R2443" s="90"/>
      <c r="S2443" s="62"/>
      <c r="T2443" s="56" t="s">
        <v>109</v>
      </c>
      <c r="AD2443" s="91"/>
      <c r="AE2443" s="62"/>
      <c r="AF2443" s="62"/>
      <c r="AG2443" s="62"/>
      <c r="AH2443" s="92"/>
      <c r="AI2443" s="62"/>
      <c r="AJ2443" s="62"/>
      <c r="AK2443" s="61"/>
    </row>
    <row r="2444" spans="1:37">
      <c r="A2444" s="93" t="s">
        <v>110</v>
      </c>
      <c r="B2444" s="58"/>
      <c r="C2444" s="59"/>
      <c r="D2444" s="58"/>
      <c r="E2444" s="58"/>
      <c r="F2444" s="94" t="s">
        <v>21</v>
      </c>
      <c r="G2444" s="58"/>
      <c r="H2444" s="59"/>
      <c r="I2444" s="58"/>
      <c r="J2444" s="58"/>
      <c r="K2444" s="94" t="s">
        <v>21</v>
      </c>
      <c r="L2444" s="58"/>
      <c r="M2444" s="59"/>
      <c r="N2444" s="95"/>
      <c r="O2444" s="95"/>
      <c r="P2444" s="96"/>
      <c r="Q2444" s="97"/>
      <c r="R2444" s="98"/>
      <c r="S2444" s="62"/>
      <c r="T2444" s="62"/>
      <c r="AD2444" s="87" t="s">
        <v>111</v>
      </c>
      <c r="AE2444" s="58"/>
      <c r="AF2444" s="58"/>
      <c r="AG2444" s="58"/>
      <c r="AH2444" s="72"/>
      <c r="AI2444" s="58"/>
      <c r="AJ2444" s="58"/>
      <c r="AK2444" s="59"/>
    </row>
    <row r="2445" spans="1:37">
      <c r="A2445" s="60"/>
      <c r="C2445" s="61"/>
      <c r="H2445" s="61"/>
      <c r="K2445" s="99"/>
      <c r="M2445" s="61"/>
      <c r="N2445" s="62"/>
      <c r="Q2445" s="100"/>
      <c r="R2445" s="61"/>
      <c r="S2445" s="62"/>
      <c r="T2445" s="58"/>
      <c r="U2445" s="58"/>
      <c r="V2445" s="58"/>
      <c r="W2445" s="58"/>
      <c r="X2445" s="58"/>
      <c r="Y2445" s="58"/>
      <c r="Z2445" s="58"/>
      <c r="AA2445" s="58"/>
      <c r="AB2445" s="58"/>
      <c r="AC2445" s="62"/>
      <c r="AD2445" s="91"/>
      <c r="AE2445" s="62"/>
      <c r="AF2445" s="62"/>
      <c r="AG2445" s="62"/>
      <c r="AH2445" s="92"/>
      <c r="AI2445" s="62"/>
      <c r="AJ2445" s="62"/>
      <c r="AK2445" s="61"/>
    </row>
    <row r="2446" spans="1:37">
      <c r="A2446" s="93" t="s">
        <v>112</v>
      </c>
      <c r="B2446" s="58"/>
      <c r="C2446" s="59"/>
      <c r="D2446" s="58"/>
      <c r="E2446" s="58"/>
      <c r="F2446" s="94" t="s">
        <v>21</v>
      </c>
      <c r="G2446" s="58"/>
      <c r="H2446" s="59"/>
      <c r="I2446" s="58"/>
      <c r="J2446" s="58"/>
      <c r="K2446" s="94" t="s">
        <v>21</v>
      </c>
      <c r="L2446" s="58"/>
      <c r="M2446" s="59"/>
      <c r="N2446" s="58"/>
      <c r="O2446" s="58"/>
      <c r="P2446" s="94" t="s">
        <v>21</v>
      </c>
      <c r="Q2446" s="101"/>
      <c r="R2446" s="59"/>
      <c r="S2446" s="62"/>
      <c r="T2446" s="62"/>
      <c r="AD2446" s="87" t="s">
        <v>113</v>
      </c>
      <c r="AE2446" s="58"/>
      <c r="AF2446" s="58"/>
      <c r="AG2446" s="58"/>
      <c r="AH2446" s="72"/>
      <c r="AI2446" s="58"/>
      <c r="AJ2446" s="58"/>
      <c r="AK2446" s="59"/>
    </row>
    <row r="2447" spans="1:37">
      <c r="AD2447" s="91" t="s">
        <v>114</v>
      </c>
      <c r="AE2447" s="62"/>
      <c r="AF2447" s="62"/>
      <c r="AG2447" s="62"/>
      <c r="AH2447" s="92"/>
      <c r="AI2447" s="62"/>
      <c r="AJ2447" s="62"/>
      <c r="AK2447" s="61"/>
    </row>
    <row r="2448" spans="1:37">
      <c r="A2448" s="102"/>
      <c r="B2448" s="76"/>
      <c r="C2448" s="76"/>
      <c r="D2448" s="76"/>
      <c r="E2448" s="76" t="s">
        <v>100</v>
      </c>
      <c r="F2448" s="76"/>
      <c r="G2448" s="76"/>
      <c r="H2448" s="76"/>
      <c r="I2448" s="76"/>
      <c r="J2448" s="76"/>
      <c r="K2448" s="76"/>
      <c r="L2448" s="76"/>
      <c r="M2448" s="76"/>
      <c r="N2448" s="85" t="s">
        <v>40</v>
      </c>
      <c r="O2448" s="76"/>
      <c r="P2448" s="76"/>
      <c r="Q2448" s="76"/>
      <c r="R2448" s="76"/>
      <c r="S2448" s="76"/>
      <c r="T2448" s="76" t="s">
        <v>101</v>
      </c>
      <c r="U2448" s="76"/>
      <c r="V2448" s="76"/>
      <c r="W2448" s="76"/>
      <c r="X2448" s="76"/>
      <c r="Y2448" s="76"/>
      <c r="Z2448" s="76"/>
      <c r="AA2448" s="76"/>
      <c r="AB2448" s="80"/>
      <c r="AD2448" s="87" t="s">
        <v>115</v>
      </c>
      <c r="AE2448" s="58"/>
      <c r="AF2448" s="58"/>
      <c r="AG2448" s="58"/>
      <c r="AH2448" s="72"/>
      <c r="AI2448" s="58"/>
      <c r="AJ2448" s="58"/>
      <c r="AK2448" s="59"/>
    </row>
    <row r="2449" spans="1:37">
      <c r="A2449" s="103" t="s">
        <v>116</v>
      </c>
      <c r="B2449" s="104" t="s">
        <v>117</v>
      </c>
      <c r="C2449" s="104"/>
      <c r="D2449" s="104"/>
      <c r="E2449" s="104"/>
      <c r="F2449" s="104"/>
      <c r="G2449" s="105"/>
      <c r="H2449" s="104" t="s">
        <v>118</v>
      </c>
      <c r="I2449" s="104"/>
      <c r="J2449" s="105"/>
      <c r="K2449" s="106" t="s">
        <v>119</v>
      </c>
      <c r="L2449" s="107" t="s">
        <v>120</v>
      </c>
      <c r="M2449" s="108"/>
      <c r="N2449" s="109" t="s">
        <v>94</v>
      </c>
      <c r="O2449" s="105" t="s">
        <v>116</v>
      </c>
      <c r="P2449" s="104" t="s">
        <v>117</v>
      </c>
      <c r="Q2449" s="104"/>
      <c r="R2449" s="104"/>
      <c r="S2449" s="104"/>
      <c r="T2449" s="104"/>
      <c r="U2449" s="105"/>
      <c r="V2449" s="104" t="s">
        <v>118</v>
      </c>
      <c r="W2449" s="104"/>
      <c r="X2449" s="105"/>
      <c r="Y2449" s="106" t="s">
        <v>119</v>
      </c>
      <c r="Z2449" s="107" t="s">
        <v>120</v>
      </c>
      <c r="AA2449" s="108"/>
      <c r="AB2449" s="109" t="s">
        <v>94</v>
      </c>
    </row>
    <row r="2450" spans="1:37">
      <c r="A2450" s="110" t="s">
        <v>121</v>
      </c>
      <c r="B2450" s="111"/>
      <c r="C2450" s="111"/>
      <c r="D2450" s="111"/>
      <c r="E2450" s="111"/>
      <c r="F2450" s="111"/>
      <c r="G2450" s="112"/>
      <c r="H2450" s="111"/>
      <c r="I2450" s="111"/>
      <c r="J2450" s="112"/>
      <c r="K2450" s="113"/>
      <c r="L2450" s="114"/>
      <c r="M2450" s="115"/>
      <c r="N2450" s="116"/>
      <c r="O2450" s="117" t="s">
        <v>121</v>
      </c>
      <c r="P2450" s="111"/>
      <c r="Q2450" s="111"/>
      <c r="R2450" s="111"/>
      <c r="S2450" s="111"/>
      <c r="T2450" s="111"/>
      <c r="U2450" s="112"/>
      <c r="V2450" s="111"/>
      <c r="W2450" s="111"/>
      <c r="X2450" s="112"/>
      <c r="Y2450" s="113"/>
      <c r="Z2450" s="114"/>
      <c r="AA2450" s="115"/>
      <c r="AB2450" s="116"/>
      <c r="AD2450" s="64" t="s">
        <v>122</v>
      </c>
    </row>
    <row r="2451" spans="1:37">
      <c r="A2451" s="110" t="s">
        <v>123</v>
      </c>
      <c r="B2451" s="111"/>
      <c r="C2451" s="111"/>
      <c r="D2451" s="111"/>
      <c r="E2451" s="111"/>
      <c r="F2451" s="111"/>
      <c r="G2451" s="112"/>
      <c r="H2451" s="111"/>
      <c r="I2451" s="111"/>
      <c r="J2451" s="112"/>
      <c r="K2451" s="118"/>
      <c r="L2451" s="119"/>
      <c r="M2451" s="112"/>
      <c r="N2451" s="116"/>
      <c r="O2451" s="117" t="s">
        <v>123</v>
      </c>
      <c r="P2451" s="111"/>
      <c r="Q2451" s="111"/>
      <c r="R2451" s="111"/>
      <c r="S2451" s="111"/>
      <c r="T2451" s="111"/>
      <c r="U2451" s="112"/>
      <c r="V2451" s="111"/>
      <c r="W2451" s="111"/>
      <c r="X2451" s="112"/>
      <c r="Y2451" s="118"/>
      <c r="Z2451" s="119"/>
      <c r="AA2451" s="112"/>
      <c r="AB2451" s="116"/>
      <c r="AD2451" s="120"/>
      <c r="AE2451" s="58"/>
      <c r="AF2451" s="58"/>
      <c r="AG2451" s="58"/>
      <c r="AH2451" s="58"/>
      <c r="AI2451" s="58"/>
      <c r="AJ2451" s="58"/>
      <c r="AK2451" s="58"/>
    </row>
    <row r="2452" spans="1:37">
      <c r="A2452" s="110" t="s">
        <v>124</v>
      </c>
      <c r="B2452" s="111"/>
      <c r="C2452" s="111"/>
      <c r="D2452" s="111"/>
      <c r="E2452" s="111"/>
      <c r="F2452" s="111"/>
      <c r="G2452" s="112"/>
      <c r="H2452" s="111"/>
      <c r="I2452" s="111"/>
      <c r="J2452" s="112"/>
      <c r="K2452" s="118"/>
      <c r="L2452" s="119"/>
      <c r="M2452" s="112"/>
      <c r="N2452" s="116"/>
      <c r="O2452" s="117" t="s">
        <v>124</v>
      </c>
      <c r="P2452" s="111"/>
      <c r="Q2452" s="111"/>
      <c r="R2452" s="111"/>
      <c r="S2452" s="111"/>
      <c r="T2452" s="111"/>
      <c r="U2452" s="112"/>
      <c r="V2452" s="111"/>
      <c r="W2452" s="111"/>
      <c r="X2452" s="112"/>
      <c r="Y2452" s="118"/>
      <c r="Z2452" s="119"/>
      <c r="AA2452" s="112"/>
      <c r="AB2452" s="116"/>
      <c r="AD2452" s="64" t="s">
        <v>96</v>
      </c>
    </row>
    <row r="2453" spans="1:37">
      <c r="A2453" s="110" t="s">
        <v>125</v>
      </c>
      <c r="B2453" s="111"/>
      <c r="C2453" s="111"/>
      <c r="D2453" s="111"/>
      <c r="E2453" s="111"/>
      <c r="F2453" s="111"/>
      <c r="G2453" s="112"/>
      <c r="H2453" s="111"/>
      <c r="I2453" s="111"/>
      <c r="J2453" s="112"/>
      <c r="K2453" s="118"/>
      <c r="L2453" s="119"/>
      <c r="M2453" s="112"/>
      <c r="N2453" s="116"/>
      <c r="O2453" s="117" t="s">
        <v>125</v>
      </c>
      <c r="P2453" s="111"/>
      <c r="Q2453" s="111"/>
      <c r="R2453" s="111"/>
      <c r="S2453" s="111"/>
      <c r="T2453" s="111"/>
      <c r="U2453" s="112"/>
      <c r="V2453" s="111"/>
      <c r="W2453" s="111"/>
      <c r="X2453" s="112"/>
      <c r="Y2453" s="118"/>
      <c r="Z2453" s="119"/>
      <c r="AA2453" s="112"/>
      <c r="AB2453" s="116"/>
      <c r="AD2453" s="120"/>
      <c r="AE2453" s="58"/>
      <c r="AF2453" s="58"/>
      <c r="AG2453" s="58"/>
      <c r="AH2453" s="58"/>
      <c r="AI2453" s="58"/>
      <c r="AJ2453" s="58"/>
      <c r="AK2453" s="58"/>
    </row>
    <row r="2454" spans="1:37">
      <c r="A2454" s="110" t="s">
        <v>126</v>
      </c>
      <c r="B2454" s="111"/>
      <c r="C2454" s="111"/>
      <c r="D2454" s="111"/>
      <c r="E2454" s="111"/>
      <c r="F2454" s="111"/>
      <c r="G2454" s="112"/>
      <c r="H2454" s="111"/>
      <c r="I2454" s="111"/>
      <c r="J2454" s="112"/>
      <c r="K2454" s="118"/>
      <c r="L2454" s="119"/>
      <c r="M2454" s="112"/>
      <c r="N2454" s="116"/>
      <c r="O2454" s="117" t="s">
        <v>126</v>
      </c>
      <c r="P2454" s="111"/>
      <c r="Q2454" s="111"/>
      <c r="R2454" s="111"/>
      <c r="S2454" s="111"/>
      <c r="T2454" s="111"/>
      <c r="U2454" s="112"/>
      <c r="V2454" s="111"/>
      <c r="W2454" s="111"/>
      <c r="X2454" s="112"/>
      <c r="Y2454" s="118"/>
      <c r="Z2454" s="119"/>
      <c r="AA2454" s="112"/>
      <c r="AB2454" s="116"/>
      <c r="AD2454" s="64" t="s">
        <v>127</v>
      </c>
    </row>
    <row r="2455" spans="1:37">
      <c r="A2455" s="121" t="s">
        <v>128</v>
      </c>
      <c r="B2455" s="58"/>
      <c r="C2455" s="58"/>
      <c r="D2455" s="58"/>
      <c r="E2455" s="58"/>
      <c r="F2455" s="58"/>
      <c r="G2455" s="72"/>
      <c r="H2455" s="58"/>
      <c r="I2455" s="58"/>
      <c r="J2455" s="72"/>
      <c r="K2455" s="122"/>
      <c r="L2455" s="123"/>
      <c r="M2455" s="72"/>
      <c r="N2455" s="59"/>
      <c r="O2455" s="124" t="s">
        <v>128</v>
      </c>
      <c r="P2455" s="58"/>
      <c r="Q2455" s="58"/>
      <c r="R2455" s="58"/>
      <c r="S2455" s="58"/>
      <c r="T2455" s="58"/>
      <c r="U2455" s="72"/>
      <c r="V2455" s="58"/>
      <c r="W2455" s="58"/>
      <c r="X2455" s="72"/>
      <c r="Y2455" s="122"/>
      <c r="Z2455" s="123"/>
      <c r="AA2455" s="72"/>
      <c r="AB2455" s="59"/>
      <c r="AD2455" s="120"/>
      <c r="AE2455" s="125" t="str">
        <f>Daten!$A$35</f>
        <v>Fredenbeck</v>
      </c>
      <c r="AF2455" s="58"/>
      <c r="AG2455" s="58"/>
      <c r="AH2455" s="58"/>
      <c r="AI2455" s="58"/>
      <c r="AJ2455" s="58"/>
      <c r="AK2455" s="58"/>
    </row>
    <row r="2456" spans="1:37">
      <c r="A2456" s="65" t="s">
        <v>129</v>
      </c>
      <c r="N2456" s="61"/>
      <c r="O2456" s="64" t="s">
        <v>129</v>
      </c>
      <c r="AB2456" s="61"/>
      <c r="AD2456" s="64" t="s">
        <v>130</v>
      </c>
    </row>
    <row r="2457" spans="1:37">
      <c r="A2457" s="57"/>
      <c r="B2457" s="58"/>
      <c r="C2457" s="58"/>
      <c r="D2457" s="58"/>
      <c r="E2457" s="58"/>
      <c r="F2457" s="58"/>
      <c r="G2457" s="58"/>
      <c r="H2457" s="58"/>
      <c r="I2457" s="58"/>
      <c r="J2457" s="58"/>
      <c r="K2457" s="58"/>
      <c r="L2457" s="58"/>
      <c r="M2457" s="58"/>
      <c r="N2457" s="59"/>
      <c r="O2457" s="58"/>
      <c r="P2457" s="58"/>
      <c r="Q2457" s="58"/>
      <c r="R2457" s="58"/>
      <c r="S2457" s="58"/>
      <c r="T2457" s="58"/>
      <c r="U2457" s="58"/>
      <c r="V2457" s="58"/>
      <c r="W2457" s="58"/>
      <c r="X2457" s="58"/>
      <c r="Y2457" s="58"/>
      <c r="Z2457" s="58"/>
      <c r="AA2457" s="58"/>
      <c r="AB2457" s="59"/>
      <c r="AD2457" s="58"/>
      <c r="AE2457" s="126" t="str">
        <f>Daten!$A$32</f>
        <v>05.05.2017</v>
      </c>
      <c r="AF2457" s="58"/>
      <c r="AG2457" s="58"/>
      <c r="AH2457" s="58"/>
      <c r="AI2457" s="58"/>
      <c r="AJ2457" s="58"/>
      <c r="AK2457" s="58"/>
    </row>
    <row r="2458" spans="1:37">
      <c r="A2458" s="51" t="s">
        <v>95</v>
      </c>
      <c r="B2458" s="52"/>
      <c r="C2458" s="52"/>
      <c r="D2458" s="52"/>
      <c r="E2458" s="53"/>
      <c r="F2458" s="54" t="s">
        <v>96</v>
      </c>
      <c r="G2458" s="52"/>
      <c r="H2458" s="52"/>
      <c r="I2458" s="52"/>
      <c r="J2458" s="52"/>
      <c r="K2458" s="52"/>
      <c r="L2458" s="52"/>
      <c r="M2458" s="52"/>
      <c r="N2458" s="52"/>
      <c r="O2458" s="52"/>
      <c r="P2458" s="53"/>
      <c r="Q2458" s="54" t="s">
        <v>97</v>
      </c>
      <c r="R2458" s="52"/>
      <c r="S2458" s="52"/>
      <c r="T2458" s="52"/>
      <c r="U2458" s="52"/>
      <c r="V2458" s="52"/>
      <c r="W2458" s="52"/>
      <c r="X2458" s="52"/>
      <c r="Y2458" s="52"/>
      <c r="Z2458" s="52"/>
      <c r="AA2458" s="52"/>
      <c r="AB2458" s="53"/>
      <c r="AC2458" s="55" t="s">
        <v>98</v>
      </c>
    </row>
    <row r="2459" spans="1:37">
      <c r="A2459" s="57"/>
      <c r="B2459" s="58"/>
      <c r="C2459" s="58"/>
      <c r="D2459" s="58"/>
      <c r="E2459" s="59"/>
      <c r="F2459" s="58"/>
      <c r="G2459" s="58"/>
      <c r="H2459" s="58"/>
      <c r="I2459" s="58"/>
      <c r="J2459" s="58"/>
      <c r="K2459" s="58"/>
      <c r="L2459" s="58"/>
      <c r="M2459" s="58"/>
      <c r="N2459" s="58"/>
      <c r="O2459" s="58"/>
      <c r="P2459" s="59"/>
      <c r="Q2459" s="58"/>
      <c r="R2459" s="58" t="e">
        <f ca="1">SamstagHaupt!P100</f>
        <v>#N/A</v>
      </c>
      <c r="S2459" s="58"/>
      <c r="T2459" s="58"/>
      <c r="U2459" s="58"/>
      <c r="V2459" s="58"/>
      <c r="W2459" s="58"/>
      <c r="X2459" s="58"/>
      <c r="Y2459" s="58"/>
      <c r="Z2459" s="58"/>
      <c r="AA2459" s="58" t="str">
        <f>SamstagHaupt!N100</f>
        <v>F30</v>
      </c>
      <c r="AB2459" s="59"/>
      <c r="AC2459" s="55" t="s">
        <v>99</v>
      </c>
    </row>
    <row r="2460" spans="1:37" ht="15.95" customHeight="1">
      <c r="A2460" s="60" t="s">
        <v>100</v>
      </c>
      <c r="C2460" s="56" t="e">
        <f ca="1">SamstagHaupt!I100</f>
        <v>#N/A</v>
      </c>
      <c r="M2460" s="61"/>
      <c r="N2460" s="62" t="s">
        <v>101</v>
      </c>
      <c r="O2460" s="63"/>
      <c r="P2460" s="56" t="e">
        <f ca="1">SamstagHaupt!M100</f>
        <v>#N/A</v>
      </c>
      <c r="AB2460" s="61"/>
    </row>
    <row r="2461" spans="1:37">
      <c r="A2461" s="57"/>
      <c r="B2461" s="58"/>
      <c r="C2461" s="58"/>
      <c r="M2461" s="61"/>
      <c r="N2461" s="62"/>
      <c r="AB2461" s="61"/>
      <c r="AD2461" s="64" t="s">
        <v>37</v>
      </c>
      <c r="AG2461" s="64" t="s">
        <v>102</v>
      </c>
      <c r="AJ2461" s="64" t="s">
        <v>39</v>
      </c>
    </row>
    <row r="2462" spans="1:37">
      <c r="A2462" s="65" t="s">
        <v>100</v>
      </c>
      <c r="C2462" s="66"/>
      <c r="D2462" s="67"/>
      <c r="E2462" s="67"/>
      <c r="F2462" s="67"/>
      <c r="G2462" s="67"/>
      <c r="H2462" s="68"/>
      <c r="I2462" s="67"/>
      <c r="J2462" s="67"/>
      <c r="K2462" s="67"/>
      <c r="L2462" s="67"/>
      <c r="M2462" s="68"/>
      <c r="N2462" s="67"/>
      <c r="O2462" s="67"/>
      <c r="P2462" s="67"/>
      <c r="Q2462" s="67"/>
      <c r="R2462" s="68"/>
      <c r="S2462" s="67"/>
      <c r="T2462" s="67"/>
      <c r="U2462" s="67"/>
      <c r="V2462" s="67"/>
      <c r="W2462" s="68"/>
      <c r="X2462" s="67"/>
      <c r="Y2462" s="67"/>
      <c r="Z2462" s="67"/>
      <c r="AA2462" s="67"/>
      <c r="AB2462" s="68"/>
      <c r="AC2462" s="62"/>
      <c r="AD2462" s="69"/>
      <c r="AE2462" s="53"/>
      <c r="AF2462" s="62"/>
      <c r="AG2462" s="69"/>
      <c r="AH2462" s="53"/>
      <c r="AJ2462" s="69"/>
      <c r="AK2462" s="53"/>
    </row>
    <row r="2463" spans="1:37">
      <c r="A2463" s="70" t="s">
        <v>101</v>
      </c>
      <c r="B2463" s="58"/>
      <c r="C2463" s="71"/>
      <c r="D2463" s="72"/>
      <c r="E2463" s="72"/>
      <c r="F2463" s="72"/>
      <c r="G2463" s="72"/>
      <c r="H2463" s="59"/>
      <c r="I2463" s="72"/>
      <c r="J2463" s="72"/>
      <c r="K2463" s="72"/>
      <c r="L2463" s="72"/>
      <c r="M2463" s="59"/>
      <c r="N2463" s="72"/>
      <c r="O2463" s="72"/>
      <c r="P2463" s="72"/>
      <c r="Q2463" s="72"/>
      <c r="R2463" s="59"/>
      <c r="S2463" s="72"/>
      <c r="T2463" s="72"/>
      <c r="U2463" s="72"/>
      <c r="V2463" s="72"/>
      <c r="W2463" s="59"/>
      <c r="X2463" s="72"/>
      <c r="Y2463" s="72"/>
      <c r="Z2463" s="72"/>
      <c r="AA2463" s="72"/>
      <c r="AB2463" s="59"/>
      <c r="AC2463" s="62"/>
      <c r="AD2463" s="462">
        <f>SamstagHaupt!C100</f>
        <v>20</v>
      </c>
      <c r="AE2463" s="463"/>
      <c r="AF2463" s="62"/>
      <c r="AG2463" s="462">
        <f>SamstagHaupt!E100</f>
        <v>79</v>
      </c>
      <c r="AH2463" s="463"/>
      <c r="AJ2463" s="462">
        <f>SamstagHaupt!F100</f>
        <v>3</v>
      </c>
      <c r="AK2463" s="463"/>
    </row>
    <row r="2464" spans="1:37">
      <c r="A2464" s="65" t="s">
        <v>100</v>
      </c>
      <c r="C2464" s="66"/>
      <c r="D2464" s="67"/>
      <c r="E2464" s="67"/>
      <c r="F2464" s="67"/>
      <c r="G2464" s="67"/>
      <c r="H2464" s="68"/>
      <c r="I2464" s="67"/>
      <c r="J2464" s="67"/>
      <c r="K2464" s="67"/>
      <c r="L2464" s="67"/>
      <c r="M2464" s="68"/>
      <c r="N2464" s="67"/>
      <c r="O2464" s="67"/>
      <c r="P2464" s="67"/>
      <c r="Q2464" s="67"/>
      <c r="R2464" s="68"/>
      <c r="S2464" s="67"/>
      <c r="T2464" s="67"/>
      <c r="U2464" s="67"/>
      <c r="V2464" s="67"/>
      <c r="W2464" s="68"/>
      <c r="X2464" s="67"/>
      <c r="Y2464" s="67"/>
      <c r="Z2464" s="67"/>
      <c r="AA2464" s="67"/>
      <c r="AB2464" s="68"/>
      <c r="AC2464" s="62"/>
      <c r="AD2464" s="57"/>
      <c r="AE2464" s="59"/>
      <c r="AF2464" s="62"/>
      <c r="AG2464" s="57"/>
      <c r="AH2464" s="59"/>
      <c r="AJ2464" s="57"/>
      <c r="AK2464" s="59"/>
    </row>
    <row r="2465" spans="1:37">
      <c r="A2465" s="70" t="s">
        <v>101</v>
      </c>
      <c r="B2465" s="58"/>
      <c r="C2465" s="71"/>
      <c r="D2465" s="72"/>
      <c r="E2465" s="72"/>
      <c r="F2465" s="72"/>
      <c r="G2465" s="72"/>
      <c r="H2465" s="59"/>
      <c r="I2465" s="72"/>
      <c r="J2465" s="72"/>
      <c r="K2465" s="72"/>
      <c r="L2465" s="72"/>
      <c r="M2465" s="59"/>
      <c r="N2465" s="72"/>
      <c r="O2465" s="72"/>
      <c r="P2465" s="72"/>
      <c r="Q2465" s="72"/>
      <c r="R2465" s="59"/>
      <c r="S2465" s="72"/>
      <c r="T2465" s="72"/>
      <c r="U2465" s="72"/>
      <c r="V2465" s="72"/>
      <c r="W2465" s="59"/>
      <c r="X2465" s="72"/>
      <c r="Y2465" s="72"/>
      <c r="Z2465" s="72"/>
      <c r="AA2465" s="72"/>
      <c r="AB2465" s="59"/>
      <c r="AC2465" s="62"/>
      <c r="AD2465" s="62"/>
      <c r="AE2465" s="62"/>
      <c r="AF2465" s="62"/>
      <c r="AG2465" s="62"/>
    </row>
    <row r="2466" spans="1:37">
      <c r="A2466" s="65" t="s">
        <v>100</v>
      </c>
      <c r="C2466" s="66"/>
      <c r="D2466" s="67"/>
      <c r="E2466" s="67"/>
      <c r="F2466" s="67"/>
      <c r="G2466" s="67"/>
      <c r="H2466" s="68"/>
      <c r="I2466" s="67"/>
      <c r="J2466" s="67"/>
      <c r="K2466" s="67"/>
      <c r="L2466" s="67"/>
      <c r="M2466" s="68"/>
      <c r="N2466" s="67"/>
      <c r="O2466" s="67"/>
      <c r="P2466" s="67"/>
      <c r="Q2466" s="67"/>
      <c r="R2466" s="68"/>
      <c r="S2466" s="67"/>
      <c r="T2466" s="67"/>
      <c r="U2466" s="67"/>
      <c r="V2466" s="67"/>
      <c r="W2466" s="68"/>
      <c r="X2466" s="67"/>
      <c r="Y2466" s="67"/>
      <c r="Z2466" s="67"/>
      <c r="AA2466" s="67"/>
      <c r="AB2466" s="68"/>
      <c r="AC2466" s="62"/>
      <c r="AD2466" s="73" t="s">
        <v>103</v>
      </c>
      <c r="AE2466" s="62"/>
      <c r="AF2466" s="62"/>
      <c r="AG2466" s="62"/>
    </row>
    <row r="2467" spans="1:37">
      <c r="A2467" s="70" t="s">
        <v>101</v>
      </c>
      <c r="B2467" s="58"/>
      <c r="C2467" s="71"/>
      <c r="D2467" s="72"/>
      <c r="E2467" s="72"/>
      <c r="F2467" s="72"/>
      <c r="G2467" s="72"/>
      <c r="H2467" s="59"/>
      <c r="I2467" s="72"/>
      <c r="J2467" s="72"/>
      <c r="K2467" s="72"/>
      <c r="L2467" s="72"/>
      <c r="M2467" s="59"/>
      <c r="N2467" s="72"/>
      <c r="O2467" s="72"/>
      <c r="P2467" s="72"/>
      <c r="Q2467" s="72"/>
      <c r="R2467" s="59"/>
      <c r="S2467" s="72"/>
      <c r="T2467" s="72"/>
      <c r="U2467" s="72"/>
      <c r="V2467" s="72"/>
      <c r="W2467" s="59"/>
      <c r="X2467" s="72"/>
      <c r="Y2467" s="72"/>
      <c r="Z2467" s="72"/>
      <c r="AA2467" s="72"/>
      <c r="AB2467" s="59"/>
      <c r="AC2467" s="62"/>
      <c r="AD2467" s="62"/>
      <c r="AE2467" s="62"/>
      <c r="AF2467" s="62"/>
      <c r="AG2467" s="62"/>
    </row>
    <row r="2468" spans="1:37">
      <c r="A2468" s="65" t="s">
        <v>100</v>
      </c>
      <c r="C2468" s="66"/>
      <c r="D2468" s="67"/>
      <c r="E2468" s="67"/>
      <c r="F2468" s="67"/>
      <c r="G2468" s="67"/>
      <c r="H2468" s="68"/>
      <c r="I2468" s="67"/>
      <c r="J2468" s="67"/>
      <c r="K2468" s="67"/>
      <c r="L2468" s="67"/>
      <c r="M2468" s="68"/>
      <c r="N2468" s="67"/>
      <c r="O2468" s="67"/>
      <c r="P2468" s="67"/>
      <c r="Q2468" s="67"/>
      <c r="R2468" s="68"/>
      <c r="S2468" s="67"/>
      <c r="T2468" s="67"/>
      <c r="U2468" s="67"/>
      <c r="V2468" s="67"/>
      <c r="W2468" s="68"/>
      <c r="X2468" s="67"/>
      <c r="Y2468" s="67"/>
      <c r="Z2468" s="67"/>
      <c r="AA2468" s="67"/>
      <c r="AB2468" s="68"/>
      <c r="AC2468" s="62"/>
      <c r="AD2468" s="74" t="str">
        <f>Daten!$A$31</f>
        <v>DM Senioren 2017</v>
      </c>
      <c r="AE2468" s="58"/>
      <c r="AF2468" s="58"/>
      <c r="AG2468" s="58"/>
      <c r="AH2468" s="58"/>
      <c r="AI2468" s="58"/>
      <c r="AJ2468" s="58"/>
      <c r="AK2468" s="58"/>
    </row>
    <row r="2469" spans="1:37">
      <c r="A2469" s="70" t="s">
        <v>101</v>
      </c>
      <c r="B2469" s="58"/>
      <c r="C2469" s="71"/>
      <c r="D2469" s="72"/>
      <c r="E2469" s="72"/>
      <c r="F2469" s="72"/>
      <c r="G2469" s="72"/>
      <c r="H2469" s="59"/>
      <c r="I2469" s="72"/>
      <c r="J2469" s="72"/>
      <c r="K2469" s="72"/>
      <c r="L2469" s="72"/>
      <c r="M2469" s="59"/>
      <c r="N2469" s="72"/>
      <c r="O2469" s="72"/>
      <c r="P2469" s="72"/>
      <c r="Q2469" s="72"/>
      <c r="R2469" s="59"/>
      <c r="S2469" s="72"/>
      <c r="T2469" s="72"/>
      <c r="U2469" s="72"/>
      <c r="V2469" s="72"/>
      <c r="W2469" s="59"/>
      <c r="X2469" s="72"/>
      <c r="Y2469" s="72"/>
      <c r="Z2469" s="72"/>
      <c r="AA2469" s="72"/>
      <c r="AB2469" s="59"/>
      <c r="AC2469" s="62"/>
      <c r="AD2469" s="75" t="str">
        <f>SamstagHaupt!G100</f>
        <v>F30</v>
      </c>
      <c r="AE2469" s="76"/>
      <c r="AF2469" s="76"/>
      <c r="AG2469" s="75" t="s">
        <v>34</v>
      </c>
      <c r="AH2469" s="76"/>
      <c r="AI2469" s="76"/>
      <c r="AJ2469" s="76"/>
      <c r="AK2469" s="76"/>
    </row>
    <row r="2470" spans="1:37">
      <c r="A2470" s="65" t="s">
        <v>100</v>
      </c>
      <c r="C2470" s="66"/>
      <c r="D2470" s="67"/>
      <c r="E2470" s="67"/>
      <c r="F2470" s="67"/>
      <c r="G2470" s="67"/>
      <c r="H2470" s="68"/>
      <c r="I2470" s="67"/>
      <c r="J2470" s="67"/>
      <c r="K2470" s="67"/>
      <c r="L2470" s="67"/>
      <c r="M2470" s="68"/>
      <c r="N2470" s="67"/>
      <c r="O2470" s="67"/>
      <c r="P2470" s="67"/>
      <c r="Q2470" s="67"/>
      <c r="R2470" s="68"/>
      <c r="S2470" s="67"/>
      <c r="T2470" s="67"/>
      <c r="U2470" s="67"/>
      <c r="V2470" s="67"/>
      <c r="W2470" s="68"/>
      <c r="X2470" s="67"/>
      <c r="Y2470" s="67"/>
      <c r="Z2470" s="67"/>
      <c r="AA2470" s="67"/>
      <c r="AB2470" s="68"/>
      <c r="AC2470" s="62"/>
      <c r="AD2470" s="77"/>
      <c r="AE2470" s="62"/>
      <c r="AF2470" s="62"/>
      <c r="AG2470" s="62"/>
      <c r="AH2470" s="62"/>
      <c r="AI2470" s="62"/>
      <c r="AJ2470" s="62"/>
      <c r="AK2470" s="62"/>
    </row>
    <row r="2471" spans="1:37">
      <c r="A2471" s="70" t="s">
        <v>101</v>
      </c>
      <c r="B2471" s="58"/>
      <c r="C2471" s="71"/>
      <c r="D2471" s="72"/>
      <c r="E2471" s="72"/>
      <c r="F2471" s="72"/>
      <c r="G2471" s="72"/>
      <c r="H2471" s="59"/>
      <c r="I2471" s="72"/>
      <c r="J2471" s="72"/>
      <c r="K2471" s="72"/>
      <c r="L2471" s="72"/>
      <c r="M2471" s="59"/>
      <c r="N2471" s="72"/>
      <c r="O2471" s="72"/>
      <c r="P2471" s="72"/>
      <c r="Q2471" s="72"/>
      <c r="R2471" s="59"/>
      <c r="S2471" s="72"/>
      <c r="T2471" s="72"/>
      <c r="U2471" s="72"/>
      <c r="V2471" s="72"/>
      <c r="W2471" s="59"/>
      <c r="X2471" s="72"/>
      <c r="Y2471" s="72"/>
      <c r="Z2471" s="72"/>
      <c r="AA2471" s="72"/>
      <c r="AB2471" s="59"/>
      <c r="AC2471" s="62"/>
      <c r="AD2471" s="78" t="s">
        <v>104</v>
      </c>
      <c r="AE2471" s="76"/>
      <c r="AF2471" s="76"/>
      <c r="AG2471" s="76"/>
      <c r="AH2471" s="79"/>
      <c r="AI2471" s="76"/>
      <c r="AJ2471" s="76"/>
      <c r="AK2471" s="80"/>
    </row>
    <row r="2472" spans="1:37">
      <c r="D2472" s="64"/>
      <c r="AD2472" s="81"/>
      <c r="AE2472" s="52"/>
      <c r="AF2472" s="52"/>
      <c r="AG2472" s="52"/>
      <c r="AH2472" s="82"/>
      <c r="AI2472" s="52"/>
      <c r="AJ2472" s="52"/>
      <c r="AK2472" s="53"/>
    </row>
    <row r="2473" spans="1:37">
      <c r="A2473" s="83" t="s">
        <v>105</v>
      </c>
      <c r="B2473" s="76"/>
      <c r="C2473" s="80"/>
      <c r="D2473" s="84"/>
      <c r="E2473" s="84" t="s">
        <v>100</v>
      </c>
      <c r="F2473" s="85" t="s">
        <v>21</v>
      </c>
      <c r="G2473" s="84" t="s">
        <v>101</v>
      </c>
      <c r="H2473" s="86"/>
      <c r="I2473" s="84" t="s">
        <v>106</v>
      </c>
      <c r="J2473" s="84"/>
      <c r="K2473" s="84"/>
      <c r="L2473" s="84"/>
      <c r="M2473" s="86"/>
      <c r="N2473" s="84" t="s">
        <v>107</v>
      </c>
      <c r="O2473" s="84"/>
      <c r="P2473" s="84"/>
      <c r="Q2473" s="84"/>
      <c r="R2473" s="86"/>
      <c r="S2473" s="73"/>
      <c r="T2473" s="73"/>
      <c r="AD2473" s="87" t="s">
        <v>108</v>
      </c>
      <c r="AE2473" s="58"/>
      <c r="AF2473" s="58"/>
      <c r="AG2473" s="58"/>
      <c r="AH2473" s="72"/>
      <c r="AI2473" s="58"/>
      <c r="AJ2473" s="58"/>
      <c r="AK2473" s="59"/>
    </row>
    <row r="2474" spans="1:37">
      <c r="A2474" s="60"/>
      <c r="C2474" s="61"/>
      <c r="H2474" s="61"/>
      <c r="M2474" s="61"/>
      <c r="N2474" s="88"/>
      <c r="O2474" s="89"/>
      <c r="P2474" s="89"/>
      <c r="Q2474" s="89"/>
      <c r="R2474" s="90"/>
      <c r="S2474" s="62"/>
      <c r="T2474" s="56" t="s">
        <v>109</v>
      </c>
      <c r="AD2474" s="91"/>
      <c r="AE2474" s="62"/>
      <c r="AF2474" s="62"/>
      <c r="AG2474" s="62"/>
      <c r="AH2474" s="92"/>
      <c r="AI2474" s="62"/>
      <c r="AJ2474" s="62"/>
      <c r="AK2474" s="61"/>
    </row>
    <row r="2475" spans="1:37">
      <c r="A2475" s="93" t="s">
        <v>110</v>
      </c>
      <c r="B2475" s="58"/>
      <c r="C2475" s="59"/>
      <c r="D2475" s="58"/>
      <c r="E2475" s="58"/>
      <c r="F2475" s="94" t="s">
        <v>21</v>
      </c>
      <c r="G2475" s="58"/>
      <c r="H2475" s="59"/>
      <c r="I2475" s="58"/>
      <c r="J2475" s="58"/>
      <c r="K2475" s="94" t="s">
        <v>21</v>
      </c>
      <c r="L2475" s="58"/>
      <c r="M2475" s="59"/>
      <c r="N2475" s="95"/>
      <c r="O2475" s="95"/>
      <c r="P2475" s="96"/>
      <c r="Q2475" s="97"/>
      <c r="R2475" s="98"/>
      <c r="S2475" s="62"/>
      <c r="T2475" s="62"/>
      <c r="AD2475" s="87" t="s">
        <v>111</v>
      </c>
      <c r="AE2475" s="58"/>
      <c r="AF2475" s="58"/>
      <c r="AG2475" s="58"/>
      <c r="AH2475" s="72"/>
      <c r="AI2475" s="58"/>
      <c r="AJ2475" s="58"/>
      <c r="AK2475" s="59"/>
    </row>
    <row r="2476" spans="1:37">
      <c r="A2476" s="60"/>
      <c r="C2476" s="61"/>
      <c r="H2476" s="61"/>
      <c r="K2476" s="99"/>
      <c r="M2476" s="61"/>
      <c r="N2476" s="62"/>
      <c r="Q2476" s="100"/>
      <c r="R2476" s="61"/>
      <c r="S2476" s="62"/>
      <c r="T2476" s="58"/>
      <c r="U2476" s="58"/>
      <c r="V2476" s="58"/>
      <c r="W2476" s="58"/>
      <c r="X2476" s="58"/>
      <c r="Y2476" s="58"/>
      <c r="Z2476" s="58"/>
      <c r="AA2476" s="58"/>
      <c r="AB2476" s="58"/>
      <c r="AC2476" s="62"/>
      <c r="AD2476" s="91"/>
      <c r="AE2476" s="62"/>
      <c r="AF2476" s="62"/>
      <c r="AG2476" s="62"/>
      <c r="AH2476" s="92"/>
      <c r="AI2476" s="62"/>
      <c r="AJ2476" s="62"/>
      <c r="AK2476" s="61"/>
    </row>
    <row r="2477" spans="1:37">
      <c r="A2477" s="93" t="s">
        <v>112</v>
      </c>
      <c r="B2477" s="58"/>
      <c r="C2477" s="59"/>
      <c r="D2477" s="58"/>
      <c r="E2477" s="58"/>
      <c r="F2477" s="94" t="s">
        <v>21</v>
      </c>
      <c r="G2477" s="58"/>
      <c r="H2477" s="59"/>
      <c r="I2477" s="58"/>
      <c r="J2477" s="58"/>
      <c r="K2477" s="94" t="s">
        <v>21</v>
      </c>
      <c r="L2477" s="58"/>
      <c r="M2477" s="59"/>
      <c r="N2477" s="58"/>
      <c r="O2477" s="58"/>
      <c r="P2477" s="94" t="s">
        <v>21</v>
      </c>
      <c r="Q2477" s="101"/>
      <c r="R2477" s="59"/>
      <c r="S2477" s="62"/>
      <c r="T2477" s="62"/>
      <c r="AD2477" s="87" t="s">
        <v>113</v>
      </c>
      <c r="AE2477" s="58"/>
      <c r="AF2477" s="58"/>
      <c r="AG2477" s="58"/>
      <c r="AH2477" s="72"/>
      <c r="AI2477" s="58"/>
      <c r="AJ2477" s="58"/>
      <c r="AK2477" s="59"/>
    </row>
    <row r="2478" spans="1:37">
      <c r="AD2478" s="91" t="s">
        <v>114</v>
      </c>
      <c r="AE2478" s="62"/>
      <c r="AF2478" s="62"/>
      <c r="AG2478" s="62"/>
      <c r="AH2478" s="92"/>
      <c r="AI2478" s="62"/>
      <c r="AJ2478" s="62"/>
      <c r="AK2478" s="61"/>
    </row>
    <row r="2479" spans="1:37">
      <c r="A2479" s="102"/>
      <c r="B2479" s="76"/>
      <c r="C2479" s="76"/>
      <c r="D2479" s="76"/>
      <c r="E2479" s="76" t="s">
        <v>100</v>
      </c>
      <c r="F2479" s="76"/>
      <c r="G2479" s="76"/>
      <c r="H2479" s="76"/>
      <c r="I2479" s="76"/>
      <c r="J2479" s="76"/>
      <c r="K2479" s="76"/>
      <c r="L2479" s="76"/>
      <c r="M2479" s="76"/>
      <c r="N2479" s="85" t="s">
        <v>40</v>
      </c>
      <c r="O2479" s="76"/>
      <c r="P2479" s="76"/>
      <c r="Q2479" s="76"/>
      <c r="R2479" s="76"/>
      <c r="S2479" s="76"/>
      <c r="T2479" s="76" t="s">
        <v>101</v>
      </c>
      <c r="U2479" s="76"/>
      <c r="V2479" s="76"/>
      <c r="W2479" s="76"/>
      <c r="X2479" s="76"/>
      <c r="Y2479" s="76"/>
      <c r="Z2479" s="76"/>
      <c r="AA2479" s="76"/>
      <c r="AB2479" s="80"/>
      <c r="AD2479" s="87" t="s">
        <v>115</v>
      </c>
      <c r="AE2479" s="58"/>
      <c r="AF2479" s="58"/>
      <c r="AG2479" s="58"/>
      <c r="AH2479" s="72"/>
      <c r="AI2479" s="58"/>
      <c r="AJ2479" s="58"/>
      <c r="AK2479" s="59"/>
    </row>
    <row r="2480" spans="1:37">
      <c r="A2480" s="103" t="s">
        <v>116</v>
      </c>
      <c r="B2480" s="104" t="s">
        <v>117</v>
      </c>
      <c r="C2480" s="104"/>
      <c r="D2480" s="104"/>
      <c r="E2480" s="104"/>
      <c r="F2480" s="104"/>
      <c r="G2480" s="105"/>
      <c r="H2480" s="104" t="s">
        <v>118</v>
      </c>
      <c r="I2480" s="104"/>
      <c r="J2480" s="105"/>
      <c r="K2480" s="106" t="s">
        <v>119</v>
      </c>
      <c r="L2480" s="107" t="s">
        <v>120</v>
      </c>
      <c r="M2480" s="108"/>
      <c r="N2480" s="109" t="s">
        <v>94</v>
      </c>
      <c r="O2480" s="105" t="s">
        <v>116</v>
      </c>
      <c r="P2480" s="104" t="s">
        <v>117</v>
      </c>
      <c r="Q2480" s="104"/>
      <c r="R2480" s="104"/>
      <c r="S2480" s="104"/>
      <c r="T2480" s="104"/>
      <c r="U2480" s="105"/>
      <c r="V2480" s="104" t="s">
        <v>118</v>
      </c>
      <c r="W2480" s="104"/>
      <c r="X2480" s="105"/>
      <c r="Y2480" s="106" t="s">
        <v>119</v>
      </c>
      <c r="Z2480" s="107" t="s">
        <v>120</v>
      </c>
      <c r="AA2480" s="108"/>
      <c r="AB2480" s="109" t="s">
        <v>94</v>
      </c>
    </row>
    <row r="2481" spans="1:37">
      <c r="A2481" s="110" t="s">
        <v>121</v>
      </c>
      <c r="B2481" s="111"/>
      <c r="C2481" s="111"/>
      <c r="D2481" s="111"/>
      <c r="E2481" s="111"/>
      <c r="F2481" s="111"/>
      <c r="G2481" s="112"/>
      <c r="H2481" s="111"/>
      <c r="I2481" s="111"/>
      <c r="J2481" s="112"/>
      <c r="K2481" s="113"/>
      <c r="L2481" s="114"/>
      <c r="M2481" s="115"/>
      <c r="N2481" s="116"/>
      <c r="O2481" s="117" t="s">
        <v>121</v>
      </c>
      <c r="P2481" s="111"/>
      <c r="Q2481" s="111"/>
      <c r="R2481" s="111"/>
      <c r="S2481" s="111"/>
      <c r="T2481" s="111"/>
      <c r="U2481" s="112"/>
      <c r="V2481" s="111"/>
      <c r="W2481" s="111"/>
      <c r="X2481" s="112"/>
      <c r="Y2481" s="113"/>
      <c r="Z2481" s="114"/>
      <c r="AA2481" s="115"/>
      <c r="AB2481" s="116"/>
      <c r="AD2481" s="64" t="s">
        <v>122</v>
      </c>
    </row>
    <row r="2482" spans="1:37">
      <c r="A2482" s="110" t="s">
        <v>123</v>
      </c>
      <c r="B2482" s="111"/>
      <c r="C2482" s="111"/>
      <c r="D2482" s="111"/>
      <c r="E2482" s="111"/>
      <c r="F2482" s="111"/>
      <c r="G2482" s="112"/>
      <c r="H2482" s="111"/>
      <c r="I2482" s="111"/>
      <c r="J2482" s="112"/>
      <c r="K2482" s="118"/>
      <c r="L2482" s="119"/>
      <c r="M2482" s="112"/>
      <c r="N2482" s="116"/>
      <c r="O2482" s="117" t="s">
        <v>123</v>
      </c>
      <c r="P2482" s="111"/>
      <c r="Q2482" s="111"/>
      <c r="R2482" s="111"/>
      <c r="S2482" s="111"/>
      <c r="T2482" s="111"/>
      <c r="U2482" s="112"/>
      <c r="V2482" s="111"/>
      <c r="W2482" s="111"/>
      <c r="X2482" s="112"/>
      <c r="Y2482" s="118"/>
      <c r="Z2482" s="119"/>
      <c r="AA2482" s="112"/>
      <c r="AB2482" s="116"/>
      <c r="AD2482" s="120"/>
      <c r="AE2482" s="58"/>
      <c r="AF2482" s="58"/>
      <c r="AG2482" s="58"/>
      <c r="AH2482" s="58"/>
      <c r="AI2482" s="58"/>
      <c r="AJ2482" s="58"/>
      <c r="AK2482" s="58"/>
    </row>
    <row r="2483" spans="1:37">
      <c r="A2483" s="110" t="s">
        <v>124</v>
      </c>
      <c r="B2483" s="111"/>
      <c r="C2483" s="111"/>
      <c r="D2483" s="111"/>
      <c r="E2483" s="111"/>
      <c r="F2483" s="111"/>
      <c r="G2483" s="112"/>
      <c r="H2483" s="111"/>
      <c r="I2483" s="111"/>
      <c r="J2483" s="112"/>
      <c r="K2483" s="118"/>
      <c r="L2483" s="119"/>
      <c r="M2483" s="112"/>
      <c r="N2483" s="116"/>
      <c r="O2483" s="117" t="s">
        <v>124</v>
      </c>
      <c r="P2483" s="111"/>
      <c r="Q2483" s="111"/>
      <c r="R2483" s="111"/>
      <c r="S2483" s="111"/>
      <c r="T2483" s="111"/>
      <c r="U2483" s="112"/>
      <c r="V2483" s="111"/>
      <c r="W2483" s="111"/>
      <c r="X2483" s="112"/>
      <c r="Y2483" s="118"/>
      <c r="Z2483" s="119"/>
      <c r="AA2483" s="112"/>
      <c r="AB2483" s="116"/>
      <c r="AD2483" s="64" t="s">
        <v>96</v>
      </c>
    </row>
    <row r="2484" spans="1:37">
      <c r="A2484" s="110" t="s">
        <v>125</v>
      </c>
      <c r="B2484" s="111"/>
      <c r="C2484" s="111"/>
      <c r="D2484" s="111"/>
      <c r="E2484" s="111"/>
      <c r="F2484" s="111"/>
      <c r="G2484" s="112"/>
      <c r="H2484" s="111"/>
      <c r="I2484" s="111"/>
      <c r="J2484" s="112"/>
      <c r="K2484" s="118"/>
      <c r="L2484" s="119"/>
      <c r="M2484" s="112"/>
      <c r="N2484" s="116"/>
      <c r="O2484" s="117" t="s">
        <v>125</v>
      </c>
      <c r="P2484" s="111"/>
      <c r="Q2484" s="111"/>
      <c r="R2484" s="111"/>
      <c r="S2484" s="111"/>
      <c r="T2484" s="111"/>
      <c r="U2484" s="112"/>
      <c r="V2484" s="111"/>
      <c r="W2484" s="111"/>
      <c r="X2484" s="112"/>
      <c r="Y2484" s="118"/>
      <c r="Z2484" s="119"/>
      <c r="AA2484" s="112"/>
      <c r="AB2484" s="116"/>
      <c r="AD2484" s="120"/>
      <c r="AE2484" s="58"/>
      <c r="AF2484" s="58"/>
      <c r="AG2484" s="58"/>
      <c r="AH2484" s="58"/>
      <c r="AI2484" s="58"/>
      <c r="AJ2484" s="58"/>
      <c r="AK2484" s="58"/>
    </row>
    <row r="2485" spans="1:37">
      <c r="A2485" s="110" t="s">
        <v>126</v>
      </c>
      <c r="B2485" s="111"/>
      <c r="C2485" s="111"/>
      <c r="D2485" s="111"/>
      <c r="E2485" s="111"/>
      <c r="F2485" s="111"/>
      <c r="G2485" s="112"/>
      <c r="H2485" s="111"/>
      <c r="I2485" s="111"/>
      <c r="J2485" s="112"/>
      <c r="K2485" s="118"/>
      <c r="L2485" s="119"/>
      <c r="M2485" s="112"/>
      <c r="N2485" s="116"/>
      <c r="O2485" s="117" t="s">
        <v>126</v>
      </c>
      <c r="P2485" s="111"/>
      <c r="Q2485" s="111"/>
      <c r="R2485" s="111"/>
      <c r="S2485" s="111"/>
      <c r="T2485" s="111"/>
      <c r="U2485" s="112"/>
      <c r="V2485" s="111"/>
      <c r="W2485" s="111"/>
      <c r="X2485" s="112"/>
      <c r="Y2485" s="118"/>
      <c r="Z2485" s="119"/>
      <c r="AA2485" s="112"/>
      <c r="AB2485" s="116"/>
      <c r="AD2485" s="64" t="s">
        <v>127</v>
      </c>
    </row>
    <row r="2486" spans="1:37">
      <c r="A2486" s="121" t="s">
        <v>128</v>
      </c>
      <c r="B2486" s="58"/>
      <c r="C2486" s="58"/>
      <c r="D2486" s="58"/>
      <c r="E2486" s="58"/>
      <c r="F2486" s="58"/>
      <c r="G2486" s="72"/>
      <c r="H2486" s="58"/>
      <c r="I2486" s="58"/>
      <c r="J2486" s="72"/>
      <c r="K2486" s="122"/>
      <c r="L2486" s="123"/>
      <c r="M2486" s="72"/>
      <c r="N2486" s="59"/>
      <c r="O2486" s="124" t="s">
        <v>128</v>
      </c>
      <c r="P2486" s="58"/>
      <c r="Q2486" s="58"/>
      <c r="R2486" s="58"/>
      <c r="S2486" s="58"/>
      <c r="T2486" s="58"/>
      <c r="U2486" s="72"/>
      <c r="V2486" s="58"/>
      <c r="W2486" s="58"/>
      <c r="X2486" s="72"/>
      <c r="Y2486" s="122"/>
      <c r="Z2486" s="123"/>
      <c r="AA2486" s="72"/>
      <c r="AB2486" s="59"/>
      <c r="AD2486" s="120"/>
      <c r="AE2486" s="125" t="str">
        <f>Daten!$A$35</f>
        <v>Fredenbeck</v>
      </c>
      <c r="AF2486" s="58"/>
      <c r="AG2486" s="58"/>
      <c r="AH2486" s="58"/>
      <c r="AI2486" s="58"/>
      <c r="AJ2486" s="58"/>
      <c r="AK2486" s="58"/>
    </row>
    <row r="2487" spans="1:37">
      <c r="A2487" s="65" t="s">
        <v>129</v>
      </c>
      <c r="N2487" s="61"/>
      <c r="O2487" s="64" t="s">
        <v>129</v>
      </c>
      <c r="AB2487" s="61"/>
      <c r="AD2487" s="64" t="s">
        <v>130</v>
      </c>
    </row>
    <row r="2488" spans="1:37">
      <c r="A2488" s="57"/>
      <c r="B2488" s="58"/>
      <c r="C2488" s="58"/>
      <c r="D2488" s="58"/>
      <c r="E2488" s="58"/>
      <c r="F2488" s="58"/>
      <c r="G2488" s="58"/>
      <c r="H2488" s="58"/>
      <c r="I2488" s="58"/>
      <c r="J2488" s="58"/>
      <c r="K2488" s="58"/>
      <c r="L2488" s="58"/>
      <c r="M2488" s="58"/>
      <c r="N2488" s="59"/>
      <c r="O2488" s="58"/>
      <c r="P2488" s="58"/>
      <c r="Q2488" s="58"/>
      <c r="R2488" s="58"/>
      <c r="S2488" s="58"/>
      <c r="T2488" s="58"/>
      <c r="U2488" s="58"/>
      <c r="V2488" s="58"/>
      <c r="W2488" s="58"/>
      <c r="X2488" s="58"/>
      <c r="Y2488" s="58"/>
      <c r="Z2488" s="58"/>
      <c r="AA2488" s="58"/>
      <c r="AB2488" s="59"/>
      <c r="AD2488" s="58"/>
      <c r="AE2488" s="126" t="str">
        <f>Daten!$A$32</f>
        <v>05.05.2017</v>
      </c>
      <c r="AF2488" s="58"/>
      <c r="AG2488" s="58"/>
      <c r="AH2488" s="58"/>
      <c r="AI2488" s="58"/>
      <c r="AJ2488" s="58"/>
      <c r="AK2488" s="58"/>
    </row>
    <row r="2489" spans="1:37" ht="12" customHeight="1"/>
    <row r="2490" spans="1:37">
      <c r="A2490" s="51" t="s">
        <v>95</v>
      </c>
      <c r="B2490" s="52"/>
      <c r="C2490" s="52"/>
      <c r="D2490" s="52"/>
      <c r="E2490" s="53"/>
      <c r="F2490" s="54" t="s">
        <v>96</v>
      </c>
      <c r="G2490" s="52"/>
      <c r="H2490" s="52"/>
      <c r="I2490" s="52"/>
      <c r="J2490" s="52"/>
      <c r="K2490" s="52"/>
      <c r="L2490" s="52"/>
      <c r="M2490" s="52"/>
      <c r="N2490" s="52"/>
      <c r="O2490" s="52"/>
      <c r="P2490" s="53"/>
      <c r="Q2490" s="54" t="s">
        <v>97</v>
      </c>
      <c r="R2490" s="52"/>
      <c r="S2490" s="52"/>
      <c r="T2490" s="52"/>
      <c r="U2490" s="52"/>
      <c r="V2490" s="52"/>
      <c r="W2490" s="52"/>
      <c r="X2490" s="52"/>
      <c r="Y2490" s="52"/>
      <c r="Z2490" s="52"/>
      <c r="AA2490" s="52"/>
      <c r="AB2490" s="53"/>
      <c r="AC2490" s="55" t="s">
        <v>98</v>
      </c>
    </row>
    <row r="2491" spans="1:37">
      <c r="A2491" s="57"/>
      <c r="B2491" s="58"/>
      <c r="C2491" s="58"/>
      <c r="D2491" s="58"/>
      <c r="E2491" s="59"/>
      <c r="F2491" s="58"/>
      <c r="G2491" s="58"/>
      <c r="H2491" s="58"/>
      <c r="I2491" s="58"/>
      <c r="J2491" s="58"/>
      <c r="K2491" s="58"/>
      <c r="L2491" s="58"/>
      <c r="M2491" s="58"/>
      <c r="N2491" s="58"/>
      <c r="O2491" s="58"/>
      <c r="P2491" s="59"/>
      <c r="Q2491" s="58"/>
      <c r="R2491" s="58" t="e">
        <f ca="1">SamstagHaupt!P101</f>
        <v>#N/A</v>
      </c>
      <c r="S2491" s="58"/>
      <c r="T2491" s="58"/>
      <c r="U2491" s="58"/>
      <c r="V2491" s="58"/>
      <c r="W2491" s="58"/>
      <c r="X2491" s="58"/>
      <c r="Y2491" s="58"/>
      <c r="Z2491" s="58"/>
      <c r="AA2491" s="58" t="str">
        <f>SamstagHaupt!N101</f>
        <v>F40</v>
      </c>
      <c r="AB2491" s="59"/>
      <c r="AC2491" s="55" t="s">
        <v>99</v>
      </c>
    </row>
    <row r="2492" spans="1:37" ht="15.95" customHeight="1">
      <c r="A2492" s="60" t="s">
        <v>100</v>
      </c>
      <c r="C2492" s="56" t="e">
        <f ca="1">SamstagHaupt!I101</f>
        <v>#N/A</v>
      </c>
      <c r="M2492" s="61"/>
      <c r="N2492" s="62" t="s">
        <v>101</v>
      </c>
      <c r="O2492" s="63"/>
      <c r="P2492" s="56" t="e">
        <f ca="1">SamstagHaupt!M101</f>
        <v>#N/A</v>
      </c>
      <c r="AB2492" s="61"/>
    </row>
    <row r="2493" spans="1:37">
      <c r="A2493" s="57"/>
      <c r="B2493" s="58"/>
      <c r="C2493" s="58"/>
      <c r="M2493" s="61"/>
      <c r="N2493" s="62"/>
      <c r="AB2493" s="61"/>
      <c r="AD2493" s="64" t="s">
        <v>37</v>
      </c>
      <c r="AG2493" s="64" t="s">
        <v>102</v>
      </c>
      <c r="AJ2493" s="64" t="s">
        <v>39</v>
      </c>
    </row>
    <row r="2494" spans="1:37">
      <c r="A2494" s="65" t="s">
        <v>100</v>
      </c>
      <c r="C2494" s="66"/>
      <c r="D2494" s="67"/>
      <c r="E2494" s="67"/>
      <c r="F2494" s="67"/>
      <c r="G2494" s="67"/>
      <c r="H2494" s="68"/>
      <c r="I2494" s="67"/>
      <c r="J2494" s="67"/>
      <c r="K2494" s="67"/>
      <c r="L2494" s="67"/>
      <c r="M2494" s="68"/>
      <c r="N2494" s="67"/>
      <c r="O2494" s="67"/>
      <c r="P2494" s="67"/>
      <c r="Q2494" s="67"/>
      <c r="R2494" s="68"/>
      <c r="S2494" s="67"/>
      <c r="T2494" s="67"/>
      <c r="U2494" s="67"/>
      <c r="V2494" s="67"/>
      <c r="W2494" s="68"/>
      <c r="X2494" s="67"/>
      <c r="Y2494" s="67"/>
      <c r="Z2494" s="67"/>
      <c r="AA2494" s="67"/>
      <c r="AB2494" s="68"/>
      <c r="AC2494" s="62"/>
      <c r="AD2494" s="69"/>
      <c r="AE2494" s="53"/>
      <c r="AF2494" s="62"/>
      <c r="AG2494" s="69"/>
      <c r="AH2494" s="53"/>
      <c r="AJ2494" s="69"/>
      <c r="AK2494" s="53"/>
    </row>
    <row r="2495" spans="1:37">
      <c r="A2495" s="70" t="s">
        <v>101</v>
      </c>
      <c r="B2495" s="58"/>
      <c r="C2495" s="71"/>
      <c r="D2495" s="72"/>
      <c r="E2495" s="72"/>
      <c r="F2495" s="72"/>
      <c r="G2495" s="72"/>
      <c r="H2495" s="59"/>
      <c r="I2495" s="72"/>
      <c r="J2495" s="72"/>
      <c r="K2495" s="72"/>
      <c r="L2495" s="72"/>
      <c r="M2495" s="59"/>
      <c r="N2495" s="72"/>
      <c r="O2495" s="72"/>
      <c r="P2495" s="72"/>
      <c r="Q2495" s="72"/>
      <c r="R2495" s="59"/>
      <c r="S2495" s="72"/>
      <c r="T2495" s="72"/>
      <c r="U2495" s="72"/>
      <c r="V2495" s="72"/>
      <c r="W2495" s="59"/>
      <c r="X2495" s="72"/>
      <c r="Y2495" s="72"/>
      <c r="Z2495" s="72"/>
      <c r="AA2495" s="72"/>
      <c r="AB2495" s="59"/>
      <c r="AC2495" s="62"/>
      <c r="AD2495" s="462">
        <f>SamstagHaupt!C101</f>
        <v>20</v>
      </c>
      <c r="AE2495" s="463"/>
      <c r="AF2495" s="62"/>
      <c r="AG2495" s="462">
        <f>SamstagHaupt!E101</f>
        <v>80</v>
      </c>
      <c r="AH2495" s="463"/>
      <c r="AJ2495" s="462">
        <f>SamstagHaupt!F101</f>
        <v>4</v>
      </c>
      <c r="AK2495" s="463"/>
    </row>
    <row r="2496" spans="1:37">
      <c r="A2496" s="65" t="s">
        <v>100</v>
      </c>
      <c r="C2496" s="66"/>
      <c r="D2496" s="67"/>
      <c r="E2496" s="67"/>
      <c r="F2496" s="67"/>
      <c r="G2496" s="67"/>
      <c r="H2496" s="68"/>
      <c r="I2496" s="67"/>
      <c r="J2496" s="67"/>
      <c r="K2496" s="67"/>
      <c r="L2496" s="67"/>
      <c r="M2496" s="68"/>
      <c r="N2496" s="67"/>
      <c r="O2496" s="67"/>
      <c r="P2496" s="67"/>
      <c r="Q2496" s="67"/>
      <c r="R2496" s="68"/>
      <c r="S2496" s="67"/>
      <c r="T2496" s="67"/>
      <c r="U2496" s="67"/>
      <c r="V2496" s="67"/>
      <c r="W2496" s="68"/>
      <c r="X2496" s="67"/>
      <c r="Y2496" s="67"/>
      <c r="Z2496" s="67"/>
      <c r="AA2496" s="67"/>
      <c r="AB2496" s="68"/>
      <c r="AC2496" s="62"/>
      <c r="AD2496" s="57"/>
      <c r="AE2496" s="59"/>
      <c r="AF2496" s="62"/>
      <c r="AG2496" s="57"/>
      <c r="AH2496" s="59"/>
      <c r="AJ2496" s="57"/>
      <c r="AK2496" s="59"/>
    </row>
    <row r="2497" spans="1:37">
      <c r="A2497" s="70" t="s">
        <v>101</v>
      </c>
      <c r="B2497" s="58"/>
      <c r="C2497" s="71"/>
      <c r="D2497" s="72"/>
      <c r="E2497" s="72"/>
      <c r="F2497" s="72"/>
      <c r="G2497" s="72"/>
      <c r="H2497" s="59"/>
      <c r="I2497" s="72"/>
      <c r="J2497" s="72"/>
      <c r="K2497" s="72"/>
      <c r="L2497" s="72"/>
      <c r="M2497" s="59"/>
      <c r="N2497" s="72"/>
      <c r="O2497" s="72"/>
      <c r="P2497" s="72"/>
      <c r="Q2497" s="72"/>
      <c r="R2497" s="59"/>
      <c r="S2497" s="72"/>
      <c r="T2497" s="72"/>
      <c r="U2497" s="72"/>
      <c r="V2497" s="72"/>
      <c r="W2497" s="59"/>
      <c r="X2497" s="72"/>
      <c r="Y2497" s="72"/>
      <c r="Z2497" s="72"/>
      <c r="AA2497" s="72"/>
      <c r="AB2497" s="59"/>
      <c r="AC2497" s="62"/>
      <c r="AD2497" s="62"/>
      <c r="AE2497" s="62"/>
      <c r="AF2497" s="62"/>
      <c r="AG2497" s="62"/>
    </row>
    <row r="2498" spans="1:37">
      <c r="A2498" s="65" t="s">
        <v>100</v>
      </c>
      <c r="C2498" s="66"/>
      <c r="D2498" s="67"/>
      <c r="E2498" s="67"/>
      <c r="F2498" s="67"/>
      <c r="G2498" s="67"/>
      <c r="H2498" s="68"/>
      <c r="I2498" s="67"/>
      <c r="J2498" s="67"/>
      <c r="K2498" s="67"/>
      <c r="L2498" s="67"/>
      <c r="M2498" s="68"/>
      <c r="N2498" s="67"/>
      <c r="O2498" s="67"/>
      <c r="P2498" s="67"/>
      <c r="Q2498" s="67"/>
      <c r="R2498" s="68"/>
      <c r="S2498" s="67"/>
      <c r="T2498" s="67"/>
      <c r="U2498" s="67"/>
      <c r="V2498" s="67"/>
      <c r="W2498" s="68"/>
      <c r="X2498" s="67"/>
      <c r="Y2498" s="67"/>
      <c r="Z2498" s="67"/>
      <c r="AA2498" s="67"/>
      <c r="AB2498" s="68"/>
      <c r="AC2498" s="62"/>
      <c r="AD2498" s="73" t="s">
        <v>103</v>
      </c>
      <c r="AE2498" s="62"/>
      <c r="AF2498" s="62"/>
      <c r="AG2498" s="62"/>
    </row>
    <row r="2499" spans="1:37">
      <c r="A2499" s="70" t="s">
        <v>101</v>
      </c>
      <c r="B2499" s="58"/>
      <c r="C2499" s="71"/>
      <c r="D2499" s="72"/>
      <c r="E2499" s="72"/>
      <c r="F2499" s="72"/>
      <c r="G2499" s="72"/>
      <c r="H2499" s="59"/>
      <c r="I2499" s="72"/>
      <c r="J2499" s="72"/>
      <c r="K2499" s="72"/>
      <c r="L2499" s="72"/>
      <c r="M2499" s="59"/>
      <c r="N2499" s="72"/>
      <c r="O2499" s="72"/>
      <c r="P2499" s="72"/>
      <c r="Q2499" s="72"/>
      <c r="R2499" s="59"/>
      <c r="S2499" s="72"/>
      <c r="T2499" s="72"/>
      <c r="U2499" s="72"/>
      <c r="V2499" s="72"/>
      <c r="W2499" s="59"/>
      <c r="X2499" s="72"/>
      <c r="Y2499" s="72"/>
      <c r="Z2499" s="72"/>
      <c r="AA2499" s="72"/>
      <c r="AB2499" s="59"/>
      <c r="AC2499" s="62"/>
      <c r="AD2499" s="62"/>
      <c r="AE2499" s="62"/>
      <c r="AF2499" s="62"/>
      <c r="AG2499" s="62"/>
    </row>
    <row r="2500" spans="1:37">
      <c r="A2500" s="65" t="s">
        <v>100</v>
      </c>
      <c r="C2500" s="66"/>
      <c r="D2500" s="67"/>
      <c r="E2500" s="67"/>
      <c r="F2500" s="67"/>
      <c r="G2500" s="67"/>
      <c r="H2500" s="68"/>
      <c r="I2500" s="67"/>
      <c r="J2500" s="67"/>
      <c r="K2500" s="67"/>
      <c r="L2500" s="67"/>
      <c r="M2500" s="68"/>
      <c r="N2500" s="67"/>
      <c r="O2500" s="67"/>
      <c r="P2500" s="67"/>
      <c r="Q2500" s="67"/>
      <c r="R2500" s="68"/>
      <c r="S2500" s="67"/>
      <c r="T2500" s="67"/>
      <c r="U2500" s="67"/>
      <c r="V2500" s="67"/>
      <c r="W2500" s="68"/>
      <c r="X2500" s="67"/>
      <c r="Y2500" s="67"/>
      <c r="Z2500" s="67"/>
      <c r="AA2500" s="67"/>
      <c r="AB2500" s="68"/>
      <c r="AC2500" s="62"/>
      <c r="AD2500" s="74" t="str">
        <f>Daten!$A$31</f>
        <v>DM Senioren 2017</v>
      </c>
      <c r="AE2500" s="58"/>
      <c r="AF2500" s="58"/>
      <c r="AG2500" s="58"/>
      <c r="AH2500" s="58"/>
      <c r="AI2500" s="58"/>
      <c r="AJ2500" s="58"/>
      <c r="AK2500" s="58"/>
    </row>
    <row r="2501" spans="1:37">
      <c r="A2501" s="70" t="s">
        <v>101</v>
      </c>
      <c r="B2501" s="58"/>
      <c r="C2501" s="71"/>
      <c r="D2501" s="72"/>
      <c r="E2501" s="72"/>
      <c r="F2501" s="72"/>
      <c r="G2501" s="72"/>
      <c r="H2501" s="59"/>
      <c r="I2501" s="72"/>
      <c r="J2501" s="72"/>
      <c r="K2501" s="72"/>
      <c r="L2501" s="72"/>
      <c r="M2501" s="59"/>
      <c r="N2501" s="72"/>
      <c r="O2501" s="72"/>
      <c r="P2501" s="72"/>
      <c r="Q2501" s="72"/>
      <c r="R2501" s="59"/>
      <c r="S2501" s="72"/>
      <c r="T2501" s="72"/>
      <c r="U2501" s="72"/>
      <c r="V2501" s="72"/>
      <c r="W2501" s="59"/>
      <c r="X2501" s="72"/>
      <c r="Y2501" s="72"/>
      <c r="Z2501" s="72"/>
      <c r="AA2501" s="72"/>
      <c r="AB2501" s="59"/>
      <c r="AC2501" s="62"/>
      <c r="AD2501" s="75" t="str">
        <f>SamstagHaupt!G101</f>
        <v>F40</v>
      </c>
      <c r="AE2501" s="76"/>
      <c r="AF2501" s="76"/>
      <c r="AG2501" s="75" t="s">
        <v>34</v>
      </c>
      <c r="AH2501" s="76"/>
      <c r="AI2501" s="76"/>
      <c r="AJ2501" s="76"/>
      <c r="AK2501" s="76"/>
    </row>
    <row r="2502" spans="1:37">
      <c r="A2502" s="65" t="s">
        <v>100</v>
      </c>
      <c r="C2502" s="66"/>
      <c r="D2502" s="67"/>
      <c r="E2502" s="67"/>
      <c r="F2502" s="67"/>
      <c r="G2502" s="67"/>
      <c r="H2502" s="68"/>
      <c r="I2502" s="67"/>
      <c r="J2502" s="67"/>
      <c r="K2502" s="67"/>
      <c r="L2502" s="67"/>
      <c r="M2502" s="68"/>
      <c r="N2502" s="67"/>
      <c r="O2502" s="67"/>
      <c r="P2502" s="67"/>
      <c r="Q2502" s="67"/>
      <c r="R2502" s="68"/>
      <c r="S2502" s="67"/>
      <c r="T2502" s="67"/>
      <c r="U2502" s="67"/>
      <c r="V2502" s="67"/>
      <c r="W2502" s="68"/>
      <c r="X2502" s="67"/>
      <c r="Y2502" s="67"/>
      <c r="Z2502" s="67"/>
      <c r="AA2502" s="67"/>
      <c r="AB2502" s="68"/>
      <c r="AC2502" s="62"/>
      <c r="AD2502" s="77"/>
      <c r="AE2502" s="62"/>
      <c r="AF2502" s="62"/>
      <c r="AG2502" s="62"/>
      <c r="AH2502" s="62"/>
      <c r="AI2502" s="62"/>
      <c r="AJ2502" s="62"/>
      <c r="AK2502" s="62"/>
    </row>
    <row r="2503" spans="1:37">
      <c r="A2503" s="70" t="s">
        <v>101</v>
      </c>
      <c r="B2503" s="58"/>
      <c r="C2503" s="71"/>
      <c r="D2503" s="72"/>
      <c r="E2503" s="72"/>
      <c r="F2503" s="72"/>
      <c r="G2503" s="72"/>
      <c r="H2503" s="59"/>
      <c r="I2503" s="72"/>
      <c r="J2503" s="72"/>
      <c r="K2503" s="72"/>
      <c r="L2503" s="72"/>
      <c r="M2503" s="59"/>
      <c r="N2503" s="72"/>
      <c r="O2503" s="72"/>
      <c r="P2503" s="72"/>
      <c r="Q2503" s="72"/>
      <c r="R2503" s="59"/>
      <c r="S2503" s="72"/>
      <c r="T2503" s="72"/>
      <c r="U2503" s="72"/>
      <c r="V2503" s="72"/>
      <c r="W2503" s="59"/>
      <c r="X2503" s="72"/>
      <c r="Y2503" s="72"/>
      <c r="Z2503" s="72"/>
      <c r="AA2503" s="72"/>
      <c r="AB2503" s="59"/>
      <c r="AC2503" s="62"/>
      <c r="AD2503" s="78" t="s">
        <v>104</v>
      </c>
      <c r="AE2503" s="76"/>
      <c r="AF2503" s="76"/>
      <c r="AG2503" s="76"/>
      <c r="AH2503" s="79"/>
      <c r="AI2503" s="76"/>
      <c r="AJ2503" s="76"/>
      <c r="AK2503" s="80"/>
    </row>
    <row r="2504" spans="1:37">
      <c r="D2504" s="64"/>
      <c r="AD2504" s="81"/>
      <c r="AE2504" s="52"/>
      <c r="AF2504" s="52"/>
      <c r="AG2504" s="52"/>
      <c r="AH2504" s="82"/>
      <c r="AI2504" s="52"/>
      <c r="AJ2504" s="52"/>
      <c r="AK2504" s="53"/>
    </row>
    <row r="2505" spans="1:37">
      <c r="A2505" s="83" t="s">
        <v>105</v>
      </c>
      <c r="B2505" s="76"/>
      <c r="C2505" s="80"/>
      <c r="D2505" s="84"/>
      <c r="E2505" s="84" t="s">
        <v>100</v>
      </c>
      <c r="F2505" s="85" t="s">
        <v>21</v>
      </c>
      <c r="G2505" s="84" t="s">
        <v>101</v>
      </c>
      <c r="H2505" s="86"/>
      <c r="I2505" s="84" t="s">
        <v>106</v>
      </c>
      <c r="J2505" s="84"/>
      <c r="K2505" s="84"/>
      <c r="L2505" s="84"/>
      <c r="M2505" s="86"/>
      <c r="N2505" s="84" t="s">
        <v>107</v>
      </c>
      <c r="O2505" s="84"/>
      <c r="P2505" s="84"/>
      <c r="Q2505" s="84"/>
      <c r="R2505" s="86"/>
      <c r="S2505" s="73"/>
      <c r="T2505" s="73"/>
      <c r="AD2505" s="87" t="s">
        <v>108</v>
      </c>
      <c r="AE2505" s="58"/>
      <c r="AF2505" s="58"/>
      <c r="AG2505" s="58"/>
      <c r="AH2505" s="72"/>
      <c r="AI2505" s="58"/>
      <c r="AJ2505" s="58"/>
      <c r="AK2505" s="59"/>
    </row>
    <row r="2506" spans="1:37">
      <c r="A2506" s="60"/>
      <c r="C2506" s="61"/>
      <c r="H2506" s="61"/>
      <c r="M2506" s="61"/>
      <c r="N2506" s="88"/>
      <c r="O2506" s="89"/>
      <c r="P2506" s="89"/>
      <c r="Q2506" s="89"/>
      <c r="R2506" s="90"/>
      <c r="S2506" s="62"/>
      <c r="T2506" s="56" t="s">
        <v>109</v>
      </c>
      <c r="AD2506" s="91"/>
      <c r="AE2506" s="62"/>
      <c r="AF2506" s="62"/>
      <c r="AG2506" s="62"/>
      <c r="AH2506" s="92"/>
      <c r="AI2506" s="62"/>
      <c r="AJ2506" s="62"/>
      <c r="AK2506" s="61"/>
    </row>
    <row r="2507" spans="1:37">
      <c r="A2507" s="93" t="s">
        <v>110</v>
      </c>
      <c r="B2507" s="58"/>
      <c r="C2507" s="59"/>
      <c r="D2507" s="58"/>
      <c r="E2507" s="58"/>
      <c r="F2507" s="94" t="s">
        <v>21</v>
      </c>
      <c r="G2507" s="58"/>
      <c r="H2507" s="59"/>
      <c r="I2507" s="58"/>
      <c r="J2507" s="58"/>
      <c r="K2507" s="94" t="s">
        <v>21</v>
      </c>
      <c r="L2507" s="58"/>
      <c r="M2507" s="59"/>
      <c r="N2507" s="95"/>
      <c r="O2507" s="95"/>
      <c r="P2507" s="96"/>
      <c r="Q2507" s="97"/>
      <c r="R2507" s="98"/>
      <c r="S2507" s="62"/>
      <c r="T2507" s="62"/>
      <c r="AD2507" s="87" t="s">
        <v>111</v>
      </c>
      <c r="AE2507" s="58"/>
      <c r="AF2507" s="58"/>
      <c r="AG2507" s="58"/>
      <c r="AH2507" s="72"/>
      <c r="AI2507" s="58"/>
      <c r="AJ2507" s="58"/>
      <c r="AK2507" s="59"/>
    </row>
    <row r="2508" spans="1:37">
      <c r="A2508" s="60"/>
      <c r="C2508" s="61"/>
      <c r="H2508" s="61"/>
      <c r="K2508" s="99"/>
      <c r="M2508" s="61"/>
      <c r="N2508" s="62"/>
      <c r="Q2508" s="100"/>
      <c r="R2508" s="61"/>
      <c r="S2508" s="62"/>
      <c r="T2508" s="58"/>
      <c r="U2508" s="58"/>
      <c r="V2508" s="58"/>
      <c r="W2508" s="58"/>
      <c r="X2508" s="58"/>
      <c r="Y2508" s="58"/>
      <c r="Z2508" s="58"/>
      <c r="AA2508" s="58"/>
      <c r="AB2508" s="58"/>
      <c r="AC2508" s="62"/>
      <c r="AD2508" s="91"/>
      <c r="AE2508" s="62"/>
      <c r="AF2508" s="62"/>
      <c r="AG2508" s="62"/>
      <c r="AH2508" s="92"/>
      <c r="AI2508" s="62"/>
      <c r="AJ2508" s="62"/>
      <c r="AK2508" s="61"/>
    </row>
    <row r="2509" spans="1:37">
      <c r="A2509" s="93" t="s">
        <v>112</v>
      </c>
      <c r="B2509" s="58"/>
      <c r="C2509" s="59"/>
      <c r="D2509" s="58"/>
      <c r="E2509" s="58"/>
      <c r="F2509" s="94" t="s">
        <v>21</v>
      </c>
      <c r="G2509" s="58"/>
      <c r="H2509" s="59"/>
      <c r="I2509" s="58"/>
      <c r="J2509" s="58"/>
      <c r="K2509" s="94" t="s">
        <v>21</v>
      </c>
      <c r="L2509" s="58"/>
      <c r="M2509" s="59"/>
      <c r="N2509" s="58"/>
      <c r="O2509" s="58"/>
      <c r="P2509" s="94" t="s">
        <v>21</v>
      </c>
      <c r="Q2509" s="101"/>
      <c r="R2509" s="59"/>
      <c r="S2509" s="62"/>
      <c r="T2509" s="62"/>
      <c r="AD2509" s="87" t="s">
        <v>113</v>
      </c>
      <c r="AE2509" s="58"/>
      <c r="AF2509" s="58"/>
      <c r="AG2509" s="58"/>
      <c r="AH2509" s="72"/>
      <c r="AI2509" s="58"/>
      <c r="AJ2509" s="58"/>
      <c r="AK2509" s="59"/>
    </row>
    <row r="2510" spans="1:37">
      <c r="AD2510" s="91" t="s">
        <v>114</v>
      </c>
      <c r="AE2510" s="62"/>
      <c r="AF2510" s="62"/>
      <c r="AG2510" s="62"/>
      <c r="AH2510" s="92"/>
      <c r="AI2510" s="62"/>
      <c r="AJ2510" s="62"/>
      <c r="AK2510" s="61"/>
    </row>
    <row r="2511" spans="1:37">
      <c r="A2511" s="102"/>
      <c r="B2511" s="76"/>
      <c r="C2511" s="76"/>
      <c r="D2511" s="76"/>
      <c r="E2511" s="76" t="s">
        <v>100</v>
      </c>
      <c r="F2511" s="76"/>
      <c r="G2511" s="76"/>
      <c r="H2511" s="76"/>
      <c r="I2511" s="76"/>
      <c r="J2511" s="76"/>
      <c r="K2511" s="76"/>
      <c r="L2511" s="76"/>
      <c r="M2511" s="76"/>
      <c r="N2511" s="85" t="s">
        <v>40</v>
      </c>
      <c r="O2511" s="76"/>
      <c r="P2511" s="76"/>
      <c r="Q2511" s="76"/>
      <c r="R2511" s="76"/>
      <c r="S2511" s="76"/>
      <c r="T2511" s="76" t="s">
        <v>101</v>
      </c>
      <c r="U2511" s="76"/>
      <c r="V2511" s="76"/>
      <c r="W2511" s="76"/>
      <c r="X2511" s="76"/>
      <c r="Y2511" s="76"/>
      <c r="Z2511" s="76"/>
      <c r="AA2511" s="76"/>
      <c r="AB2511" s="80"/>
      <c r="AD2511" s="87" t="s">
        <v>115</v>
      </c>
      <c r="AE2511" s="58"/>
      <c r="AF2511" s="58"/>
      <c r="AG2511" s="58"/>
      <c r="AH2511" s="72"/>
      <c r="AI2511" s="58"/>
      <c r="AJ2511" s="58"/>
      <c r="AK2511" s="59"/>
    </row>
    <row r="2512" spans="1:37">
      <c r="A2512" s="103" t="s">
        <v>116</v>
      </c>
      <c r="B2512" s="104" t="s">
        <v>117</v>
      </c>
      <c r="C2512" s="104"/>
      <c r="D2512" s="104"/>
      <c r="E2512" s="104"/>
      <c r="F2512" s="104"/>
      <c r="G2512" s="105"/>
      <c r="H2512" s="104" t="s">
        <v>118</v>
      </c>
      <c r="I2512" s="104"/>
      <c r="J2512" s="105"/>
      <c r="K2512" s="106" t="s">
        <v>119</v>
      </c>
      <c r="L2512" s="107" t="s">
        <v>120</v>
      </c>
      <c r="M2512" s="108"/>
      <c r="N2512" s="109" t="s">
        <v>94</v>
      </c>
      <c r="O2512" s="105" t="s">
        <v>116</v>
      </c>
      <c r="P2512" s="104" t="s">
        <v>117</v>
      </c>
      <c r="Q2512" s="104"/>
      <c r="R2512" s="104"/>
      <c r="S2512" s="104"/>
      <c r="T2512" s="104"/>
      <c r="U2512" s="105"/>
      <c r="V2512" s="104" t="s">
        <v>118</v>
      </c>
      <c r="W2512" s="104"/>
      <c r="X2512" s="105"/>
      <c r="Y2512" s="106" t="s">
        <v>119</v>
      </c>
      <c r="Z2512" s="107" t="s">
        <v>120</v>
      </c>
      <c r="AA2512" s="108"/>
      <c r="AB2512" s="109" t="s">
        <v>94</v>
      </c>
    </row>
    <row r="2513" spans="1:37">
      <c r="A2513" s="110" t="s">
        <v>121</v>
      </c>
      <c r="B2513" s="111"/>
      <c r="C2513" s="111"/>
      <c r="D2513" s="111"/>
      <c r="E2513" s="111"/>
      <c r="F2513" s="111"/>
      <c r="G2513" s="112"/>
      <c r="H2513" s="111"/>
      <c r="I2513" s="111"/>
      <c r="J2513" s="112"/>
      <c r="K2513" s="113"/>
      <c r="L2513" s="114"/>
      <c r="M2513" s="115"/>
      <c r="N2513" s="116"/>
      <c r="O2513" s="117" t="s">
        <v>121</v>
      </c>
      <c r="P2513" s="111"/>
      <c r="Q2513" s="111"/>
      <c r="R2513" s="111"/>
      <c r="S2513" s="111"/>
      <c r="T2513" s="111"/>
      <c r="U2513" s="112"/>
      <c r="V2513" s="111"/>
      <c r="W2513" s="111"/>
      <c r="X2513" s="112"/>
      <c r="Y2513" s="113"/>
      <c r="Z2513" s="114"/>
      <c r="AA2513" s="115"/>
      <c r="AB2513" s="116"/>
      <c r="AD2513" s="64" t="s">
        <v>122</v>
      </c>
    </row>
    <row r="2514" spans="1:37">
      <c r="A2514" s="110" t="s">
        <v>123</v>
      </c>
      <c r="B2514" s="111"/>
      <c r="C2514" s="111"/>
      <c r="D2514" s="111"/>
      <c r="E2514" s="111"/>
      <c r="F2514" s="111"/>
      <c r="G2514" s="112"/>
      <c r="H2514" s="111"/>
      <c r="I2514" s="111"/>
      <c r="J2514" s="112"/>
      <c r="K2514" s="118"/>
      <c r="L2514" s="119"/>
      <c r="M2514" s="112"/>
      <c r="N2514" s="116"/>
      <c r="O2514" s="117" t="s">
        <v>123</v>
      </c>
      <c r="P2514" s="111"/>
      <c r="Q2514" s="111"/>
      <c r="R2514" s="111"/>
      <c r="S2514" s="111"/>
      <c r="T2514" s="111"/>
      <c r="U2514" s="112"/>
      <c r="V2514" s="111"/>
      <c r="W2514" s="111"/>
      <c r="X2514" s="112"/>
      <c r="Y2514" s="118"/>
      <c r="Z2514" s="119"/>
      <c r="AA2514" s="112"/>
      <c r="AB2514" s="116"/>
      <c r="AD2514" s="120"/>
      <c r="AE2514" s="58"/>
      <c r="AF2514" s="58"/>
      <c r="AG2514" s="58"/>
      <c r="AH2514" s="58"/>
      <c r="AI2514" s="58"/>
      <c r="AJ2514" s="58"/>
      <c r="AK2514" s="58"/>
    </row>
    <row r="2515" spans="1:37">
      <c r="A2515" s="110" t="s">
        <v>124</v>
      </c>
      <c r="B2515" s="111"/>
      <c r="C2515" s="111"/>
      <c r="D2515" s="111"/>
      <c r="E2515" s="111"/>
      <c r="F2515" s="111"/>
      <c r="G2515" s="112"/>
      <c r="H2515" s="111"/>
      <c r="I2515" s="111"/>
      <c r="J2515" s="112"/>
      <c r="K2515" s="118"/>
      <c r="L2515" s="119"/>
      <c r="M2515" s="112"/>
      <c r="N2515" s="116"/>
      <c r="O2515" s="117" t="s">
        <v>124</v>
      </c>
      <c r="P2515" s="111"/>
      <c r="Q2515" s="111"/>
      <c r="R2515" s="111"/>
      <c r="S2515" s="111"/>
      <c r="T2515" s="111"/>
      <c r="U2515" s="112"/>
      <c r="V2515" s="111"/>
      <c r="W2515" s="111"/>
      <c r="X2515" s="112"/>
      <c r="Y2515" s="118"/>
      <c r="Z2515" s="119"/>
      <c r="AA2515" s="112"/>
      <c r="AB2515" s="116"/>
      <c r="AD2515" s="64" t="s">
        <v>96</v>
      </c>
    </row>
    <row r="2516" spans="1:37">
      <c r="A2516" s="110" t="s">
        <v>125</v>
      </c>
      <c r="B2516" s="111"/>
      <c r="C2516" s="111"/>
      <c r="D2516" s="111"/>
      <c r="E2516" s="111"/>
      <c r="F2516" s="111"/>
      <c r="G2516" s="112"/>
      <c r="H2516" s="111"/>
      <c r="I2516" s="111"/>
      <c r="J2516" s="112"/>
      <c r="K2516" s="118"/>
      <c r="L2516" s="119"/>
      <c r="M2516" s="112"/>
      <c r="N2516" s="116"/>
      <c r="O2516" s="117" t="s">
        <v>125</v>
      </c>
      <c r="P2516" s="111"/>
      <c r="Q2516" s="111"/>
      <c r="R2516" s="111"/>
      <c r="S2516" s="111"/>
      <c r="T2516" s="111"/>
      <c r="U2516" s="112"/>
      <c r="V2516" s="111"/>
      <c r="W2516" s="111"/>
      <c r="X2516" s="112"/>
      <c r="Y2516" s="118"/>
      <c r="Z2516" s="119"/>
      <c r="AA2516" s="112"/>
      <c r="AB2516" s="116"/>
      <c r="AD2516" s="120"/>
      <c r="AE2516" s="58"/>
      <c r="AF2516" s="58"/>
      <c r="AG2516" s="58"/>
      <c r="AH2516" s="58"/>
      <c r="AI2516" s="58"/>
      <c r="AJ2516" s="58"/>
      <c r="AK2516" s="58"/>
    </row>
    <row r="2517" spans="1:37">
      <c r="A2517" s="110" t="s">
        <v>126</v>
      </c>
      <c r="B2517" s="111"/>
      <c r="C2517" s="111"/>
      <c r="D2517" s="111"/>
      <c r="E2517" s="111"/>
      <c r="F2517" s="111"/>
      <c r="G2517" s="112"/>
      <c r="H2517" s="111"/>
      <c r="I2517" s="111"/>
      <c r="J2517" s="112"/>
      <c r="K2517" s="118"/>
      <c r="L2517" s="119"/>
      <c r="M2517" s="112"/>
      <c r="N2517" s="116"/>
      <c r="O2517" s="117" t="s">
        <v>126</v>
      </c>
      <c r="P2517" s="111"/>
      <c r="Q2517" s="111"/>
      <c r="R2517" s="111"/>
      <c r="S2517" s="111"/>
      <c r="T2517" s="111"/>
      <c r="U2517" s="112"/>
      <c r="V2517" s="111"/>
      <c r="W2517" s="111"/>
      <c r="X2517" s="112"/>
      <c r="Y2517" s="118"/>
      <c r="Z2517" s="119"/>
      <c r="AA2517" s="112"/>
      <c r="AB2517" s="116"/>
      <c r="AD2517" s="64" t="s">
        <v>127</v>
      </c>
    </row>
    <row r="2518" spans="1:37">
      <c r="A2518" s="121" t="s">
        <v>128</v>
      </c>
      <c r="B2518" s="58"/>
      <c r="C2518" s="58"/>
      <c r="D2518" s="58"/>
      <c r="E2518" s="58"/>
      <c r="F2518" s="58"/>
      <c r="G2518" s="72"/>
      <c r="H2518" s="58"/>
      <c r="I2518" s="58"/>
      <c r="J2518" s="72"/>
      <c r="K2518" s="122"/>
      <c r="L2518" s="123"/>
      <c r="M2518" s="72"/>
      <c r="N2518" s="59"/>
      <c r="O2518" s="124" t="s">
        <v>128</v>
      </c>
      <c r="P2518" s="58"/>
      <c r="Q2518" s="58"/>
      <c r="R2518" s="58"/>
      <c r="S2518" s="58"/>
      <c r="T2518" s="58"/>
      <c r="U2518" s="72"/>
      <c r="V2518" s="58"/>
      <c r="W2518" s="58"/>
      <c r="X2518" s="72"/>
      <c r="Y2518" s="122"/>
      <c r="Z2518" s="123"/>
      <c r="AA2518" s="72"/>
      <c r="AB2518" s="59"/>
      <c r="AD2518" s="120"/>
      <c r="AE2518" s="125" t="str">
        <f>Daten!$A$35</f>
        <v>Fredenbeck</v>
      </c>
      <c r="AF2518" s="58"/>
      <c r="AG2518" s="58"/>
      <c r="AH2518" s="58"/>
      <c r="AI2518" s="58"/>
      <c r="AJ2518" s="58"/>
      <c r="AK2518" s="58"/>
    </row>
    <row r="2519" spans="1:37">
      <c r="A2519" s="65" t="s">
        <v>129</v>
      </c>
      <c r="N2519" s="61"/>
      <c r="O2519" s="64" t="s">
        <v>129</v>
      </c>
      <c r="AB2519" s="61"/>
      <c r="AD2519" s="64" t="s">
        <v>130</v>
      </c>
    </row>
    <row r="2520" spans="1:37">
      <c r="A2520" s="57"/>
      <c r="B2520" s="58"/>
      <c r="C2520" s="58"/>
      <c r="D2520" s="58"/>
      <c r="E2520" s="58"/>
      <c r="F2520" s="58"/>
      <c r="G2520" s="58"/>
      <c r="H2520" s="58"/>
      <c r="I2520" s="58"/>
      <c r="J2520" s="58"/>
      <c r="K2520" s="58"/>
      <c r="L2520" s="58"/>
      <c r="M2520" s="58"/>
      <c r="N2520" s="59"/>
      <c r="O2520" s="58"/>
      <c r="P2520" s="58"/>
      <c r="Q2520" s="58"/>
      <c r="R2520" s="58"/>
      <c r="S2520" s="58"/>
      <c r="T2520" s="58"/>
      <c r="U2520" s="58"/>
      <c r="V2520" s="58"/>
      <c r="W2520" s="58"/>
      <c r="X2520" s="58"/>
      <c r="Y2520" s="58"/>
      <c r="Z2520" s="58"/>
      <c r="AA2520" s="58"/>
      <c r="AB2520" s="59"/>
      <c r="AD2520" s="58"/>
      <c r="AE2520" s="126" t="str">
        <f>Daten!$A$32</f>
        <v>05.05.2017</v>
      </c>
      <c r="AF2520" s="58"/>
      <c r="AG2520" s="58"/>
      <c r="AH2520" s="58"/>
      <c r="AI2520" s="58"/>
      <c r="AJ2520" s="58"/>
      <c r="AK2520" s="58"/>
    </row>
    <row r="2521" spans="1:37">
      <c r="A2521" s="51" t="s">
        <v>95</v>
      </c>
      <c r="B2521" s="52"/>
      <c r="C2521" s="52"/>
      <c r="D2521" s="52"/>
      <c r="E2521" s="53"/>
      <c r="F2521" s="54" t="s">
        <v>96</v>
      </c>
      <c r="G2521" s="52"/>
      <c r="H2521" s="52"/>
      <c r="I2521" s="52"/>
      <c r="J2521" s="52"/>
      <c r="K2521" s="52"/>
      <c r="L2521" s="52"/>
      <c r="M2521" s="52"/>
      <c r="N2521" s="52"/>
      <c r="O2521" s="52"/>
      <c r="P2521" s="53"/>
      <c r="Q2521" s="54" t="s">
        <v>97</v>
      </c>
      <c r="R2521" s="52"/>
      <c r="S2521" s="52"/>
      <c r="T2521" s="52"/>
      <c r="U2521" s="52"/>
      <c r="V2521" s="52"/>
      <c r="W2521" s="52"/>
      <c r="X2521" s="52"/>
      <c r="Y2521" s="52"/>
      <c r="Z2521" s="52"/>
      <c r="AA2521" s="52"/>
      <c r="AB2521" s="53"/>
      <c r="AC2521" s="55" t="s">
        <v>98</v>
      </c>
    </row>
    <row r="2522" spans="1:37">
      <c r="A2522" s="57"/>
      <c r="B2522" s="58"/>
      <c r="C2522" s="58"/>
      <c r="D2522" s="58"/>
      <c r="E2522" s="59"/>
      <c r="F2522" s="58"/>
      <c r="G2522" s="58"/>
      <c r="H2522" s="58"/>
      <c r="I2522" s="58"/>
      <c r="J2522" s="58"/>
      <c r="K2522" s="58"/>
      <c r="L2522" s="58"/>
      <c r="M2522" s="58"/>
      <c r="N2522" s="58"/>
      <c r="O2522" s="58"/>
      <c r="P2522" s="59"/>
      <c r="Q2522" s="58"/>
      <c r="R2522" s="58" t="e">
        <f ca="1">SamstagHaupt!P102</f>
        <v>#N/A</v>
      </c>
      <c r="S2522" s="58"/>
      <c r="T2522" s="58"/>
      <c r="U2522" s="58"/>
      <c r="V2522" s="58"/>
      <c r="W2522" s="58"/>
      <c r="X2522" s="58"/>
      <c r="Y2522" s="58"/>
      <c r="Z2522" s="58"/>
      <c r="AA2522" s="58" t="str">
        <f>SamstagHaupt!N102</f>
        <v>M50</v>
      </c>
      <c r="AB2522" s="59"/>
      <c r="AC2522" s="55" t="s">
        <v>99</v>
      </c>
    </row>
    <row r="2523" spans="1:37" ht="15.95" customHeight="1">
      <c r="A2523" s="60" t="s">
        <v>100</v>
      </c>
      <c r="C2523" s="56" t="e">
        <f ca="1">SamstagHaupt!I102</f>
        <v>#N/A</v>
      </c>
      <c r="M2523" s="61"/>
      <c r="N2523" s="62" t="s">
        <v>101</v>
      </c>
      <c r="O2523" s="63"/>
      <c r="P2523" s="56" t="e">
        <f ca="1">SamstagHaupt!M102</f>
        <v>#N/A</v>
      </c>
      <c r="AB2523" s="61"/>
    </row>
    <row r="2524" spans="1:37">
      <c r="A2524" s="57"/>
      <c r="B2524" s="58"/>
      <c r="C2524" s="58"/>
      <c r="M2524" s="61"/>
      <c r="N2524" s="62"/>
      <c r="AB2524" s="61"/>
      <c r="AD2524" s="64" t="s">
        <v>37</v>
      </c>
      <c r="AG2524" s="64" t="s">
        <v>102</v>
      </c>
      <c r="AJ2524" s="64" t="s">
        <v>39</v>
      </c>
    </row>
    <row r="2525" spans="1:37">
      <c r="A2525" s="65" t="s">
        <v>100</v>
      </c>
      <c r="C2525" s="66"/>
      <c r="D2525" s="67"/>
      <c r="E2525" s="67"/>
      <c r="F2525" s="67"/>
      <c r="G2525" s="67"/>
      <c r="H2525" s="68"/>
      <c r="I2525" s="67"/>
      <c r="J2525" s="67"/>
      <c r="K2525" s="67"/>
      <c r="L2525" s="67"/>
      <c r="M2525" s="68"/>
      <c r="N2525" s="67"/>
      <c r="O2525" s="67"/>
      <c r="P2525" s="67"/>
      <c r="Q2525" s="67"/>
      <c r="R2525" s="68"/>
      <c r="S2525" s="67"/>
      <c r="T2525" s="67"/>
      <c r="U2525" s="67"/>
      <c r="V2525" s="67"/>
      <c r="W2525" s="68"/>
      <c r="X2525" s="67"/>
      <c r="Y2525" s="67"/>
      <c r="Z2525" s="67"/>
      <c r="AA2525" s="67"/>
      <c r="AB2525" s="68"/>
      <c r="AC2525" s="62"/>
      <c r="AD2525" s="69"/>
      <c r="AE2525" s="53"/>
      <c r="AF2525" s="62"/>
      <c r="AG2525" s="69"/>
      <c r="AH2525" s="53"/>
      <c r="AJ2525" s="69"/>
      <c r="AK2525" s="53"/>
    </row>
    <row r="2526" spans="1:37">
      <c r="A2526" s="70" t="s">
        <v>101</v>
      </c>
      <c r="B2526" s="58"/>
      <c r="C2526" s="71"/>
      <c r="D2526" s="72"/>
      <c r="E2526" s="72"/>
      <c r="F2526" s="72"/>
      <c r="G2526" s="72"/>
      <c r="H2526" s="59"/>
      <c r="I2526" s="72"/>
      <c r="J2526" s="72"/>
      <c r="K2526" s="72"/>
      <c r="L2526" s="72"/>
      <c r="M2526" s="59"/>
      <c r="N2526" s="72"/>
      <c r="O2526" s="72"/>
      <c r="P2526" s="72"/>
      <c r="Q2526" s="72"/>
      <c r="R2526" s="59"/>
      <c r="S2526" s="72"/>
      <c r="T2526" s="72"/>
      <c r="U2526" s="72"/>
      <c r="V2526" s="72"/>
      <c r="W2526" s="59"/>
      <c r="X2526" s="72"/>
      <c r="Y2526" s="72"/>
      <c r="Z2526" s="72"/>
      <c r="AA2526" s="72"/>
      <c r="AB2526" s="59"/>
      <c r="AC2526" s="62"/>
      <c r="AD2526" s="462">
        <f>SamstagHaupt!C102</f>
        <v>21</v>
      </c>
      <c r="AE2526" s="463"/>
      <c r="AF2526" s="62"/>
      <c r="AG2526" s="462">
        <f>SamstagHaupt!E102</f>
        <v>81</v>
      </c>
      <c r="AH2526" s="463"/>
      <c r="AJ2526" s="462">
        <f>SamstagHaupt!F102</f>
        <v>1</v>
      </c>
      <c r="AK2526" s="463"/>
    </row>
    <row r="2527" spans="1:37">
      <c r="A2527" s="65" t="s">
        <v>100</v>
      </c>
      <c r="C2527" s="66"/>
      <c r="D2527" s="67"/>
      <c r="E2527" s="67"/>
      <c r="F2527" s="67"/>
      <c r="G2527" s="67"/>
      <c r="H2527" s="68"/>
      <c r="I2527" s="67"/>
      <c r="J2527" s="67"/>
      <c r="K2527" s="67"/>
      <c r="L2527" s="67"/>
      <c r="M2527" s="68"/>
      <c r="N2527" s="67"/>
      <c r="O2527" s="67"/>
      <c r="P2527" s="67"/>
      <c r="Q2527" s="67"/>
      <c r="R2527" s="68"/>
      <c r="S2527" s="67"/>
      <c r="T2527" s="67"/>
      <c r="U2527" s="67"/>
      <c r="V2527" s="67"/>
      <c r="W2527" s="68"/>
      <c r="X2527" s="67"/>
      <c r="Y2527" s="67"/>
      <c r="Z2527" s="67"/>
      <c r="AA2527" s="67"/>
      <c r="AB2527" s="68"/>
      <c r="AC2527" s="62"/>
      <c r="AD2527" s="57"/>
      <c r="AE2527" s="59"/>
      <c r="AF2527" s="62"/>
      <c r="AG2527" s="57"/>
      <c r="AH2527" s="59"/>
      <c r="AJ2527" s="57"/>
      <c r="AK2527" s="59"/>
    </row>
    <row r="2528" spans="1:37">
      <c r="A2528" s="70" t="s">
        <v>101</v>
      </c>
      <c r="B2528" s="58"/>
      <c r="C2528" s="71"/>
      <c r="D2528" s="72"/>
      <c r="E2528" s="72"/>
      <c r="F2528" s="72"/>
      <c r="G2528" s="72"/>
      <c r="H2528" s="59"/>
      <c r="I2528" s="72"/>
      <c r="J2528" s="72"/>
      <c r="K2528" s="72"/>
      <c r="L2528" s="72"/>
      <c r="M2528" s="59"/>
      <c r="N2528" s="72"/>
      <c r="O2528" s="72"/>
      <c r="P2528" s="72"/>
      <c r="Q2528" s="72"/>
      <c r="R2528" s="59"/>
      <c r="S2528" s="72"/>
      <c r="T2528" s="72"/>
      <c r="U2528" s="72"/>
      <c r="V2528" s="72"/>
      <c r="W2528" s="59"/>
      <c r="X2528" s="72"/>
      <c r="Y2528" s="72"/>
      <c r="Z2528" s="72"/>
      <c r="AA2528" s="72"/>
      <c r="AB2528" s="59"/>
      <c r="AC2528" s="62"/>
      <c r="AD2528" s="62"/>
      <c r="AE2528" s="62"/>
      <c r="AF2528" s="62"/>
      <c r="AG2528" s="62"/>
    </row>
    <row r="2529" spans="1:37">
      <c r="A2529" s="65" t="s">
        <v>100</v>
      </c>
      <c r="C2529" s="66"/>
      <c r="D2529" s="67"/>
      <c r="E2529" s="67"/>
      <c r="F2529" s="67"/>
      <c r="G2529" s="67"/>
      <c r="H2529" s="68"/>
      <c r="I2529" s="67"/>
      <c r="J2529" s="67"/>
      <c r="K2529" s="67"/>
      <c r="L2529" s="67"/>
      <c r="M2529" s="68"/>
      <c r="N2529" s="67"/>
      <c r="O2529" s="67"/>
      <c r="P2529" s="67"/>
      <c r="Q2529" s="67"/>
      <c r="R2529" s="68"/>
      <c r="S2529" s="67"/>
      <c r="T2529" s="67"/>
      <c r="U2529" s="67"/>
      <c r="V2529" s="67"/>
      <c r="W2529" s="68"/>
      <c r="X2529" s="67"/>
      <c r="Y2529" s="67"/>
      <c r="Z2529" s="67"/>
      <c r="AA2529" s="67"/>
      <c r="AB2529" s="68"/>
      <c r="AC2529" s="62"/>
      <c r="AD2529" s="73" t="s">
        <v>103</v>
      </c>
      <c r="AE2529" s="62"/>
      <c r="AF2529" s="62"/>
      <c r="AG2529" s="62"/>
    </row>
    <row r="2530" spans="1:37">
      <c r="A2530" s="70" t="s">
        <v>101</v>
      </c>
      <c r="B2530" s="58"/>
      <c r="C2530" s="71"/>
      <c r="D2530" s="72"/>
      <c r="E2530" s="72"/>
      <c r="F2530" s="72"/>
      <c r="G2530" s="72"/>
      <c r="H2530" s="59"/>
      <c r="I2530" s="72"/>
      <c r="J2530" s="72"/>
      <c r="K2530" s="72"/>
      <c r="L2530" s="72"/>
      <c r="M2530" s="59"/>
      <c r="N2530" s="72"/>
      <c r="O2530" s="72"/>
      <c r="P2530" s="72"/>
      <c r="Q2530" s="72"/>
      <c r="R2530" s="59"/>
      <c r="S2530" s="72"/>
      <c r="T2530" s="72"/>
      <c r="U2530" s="72"/>
      <c r="V2530" s="72"/>
      <c r="W2530" s="59"/>
      <c r="X2530" s="72"/>
      <c r="Y2530" s="72"/>
      <c r="Z2530" s="72"/>
      <c r="AA2530" s="72"/>
      <c r="AB2530" s="59"/>
      <c r="AC2530" s="62"/>
      <c r="AD2530" s="62"/>
      <c r="AE2530" s="62"/>
      <c r="AF2530" s="62"/>
      <c r="AG2530" s="62"/>
    </row>
    <row r="2531" spans="1:37">
      <c r="A2531" s="65" t="s">
        <v>100</v>
      </c>
      <c r="C2531" s="66"/>
      <c r="D2531" s="67"/>
      <c r="E2531" s="67"/>
      <c r="F2531" s="67"/>
      <c r="G2531" s="67"/>
      <c r="H2531" s="68"/>
      <c r="I2531" s="67"/>
      <c r="J2531" s="67"/>
      <c r="K2531" s="67"/>
      <c r="L2531" s="67"/>
      <c r="M2531" s="68"/>
      <c r="N2531" s="67"/>
      <c r="O2531" s="67"/>
      <c r="P2531" s="67"/>
      <c r="Q2531" s="67"/>
      <c r="R2531" s="68"/>
      <c r="S2531" s="67"/>
      <c r="T2531" s="67"/>
      <c r="U2531" s="67"/>
      <c r="V2531" s="67"/>
      <c r="W2531" s="68"/>
      <c r="X2531" s="67"/>
      <c r="Y2531" s="67"/>
      <c r="Z2531" s="67"/>
      <c r="AA2531" s="67"/>
      <c r="AB2531" s="68"/>
      <c r="AC2531" s="62"/>
      <c r="AD2531" s="74" t="str">
        <f>Daten!$A$31</f>
        <v>DM Senioren 2017</v>
      </c>
      <c r="AE2531" s="58"/>
      <c r="AF2531" s="58"/>
      <c r="AG2531" s="58"/>
      <c r="AH2531" s="58"/>
      <c r="AI2531" s="58"/>
      <c r="AJ2531" s="58"/>
      <c r="AK2531" s="58"/>
    </row>
    <row r="2532" spans="1:37">
      <c r="A2532" s="70" t="s">
        <v>101</v>
      </c>
      <c r="B2532" s="58"/>
      <c r="C2532" s="71"/>
      <c r="D2532" s="72"/>
      <c r="E2532" s="72"/>
      <c r="F2532" s="72"/>
      <c r="G2532" s="72"/>
      <c r="H2532" s="59"/>
      <c r="I2532" s="72"/>
      <c r="J2532" s="72"/>
      <c r="K2532" s="72"/>
      <c r="L2532" s="72"/>
      <c r="M2532" s="59"/>
      <c r="N2532" s="72"/>
      <c r="O2532" s="72"/>
      <c r="P2532" s="72"/>
      <c r="Q2532" s="72"/>
      <c r="R2532" s="59"/>
      <c r="S2532" s="72"/>
      <c r="T2532" s="72"/>
      <c r="U2532" s="72"/>
      <c r="V2532" s="72"/>
      <c r="W2532" s="59"/>
      <c r="X2532" s="72"/>
      <c r="Y2532" s="72"/>
      <c r="Z2532" s="72"/>
      <c r="AA2532" s="72"/>
      <c r="AB2532" s="59"/>
      <c r="AC2532" s="62"/>
      <c r="AD2532" s="75" t="str">
        <f>SamstagHaupt!G102</f>
        <v>M50</v>
      </c>
      <c r="AE2532" s="76"/>
      <c r="AF2532" s="76"/>
      <c r="AG2532" s="75" t="s">
        <v>34</v>
      </c>
      <c r="AH2532" s="76"/>
      <c r="AI2532" s="76"/>
      <c r="AJ2532" s="76"/>
      <c r="AK2532" s="76"/>
    </row>
    <row r="2533" spans="1:37">
      <c r="A2533" s="65" t="s">
        <v>100</v>
      </c>
      <c r="C2533" s="66"/>
      <c r="D2533" s="67"/>
      <c r="E2533" s="67"/>
      <c r="F2533" s="67"/>
      <c r="G2533" s="67"/>
      <c r="H2533" s="68"/>
      <c r="I2533" s="67"/>
      <c r="J2533" s="67"/>
      <c r="K2533" s="67"/>
      <c r="L2533" s="67"/>
      <c r="M2533" s="68"/>
      <c r="N2533" s="67"/>
      <c r="O2533" s="67"/>
      <c r="P2533" s="67"/>
      <c r="Q2533" s="67"/>
      <c r="R2533" s="68"/>
      <c r="S2533" s="67"/>
      <c r="T2533" s="67"/>
      <c r="U2533" s="67"/>
      <c r="V2533" s="67"/>
      <c r="W2533" s="68"/>
      <c r="X2533" s="67"/>
      <c r="Y2533" s="67"/>
      <c r="Z2533" s="67"/>
      <c r="AA2533" s="67"/>
      <c r="AB2533" s="68"/>
      <c r="AC2533" s="62"/>
      <c r="AD2533" s="77"/>
      <c r="AE2533" s="62"/>
      <c r="AF2533" s="62"/>
      <c r="AG2533" s="62"/>
      <c r="AH2533" s="62"/>
      <c r="AI2533" s="62"/>
      <c r="AJ2533" s="62"/>
      <c r="AK2533" s="62"/>
    </row>
    <row r="2534" spans="1:37">
      <c r="A2534" s="70" t="s">
        <v>101</v>
      </c>
      <c r="B2534" s="58"/>
      <c r="C2534" s="71"/>
      <c r="D2534" s="72"/>
      <c r="E2534" s="72"/>
      <c r="F2534" s="72"/>
      <c r="G2534" s="72"/>
      <c r="H2534" s="59"/>
      <c r="I2534" s="72"/>
      <c r="J2534" s="72"/>
      <c r="K2534" s="72"/>
      <c r="L2534" s="72"/>
      <c r="M2534" s="59"/>
      <c r="N2534" s="72"/>
      <c r="O2534" s="72"/>
      <c r="P2534" s="72"/>
      <c r="Q2534" s="72"/>
      <c r="R2534" s="59"/>
      <c r="S2534" s="72"/>
      <c r="T2534" s="72"/>
      <c r="U2534" s="72"/>
      <c r="V2534" s="72"/>
      <c r="W2534" s="59"/>
      <c r="X2534" s="72"/>
      <c r="Y2534" s="72"/>
      <c r="Z2534" s="72"/>
      <c r="AA2534" s="72"/>
      <c r="AB2534" s="59"/>
      <c r="AC2534" s="62"/>
      <c r="AD2534" s="78" t="s">
        <v>104</v>
      </c>
      <c r="AE2534" s="76"/>
      <c r="AF2534" s="76"/>
      <c r="AG2534" s="76"/>
      <c r="AH2534" s="79"/>
      <c r="AI2534" s="76"/>
      <c r="AJ2534" s="76"/>
      <c r="AK2534" s="80"/>
    </row>
    <row r="2535" spans="1:37">
      <c r="D2535" s="64"/>
      <c r="AD2535" s="81"/>
      <c r="AE2535" s="52"/>
      <c r="AF2535" s="52"/>
      <c r="AG2535" s="52"/>
      <c r="AH2535" s="82"/>
      <c r="AI2535" s="52"/>
      <c r="AJ2535" s="52"/>
      <c r="AK2535" s="53"/>
    </row>
    <row r="2536" spans="1:37">
      <c r="A2536" s="83" t="s">
        <v>105</v>
      </c>
      <c r="B2536" s="76"/>
      <c r="C2536" s="80"/>
      <c r="D2536" s="84"/>
      <c r="E2536" s="84" t="s">
        <v>100</v>
      </c>
      <c r="F2536" s="85" t="s">
        <v>21</v>
      </c>
      <c r="G2536" s="84" t="s">
        <v>101</v>
      </c>
      <c r="H2536" s="86"/>
      <c r="I2536" s="84" t="s">
        <v>106</v>
      </c>
      <c r="J2536" s="84"/>
      <c r="K2536" s="84"/>
      <c r="L2536" s="84"/>
      <c r="M2536" s="86"/>
      <c r="N2536" s="84" t="s">
        <v>107</v>
      </c>
      <c r="O2536" s="84"/>
      <c r="P2536" s="84"/>
      <c r="Q2536" s="84"/>
      <c r="R2536" s="86"/>
      <c r="S2536" s="73"/>
      <c r="T2536" s="73"/>
      <c r="AD2536" s="87" t="s">
        <v>108</v>
      </c>
      <c r="AE2536" s="58"/>
      <c r="AF2536" s="58"/>
      <c r="AG2536" s="58"/>
      <c r="AH2536" s="72"/>
      <c r="AI2536" s="58"/>
      <c r="AJ2536" s="58"/>
      <c r="AK2536" s="59"/>
    </row>
    <row r="2537" spans="1:37">
      <c r="A2537" s="60"/>
      <c r="C2537" s="61"/>
      <c r="H2537" s="61"/>
      <c r="M2537" s="61"/>
      <c r="N2537" s="88"/>
      <c r="O2537" s="89"/>
      <c r="P2537" s="89"/>
      <c r="Q2537" s="89"/>
      <c r="R2537" s="90"/>
      <c r="S2537" s="62"/>
      <c r="T2537" s="56" t="s">
        <v>109</v>
      </c>
      <c r="AD2537" s="91"/>
      <c r="AE2537" s="62"/>
      <c r="AF2537" s="62"/>
      <c r="AG2537" s="62"/>
      <c r="AH2537" s="92"/>
      <c r="AI2537" s="62"/>
      <c r="AJ2537" s="62"/>
      <c r="AK2537" s="61"/>
    </row>
    <row r="2538" spans="1:37">
      <c r="A2538" s="93" t="s">
        <v>110</v>
      </c>
      <c r="B2538" s="58"/>
      <c r="C2538" s="59"/>
      <c r="D2538" s="58"/>
      <c r="E2538" s="58"/>
      <c r="F2538" s="94" t="s">
        <v>21</v>
      </c>
      <c r="G2538" s="58"/>
      <c r="H2538" s="59"/>
      <c r="I2538" s="58"/>
      <c r="J2538" s="58"/>
      <c r="K2538" s="94" t="s">
        <v>21</v>
      </c>
      <c r="L2538" s="58"/>
      <c r="M2538" s="59"/>
      <c r="N2538" s="95"/>
      <c r="O2538" s="95"/>
      <c r="P2538" s="96"/>
      <c r="Q2538" s="97"/>
      <c r="R2538" s="98"/>
      <c r="S2538" s="62"/>
      <c r="T2538" s="62"/>
      <c r="AD2538" s="87" t="s">
        <v>111</v>
      </c>
      <c r="AE2538" s="58"/>
      <c r="AF2538" s="58"/>
      <c r="AG2538" s="58"/>
      <c r="AH2538" s="72"/>
      <c r="AI2538" s="58"/>
      <c r="AJ2538" s="58"/>
      <c r="AK2538" s="59"/>
    </row>
    <row r="2539" spans="1:37">
      <c r="A2539" s="60"/>
      <c r="C2539" s="61"/>
      <c r="H2539" s="61"/>
      <c r="K2539" s="99"/>
      <c r="M2539" s="61"/>
      <c r="N2539" s="62"/>
      <c r="Q2539" s="100"/>
      <c r="R2539" s="61"/>
      <c r="S2539" s="62"/>
      <c r="T2539" s="58"/>
      <c r="U2539" s="58"/>
      <c r="V2539" s="58"/>
      <c r="W2539" s="58"/>
      <c r="X2539" s="58"/>
      <c r="Y2539" s="58"/>
      <c r="Z2539" s="58"/>
      <c r="AA2539" s="58"/>
      <c r="AB2539" s="58"/>
      <c r="AC2539" s="62"/>
      <c r="AD2539" s="91"/>
      <c r="AE2539" s="62"/>
      <c r="AF2539" s="62"/>
      <c r="AG2539" s="62"/>
      <c r="AH2539" s="92"/>
      <c r="AI2539" s="62"/>
      <c r="AJ2539" s="62"/>
      <c r="AK2539" s="61"/>
    </row>
    <row r="2540" spans="1:37">
      <c r="A2540" s="93" t="s">
        <v>112</v>
      </c>
      <c r="B2540" s="58"/>
      <c r="C2540" s="59"/>
      <c r="D2540" s="58"/>
      <c r="E2540" s="58"/>
      <c r="F2540" s="94" t="s">
        <v>21</v>
      </c>
      <c r="G2540" s="58"/>
      <c r="H2540" s="59"/>
      <c r="I2540" s="58"/>
      <c r="J2540" s="58"/>
      <c r="K2540" s="94" t="s">
        <v>21</v>
      </c>
      <c r="L2540" s="58"/>
      <c r="M2540" s="59"/>
      <c r="N2540" s="58"/>
      <c r="O2540" s="58"/>
      <c r="P2540" s="94" t="s">
        <v>21</v>
      </c>
      <c r="Q2540" s="101"/>
      <c r="R2540" s="59"/>
      <c r="S2540" s="62"/>
      <c r="T2540" s="62"/>
      <c r="AD2540" s="87" t="s">
        <v>113</v>
      </c>
      <c r="AE2540" s="58"/>
      <c r="AF2540" s="58"/>
      <c r="AG2540" s="58"/>
      <c r="AH2540" s="72"/>
      <c r="AI2540" s="58"/>
      <c r="AJ2540" s="58"/>
      <c r="AK2540" s="59"/>
    </row>
    <row r="2541" spans="1:37">
      <c r="AD2541" s="91" t="s">
        <v>114</v>
      </c>
      <c r="AE2541" s="62"/>
      <c r="AF2541" s="62"/>
      <c r="AG2541" s="62"/>
      <c r="AH2541" s="92"/>
      <c r="AI2541" s="62"/>
      <c r="AJ2541" s="62"/>
      <c r="AK2541" s="61"/>
    </row>
    <row r="2542" spans="1:37">
      <c r="A2542" s="102"/>
      <c r="B2542" s="76"/>
      <c r="C2542" s="76"/>
      <c r="D2542" s="76"/>
      <c r="E2542" s="76" t="s">
        <v>100</v>
      </c>
      <c r="F2542" s="76"/>
      <c r="G2542" s="76"/>
      <c r="H2542" s="76"/>
      <c r="I2542" s="76"/>
      <c r="J2542" s="76"/>
      <c r="K2542" s="76"/>
      <c r="L2542" s="76"/>
      <c r="M2542" s="76"/>
      <c r="N2542" s="85" t="s">
        <v>40</v>
      </c>
      <c r="O2542" s="76"/>
      <c r="P2542" s="76"/>
      <c r="Q2542" s="76"/>
      <c r="R2542" s="76"/>
      <c r="S2542" s="76"/>
      <c r="T2542" s="76" t="s">
        <v>101</v>
      </c>
      <c r="U2542" s="76"/>
      <c r="V2542" s="76"/>
      <c r="W2542" s="76"/>
      <c r="X2542" s="76"/>
      <c r="Y2542" s="76"/>
      <c r="Z2542" s="76"/>
      <c r="AA2542" s="76"/>
      <c r="AB2542" s="80"/>
      <c r="AD2542" s="87" t="s">
        <v>115</v>
      </c>
      <c r="AE2542" s="58"/>
      <c r="AF2542" s="58"/>
      <c r="AG2542" s="58"/>
      <c r="AH2542" s="72"/>
      <c r="AI2542" s="58"/>
      <c r="AJ2542" s="58"/>
      <c r="AK2542" s="59"/>
    </row>
    <row r="2543" spans="1:37">
      <c r="A2543" s="103" t="s">
        <v>116</v>
      </c>
      <c r="B2543" s="104" t="s">
        <v>117</v>
      </c>
      <c r="C2543" s="104"/>
      <c r="D2543" s="104"/>
      <c r="E2543" s="104"/>
      <c r="F2543" s="104"/>
      <c r="G2543" s="105"/>
      <c r="H2543" s="104" t="s">
        <v>118</v>
      </c>
      <c r="I2543" s="104"/>
      <c r="J2543" s="105"/>
      <c r="K2543" s="106" t="s">
        <v>119</v>
      </c>
      <c r="L2543" s="107" t="s">
        <v>120</v>
      </c>
      <c r="M2543" s="108"/>
      <c r="N2543" s="109" t="s">
        <v>94</v>
      </c>
      <c r="O2543" s="105" t="s">
        <v>116</v>
      </c>
      <c r="P2543" s="104" t="s">
        <v>117</v>
      </c>
      <c r="Q2543" s="104"/>
      <c r="R2543" s="104"/>
      <c r="S2543" s="104"/>
      <c r="T2543" s="104"/>
      <c r="U2543" s="105"/>
      <c r="V2543" s="104" t="s">
        <v>118</v>
      </c>
      <c r="W2543" s="104"/>
      <c r="X2543" s="105"/>
      <c r="Y2543" s="106" t="s">
        <v>119</v>
      </c>
      <c r="Z2543" s="107" t="s">
        <v>120</v>
      </c>
      <c r="AA2543" s="108"/>
      <c r="AB2543" s="109" t="s">
        <v>94</v>
      </c>
    </row>
    <row r="2544" spans="1:37">
      <c r="A2544" s="110" t="s">
        <v>121</v>
      </c>
      <c r="B2544" s="111"/>
      <c r="C2544" s="111"/>
      <c r="D2544" s="111"/>
      <c r="E2544" s="111"/>
      <c r="F2544" s="111"/>
      <c r="G2544" s="112"/>
      <c r="H2544" s="111"/>
      <c r="I2544" s="111"/>
      <c r="J2544" s="112"/>
      <c r="K2544" s="113"/>
      <c r="L2544" s="114"/>
      <c r="M2544" s="115"/>
      <c r="N2544" s="116"/>
      <c r="O2544" s="117" t="s">
        <v>121</v>
      </c>
      <c r="P2544" s="111"/>
      <c r="Q2544" s="111"/>
      <c r="R2544" s="111"/>
      <c r="S2544" s="111"/>
      <c r="T2544" s="111"/>
      <c r="U2544" s="112"/>
      <c r="V2544" s="111"/>
      <c r="W2544" s="111"/>
      <c r="X2544" s="112"/>
      <c r="Y2544" s="113"/>
      <c r="Z2544" s="114"/>
      <c r="AA2544" s="115"/>
      <c r="AB2544" s="116"/>
      <c r="AD2544" s="64" t="s">
        <v>122</v>
      </c>
    </row>
    <row r="2545" spans="1:37">
      <c r="A2545" s="110" t="s">
        <v>123</v>
      </c>
      <c r="B2545" s="111"/>
      <c r="C2545" s="111"/>
      <c r="D2545" s="111"/>
      <c r="E2545" s="111"/>
      <c r="F2545" s="111"/>
      <c r="G2545" s="112"/>
      <c r="H2545" s="111"/>
      <c r="I2545" s="111"/>
      <c r="J2545" s="112"/>
      <c r="K2545" s="118"/>
      <c r="L2545" s="119"/>
      <c r="M2545" s="112"/>
      <c r="N2545" s="116"/>
      <c r="O2545" s="117" t="s">
        <v>123</v>
      </c>
      <c r="P2545" s="111"/>
      <c r="Q2545" s="111"/>
      <c r="R2545" s="111"/>
      <c r="S2545" s="111"/>
      <c r="T2545" s="111"/>
      <c r="U2545" s="112"/>
      <c r="V2545" s="111"/>
      <c r="W2545" s="111"/>
      <c r="X2545" s="112"/>
      <c r="Y2545" s="118"/>
      <c r="Z2545" s="119"/>
      <c r="AA2545" s="112"/>
      <c r="AB2545" s="116"/>
      <c r="AD2545" s="120"/>
      <c r="AE2545" s="58"/>
      <c r="AF2545" s="58"/>
      <c r="AG2545" s="58"/>
      <c r="AH2545" s="58"/>
      <c r="AI2545" s="58"/>
      <c r="AJ2545" s="58"/>
      <c r="AK2545" s="58"/>
    </row>
    <row r="2546" spans="1:37">
      <c r="A2546" s="110" t="s">
        <v>124</v>
      </c>
      <c r="B2546" s="111"/>
      <c r="C2546" s="111"/>
      <c r="D2546" s="111"/>
      <c r="E2546" s="111"/>
      <c r="F2546" s="111"/>
      <c r="G2546" s="112"/>
      <c r="H2546" s="111"/>
      <c r="I2546" s="111"/>
      <c r="J2546" s="112"/>
      <c r="K2546" s="118"/>
      <c r="L2546" s="119"/>
      <c r="M2546" s="112"/>
      <c r="N2546" s="116"/>
      <c r="O2546" s="117" t="s">
        <v>124</v>
      </c>
      <c r="P2546" s="111"/>
      <c r="Q2546" s="111"/>
      <c r="R2546" s="111"/>
      <c r="S2546" s="111"/>
      <c r="T2546" s="111"/>
      <c r="U2546" s="112"/>
      <c r="V2546" s="111"/>
      <c r="W2546" s="111"/>
      <c r="X2546" s="112"/>
      <c r="Y2546" s="118"/>
      <c r="Z2546" s="119"/>
      <c r="AA2546" s="112"/>
      <c r="AB2546" s="116"/>
      <c r="AD2546" s="64" t="s">
        <v>96</v>
      </c>
    </row>
    <row r="2547" spans="1:37">
      <c r="A2547" s="110" t="s">
        <v>125</v>
      </c>
      <c r="B2547" s="111"/>
      <c r="C2547" s="111"/>
      <c r="D2547" s="111"/>
      <c r="E2547" s="111"/>
      <c r="F2547" s="111"/>
      <c r="G2547" s="112"/>
      <c r="H2547" s="111"/>
      <c r="I2547" s="111"/>
      <c r="J2547" s="112"/>
      <c r="K2547" s="118"/>
      <c r="L2547" s="119"/>
      <c r="M2547" s="112"/>
      <c r="N2547" s="116"/>
      <c r="O2547" s="117" t="s">
        <v>125</v>
      </c>
      <c r="P2547" s="111"/>
      <c r="Q2547" s="111"/>
      <c r="R2547" s="111"/>
      <c r="S2547" s="111"/>
      <c r="T2547" s="111"/>
      <c r="U2547" s="112"/>
      <c r="V2547" s="111"/>
      <c r="W2547" s="111"/>
      <c r="X2547" s="112"/>
      <c r="Y2547" s="118"/>
      <c r="Z2547" s="119"/>
      <c r="AA2547" s="112"/>
      <c r="AB2547" s="116"/>
      <c r="AD2547" s="120"/>
      <c r="AE2547" s="58"/>
      <c r="AF2547" s="58"/>
      <c r="AG2547" s="58"/>
      <c r="AH2547" s="58"/>
      <c r="AI2547" s="58"/>
      <c r="AJ2547" s="58"/>
      <c r="AK2547" s="58"/>
    </row>
    <row r="2548" spans="1:37">
      <c r="A2548" s="110" t="s">
        <v>126</v>
      </c>
      <c r="B2548" s="111"/>
      <c r="C2548" s="111"/>
      <c r="D2548" s="111"/>
      <c r="E2548" s="111"/>
      <c r="F2548" s="111"/>
      <c r="G2548" s="112"/>
      <c r="H2548" s="111"/>
      <c r="I2548" s="111"/>
      <c r="J2548" s="112"/>
      <c r="K2548" s="118"/>
      <c r="L2548" s="119"/>
      <c r="M2548" s="112"/>
      <c r="N2548" s="116"/>
      <c r="O2548" s="117" t="s">
        <v>126</v>
      </c>
      <c r="P2548" s="111"/>
      <c r="Q2548" s="111"/>
      <c r="R2548" s="111"/>
      <c r="S2548" s="111"/>
      <c r="T2548" s="111"/>
      <c r="U2548" s="112"/>
      <c r="V2548" s="111"/>
      <c r="W2548" s="111"/>
      <c r="X2548" s="112"/>
      <c r="Y2548" s="118"/>
      <c r="Z2548" s="119"/>
      <c r="AA2548" s="112"/>
      <c r="AB2548" s="116"/>
      <c r="AD2548" s="64" t="s">
        <v>127</v>
      </c>
    </row>
    <row r="2549" spans="1:37">
      <c r="A2549" s="121" t="s">
        <v>128</v>
      </c>
      <c r="B2549" s="58"/>
      <c r="C2549" s="58"/>
      <c r="D2549" s="58"/>
      <c r="E2549" s="58"/>
      <c r="F2549" s="58"/>
      <c r="G2549" s="72"/>
      <c r="H2549" s="58"/>
      <c r="I2549" s="58"/>
      <c r="J2549" s="72"/>
      <c r="K2549" s="122"/>
      <c r="L2549" s="123"/>
      <c r="M2549" s="72"/>
      <c r="N2549" s="59"/>
      <c r="O2549" s="124" t="s">
        <v>128</v>
      </c>
      <c r="P2549" s="58"/>
      <c r="Q2549" s="58"/>
      <c r="R2549" s="58"/>
      <c r="S2549" s="58"/>
      <c r="T2549" s="58"/>
      <c r="U2549" s="72"/>
      <c r="V2549" s="58"/>
      <c r="W2549" s="58"/>
      <c r="X2549" s="72"/>
      <c r="Y2549" s="122"/>
      <c r="Z2549" s="123"/>
      <c r="AA2549" s="72"/>
      <c r="AB2549" s="59"/>
      <c r="AD2549" s="125"/>
      <c r="AE2549" s="125" t="str">
        <f>Daten!$A$35</f>
        <v>Fredenbeck</v>
      </c>
      <c r="AF2549" s="58"/>
      <c r="AG2549" s="58"/>
      <c r="AH2549" s="58"/>
      <c r="AI2549" s="58"/>
      <c r="AJ2549" s="58"/>
      <c r="AK2549" s="58"/>
    </row>
    <row r="2550" spans="1:37">
      <c r="A2550" s="65" t="s">
        <v>129</v>
      </c>
      <c r="N2550" s="61"/>
      <c r="O2550" s="64" t="s">
        <v>129</v>
      </c>
      <c r="AB2550" s="61"/>
      <c r="AD2550" s="64" t="s">
        <v>130</v>
      </c>
    </row>
    <row r="2551" spans="1:37">
      <c r="A2551" s="57"/>
      <c r="B2551" s="58"/>
      <c r="C2551" s="58"/>
      <c r="D2551" s="58"/>
      <c r="E2551" s="58"/>
      <c r="F2551" s="58"/>
      <c r="G2551" s="58"/>
      <c r="H2551" s="58"/>
      <c r="I2551" s="58"/>
      <c r="J2551" s="58"/>
      <c r="K2551" s="58"/>
      <c r="L2551" s="58"/>
      <c r="M2551" s="58"/>
      <c r="N2551" s="59"/>
      <c r="O2551" s="58"/>
      <c r="P2551" s="58"/>
      <c r="Q2551" s="58"/>
      <c r="R2551" s="58"/>
      <c r="S2551" s="58"/>
      <c r="T2551" s="58"/>
      <c r="U2551" s="58"/>
      <c r="V2551" s="58"/>
      <c r="W2551" s="58"/>
      <c r="X2551" s="58"/>
      <c r="Y2551" s="58"/>
      <c r="Z2551" s="58"/>
      <c r="AA2551" s="58"/>
      <c r="AB2551" s="59"/>
      <c r="AD2551" s="58"/>
      <c r="AE2551" s="126" t="str">
        <f>Daten!$A$32</f>
        <v>05.05.2017</v>
      </c>
      <c r="AF2551" s="58"/>
      <c r="AG2551" s="58"/>
      <c r="AH2551" s="58"/>
      <c r="AI2551" s="58"/>
      <c r="AJ2551" s="58"/>
      <c r="AK2551" s="58"/>
    </row>
    <row r="2552" spans="1:37" ht="12" customHeight="1">
      <c r="A2552" s="127"/>
    </row>
    <row r="2553" spans="1:37">
      <c r="A2553" s="51" t="s">
        <v>95</v>
      </c>
      <c r="B2553" s="52"/>
      <c r="C2553" s="52"/>
      <c r="D2553" s="52"/>
      <c r="E2553" s="53"/>
      <c r="F2553" s="54" t="s">
        <v>96</v>
      </c>
      <c r="G2553" s="52"/>
      <c r="H2553" s="52"/>
      <c r="I2553" s="52"/>
      <c r="J2553" s="52"/>
      <c r="K2553" s="52"/>
      <c r="L2553" s="52"/>
      <c r="M2553" s="52"/>
      <c r="N2553" s="52"/>
      <c r="O2553" s="52"/>
      <c r="P2553" s="53"/>
      <c r="Q2553" s="54" t="s">
        <v>97</v>
      </c>
      <c r="R2553" s="52"/>
      <c r="S2553" s="52"/>
      <c r="T2553" s="52"/>
      <c r="U2553" s="52"/>
      <c r="V2553" s="52"/>
      <c r="W2553" s="52"/>
      <c r="X2553" s="52"/>
      <c r="Y2553" s="52"/>
      <c r="Z2553" s="52"/>
      <c r="AA2553" s="52"/>
      <c r="AB2553" s="53"/>
      <c r="AC2553" s="55" t="s">
        <v>98</v>
      </c>
    </row>
    <row r="2554" spans="1:37">
      <c r="A2554" s="57"/>
      <c r="B2554" s="58"/>
      <c r="C2554" s="58"/>
      <c r="D2554" s="58"/>
      <c r="E2554" s="59"/>
      <c r="F2554" s="58"/>
      <c r="G2554" s="58"/>
      <c r="H2554" s="58"/>
      <c r="I2554" s="58"/>
      <c r="J2554" s="58"/>
      <c r="K2554" s="58"/>
      <c r="L2554" s="58"/>
      <c r="M2554" s="58"/>
      <c r="N2554" s="58"/>
      <c r="O2554" s="58"/>
      <c r="P2554" s="59"/>
      <c r="Q2554" s="58"/>
      <c r="R2554" s="58" t="e">
        <f ca="1">SamstagHaupt!P103</f>
        <v>#N/A</v>
      </c>
      <c r="S2554" s="58"/>
      <c r="T2554" s="58"/>
      <c r="U2554" s="58"/>
      <c r="V2554" s="58"/>
      <c r="W2554" s="58"/>
      <c r="X2554" s="58"/>
      <c r="Y2554" s="58"/>
      <c r="Z2554" s="58"/>
      <c r="AA2554" s="58" t="str">
        <f>SamstagHaupt!N103</f>
        <v>M50</v>
      </c>
      <c r="AB2554" s="59"/>
      <c r="AC2554" s="55" t="s">
        <v>99</v>
      </c>
    </row>
    <row r="2555" spans="1:37" ht="15.95" customHeight="1">
      <c r="A2555" s="60" t="s">
        <v>100</v>
      </c>
      <c r="C2555" s="56" t="e">
        <f ca="1">SamstagHaupt!I103</f>
        <v>#N/A</v>
      </c>
      <c r="M2555" s="61"/>
      <c r="N2555" s="62" t="s">
        <v>101</v>
      </c>
      <c r="O2555" s="63"/>
      <c r="P2555" s="56" t="e">
        <f ca="1">SamstagHaupt!M103</f>
        <v>#N/A</v>
      </c>
      <c r="AB2555" s="61"/>
    </row>
    <row r="2556" spans="1:37">
      <c r="A2556" s="57"/>
      <c r="B2556" s="58"/>
      <c r="C2556" s="58"/>
      <c r="M2556" s="61"/>
      <c r="N2556" s="62"/>
      <c r="AB2556" s="61"/>
      <c r="AD2556" s="64" t="s">
        <v>37</v>
      </c>
      <c r="AG2556" s="64" t="s">
        <v>102</v>
      </c>
      <c r="AJ2556" s="64" t="s">
        <v>39</v>
      </c>
    </row>
    <row r="2557" spans="1:37">
      <c r="A2557" s="65" t="s">
        <v>100</v>
      </c>
      <c r="C2557" s="66"/>
      <c r="D2557" s="67"/>
      <c r="E2557" s="67"/>
      <c r="F2557" s="67"/>
      <c r="G2557" s="67"/>
      <c r="H2557" s="68"/>
      <c r="I2557" s="67"/>
      <c r="J2557" s="67"/>
      <c r="K2557" s="67"/>
      <c r="L2557" s="67"/>
      <c r="M2557" s="68"/>
      <c r="N2557" s="67"/>
      <c r="O2557" s="67"/>
      <c r="P2557" s="67"/>
      <c r="Q2557" s="67"/>
      <c r="R2557" s="68"/>
      <c r="S2557" s="67"/>
      <c r="T2557" s="67"/>
      <c r="U2557" s="67"/>
      <c r="V2557" s="67"/>
      <c r="W2557" s="68"/>
      <c r="X2557" s="67"/>
      <c r="Y2557" s="67"/>
      <c r="Z2557" s="67"/>
      <c r="AA2557" s="67"/>
      <c r="AB2557" s="68"/>
      <c r="AC2557" s="62"/>
      <c r="AD2557" s="69"/>
      <c r="AE2557" s="53"/>
      <c r="AF2557" s="62"/>
      <c r="AG2557" s="69"/>
      <c r="AH2557" s="53"/>
      <c r="AJ2557" s="69"/>
      <c r="AK2557" s="53"/>
    </row>
    <row r="2558" spans="1:37">
      <c r="A2558" s="70" t="s">
        <v>101</v>
      </c>
      <c r="B2558" s="58"/>
      <c r="C2558" s="71"/>
      <c r="D2558" s="72"/>
      <c r="E2558" s="72"/>
      <c r="F2558" s="72"/>
      <c r="G2558" s="72"/>
      <c r="H2558" s="59"/>
      <c r="I2558" s="72"/>
      <c r="J2558" s="72"/>
      <c r="K2558" s="72"/>
      <c r="L2558" s="72"/>
      <c r="M2558" s="59"/>
      <c r="N2558" s="72"/>
      <c r="O2558" s="72"/>
      <c r="P2558" s="72"/>
      <c r="Q2558" s="72"/>
      <c r="R2558" s="59"/>
      <c r="S2558" s="72"/>
      <c r="T2558" s="72"/>
      <c r="U2558" s="72"/>
      <c r="V2558" s="72"/>
      <c r="W2558" s="59"/>
      <c r="X2558" s="72"/>
      <c r="Y2558" s="72"/>
      <c r="Z2558" s="72"/>
      <c r="AA2558" s="72"/>
      <c r="AB2558" s="59"/>
      <c r="AC2558" s="62"/>
      <c r="AD2558" s="462">
        <f>SamstagHaupt!C103</f>
        <v>21</v>
      </c>
      <c r="AE2558" s="463"/>
      <c r="AF2558" s="62"/>
      <c r="AG2558" s="462">
        <f>SamstagHaupt!E103</f>
        <v>82</v>
      </c>
      <c r="AH2558" s="463"/>
      <c r="AJ2558" s="462">
        <f>SamstagHaupt!F103</f>
        <v>2</v>
      </c>
      <c r="AK2558" s="463"/>
    </row>
    <row r="2559" spans="1:37">
      <c r="A2559" s="65" t="s">
        <v>100</v>
      </c>
      <c r="C2559" s="66"/>
      <c r="D2559" s="67"/>
      <c r="E2559" s="67"/>
      <c r="F2559" s="67"/>
      <c r="G2559" s="67"/>
      <c r="H2559" s="68"/>
      <c r="I2559" s="67"/>
      <c r="J2559" s="67"/>
      <c r="K2559" s="67"/>
      <c r="L2559" s="67"/>
      <c r="M2559" s="68"/>
      <c r="N2559" s="67"/>
      <c r="O2559" s="67"/>
      <c r="P2559" s="67"/>
      <c r="Q2559" s="67"/>
      <c r="R2559" s="68"/>
      <c r="S2559" s="67"/>
      <c r="T2559" s="67"/>
      <c r="U2559" s="67"/>
      <c r="V2559" s="67"/>
      <c r="W2559" s="68"/>
      <c r="X2559" s="67"/>
      <c r="Y2559" s="67"/>
      <c r="Z2559" s="67"/>
      <c r="AA2559" s="67"/>
      <c r="AB2559" s="68"/>
      <c r="AC2559" s="62"/>
      <c r="AD2559" s="57"/>
      <c r="AE2559" s="59"/>
      <c r="AF2559" s="62"/>
      <c r="AG2559" s="57"/>
      <c r="AH2559" s="59"/>
      <c r="AJ2559" s="57"/>
      <c r="AK2559" s="59"/>
    </row>
    <row r="2560" spans="1:37">
      <c r="A2560" s="70" t="s">
        <v>101</v>
      </c>
      <c r="B2560" s="58"/>
      <c r="C2560" s="71"/>
      <c r="D2560" s="72"/>
      <c r="E2560" s="72"/>
      <c r="F2560" s="72"/>
      <c r="G2560" s="72"/>
      <c r="H2560" s="59"/>
      <c r="I2560" s="72"/>
      <c r="J2560" s="72"/>
      <c r="K2560" s="72"/>
      <c r="L2560" s="72"/>
      <c r="M2560" s="59"/>
      <c r="N2560" s="72"/>
      <c r="O2560" s="72"/>
      <c r="P2560" s="72"/>
      <c r="Q2560" s="72"/>
      <c r="R2560" s="59"/>
      <c r="S2560" s="72"/>
      <c r="T2560" s="72"/>
      <c r="U2560" s="72"/>
      <c r="V2560" s="72"/>
      <c r="W2560" s="59"/>
      <c r="X2560" s="72"/>
      <c r="Y2560" s="72"/>
      <c r="Z2560" s="72"/>
      <c r="AA2560" s="72"/>
      <c r="AB2560" s="59"/>
      <c r="AC2560" s="62"/>
      <c r="AD2560" s="62"/>
      <c r="AE2560" s="62"/>
      <c r="AF2560" s="62"/>
      <c r="AG2560" s="62"/>
    </row>
    <row r="2561" spans="1:37">
      <c r="A2561" s="65" t="s">
        <v>100</v>
      </c>
      <c r="C2561" s="66"/>
      <c r="D2561" s="67"/>
      <c r="E2561" s="67"/>
      <c r="F2561" s="67"/>
      <c r="G2561" s="67"/>
      <c r="H2561" s="68"/>
      <c r="I2561" s="67"/>
      <c r="J2561" s="67"/>
      <c r="K2561" s="67"/>
      <c r="L2561" s="67"/>
      <c r="M2561" s="68"/>
      <c r="N2561" s="67"/>
      <c r="O2561" s="67"/>
      <c r="P2561" s="67"/>
      <c r="Q2561" s="67"/>
      <c r="R2561" s="68"/>
      <c r="S2561" s="67"/>
      <c r="T2561" s="67"/>
      <c r="U2561" s="67"/>
      <c r="V2561" s="67"/>
      <c r="W2561" s="68"/>
      <c r="X2561" s="67"/>
      <c r="Y2561" s="67"/>
      <c r="Z2561" s="67"/>
      <c r="AA2561" s="67"/>
      <c r="AB2561" s="68"/>
      <c r="AC2561" s="62"/>
      <c r="AD2561" s="73" t="s">
        <v>103</v>
      </c>
      <c r="AE2561" s="62"/>
      <c r="AF2561" s="62"/>
      <c r="AG2561" s="62"/>
    </row>
    <row r="2562" spans="1:37">
      <c r="A2562" s="70" t="s">
        <v>101</v>
      </c>
      <c r="B2562" s="58"/>
      <c r="C2562" s="71"/>
      <c r="D2562" s="72"/>
      <c r="E2562" s="72"/>
      <c r="F2562" s="72"/>
      <c r="G2562" s="72"/>
      <c r="H2562" s="59"/>
      <c r="I2562" s="72"/>
      <c r="J2562" s="72"/>
      <c r="K2562" s="72"/>
      <c r="L2562" s="72"/>
      <c r="M2562" s="59"/>
      <c r="N2562" s="72"/>
      <c r="O2562" s="72"/>
      <c r="P2562" s="72"/>
      <c r="Q2562" s="72"/>
      <c r="R2562" s="59"/>
      <c r="S2562" s="72"/>
      <c r="T2562" s="72"/>
      <c r="U2562" s="72"/>
      <c r="V2562" s="72"/>
      <c r="W2562" s="59"/>
      <c r="X2562" s="72"/>
      <c r="Y2562" s="72"/>
      <c r="Z2562" s="72"/>
      <c r="AA2562" s="72"/>
      <c r="AB2562" s="59"/>
      <c r="AC2562" s="62"/>
      <c r="AD2562" s="62"/>
      <c r="AE2562" s="62"/>
      <c r="AF2562" s="62"/>
      <c r="AG2562" s="62"/>
    </row>
    <row r="2563" spans="1:37">
      <c r="A2563" s="65" t="s">
        <v>100</v>
      </c>
      <c r="C2563" s="66"/>
      <c r="D2563" s="67"/>
      <c r="E2563" s="67"/>
      <c r="F2563" s="67"/>
      <c r="G2563" s="67"/>
      <c r="H2563" s="68"/>
      <c r="I2563" s="67"/>
      <c r="J2563" s="67"/>
      <c r="K2563" s="67"/>
      <c r="L2563" s="67"/>
      <c r="M2563" s="68"/>
      <c r="N2563" s="67"/>
      <c r="O2563" s="67"/>
      <c r="P2563" s="67"/>
      <c r="Q2563" s="67"/>
      <c r="R2563" s="68"/>
      <c r="S2563" s="67"/>
      <c r="T2563" s="67"/>
      <c r="U2563" s="67"/>
      <c r="V2563" s="67"/>
      <c r="W2563" s="68"/>
      <c r="X2563" s="67"/>
      <c r="Y2563" s="67"/>
      <c r="Z2563" s="67"/>
      <c r="AA2563" s="67"/>
      <c r="AB2563" s="68"/>
      <c r="AC2563" s="62"/>
      <c r="AD2563" s="74" t="str">
        <f>Daten!$A$31</f>
        <v>DM Senioren 2017</v>
      </c>
      <c r="AE2563" s="58"/>
      <c r="AF2563" s="58"/>
      <c r="AG2563" s="58"/>
      <c r="AH2563" s="58"/>
      <c r="AI2563" s="58"/>
      <c r="AJ2563" s="58"/>
      <c r="AK2563" s="58"/>
    </row>
    <row r="2564" spans="1:37">
      <c r="A2564" s="70" t="s">
        <v>101</v>
      </c>
      <c r="B2564" s="58"/>
      <c r="C2564" s="71"/>
      <c r="D2564" s="72"/>
      <c r="E2564" s="72"/>
      <c r="F2564" s="72"/>
      <c r="G2564" s="72"/>
      <c r="H2564" s="59"/>
      <c r="I2564" s="72"/>
      <c r="J2564" s="72"/>
      <c r="K2564" s="72"/>
      <c r="L2564" s="72"/>
      <c r="M2564" s="59"/>
      <c r="N2564" s="72"/>
      <c r="O2564" s="72"/>
      <c r="P2564" s="72"/>
      <c r="Q2564" s="72"/>
      <c r="R2564" s="59"/>
      <c r="S2564" s="72"/>
      <c r="T2564" s="72"/>
      <c r="U2564" s="72"/>
      <c r="V2564" s="72"/>
      <c r="W2564" s="59"/>
      <c r="X2564" s="72"/>
      <c r="Y2564" s="72"/>
      <c r="Z2564" s="72"/>
      <c r="AA2564" s="72"/>
      <c r="AB2564" s="59"/>
      <c r="AC2564" s="62"/>
      <c r="AD2564" s="75" t="str">
        <f>SamstagHaupt!G103</f>
        <v>M50</v>
      </c>
      <c r="AE2564" s="76"/>
      <c r="AF2564" s="76"/>
      <c r="AG2564" s="75" t="s">
        <v>34</v>
      </c>
      <c r="AH2564" s="76"/>
      <c r="AI2564" s="76"/>
      <c r="AJ2564" s="76"/>
      <c r="AK2564" s="76"/>
    </row>
    <row r="2565" spans="1:37">
      <c r="A2565" s="65" t="s">
        <v>100</v>
      </c>
      <c r="C2565" s="66"/>
      <c r="D2565" s="67"/>
      <c r="E2565" s="67"/>
      <c r="F2565" s="67"/>
      <c r="G2565" s="67"/>
      <c r="H2565" s="68"/>
      <c r="I2565" s="67"/>
      <c r="J2565" s="67"/>
      <c r="K2565" s="67"/>
      <c r="L2565" s="67"/>
      <c r="M2565" s="68"/>
      <c r="N2565" s="67"/>
      <c r="O2565" s="67"/>
      <c r="P2565" s="67"/>
      <c r="Q2565" s="67"/>
      <c r="R2565" s="68"/>
      <c r="S2565" s="67"/>
      <c r="T2565" s="67"/>
      <c r="U2565" s="67"/>
      <c r="V2565" s="67"/>
      <c r="W2565" s="68"/>
      <c r="X2565" s="67"/>
      <c r="Y2565" s="67"/>
      <c r="Z2565" s="67"/>
      <c r="AA2565" s="67"/>
      <c r="AB2565" s="68"/>
      <c r="AC2565" s="62"/>
      <c r="AD2565" s="77"/>
      <c r="AE2565" s="62"/>
      <c r="AF2565" s="62"/>
      <c r="AG2565" s="62"/>
      <c r="AH2565" s="62"/>
      <c r="AI2565" s="62"/>
      <c r="AJ2565" s="62"/>
      <c r="AK2565" s="62"/>
    </row>
    <row r="2566" spans="1:37">
      <c r="A2566" s="70" t="s">
        <v>101</v>
      </c>
      <c r="B2566" s="58"/>
      <c r="C2566" s="71"/>
      <c r="D2566" s="72"/>
      <c r="E2566" s="72"/>
      <c r="F2566" s="72"/>
      <c r="G2566" s="72"/>
      <c r="H2566" s="59"/>
      <c r="I2566" s="72"/>
      <c r="J2566" s="72"/>
      <c r="K2566" s="72"/>
      <c r="L2566" s="72"/>
      <c r="M2566" s="59"/>
      <c r="N2566" s="72"/>
      <c r="O2566" s="72"/>
      <c r="P2566" s="72"/>
      <c r="Q2566" s="72"/>
      <c r="R2566" s="59"/>
      <c r="S2566" s="72"/>
      <c r="T2566" s="72"/>
      <c r="U2566" s="72"/>
      <c r="V2566" s="72"/>
      <c r="W2566" s="59"/>
      <c r="X2566" s="72"/>
      <c r="Y2566" s="72"/>
      <c r="Z2566" s="72"/>
      <c r="AA2566" s="72"/>
      <c r="AB2566" s="59"/>
      <c r="AC2566" s="62"/>
      <c r="AD2566" s="78" t="s">
        <v>104</v>
      </c>
      <c r="AE2566" s="76"/>
      <c r="AF2566" s="76"/>
      <c r="AG2566" s="76"/>
      <c r="AH2566" s="79"/>
      <c r="AI2566" s="76"/>
      <c r="AJ2566" s="76"/>
      <c r="AK2566" s="80"/>
    </row>
    <row r="2567" spans="1:37">
      <c r="D2567" s="64"/>
      <c r="AD2567" s="81"/>
      <c r="AE2567" s="52"/>
      <c r="AF2567" s="52"/>
      <c r="AG2567" s="52"/>
      <c r="AH2567" s="82"/>
      <c r="AI2567" s="52"/>
      <c r="AJ2567" s="52"/>
      <c r="AK2567" s="53"/>
    </row>
    <row r="2568" spans="1:37">
      <c r="A2568" s="83" t="s">
        <v>105</v>
      </c>
      <c r="B2568" s="76"/>
      <c r="C2568" s="80"/>
      <c r="D2568" s="84"/>
      <c r="E2568" s="84" t="s">
        <v>100</v>
      </c>
      <c r="F2568" s="85" t="s">
        <v>21</v>
      </c>
      <c r="G2568" s="84" t="s">
        <v>101</v>
      </c>
      <c r="H2568" s="86"/>
      <c r="I2568" s="84" t="s">
        <v>106</v>
      </c>
      <c r="J2568" s="84"/>
      <c r="K2568" s="84"/>
      <c r="L2568" s="84"/>
      <c r="M2568" s="86"/>
      <c r="N2568" s="84" t="s">
        <v>107</v>
      </c>
      <c r="O2568" s="84"/>
      <c r="P2568" s="84"/>
      <c r="Q2568" s="84"/>
      <c r="R2568" s="86"/>
      <c r="S2568" s="73"/>
      <c r="T2568" s="73"/>
      <c r="AD2568" s="87" t="s">
        <v>108</v>
      </c>
      <c r="AE2568" s="58"/>
      <c r="AF2568" s="58"/>
      <c r="AG2568" s="58"/>
      <c r="AH2568" s="72"/>
      <c r="AI2568" s="58"/>
      <c r="AJ2568" s="58"/>
      <c r="AK2568" s="59"/>
    </row>
    <row r="2569" spans="1:37">
      <c r="A2569" s="60"/>
      <c r="C2569" s="61"/>
      <c r="H2569" s="61"/>
      <c r="M2569" s="61"/>
      <c r="N2569" s="88"/>
      <c r="O2569" s="89"/>
      <c r="P2569" s="89"/>
      <c r="Q2569" s="89"/>
      <c r="R2569" s="90"/>
      <c r="S2569" s="62"/>
      <c r="T2569" s="56" t="s">
        <v>109</v>
      </c>
      <c r="AD2569" s="91"/>
      <c r="AE2569" s="62"/>
      <c r="AF2569" s="62"/>
      <c r="AG2569" s="62"/>
      <c r="AH2569" s="92"/>
      <c r="AI2569" s="62"/>
      <c r="AJ2569" s="62"/>
      <c r="AK2569" s="61"/>
    </row>
    <row r="2570" spans="1:37">
      <c r="A2570" s="93" t="s">
        <v>110</v>
      </c>
      <c r="B2570" s="58"/>
      <c r="C2570" s="59"/>
      <c r="D2570" s="58"/>
      <c r="E2570" s="58"/>
      <c r="F2570" s="94" t="s">
        <v>21</v>
      </c>
      <c r="G2570" s="58"/>
      <c r="H2570" s="59"/>
      <c r="I2570" s="58"/>
      <c r="J2570" s="58"/>
      <c r="K2570" s="94" t="s">
        <v>21</v>
      </c>
      <c r="L2570" s="58"/>
      <c r="M2570" s="59"/>
      <c r="N2570" s="95"/>
      <c r="O2570" s="95"/>
      <c r="P2570" s="96"/>
      <c r="Q2570" s="97"/>
      <c r="R2570" s="98"/>
      <c r="S2570" s="62"/>
      <c r="T2570" s="62"/>
      <c r="AD2570" s="87" t="s">
        <v>111</v>
      </c>
      <c r="AE2570" s="58"/>
      <c r="AF2570" s="58"/>
      <c r="AG2570" s="58"/>
      <c r="AH2570" s="72"/>
      <c r="AI2570" s="58"/>
      <c r="AJ2570" s="58"/>
      <c r="AK2570" s="59"/>
    </row>
    <row r="2571" spans="1:37">
      <c r="A2571" s="60"/>
      <c r="C2571" s="61"/>
      <c r="H2571" s="61"/>
      <c r="K2571" s="99"/>
      <c r="M2571" s="61"/>
      <c r="N2571" s="62"/>
      <c r="Q2571" s="100"/>
      <c r="R2571" s="61"/>
      <c r="S2571" s="62"/>
      <c r="T2571" s="58"/>
      <c r="U2571" s="58"/>
      <c r="V2571" s="58"/>
      <c r="W2571" s="58"/>
      <c r="X2571" s="58"/>
      <c r="Y2571" s="58"/>
      <c r="Z2571" s="58"/>
      <c r="AA2571" s="58"/>
      <c r="AB2571" s="58"/>
      <c r="AC2571" s="62"/>
      <c r="AD2571" s="91"/>
      <c r="AE2571" s="62"/>
      <c r="AF2571" s="62"/>
      <c r="AG2571" s="62"/>
      <c r="AH2571" s="92"/>
      <c r="AI2571" s="62"/>
      <c r="AJ2571" s="62"/>
      <c r="AK2571" s="61"/>
    </row>
    <row r="2572" spans="1:37">
      <c r="A2572" s="93" t="s">
        <v>112</v>
      </c>
      <c r="B2572" s="58"/>
      <c r="C2572" s="59"/>
      <c r="D2572" s="58"/>
      <c r="E2572" s="58"/>
      <c r="F2572" s="94" t="s">
        <v>21</v>
      </c>
      <c r="G2572" s="58"/>
      <c r="H2572" s="59"/>
      <c r="I2572" s="58"/>
      <c r="J2572" s="58"/>
      <c r="K2572" s="94" t="s">
        <v>21</v>
      </c>
      <c r="L2572" s="58"/>
      <c r="M2572" s="59"/>
      <c r="N2572" s="58"/>
      <c r="O2572" s="58"/>
      <c r="P2572" s="94" t="s">
        <v>21</v>
      </c>
      <c r="Q2572" s="101"/>
      <c r="R2572" s="59"/>
      <c r="S2572" s="62"/>
      <c r="T2572" s="62"/>
      <c r="AD2572" s="87" t="s">
        <v>113</v>
      </c>
      <c r="AE2572" s="58"/>
      <c r="AF2572" s="58"/>
      <c r="AG2572" s="58"/>
      <c r="AH2572" s="72"/>
      <c r="AI2572" s="58"/>
      <c r="AJ2572" s="58"/>
      <c r="AK2572" s="59"/>
    </row>
    <row r="2573" spans="1:37">
      <c r="AD2573" s="91" t="s">
        <v>114</v>
      </c>
      <c r="AE2573" s="62"/>
      <c r="AF2573" s="62"/>
      <c r="AG2573" s="62"/>
      <c r="AH2573" s="92"/>
      <c r="AI2573" s="62"/>
      <c r="AJ2573" s="62"/>
      <c r="AK2573" s="61"/>
    </row>
    <row r="2574" spans="1:37">
      <c r="A2574" s="102"/>
      <c r="B2574" s="76"/>
      <c r="C2574" s="76"/>
      <c r="D2574" s="76"/>
      <c r="E2574" s="76" t="s">
        <v>100</v>
      </c>
      <c r="F2574" s="76"/>
      <c r="G2574" s="76"/>
      <c r="H2574" s="76"/>
      <c r="I2574" s="76"/>
      <c r="J2574" s="76"/>
      <c r="K2574" s="76"/>
      <c r="L2574" s="76"/>
      <c r="M2574" s="76"/>
      <c r="N2574" s="85" t="s">
        <v>40</v>
      </c>
      <c r="O2574" s="76"/>
      <c r="P2574" s="76"/>
      <c r="Q2574" s="76"/>
      <c r="R2574" s="76"/>
      <c r="S2574" s="76"/>
      <c r="T2574" s="76" t="s">
        <v>101</v>
      </c>
      <c r="U2574" s="76"/>
      <c r="V2574" s="76"/>
      <c r="W2574" s="76"/>
      <c r="X2574" s="76"/>
      <c r="Y2574" s="76"/>
      <c r="Z2574" s="76"/>
      <c r="AA2574" s="76"/>
      <c r="AB2574" s="80"/>
      <c r="AD2574" s="87" t="s">
        <v>115</v>
      </c>
      <c r="AE2574" s="58"/>
      <c r="AF2574" s="58"/>
      <c r="AG2574" s="58"/>
      <c r="AH2574" s="72"/>
      <c r="AI2574" s="58"/>
      <c r="AJ2574" s="58"/>
      <c r="AK2574" s="59"/>
    </row>
    <row r="2575" spans="1:37">
      <c r="A2575" s="103" t="s">
        <v>116</v>
      </c>
      <c r="B2575" s="104" t="s">
        <v>117</v>
      </c>
      <c r="C2575" s="104"/>
      <c r="D2575" s="104"/>
      <c r="E2575" s="104"/>
      <c r="F2575" s="104"/>
      <c r="G2575" s="105"/>
      <c r="H2575" s="104" t="s">
        <v>118</v>
      </c>
      <c r="I2575" s="104"/>
      <c r="J2575" s="105"/>
      <c r="K2575" s="106" t="s">
        <v>119</v>
      </c>
      <c r="L2575" s="107" t="s">
        <v>120</v>
      </c>
      <c r="M2575" s="108"/>
      <c r="N2575" s="109" t="s">
        <v>94</v>
      </c>
      <c r="O2575" s="105" t="s">
        <v>116</v>
      </c>
      <c r="P2575" s="104" t="s">
        <v>117</v>
      </c>
      <c r="Q2575" s="104"/>
      <c r="R2575" s="104"/>
      <c r="S2575" s="104"/>
      <c r="T2575" s="104"/>
      <c r="U2575" s="105"/>
      <c r="V2575" s="104" t="s">
        <v>118</v>
      </c>
      <c r="W2575" s="104"/>
      <c r="X2575" s="105"/>
      <c r="Y2575" s="106" t="s">
        <v>119</v>
      </c>
      <c r="Z2575" s="107" t="s">
        <v>120</v>
      </c>
      <c r="AA2575" s="108"/>
      <c r="AB2575" s="109" t="s">
        <v>94</v>
      </c>
    </row>
    <row r="2576" spans="1:37">
      <c r="A2576" s="110" t="s">
        <v>121</v>
      </c>
      <c r="B2576" s="111"/>
      <c r="C2576" s="111"/>
      <c r="D2576" s="111"/>
      <c r="E2576" s="111"/>
      <c r="F2576" s="111"/>
      <c r="G2576" s="112"/>
      <c r="H2576" s="111"/>
      <c r="I2576" s="111"/>
      <c r="J2576" s="112"/>
      <c r="K2576" s="113"/>
      <c r="L2576" s="114"/>
      <c r="M2576" s="115"/>
      <c r="N2576" s="116"/>
      <c r="O2576" s="117" t="s">
        <v>121</v>
      </c>
      <c r="P2576" s="111"/>
      <c r="Q2576" s="111"/>
      <c r="R2576" s="111"/>
      <c r="S2576" s="111"/>
      <c r="T2576" s="111"/>
      <c r="U2576" s="112"/>
      <c r="V2576" s="111"/>
      <c r="W2576" s="111"/>
      <c r="X2576" s="112"/>
      <c r="Y2576" s="113"/>
      <c r="Z2576" s="114"/>
      <c r="AA2576" s="115"/>
      <c r="AB2576" s="116"/>
      <c r="AD2576" s="64" t="s">
        <v>122</v>
      </c>
    </row>
    <row r="2577" spans="1:37">
      <c r="A2577" s="110" t="s">
        <v>123</v>
      </c>
      <c r="B2577" s="111"/>
      <c r="C2577" s="111"/>
      <c r="D2577" s="111"/>
      <c r="E2577" s="111"/>
      <c r="F2577" s="111"/>
      <c r="G2577" s="112"/>
      <c r="H2577" s="111"/>
      <c r="I2577" s="111"/>
      <c r="J2577" s="112"/>
      <c r="K2577" s="118"/>
      <c r="L2577" s="119"/>
      <c r="M2577" s="112"/>
      <c r="N2577" s="116"/>
      <c r="O2577" s="117" t="s">
        <v>123</v>
      </c>
      <c r="P2577" s="111"/>
      <c r="Q2577" s="111"/>
      <c r="R2577" s="111"/>
      <c r="S2577" s="111"/>
      <c r="T2577" s="111"/>
      <c r="U2577" s="112"/>
      <c r="V2577" s="111"/>
      <c r="W2577" s="111"/>
      <c r="X2577" s="112"/>
      <c r="Y2577" s="118"/>
      <c r="Z2577" s="119"/>
      <c r="AA2577" s="112"/>
      <c r="AB2577" s="116"/>
      <c r="AD2577" s="120"/>
      <c r="AE2577" s="58"/>
      <c r="AF2577" s="58"/>
      <c r="AG2577" s="58"/>
      <c r="AH2577" s="58"/>
      <c r="AI2577" s="58"/>
      <c r="AJ2577" s="58"/>
      <c r="AK2577" s="58"/>
    </row>
    <row r="2578" spans="1:37">
      <c r="A2578" s="110" t="s">
        <v>124</v>
      </c>
      <c r="B2578" s="111"/>
      <c r="C2578" s="111"/>
      <c r="D2578" s="111"/>
      <c r="E2578" s="111"/>
      <c r="F2578" s="111"/>
      <c r="G2578" s="112"/>
      <c r="H2578" s="111"/>
      <c r="I2578" s="111"/>
      <c r="J2578" s="112"/>
      <c r="K2578" s="118"/>
      <c r="L2578" s="119"/>
      <c r="M2578" s="112"/>
      <c r="N2578" s="116"/>
      <c r="O2578" s="117" t="s">
        <v>124</v>
      </c>
      <c r="P2578" s="111"/>
      <c r="Q2578" s="111"/>
      <c r="R2578" s="111"/>
      <c r="S2578" s="111"/>
      <c r="T2578" s="111"/>
      <c r="U2578" s="112"/>
      <c r="V2578" s="111"/>
      <c r="W2578" s="111"/>
      <c r="X2578" s="112"/>
      <c r="Y2578" s="118"/>
      <c r="Z2578" s="119"/>
      <c r="AA2578" s="112"/>
      <c r="AB2578" s="116"/>
      <c r="AD2578" s="64" t="s">
        <v>96</v>
      </c>
    </row>
    <row r="2579" spans="1:37">
      <c r="A2579" s="110" t="s">
        <v>125</v>
      </c>
      <c r="B2579" s="111"/>
      <c r="C2579" s="111"/>
      <c r="D2579" s="111"/>
      <c r="E2579" s="111"/>
      <c r="F2579" s="111"/>
      <c r="G2579" s="112"/>
      <c r="H2579" s="111"/>
      <c r="I2579" s="111"/>
      <c r="J2579" s="112"/>
      <c r="K2579" s="118"/>
      <c r="L2579" s="119"/>
      <c r="M2579" s="112"/>
      <c r="N2579" s="116"/>
      <c r="O2579" s="117" t="s">
        <v>125</v>
      </c>
      <c r="P2579" s="111"/>
      <c r="Q2579" s="111"/>
      <c r="R2579" s="111"/>
      <c r="S2579" s="111"/>
      <c r="T2579" s="111"/>
      <c r="U2579" s="112"/>
      <c r="V2579" s="111"/>
      <c r="W2579" s="111"/>
      <c r="X2579" s="112"/>
      <c r="Y2579" s="118"/>
      <c r="Z2579" s="119"/>
      <c r="AA2579" s="112"/>
      <c r="AB2579" s="116"/>
      <c r="AD2579" s="120"/>
      <c r="AE2579" s="58"/>
      <c r="AF2579" s="58"/>
      <c r="AG2579" s="58"/>
      <c r="AH2579" s="58"/>
      <c r="AI2579" s="58"/>
      <c r="AJ2579" s="58"/>
      <c r="AK2579" s="58"/>
    </row>
    <row r="2580" spans="1:37">
      <c r="A2580" s="110" t="s">
        <v>126</v>
      </c>
      <c r="B2580" s="111"/>
      <c r="C2580" s="111"/>
      <c r="D2580" s="111"/>
      <c r="E2580" s="111"/>
      <c r="F2580" s="111"/>
      <c r="G2580" s="112"/>
      <c r="H2580" s="111"/>
      <c r="I2580" s="111"/>
      <c r="J2580" s="112"/>
      <c r="K2580" s="118"/>
      <c r="L2580" s="119"/>
      <c r="M2580" s="112"/>
      <c r="N2580" s="116"/>
      <c r="O2580" s="117" t="s">
        <v>126</v>
      </c>
      <c r="P2580" s="111"/>
      <c r="Q2580" s="111"/>
      <c r="R2580" s="111"/>
      <c r="S2580" s="111"/>
      <c r="T2580" s="111"/>
      <c r="U2580" s="112"/>
      <c r="V2580" s="111"/>
      <c r="W2580" s="111"/>
      <c r="X2580" s="112"/>
      <c r="Y2580" s="118"/>
      <c r="Z2580" s="119"/>
      <c r="AA2580" s="112"/>
      <c r="AB2580" s="116"/>
      <c r="AD2580" s="64" t="s">
        <v>127</v>
      </c>
    </row>
    <row r="2581" spans="1:37">
      <c r="A2581" s="121" t="s">
        <v>128</v>
      </c>
      <c r="B2581" s="58"/>
      <c r="C2581" s="58"/>
      <c r="D2581" s="58"/>
      <c r="E2581" s="58"/>
      <c r="F2581" s="58"/>
      <c r="G2581" s="72"/>
      <c r="H2581" s="58"/>
      <c r="I2581" s="58"/>
      <c r="J2581" s="72"/>
      <c r="K2581" s="122"/>
      <c r="L2581" s="123"/>
      <c r="M2581" s="72"/>
      <c r="N2581" s="59"/>
      <c r="O2581" s="124" t="s">
        <v>128</v>
      </c>
      <c r="P2581" s="58"/>
      <c r="Q2581" s="58"/>
      <c r="R2581" s="58"/>
      <c r="S2581" s="58"/>
      <c r="T2581" s="58"/>
      <c r="U2581" s="72"/>
      <c r="V2581" s="58"/>
      <c r="W2581" s="58"/>
      <c r="X2581" s="72"/>
      <c r="Y2581" s="122"/>
      <c r="Z2581" s="123"/>
      <c r="AA2581" s="72"/>
      <c r="AB2581" s="59"/>
      <c r="AD2581" s="120"/>
      <c r="AE2581" s="125" t="str">
        <f>Daten!$A$35</f>
        <v>Fredenbeck</v>
      </c>
      <c r="AF2581" s="58"/>
      <c r="AG2581" s="58"/>
      <c r="AH2581" s="58"/>
      <c r="AI2581" s="58"/>
      <c r="AJ2581" s="58"/>
      <c r="AK2581" s="58"/>
    </row>
    <row r="2582" spans="1:37">
      <c r="A2582" s="65" t="s">
        <v>129</v>
      </c>
      <c r="N2582" s="61"/>
      <c r="O2582" s="64" t="s">
        <v>129</v>
      </c>
      <c r="AB2582" s="61"/>
      <c r="AD2582" s="64" t="s">
        <v>130</v>
      </c>
    </row>
    <row r="2583" spans="1:37">
      <c r="A2583" s="57"/>
      <c r="B2583" s="58"/>
      <c r="C2583" s="58"/>
      <c r="D2583" s="58"/>
      <c r="E2583" s="58"/>
      <c r="F2583" s="58"/>
      <c r="G2583" s="58"/>
      <c r="H2583" s="58"/>
      <c r="I2583" s="58"/>
      <c r="J2583" s="58"/>
      <c r="K2583" s="58"/>
      <c r="L2583" s="58"/>
      <c r="M2583" s="58"/>
      <c r="N2583" s="59"/>
      <c r="O2583" s="58"/>
      <c r="P2583" s="58"/>
      <c r="Q2583" s="58"/>
      <c r="R2583" s="58"/>
      <c r="S2583" s="58"/>
      <c r="T2583" s="58"/>
      <c r="U2583" s="58"/>
      <c r="V2583" s="58"/>
      <c r="W2583" s="58"/>
      <c r="X2583" s="58"/>
      <c r="Y2583" s="58"/>
      <c r="Z2583" s="58"/>
      <c r="AA2583" s="58"/>
      <c r="AB2583" s="59"/>
      <c r="AD2583" s="58"/>
      <c r="AE2583" s="126" t="str">
        <f>Daten!$A$32</f>
        <v>05.05.2017</v>
      </c>
      <c r="AF2583" s="58"/>
      <c r="AG2583" s="58"/>
      <c r="AH2583" s="58"/>
      <c r="AI2583" s="58"/>
      <c r="AJ2583" s="58"/>
      <c r="AK2583" s="58"/>
    </row>
    <row r="2584" spans="1:37">
      <c r="A2584" s="51" t="s">
        <v>95</v>
      </c>
      <c r="B2584" s="52"/>
      <c r="C2584" s="52"/>
      <c r="D2584" s="52"/>
      <c r="E2584" s="53"/>
      <c r="F2584" s="54" t="s">
        <v>96</v>
      </c>
      <c r="G2584" s="52"/>
      <c r="H2584" s="52"/>
      <c r="I2584" s="52"/>
      <c r="J2584" s="52"/>
      <c r="K2584" s="52"/>
      <c r="L2584" s="52"/>
      <c r="M2584" s="52"/>
      <c r="N2584" s="52"/>
      <c r="O2584" s="52"/>
      <c r="P2584" s="53"/>
      <c r="Q2584" s="54" t="s">
        <v>97</v>
      </c>
      <c r="R2584" s="52"/>
      <c r="S2584" s="52"/>
      <c r="T2584" s="52"/>
      <c r="U2584" s="52"/>
      <c r="V2584" s="52"/>
      <c r="W2584" s="52"/>
      <c r="X2584" s="52"/>
      <c r="Y2584" s="52"/>
      <c r="Z2584" s="52"/>
      <c r="AA2584" s="52"/>
      <c r="AB2584" s="53"/>
      <c r="AC2584" s="55" t="s">
        <v>98</v>
      </c>
    </row>
    <row r="2585" spans="1:37">
      <c r="A2585" s="57"/>
      <c r="B2585" s="58"/>
      <c r="C2585" s="58"/>
      <c r="D2585" s="58"/>
      <c r="E2585" s="59"/>
      <c r="F2585" s="58"/>
      <c r="G2585" s="58"/>
      <c r="H2585" s="58"/>
      <c r="I2585" s="58"/>
      <c r="J2585" s="58"/>
      <c r="K2585" s="58"/>
      <c r="L2585" s="58"/>
      <c r="M2585" s="58"/>
      <c r="N2585" s="58"/>
      <c r="O2585" s="58"/>
      <c r="P2585" s="59"/>
      <c r="Q2585" s="58"/>
      <c r="R2585" s="58" t="e">
        <f ca="1">SamstagHaupt!P104</f>
        <v>#N/A</v>
      </c>
      <c r="S2585" s="58"/>
      <c r="T2585" s="58"/>
      <c r="U2585" s="58"/>
      <c r="V2585" s="58"/>
      <c r="W2585" s="58"/>
      <c r="X2585" s="58"/>
      <c r="Y2585" s="58"/>
      <c r="Z2585" s="58"/>
      <c r="AA2585" s="58" t="str">
        <f>SamstagHaupt!N104</f>
        <v>F30</v>
      </c>
      <c r="AB2585" s="59"/>
      <c r="AC2585" s="55" t="s">
        <v>99</v>
      </c>
    </row>
    <row r="2586" spans="1:37" ht="15.95" customHeight="1">
      <c r="A2586" s="60" t="s">
        <v>100</v>
      </c>
      <c r="C2586" s="56" t="e">
        <f ca="1">SamstagHaupt!I104</f>
        <v>#N/A</v>
      </c>
      <c r="M2586" s="61"/>
      <c r="N2586" s="62" t="s">
        <v>101</v>
      </c>
      <c r="O2586" s="63"/>
      <c r="P2586" s="56" t="e">
        <f ca="1">SamstagHaupt!M104</f>
        <v>#N/A</v>
      </c>
      <c r="AB2586" s="61"/>
    </row>
    <row r="2587" spans="1:37">
      <c r="A2587" s="57"/>
      <c r="B2587" s="58"/>
      <c r="C2587" s="58"/>
      <c r="M2587" s="61"/>
      <c r="N2587" s="62"/>
      <c r="AB2587" s="61"/>
      <c r="AD2587" s="64" t="s">
        <v>37</v>
      </c>
      <c r="AG2587" s="64" t="s">
        <v>102</v>
      </c>
      <c r="AJ2587" s="64" t="s">
        <v>39</v>
      </c>
    </row>
    <row r="2588" spans="1:37">
      <c r="A2588" s="65" t="s">
        <v>100</v>
      </c>
      <c r="C2588" s="66"/>
      <c r="D2588" s="67"/>
      <c r="E2588" s="67"/>
      <c r="F2588" s="67"/>
      <c r="G2588" s="67"/>
      <c r="H2588" s="68"/>
      <c r="I2588" s="67"/>
      <c r="J2588" s="67"/>
      <c r="K2588" s="67"/>
      <c r="L2588" s="67"/>
      <c r="M2588" s="68"/>
      <c r="N2588" s="67"/>
      <c r="O2588" s="67"/>
      <c r="P2588" s="67"/>
      <c r="Q2588" s="67"/>
      <c r="R2588" s="68"/>
      <c r="S2588" s="67"/>
      <c r="T2588" s="67"/>
      <c r="U2588" s="67"/>
      <c r="V2588" s="67"/>
      <c r="W2588" s="68"/>
      <c r="X2588" s="67"/>
      <c r="Y2588" s="67"/>
      <c r="Z2588" s="67"/>
      <c r="AA2588" s="67"/>
      <c r="AB2588" s="68"/>
      <c r="AC2588" s="62"/>
      <c r="AD2588" s="69"/>
      <c r="AE2588" s="53"/>
      <c r="AF2588" s="62"/>
      <c r="AG2588" s="69"/>
      <c r="AH2588" s="53"/>
      <c r="AJ2588" s="69"/>
      <c r="AK2588" s="53"/>
    </row>
    <row r="2589" spans="1:37">
      <c r="A2589" s="70" t="s">
        <v>101</v>
      </c>
      <c r="B2589" s="58"/>
      <c r="C2589" s="71"/>
      <c r="D2589" s="72"/>
      <c r="E2589" s="72"/>
      <c r="F2589" s="72"/>
      <c r="G2589" s="72"/>
      <c r="H2589" s="59"/>
      <c r="I2589" s="72"/>
      <c r="J2589" s="72"/>
      <c r="K2589" s="72"/>
      <c r="L2589" s="72"/>
      <c r="M2589" s="59"/>
      <c r="N2589" s="72"/>
      <c r="O2589" s="72"/>
      <c r="P2589" s="72"/>
      <c r="Q2589" s="72"/>
      <c r="R2589" s="59"/>
      <c r="S2589" s="72"/>
      <c r="T2589" s="72"/>
      <c r="U2589" s="72"/>
      <c r="V2589" s="72"/>
      <c r="W2589" s="59"/>
      <c r="X2589" s="72"/>
      <c r="Y2589" s="72"/>
      <c r="Z2589" s="72"/>
      <c r="AA2589" s="72"/>
      <c r="AB2589" s="59"/>
      <c r="AC2589" s="62"/>
      <c r="AD2589" s="462">
        <f>SamstagHaupt!C104</f>
        <v>21</v>
      </c>
      <c r="AE2589" s="463"/>
      <c r="AF2589" s="62"/>
      <c r="AG2589" s="462">
        <f>SamstagHaupt!E104</f>
        <v>83</v>
      </c>
      <c r="AH2589" s="463"/>
      <c r="AJ2589" s="462">
        <f>SamstagHaupt!F104</f>
        <v>3</v>
      </c>
      <c r="AK2589" s="463"/>
    </row>
    <row r="2590" spans="1:37">
      <c r="A2590" s="65" t="s">
        <v>100</v>
      </c>
      <c r="C2590" s="66"/>
      <c r="D2590" s="67"/>
      <c r="E2590" s="67"/>
      <c r="F2590" s="67"/>
      <c r="G2590" s="67"/>
      <c r="H2590" s="68"/>
      <c r="I2590" s="67"/>
      <c r="J2590" s="67"/>
      <c r="K2590" s="67"/>
      <c r="L2590" s="67"/>
      <c r="M2590" s="68"/>
      <c r="N2590" s="67"/>
      <c r="O2590" s="67"/>
      <c r="P2590" s="67"/>
      <c r="Q2590" s="67"/>
      <c r="R2590" s="68"/>
      <c r="S2590" s="67"/>
      <c r="T2590" s="67"/>
      <c r="U2590" s="67"/>
      <c r="V2590" s="67"/>
      <c r="W2590" s="68"/>
      <c r="X2590" s="67"/>
      <c r="Y2590" s="67"/>
      <c r="Z2590" s="67"/>
      <c r="AA2590" s="67"/>
      <c r="AB2590" s="68"/>
      <c r="AC2590" s="62"/>
      <c r="AD2590" s="57"/>
      <c r="AE2590" s="59"/>
      <c r="AF2590" s="62"/>
      <c r="AG2590" s="57"/>
      <c r="AH2590" s="59"/>
      <c r="AJ2590" s="57"/>
      <c r="AK2590" s="59"/>
    </row>
    <row r="2591" spans="1:37">
      <c r="A2591" s="70" t="s">
        <v>101</v>
      </c>
      <c r="B2591" s="58"/>
      <c r="C2591" s="71"/>
      <c r="D2591" s="72"/>
      <c r="E2591" s="72"/>
      <c r="F2591" s="72"/>
      <c r="G2591" s="72"/>
      <c r="H2591" s="59"/>
      <c r="I2591" s="72"/>
      <c r="J2591" s="72"/>
      <c r="K2591" s="72"/>
      <c r="L2591" s="72"/>
      <c r="M2591" s="59"/>
      <c r="N2591" s="72"/>
      <c r="O2591" s="72"/>
      <c r="P2591" s="72"/>
      <c r="Q2591" s="72"/>
      <c r="R2591" s="59"/>
      <c r="S2591" s="72"/>
      <c r="T2591" s="72"/>
      <c r="U2591" s="72"/>
      <c r="V2591" s="72"/>
      <c r="W2591" s="59"/>
      <c r="X2591" s="72"/>
      <c r="Y2591" s="72"/>
      <c r="Z2591" s="72"/>
      <c r="AA2591" s="72"/>
      <c r="AB2591" s="59"/>
      <c r="AC2591" s="62"/>
      <c r="AD2591" s="62"/>
      <c r="AE2591" s="62"/>
      <c r="AF2591" s="62"/>
      <c r="AG2591" s="62"/>
    </row>
    <row r="2592" spans="1:37">
      <c r="A2592" s="65" t="s">
        <v>100</v>
      </c>
      <c r="C2592" s="66"/>
      <c r="D2592" s="67"/>
      <c r="E2592" s="67"/>
      <c r="F2592" s="67"/>
      <c r="G2592" s="67"/>
      <c r="H2592" s="68"/>
      <c r="I2592" s="67"/>
      <c r="J2592" s="67"/>
      <c r="K2592" s="67"/>
      <c r="L2592" s="67"/>
      <c r="M2592" s="68"/>
      <c r="N2592" s="67"/>
      <c r="O2592" s="67"/>
      <c r="P2592" s="67"/>
      <c r="Q2592" s="67"/>
      <c r="R2592" s="68"/>
      <c r="S2592" s="67"/>
      <c r="T2592" s="67"/>
      <c r="U2592" s="67"/>
      <c r="V2592" s="67"/>
      <c r="W2592" s="68"/>
      <c r="X2592" s="67"/>
      <c r="Y2592" s="67"/>
      <c r="Z2592" s="67"/>
      <c r="AA2592" s="67"/>
      <c r="AB2592" s="68"/>
      <c r="AC2592" s="62"/>
      <c r="AD2592" s="73" t="s">
        <v>103</v>
      </c>
      <c r="AE2592" s="62"/>
      <c r="AF2592" s="62"/>
      <c r="AG2592" s="62"/>
    </row>
    <row r="2593" spans="1:37">
      <c r="A2593" s="70" t="s">
        <v>101</v>
      </c>
      <c r="B2593" s="58"/>
      <c r="C2593" s="71"/>
      <c r="D2593" s="72"/>
      <c r="E2593" s="72"/>
      <c r="F2593" s="72"/>
      <c r="G2593" s="72"/>
      <c r="H2593" s="59"/>
      <c r="I2593" s="72"/>
      <c r="J2593" s="72"/>
      <c r="K2593" s="72"/>
      <c r="L2593" s="72"/>
      <c r="M2593" s="59"/>
      <c r="N2593" s="72"/>
      <c r="O2593" s="72"/>
      <c r="P2593" s="72"/>
      <c r="Q2593" s="72"/>
      <c r="R2593" s="59"/>
      <c r="S2593" s="72"/>
      <c r="T2593" s="72"/>
      <c r="U2593" s="72"/>
      <c r="V2593" s="72"/>
      <c r="W2593" s="59"/>
      <c r="X2593" s="72"/>
      <c r="Y2593" s="72"/>
      <c r="Z2593" s="72"/>
      <c r="AA2593" s="72"/>
      <c r="AB2593" s="59"/>
      <c r="AC2593" s="62"/>
      <c r="AD2593" s="62"/>
      <c r="AE2593" s="62"/>
      <c r="AF2593" s="62"/>
      <c r="AG2593" s="62"/>
    </row>
    <row r="2594" spans="1:37">
      <c r="A2594" s="65" t="s">
        <v>100</v>
      </c>
      <c r="C2594" s="66"/>
      <c r="D2594" s="67"/>
      <c r="E2594" s="67"/>
      <c r="F2594" s="67"/>
      <c r="G2594" s="67"/>
      <c r="H2594" s="68"/>
      <c r="I2594" s="67"/>
      <c r="J2594" s="67"/>
      <c r="K2594" s="67"/>
      <c r="L2594" s="67"/>
      <c r="M2594" s="68"/>
      <c r="N2594" s="67"/>
      <c r="O2594" s="67"/>
      <c r="P2594" s="67"/>
      <c r="Q2594" s="67"/>
      <c r="R2594" s="68"/>
      <c r="S2594" s="67"/>
      <c r="T2594" s="67"/>
      <c r="U2594" s="67"/>
      <c r="V2594" s="67"/>
      <c r="W2594" s="68"/>
      <c r="X2594" s="67"/>
      <c r="Y2594" s="67"/>
      <c r="Z2594" s="67"/>
      <c r="AA2594" s="67"/>
      <c r="AB2594" s="68"/>
      <c r="AC2594" s="62"/>
      <c r="AD2594" s="74" t="str">
        <f>Daten!$A$31</f>
        <v>DM Senioren 2017</v>
      </c>
      <c r="AE2594" s="58"/>
      <c r="AF2594" s="58"/>
      <c r="AG2594" s="58"/>
      <c r="AH2594" s="58"/>
      <c r="AI2594" s="58"/>
      <c r="AJ2594" s="58"/>
      <c r="AK2594" s="58"/>
    </row>
    <row r="2595" spans="1:37">
      <c r="A2595" s="70" t="s">
        <v>101</v>
      </c>
      <c r="B2595" s="58"/>
      <c r="C2595" s="71"/>
      <c r="D2595" s="72"/>
      <c r="E2595" s="72"/>
      <c r="F2595" s="72"/>
      <c r="G2595" s="72"/>
      <c r="H2595" s="59"/>
      <c r="I2595" s="72"/>
      <c r="J2595" s="72"/>
      <c r="K2595" s="72"/>
      <c r="L2595" s="72"/>
      <c r="M2595" s="59"/>
      <c r="N2595" s="72"/>
      <c r="O2595" s="72"/>
      <c r="P2595" s="72"/>
      <c r="Q2595" s="72"/>
      <c r="R2595" s="59"/>
      <c r="S2595" s="72"/>
      <c r="T2595" s="72"/>
      <c r="U2595" s="72"/>
      <c r="V2595" s="72"/>
      <c r="W2595" s="59"/>
      <c r="X2595" s="72"/>
      <c r="Y2595" s="72"/>
      <c r="Z2595" s="72"/>
      <c r="AA2595" s="72"/>
      <c r="AB2595" s="59"/>
      <c r="AC2595" s="62"/>
      <c r="AD2595" s="75" t="str">
        <f>SamstagHaupt!G104</f>
        <v>F30</v>
      </c>
      <c r="AE2595" s="76"/>
      <c r="AF2595" s="76"/>
      <c r="AG2595" s="75" t="s">
        <v>34</v>
      </c>
      <c r="AH2595" s="76"/>
      <c r="AI2595" s="76"/>
      <c r="AJ2595" s="76"/>
      <c r="AK2595" s="76"/>
    </row>
    <row r="2596" spans="1:37">
      <c r="A2596" s="65" t="s">
        <v>100</v>
      </c>
      <c r="C2596" s="66"/>
      <c r="D2596" s="67"/>
      <c r="E2596" s="67"/>
      <c r="F2596" s="67"/>
      <c r="G2596" s="67"/>
      <c r="H2596" s="68"/>
      <c r="I2596" s="67"/>
      <c r="J2596" s="67"/>
      <c r="K2596" s="67"/>
      <c r="L2596" s="67"/>
      <c r="M2596" s="68"/>
      <c r="N2596" s="67"/>
      <c r="O2596" s="67"/>
      <c r="P2596" s="67"/>
      <c r="Q2596" s="67"/>
      <c r="R2596" s="68"/>
      <c r="S2596" s="67"/>
      <c r="T2596" s="67"/>
      <c r="U2596" s="67"/>
      <c r="V2596" s="67"/>
      <c r="W2596" s="68"/>
      <c r="X2596" s="67"/>
      <c r="Y2596" s="67"/>
      <c r="Z2596" s="67"/>
      <c r="AA2596" s="67"/>
      <c r="AB2596" s="68"/>
      <c r="AC2596" s="62"/>
      <c r="AD2596" s="77"/>
      <c r="AE2596" s="62"/>
      <c r="AF2596" s="62"/>
      <c r="AG2596" s="62"/>
      <c r="AH2596" s="62"/>
      <c r="AI2596" s="62"/>
      <c r="AJ2596" s="62"/>
      <c r="AK2596" s="62"/>
    </row>
    <row r="2597" spans="1:37">
      <c r="A2597" s="70" t="s">
        <v>101</v>
      </c>
      <c r="B2597" s="58"/>
      <c r="C2597" s="71"/>
      <c r="D2597" s="72"/>
      <c r="E2597" s="72"/>
      <c r="F2597" s="72"/>
      <c r="G2597" s="72"/>
      <c r="H2597" s="59"/>
      <c r="I2597" s="72"/>
      <c r="J2597" s="72"/>
      <c r="K2597" s="72"/>
      <c r="L2597" s="72"/>
      <c r="M2597" s="59"/>
      <c r="N2597" s="72"/>
      <c r="O2597" s="72"/>
      <c r="P2597" s="72"/>
      <c r="Q2597" s="72"/>
      <c r="R2597" s="59"/>
      <c r="S2597" s="72"/>
      <c r="T2597" s="72"/>
      <c r="U2597" s="72"/>
      <c r="V2597" s="72"/>
      <c r="W2597" s="59"/>
      <c r="X2597" s="72"/>
      <c r="Y2597" s="72"/>
      <c r="Z2597" s="72"/>
      <c r="AA2597" s="72"/>
      <c r="AB2597" s="59"/>
      <c r="AC2597" s="62"/>
      <c r="AD2597" s="78" t="s">
        <v>104</v>
      </c>
      <c r="AE2597" s="76"/>
      <c r="AF2597" s="76"/>
      <c r="AG2597" s="76"/>
      <c r="AH2597" s="79"/>
      <c r="AI2597" s="76"/>
      <c r="AJ2597" s="76"/>
      <c r="AK2597" s="80"/>
    </row>
    <row r="2598" spans="1:37">
      <c r="D2598" s="64"/>
      <c r="AD2598" s="81"/>
      <c r="AE2598" s="52"/>
      <c r="AF2598" s="52"/>
      <c r="AG2598" s="52"/>
      <c r="AH2598" s="82"/>
      <c r="AI2598" s="52"/>
      <c r="AJ2598" s="52"/>
      <c r="AK2598" s="53"/>
    </row>
    <row r="2599" spans="1:37">
      <c r="A2599" s="83" t="s">
        <v>105</v>
      </c>
      <c r="B2599" s="76"/>
      <c r="C2599" s="80"/>
      <c r="D2599" s="84"/>
      <c r="E2599" s="84" t="s">
        <v>100</v>
      </c>
      <c r="F2599" s="85" t="s">
        <v>21</v>
      </c>
      <c r="G2599" s="84" t="s">
        <v>101</v>
      </c>
      <c r="H2599" s="86"/>
      <c r="I2599" s="84" t="s">
        <v>106</v>
      </c>
      <c r="J2599" s="84"/>
      <c r="K2599" s="84"/>
      <c r="L2599" s="84"/>
      <c r="M2599" s="86"/>
      <c r="N2599" s="84" t="s">
        <v>107</v>
      </c>
      <c r="O2599" s="84"/>
      <c r="P2599" s="84"/>
      <c r="Q2599" s="84"/>
      <c r="R2599" s="86"/>
      <c r="S2599" s="73"/>
      <c r="T2599" s="73"/>
      <c r="AD2599" s="87" t="s">
        <v>108</v>
      </c>
      <c r="AE2599" s="58"/>
      <c r="AF2599" s="58"/>
      <c r="AG2599" s="58"/>
      <c r="AH2599" s="72"/>
      <c r="AI2599" s="58"/>
      <c r="AJ2599" s="58"/>
      <c r="AK2599" s="59"/>
    </row>
    <row r="2600" spans="1:37">
      <c r="A2600" s="60"/>
      <c r="C2600" s="61"/>
      <c r="H2600" s="61"/>
      <c r="M2600" s="61"/>
      <c r="N2600" s="88"/>
      <c r="O2600" s="89"/>
      <c r="P2600" s="89"/>
      <c r="Q2600" s="89"/>
      <c r="R2600" s="90"/>
      <c r="S2600" s="62"/>
      <c r="T2600" s="56" t="s">
        <v>109</v>
      </c>
      <c r="AD2600" s="91"/>
      <c r="AE2600" s="62"/>
      <c r="AF2600" s="62"/>
      <c r="AG2600" s="62"/>
      <c r="AH2600" s="92"/>
      <c r="AI2600" s="62"/>
      <c r="AJ2600" s="62"/>
      <c r="AK2600" s="61"/>
    </row>
    <row r="2601" spans="1:37">
      <c r="A2601" s="93" t="s">
        <v>110</v>
      </c>
      <c r="B2601" s="58"/>
      <c r="C2601" s="59"/>
      <c r="D2601" s="58"/>
      <c r="E2601" s="58"/>
      <c r="F2601" s="94" t="s">
        <v>21</v>
      </c>
      <c r="G2601" s="58"/>
      <c r="H2601" s="59"/>
      <c r="I2601" s="58"/>
      <c r="J2601" s="58"/>
      <c r="K2601" s="94" t="s">
        <v>21</v>
      </c>
      <c r="L2601" s="58"/>
      <c r="M2601" s="59"/>
      <c r="N2601" s="95"/>
      <c r="O2601" s="95"/>
      <c r="P2601" s="96"/>
      <c r="Q2601" s="97"/>
      <c r="R2601" s="98"/>
      <c r="S2601" s="62"/>
      <c r="T2601" s="62"/>
      <c r="AD2601" s="87" t="s">
        <v>111</v>
      </c>
      <c r="AE2601" s="58"/>
      <c r="AF2601" s="58"/>
      <c r="AG2601" s="58"/>
      <c r="AH2601" s="72"/>
      <c r="AI2601" s="58"/>
      <c r="AJ2601" s="58"/>
      <c r="AK2601" s="59"/>
    </row>
    <row r="2602" spans="1:37">
      <c r="A2602" s="60"/>
      <c r="C2602" s="61"/>
      <c r="H2602" s="61"/>
      <c r="K2602" s="99"/>
      <c r="M2602" s="61"/>
      <c r="N2602" s="62"/>
      <c r="Q2602" s="100"/>
      <c r="R2602" s="61"/>
      <c r="S2602" s="62"/>
      <c r="T2602" s="58"/>
      <c r="U2602" s="58"/>
      <c r="V2602" s="58"/>
      <c r="W2602" s="58"/>
      <c r="X2602" s="58"/>
      <c r="Y2602" s="58"/>
      <c r="Z2602" s="58"/>
      <c r="AA2602" s="58"/>
      <c r="AB2602" s="58"/>
      <c r="AC2602" s="62"/>
      <c r="AD2602" s="91"/>
      <c r="AE2602" s="62"/>
      <c r="AF2602" s="62"/>
      <c r="AG2602" s="62"/>
      <c r="AH2602" s="92"/>
      <c r="AI2602" s="62"/>
      <c r="AJ2602" s="62"/>
      <c r="AK2602" s="61"/>
    </row>
    <row r="2603" spans="1:37">
      <c r="A2603" s="93" t="s">
        <v>112</v>
      </c>
      <c r="B2603" s="58"/>
      <c r="C2603" s="59"/>
      <c r="D2603" s="58"/>
      <c r="E2603" s="58"/>
      <c r="F2603" s="94" t="s">
        <v>21</v>
      </c>
      <c r="G2603" s="58"/>
      <c r="H2603" s="59"/>
      <c r="I2603" s="58"/>
      <c r="J2603" s="58"/>
      <c r="K2603" s="94" t="s">
        <v>21</v>
      </c>
      <c r="L2603" s="58"/>
      <c r="M2603" s="59"/>
      <c r="N2603" s="58"/>
      <c r="O2603" s="58"/>
      <c r="P2603" s="94" t="s">
        <v>21</v>
      </c>
      <c r="Q2603" s="101"/>
      <c r="R2603" s="59"/>
      <c r="S2603" s="62"/>
      <c r="T2603" s="62"/>
      <c r="AD2603" s="87" t="s">
        <v>113</v>
      </c>
      <c r="AE2603" s="58"/>
      <c r="AF2603" s="58"/>
      <c r="AG2603" s="58"/>
      <c r="AH2603" s="72"/>
      <c r="AI2603" s="58"/>
      <c r="AJ2603" s="58"/>
      <c r="AK2603" s="59"/>
    </row>
    <row r="2604" spans="1:37">
      <c r="AD2604" s="91" t="s">
        <v>114</v>
      </c>
      <c r="AE2604" s="62"/>
      <c r="AF2604" s="62"/>
      <c r="AG2604" s="62"/>
      <c r="AH2604" s="92"/>
      <c r="AI2604" s="62"/>
      <c r="AJ2604" s="62"/>
      <c r="AK2604" s="61"/>
    </row>
    <row r="2605" spans="1:37">
      <c r="A2605" s="102"/>
      <c r="B2605" s="76"/>
      <c r="C2605" s="76"/>
      <c r="D2605" s="76"/>
      <c r="E2605" s="76" t="s">
        <v>100</v>
      </c>
      <c r="F2605" s="76"/>
      <c r="G2605" s="76"/>
      <c r="H2605" s="76"/>
      <c r="I2605" s="76"/>
      <c r="J2605" s="76"/>
      <c r="K2605" s="76"/>
      <c r="L2605" s="76"/>
      <c r="M2605" s="76"/>
      <c r="N2605" s="85" t="s">
        <v>40</v>
      </c>
      <c r="O2605" s="76"/>
      <c r="P2605" s="76"/>
      <c r="Q2605" s="76"/>
      <c r="R2605" s="76"/>
      <c r="S2605" s="76"/>
      <c r="T2605" s="76" t="s">
        <v>101</v>
      </c>
      <c r="U2605" s="76"/>
      <c r="V2605" s="76"/>
      <c r="W2605" s="76"/>
      <c r="X2605" s="76"/>
      <c r="Y2605" s="76"/>
      <c r="Z2605" s="76"/>
      <c r="AA2605" s="76"/>
      <c r="AB2605" s="80"/>
      <c r="AD2605" s="87" t="s">
        <v>115</v>
      </c>
      <c r="AE2605" s="58"/>
      <c r="AF2605" s="58"/>
      <c r="AG2605" s="58"/>
      <c r="AH2605" s="72"/>
      <c r="AI2605" s="58"/>
      <c r="AJ2605" s="58"/>
      <c r="AK2605" s="59"/>
    </row>
    <row r="2606" spans="1:37">
      <c r="A2606" s="103" t="s">
        <v>116</v>
      </c>
      <c r="B2606" s="104" t="s">
        <v>117</v>
      </c>
      <c r="C2606" s="104"/>
      <c r="D2606" s="104"/>
      <c r="E2606" s="104"/>
      <c r="F2606" s="104"/>
      <c r="G2606" s="105"/>
      <c r="H2606" s="104" t="s">
        <v>118</v>
      </c>
      <c r="I2606" s="104"/>
      <c r="J2606" s="105"/>
      <c r="K2606" s="106" t="s">
        <v>119</v>
      </c>
      <c r="L2606" s="107" t="s">
        <v>120</v>
      </c>
      <c r="M2606" s="108"/>
      <c r="N2606" s="109" t="s">
        <v>94</v>
      </c>
      <c r="O2606" s="105" t="s">
        <v>116</v>
      </c>
      <c r="P2606" s="104" t="s">
        <v>117</v>
      </c>
      <c r="Q2606" s="104"/>
      <c r="R2606" s="104"/>
      <c r="S2606" s="104"/>
      <c r="T2606" s="104"/>
      <c r="U2606" s="105"/>
      <c r="V2606" s="104" t="s">
        <v>118</v>
      </c>
      <c r="W2606" s="104"/>
      <c r="X2606" s="105"/>
      <c r="Y2606" s="106" t="s">
        <v>119</v>
      </c>
      <c r="Z2606" s="107" t="s">
        <v>120</v>
      </c>
      <c r="AA2606" s="108"/>
      <c r="AB2606" s="109" t="s">
        <v>94</v>
      </c>
    </row>
    <row r="2607" spans="1:37">
      <c r="A2607" s="110" t="s">
        <v>121</v>
      </c>
      <c r="B2607" s="111"/>
      <c r="C2607" s="111"/>
      <c r="D2607" s="111"/>
      <c r="E2607" s="111"/>
      <c r="F2607" s="111"/>
      <c r="G2607" s="112"/>
      <c r="H2607" s="111"/>
      <c r="I2607" s="111"/>
      <c r="J2607" s="112"/>
      <c r="K2607" s="113"/>
      <c r="L2607" s="114"/>
      <c r="M2607" s="115"/>
      <c r="N2607" s="116"/>
      <c r="O2607" s="117" t="s">
        <v>121</v>
      </c>
      <c r="P2607" s="111"/>
      <c r="Q2607" s="111"/>
      <c r="R2607" s="111"/>
      <c r="S2607" s="111"/>
      <c r="T2607" s="111"/>
      <c r="U2607" s="112"/>
      <c r="V2607" s="111"/>
      <c r="W2607" s="111"/>
      <c r="X2607" s="112"/>
      <c r="Y2607" s="113"/>
      <c r="Z2607" s="114"/>
      <c r="AA2607" s="115"/>
      <c r="AB2607" s="116"/>
      <c r="AD2607" s="64" t="s">
        <v>122</v>
      </c>
    </row>
    <row r="2608" spans="1:37">
      <c r="A2608" s="110" t="s">
        <v>123</v>
      </c>
      <c r="B2608" s="111"/>
      <c r="C2608" s="111"/>
      <c r="D2608" s="111"/>
      <c r="E2608" s="111"/>
      <c r="F2608" s="111"/>
      <c r="G2608" s="112"/>
      <c r="H2608" s="111"/>
      <c r="I2608" s="111"/>
      <c r="J2608" s="112"/>
      <c r="K2608" s="118"/>
      <c r="L2608" s="119"/>
      <c r="M2608" s="112"/>
      <c r="N2608" s="116"/>
      <c r="O2608" s="117" t="s">
        <v>123</v>
      </c>
      <c r="P2608" s="111"/>
      <c r="Q2608" s="111"/>
      <c r="R2608" s="111"/>
      <c r="S2608" s="111"/>
      <c r="T2608" s="111"/>
      <c r="U2608" s="112"/>
      <c r="V2608" s="111"/>
      <c r="W2608" s="111"/>
      <c r="X2608" s="112"/>
      <c r="Y2608" s="118"/>
      <c r="Z2608" s="119"/>
      <c r="AA2608" s="112"/>
      <c r="AB2608" s="116"/>
      <c r="AD2608" s="120"/>
      <c r="AE2608" s="58"/>
      <c r="AF2608" s="58"/>
      <c r="AG2608" s="58"/>
      <c r="AH2608" s="58"/>
      <c r="AI2608" s="58"/>
      <c r="AJ2608" s="58"/>
      <c r="AK2608" s="58"/>
    </row>
    <row r="2609" spans="1:37">
      <c r="A2609" s="110" t="s">
        <v>124</v>
      </c>
      <c r="B2609" s="111"/>
      <c r="C2609" s="111"/>
      <c r="D2609" s="111"/>
      <c r="E2609" s="111"/>
      <c r="F2609" s="111"/>
      <c r="G2609" s="112"/>
      <c r="H2609" s="111"/>
      <c r="I2609" s="111"/>
      <c r="J2609" s="112"/>
      <c r="K2609" s="118"/>
      <c r="L2609" s="119"/>
      <c r="M2609" s="112"/>
      <c r="N2609" s="116"/>
      <c r="O2609" s="117" t="s">
        <v>124</v>
      </c>
      <c r="P2609" s="111"/>
      <c r="Q2609" s="111"/>
      <c r="R2609" s="111"/>
      <c r="S2609" s="111"/>
      <c r="T2609" s="111"/>
      <c r="U2609" s="112"/>
      <c r="V2609" s="111"/>
      <c r="W2609" s="111"/>
      <c r="X2609" s="112"/>
      <c r="Y2609" s="118"/>
      <c r="Z2609" s="119"/>
      <c r="AA2609" s="112"/>
      <c r="AB2609" s="116"/>
      <c r="AD2609" s="64" t="s">
        <v>96</v>
      </c>
    </row>
    <row r="2610" spans="1:37">
      <c r="A2610" s="110" t="s">
        <v>125</v>
      </c>
      <c r="B2610" s="111"/>
      <c r="C2610" s="111"/>
      <c r="D2610" s="111"/>
      <c r="E2610" s="111"/>
      <c r="F2610" s="111"/>
      <c r="G2610" s="112"/>
      <c r="H2610" s="111"/>
      <c r="I2610" s="111"/>
      <c r="J2610" s="112"/>
      <c r="K2610" s="118"/>
      <c r="L2610" s="119"/>
      <c r="M2610" s="112"/>
      <c r="N2610" s="116"/>
      <c r="O2610" s="117" t="s">
        <v>125</v>
      </c>
      <c r="P2610" s="111"/>
      <c r="Q2610" s="111"/>
      <c r="R2610" s="111"/>
      <c r="S2610" s="111"/>
      <c r="T2610" s="111"/>
      <c r="U2610" s="112"/>
      <c r="V2610" s="111"/>
      <c r="W2610" s="111"/>
      <c r="X2610" s="112"/>
      <c r="Y2610" s="118"/>
      <c r="Z2610" s="119"/>
      <c r="AA2610" s="112"/>
      <c r="AB2610" s="116"/>
      <c r="AD2610" s="120"/>
      <c r="AE2610" s="58"/>
      <c r="AF2610" s="58"/>
      <c r="AG2610" s="58"/>
      <c r="AH2610" s="58"/>
      <c r="AI2610" s="58"/>
      <c r="AJ2610" s="58"/>
      <c r="AK2610" s="58"/>
    </row>
    <row r="2611" spans="1:37">
      <c r="A2611" s="110" t="s">
        <v>126</v>
      </c>
      <c r="B2611" s="111"/>
      <c r="C2611" s="111"/>
      <c r="D2611" s="111"/>
      <c r="E2611" s="111"/>
      <c r="F2611" s="111"/>
      <c r="G2611" s="112"/>
      <c r="H2611" s="111"/>
      <c r="I2611" s="111"/>
      <c r="J2611" s="112"/>
      <c r="K2611" s="118"/>
      <c r="L2611" s="119"/>
      <c r="M2611" s="112"/>
      <c r="N2611" s="116"/>
      <c r="O2611" s="117" t="s">
        <v>126</v>
      </c>
      <c r="P2611" s="111"/>
      <c r="Q2611" s="111"/>
      <c r="R2611" s="111"/>
      <c r="S2611" s="111"/>
      <c r="T2611" s="111"/>
      <c r="U2611" s="112"/>
      <c r="V2611" s="111"/>
      <c r="W2611" s="111"/>
      <c r="X2611" s="112"/>
      <c r="Y2611" s="118"/>
      <c r="Z2611" s="119"/>
      <c r="AA2611" s="112"/>
      <c r="AB2611" s="116"/>
      <c r="AD2611" s="64" t="s">
        <v>127</v>
      </c>
    </row>
    <row r="2612" spans="1:37">
      <c r="A2612" s="121" t="s">
        <v>128</v>
      </c>
      <c r="B2612" s="58"/>
      <c r="C2612" s="58"/>
      <c r="D2612" s="58"/>
      <c r="E2612" s="58"/>
      <c r="F2612" s="58"/>
      <c r="G2612" s="72"/>
      <c r="H2612" s="58"/>
      <c r="I2612" s="58"/>
      <c r="J2612" s="72"/>
      <c r="K2612" s="122"/>
      <c r="L2612" s="123"/>
      <c r="M2612" s="72"/>
      <c r="N2612" s="59"/>
      <c r="O2612" s="124" t="s">
        <v>128</v>
      </c>
      <c r="P2612" s="58"/>
      <c r="Q2612" s="58"/>
      <c r="R2612" s="58"/>
      <c r="S2612" s="58"/>
      <c r="T2612" s="58"/>
      <c r="U2612" s="72"/>
      <c r="V2612" s="58"/>
      <c r="W2612" s="58"/>
      <c r="X2612" s="72"/>
      <c r="Y2612" s="122"/>
      <c r="Z2612" s="123"/>
      <c r="AA2612" s="72"/>
      <c r="AB2612" s="59"/>
      <c r="AD2612" s="120"/>
      <c r="AE2612" s="125" t="str">
        <f>Daten!$A$35</f>
        <v>Fredenbeck</v>
      </c>
      <c r="AF2612" s="58"/>
      <c r="AG2612" s="58"/>
      <c r="AH2612" s="58"/>
      <c r="AI2612" s="58"/>
      <c r="AJ2612" s="58"/>
      <c r="AK2612" s="58"/>
    </row>
    <row r="2613" spans="1:37">
      <c r="A2613" s="65" t="s">
        <v>129</v>
      </c>
      <c r="N2613" s="61"/>
      <c r="O2613" s="64" t="s">
        <v>129</v>
      </c>
      <c r="AB2613" s="61"/>
      <c r="AD2613" s="64" t="s">
        <v>130</v>
      </c>
    </row>
    <row r="2614" spans="1:37">
      <c r="A2614" s="57"/>
      <c r="B2614" s="58"/>
      <c r="C2614" s="58"/>
      <c r="D2614" s="58"/>
      <c r="E2614" s="58"/>
      <c r="F2614" s="58"/>
      <c r="G2614" s="58"/>
      <c r="H2614" s="58"/>
      <c r="I2614" s="58"/>
      <c r="J2614" s="58"/>
      <c r="K2614" s="58"/>
      <c r="L2614" s="58"/>
      <c r="M2614" s="58"/>
      <c r="N2614" s="59"/>
      <c r="O2614" s="58"/>
      <c r="P2614" s="58"/>
      <c r="Q2614" s="58"/>
      <c r="R2614" s="58"/>
      <c r="S2614" s="58"/>
      <c r="T2614" s="58"/>
      <c r="U2614" s="58"/>
      <c r="V2614" s="58"/>
      <c r="W2614" s="58"/>
      <c r="X2614" s="58"/>
      <c r="Y2614" s="58"/>
      <c r="Z2614" s="58"/>
      <c r="AA2614" s="58"/>
      <c r="AB2614" s="59"/>
      <c r="AD2614" s="58"/>
      <c r="AE2614" s="126" t="str">
        <f>Daten!$A$32</f>
        <v>05.05.2017</v>
      </c>
      <c r="AF2614" s="58"/>
      <c r="AG2614" s="58"/>
      <c r="AH2614" s="58"/>
      <c r="AI2614" s="58"/>
      <c r="AJ2614" s="58"/>
      <c r="AK2614" s="58"/>
    </row>
    <row r="2615" spans="1:37" ht="12" customHeight="1"/>
    <row r="2616" spans="1:37">
      <c r="A2616" s="51" t="s">
        <v>95</v>
      </c>
      <c r="B2616" s="52"/>
      <c r="C2616" s="52"/>
      <c r="D2616" s="52"/>
      <c r="E2616" s="53"/>
      <c r="F2616" s="54" t="s">
        <v>96</v>
      </c>
      <c r="G2616" s="52"/>
      <c r="H2616" s="52"/>
      <c r="I2616" s="52"/>
      <c r="J2616" s="52"/>
      <c r="K2616" s="52"/>
      <c r="L2616" s="52"/>
      <c r="M2616" s="52"/>
      <c r="N2616" s="52"/>
      <c r="O2616" s="52"/>
      <c r="P2616" s="53"/>
      <c r="Q2616" s="54" t="s">
        <v>97</v>
      </c>
      <c r="R2616" s="52"/>
      <c r="S2616" s="52"/>
      <c r="T2616" s="52"/>
      <c r="U2616" s="52"/>
      <c r="V2616" s="52"/>
      <c r="W2616" s="52"/>
      <c r="X2616" s="52"/>
      <c r="Y2616" s="52"/>
      <c r="Z2616" s="52"/>
      <c r="AA2616" s="52"/>
      <c r="AB2616" s="53"/>
      <c r="AC2616" s="55" t="s">
        <v>98</v>
      </c>
    </row>
    <row r="2617" spans="1:37">
      <c r="A2617" s="57"/>
      <c r="B2617" s="58"/>
      <c r="C2617" s="58"/>
      <c r="D2617" s="58"/>
      <c r="E2617" s="59"/>
      <c r="F2617" s="58"/>
      <c r="G2617" s="58"/>
      <c r="H2617" s="58"/>
      <c r="I2617" s="58"/>
      <c r="J2617" s="58"/>
      <c r="K2617" s="58"/>
      <c r="L2617" s="58"/>
      <c r="M2617" s="58"/>
      <c r="N2617" s="58"/>
      <c r="O2617" s="58"/>
      <c r="P2617" s="59"/>
      <c r="Q2617" s="58"/>
      <c r="R2617" s="58" t="e">
        <f ca="1">SamstagHaupt!P105</f>
        <v>#N/A</v>
      </c>
      <c r="S2617" s="58"/>
      <c r="T2617" s="58"/>
      <c r="U2617" s="58"/>
      <c r="V2617" s="58"/>
      <c r="W2617" s="58"/>
      <c r="X2617" s="58"/>
      <c r="Y2617" s="58"/>
      <c r="Z2617" s="58"/>
      <c r="AA2617" s="58" t="str">
        <f>SamstagHaupt!N105</f>
        <v>F40</v>
      </c>
      <c r="AB2617" s="59"/>
      <c r="AC2617" s="55" t="s">
        <v>99</v>
      </c>
    </row>
    <row r="2618" spans="1:37" ht="15.95" customHeight="1">
      <c r="A2618" s="60" t="s">
        <v>100</v>
      </c>
      <c r="C2618" s="56" t="e">
        <f ca="1">SamstagHaupt!I105</f>
        <v>#N/A</v>
      </c>
      <c r="M2618" s="61"/>
      <c r="N2618" s="62" t="s">
        <v>101</v>
      </c>
      <c r="O2618" s="63"/>
      <c r="P2618" s="56" t="e">
        <f ca="1">SamstagHaupt!M105</f>
        <v>#N/A</v>
      </c>
      <c r="AB2618" s="61"/>
    </row>
    <row r="2619" spans="1:37">
      <c r="A2619" s="57"/>
      <c r="B2619" s="58"/>
      <c r="C2619" s="58"/>
      <c r="M2619" s="61"/>
      <c r="N2619" s="62"/>
      <c r="AB2619" s="61"/>
      <c r="AD2619" s="64" t="s">
        <v>37</v>
      </c>
      <c r="AG2619" s="64" t="s">
        <v>102</v>
      </c>
      <c r="AJ2619" s="64" t="s">
        <v>39</v>
      </c>
    </row>
    <row r="2620" spans="1:37">
      <c r="A2620" s="65" t="s">
        <v>100</v>
      </c>
      <c r="C2620" s="66"/>
      <c r="D2620" s="67"/>
      <c r="E2620" s="67"/>
      <c r="F2620" s="67"/>
      <c r="G2620" s="67"/>
      <c r="H2620" s="68"/>
      <c r="I2620" s="67"/>
      <c r="J2620" s="67"/>
      <c r="K2620" s="67"/>
      <c r="L2620" s="67"/>
      <c r="M2620" s="68"/>
      <c r="N2620" s="67"/>
      <c r="O2620" s="67"/>
      <c r="P2620" s="67"/>
      <c r="Q2620" s="67"/>
      <c r="R2620" s="68"/>
      <c r="S2620" s="67"/>
      <c r="T2620" s="67"/>
      <c r="U2620" s="67"/>
      <c r="V2620" s="67"/>
      <c r="W2620" s="68"/>
      <c r="X2620" s="67"/>
      <c r="Y2620" s="67"/>
      <c r="Z2620" s="67"/>
      <c r="AA2620" s="67"/>
      <c r="AB2620" s="68"/>
      <c r="AC2620" s="62"/>
      <c r="AD2620" s="69"/>
      <c r="AE2620" s="53"/>
      <c r="AF2620" s="62"/>
      <c r="AG2620" s="69"/>
      <c r="AH2620" s="53"/>
      <c r="AJ2620" s="69"/>
      <c r="AK2620" s="53"/>
    </row>
    <row r="2621" spans="1:37">
      <c r="A2621" s="70" t="s">
        <v>101</v>
      </c>
      <c r="B2621" s="58"/>
      <c r="C2621" s="71"/>
      <c r="D2621" s="72"/>
      <c r="E2621" s="72"/>
      <c r="F2621" s="72"/>
      <c r="G2621" s="72"/>
      <c r="H2621" s="59"/>
      <c r="I2621" s="72"/>
      <c r="J2621" s="72"/>
      <c r="K2621" s="72"/>
      <c r="L2621" s="72"/>
      <c r="M2621" s="59"/>
      <c r="N2621" s="72"/>
      <c r="O2621" s="72"/>
      <c r="P2621" s="72"/>
      <c r="Q2621" s="72"/>
      <c r="R2621" s="59"/>
      <c r="S2621" s="72"/>
      <c r="T2621" s="72"/>
      <c r="U2621" s="72"/>
      <c r="V2621" s="72"/>
      <c r="W2621" s="59"/>
      <c r="X2621" s="72"/>
      <c r="Y2621" s="72"/>
      <c r="Z2621" s="72"/>
      <c r="AA2621" s="72"/>
      <c r="AB2621" s="59"/>
      <c r="AC2621" s="62"/>
      <c r="AD2621" s="462">
        <f>SamstagHaupt!C105</f>
        <v>21</v>
      </c>
      <c r="AE2621" s="463"/>
      <c r="AF2621" s="62"/>
      <c r="AG2621" s="462">
        <f>SamstagHaupt!E105</f>
        <v>84</v>
      </c>
      <c r="AH2621" s="463"/>
      <c r="AJ2621" s="462">
        <f>SamstagHaupt!F105</f>
        <v>4</v>
      </c>
      <c r="AK2621" s="463"/>
    </row>
    <row r="2622" spans="1:37">
      <c r="A2622" s="65" t="s">
        <v>100</v>
      </c>
      <c r="C2622" s="66"/>
      <c r="D2622" s="67"/>
      <c r="E2622" s="67"/>
      <c r="F2622" s="67"/>
      <c r="G2622" s="67"/>
      <c r="H2622" s="68"/>
      <c r="I2622" s="67"/>
      <c r="J2622" s="67"/>
      <c r="K2622" s="67"/>
      <c r="L2622" s="67"/>
      <c r="M2622" s="68"/>
      <c r="N2622" s="67"/>
      <c r="O2622" s="67"/>
      <c r="P2622" s="67"/>
      <c r="Q2622" s="67"/>
      <c r="R2622" s="68"/>
      <c r="S2622" s="67"/>
      <c r="T2622" s="67"/>
      <c r="U2622" s="67"/>
      <c r="V2622" s="67"/>
      <c r="W2622" s="68"/>
      <c r="X2622" s="67"/>
      <c r="Y2622" s="67"/>
      <c r="Z2622" s="67"/>
      <c r="AA2622" s="67"/>
      <c r="AB2622" s="68"/>
      <c r="AC2622" s="62"/>
      <c r="AD2622" s="57"/>
      <c r="AE2622" s="59"/>
      <c r="AF2622" s="62"/>
      <c r="AG2622" s="57"/>
      <c r="AH2622" s="59"/>
      <c r="AJ2622" s="57"/>
      <c r="AK2622" s="59"/>
    </row>
    <row r="2623" spans="1:37">
      <c r="A2623" s="70" t="s">
        <v>101</v>
      </c>
      <c r="B2623" s="58"/>
      <c r="C2623" s="71"/>
      <c r="D2623" s="72"/>
      <c r="E2623" s="72"/>
      <c r="F2623" s="72"/>
      <c r="G2623" s="72"/>
      <c r="H2623" s="59"/>
      <c r="I2623" s="72"/>
      <c r="J2623" s="72"/>
      <c r="K2623" s="72"/>
      <c r="L2623" s="72"/>
      <c r="M2623" s="59"/>
      <c r="N2623" s="72"/>
      <c r="O2623" s="72"/>
      <c r="P2623" s="72"/>
      <c r="Q2623" s="72"/>
      <c r="R2623" s="59"/>
      <c r="S2623" s="72"/>
      <c r="T2623" s="72"/>
      <c r="U2623" s="72"/>
      <c r="V2623" s="72"/>
      <c r="W2623" s="59"/>
      <c r="X2623" s="72"/>
      <c r="Y2623" s="72"/>
      <c r="Z2623" s="72"/>
      <c r="AA2623" s="72"/>
      <c r="AB2623" s="59"/>
      <c r="AC2623" s="62"/>
      <c r="AD2623" s="62"/>
      <c r="AE2623" s="62"/>
      <c r="AF2623" s="62"/>
      <c r="AG2623" s="62"/>
    </row>
    <row r="2624" spans="1:37">
      <c r="A2624" s="65" t="s">
        <v>100</v>
      </c>
      <c r="C2624" s="66"/>
      <c r="D2624" s="67"/>
      <c r="E2624" s="67"/>
      <c r="F2624" s="67"/>
      <c r="G2624" s="67"/>
      <c r="H2624" s="68"/>
      <c r="I2624" s="67"/>
      <c r="J2624" s="67"/>
      <c r="K2624" s="67"/>
      <c r="L2624" s="67"/>
      <c r="M2624" s="68"/>
      <c r="N2624" s="67"/>
      <c r="O2624" s="67"/>
      <c r="P2624" s="67"/>
      <c r="Q2624" s="67"/>
      <c r="R2624" s="68"/>
      <c r="S2624" s="67"/>
      <c r="T2624" s="67"/>
      <c r="U2624" s="67"/>
      <c r="V2624" s="67"/>
      <c r="W2624" s="68"/>
      <c r="X2624" s="67"/>
      <c r="Y2624" s="67"/>
      <c r="Z2624" s="67"/>
      <c r="AA2624" s="67"/>
      <c r="AB2624" s="68"/>
      <c r="AC2624" s="62"/>
      <c r="AD2624" s="73" t="s">
        <v>103</v>
      </c>
      <c r="AE2624" s="62"/>
      <c r="AF2624" s="62"/>
      <c r="AG2624" s="62"/>
    </row>
    <row r="2625" spans="1:37">
      <c r="A2625" s="70" t="s">
        <v>101</v>
      </c>
      <c r="B2625" s="58"/>
      <c r="C2625" s="71"/>
      <c r="D2625" s="72"/>
      <c r="E2625" s="72"/>
      <c r="F2625" s="72"/>
      <c r="G2625" s="72"/>
      <c r="H2625" s="59"/>
      <c r="I2625" s="72"/>
      <c r="J2625" s="72"/>
      <c r="K2625" s="72"/>
      <c r="L2625" s="72"/>
      <c r="M2625" s="59"/>
      <c r="N2625" s="72"/>
      <c r="O2625" s="72"/>
      <c r="P2625" s="72"/>
      <c r="Q2625" s="72"/>
      <c r="R2625" s="59"/>
      <c r="S2625" s="72"/>
      <c r="T2625" s="72"/>
      <c r="U2625" s="72"/>
      <c r="V2625" s="72"/>
      <c r="W2625" s="59"/>
      <c r="X2625" s="72"/>
      <c r="Y2625" s="72"/>
      <c r="Z2625" s="72"/>
      <c r="AA2625" s="72"/>
      <c r="AB2625" s="59"/>
      <c r="AC2625" s="62"/>
      <c r="AD2625" s="62"/>
      <c r="AE2625" s="62"/>
      <c r="AF2625" s="62"/>
      <c r="AG2625" s="62"/>
    </row>
    <row r="2626" spans="1:37">
      <c r="A2626" s="65" t="s">
        <v>100</v>
      </c>
      <c r="C2626" s="66"/>
      <c r="D2626" s="67"/>
      <c r="E2626" s="67"/>
      <c r="F2626" s="67"/>
      <c r="G2626" s="67"/>
      <c r="H2626" s="68"/>
      <c r="I2626" s="67"/>
      <c r="J2626" s="67"/>
      <c r="K2626" s="67"/>
      <c r="L2626" s="67"/>
      <c r="M2626" s="68"/>
      <c r="N2626" s="67"/>
      <c r="O2626" s="67"/>
      <c r="P2626" s="67"/>
      <c r="Q2626" s="67"/>
      <c r="R2626" s="68"/>
      <c r="S2626" s="67"/>
      <c r="T2626" s="67"/>
      <c r="U2626" s="67"/>
      <c r="V2626" s="67"/>
      <c r="W2626" s="68"/>
      <c r="X2626" s="67"/>
      <c r="Y2626" s="67"/>
      <c r="Z2626" s="67"/>
      <c r="AA2626" s="67"/>
      <c r="AB2626" s="68"/>
      <c r="AC2626" s="62"/>
      <c r="AD2626" s="74" t="str">
        <f>Daten!$A$31</f>
        <v>DM Senioren 2017</v>
      </c>
      <c r="AE2626" s="58"/>
      <c r="AF2626" s="58"/>
      <c r="AG2626" s="58"/>
      <c r="AH2626" s="58"/>
      <c r="AI2626" s="58"/>
      <c r="AJ2626" s="58"/>
      <c r="AK2626" s="58"/>
    </row>
    <row r="2627" spans="1:37">
      <c r="A2627" s="70" t="s">
        <v>101</v>
      </c>
      <c r="B2627" s="58"/>
      <c r="C2627" s="71"/>
      <c r="D2627" s="72"/>
      <c r="E2627" s="72"/>
      <c r="F2627" s="72"/>
      <c r="G2627" s="72"/>
      <c r="H2627" s="59"/>
      <c r="I2627" s="72"/>
      <c r="J2627" s="72"/>
      <c r="K2627" s="72"/>
      <c r="L2627" s="72"/>
      <c r="M2627" s="59"/>
      <c r="N2627" s="72"/>
      <c r="O2627" s="72"/>
      <c r="P2627" s="72"/>
      <c r="Q2627" s="72"/>
      <c r="R2627" s="59"/>
      <c r="S2627" s="72"/>
      <c r="T2627" s="72"/>
      <c r="U2627" s="72"/>
      <c r="V2627" s="72"/>
      <c r="W2627" s="59"/>
      <c r="X2627" s="72"/>
      <c r="Y2627" s="72"/>
      <c r="Z2627" s="72"/>
      <c r="AA2627" s="72"/>
      <c r="AB2627" s="59"/>
      <c r="AC2627" s="62"/>
      <c r="AD2627" s="75" t="str">
        <f>SamstagHaupt!G105</f>
        <v>F40</v>
      </c>
      <c r="AE2627" s="76"/>
      <c r="AF2627" s="76"/>
      <c r="AG2627" s="75" t="s">
        <v>34</v>
      </c>
      <c r="AH2627" s="76"/>
      <c r="AI2627" s="76"/>
      <c r="AJ2627" s="76"/>
      <c r="AK2627" s="76"/>
    </row>
    <row r="2628" spans="1:37">
      <c r="A2628" s="65" t="s">
        <v>100</v>
      </c>
      <c r="C2628" s="66"/>
      <c r="D2628" s="67"/>
      <c r="E2628" s="67"/>
      <c r="F2628" s="67"/>
      <c r="G2628" s="67"/>
      <c r="H2628" s="68"/>
      <c r="I2628" s="67"/>
      <c r="J2628" s="67"/>
      <c r="K2628" s="67"/>
      <c r="L2628" s="67"/>
      <c r="M2628" s="68"/>
      <c r="N2628" s="67"/>
      <c r="O2628" s="67"/>
      <c r="P2628" s="67"/>
      <c r="Q2628" s="67"/>
      <c r="R2628" s="68"/>
      <c r="S2628" s="67"/>
      <c r="T2628" s="67"/>
      <c r="U2628" s="67"/>
      <c r="V2628" s="67"/>
      <c r="W2628" s="68"/>
      <c r="X2628" s="67"/>
      <c r="Y2628" s="67"/>
      <c r="Z2628" s="67"/>
      <c r="AA2628" s="67"/>
      <c r="AB2628" s="68"/>
      <c r="AC2628" s="62"/>
      <c r="AD2628" s="77"/>
      <c r="AE2628" s="62"/>
      <c r="AF2628" s="62"/>
      <c r="AG2628" s="62"/>
      <c r="AH2628" s="62"/>
      <c r="AI2628" s="62"/>
      <c r="AJ2628" s="62"/>
      <c r="AK2628" s="62"/>
    </row>
    <row r="2629" spans="1:37">
      <c r="A2629" s="70" t="s">
        <v>101</v>
      </c>
      <c r="B2629" s="58"/>
      <c r="C2629" s="71"/>
      <c r="D2629" s="72"/>
      <c r="E2629" s="72"/>
      <c r="F2629" s="72"/>
      <c r="G2629" s="72"/>
      <c r="H2629" s="59"/>
      <c r="I2629" s="72"/>
      <c r="J2629" s="72"/>
      <c r="K2629" s="72"/>
      <c r="L2629" s="72"/>
      <c r="M2629" s="59"/>
      <c r="N2629" s="72"/>
      <c r="O2629" s="72"/>
      <c r="P2629" s="72"/>
      <c r="Q2629" s="72"/>
      <c r="R2629" s="59"/>
      <c r="S2629" s="72"/>
      <c r="T2629" s="72"/>
      <c r="U2629" s="72"/>
      <c r="V2629" s="72"/>
      <c r="W2629" s="59"/>
      <c r="X2629" s="72"/>
      <c r="Y2629" s="72"/>
      <c r="Z2629" s="72"/>
      <c r="AA2629" s="72"/>
      <c r="AB2629" s="59"/>
      <c r="AC2629" s="62"/>
      <c r="AD2629" s="78" t="s">
        <v>104</v>
      </c>
      <c r="AE2629" s="76"/>
      <c r="AF2629" s="76"/>
      <c r="AG2629" s="76"/>
      <c r="AH2629" s="79"/>
      <c r="AI2629" s="76"/>
      <c r="AJ2629" s="76"/>
      <c r="AK2629" s="80"/>
    </row>
    <row r="2630" spans="1:37">
      <c r="D2630" s="64"/>
      <c r="AD2630" s="81"/>
      <c r="AE2630" s="52"/>
      <c r="AF2630" s="52"/>
      <c r="AG2630" s="52"/>
      <c r="AH2630" s="82"/>
      <c r="AI2630" s="52"/>
      <c r="AJ2630" s="52"/>
      <c r="AK2630" s="53"/>
    </row>
    <row r="2631" spans="1:37">
      <c r="A2631" s="83" t="s">
        <v>105</v>
      </c>
      <c r="B2631" s="76"/>
      <c r="C2631" s="80"/>
      <c r="D2631" s="84"/>
      <c r="E2631" s="84" t="s">
        <v>100</v>
      </c>
      <c r="F2631" s="85" t="s">
        <v>21</v>
      </c>
      <c r="G2631" s="84" t="s">
        <v>101</v>
      </c>
      <c r="H2631" s="86"/>
      <c r="I2631" s="84" t="s">
        <v>106</v>
      </c>
      <c r="J2631" s="84"/>
      <c r="K2631" s="84"/>
      <c r="L2631" s="84"/>
      <c r="M2631" s="86"/>
      <c r="N2631" s="84" t="s">
        <v>107</v>
      </c>
      <c r="O2631" s="84"/>
      <c r="P2631" s="84"/>
      <c r="Q2631" s="84"/>
      <c r="R2631" s="86"/>
      <c r="S2631" s="73"/>
      <c r="T2631" s="73"/>
      <c r="AD2631" s="87" t="s">
        <v>108</v>
      </c>
      <c r="AE2631" s="58"/>
      <c r="AF2631" s="58"/>
      <c r="AG2631" s="58"/>
      <c r="AH2631" s="72"/>
      <c r="AI2631" s="58"/>
      <c r="AJ2631" s="58"/>
      <c r="AK2631" s="59"/>
    </row>
    <row r="2632" spans="1:37">
      <c r="A2632" s="60"/>
      <c r="C2632" s="61"/>
      <c r="H2632" s="61"/>
      <c r="M2632" s="61"/>
      <c r="N2632" s="88"/>
      <c r="O2632" s="89"/>
      <c r="P2632" s="89"/>
      <c r="Q2632" s="89"/>
      <c r="R2632" s="90"/>
      <c r="S2632" s="62"/>
      <c r="T2632" s="56" t="s">
        <v>109</v>
      </c>
      <c r="AD2632" s="91"/>
      <c r="AE2632" s="62"/>
      <c r="AF2632" s="62"/>
      <c r="AG2632" s="62"/>
      <c r="AH2632" s="92"/>
      <c r="AI2632" s="62"/>
      <c r="AJ2632" s="62"/>
      <c r="AK2632" s="61"/>
    </row>
    <row r="2633" spans="1:37">
      <c r="A2633" s="93" t="s">
        <v>110</v>
      </c>
      <c r="B2633" s="58"/>
      <c r="C2633" s="59"/>
      <c r="D2633" s="58"/>
      <c r="E2633" s="58"/>
      <c r="F2633" s="94" t="s">
        <v>21</v>
      </c>
      <c r="G2633" s="58"/>
      <c r="H2633" s="59"/>
      <c r="I2633" s="58"/>
      <c r="J2633" s="58"/>
      <c r="K2633" s="94" t="s">
        <v>21</v>
      </c>
      <c r="L2633" s="58"/>
      <c r="M2633" s="59"/>
      <c r="N2633" s="95"/>
      <c r="O2633" s="95"/>
      <c r="P2633" s="96"/>
      <c r="Q2633" s="97"/>
      <c r="R2633" s="98"/>
      <c r="S2633" s="62"/>
      <c r="T2633" s="62"/>
      <c r="AD2633" s="87" t="s">
        <v>111</v>
      </c>
      <c r="AE2633" s="58"/>
      <c r="AF2633" s="58"/>
      <c r="AG2633" s="58"/>
      <c r="AH2633" s="72"/>
      <c r="AI2633" s="58"/>
      <c r="AJ2633" s="58"/>
      <c r="AK2633" s="59"/>
    </row>
    <row r="2634" spans="1:37">
      <c r="A2634" s="60"/>
      <c r="C2634" s="61"/>
      <c r="H2634" s="61"/>
      <c r="K2634" s="99"/>
      <c r="M2634" s="61"/>
      <c r="N2634" s="62"/>
      <c r="Q2634" s="100"/>
      <c r="R2634" s="61"/>
      <c r="S2634" s="62"/>
      <c r="T2634" s="58"/>
      <c r="U2634" s="58"/>
      <c r="V2634" s="58"/>
      <c r="W2634" s="58"/>
      <c r="X2634" s="58"/>
      <c r="Y2634" s="58"/>
      <c r="Z2634" s="58"/>
      <c r="AA2634" s="58"/>
      <c r="AB2634" s="58"/>
      <c r="AC2634" s="62"/>
      <c r="AD2634" s="91"/>
      <c r="AE2634" s="62"/>
      <c r="AF2634" s="62"/>
      <c r="AG2634" s="62"/>
      <c r="AH2634" s="92"/>
      <c r="AI2634" s="62"/>
      <c r="AJ2634" s="62"/>
      <c r="AK2634" s="61"/>
    </row>
    <row r="2635" spans="1:37">
      <c r="A2635" s="93" t="s">
        <v>112</v>
      </c>
      <c r="B2635" s="58"/>
      <c r="C2635" s="59"/>
      <c r="D2635" s="58"/>
      <c r="E2635" s="58"/>
      <c r="F2635" s="94" t="s">
        <v>21</v>
      </c>
      <c r="G2635" s="58"/>
      <c r="H2635" s="59"/>
      <c r="I2635" s="58"/>
      <c r="J2635" s="58"/>
      <c r="K2635" s="94" t="s">
        <v>21</v>
      </c>
      <c r="L2635" s="58"/>
      <c r="M2635" s="59"/>
      <c r="N2635" s="58"/>
      <c r="O2635" s="58"/>
      <c r="P2635" s="94" t="s">
        <v>21</v>
      </c>
      <c r="Q2635" s="101"/>
      <c r="R2635" s="59"/>
      <c r="S2635" s="62"/>
      <c r="T2635" s="62"/>
      <c r="AD2635" s="87" t="s">
        <v>113</v>
      </c>
      <c r="AE2635" s="58"/>
      <c r="AF2635" s="58"/>
      <c r="AG2635" s="58"/>
      <c r="AH2635" s="72"/>
      <c r="AI2635" s="58"/>
      <c r="AJ2635" s="58"/>
      <c r="AK2635" s="59"/>
    </row>
    <row r="2636" spans="1:37">
      <c r="AD2636" s="91" t="s">
        <v>114</v>
      </c>
      <c r="AE2636" s="62"/>
      <c r="AF2636" s="62"/>
      <c r="AG2636" s="62"/>
      <c r="AH2636" s="92"/>
      <c r="AI2636" s="62"/>
      <c r="AJ2636" s="62"/>
      <c r="AK2636" s="61"/>
    </row>
    <row r="2637" spans="1:37">
      <c r="A2637" s="102"/>
      <c r="B2637" s="76"/>
      <c r="C2637" s="76"/>
      <c r="D2637" s="76"/>
      <c r="E2637" s="76" t="s">
        <v>100</v>
      </c>
      <c r="F2637" s="76"/>
      <c r="G2637" s="76"/>
      <c r="H2637" s="76"/>
      <c r="I2637" s="76"/>
      <c r="J2637" s="76"/>
      <c r="K2637" s="76"/>
      <c r="L2637" s="76"/>
      <c r="M2637" s="76"/>
      <c r="N2637" s="85" t="s">
        <v>40</v>
      </c>
      <c r="O2637" s="76"/>
      <c r="P2637" s="76"/>
      <c r="Q2637" s="76"/>
      <c r="R2637" s="76"/>
      <c r="S2637" s="76"/>
      <c r="T2637" s="76" t="s">
        <v>101</v>
      </c>
      <c r="U2637" s="76"/>
      <c r="V2637" s="76"/>
      <c r="W2637" s="76"/>
      <c r="X2637" s="76"/>
      <c r="Y2637" s="76"/>
      <c r="Z2637" s="76"/>
      <c r="AA2637" s="76"/>
      <c r="AB2637" s="80"/>
      <c r="AD2637" s="87" t="s">
        <v>115</v>
      </c>
      <c r="AE2637" s="58"/>
      <c r="AF2637" s="58"/>
      <c r="AG2637" s="58"/>
      <c r="AH2637" s="72"/>
      <c r="AI2637" s="58"/>
      <c r="AJ2637" s="58"/>
      <c r="AK2637" s="59"/>
    </row>
    <row r="2638" spans="1:37">
      <c r="A2638" s="103" t="s">
        <v>116</v>
      </c>
      <c r="B2638" s="104" t="s">
        <v>117</v>
      </c>
      <c r="C2638" s="104"/>
      <c r="D2638" s="104"/>
      <c r="E2638" s="104"/>
      <c r="F2638" s="104"/>
      <c r="G2638" s="105"/>
      <c r="H2638" s="104" t="s">
        <v>118</v>
      </c>
      <c r="I2638" s="104"/>
      <c r="J2638" s="105"/>
      <c r="K2638" s="106" t="s">
        <v>119</v>
      </c>
      <c r="L2638" s="107" t="s">
        <v>120</v>
      </c>
      <c r="M2638" s="108"/>
      <c r="N2638" s="109" t="s">
        <v>94</v>
      </c>
      <c r="O2638" s="105" t="s">
        <v>116</v>
      </c>
      <c r="P2638" s="104" t="s">
        <v>117</v>
      </c>
      <c r="Q2638" s="104"/>
      <c r="R2638" s="104"/>
      <c r="S2638" s="104"/>
      <c r="T2638" s="104"/>
      <c r="U2638" s="105"/>
      <c r="V2638" s="104" t="s">
        <v>118</v>
      </c>
      <c r="W2638" s="104"/>
      <c r="X2638" s="105"/>
      <c r="Y2638" s="106" t="s">
        <v>119</v>
      </c>
      <c r="Z2638" s="107" t="s">
        <v>120</v>
      </c>
      <c r="AA2638" s="108"/>
      <c r="AB2638" s="109" t="s">
        <v>94</v>
      </c>
    </row>
    <row r="2639" spans="1:37">
      <c r="A2639" s="110" t="s">
        <v>121</v>
      </c>
      <c r="B2639" s="111"/>
      <c r="C2639" s="111"/>
      <c r="D2639" s="111"/>
      <c r="E2639" s="111"/>
      <c r="F2639" s="111"/>
      <c r="G2639" s="112"/>
      <c r="H2639" s="111"/>
      <c r="I2639" s="111"/>
      <c r="J2639" s="112"/>
      <c r="K2639" s="113"/>
      <c r="L2639" s="114"/>
      <c r="M2639" s="115"/>
      <c r="N2639" s="116"/>
      <c r="O2639" s="117" t="s">
        <v>121</v>
      </c>
      <c r="P2639" s="111"/>
      <c r="Q2639" s="111"/>
      <c r="R2639" s="111"/>
      <c r="S2639" s="111"/>
      <c r="T2639" s="111"/>
      <c r="U2639" s="112"/>
      <c r="V2639" s="111"/>
      <c r="W2639" s="111"/>
      <c r="X2639" s="112"/>
      <c r="Y2639" s="113"/>
      <c r="Z2639" s="114"/>
      <c r="AA2639" s="115"/>
      <c r="AB2639" s="116"/>
      <c r="AD2639" s="64" t="s">
        <v>122</v>
      </c>
    </row>
    <row r="2640" spans="1:37">
      <c r="A2640" s="110" t="s">
        <v>123</v>
      </c>
      <c r="B2640" s="111"/>
      <c r="C2640" s="111"/>
      <c r="D2640" s="111"/>
      <c r="E2640" s="111"/>
      <c r="F2640" s="111"/>
      <c r="G2640" s="112"/>
      <c r="H2640" s="111"/>
      <c r="I2640" s="111"/>
      <c r="J2640" s="112"/>
      <c r="K2640" s="118"/>
      <c r="L2640" s="119"/>
      <c r="M2640" s="112"/>
      <c r="N2640" s="116"/>
      <c r="O2640" s="117" t="s">
        <v>123</v>
      </c>
      <c r="P2640" s="111"/>
      <c r="Q2640" s="111"/>
      <c r="R2640" s="111"/>
      <c r="S2640" s="111"/>
      <c r="T2640" s="111"/>
      <c r="U2640" s="112"/>
      <c r="V2640" s="111"/>
      <c r="W2640" s="111"/>
      <c r="X2640" s="112"/>
      <c r="Y2640" s="118"/>
      <c r="Z2640" s="119"/>
      <c r="AA2640" s="112"/>
      <c r="AB2640" s="116"/>
      <c r="AD2640" s="120"/>
      <c r="AE2640" s="58"/>
      <c r="AF2640" s="58"/>
      <c r="AG2640" s="58"/>
      <c r="AH2640" s="58"/>
      <c r="AI2640" s="58"/>
      <c r="AJ2640" s="58"/>
      <c r="AK2640" s="58"/>
    </row>
    <row r="2641" spans="1:37">
      <c r="A2641" s="110" t="s">
        <v>124</v>
      </c>
      <c r="B2641" s="111"/>
      <c r="C2641" s="111"/>
      <c r="D2641" s="111"/>
      <c r="E2641" s="111"/>
      <c r="F2641" s="111"/>
      <c r="G2641" s="112"/>
      <c r="H2641" s="111"/>
      <c r="I2641" s="111"/>
      <c r="J2641" s="112"/>
      <c r="K2641" s="118"/>
      <c r="L2641" s="119"/>
      <c r="M2641" s="112"/>
      <c r="N2641" s="116"/>
      <c r="O2641" s="117" t="s">
        <v>124</v>
      </c>
      <c r="P2641" s="111"/>
      <c r="Q2641" s="111"/>
      <c r="R2641" s="111"/>
      <c r="S2641" s="111"/>
      <c r="T2641" s="111"/>
      <c r="U2641" s="112"/>
      <c r="V2641" s="111"/>
      <c r="W2641" s="111"/>
      <c r="X2641" s="112"/>
      <c r="Y2641" s="118"/>
      <c r="Z2641" s="119"/>
      <c r="AA2641" s="112"/>
      <c r="AB2641" s="116"/>
      <c r="AD2641" s="64" t="s">
        <v>96</v>
      </c>
    </row>
    <row r="2642" spans="1:37">
      <c r="A2642" s="110" t="s">
        <v>125</v>
      </c>
      <c r="B2642" s="111"/>
      <c r="C2642" s="111"/>
      <c r="D2642" s="111"/>
      <c r="E2642" s="111"/>
      <c r="F2642" s="111"/>
      <c r="G2642" s="112"/>
      <c r="H2642" s="111"/>
      <c r="I2642" s="111"/>
      <c r="J2642" s="112"/>
      <c r="K2642" s="118"/>
      <c r="L2642" s="119"/>
      <c r="M2642" s="112"/>
      <c r="N2642" s="116"/>
      <c r="O2642" s="117" t="s">
        <v>125</v>
      </c>
      <c r="P2642" s="111"/>
      <c r="Q2642" s="111"/>
      <c r="R2642" s="111"/>
      <c r="S2642" s="111"/>
      <c r="T2642" s="111"/>
      <c r="U2642" s="112"/>
      <c r="V2642" s="111"/>
      <c r="W2642" s="111"/>
      <c r="X2642" s="112"/>
      <c r="Y2642" s="118"/>
      <c r="Z2642" s="119"/>
      <c r="AA2642" s="112"/>
      <c r="AB2642" s="116"/>
      <c r="AD2642" s="120"/>
      <c r="AE2642" s="58"/>
      <c r="AF2642" s="58"/>
      <c r="AG2642" s="58"/>
      <c r="AH2642" s="58"/>
      <c r="AI2642" s="58"/>
      <c r="AJ2642" s="58"/>
      <c r="AK2642" s="58"/>
    </row>
    <row r="2643" spans="1:37">
      <c r="A2643" s="110" t="s">
        <v>126</v>
      </c>
      <c r="B2643" s="111"/>
      <c r="C2643" s="111"/>
      <c r="D2643" s="111"/>
      <c r="E2643" s="111"/>
      <c r="F2643" s="111"/>
      <c r="G2643" s="112"/>
      <c r="H2643" s="111"/>
      <c r="I2643" s="111"/>
      <c r="J2643" s="112"/>
      <c r="K2643" s="118"/>
      <c r="L2643" s="119"/>
      <c r="M2643" s="112"/>
      <c r="N2643" s="116"/>
      <c r="O2643" s="117" t="s">
        <v>126</v>
      </c>
      <c r="P2643" s="111"/>
      <c r="Q2643" s="111"/>
      <c r="R2643" s="111"/>
      <c r="S2643" s="111"/>
      <c r="T2643" s="111"/>
      <c r="U2643" s="112"/>
      <c r="V2643" s="111"/>
      <c r="W2643" s="111"/>
      <c r="X2643" s="112"/>
      <c r="Y2643" s="118"/>
      <c r="Z2643" s="119"/>
      <c r="AA2643" s="112"/>
      <c r="AB2643" s="116"/>
      <c r="AD2643" s="64" t="s">
        <v>127</v>
      </c>
    </row>
    <row r="2644" spans="1:37">
      <c r="A2644" s="121" t="s">
        <v>128</v>
      </c>
      <c r="B2644" s="58"/>
      <c r="C2644" s="58"/>
      <c r="D2644" s="58"/>
      <c r="E2644" s="58"/>
      <c r="F2644" s="58"/>
      <c r="G2644" s="72"/>
      <c r="H2644" s="58"/>
      <c r="I2644" s="58"/>
      <c r="J2644" s="72"/>
      <c r="K2644" s="122"/>
      <c r="L2644" s="123"/>
      <c r="M2644" s="72"/>
      <c r="N2644" s="59"/>
      <c r="O2644" s="124" t="s">
        <v>128</v>
      </c>
      <c r="P2644" s="58"/>
      <c r="Q2644" s="58"/>
      <c r="R2644" s="58"/>
      <c r="S2644" s="58"/>
      <c r="T2644" s="58"/>
      <c r="U2644" s="72"/>
      <c r="V2644" s="58"/>
      <c r="W2644" s="58"/>
      <c r="X2644" s="72"/>
      <c r="Y2644" s="122"/>
      <c r="Z2644" s="123"/>
      <c r="AA2644" s="72"/>
      <c r="AB2644" s="59"/>
      <c r="AD2644" s="120"/>
      <c r="AE2644" s="125" t="str">
        <f>Daten!$A$35</f>
        <v>Fredenbeck</v>
      </c>
      <c r="AF2644" s="58"/>
      <c r="AG2644" s="58"/>
      <c r="AH2644" s="58"/>
      <c r="AI2644" s="58"/>
      <c r="AJ2644" s="58"/>
      <c r="AK2644" s="58"/>
    </row>
    <row r="2645" spans="1:37">
      <c r="A2645" s="65" t="s">
        <v>129</v>
      </c>
      <c r="N2645" s="61"/>
      <c r="O2645" s="64" t="s">
        <v>129</v>
      </c>
      <c r="AB2645" s="61"/>
      <c r="AD2645" s="64" t="s">
        <v>130</v>
      </c>
    </row>
    <row r="2646" spans="1:37">
      <c r="A2646" s="57"/>
      <c r="B2646" s="58"/>
      <c r="C2646" s="58"/>
      <c r="D2646" s="58"/>
      <c r="E2646" s="58"/>
      <c r="F2646" s="58"/>
      <c r="G2646" s="58"/>
      <c r="H2646" s="58"/>
      <c r="I2646" s="58"/>
      <c r="J2646" s="58"/>
      <c r="K2646" s="58"/>
      <c r="L2646" s="58"/>
      <c r="M2646" s="58"/>
      <c r="N2646" s="59"/>
      <c r="O2646" s="58"/>
      <c r="P2646" s="58"/>
      <c r="Q2646" s="58"/>
      <c r="R2646" s="58"/>
      <c r="S2646" s="58"/>
      <c r="T2646" s="58"/>
      <c r="U2646" s="58"/>
      <c r="V2646" s="58"/>
      <c r="W2646" s="58"/>
      <c r="X2646" s="58"/>
      <c r="Y2646" s="58"/>
      <c r="Z2646" s="58"/>
      <c r="AA2646" s="58"/>
      <c r="AB2646" s="59"/>
      <c r="AD2646" s="58"/>
      <c r="AE2646" s="126" t="str">
        <f>Daten!$A$32</f>
        <v>05.05.2017</v>
      </c>
      <c r="AF2646" s="58"/>
      <c r="AG2646" s="58"/>
      <c r="AH2646" s="58"/>
      <c r="AI2646" s="58"/>
      <c r="AJ2646" s="58"/>
      <c r="AK2646" s="58"/>
    </row>
    <row r="2647" spans="1:37">
      <c r="A2647" s="51" t="s">
        <v>95</v>
      </c>
      <c r="B2647" s="52"/>
      <c r="C2647" s="52"/>
      <c r="D2647" s="52"/>
      <c r="E2647" s="53"/>
      <c r="F2647" s="54" t="s">
        <v>96</v>
      </c>
      <c r="G2647" s="52"/>
      <c r="H2647" s="52"/>
      <c r="I2647" s="52"/>
      <c r="J2647" s="52"/>
      <c r="K2647" s="52"/>
      <c r="L2647" s="52"/>
      <c r="M2647" s="52"/>
      <c r="N2647" s="52"/>
      <c r="O2647" s="52"/>
      <c r="P2647" s="53"/>
      <c r="Q2647" s="54" t="s">
        <v>97</v>
      </c>
      <c r="R2647" s="52"/>
      <c r="S2647" s="52"/>
      <c r="T2647" s="52"/>
      <c r="U2647" s="52"/>
      <c r="V2647" s="52"/>
      <c r="W2647" s="52"/>
      <c r="X2647" s="52"/>
      <c r="Y2647" s="52"/>
      <c r="Z2647" s="52"/>
      <c r="AA2647" s="52"/>
      <c r="AB2647" s="53"/>
      <c r="AC2647" s="55" t="s">
        <v>98</v>
      </c>
    </row>
    <row r="2648" spans="1:37">
      <c r="A2648" s="57"/>
      <c r="B2648" s="58"/>
      <c r="C2648" s="58"/>
      <c r="D2648" s="58"/>
      <c r="E2648" s="59"/>
      <c r="F2648" s="58"/>
      <c r="G2648" s="58"/>
      <c r="H2648" s="58"/>
      <c r="I2648" s="58"/>
      <c r="J2648" s="58"/>
      <c r="K2648" s="58"/>
      <c r="L2648" s="58"/>
      <c r="M2648" s="58"/>
      <c r="N2648" s="58"/>
      <c r="O2648" s="58"/>
      <c r="P2648" s="59"/>
      <c r="Q2648" s="58"/>
      <c r="R2648" s="58" t="e">
        <f ca="1">SamstagHaupt!P106</f>
        <v>#N/A</v>
      </c>
      <c r="S2648" s="58"/>
      <c r="T2648" s="58"/>
      <c r="U2648" s="58"/>
      <c r="V2648" s="58"/>
      <c r="W2648" s="58"/>
      <c r="X2648" s="58"/>
      <c r="Y2648" s="58"/>
      <c r="Z2648" s="58"/>
      <c r="AA2648" s="58" t="str">
        <f>SamstagHaupt!N106</f>
        <v>M50</v>
      </c>
      <c r="AB2648" s="59"/>
      <c r="AC2648" s="55" t="s">
        <v>99</v>
      </c>
    </row>
    <row r="2649" spans="1:37" ht="15.95" customHeight="1">
      <c r="A2649" s="60" t="s">
        <v>100</v>
      </c>
      <c r="C2649" s="56" t="e">
        <f ca="1">SamstagHaupt!I106</f>
        <v>#N/A</v>
      </c>
      <c r="M2649" s="61"/>
      <c r="N2649" s="62" t="s">
        <v>101</v>
      </c>
      <c r="O2649" s="63"/>
      <c r="P2649" s="56" t="e">
        <f ca="1">SamstagHaupt!M106</f>
        <v>#N/A</v>
      </c>
      <c r="AB2649" s="61"/>
    </row>
    <row r="2650" spans="1:37">
      <c r="A2650" s="57"/>
      <c r="B2650" s="58"/>
      <c r="C2650" s="58"/>
      <c r="M2650" s="61"/>
      <c r="N2650" s="62"/>
      <c r="AB2650" s="61"/>
      <c r="AD2650" s="64" t="s">
        <v>37</v>
      </c>
      <c r="AG2650" s="64" t="s">
        <v>102</v>
      </c>
      <c r="AJ2650" s="64" t="s">
        <v>39</v>
      </c>
    </row>
    <row r="2651" spans="1:37">
      <c r="A2651" s="65" t="s">
        <v>100</v>
      </c>
      <c r="C2651" s="66"/>
      <c r="D2651" s="67"/>
      <c r="E2651" s="67"/>
      <c r="F2651" s="67"/>
      <c r="G2651" s="67"/>
      <c r="H2651" s="68"/>
      <c r="I2651" s="67"/>
      <c r="J2651" s="67"/>
      <c r="K2651" s="67"/>
      <c r="L2651" s="67"/>
      <c r="M2651" s="68"/>
      <c r="N2651" s="67"/>
      <c r="O2651" s="67"/>
      <c r="P2651" s="67"/>
      <c r="Q2651" s="67"/>
      <c r="R2651" s="68"/>
      <c r="S2651" s="67"/>
      <c r="T2651" s="67"/>
      <c r="U2651" s="67"/>
      <c r="V2651" s="67"/>
      <c r="W2651" s="68"/>
      <c r="X2651" s="67"/>
      <c r="Y2651" s="67"/>
      <c r="Z2651" s="67"/>
      <c r="AA2651" s="67"/>
      <c r="AB2651" s="68"/>
      <c r="AC2651" s="62"/>
      <c r="AD2651" s="69"/>
      <c r="AE2651" s="53"/>
      <c r="AF2651" s="62"/>
      <c r="AG2651" s="69"/>
      <c r="AH2651" s="53"/>
      <c r="AJ2651" s="69"/>
      <c r="AK2651" s="53"/>
    </row>
    <row r="2652" spans="1:37">
      <c r="A2652" s="70" t="s">
        <v>101</v>
      </c>
      <c r="B2652" s="58"/>
      <c r="C2652" s="71"/>
      <c r="D2652" s="72"/>
      <c r="E2652" s="72"/>
      <c r="F2652" s="72"/>
      <c r="G2652" s="72"/>
      <c r="H2652" s="59"/>
      <c r="I2652" s="72"/>
      <c r="J2652" s="72"/>
      <c r="K2652" s="72"/>
      <c r="L2652" s="72"/>
      <c r="M2652" s="59"/>
      <c r="N2652" s="72"/>
      <c r="O2652" s="72"/>
      <c r="P2652" s="72"/>
      <c r="Q2652" s="72"/>
      <c r="R2652" s="59"/>
      <c r="S2652" s="72"/>
      <c r="T2652" s="72"/>
      <c r="U2652" s="72"/>
      <c r="V2652" s="72"/>
      <c r="W2652" s="59"/>
      <c r="X2652" s="72"/>
      <c r="Y2652" s="72"/>
      <c r="Z2652" s="72"/>
      <c r="AA2652" s="72"/>
      <c r="AB2652" s="59"/>
      <c r="AC2652" s="62"/>
      <c r="AD2652" s="462">
        <f>SamstagHaupt!C106</f>
        <v>22</v>
      </c>
      <c r="AE2652" s="463"/>
      <c r="AF2652" s="62"/>
      <c r="AG2652" s="462">
        <f>SamstagHaupt!E106</f>
        <v>85</v>
      </c>
      <c r="AH2652" s="463"/>
      <c r="AJ2652" s="462">
        <f>SamstagHaupt!F106</f>
        <v>1</v>
      </c>
      <c r="AK2652" s="463"/>
    </row>
    <row r="2653" spans="1:37">
      <c r="A2653" s="65" t="s">
        <v>100</v>
      </c>
      <c r="C2653" s="66"/>
      <c r="D2653" s="67"/>
      <c r="E2653" s="67"/>
      <c r="F2653" s="67"/>
      <c r="G2653" s="67"/>
      <c r="H2653" s="68"/>
      <c r="I2653" s="67"/>
      <c r="J2653" s="67"/>
      <c r="K2653" s="67"/>
      <c r="L2653" s="67"/>
      <c r="M2653" s="68"/>
      <c r="N2653" s="67"/>
      <c r="O2653" s="67"/>
      <c r="P2653" s="67"/>
      <c r="Q2653" s="67"/>
      <c r="R2653" s="68"/>
      <c r="S2653" s="67"/>
      <c r="T2653" s="67"/>
      <c r="U2653" s="67"/>
      <c r="V2653" s="67"/>
      <c r="W2653" s="68"/>
      <c r="X2653" s="67"/>
      <c r="Y2653" s="67"/>
      <c r="Z2653" s="67"/>
      <c r="AA2653" s="67"/>
      <c r="AB2653" s="68"/>
      <c r="AC2653" s="62"/>
      <c r="AD2653" s="57"/>
      <c r="AE2653" s="59"/>
      <c r="AF2653" s="62"/>
      <c r="AG2653" s="57"/>
      <c r="AH2653" s="59"/>
      <c r="AJ2653" s="57"/>
      <c r="AK2653" s="59"/>
    </row>
    <row r="2654" spans="1:37">
      <c r="A2654" s="70" t="s">
        <v>101</v>
      </c>
      <c r="B2654" s="58"/>
      <c r="C2654" s="71"/>
      <c r="D2654" s="72"/>
      <c r="E2654" s="72"/>
      <c r="F2654" s="72"/>
      <c r="G2654" s="72"/>
      <c r="H2654" s="59"/>
      <c r="I2654" s="72"/>
      <c r="J2654" s="72"/>
      <c r="K2654" s="72"/>
      <c r="L2654" s="72"/>
      <c r="M2654" s="59"/>
      <c r="N2654" s="72"/>
      <c r="O2654" s="72"/>
      <c r="P2654" s="72"/>
      <c r="Q2654" s="72"/>
      <c r="R2654" s="59"/>
      <c r="S2654" s="72"/>
      <c r="T2654" s="72"/>
      <c r="U2654" s="72"/>
      <c r="V2654" s="72"/>
      <c r="W2654" s="59"/>
      <c r="X2654" s="72"/>
      <c r="Y2654" s="72"/>
      <c r="Z2654" s="72"/>
      <c r="AA2654" s="72"/>
      <c r="AB2654" s="59"/>
      <c r="AC2654" s="62"/>
      <c r="AD2654" s="62"/>
      <c r="AE2654" s="62"/>
      <c r="AF2654" s="62"/>
      <c r="AG2654" s="62"/>
    </row>
    <row r="2655" spans="1:37">
      <c r="A2655" s="65" t="s">
        <v>100</v>
      </c>
      <c r="C2655" s="66"/>
      <c r="D2655" s="67"/>
      <c r="E2655" s="67"/>
      <c r="F2655" s="67"/>
      <c r="G2655" s="67"/>
      <c r="H2655" s="68"/>
      <c r="I2655" s="67"/>
      <c r="J2655" s="67"/>
      <c r="K2655" s="67"/>
      <c r="L2655" s="67"/>
      <c r="M2655" s="68"/>
      <c r="N2655" s="67"/>
      <c r="O2655" s="67"/>
      <c r="P2655" s="67"/>
      <c r="Q2655" s="67"/>
      <c r="R2655" s="68"/>
      <c r="S2655" s="67"/>
      <c r="T2655" s="67"/>
      <c r="U2655" s="67"/>
      <c r="V2655" s="67"/>
      <c r="W2655" s="68"/>
      <c r="X2655" s="67"/>
      <c r="Y2655" s="67"/>
      <c r="Z2655" s="67"/>
      <c r="AA2655" s="67"/>
      <c r="AB2655" s="68"/>
      <c r="AC2655" s="62"/>
      <c r="AD2655" s="73" t="s">
        <v>103</v>
      </c>
      <c r="AE2655" s="62"/>
      <c r="AF2655" s="62"/>
      <c r="AG2655" s="62"/>
    </row>
    <row r="2656" spans="1:37">
      <c r="A2656" s="70" t="s">
        <v>101</v>
      </c>
      <c r="B2656" s="58"/>
      <c r="C2656" s="71"/>
      <c r="D2656" s="72"/>
      <c r="E2656" s="72"/>
      <c r="F2656" s="72"/>
      <c r="G2656" s="72"/>
      <c r="H2656" s="59"/>
      <c r="I2656" s="72"/>
      <c r="J2656" s="72"/>
      <c r="K2656" s="72"/>
      <c r="L2656" s="72"/>
      <c r="M2656" s="59"/>
      <c r="N2656" s="72"/>
      <c r="O2656" s="72"/>
      <c r="P2656" s="72"/>
      <c r="Q2656" s="72"/>
      <c r="R2656" s="59"/>
      <c r="S2656" s="72"/>
      <c r="T2656" s="72"/>
      <c r="U2656" s="72"/>
      <c r="V2656" s="72"/>
      <c r="W2656" s="59"/>
      <c r="X2656" s="72"/>
      <c r="Y2656" s="72"/>
      <c r="Z2656" s="72"/>
      <c r="AA2656" s="72"/>
      <c r="AB2656" s="59"/>
      <c r="AC2656" s="62"/>
      <c r="AD2656" s="62"/>
      <c r="AE2656" s="62"/>
      <c r="AF2656" s="62"/>
      <c r="AG2656" s="62"/>
    </row>
    <row r="2657" spans="1:37">
      <c r="A2657" s="65" t="s">
        <v>100</v>
      </c>
      <c r="C2657" s="66"/>
      <c r="D2657" s="67"/>
      <c r="E2657" s="67"/>
      <c r="F2657" s="67"/>
      <c r="G2657" s="67"/>
      <c r="H2657" s="68"/>
      <c r="I2657" s="67"/>
      <c r="J2657" s="67"/>
      <c r="K2657" s="67"/>
      <c r="L2657" s="67"/>
      <c r="M2657" s="68"/>
      <c r="N2657" s="67"/>
      <c r="O2657" s="67"/>
      <c r="P2657" s="67"/>
      <c r="Q2657" s="67"/>
      <c r="R2657" s="68"/>
      <c r="S2657" s="67"/>
      <c r="T2657" s="67"/>
      <c r="U2657" s="67"/>
      <c r="V2657" s="67"/>
      <c r="W2657" s="68"/>
      <c r="X2657" s="67"/>
      <c r="Y2657" s="67"/>
      <c r="Z2657" s="67"/>
      <c r="AA2657" s="67"/>
      <c r="AB2657" s="68"/>
      <c r="AC2657" s="62"/>
      <c r="AD2657" s="74" t="str">
        <f>Daten!$A$31</f>
        <v>DM Senioren 2017</v>
      </c>
      <c r="AE2657" s="58"/>
      <c r="AF2657" s="58"/>
      <c r="AG2657" s="58"/>
      <c r="AH2657" s="58"/>
      <c r="AI2657" s="58"/>
      <c r="AJ2657" s="58"/>
      <c r="AK2657" s="58"/>
    </row>
    <row r="2658" spans="1:37">
      <c r="A2658" s="70" t="s">
        <v>101</v>
      </c>
      <c r="B2658" s="58"/>
      <c r="C2658" s="71"/>
      <c r="D2658" s="72"/>
      <c r="E2658" s="72"/>
      <c r="F2658" s="72"/>
      <c r="G2658" s="72"/>
      <c r="H2658" s="59"/>
      <c r="I2658" s="72"/>
      <c r="J2658" s="72"/>
      <c r="K2658" s="72"/>
      <c r="L2658" s="72"/>
      <c r="M2658" s="59"/>
      <c r="N2658" s="72"/>
      <c r="O2658" s="72"/>
      <c r="P2658" s="72"/>
      <c r="Q2658" s="72"/>
      <c r="R2658" s="59"/>
      <c r="S2658" s="72"/>
      <c r="T2658" s="72"/>
      <c r="U2658" s="72"/>
      <c r="V2658" s="72"/>
      <c r="W2658" s="59"/>
      <c r="X2658" s="72"/>
      <c r="Y2658" s="72"/>
      <c r="Z2658" s="72"/>
      <c r="AA2658" s="72"/>
      <c r="AB2658" s="59"/>
      <c r="AC2658" s="62"/>
      <c r="AD2658" s="75" t="str">
        <f>SamstagHaupt!G106</f>
        <v>M50</v>
      </c>
      <c r="AE2658" s="76"/>
      <c r="AF2658" s="76"/>
      <c r="AG2658" s="75" t="s">
        <v>34</v>
      </c>
      <c r="AH2658" s="76"/>
      <c r="AI2658" s="76"/>
      <c r="AJ2658" s="76"/>
      <c r="AK2658" s="76"/>
    </row>
    <row r="2659" spans="1:37">
      <c r="A2659" s="65" t="s">
        <v>100</v>
      </c>
      <c r="C2659" s="66"/>
      <c r="D2659" s="67"/>
      <c r="E2659" s="67"/>
      <c r="F2659" s="67"/>
      <c r="G2659" s="67"/>
      <c r="H2659" s="68"/>
      <c r="I2659" s="67"/>
      <c r="J2659" s="67"/>
      <c r="K2659" s="67"/>
      <c r="L2659" s="67"/>
      <c r="M2659" s="68"/>
      <c r="N2659" s="67"/>
      <c r="O2659" s="67"/>
      <c r="P2659" s="67"/>
      <c r="Q2659" s="67"/>
      <c r="R2659" s="68"/>
      <c r="S2659" s="67"/>
      <c r="T2659" s="67"/>
      <c r="U2659" s="67"/>
      <c r="V2659" s="67"/>
      <c r="W2659" s="68"/>
      <c r="X2659" s="67"/>
      <c r="Y2659" s="67"/>
      <c r="Z2659" s="67"/>
      <c r="AA2659" s="67"/>
      <c r="AB2659" s="68"/>
      <c r="AC2659" s="62"/>
      <c r="AD2659" s="77"/>
      <c r="AE2659" s="62"/>
      <c r="AF2659" s="62"/>
      <c r="AG2659" s="62"/>
      <c r="AH2659" s="62"/>
      <c r="AI2659" s="62"/>
      <c r="AJ2659" s="62"/>
      <c r="AK2659" s="62"/>
    </row>
    <row r="2660" spans="1:37">
      <c r="A2660" s="70" t="s">
        <v>101</v>
      </c>
      <c r="B2660" s="58"/>
      <c r="C2660" s="71"/>
      <c r="D2660" s="72"/>
      <c r="E2660" s="72"/>
      <c r="F2660" s="72"/>
      <c r="G2660" s="72"/>
      <c r="H2660" s="59"/>
      <c r="I2660" s="72"/>
      <c r="J2660" s="72"/>
      <c r="K2660" s="72"/>
      <c r="L2660" s="72"/>
      <c r="M2660" s="59"/>
      <c r="N2660" s="72"/>
      <c r="O2660" s="72"/>
      <c r="P2660" s="72"/>
      <c r="Q2660" s="72"/>
      <c r="R2660" s="59"/>
      <c r="S2660" s="72"/>
      <c r="T2660" s="72"/>
      <c r="U2660" s="72"/>
      <c r="V2660" s="72"/>
      <c r="W2660" s="59"/>
      <c r="X2660" s="72"/>
      <c r="Y2660" s="72"/>
      <c r="Z2660" s="72"/>
      <c r="AA2660" s="72"/>
      <c r="AB2660" s="59"/>
      <c r="AC2660" s="62"/>
      <c r="AD2660" s="78" t="s">
        <v>104</v>
      </c>
      <c r="AE2660" s="76"/>
      <c r="AF2660" s="76"/>
      <c r="AG2660" s="76"/>
      <c r="AH2660" s="79"/>
      <c r="AI2660" s="76"/>
      <c r="AJ2660" s="76"/>
      <c r="AK2660" s="80"/>
    </row>
    <row r="2661" spans="1:37">
      <c r="D2661" s="64"/>
      <c r="AD2661" s="81"/>
      <c r="AE2661" s="52"/>
      <c r="AF2661" s="52"/>
      <c r="AG2661" s="52"/>
      <c r="AH2661" s="82"/>
      <c r="AI2661" s="52"/>
      <c r="AJ2661" s="52"/>
      <c r="AK2661" s="53"/>
    </row>
    <row r="2662" spans="1:37">
      <c r="A2662" s="83" t="s">
        <v>105</v>
      </c>
      <c r="B2662" s="76"/>
      <c r="C2662" s="80"/>
      <c r="D2662" s="84"/>
      <c r="E2662" s="84" t="s">
        <v>100</v>
      </c>
      <c r="F2662" s="85" t="s">
        <v>21</v>
      </c>
      <c r="G2662" s="84" t="s">
        <v>101</v>
      </c>
      <c r="H2662" s="86"/>
      <c r="I2662" s="84" t="s">
        <v>106</v>
      </c>
      <c r="J2662" s="84"/>
      <c r="K2662" s="84"/>
      <c r="L2662" s="84"/>
      <c r="M2662" s="86"/>
      <c r="N2662" s="84" t="s">
        <v>107</v>
      </c>
      <c r="O2662" s="84"/>
      <c r="P2662" s="84"/>
      <c r="Q2662" s="84"/>
      <c r="R2662" s="86"/>
      <c r="S2662" s="73"/>
      <c r="T2662" s="73"/>
      <c r="AD2662" s="87" t="s">
        <v>108</v>
      </c>
      <c r="AE2662" s="58"/>
      <c r="AF2662" s="58"/>
      <c r="AG2662" s="58"/>
      <c r="AH2662" s="72"/>
      <c r="AI2662" s="58"/>
      <c r="AJ2662" s="58"/>
      <c r="AK2662" s="59"/>
    </row>
    <row r="2663" spans="1:37">
      <c r="A2663" s="60"/>
      <c r="C2663" s="61"/>
      <c r="H2663" s="61"/>
      <c r="M2663" s="61"/>
      <c r="N2663" s="88"/>
      <c r="O2663" s="89"/>
      <c r="P2663" s="89"/>
      <c r="Q2663" s="89"/>
      <c r="R2663" s="90"/>
      <c r="S2663" s="62"/>
      <c r="T2663" s="56" t="s">
        <v>109</v>
      </c>
      <c r="AD2663" s="91"/>
      <c r="AE2663" s="62"/>
      <c r="AF2663" s="62"/>
      <c r="AG2663" s="62"/>
      <c r="AH2663" s="92"/>
      <c r="AI2663" s="62"/>
      <c r="AJ2663" s="62"/>
      <c r="AK2663" s="61"/>
    </row>
    <row r="2664" spans="1:37">
      <c r="A2664" s="93" t="s">
        <v>110</v>
      </c>
      <c r="B2664" s="58"/>
      <c r="C2664" s="59"/>
      <c r="D2664" s="58"/>
      <c r="E2664" s="58"/>
      <c r="F2664" s="94" t="s">
        <v>21</v>
      </c>
      <c r="G2664" s="58"/>
      <c r="H2664" s="59"/>
      <c r="I2664" s="58"/>
      <c r="J2664" s="58"/>
      <c r="K2664" s="94" t="s">
        <v>21</v>
      </c>
      <c r="L2664" s="58"/>
      <c r="M2664" s="59"/>
      <c r="N2664" s="95"/>
      <c r="O2664" s="95"/>
      <c r="P2664" s="96"/>
      <c r="Q2664" s="97"/>
      <c r="R2664" s="98"/>
      <c r="S2664" s="62"/>
      <c r="T2664" s="62"/>
      <c r="AD2664" s="87" t="s">
        <v>111</v>
      </c>
      <c r="AE2664" s="58"/>
      <c r="AF2664" s="58"/>
      <c r="AG2664" s="58"/>
      <c r="AH2664" s="72"/>
      <c r="AI2664" s="58"/>
      <c r="AJ2664" s="58"/>
      <c r="AK2664" s="59"/>
    </row>
    <row r="2665" spans="1:37">
      <c r="A2665" s="60"/>
      <c r="C2665" s="61"/>
      <c r="H2665" s="61"/>
      <c r="K2665" s="99"/>
      <c r="M2665" s="61"/>
      <c r="N2665" s="62"/>
      <c r="Q2665" s="100"/>
      <c r="R2665" s="61"/>
      <c r="S2665" s="62"/>
      <c r="T2665" s="58"/>
      <c r="U2665" s="58"/>
      <c r="V2665" s="58"/>
      <c r="W2665" s="58"/>
      <c r="X2665" s="58"/>
      <c r="Y2665" s="58"/>
      <c r="Z2665" s="58"/>
      <c r="AA2665" s="58"/>
      <c r="AB2665" s="58"/>
      <c r="AC2665" s="62"/>
      <c r="AD2665" s="91"/>
      <c r="AE2665" s="62"/>
      <c r="AF2665" s="62"/>
      <c r="AG2665" s="62"/>
      <c r="AH2665" s="92"/>
      <c r="AI2665" s="62"/>
      <c r="AJ2665" s="62"/>
      <c r="AK2665" s="61"/>
    </row>
    <row r="2666" spans="1:37">
      <c r="A2666" s="93" t="s">
        <v>112</v>
      </c>
      <c r="B2666" s="58"/>
      <c r="C2666" s="59"/>
      <c r="D2666" s="58"/>
      <c r="E2666" s="58"/>
      <c r="F2666" s="94" t="s">
        <v>21</v>
      </c>
      <c r="G2666" s="58"/>
      <c r="H2666" s="59"/>
      <c r="I2666" s="58"/>
      <c r="J2666" s="58"/>
      <c r="K2666" s="94" t="s">
        <v>21</v>
      </c>
      <c r="L2666" s="58"/>
      <c r="M2666" s="59"/>
      <c r="N2666" s="58"/>
      <c r="O2666" s="58"/>
      <c r="P2666" s="94" t="s">
        <v>21</v>
      </c>
      <c r="Q2666" s="101"/>
      <c r="R2666" s="59"/>
      <c r="S2666" s="62"/>
      <c r="T2666" s="62"/>
      <c r="AD2666" s="87" t="s">
        <v>113</v>
      </c>
      <c r="AE2666" s="58"/>
      <c r="AF2666" s="58"/>
      <c r="AG2666" s="58"/>
      <c r="AH2666" s="72"/>
      <c r="AI2666" s="58"/>
      <c r="AJ2666" s="58"/>
      <c r="AK2666" s="59"/>
    </row>
    <row r="2667" spans="1:37">
      <c r="AD2667" s="91" t="s">
        <v>114</v>
      </c>
      <c r="AE2667" s="62"/>
      <c r="AF2667" s="62"/>
      <c r="AG2667" s="62"/>
      <c r="AH2667" s="92"/>
      <c r="AI2667" s="62"/>
      <c r="AJ2667" s="62"/>
      <c r="AK2667" s="61"/>
    </row>
    <row r="2668" spans="1:37">
      <c r="A2668" s="102"/>
      <c r="B2668" s="76"/>
      <c r="C2668" s="76"/>
      <c r="D2668" s="76"/>
      <c r="E2668" s="76" t="s">
        <v>100</v>
      </c>
      <c r="F2668" s="76"/>
      <c r="G2668" s="76"/>
      <c r="H2668" s="76"/>
      <c r="I2668" s="76"/>
      <c r="J2668" s="76"/>
      <c r="K2668" s="76"/>
      <c r="L2668" s="76"/>
      <c r="M2668" s="76"/>
      <c r="N2668" s="85" t="s">
        <v>40</v>
      </c>
      <c r="O2668" s="76"/>
      <c r="P2668" s="76"/>
      <c r="Q2668" s="76"/>
      <c r="R2668" s="76"/>
      <c r="S2668" s="76"/>
      <c r="T2668" s="76" t="s">
        <v>101</v>
      </c>
      <c r="U2668" s="76"/>
      <c r="V2668" s="76"/>
      <c r="W2668" s="76"/>
      <c r="X2668" s="76"/>
      <c r="Y2668" s="76"/>
      <c r="Z2668" s="76"/>
      <c r="AA2668" s="76"/>
      <c r="AB2668" s="80"/>
      <c r="AD2668" s="87" t="s">
        <v>115</v>
      </c>
      <c r="AE2668" s="58"/>
      <c r="AF2668" s="58"/>
      <c r="AG2668" s="58"/>
      <c r="AH2668" s="72"/>
      <c r="AI2668" s="58"/>
      <c r="AJ2668" s="58"/>
      <c r="AK2668" s="59"/>
    </row>
    <row r="2669" spans="1:37">
      <c r="A2669" s="103" t="s">
        <v>116</v>
      </c>
      <c r="B2669" s="104" t="s">
        <v>117</v>
      </c>
      <c r="C2669" s="104"/>
      <c r="D2669" s="104"/>
      <c r="E2669" s="104"/>
      <c r="F2669" s="104"/>
      <c r="G2669" s="105"/>
      <c r="H2669" s="104" t="s">
        <v>118</v>
      </c>
      <c r="I2669" s="104"/>
      <c r="J2669" s="105"/>
      <c r="K2669" s="106" t="s">
        <v>119</v>
      </c>
      <c r="L2669" s="107" t="s">
        <v>120</v>
      </c>
      <c r="M2669" s="108"/>
      <c r="N2669" s="109" t="s">
        <v>94</v>
      </c>
      <c r="O2669" s="105" t="s">
        <v>116</v>
      </c>
      <c r="P2669" s="104" t="s">
        <v>117</v>
      </c>
      <c r="Q2669" s="104"/>
      <c r="R2669" s="104"/>
      <c r="S2669" s="104"/>
      <c r="T2669" s="104"/>
      <c r="U2669" s="105"/>
      <c r="V2669" s="104" t="s">
        <v>118</v>
      </c>
      <c r="W2669" s="104"/>
      <c r="X2669" s="105"/>
      <c r="Y2669" s="106" t="s">
        <v>119</v>
      </c>
      <c r="Z2669" s="107" t="s">
        <v>120</v>
      </c>
      <c r="AA2669" s="108"/>
      <c r="AB2669" s="109" t="s">
        <v>94</v>
      </c>
    </row>
    <row r="2670" spans="1:37">
      <c r="A2670" s="110" t="s">
        <v>121</v>
      </c>
      <c r="B2670" s="111"/>
      <c r="C2670" s="111"/>
      <c r="D2670" s="111"/>
      <c r="E2670" s="111"/>
      <c r="F2670" s="111"/>
      <c r="G2670" s="112"/>
      <c r="H2670" s="111"/>
      <c r="I2670" s="111"/>
      <c r="J2670" s="112"/>
      <c r="K2670" s="113"/>
      <c r="L2670" s="114"/>
      <c r="M2670" s="115"/>
      <c r="N2670" s="116"/>
      <c r="O2670" s="117" t="s">
        <v>121</v>
      </c>
      <c r="P2670" s="111"/>
      <c r="Q2670" s="111"/>
      <c r="R2670" s="111"/>
      <c r="S2670" s="111"/>
      <c r="T2670" s="111"/>
      <c r="U2670" s="112"/>
      <c r="V2670" s="111"/>
      <c r="W2670" s="111"/>
      <c r="X2670" s="112"/>
      <c r="Y2670" s="113"/>
      <c r="Z2670" s="114"/>
      <c r="AA2670" s="115"/>
      <c r="AB2670" s="116"/>
      <c r="AD2670" s="64" t="s">
        <v>122</v>
      </c>
    </row>
    <row r="2671" spans="1:37">
      <c r="A2671" s="110" t="s">
        <v>123</v>
      </c>
      <c r="B2671" s="111"/>
      <c r="C2671" s="111"/>
      <c r="D2671" s="111"/>
      <c r="E2671" s="111"/>
      <c r="F2671" s="111"/>
      <c r="G2671" s="112"/>
      <c r="H2671" s="111"/>
      <c r="I2671" s="111"/>
      <c r="J2671" s="112"/>
      <c r="K2671" s="118"/>
      <c r="L2671" s="119"/>
      <c r="M2671" s="112"/>
      <c r="N2671" s="116"/>
      <c r="O2671" s="117" t="s">
        <v>123</v>
      </c>
      <c r="P2671" s="111"/>
      <c r="Q2671" s="111"/>
      <c r="R2671" s="111"/>
      <c r="S2671" s="111"/>
      <c r="T2671" s="111"/>
      <c r="U2671" s="112"/>
      <c r="V2671" s="111"/>
      <c r="W2671" s="111"/>
      <c r="X2671" s="112"/>
      <c r="Y2671" s="118"/>
      <c r="Z2671" s="119"/>
      <c r="AA2671" s="112"/>
      <c r="AB2671" s="116"/>
      <c r="AD2671" s="120"/>
      <c r="AE2671" s="58"/>
      <c r="AF2671" s="58"/>
      <c r="AG2671" s="58"/>
      <c r="AH2671" s="58"/>
      <c r="AI2671" s="58"/>
      <c r="AJ2671" s="58"/>
      <c r="AK2671" s="58"/>
    </row>
    <row r="2672" spans="1:37">
      <c r="A2672" s="110" t="s">
        <v>124</v>
      </c>
      <c r="B2672" s="111"/>
      <c r="C2672" s="111"/>
      <c r="D2672" s="111"/>
      <c r="E2672" s="111"/>
      <c r="F2672" s="111"/>
      <c r="G2672" s="112"/>
      <c r="H2672" s="111"/>
      <c r="I2672" s="111"/>
      <c r="J2672" s="112"/>
      <c r="K2672" s="118"/>
      <c r="L2672" s="119"/>
      <c r="M2672" s="112"/>
      <c r="N2672" s="116"/>
      <c r="O2672" s="117" t="s">
        <v>124</v>
      </c>
      <c r="P2672" s="111"/>
      <c r="Q2672" s="111"/>
      <c r="R2672" s="111"/>
      <c r="S2672" s="111"/>
      <c r="T2672" s="111"/>
      <c r="U2672" s="112"/>
      <c r="V2672" s="111"/>
      <c r="W2672" s="111"/>
      <c r="X2672" s="112"/>
      <c r="Y2672" s="118"/>
      <c r="Z2672" s="119"/>
      <c r="AA2672" s="112"/>
      <c r="AB2672" s="116"/>
      <c r="AD2672" s="64" t="s">
        <v>96</v>
      </c>
    </row>
    <row r="2673" spans="1:37">
      <c r="A2673" s="110" t="s">
        <v>125</v>
      </c>
      <c r="B2673" s="111"/>
      <c r="C2673" s="111"/>
      <c r="D2673" s="111"/>
      <c r="E2673" s="111"/>
      <c r="F2673" s="111"/>
      <c r="G2673" s="112"/>
      <c r="H2673" s="111"/>
      <c r="I2673" s="111"/>
      <c r="J2673" s="112"/>
      <c r="K2673" s="118"/>
      <c r="L2673" s="119"/>
      <c r="M2673" s="112"/>
      <c r="N2673" s="116"/>
      <c r="O2673" s="117" t="s">
        <v>125</v>
      </c>
      <c r="P2673" s="111"/>
      <c r="Q2673" s="111"/>
      <c r="R2673" s="111"/>
      <c r="S2673" s="111"/>
      <c r="T2673" s="111"/>
      <c r="U2673" s="112"/>
      <c r="V2673" s="111"/>
      <c r="W2673" s="111"/>
      <c r="X2673" s="112"/>
      <c r="Y2673" s="118"/>
      <c r="Z2673" s="119"/>
      <c r="AA2673" s="112"/>
      <c r="AB2673" s="116"/>
      <c r="AD2673" s="120"/>
      <c r="AE2673" s="58"/>
      <c r="AF2673" s="58"/>
      <c r="AG2673" s="58"/>
      <c r="AH2673" s="58"/>
      <c r="AI2673" s="58"/>
      <c r="AJ2673" s="58"/>
      <c r="AK2673" s="58"/>
    </row>
    <row r="2674" spans="1:37">
      <c r="A2674" s="110" t="s">
        <v>126</v>
      </c>
      <c r="B2674" s="111"/>
      <c r="C2674" s="111"/>
      <c r="D2674" s="111"/>
      <c r="E2674" s="111"/>
      <c r="F2674" s="111"/>
      <c r="G2674" s="112"/>
      <c r="H2674" s="111"/>
      <c r="I2674" s="111"/>
      <c r="J2674" s="112"/>
      <c r="K2674" s="118"/>
      <c r="L2674" s="119"/>
      <c r="M2674" s="112"/>
      <c r="N2674" s="116"/>
      <c r="O2674" s="117" t="s">
        <v>126</v>
      </c>
      <c r="P2674" s="111"/>
      <c r="Q2674" s="111"/>
      <c r="R2674" s="111"/>
      <c r="S2674" s="111"/>
      <c r="T2674" s="111"/>
      <c r="U2674" s="112"/>
      <c r="V2674" s="111"/>
      <c r="W2674" s="111"/>
      <c r="X2674" s="112"/>
      <c r="Y2674" s="118"/>
      <c r="Z2674" s="119"/>
      <c r="AA2674" s="112"/>
      <c r="AB2674" s="116"/>
      <c r="AD2674" s="64" t="s">
        <v>127</v>
      </c>
    </row>
    <row r="2675" spans="1:37">
      <c r="A2675" s="121" t="s">
        <v>128</v>
      </c>
      <c r="B2675" s="58"/>
      <c r="C2675" s="58"/>
      <c r="D2675" s="58"/>
      <c r="E2675" s="58"/>
      <c r="F2675" s="58"/>
      <c r="G2675" s="72"/>
      <c r="H2675" s="58"/>
      <c r="I2675" s="58"/>
      <c r="J2675" s="72"/>
      <c r="K2675" s="122"/>
      <c r="L2675" s="123"/>
      <c r="M2675" s="72"/>
      <c r="N2675" s="59"/>
      <c r="O2675" s="124" t="s">
        <v>128</v>
      </c>
      <c r="P2675" s="58"/>
      <c r="Q2675" s="58"/>
      <c r="R2675" s="58"/>
      <c r="S2675" s="58"/>
      <c r="T2675" s="58"/>
      <c r="U2675" s="72"/>
      <c r="V2675" s="58"/>
      <c r="W2675" s="58"/>
      <c r="X2675" s="72"/>
      <c r="Y2675" s="122"/>
      <c r="Z2675" s="123"/>
      <c r="AA2675" s="72"/>
      <c r="AB2675" s="59"/>
      <c r="AD2675" s="125"/>
      <c r="AE2675" s="125" t="str">
        <f>Daten!$A$35</f>
        <v>Fredenbeck</v>
      </c>
      <c r="AF2675" s="58"/>
      <c r="AG2675" s="58"/>
      <c r="AH2675" s="58"/>
      <c r="AI2675" s="58"/>
      <c r="AJ2675" s="58"/>
      <c r="AK2675" s="58"/>
    </row>
    <row r="2676" spans="1:37">
      <c r="A2676" s="65" t="s">
        <v>129</v>
      </c>
      <c r="N2676" s="61"/>
      <c r="O2676" s="64" t="s">
        <v>129</v>
      </c>
      <c r="AB2676" s="61"/>
      <c r="AD2676" s="64" t="s">
        <v>130</v>
      </c>
    </row>
    <row r="2677" spans="1:37">
      <c r="A2677" s="57"/>
      <c r="B2677" s="58"/>
      <c r="C2677" s="58"/>
      <c r="D2677" s="58"/>
      <c r="E2677" s="58"/>
      <c r="F2677" s="58"/>
      <c r="G2677" s="58"/>
      <c r="H2677" s="58"/>
      <c r="I2677" s="58"/>
      <c r="J2677" s="58"/>
      <c r="K2677" s="58"/>
      <c r="L2677" s="58"/>
      <c r="M2677" s="58"/>
      <c r="N2677" s="59"/>
      <c r="O2677" s="58"/>
      <c r="P2677" s="58"/>
      <c r="Q2677" s="58"/>
      <c r="R2677" s="58"/>
      <c r="S2677" s="58"/>
      <c r="T2677" s="58"/>
      <c r="U2677" s="58"/>
      <c r="V2677" s="58"/>
      <c r="W2677" s="58"/>
      <c r="X2677" s="58"/>
      <c r="Y2677" s="58"/>
      <c r="Z2677" s="58"/>
      <c r="AA2677" s="58"/>
      <c r="AB2677" s="59"/>
      <c r="AD2677" s="58"/>
      <c r="AE2677" s="126" t="str">
        <f>Daten!$A$32</f>
        <v>05.05.2017</v>
      </c>
      <c r="AF2677" s="58"/>
      <c r="AG2677" s="58"/>
      <c r="AH2677" s="58"/>
      <c r="AI2677" s="58"/>
      <c r="AJ2677" s="58"/>
      <c r="AK2677" s="58"/>
    </row>
    <row r="2678" spans="1:37" ht="12" customHeight="1">
      <c r="A2678" s="127"/>
    </row>
    <row r="2679" spans="1:37">
      <c r="A2679" s="51" t="s">
        <v>95</v>
      </c>
      <c r="B2679" s="52"/>
      <c r="C2679" s="52"/>
      <c r="D2679" s="52"/>
      <c r="E2679" s="53"/>
      <c r="F2679" s="54" t="s">
        <v>96</v>
      </c>
      <c r="G2679" s="52"/>
      <c r="H2679" s="52"/>
      <c r="I2679" s="52"/>
      <c r="J2679" s="52"/>
      <c r="K2679" s="52"/>
      <c r="L2679" s="52"/>
      <c r="M2679" s="52"/>
      <c r="N2679" s="52"/>
      <c r="O2679" s="52"/>
      <c r="P2679" s="53"/>
      <c r="Q2679" s="54" t="s">
        <v>97</v>
      </c>
      <c r="R2679" s="52"/>
      <c r="S2679" s="52"/>
      <c r="T2679" s="52"/>
      <c r="U2679" s="52"/>
      <c r="V2679" s="52"/>
      <c r="W2679" s="52"/>
      <c r="X2679" s="52"/>
      <c r="Y2679" s="52"/>
      <c r="Z2679" s="52"/>
      <c r="AA2679" s="52"/>
      <c r="AB2679" s="53"/>
      <c r="AC2679" s="55" t="s">
        <v>98</v>
      </c>
    </row>
    <row r="2680" spans="1:37">
      <c r="A2680" s="57"/>
      <c r="B2680" s="58"/>
      <c r="C2680" s="58"/>
      <c r="D2680" s="58"/>
      <c r="E2680" s="59"/>
      <c r="F2680" s="58"/>
      <c r="G2680" s="58"/>
      <c r="H2680" s="58"/>
      <c r="I2680" s="58"/>
      <c r="J2680" s="58"/>
      <c r="K2680" s="58"/>
      <c r="L2680" s="58"/>
      <c r="M2680" s="58"/>
      <c r="N2680" s="58"/>
      <c r="O2680" s="58"/>
      <c r="P2680" s="59"/>
      <c r="Q2680" s="58"/>
      <c r="R2680" s="58" t="e">
        <f ca="1">SamstagHaupt!P107</f>
        <v>#N/A</v>
      </c>
      <c r="S2680" s="58"/>
      <c r="T2680" s="58"/>
      <c r="U2680" s="58"/>
      <c r="V2680" s="58"/>
      <c r="W2680" s="58"/>
      <c r="X2680" s="58"/>
      <c r="Y2680" s="58"/>
      <c r="Z2680" s="58"/>
      <c r="AA2680" s="58" t="str">
        <f>SamstagHaupt!N107</f>
        <v>M50</v>
      </c>
      <c r="AB2680" s="59"/>
      <c r="AC2680" s="55" t="s">
        <v>99</v>
      </c>
    </row>
    <row r="2681" spans="1:37" ht="15.95" customHeight="1">
      <c r="A2681" s="60" t="s">
        <v>100</v>
      </c>
      <c r="C2681" s="56" t="e">
        <f ca="1">SamstagHaupt!I107</f>
        <v>#N/A</v>
      </c>
      <c r="M2681" s="61"/>
      <c r="N2681" s="62" t="s">
        <v>101</v>
      </c>
      <c r="O2681" s="63"/>
      <c r="P2681" s="56" t="e">
        <f ca="1">SamstagHaupt!M107</f>
        <v>#N/A</v>
      </c>
      <c r="AB2681" s="61"/>
    </row>
    <row r="2682" spans="1:37">
      <c r="A2682" s="57"/>
      <c r="B2682" s="58"/>
      <c r="C2682" s="58"/>
      <c r="M2682" s="61"/>
      <c r="N2682" s="62"/>
      <c r="AB2682" s="61"/>
      <c r="AD2682" s="64" t="s">
        <v>37</v>
      </c>
      <c r="AG2682" s="64" t="s">
        <v>102</v>
      </c>
      <c r="AJ2682" s="64" t="s">
        <v>39</v>
      </c>
    </row>
    <row r="2683" spans="1:37">
      <c r="A2683" s="65" t="s">
        <v>100</v>
      </c>
      <c r="C2683" s="66"/>
      <c r="D2683" s="67"/>
      <c r="E2683" s="67"/>
      <c r="F2683" s="67"/>
      <c r="G2683" s="67"/>
      <c r="H2683" s="68"/>
      <c r="I2683" s="67"/>
      <c r="J2683" s="67"/>
      <c r="K2683" s="67"/>
      <c r="L2683" s="67"/>
      <c r="M2683" s="68"/>
      <c r="N2683" s="67"/>
      <c r="O2683" s="67"/>
      <c r="P2683" s="67"/>
      <c r="Q2683" s="67"/>
      <c r="R2683" s="68"/>
      <c r="S2683" s="67"/>
      <c r="T2683" s="67"/>
      <c r="U2683" s="67"/>
      <c r="V2683" s="67"/>
      <c r="W2683" s="68"/>
      <c r="X2683" s="67"/>
      <c r="Y2683" s="67"/>
      <c r="Z2683" s="67"/>
      <c r="AA2683" s="67"/>
      <c r="AB2683" s="68"/>
      <c r="AC2683" s="62"/>
      <c r="AD2683" s="69"/>
      <c r="AE2683" s="53"/>
      <c r="AF2683" s="62"/>
      <c r="AG2683" s="69"/>
      <c r="AH2683" s="53"/>
      <c r="AJ2683" s="69"/>
      <c r="AK2683" s="53"/>
    </row>
    <row r="2684" spans="1:37">
      <c r="A2684" s="70" t="s">
        <v>101</v>
      </c>
      <c r="B2684" s="58"/>
      <c r="C2684" s="71"/>
      <c r="D2684" s="72"/>
      <c r="E2684" s="72"/>
      <c r="F2684" s="72"/>
      <c r="G2684" s="72"/>
      <c r="H2684" s="59"/>
      <c r="I2684" s="72"/>
      <c r="J2684" s="72"/>
      <c r="K2684" s="72"/>
      <c r="L2684" s="72"/>
      <c r="M2684" s="59"/>
      <c r="N2684" s="72"/>
      <c r="O2684" s="72"/>
      <c r="P2684" s="72"/>
      <c r="Q2684" s="72"/>
      <c r="R2684" s="59"/>
      <c r="S2684" s="72"/>
      <c r="T2684" s="72"/>
      <c r="U2684" s="72"/>
      <c r="V2684" s="72"/>
      <c r="W2684" s="59"/>
      <c r="X2684" s="72"/>
      <c r="Y2684" s="72"/>
      <c r="Z2684" s="72"/>
      <c r="AA2684" s="72"/>
      <c r="AB2684" s="59"/>
      <c r="AC2684" s="62"/>
      <c r="AD2684" s="462">
        <f>SamstagHaupt!C107</f>
        <v>22</v>
      </c>
      <c r="AE2684" s="463"/>
      <c r="AF2684" s="62"/>
      <c r="AG2684" s="462">
        <f>SamstagHaupt!E107</f>
        <v>86</v>
      </c>
      <c r="AH2684" s="463"/>
      <c r="AJ2684" s="462">
        <f>SamstagHaupt!F107</f>
        <v>2</v>
      </c>
      <c r="AK2684" s="463"/>
    </row>
    <row r="2685" spans="1:37">
      <c r="A2685" s="65" t="s">
        <v>100</v>
      </c>
      <c r="C2685" s="66"/>
      <c r="D2685" s="67"/>
      <c r="E2685" s="67"/>
      <c r="F2685" s="67"/>
      <c r="G2685" s="67"/>
      <c r="H2685" s="68"/>
      <c r="I2685" s="67"/>
      <c r="J2685" s="67"/>
      <c r="K2685" s="67"/>
      <c r="L2685" s="67"/>
      <c r="M2685" s="68"/>
      <c r="N2685" s="67"/>
      <c r="O2685" s="67"/>
      <c r="P2685" s="67"/>
      <c r="Q2685" s="67"/>
      <c r="R2685" s="68"/>
      <c r="S2685" s="67"/>
      <c r="T2685" s="67"/>
      <c r="U2685" s="67"/>
      <c r="V2685" s="67"/>
      <c r="W2685" s="68"/>
      <c r="X2685" s="67"/>
      <c r="Y2685" s="67"/>
      <c r="Z2685" s="67"/>
      <c r="AA2685" s="67"/>
      <c r="AB2685" s="68"/>
      <c r="AC2685" s="62"/>
      <c r="AD2685" s="57"/>
      <c r="AE2685" s="59"/>
      <c r="AF2685" s="62"/>
      <c r="AG2685" s="57"/>
      <c r="AH2685" s="59"/>
      <c r="AJ2685" s="57"/>
      <c r="AK2685" s="59"/>
    </row>
    <row r="2686" spans="1:37">
      <c r="A2686" s="70" t="s">
        <v>101</v>
      </c>
      <c r="B2686" s="58"/>
      <c r="C2686" s="71"/>
      <c r="D2686" s="72"/>
      <c r="E2686" s="72"/>
      <c r="F2686" s="72"/>
      <c r="G2686" s="72"/>
      <c r="H2686" s="59"/>
      <c r="I2686" s="72"/>
      <c r="J2686" s="72"/>
      <c r="K2686" s="72"/>
      <c r="L2686" s="72"/>
      <c r="M2686" s="59"/>
      <c r="N2686" s="72"/>
      <c r="O2686" s="72"/>
      <c r="P2686" s="72"/>
      <c r="Q2686" s="72"/>
      <c r="R2686" s="59"/>
      <c r="S2686" s="72"/>
      <c r="T2686" s="72"/>
      <c r="U2686" s="72"/>
      <c r="V2686" s="72"/>
      <c r="W2686" s="59"/>
      <c r="X2686" s="72"/>
      <c r="Y2686" s="72"/>
      <c r="Z2686" s="72"/>
      <c r="AA2686" s="72"/>
      <c r="AB2686" s="59"/>
      <c r="AC2686" s="62"/>
      <c r="AD2686" s="62"/>
      <c r="AE2686" s="62"/>
      <c r="AF2686" s="62"/>
      <c r="AG2686" s="62"/>
    </row>
    <row r="2687" spans="1:37">
      <c r="A2687" s="65" t="s">
        <v>100</v>
      </c>
      <c r="C2687" s="66"/>
      <c r="D2687" s="67"/>
      <c r="E2687" s="67"/>
      <c r="F2687" s="67"/>
      <c r="G2687" s="67"/>
      <c r="H2687" s="68"/>
      <c r="I2687" s="67"/>
      <c r="J2687" s="67"/>
      <c r="K2687" s="67"/>
      <c r="L2687" s="67"/>
      <c r="M2687" s="68"/>
      <c r="N2687" s="67"/>
      <c r="O2687" s="67"/>
      <c r="P2687" s="67"/>
      <c r="Q2687" s="67"/>
      <c r="R2687" s="68"/>
      <c r="S2687" s="67"/>
      <c r="T2687" s="67"/>
      <c r="U2687" s="67"/>
      <c r="V2687" s="67"/>
      <c r="W2687" s="68"/>
      <c r="X2687" s="67"/>
      <c r="Y2687" s="67"/>
      <c r="Z2687" s="67"/>
      <c r="AA2687" s="67"/>
      <c r="AB2687" s="68"/>
      <c r="AC2687" s="62"/>
      <c r="AD2687" s="73" t="s">
        <v>103</v>
      </c>
      <c r="AE2687" s="62"/>
      <c r="AF2687" s="62"/>
      <c r="AG2687" s="62"/>
    </row>
    <row r="2688" spans="1:37">
      <c r="A2688" s="70" t="s">
        <v>101</v>
      </c>
      <c r="B2688" s="58"/>
      <c r="C2688" s="71"/>
      <c r="D2688" s="72"/>
      <c r="E2688" s="72"/>
      <c r="F2688" s="72"/>
      <c r="G2688" s="72"/>
      <c r="H2688" s="59"/>
      <c r="I2688" s="72"/>
      <c r="J2688" s="72"/>
      <c r="K2688" s="72"/>
      <c r="L2688" s="72"/>
      <c r="M2688" s="59"/>
      <c r="N2688" s="72"/>
      <c r="O2688" s="72"/>
      <c r="P2688" s="72"/>
      <c r="Q2688" s="72"/>
      <c r="R2688" s="59"/>
      <c r="S2688" s="72"/>
      <c r="T2688" s="72"/>
      <c r="U2688" s="72"/>
      <c r="V2688" s="72"/>
      <c r="W2688" s="59"/>
      <c r="X2688" s="72"/>
      <c r="Y2688" s="72"/>
      <c r="Z2688" s="72"/>
      <c r="AA2688" s="72"/>
      <c r="AB2688" s="59"/>
      <c r="AC2688" s="62"/>
      <c r="AD2688" s="62"/>
      <c r="AE2688" s="62"/>
      <c r="AF2688" s="62"/>
      <c r="AG2688" s="62"/>
    </row>
    <row r="2689" spans="1:37">
      <c r="A2689" s="65" t="s">
        <v>100</v>
      </c>
      <c r="C2689" s="66"/>
      <c r="D2689" s="67"/>
      <c r="E2689" s="67"/>
      <c r="F2689" s="67"/>
      <c r="G2689" s="67"/>
      <c r="H2689" s="68"/>
      <c r="I2689" s="67"/>
      <c r="J2689" s="67"/>
      <c r="K2689" s="67"/>
      <c r="L2689" s="67"/>
      <c r="M2689" s="68"/>
      <c r="N2689" s="67"/>
      <c r="O2689" s="67"/>
      <c r="P2689" s="67"/>
      <c r="Q2689" s="67"/>
      <c r="R2689" s="68"/>
      <c r="S2689" s="67"/>
      <c r="T2689" s="67"/>
      <c r="U2689" s="67"/>
      <c r="V2689" s="67"/>
      <c r="W2689" s="68"/>
      <c r="X2689" s="67"/>
      <c r="Y2689" s="67"/>
      <c r="Z2689" s="67"/>
      <c r="AA2689" s="67"/>
      <c r="AB2689" s="68"/>
      <c r="AC2689" s="62"/>
      <c r="AD2689" s="74" t="str">
        <f>Daten!$A$31</f>
        <v>DM Senioren 2017</v>
      </c>
      <c r="AE2689" s="58"/>
      <c r="AF2689" s="58"/>
      <c r="AG2689" s="58"/>
      <c r="AH2689" s="58"/>
      <c r="AI2689" s="58"/>
      <c r="AJ2689" s="58"/>
      <c r="AK2689" s="58"/>
    </row>
    <row r="2690" spans="1:37">
      <c r="A2690" s="70" t="s">
        <v>101</v>
      </c>
      <c r="B2690" s="58"/>
      <c r="C2690" s="71"/>
      <c r="D2690" s="72"/>
      <c r="E2690" s="72"/>
      <c r="F2690" s="72"/>
      <c r="G2690" s="72"/>
      <c r="H2690" s="59"/>
      <c r="I2690" s="72"/>
      <c r="J2690" s="72"/>
      <c r="K2690" s="72"/>
      <c r="L2690" s="72"/>
      <c r="M2690" s="59"/>
      <c r="N2690" s="72"/>
      <c r="O2690" s="72"/>
      <c r="P2690" s="72"/>
      <c r="Q2690" s="72"/>
      <c r="R2690" s="59"/>
      <c r="S2690" s="72"/>
      <c r="T2690" s="72"/>
      <c r="U2690" s="72"/>
      <c r="V2690" s="72"/>
      <c r="W2690" s="59"/>
      <c r="X2690" s="72"/>
      <c r="Y2690" s="72"/>
      <c r="Z2690" s="72"/>
      <c r="AA2690" s="72"/>
      <c r="AB2690" s="59"/>
      <c r="AC2690" s="62"/>
      <c r="AD2690" s="75" t="str">
        <f>SamstagHaupt!G107</f>
        <v>M50</v>
      </c>
      <c r="AE2690" s="76"/>
      <c r="AF2690" s="76"/>
      <c r="AG2690" s="75" t="s">
        <v>34</v>
      </c>
      <c r="AH2690" s="76"/>
      <c r="AI2690" s="76"/>
      <c r="AJ2690" s="76"/>
      <c r="AK2690" s="76"/>
    </row>
    <row r="2691" spans="1:37">
      <c r="A2691" s="65" t="s">
        <v>100</v>
      </c>
      <c r="C2691" s="66"/>
      <c r="D2691" s="67"/>
      <c r="E2691" s="67"/>
      <c r="F2691" s="67"/>
      <c r="G2691" s="67"/>
      <c r="H2691" s="68"/>
      <c r="I2691" s="67"/>
      <c r="J2691" s="67"/>
      <c r="K2691" s="67"/>
      <c r="L2691" s="67"/>
      <c r="M2691" s="68"/>
      <c r="N2691" s="67"/>
      <c r="O2691" s="67"/>
      <c r="P2691" s="67"/>
      <c r="Q2691" s="67"/>
      <c r="R2691" s="68"/>
      <c r="S2691" s="67"/>
      <c r="T2691" s="67"/>
      <c r="U2691" s="67"/>
      <c r="V2691" s="67"/>
      <c r="W2691" s="68"/>
      <c r="X2691" s="67"/>
      <c r="Y2691" s="67"/>
      <c r="Z2691" s="67"/>
      <c r="AA2691" s="67"/>
      <c r="AB2691" s="68"/>
      <c r="AC2691" s="62"/>
      <c r="AD2691" s="77"/>
      <c r="AE2691" s="62"/>
      <c r="AF2691" s="62"/>
      <c r="AG2691" s="62"/>
      <c r="AH2691" s="62"/>
      <c r="AI2691" s="62"/>
      <c r="AJ2691" s="62"/>
      <c r="AK2691" s="62"/>
    </row>
    <row r="2692" spans="1:37">
      <c r="A2692" s="70" t="s">
        <v>101</v>
      </c>
      <c r="B2692" s="58"/>
      <c r="C2692" s="71"/>
      <c r="D2692" s="72"/>
      <c r="E2692" s="72"/>
      <c r="F2692" s="72"/>
      <c r="G2692" s="72"/>
      <c r="H2692" s="59"/>
      <c r="I2692" s="72"/>
      <c r="J2692" s="72"/>
      <c r="K2692" s="72"/>
      <c r="L2692" s="72"/>
      <c r="M2692" s="59"/>
      <c r="N2692" s="72"/>
      <c r="O2692" s="72"/>
      <c r="P2692" s="72"/>
      <c r="Q2692" s="72"/>
      <c r="R2692" s="59"/>
      <c r="S2692" s="72"/>
      <c r="T2692" s="72"/>
      <c r="U2692" s="72"/>
      <c r="V2692" s="72"/>
      <c r="W2692" s="59"/>
      <c r="X2692" s="72"/>
      <c r="Y2692" s="72"/>
      <c r="Z2692" s="72"/>
      <c r="AA2692" s="72"/>
      <c r="AB2692" s="59"/>
      <c r="AC2692" s="62"/>
      <c r="AD2692" s="78" t="s">
        <v>104</v>
      </c>
      <c r="AE2692" s="76"/>
      <c r="AF2692" s="76"/>
      <c r="AG2692" s="76"/>
      <c r="AH2692" s="79"/>
      <c r="AI2692" s="76"/>
      <c r="AJ2692" s="76"/>
      <c r="AK2692" s="80"/>
    </row>
    <row r="2693" spans="1:37">
      <c r="D2693" s="64"/>
      <c r="AD2693" s="81"/>
      <c r="AE2693" s="52"/>
      <c r="AF2693" s="52"/>
      <c r="AG2693" s="52"/>
      <c r="AH2693" s="82"/>
      <c r="AI2693" s="52"/>
      <c r="AJ2693" s="52"/>
      <c r="AK2693" s="53"/>
    </row>
    <row r="2694" spans="1:37">
      <c r="A2694" s="83" t="s">
        <v>105</v>
      </c>
      <c r="B2694" s="76"/>
      <c r="C2694" s="80"/>
      <c r="D2694" s="84"/>
      <c r="E2694" s="84" t="s">
        <v>100</v>
      </c>
      <c r="F2694" s="85" t="s">
        <v>21</v>
      </c>
      <c r="G2694" s="84" t="s">
        <v>101</v>
      </c>
      <c r="H2694" s="86"/>
      <c r="I2694" s="84" t="s">
        <v>106</v>
      </c>
      <c r="J2694" s="84"/>
      <c r="K2694" s="84"/>
      <c r="L2694" s="84"/>
      <c r="M2694" s="86"/>
      <c r="N2694" s="84" t="s">
        <v>107</v>
      </c>
      <c r="O2694" s="84"/>
      <c r="P2694" s="84"/>
      <c r="Q2694" s="84"/>
      <c r="R2694" s="86"/>
      <c r="S2694" s="73"/>
      <c r="T2694" s="73"/>
      <c r="AD2694" s="87" t="s">
        <v>108</v>
      </c>
      <c r="AE2694" s="58"/>
      <c r="AF2694" s="58"/>
      <c r="AG2694" s="58"/>
      <c r="AH2694" s="72"/>
      <c r="AI2694" s="58"/>
      <c r="AJ2694" s="58"/>
      <c r="AK2694" s="59"/>
    </row>
    <row r="2695" spans="1:37">
      <c r="A2695" s="60"/>
      <c r="C2695" s="61"/>
      <c r="H2695" s="61"/>
      <c r="M2695" s="61"/>
      <c r="N2695" s="88"/>
      <c r="O2695" s="89"/>
      <c r="P2695" s="89"/>
      <c r="Q2695" s="89"/>
      <c r="R2695" s="90"/>
      <c r="S2695" s="62"/>
      <c r="T2695" s="56" t="s">
        <v>109</v>
      </c>
      <c r="AD2695" s="91"/>
      <c r="AE2695" s="62"/>
      <c r="AF2695" s="62"/>
      <c r="AG2695" s="62"/>
      <c r="AH2695" s="92"/>
      <c r="AI2695" s="62"/>
      <c r="AJ2695" s="62"/>
      <c r="AK2695" s="61"/>
    </row>
    <row r="2696" spans="1:37">
      <c r="A2696" s="93" t="s">
        <v>110</v>
      </c>
      <c r="B2696" s="58"/>
      <c r="C2696" s="59"/>
      <c r="D2696" s="58"/>
      <c r="E2696" s="58"/>
      <c r="F2696" s="94" t="s">
        <v>21</v>
      </c>
      <c r="G2696" s="58"/>
      <c r="H2696" s="59"/>
      <c r="I2696" s="58"/>
      <c r="J2696" s="58"/>
      <c r="K2696" s="94" t="s">
        <v>21</v>
      </c>
      <c r="L2696" s="58"/>
      <c r="M2696" s="59"/>
      <c r="N2696" s="95"/>
      <c r="O2696" s="95"/>
      <c r="P2696" s="96"/>
      <c r="Q2696" s="97"/>
      <c r="R2696" s="98"/>
      <c r="S2696" s="62"/>
      <c r="T2696" s="62"/>
      <c r="AD2696" s="87" t="s">
        <v>111</v>
      </c>
      <c r="AE2696" s="58"/>
      <c r="AF2696" s="58"/>
      <c r="AG2696" s="58"/>
      <c r="AH2696" s="72"/>
      <c r="AI2696" s="58"/>
      <c r="AJ2696" s="58"/>
      <c r="AK2696" s="59"/>
    </row>
    <row r="2697" spans="1:37">
      <c r="A2697" s="60"/>
      <c r="C2697" s="61"/>
      <c r="H2697" s="61"/>
      <c r="K2697" s="99"/>
      <c r="M2697" s="61"/>
      <c r="N2697" s="62"/>
      <c r="Q2697" s="100"/>
      <c r="R2697" s="61"/>
      <c r="S2697" s="62"/>
      <c r="T2697" s="58"/>
      <c r="U2697" s="58"/>
      <c r="V2697" s="58"/>
      <c r="W2697" s="58"/>
      <c r="X2697" s="58"/>
      <c r="Y2697" s="58"/>
      <c r="Z2697" s="58"/>
      <c r="AA2697" s="58"/>
      <c r="AB2697" s="58"/>
      <c r="AC2697" s="62"/>
      <c r="AD2697" s="91"/>
      <c r="AE2697" s="62"/>
      <c r="AF2697" s="62"/>
      <c r="AG2697" s="62"/>
      <c r="AH2697" s="92"/>
      <c r="AI2697" s="62"/>
      <c r="AJ2697" s="62"/>
      <c r="AK2697" s="61"/>
    </row>
    <row r="2698" spans="1:37">
      <c r="A2698" s="93" t="s">
        <v>112</v>
      </c>
      <c r="B2698" s="58"/>
      <c r="C2698" s="59"/>
      <c r="D2698" s="58"/>
      <c r="E2698" s="58"/>
      <c r="F2698" s="94" t="s">
        <v>21</v>
      </c>
      <c r="G2698" s="58"/>
      <c r="H2698" s="59"/>
      <c r="I2698" s="58"/>
      <c r="J2698" s="58"/>
      <c r="K2698" s="94" t="s">
        <v>21</v>
      </c>
      <c r="L2698" s="58"/>
      <c r="M2698" s="59"/>
      <c r="N2698" s="58"/>
      <c r="O2698" s="58"/>
      <c r="P2698" s="94" t="s">
        <v>21</v>
      </c>
      <c r="Q2698" s="101"/>
      <c r="R2698" s="59"/>
      <c r="S2698" s="62"/>
      <c r="T2698" s="62"/>
      <c r="AD2698" s="87" t="s">
        <v>113</v>
      </c>
      <c r="AE2698" s="58"/>
      <c r="AF2698" s="58"/>
      <c r="AG2698" s="58"/>
      <c r="AH2698" s="72"/>
      <c r="AI2698" s="58"/>
      <c r="AJ2698" s="58"/>
      <c r="AK2698" s="59"/>
    </row>
    <row r="2699" spans="1:37">
      <c r="AD2699" s="91" t="s">
        <v>114</v>
      </c>
      <c r="AE2699" s="62"/>
      <c r="AF2699" s="62"/>
      <c r="AG2699" s="62"/>
      <c r="AH2699" s="92"/>
      <c r="AI2699" s="62"/>
      <c r="AJ2699" s="62"/>
      <c r="AK2699" s="61"/>
    </row>
    <row r="2700" spans="1:37">
      <c r="A2700" s="102"/>
      <c r="B2700" s="76"/>
      <c r="C2700" s="76"/>
      <c r="D2700" s="76"/>
      <c r="E2700" s="76" t="s">
        <v>100</v>
      </c>
      <c r="F2700" s="76"/>
      <c r="G2700" s="76"/>
      <c r="H2700" s="76"/>
      <c r="I2700" s="76"/>
      <c r="J2700" s="76"/>
      <c r="K2700" s="76"/>
      <c r="L2700" s="76"/>
      <c r="M2700" s="76"/>
      <c r="N2700" s="85" t="s">
        <v>40</v>
      </c>
      <c r="O2700" s="76"/>
      <c r="P2700" s="76"/>
      <c r="Q2700" s="76"/>
      <c r="R2700" s="76"/>
      <c r="S2700" s="76"/>
      <c r="T2700" s="76" t="s">
        <v>101</v>
      </c>
      <c r="U2700" s="76"/>
      <c r="V2700" s="76"/>
      <c r="W2700" s="76"/>
      <c r="X2700" s="76"/>
      <c r="Y2700" s="76"/>
      <c r="Z2700" s="76"/>
      <c r="AA2700" s="76"/>
      <c r="AB2700" s="80"/>
      <c r="AD2700" s="87" t="s">
        <v>115</v>
      </c>
      <c r="AE2700" s="58"/>
      <c r="AF2700" s="58"/>
      <c r="AG2700" s="58"/>
      <c r="AH2700" s="72"/>
      <c r="AI2700" s="58"/>
      <c r="AJ2700" s="58"/>
      <c r="AK2700" s="59"/>
    </row>
    <row r="2701" spans="1:37">
      <c r="A2701" s="103" t="s">
        <v>116</v>
      </c>
      <c r="B2701" s="104" t="s">
        <v>117</v>
      </c>
      <c r="C2701" s="104"/>
      <c r="D2701" s="104"/>
      <c r="E2701" s="104"/>
      <c r="F2701" s="104"/>
      <c r="G2701" s="105"/>
      <c r="H2701" s="104" t="s">
        <v>118</v>
      </c>
      <c r="I2701" s="104"/>
      <c r="J2701" s="105"/>
      <c r="K2701" s="106" t="s">
        <v>119</v>
      </c>
      <c r="L2701" s="107" t="s">
        <v>120</v>
      </c>
      <c r="M2701" s="108"/>
      <c r="N2701" s="109" t="s">
        <v>94</v>
      </c>
      <c r="O2701" s="105" t="s">
        <v>116</v>
      </c>
      <c r="P2701" s="104" t="s">
        <v>117</v>
      </c>
      <c r="Q2701" s="104"/>
      <c r="R2701" s="104"/>
      <c r="S2701" s="104"/>
      <c r="T2701" s="104"/>
      <c r="U2701" s="105"/>
      <c r="V2701" s="104" t="s">
        <v>118</v>
      </c>
      <c r="W2701" s="104"/>
      <c r="X2701" s="105"/>
      <c r="Y2701" s="106" t="s">
        <v>119</v>
      </c>
      <c r="Z2701" s="107" t="s">
        <v>120</v>
      </c>
      <c r="AA2701" s="108"/>
      <c r="AB2701" s="109" t="s">
        <v>94</v>
      </c>
    </row>
    <row r="2702" spans="1:37">
      <c r="A2702" s="110" t="s">
        <v>121</v>
      </c>
      <c r="B2702" s="111"/>
      <c r="C2702" s="111"/>
      <c r="D2702" s="111"/>
      <c r="E2702" s="111"/>
      <c r="F2702" s="111"/>
      <c r="G2702" s="112"/>
      <c r="H2702" s="111"/>
      <c r="I2702" s="111"/>
      <c r="J2702" s="112"/>
      <c r="K2702" s="113"/>
      <c r="L2702" s="114"/>
      <c r="M2702" s="115"/>
      <c r="N2702" s="116"/>
      <c r="O2702" s="117" t="s">
        <v>121</v>
      </c>
      <c r="P2702" s="111"/>
      <c r="Q2702" s="111"/>
      <c r="R2702" s="111"/>
      <c r="S2702" s="111"/>
      <c r="T2702" s="111"/>
      <c r="U2702" s="112"/>
      <c r="V2702" s="111"/>
      <c r="W2702" s="111"/>
      <c r="X2702" s="112"/>
      <c r="Y2702" s="113"/>
      <c r="Z2702" s="114"/>
      <c r="AA2702" s="115"/>
      <c r="AB2702" s="116"/>
      <c r="AD2702" s="64" t="s">
        <v>122</v>
      </c>
    </row>
    <row r="2703" spans="1:37">
      <c r="A2703" s="110" t="s">
        <v>123</v>
      </c>
      <c r="B2703" s="111"/>
      <c r="C2703" s="111"/>
      <c r="D2703" s="111"/>
      <c r="E2703" s="111"/>
      <c r="F2703" s="111"/>
      <c r="G2703" s="112"/>
      <c r="H2703" s="111"/>
      <c r="I2703" s="111"/>
      <c r="J2703" s="112"/>
      <c r="K2703" s="118"/>
      <c r="L2703" s="119"/>
      <c r="M2703" s="112"/>
      <c r="N2703" s="116"/>
      <c r="O2703" s="117" t="s">
        <v>123</v>
      </c>
      <c r="P2703" s="111"/>
      <c r="Q2703" s="111"/>
      <c r="R2703" s="111"/>
      <c r="S2703" s="111"/>
      <c r="T2703" s="111"/>
      <c r="U2703" s="112"/>
      <c r="V2703" s="111"/>
      <c r="W2703" s="111"/>
      <c r="X2703" s="112"/>
      <c r="Y2703" s="118"/>
      <c r="Z2703" s="119"/>
      <c r="AA2703" s="112"/>
      <c r="AB2703" s="116"/>
      <c r="AD2703" s="120"/>
      <c r="AE2703" s="58"/>
      <c r="AF2703" s="58"/>
      <c r="AG2703" s="58"/>
      <c r="AH2703" s="58"/>
      <c r="AI2703" s="58"/>
      <c r="AJ2703" s="58"/>
      <c r="AK2703" s="58"/>
    </row>
    <row r="2704" spans="1:37">
      <c r="A2704" s="110" t="s">
        <v>124</v>
      </c>
      <c r="B2704" s="111"/>
      <c r="C2704" s="111"/>
      <c r="D2704" s="111"/>
      <c r="E2704" s="111"/>
      <c r="F2704" s="111"/>
      <c r="G2704" s="112"/>
      <c r="H2704" s="111"/>
      <c r="I2704" s="111"/>
      <c r="J2704" s="112"/>
      <c r="K2704" s="118"/>
      <c r="L2704" s="119"/>
      <c r="M2704" s="112"/>
      <c r="N2704" s="116"/>
      <c r="O2704" s="117" t="s">
        <v>124</v>
      </c>
      <c r="P2704" s="111"/>
      <c r="Q2704" s="111"/>
      <c r="R2704" s="111"/>
      <c r="S2704" s="111"/>
      <c r="T2704" s="111"/>
      <c r="U2704" s="112"/>
      <c r="V2704" s="111"/>
      <c r="W2704" s="111"/>
      <c r="X2704" s="112"/>
      <c r="Y2704" s="118"/>
      <c r="Z2704" s="119"/>
      <c r="AA2704" s="112"/>
      <c r="AB2704" s="116"/>
      <c r="AD2704" s="64" t="s">
        <v>96</v>
      </c>
    </row>
    <row r="2705" spans="1:37">
      <c r="A2705" s="110" t="s">
        <v>125</v>
      </c>
      <c r="B2705" s="111"/>
      <c r="C2705" s="111"/>
      <c r="D2705" s="111"/>
      <c r="E2705" s="111"/>
      <c r="F2705" s="111"/>
      <c r="G2705" s="112"/>
      <c r="H2705" s="111"/>
      <c r="I2705" s="111"/>
      <c r="J2705" s="112"/>
      <c r="K2705" s="118"/>
      <c r="L2705" s="119"/>
      <c r="M2705" s="112"/>
      <c r="N2705" s="116"/>
      <c r="O2705" s="117" t="s">
        <v>125</v>
      </c>
      <c r="P2705" s="111"/>
      <c r="Q2705" s="111"/>
      <c r="R2705" s="111"/>
      <c r="S2705" s="111"/>
      <c r="T2705" s="111"/>
      <c r="U2705" s="112"/>
      <c r="V2705" s="111"/>
      <c r="W2705" s="111"/>
      <c r="X2705" s="112"/>
      <c r="Y2705" s="118"/>
      <c r="Z2705" s="119"/>
      <c r="AA2705" s="112"/>
      <c r="AB2705" s="116"/>
      <c r="AD2705" s="120"/>
      <c r="AE2705" s="58"/>
      <c r="AF2705" s="58"/>
      <c r="AG2705" s="58"/>
      <c r="AH2705" s="58"/>
      <c r="AI2705" s="58"/>
      <c r="AJ2705" s="58"/>
      <c r="AK2705" s="58"/>
    </row>
    <row r="2706" spans="1:37">
      <c r="A2706" s="110" t="s">
        <v>126</v>
      </c>
      <c r="B2706" s="111"/>
      <c r="C2706" s="111"/>
      <c r="D2706" s="111"/>
      <c r="E2706" s="111"/>
      <c r="F2706" s="111"/>
      <c r="G2706" s="112"/>
      <c r="H2706" s="111"/>
      <c r="I2706" s="111"/>
      <c r="J2706" s="112"/>
      <c r="K2706" s="118"/>
      <c r="L2706" s="119"/>
      <c r="M2706" s="112"/>
      <c r="N2706" s="116"/>
      <c r="O2706" s="117" t="s">
        <v>126</v>
      </c>
      <c r="P2706" s="111"/>
      <c r="Q2706" s="111"/>
      <c r="R2706" s="111"/>
      <c r="S2706" s="111"/>
      <c r="T2706" s="111"/>
      <c r="U2706" s="112"/>
      <c r="V2706" s="111"/>
      <c r="W2706" s="111"/>
      <c r="X2706" s="112"/>
      <c r="Y2706" s="118"/>
      <c r="Z2706" s="119"/>
      <c r="AA2706" s="112"/>
      <c r="AB2706" s="116"/>
      <c r="AD2706" s="64" t="s">
        <v>127</v>
      </c>
    </row>
    <row r="2707" spans="1:37">
      <c r="A2707" s="121" t="s">
        <v>128</v>
      </c>
      <c r="B2707" s="58"/>
      <c r="C2707" s="58"/>
      <c r="D2707" s="58"/>
      <c r="E2707" s="58"/>
      <c r="F2707" s="58"/>
      <c r="G2707" s="72"/>
      <c r="H2707" s="58"/>
      <c r="I2707" s="58"/>
      <c r="J2707" s="72"/>
      <c r="K2707" s="122"/>
      <c r="L2707" s="123"/>
      <c r="M2707" s="72"/>
      <c r="N2707" s="59"/>
      <c r="O2707" s="124" t="s">
        <v>128</v>
      </c>
      <c r="P2707" s="58"/>
      <c r="Q2707" s="58"/>
      <c r="R2707" s="58"/>
      <c r="S2707" s="58"/>
      <c r="T2707" s="58"/>
      <c r="U2707" s="72"/>
      <c r="V2707" s="58"/>
      <c r="W2707" s="58"/>
      <c r="X2707" s="72"/>
      <c r="Y2707" s="122"/>
      <c r="Z2707" s="123"/>
      <c r="AA2707" s="72"/>
      <c r="AB2707" s="59"/>
      <c r="AD2707" s="120"/>
      <c r="AE2707" s="125" t="str">
        <f>Daten!$A$35</f>
        <v>Fredenbeck</v>
      </c>
      <c r="AF2707" s="58"/>
      <c r="AG2707" s="58"/>
      <c r="AH2707" s="58"/>
      <c r="AI2707" s="58"/>
      <c r="AJ2707" s="58"/>
      <c r="AK2707" s="58"/>
    </row>
    <row r="2708" spans="1:37">
      <c r="A2708" s="65" t="s">
        <v>129</v>
      </c>
      <c r="N2708" s="61"/>
      <c r="O2708" s="64" t="s">
        <v>129</v>
      </c>
      <c r="AB2708" s="61"/>
      <c r="AD2708" s="64" t="s">
        <v>130</v>
      </c>
    </row>
    <row r="2709" spans="1:37">
      <c r="A2709" s="57"/>
      <c r="B2709" s="58"/>
      <c r="C2709" s="58"/>
      <c r="D2709" s="58"/>
      <c r="E2709" s="58"/>
      <c r="F2709" s="58"/>
      <c r="G2709" s="58"/>
      <c r="H2709" s="58"/>
      <c r="I2709" s="58"/>
      <c r="J2709" s="58"/>
      <c r="K2709" s="58"/>
      <c r="L2709" s="58"/>
      <c r="M2709" s="58"/>
      <c r="N2709" s="59"/>
      <c r="O2709" s="58"/>
      <c r="P2709" s="58"/>
      <c r="Q2709" s="58"/>
      <c r="R2709" s="58"/>
      <c r="S2709" s="58"/>
      <c r="T2709" s="58"/>
      <c r="U2709" s="58"/>
      <c r="V2709" s="58"/>
      <c r="W2709" s="58"/>
      <c r="X2709" s="58"/>
      <c r="Y2709" s="58"/>
      <c r="Z2709" s="58"/>
      <c r="AA2709" s="58"/>
      <c r="AB2709" s="59"/>
      <c r="AD2709" s="58"/>
      <c r="AE2709" s="126" t="str">
        <f>Daten!$A$32</f>
        <v>05.05.2017</v>
      </c>
      <c r="AF2709" s="58"/>
      <c r="AG2709" s="58"/>
      <c r="AH2709" s="58"/>
      <c r="AI2709" s="58"/>
      <c r="AJ2709" s="58"/>
      <c r="AK2709" s="58"/>
    </row>
    <row r="2710" spans="1:37">
      <c r="A2710" s="51" t="s">
        <v>95</v>
      </c>
      <c r="B2710" s="52"/>
      <c r="C2710" s="52"/>
      <c r="D2710" s="52"/>
      <c r="E2710" s="53"/>
      <c r="F2710" s="54" t="s">
        <v>96</v>
      </c>
      <c r="G2710" s="52"/>
      <c r="H2710" s="52"/>
      <c r="I2710" s="52"/>
      <c r="J2710" s="52"/>
      <c r="K2710" s="52"/>
      <c r="L2710" s="52"/>
      <c r="M2710" s="52"/>
      <c r="N2710" s="52"/>
      <c r="O2710" s="52"/>
      <c r="P2710" s="53"/>
      <c r="Q2710" s="54" t="s">
        <v>97</v>
      </c>
      <c r="R2710" s="52"/>
      <c r="S2710" s="52"/>
      <c r="T2710" s="52"/>
      <c r="U2710" s="52"/>
      <c r="V2710" s="52"/>
      <c r="W2710" s="52"/>
      <c r="X2710" s="52"/>
      <c r="Y2710" s="52"/>
      <c r="Z2710" s="52"/>
      <c r="AA2710" s="52"/>
      <c r="AB2710" s="53"/>
      <c r="AC2710" s="55" t="s">
        <v>98</v>
      </c>
    </row>
    <row r="2711" spans="1:37">
      <c r="A2711" s="57"/>
      <c r="B2711" s="58"/>
      <c r="C2711" s="58"/>
      <c r="D2711" s="58"/>
      <c r="E2711" s="59"/>
      <c r="F2711" s="58"/>
      <c r="G2711" s="58"/>
      <c r="H2711" s="58"/>
      <c r="I2711" s="58"/>
      <c r="J2711" s="58"/>
      <c r="K2711" s="58"/>
      <c r="L2711" s="58"/>
      <c r="M2711" s="58"/>
      <c r="N2711" s="58"/>
      <c r="O2711" s="58"/>
      <c r="P2711" s="59"/>
      <c r="Q2711" s="58"/>
      <c r="R2711" s="58" t="e">
        <f ca="1">SamstagHaupt!P108</f>
        <v>#N/A</v>
      </c>
      <c r="S2711" s="58"/>
      <c r="T2711" s="58"/>
      <c r="U2711" s="58"/>
      <c r="V2711" s="58"/>
      <c r="W2711" s="58"/>
      <c r="X2711" s="58"/>
      <c r="Y2711" s="58"/>
      <c r="Z2711" s="58"/>
      <c r="AA2711" s="58" t="str">
        <f>SamstagHaupt!N108</f>
        <v>F40</v>
      </c>
      <c r="AB2711" s="59"/>
      <c r="AC2711" s="55" t="s">
        <v>99</v>
      </c>
    </row>
    <row r="2712" spans="1:37" ht="15.95" customHeight="1">
      <c r="A2712" s="60" t="s">
        <v>100</v>
      </c>
      <c r="C2712" s="56" t="e">
        <f ca="1">SamstagHaupt!I108</f>
        <v>#N/A</v>
      </c>
      <c r="M2712" s="61"/>
      <c r="N2712" s="62" t="s">
        <v>101</v>
      </c>
      <c r="O2712" s="63"/>
      <c r="P2712" s="56" t="e">
        <f ca="1">SamstagHaupt!M108</f>
        <v>#N/A</v>
      </c>
      <c r="AB2712" s="61"/>
    </row>
    <row r="2713" spans="1:37">
      <c r="A2713" s="57"/>
      <c r="B2713" s="58"/>
      <c r="C2713" s="58"/>
      <c r="M2713" s="61"/>
      <c r="N2713" s="62"/>
      <c r="AB2713" s="61"/>
      <c r="AD2713" s="64" t="s">
        <v>37</v>
      </c>
      <c r="AG2713" s="64" t="s">
        <v>102</v>
      </c>
      <c r="AJ2713" s="64" t="s">
        <v>39</v>
      </c>
    </row>
    <row r="2714" spans="1:37">
      <c r="A2714" s="65" t="s">
        <v>100</v>
      </c>
      <c r="C2714" s="66"/>
      <c r="D2714" s="67"/>
      <c r="E2714" s="67"/>
      <c r="F2714" s="67"/>
      <c r="G2714" s="67"/>
      <c r="H2714" s="68"/>
      <c r="I2714" s="67"/>
      <c r="J2714" s="67"/>
      <c r="K2714" s="67"/>
      <c r="L2714" s="67"/>
      <c r="M2714" s="68"/>
      <c r="N2714" s="67"/>
      <c r="O2714" s="67"/>
      <c r="P2714" s="67"/>
      <c r="Q2714" s="67"/>
      <c r="R2714" s="68"/>
      <c r="S2714" s="67"/>
      <c r="T2714" s="67"/>
      <c r="U2714" s="67"/>
      <c r="V2714" s="67"/>
      <c r="W2714" s="68"/>
      <c r="X2714" s="67"/>
      <c r="Y2714" s="67"/>
      <c r="Z2714" s="67"/>
      <c r="AA2714" s="67"/>
      <c r="AB2714" s="68"/>
      <c r="AC2714" s="62"/>
      <c r="AD2714" s="69"/>
      <c r="AE2714" s="53"/>
      <c r="AF2714" s="62"/>
      <c r="AG2714" s="69"/>
      <c r="AH2714" s="53"/>
      <c r="AJ2714" s="69"/>
      <c r="AK2714" s="53"/>
    </row>
    <row r="2715" spans="1:37">
      <c r="A2715" s="70" t="s">
        <v>101</v>
      </c>
      <c r="B2715" s="58"/>
      <c r="C2715" s="71"/>
      <c r="D2715" s="72"/>
      <c r="E2715" s="72"/>
      <c r="F2715" s="72"/>
      <c r="G2715" s="72"/>
      <c r="H2715" s="59"/>
      <c r="I2715" s="72"/>
      <c r="J2715" s="72"/>
      <c r="K2715" s="72"/>
      <c r="L2715" s="72"/>
      <c r="M2715" s="59"/>
      <c r="N2715" s="72"/>
      <c r="O2715" s="72"/>
      <c r="P2715" s="72"/>
      <c r="Q2715" s="72"/>
      <c r="R2715" s="59"/>
      <c r="S2715" s="72"/>
      <c r="T2715" s="72"/>
      <c r="U2715" s="72"/>
      <c r="V2715" s="72"/>
      <c r="W2715" s="59"/>
      <c r="X2715" s="72"/>
      <c r="Y2715" s="72"/>
      <c r="Z2715" s="72"/>
      <c r="AA2715" s="72"/>
      <c r="AB2715" s="59"/>
      <c r="AC2715" s="62"/>
      <c r="AD2715" s="462">
        <f>SamstagHaupt!C108</f>
        <v>22</v>
      </c>
      <c r="AE2715" s="463"/>
      <c r="AF2715" s="62"/>
      <c r="AG2715" s="462">
        <f>SamstagHaupt!E108</f>
        <v>87</v>
      </c>
      <c r="AH2715" s="463"/>
      <c r="AJ2715" s="462">
        <f>SamstagHaupt!F108</f>
        <v>3</v>
      </c>
      <c r="AK2715" s="463"/>
    </row>
    <row r="2716" spans="1:37">
      <c r="A2716" s="65" t="s">
        <v>100</v>
      </c>
      <c r="C2716" s="66"/>
      <c r="D2716" s="67"/>
      <c r="E2716" s="67"/>
      <c r="F2716" s="67"/>
      <c r="G2716" s="67"/>
      <c r="H2716" s="68"/>
      <c r="I2716" s="67"/>
      <c r="J2716" s="67"/>
      <c r="K2716" s="67"/>
      <c r="L2716" s="67"/>
      <c r="M2716" s="68"/>
      <c r="N2716" s="67"/>
      <c r="O2716" s="67"/>
      <c r="P2716" s="67"/>
      <c r="Q2716" s="67"/>
      <c r="R2716" s="68"/>
      <c r="S2716" s="67"/>
      <c r="T2716" s="67"/>
      <c r="U2716" s="67"/>
      <c r="V2716" s="67"/>
      <c r="W2716" s="68"/>
      <c r="X2716" s="67"/>
      <c r="Y2716" s="67"/>
      <c r="Z2716" s="67"/>
      <c r="AA2716" s="67"/>
      <c r="AB2716" s="68"/>
      <c r="AC2716" s="62"/>
      <c r="AD2716" s="57"/>
      <c r="AE2716" s="59"/>
      <c r="AF2716" s="62"/>
      <c r="AG2716" s="57"/>
      <c r="AH2716" s="59"/>
      <c r="AJ2716" s="57"/>
      <c r="AK2716" s="59"/>
    </row>
    <row r="2717" spans="1:37">
      <c r="A2717" s="70" t="s">
        <v>101</v>
      </c>
      <c r="B2717" s="58"/>
      <c r="C2717" s="71"/>
      <c r="D2717" s="72"/>
      <c r="E2717" s="72"/>
      <c r="F2717" s="72"/>
      <c r="G2717" s="72"/>
      <c r="H2717" s="59"/>
      <c r="I2717" s="72"/>
      <c r="J2717" s="72"/>
      <c r="K2717" s="72"/>
      <c r="L2717" s="72"/>
      <c r="M2717" s="59"/>
      <c r="N2717" s="72"/>
      <c r="O2717" s="72"/>
      <c r="P2717" s="72"/>
      <c r="Q2717" s="72"/>
      <c r="R2717" s="59"/>
      <c r="S2717" s="72"/>
      <c r="T2717" s="72"/>
      <c r="U2717" s="72"/>
      <c r="V2717" s="72"/>
      <c r="W2717" s="59"/>
      <c r="X2717" s="72"/>
      <c r="Y2717" s="72"/>
      <c r="Z2717" s="72"/>
      <c r="AA2717" s="72"/>
      <c r="AB2717" s="59"/>
      <c r="AC2717" s="62"/>
      <c r="AD2717" s="62"/>
      <c r="AE2717" s="62"/>
      <c r="AF2717" s="62"/>
      <c r="AG2717" s="62"/>
    </row>
    <row r="2718" spans="1:37">
      <c r="A2718" s="65" t="s">
        <v>100</v>
      </c>
      <c r="C2718" s="66"/>
      <c r="D2718" s="67"/>
      <c r="E2718" s="67"/>
      <c r="F2718" s="67"/>
      <c r="G2718" s="67"/>
      <c r="H2718" s="68"/>
      <c r="I2718" s="67"/>
      <c r="J2718" s="67"/>
      <c r="K2718" s="67"/>
      <c r="L2718" s="67"/>
      <c r="M2718" s="68"/>
      <c r="N2718" s="67"/>
      <c r="O2718" s="67"/>
      <c r="P2718" s="67"/>
      <c r="Q2718" s="67"/>
      <c r="R2718" s="68"/>
      <c r="S2718" s="67"/>
      <c r="T2718" s="67"/>
      <c r="U2718" s="67"/>
      <c r="V2718" s="67"/>
      <c r="W2718" s="68"/>
      <c r="X2718" s="67"/>
      <c r="Y2718" s="67"/>
      <c r="Z2718" s="67"/>
      <c r="AA2718" s="67"/>
      <c r="AB2718" s="68"/>
      <c r="AC2718" s="62"/>
      <c r="AD2718" s="73" t="s">
        <v>103</v>
      </c>
      <c r="AE2718" s="62"/>
      <c r="AF2718" s="62"/>
      <c r="AG2718" s="62"/>
    </row>
    <row r="2719" spans="1:37">
      <c r="A2719" s="70" t="s">
        <v>101</v>
      </c>
      <c r="B2719" s="58"/>
      <c r="C2719" s="71"/>
      <c r="D2719" s="72"/>
      <c r="E2719" s="72"/>
      <c r="F2719" s="72"/>
      <c r="G2719" s="72"/>
      <c r="H2719" s="59"/>
      <c r="I2719" s="72"/>
      <c r="J2719" s="72"/>
      <c r="K2719" s="72"/>
      <c r="L2719" s="72"/>
      <c r="M2719" s="59"/>
      <c r="N2719" s="72"/>
      <c r="O2719" s="72"/>
      <c r="P2719" s="72"/>
      <c r="Q2719" s="72"/>
      <c r="R2719" s="59"/>
      <c r="S2719" s="72"/>
      <c r="T2719" s="72"/>
      <c r="U2719" s="72"/>
      <c r="V2719" s="72"/>
      <c r="W2719" s="59"/>
      <c r="X2719" s="72"/>
      <c r="Y2719" s="72"/>
      <c r="Z2719" s="72"/>
      <c r="AA2719" s="72"/>
      <c r="AB2719" s="59"/>
      <c r="AC2719" s="62"/>
      <c r="AD2719" s="62"/>
      <c r="AE2719" s="62"/>
      <c r="AF2719" s="62"/>
      <c r="AG2719" s="62"/>
    </row>
    <row r="2720" spans="1:37">
      <c r="A2720" s="65" t="s">
        <v>100</v>
      </c>
      <c r="C2720" s="66"/>
      <c r="D2720" s="67"/>
      <c r="E2720" s="67"/>
      <c r="F2720" s="67"/>
      <c r="G2720" s="67"/>
      <c r="H2720" s="68"/>
      <c r="I2720" s="67"/>
      <c r="J2720" s="67"/>
      <c r="K2720" s="67"/>
      <c r="L2720" s="67"/>
      <c r="M2720" s="68"/>
      <c r="N2720" s="67"/>
      <c r="O2720" s="67"/>
      <c r="P2720" s="67"/>
      <c r="Q2720" s="67"/>
      <c r="R2720" s="68"/>
      <c r="S2720" s="67"/>
      <c r="T2720" s="67"/>
      <c r="U2720" s="67"/>
      <c r="V2720" s="67"/>
      <c r="W2720" s="68"/>
      <c r="X2720" s="67"/>
      <c r="Y2720" s="67"/>
      <c r="Z2720" s="67"/>
      <c r="AA2720" s="67"/>
      <c r="AB2720" s="68"/>
      <c r="AC2720" s="62"/>
      <c r="AD2720" s="74" t="str">
        <f>Daten!$A$31</f>
        <v>DM Senioren 2017</v>
      </c>
      <c r="AE2720" s="58"/>
      <c r="AF2720" s="58"/>
      <c r="AG2720" s="58"/>
      <c r="AH2720" s="58"/>
      <c r="AI2720" s="58"/>
      <c r="AJ2720" s="58"/>
      <c r="AK2720" s="58"/>
    </row>
    <row r="2721" spans="1:37">
      <c r="A2721" s="70" t="s">
        <v>101</v>
      </c>
      <c r="B2721" s="58"/>
      <c r="C2721" s="71"/>
      <c r="D2721" s="72"/>
      <c r="E2721" s="72"/>
      <c r="F2721" s="72"/>
      <c r="G2721" s="72"/>
      <c r="H2721" s="59"/>
      <c r="I2721" s="72"/>
      <c r="J2721" s="72"/>
      <c r="K2721" s="72"/>
      <c r="L2721" s="72"/>
      <c r="M2721" s="59"/>
      <c r="N2721" s="72"/>
      <c r="O2721" s="72"/>
      <c r="P2721" s="72"/>
      <c r="Q2721" s="72"/>
      <c r="R2721" s="59"/>
      <c r="S2721" s="72"/>
      <c r="T2721" s="72"/>
      <c r="U2721" s="72"/>
      <c r="V2721" s="72"/>
      <c r="W2721" s="59"/>
      <c r="X2721" s="72"/>
      <c r="Y2721" s="72"/>
      <c r="Z2721" s="72"/>
      <c r="AA2721" s="72"/>
      <c r="AB2721" s="59"/>
      <c r="AC2721" s="62"/>
      <c r="AD2721" s="75" t="str">
        <f>SamstagHaupt!G108</f>
        <v>F40</v>
      </c>
      <c r="AE2721" s="76"/>
      <c r="AF2721" s="76"/>
      <c r="AG2721" s="75" t="s">
        <v>34</v>
      </c>
      <c r="AH2721" s="76"/>
      <c r="AI2721" s="76"/>
      <c r="AJ2721" s="76"/>
      <c r="AK2721" s="76"/>
    </row>
    <row r="2722" spans="1:37">
      <c r="A2722" s="65" t="s">
        <v>100</v>
      </c>
      <c r="C2722" s="66"/>
      <c r="D2722" s="67"/>
      <c r="E2722" s="67"/>
      <c r="F2722" s="67"/>
      <c r="G2722" s="67"/>
      <c r="H2722" s="68"/>
      <c r="I2722" s="67"/>
      <c r="J2722" s="67"/>
      <c r="K2722" s="67"/>
      <c r="L2722" s="67"/>
      <c r="M2722" s="68"/>
      <c r="N2722" s="67"/>
      <c r="O2722" s="67"/>
      <c r="P2722" s="67"/>
      <c r="Q2722" s="67"/>
      <c r="R2722" s="68"/>
      <c r="S2722" s="67"/>
      <c r="T2722" s="67"/>
      <c r="U2722" s="67"/>
      <c r="V2722" s="67"/>
      <c r="W2722" s="68"/>
      <c r="X2722" s="67"/>
      <c r="Y2722" s="67"/>
      <c r="Z2722" s="67"/>
      <c r="AA2722" s="67"/>
      <c r="AB2722" s="68"/>
      <c r="AC2722" s="62"/>
      <c r="AD2722" s="77"/>
      <c r="AE2722" s="62"/>
      <c r="AF2722" s="62"/>
      <c r="AG2722" s="62"/>
      <c r="AH2722" s="62"/>
      <c r="AI2722" s="62"/>
      <c r="AJ2722" s="62"/>
      <c r="AK2722" s="62"/>
    </row>
    <row r="2723" spans="1:37">
      <c r="A2723" s="70" t="s">
        <v>101</v>
      </c>
      <c r="B2723" s="58"/>
      <c r="C2723" s="71"/>
      <c r="D2723" s="72"/>
      <c r="E2723" s="72"/>
      <c r="F2723" s="72"/>
      <c r="G2723" s="72"/>
      <c r="H2723" s="59"/>
      <c r="I2723" s="72"/>
      <c r="J2723" s="72"/>
      <c r="K2723" s="72"/>
      <c r="L2723" s="72"/>
      <c r="M2723" s="59"/>
      <c r="N2723" s="72"/>
      <c r="O2723" s="72"/>
      <c r="P2723" s="72"/>
      <c r="Q2723" s="72"/>
      <c r="R2723" s="59"/>
      <c r="S2723" s="72"/>
      <c r="T2723" s="72"/>
      <c r="U2723" s="72"/>
      <c r="V2723" s="72"/>
      <c r="W2723" s="59"/>
      <c r="X2723" s="72"/>
      <c r="Y2723" s="72"/>
      <c r="Z2723" s="72"/>
      <c r="AA2723" s="72"/>
      <c r="AB2723" s="59"/>
      <c r="AC2723" s="62"/>
      <c r="AD2723" s="78" t="s">
        <v>104</v>
      </c>
      <c r="AE2723" s="76"/>
      <c r="AF2723" s="76"/>
      <c r="AG2723" s="76"/>
      <c r="AH2723" s="79"/>
      <c r="AI2723" s="76"/>
      <c r="AJ2723" s="76"/>
      <c r="AK2723" s="80"/>
    </row>
    <row r="2724" spans="1:37">
      <c r="D2724" s="64"/>
      <c r="AD2724" s="81"/>
      <c r="AE2724" s="52"/>
      <c r="AF2724" s="52"/>
      <c r="AG2724" s="52"/>
      <c r="AH2724" s="82"/>
      <c r="AI2724" s="52"/>
      <c r="AJ2724" s="52"/>
      <c r="AK2724" s="53"/>
    </row>
    <row r="2725" spans="1:37">
      <c r="A2725" s="83" t="s">
        <v>105</v>
      </c>
      <c r="B2725" s="76"/>
      <c r="C2725" s="80"/>
      <c r="D2725" s="84"/>
      <c r="E2725" s="84" t="s">
        <v>100</v>
      </c>
      <c r="F2725" s="85" t="s">
        <v>21</v>
      </c>
      <c r="G2725" s="84" t="s">
        <v>101</v>
      </c>
      <c r="H2725" s="86"/>
      <c r="I2725" s="84" t="s">
        <v>106</v>
      </c>
      <c r="J2725" s="84"/>
      <c r="K2725" s="84"/>
      <c r="L2725" s="84"/>
      <c r="M2725" s="86"/>
      <c r="N2725" s="84" t="s">
        <v>107</v>
      </c>
      <c r="O2725" s="84"/>
      <c r="P2725" s="84"/>
      <c r="Q2725" s="84"/>
      <c r="R2725" s="86"/>
      <c r="S2725" s="73"/>
      <c r="T2725" s="73"/>
      <c r="AD2725" s="87" t="s">
        <v>108</v>
      </c>
      <c r="AE2725" s="58"/>
      <c r="AF2725" s="58"/>
      <c r="AG2725" s="58"/>
      <c r="AH2725" s="72"/>
      <c r="AI2725" s="58"/>
      <c r="AJ2725" s="58"/>
      <c r="AK2725" s="59"/>
    </row>
    <row r="2726" spans="1:37">
      <c r="A2726" s="60"/>
      <c r="C2726" s="61"/>
      <c r="H2726" s="61"/>
      <c r="M2726" s="61"/>
      <c r="N2726" s="88"/>
      <c r="O2726" s="89"/>
      <c r="P2726" s="89"/>
      <c r="Q2726" s="89"/>
      <c r="R2726" s="90"/>
      <c r="S2726" s="62"/>
      <c r="T2726" s="56" t="s">
        <v>109</v>
      </c>
      <c r="AD2726" s="91"/>
      <c r="AE2726" s="62"/>
      <c r="AF2726" s="62"/>
      <c r="AG2726" s="62"/>
      <c r="AH2726" s="92"/>
      <c r="AI2726" s="62"/>
      <c r="AJ2726" s="62"/>
      <c r="AK2726" s="61"/>
    </row>
    <row r="2727" spans="1:37">
      <c r="A2727" s="93" t="s">
        <v>110</v>
      </c>
      <c r="B2727" s="58"/>
      <c r="C2727" s="59"/>
      <c r="D2727" s="58"/>
      <c r="E2727" s="58"/>
      <c r="F2727" s="94" t="s">
        <v>21</v>
      </c>
      <c r="G2727" s="58"/>
      <c r="H2727" s="59"/>
      <c r="I2727" s="58"/>
      <c r="J2727" s="58"/>
      <c r="K2727" s="94" t="s">
        <v>21</v>
      </c>
      <c r="L2727" s="58"/>
      <c r="M2727" s="59"/>
      <c r="N2727" s="95"/>
      <c r="O2727" s="95"/>
      <c r="P2727" s="96"/>
      <c r="Q2727" s="97"/>
      <c r="R2727" s="98"/>
      <c r="S2727" s="62"/>
      <c r="T2727" s="62"/>
      <c r="AD2727" s="87" t="s">
        <v>111</v>
      </c>
      <c r="AE2727" s="58"/>
      <c r="AF2727" s="58"/>
      <c r="AG2727" s="58"/>
      <c r="AH2727" s="72"/>
      <c r="AI2727" s="58"/>
      <c r="AJ2727" s="58"/>
      <c r="AK2727" s="59"/>
    </row>
    <row r="2728" spans="1:37">
      <c r="A2728" s="60"/>
      <c r="C2728" s="61"/>
      <c r="H2728" s="61"/>
      <c r="K2728" s="99"/>
      <c r="M2728" s="61"/>
      <c r="N2728" s="62"/>
      <c r="Q2728" s="100"/>
      <c r="R2728" s="61"/>
      <c r="S2728" s="62"/>
      <c r="T2728" s="58"/>
      <c r="U2728" s="58"/>
      <c r="V2728" s="58"/>
      <c r="W2728" s="58"/>
      <c r="X2728" s="58"/>
      <c r="Y2728" s="58"/>
      <c r="Z2728" s="58"/>
      <c r="AA2728" s="58"/>
      <c r="AB2728" s="58"/>
      <c r="AC2728" s="62"/>
      <c r="AD2728" s="91"/>
      <c r="AE2728" s="62"/>
      <c r="AF2728" s="62"/>
      <c r="AG2728" s="62"/>
      <c r="AH2728" s="92"/>
      <c r="AI2728" s="62"/>
      <c r="AJ2728" s="62"/>
      <c r="AK2728" s="61"/>
    </row>
    <row r="2729" spans="1:37">
      <c r="A2729" s="93" t="s">
        <v>112</v>
      </c>
      <c r="B2729" s="58"/>
      <c r="C2729" s="59"/>
      <c r="D2729" s="58"/>
      <c r="E2729" s="58"/>
      <c r="F2729" s="94" t="s">
        <v>21</v>
      </c>
      <c r="G2729" s="58"/>
      <c r="H2729" s="59"/>
      <c r="I2729" s="58"/>
      <c r="J2729" s="58"/>
      <c r="K2729" s="94" t="s">
        <v>21</v>
      </c>
      <c r="L2729" s="58"/>
      <c r="M2729" s="59"/>
      <c r="N2729" s="58"/>
      <c r="O2729" s="58"/>
      <c r="P2729" s="94" t="s">
        <v>21</v>
      </c>
      <c r="Q2729" s="101"/>
      <c r="R2729" s="59"/>
      <c r="S2729" s="62"/>
      <c r="T2729" s="62"/>
      <c r="AD2729" s="87" t="s">
        <v>113</v>
      </c>
      <c r="AE2729" s="58"/>
      <c r="AF2729" s="58"/>
      <c r="AG2729" s="58"/>
      <c r="AH2729" s="72"/>
      <c r="AI2729" s="58"/>
      <c r="AJ2729" s="58"/>
      <c r="AK2729" s="59"/>
    </row>
    <row r="2730" spans="1:37">
      <c r="AD2730" s="91" t="s">
        <v>114</v>
      </c>
      <c r="AE2730" s="62"/>
      <c r="AF2730" s="62"/>
      <c r="AG2730" s="62"/>
      <c r="AH2730" s="92"/>
      <c r="AI2730" s="62"/>
      <c r="AJ2730" s="62"/>
      <c r="AK2730" s="61"/>
    </row>
    <row r="2731" spans="1:37">
      <c r="A2731" s="102"/>
      <c r="B2731" s="76"/>
      <c r="C2731" s="76"/>
      <c r="D2731" s="76"/>
      <c r="E2731" s="76" t="s">
        <v>100</v>
      </c>
      <c r="F2731" s="76"/>
      <c r="G2731" s="76"/>
      <c r="H2731" s="76"/>
      <c r="I2731" s="76"/>
      <c r="J2731" s="76"/>
      <c r="K2731" s="76"/>
      <c r="L2731" s="76"/>
      <c r="M2731" s="76"/>
      <c r="N2731" s="85" t="s">
        <v>40</v>
      </c>
      <c r="O2731" s="76"/>
      <c r="P2731" s="76"/>
      <c r="Q2731" s="76"/>
      <c r="R2731" s="76"/>
      <c r="S2731" s="76"/>
      <c r="T2731" s="76" t="s">
        <v>101</v>
      </c>
      <c r="U2731" s="76"/>
      <c r="V2731" s="76"/>
      <c r="W2731" s="76"/>
      <c r="X2731" s="76"/>
      <c r="Y2731" s="76"/>
      <c r="Z2731" s="76"/>
      <c r="AA2731" s="76"/>
      <c r="AB2731" s="80"/>
      <c r="AD2731" s="87" t="s">
        <v>115</v>
      </c>
      <c r="AE2731" s="58"/>
      <c r="AF2731" s="58"/>
      <c r="AG2731" s="58"/>
      <c r="AH2731" s="72"/>
      <c r="AI2731" s="58"/>
      <c r="AJ2731" s="58"/>
      <c r="AK2731" s="59"/>
    </row>
    <row r="2732" spans="1:37">
      <c r="A2732" s="103" t="s">
        <v>116</v>
      </c>
      <c r="B2732" s="104" t="s">
        <v>117</v>
      </c>
      <c r="C2732" s="104"/>
      <c r="D2732" s="104"/>
      <c r="E2732" s="104"/>
      <c r="F2732" s="104"/>
      <c r="G2732" s="105"/>
      <c r="H2732" s="104" t="s">
        <v>118</v>
      </c>
      <c r="I2732" s="104"/>
      <c r="J2732" s="105"/>
      <c r="K2732" s="106" t="s">
        <v>119</v>
      </c>
      <c r="L2732" s="107" t="s">
        <v>120</v>
      </c>
      <c r="M2732" s="108"/>
      <c r="N2732" s="109" t="s">
        <v>94</v>
      </c>
      <c r="O2732" s="105" t="s">
        <v>116</v>
      </c>
      <c r="P2732" s="104" t="s">
        <v>117</v>
      </c>
      <c r="Q2732" s="104"/>
      <c r="R2732" s="104"/>
      <c r="S2732" s="104"/>
      <c r="T2732" s="104"/>
      <c r="U2732" s="105"/>
      <c r="V2732" s="104" t="s">
        <v>118</v>
      </c>
      <c r="W2732" s="104"/>
      <c r="X2732" s="105"/>
      <c r="Y2732" s="106" t="s">
        <v>119</v>
      </c>
      <c r="Z2732" s="107" t="s">
        <v>120</v>
      </c>
      <c r="AA2732" s="108"/>
      <c r="AB2732" s="109" t="s">
        <v>94</v>
      </c>
    </row>
    <row r="2733" spans="1:37">
      <c r="A2733" s="110" t="s">
        <v>121</v>
      </c>
      <c r="B2733" s="111"/>
      <c r="C2733" s="111"/>
      <c r="D2733" s="111"/>
      <c r="E2733" s="111"/>
      <c r="F2733" s="111"/>
      <c r="G2733" s="112"/>
      <c r="H2733" s="111"/>
      <c r="I2733" s="111"/>
      <c r="J2733" s="112"/>
      <c r="K2733" s="113"/>
      <c r="L2733" s="114"/>
      <c r="M2733" s="115"/>
      <c r="N2733" s="116"/>
      <c r="O2733" s="117" t="s">
        <v>121</v>
      </c>
      <c r="P2733" s="111"/>
      <c r="Q2733" s="111"/>
      <c r="R2733" s="111"/>
      <c r="S2733" s="111"/>
      <c r="T2733" s="111"/>
      <c r="U2733" s="112"/>
      <c r="V2733" s="111"/>
      <c r="W2733" s="111"/>
      <c r="X2733" s="112"/>
      <c r="Y2733" s="113"/>
      <c r="Z2733" s="114"/>
      <c r="AA2733" s="115"/>
      <c r="AB2733" s="116"/>
      <c r="AD2733" s="64" t="s">
        <v>122</v>
      </c>
    </row>
    <row r="2734" spans="1:37">
      <c r="A2734" s="110" t="s">
        <v>123</v>
      </c>
      <c r="B2734" s="111"/>
      <c r="C2734" s="111"/>
      <c r="D2734" s="111"/>
      <c r="E2734" s="111"/>
      <c r="F2734" s="111"/>
      <c r="G2734" s="112"/>
      <c r="H2734" s="111"/>
      <c r="I2734" s="111"/>
      <c r="J2734" s="112"/>
      <c r="K2734" s="118"/>
      <c r="L2734" s="119"/>
      <c r="M2734" s="112"/>
      <c r="N2734" s="116"/>
      <c r="O2734" s="117" t="s">
        <v>123</v>
      </c>
      <c r="P2734" s="111"/>
      <c r="Q2734" s="111"/>
      <c r="R2734" s="111"/>
      <c r="S2734" s="111"/>
      <c r="T2734" s="111"/>
      <c r="U2734" s="112"/>
      <c r="V2734" s="111"/>
      <c r="W2734" s="111"/>
      <c r="X2734" s="112"/>
      <c r="Y2734" s="118"/>
      <c r="Z2734" s="119"/>
      <c r="AA2734" s="112"/>
      <c r="AB2734" s="116"/>
      <c r="AD2734" s="120"/>
      <c r="AE2734" s="58"/>
      <c r="AF2734" s="58"/>
      <c r="AG2734" s="58"/>
      <c r="AH2734" s="58"/>
      <c r="AI2734" s="58"/>
      <c r="AJ2734" s="58"/>
      <c r="AK2734" s="58"/>
    </row>
    <row r="2735" spans="1:37">
      <c r="A2735" s="110" t="s">
        <v>124</v>
      </c>
      <c r="B2735" s="111"/>
      <c r="C2735" s="111"/>
      <c r="D2735" s="111"/>
      <c r="E2735" s="111"/>
      <c r="F2735" s="111"/>
      <c r="G2735" s="112"/>
      <c r="H2735" s="111"/>
      <c r="I2735" s="111"/>
      <c r="J2735" s="112"/>
      <c r="K2735" s="118"/>
      <c r="L2735" s="119"/>
      <c r="M2735" s="112"/>
      <c r="N2735" s="116"/>
      <c r="O2735" s="117" t="s">
        <v>124</v>
      </c>
      <c r="P2735" s="111"/>
      <c r="Q2735" s="111"/>
      <c r="R2735" s="111"/>
      <c r="S2735" s="111"/>
      <c r="T2735" s="111"/>
      <c r="U2735" s="112"/>
      <c r="V2735" s="111"/>
      <c r="W2735" s="111"/>
      <c r="X2735" s="112"/>
      <c r="Y2735" s="118"/>
      <c r="Z2735" s="119"/>
      <c r="AA2735" s="112"/>
      <c r="AB2735" s="116"/>
      <c r="AD2735" s="64" t="s">
        <v>96</v>
      </c>
    </row>
    <row r="2736" spans="1:37">
      <c r="A2736" s="110" t="s">
        <v>125</v>
      </c>
      <c r="B2736" s="111"/>
      <c r="C2736" s="111"/>
      <c r="D2736" s="111"/>
      <c r="E2736" s="111"/>
      <c r="F2736" s="111"/>
      <c r="G2736" s="112"/>
      <c r="H2736" s="111"/>
      <c r="I2736" s="111"/>
      <c r="J2736" s="112"/>
      <c r="K2736" s="118"/>
      <c r="L2736" s="119"/>
      <c r="M2736" s="112"/>
      <c r="N2736" s="116"/>
      <c r="O2736" s="117" t="s">
        <v>125</v>
      </c>
      <c r="P2736" s="111"/>
      <c r="Q2736" s="111"/>
      <c r="R2736" s="111"/>
      <c r="S2736" s="111"/>
      <c r="T2736" s="111"/>
      <c r="U2736" s="112"/>
      <c r="V2736" s="111"/>
      <c r="W2736" s="111"/>
      <c r="X2736" s="112"/>
      <c r="Y2736" s="118"/>
      <c r="Z2736" s="119"/>
      <c r="AA2736" s="112"/>
      <c r="AB2736" s="116"/>
      <c r="AD2736" s="120"/>
      <c r="AE2736" s="58"/>
      <c r="AF2736" s="58"/>
      <c r="AG2736" s="58"/>
      <c r="AH2736" s="58"/>
      <c r="AI2736" s="58"/>
      <c r="AJ2736" s="58"/>
      <c r="AK2736" s="58"/>
    </row>
    <row r="2737" spans="1:37">
      <c r="A2737" s="110" t="s">
        <v>126</v>
      </c>
      <c r="B2737" s="111"/>
      <c r="C2737" s="111"/>
      <c r="D2737" s="111"/>
      <c r="E2737" s="111"/>
      <c r="F2737" s="111"/>
      <c r="G2737" s="112"/>
      <c r="H2737" s="111"/>
      <c r="I2737" s="111"/>
      <c r="J2737" s="112"/>
      <c r="K2737" s="118"/>
      <c r="L2737" s="119"/>
      <c r="M2737" s="112"/>
      <c r="N2737" s="116"/>
      <c r="O2737" s="117" t="s">
        <v>126</v>
      </c>
      <c r="P2737" s="111"/>
      <c r="Q2737" s="111"/>
      <c r="R2737" s="111"/>
      <c r="S2737" s="111"/>
      <c r="T2737" s="111"/>
      <c r="U2737" s="112"/>
      <c r="V2737" s="111"/>
      <c r="W2737" s="111"/>
      <c r="X2737" s="112"/>
      <c r="Y2737" s="118"/>
      <c r="Z2737" s="119"/>
      <c r="AA2737" s="112"/>
      <c r="AB2737" s="116"/>
      <c r="AD2737" s="64" t="s">
        <v>127</v>
      </c>
    </row>
    <row r="2738" spans="1:37">
      <c r="A2738" s="121" t="s">
        <v>128</v>
      </c>
      <c r="B2738" s="58"/>
      <c r="C2738" s="58"/>
      <c r="D2738" s="58"/>
      <c r="E2738" s="58"/>
      <c r="F2738" s="58"/>
      <c r="G2738" s="72"/>
      <c r="H2738" s="58"/>
      <c r="I2738" s="58"/>
      <c r="J2738" s="72"/>
      <c r="K2738" s="122"/>
      <c r="L2738" s="123"/>
      <c r="M2738" s="72"/>
      <c r="N2738" s="59"/>
      <c r="O2738" s="124" t="s">
        <v>128</v>
      </c>
      <c r="P2738" s="58"/>
      <c r="Q2738" s="58"/>
      <c r="R2738" s="58"/>
      <c r="S2738" s="58"/>
      <c r="T2738" s="58"/>
      <c r="U2738" s="72"/>
      <c r="V2738" s="58"/>
      <c r="W2738" s="58"/>
      <c r="X2738" s="72"/>
      <c r="Y2738" s="122"/>
      <c r="Z2738" s="123"/>
      <c r="AA2738" s="72"/>
      <c r="AB2738" s="59"/>
      <c r="AD2738" s="120"/>
      <c r="AE2738" s="125" t="str">
        <f>Daten!$A$35</f>
        <v>Fredenbeck</v>
      </c>
      <c r="AF2738" s="58"/>
      <c r="AG2738" s="58"/>
      <c r="AH2738" s="58"/>
      <c r="AI2738" s="58"/>
      <c r="AJ2738" s="58"/>
      <c r="AK2738" s="58"/>
    </row>
    <row r="2739" spans="1:37">
      <c r="A2739" s="65" t="s">
        <v>129</v>
      </c>
      <c r="N2739" s="61"/>
      <c r="O2739" s="64" t="s">
        <v>129</v>
      </c>
      <c r="AB2739" s="61"/>
      <c r="AD2739" s="64" t="s">
        <v>130</v>
      </c>
    </row>
    <row r="2740" spans="1:37">
      <c r="A2740" s="57"/>
      <c r="B2740" s="58"/>
      <c r="C2740" s="58"/>
      <c r="D2740" s="58"/>
      <c r="E2740" s="58"/>
      <c r="F2740" s="58"/>
      <c r="G2740" s="58"/>
      <c r="H2740" s="58"/>
      <c r="I2740" s="58"/>
      <c r="J2740" s="58"/>
      <c r="K2740" s="58"/>
      <c r="L2740" s="58"/>
      <c r="M2740" s="58"/>
      <c r="N2740" s="59"/>
      <c r="O2740" s="58"/>
      <c r="P2740" s="58"/>
      <c r="Q2740" s="58"/>
      <c r="R2740" s="58"/>
      <c r="S2740" s="58"/>
      <c r="T2740" s="58"/>
      <c r="U2740" s="58"/>
      <c r="V2740" s="58"/>
      <c r="W2740" s="58"/>
      <c r="X2740" s="58"/>
      <c r="Y2740" s="58"/>
      <c r="Z2740" s="58"/>
      <c r="AA2740" s="58"/>
      <c r="AB2740" s="59"/>
      <c r="AD2740" s="58"/>
      <c r="AE2740" s="126" t="str">
        <f>Daten!$A$32</f>
        <v>05.05.2017</v>
      </c>
      <c r="AF2740" s="58"/>
      <c r="AG2740" s="58"/>
      <c r="AH2740" s="58"/>
      <c r="AI2740" s="58"/>
      <c r="AJ2740" s="58"/>
      <c r="AK2740" s="58"/>
    </row>
    <row r="2741" spans="1:37" ht="12" customHeight="1"/>
    <row r="2742" spans="1:37">
      <c r="A2742" s="51" t="s">
        <v>95</v>
      </c>
      <c r="B2742" s="52"/>
      <c r="C2742" s="52"/>
      <c r="D2742" s="52"/>
      <c r="E2742" s="53"/>
      <c r="F2742" s="54" t="s">
        <v>96</v>
      </c>
      <c r="G2742" s="52"/>
      <c r="H2742" s="52"/>
      <c r="I2742" s="52"/>
      <c r="J2742" s="52"/>
      <c r="K2742" s="52"/>
      <c r="L2742" s="52"/>
      <c r="M2742" s="52"/>
      <c r="N2742" s="52"/>
      <c r="O2742" s="52"/>
      <c r="P2742" s="53"/>
      <c r="Q2742" s="54" t="s">
        <v>97</v>
      </c>
      <c r="R2742" s="52"/>
      <c r="S2742" s="52"/>
      <c r="T2742" s="52"/>
      <c r="U2742" s="52"/>
      <c r="V2742" s="52"/>
      <c r="W2742" s="52"/>
      <c r="X2742" s="52"/>
      <c r="Y2742" s="52"/>
      <c r="Z2742" s="52"/>
      <c r="AA2742" s="52"/>
      <c r="AB2742" s="53"/>
      <c r="AC2742" s="55" t="s">
        <v>98</v>
      </c>
    </row>
    <row r="2743" spans="1:37">
      <c r="A2743" s="57"/>
      <c r="B2743" s="58"/>
      <c r="C2743" s="58"/>
      <c r="D2743" s="58"/>
      <c r="E2743" s="59"/>
      <c r="F2743" s="58"/>
      <c r="G2743" s="58"/>
      <c r="H2743" s="58"/>
      <c r="I2743" s="58"/>
      <c r="J2743" s="58"/>
      <c r="K2743" s="58"/>
      <c r="L2743" s="58"/>
      <c r="M2743" s="58"/>
      <c r="N2743" s="58"/>
      <c r="O2743" s="58"/>
      <c r="P2743" s="59"/>
      <c r="Q2743" s="58"/>
      <c r="R2743" s="58" t="e">
        <f ca="1">SamstagHaupt!P109</f>
        <v>#N/A</v>
      </c>
      <c r="S2743" s="58"/>
      <c r="T2743" s="58"/>
      <c r="U2743" s="58"/>
      <c r="V2743" s="58"/>
      <c r="W2743" s="58"/>
      <c r="X2743" s="58"/>
      <c r="Y2743" s="58"/>
      <c r="Z2743" s="58"/>
      <c r="AA2743" s="58" t="str">
        <f>SamstagHaupt!N109</f>
        <v>F40</v>
      </c>
      <c r="AB2743" s="59"/>
      <c r="AC2743" s="55" t="s">
        <v>99</v>
      </c>
    </row>
    <row r="2744" spans="1:37" ht="15.95" customHeight="1">
      <c r="A2744" s="60" t="s">
        <v>100</v>
      </c>
      <c r="C2744" s="56" t="e">
        <f ca="1">SamstagHaupt!I109</f>
        <v>#N/A</v>
      </c>
      <c r="M2744" s="61"/>
      <c r="N2744" s="62" t="s">
        <v>101</v>
      </c>
      <c r="O2744" s="63"/>
      <c r="P2744" s="56" t="e">
        <f ca="1">SamstagHaupt!M109</f>
        <v>#N/A</v>
      </c>
      <c r="AB2744" s="61"/>
    </row>
    <row r="2745" spans="1:37">
      <c r="A2745" s="57"/>
      <c r="B2745" s="58"/>
      <c r="C2745" s="58"/>
      <c r="M2745" s="61"/>
      <c r="N2745" s="62"/>
      <c r="AB2745" s="61"/>
      <c r="AD2745" s="64" t="s">
        <v>37</v>
      </c>
      <c r="AG2745" s="64" t="s">
        <v>102</v>
      </c>
      <c r="AJ2745" s="64" t="s">
        <v>39</v>
      </c>
    </row>
    <row r="2746" spans="1:37">
      <c r="A2746" s="65" t="s">
        <v>100</v>
      </c>
      <c r="C2746" s="66"/>
      <c r="D2746" s="67"/>
      <c r="E2746" s="67"/>
      <c r="F2746" s="67"/>
      <c r="G2746" s="67"/>
      <c r="H2746" s="68"/>
      <c r="I2746" s="67"/>
      <c r="J2746" s="67"/>
      <c r="K2746" s="67"/>
      <c r="L2746" s="67"/>
      <c r="M2746" s="68"/>
      <c r="N2746" s="67"/>
      <c r="O2746" s="67"/>
      <c r="P2746" s="67"/>
      <c r="Q2746" s="67"/>
      <c r="R2746" s="68"/>
      <c r="S2746" s="67"/>
      <c r="T2746" s="67"/>
      <c r="U2746" s="67"/>
      <c r="V2746" s="67"/>
      <c r="W2746" s="68"/>
      <c r="X2746" s="67"/>
      <c r="Y2746" s="67"/>
      <c r="Z2746" s="67"/>
      <c r="AA2746" s="67"/>
      <c r="AB2746" s="68"/>
      <c r="AC2746" s="62"/>
      <c r="AD2746" s="69"/>
      <c r="AE2746" s="53"/>
      <c r="AF2746" s="62"/>
      <c r="AG2746" s="69"/>
      <c r="AH2746" s="53"/>
      <c r="AJ2746" s="69"/>
      <c r="AK2746" s="53"/>
    </row>
    <row r="2747" spans="1:37">
      <c r="A2747" s="70" t="s">
        <v>101</v>
      </c>
      <c r="B2747" s="58"/>
      <c r="C2747" s="71"/>
      <c r="D2747" s="72"/>
      <c r="E2747" s="72"/>
      <c r="F2747" s="72"/>
      <c r="G2747" s="72"/>
      <c r="H2747" s="59"/>
      <c r="I2747" s="72"/>
      <c r="J2747" s="72"/>
      <c r="K2747" s="72"/>
      <c r="L2747" s="72"/>
      <c r="M2747" s="59"/>
      <c r="N2747" s="72"/>
      <c r="O2747" s="72"/>
      <c r="P2747" s="72"/>
      <c r="Q2747" s="72"/>
      <c r="R2747" s="59"/>
      <c r="S2747" s="72"/>
      <c r="T2747" s="72"/>
      <c r="U2747" s="72"/>
      <c r="V2747" s="72"/>
      <c r="W2747" s="59"/>
      <c r="X2747" s="72"/>
      <c r="Y2747" s="72"/>
      <c r="Z2747" s="72"/>
      <c r="AA2747" s="72"/>
      <c r="AB2747" s="59"/>
      <c r="AC2747" s="62"/>
      <c r="AD2747" s="462">
        <f>SamstagHaupt!C109</f>
        <v>22</v>
      </c>
      <c r="AE2747" s="463"/>
      <c r="AF2747" s="62"/>
      <c r="AG2747" s="462">
        <f>SamstagHaupt!E109</f>
        <v>88</v>
      </c>
      <c r="AH2747" s="463"/>
      <c r="AJ2747" s="462">
        <f>SamstagHaupt!F109</f>
        <v>4</v>
      </c>
      <c r="AK2747" s="463"/>
    </row>
    <row r="2748" spans="1:37">
      <c r="A2748" s="65" t="s">
        <v>100</v>
      </c>
      <c r="C2748" s="66"/>
      <c r="D2748" s="67"/>
      <c r="E2748" s="67"/>
      <c r="F2748" s="67"/>
      <c r="G2748" s="67"/>
      <c r="H2748" s="68"/>
      <c r="I2748" s="67"/>
      <c r="J2748" s="67"/>
      <c r="K2748" s="67"/>
      <c r="L2748" s="67"/>
      <c r="M2748" s="68"/>
      <c r="N2748" s="67"/>
      <c r="O2748" s="67"/>
      <c r="P2748" s="67"/>
      <c r="Q2748" s="67"/>
      <c r="R2748" s="68"/>
      <c r="S2748" s="67"/>
      <c r="T2748" s="67"/>
      <c r="U2748" s="67"/>
      <c r="V2748" s="67"/>
      <c r="W2748" s="68"/>
      <c r="X2748" s="67"/>
      <c r="Y2748" s="67"/>
      <c r="Z2748" s="67"/>
      <c r="AA2748" s="67"/>
      <c r="AB2748" s="68"/>
      <c r="AC2748" s="62"/>
      <c r="AD2748" s="57"/>
      <c r="AE2748" s="59"/>
      <c r="AF2748" s="62"/>
      <c r="AG2748" s="57"/>
      <c r="AH2748" s="59"/>
      <c r="AJ2748" s="57"/>
      <c r="AK2748" s="59"/>
    </row>
    <row r="2749" spans="1:37">
      <c r="A2749" s="70" t="s">
        <v>101</v>
      </c>
      <c r="B2749" s="58"/>
      <c r="C2749" s="71"/>
      <c r="D2749" s="72"/>
      <c r="E2749" s="72"/>
      <c r="F2749" s="72"/>
      <c r="G2749" s="72"/>
      <c r="H2749" s="59"/>
      <c r="I2749" s="72"/>
      <c r="J2749" s="72"/>
      <c r="K2749" s="72"/>
      <c r="L2749" s="72"/>
      <c r="M2749" s="59"/>
      <c r="N2749" s="72"/>
      <c r="O2749" s="72"/>
      <c r="P2749" s="72"/>
      <c r="Q2749" s="72"/>
      <c r="R2749" s="59"/>
      <c r="S2749" s="72"/>
      <c r="T2749" s="72"/>
      <c r="U2749" s="72"/>
      <c r="V2749" s="72"/>
      <c r="W2749" s="59"/>
      <c r="X2749" s="72"/>
      <c r="Y2749" s="72"/>
      <c r="Z2749" s="72"/>
      <c r="AA2749" s="72"/>
      <c r="AB2749" s="59"/>
      <c r="AC2749" s="62"/>
      <c r="AD2749" s="62"/>
      <c r="AE2749" s="62"/>
      <c r="AF2749" s="62"/>
      <c r="AG2749" s="62"/>
    </row>
    <row r="2750" spans="1:37">
      <c r="A2750" s="65" t="s">
        <v>100</v>
      </c>
      <c r="C2750" s="66"/>
      <c r="D2750" s="67"/>
      <c r="E2750" s="67"/>
      <c r="F2750" s="67"/>
      <c r="G2750" s="67"/>
      <c r="H2750" s="68"/>
      <c r="I2750" s="67"/>
      <c r="J2750" s="67"/>
      <c r="K2750" s="67"/>
      <c r="L2750" s="67"/>
      <c r="M2750" s="68"/>
      <c r="N2750" s="67"/>
      <c r="O2750" s="67"/>
      <c r="P2750" s="67"/>
      <c r="Q2750" s="67"/>
      <c r="R2750" s="68"/>
      <c r="S2750" s="67"/>
      <c r="T2750" s="67"/>
      <c r="U2750" s="67"/>
      <c r="V2750" s="67"/>
      <c r="W2750" s="68"/>
      <c r="X2750" s="67"/>
      <c r="Y2750" s="67"/>
      <c r="Z2750" s="67"/>
      <c r="AA2750" s="67"/>
      <c r="AB2750" s="68"/>
      <c r="AC2750" s="62"/>
      <c r="AD2750" s="73" t="s">
        <v>103</v>
      </c>
      <c r="AE2750" s="62"/>
      <c r="AF2750" s="62"/>
      <c r="AG2750" s="62"/>
    </row>
    <row r="2751" spans="1:37">
      <c r="A2751" s="70" t="s">
        <v>101</v>
      </c>
      <c r="B2751" s="58"/>
      <c r="C2751" s="71"/>
      <c r="D2751" s="72"/>
      <c r="E2751" s="72"/>
      <c r="F2751" s="72"/>
      <c r="G2751" s="72"/>
      <c r="H2751" s="59"/>
      <c r="I2751" s="72"/>
      <c r="J2751" s="72"/>
      <c r="K2751" s="72"/>
      <c r="L2751" s="72"/>
      <c r="M2751" s="59"/>
      <c r="N2751" s="72"/>
      <c r="O2751" s="72"/>
      <c r="P2751" s="72"/>
      <c r="Q2751" s="72"/>
      <c r="R2751" s="59"/>
      <c r="S2751" s="72"/>
      <c r="T2751" s="72"/>
      <c r="U2751" s="72"/>
      <c r="V2751" s="72"/>
      <c r="W2751" s="59"/>
      <c r="X2751" s="72"/>
      <c r="Y2751" s="72"/>
      <c r="Z2751" s="72"/>
      <c r="AA2751" s="72"/>
      <c r="AB2751" s="59"/>
      <c r="AC2751" s="62"/>
      <c r="AD2751" s="62"/>
      <c r="AE2751" s="62"/>
      <c r="AF2751" s="62"/>
      <c r="AG2751" s="62"/>
    </row>
    <row r="2752" spans="1:37">
      <c r="A2752" s="65" t="s">
        <v>100</v>
      </c>
      <c r="C2752" s="66"/>
      <c r="D2752" s="67"/>
      <c r="E2752" s="67"/>
      <c r="F2752" s="67"/>
      <c r="G2752" s="67"/>
      <c r="H2752" s="68"/>
      <c r="I2752" s="67"/>
      <c r="J2752" s="67"/>
      <c r="K2752" s="67"/>
      <c r="L2752" s="67"/>
      <c r="M2752" s="68"/>
      <c r="N2752" s="67"/>
      <c r="O2752" s="67"/>
      <c r="P2752" s="67"/>
      <c r="Q2752" s="67"/>
      <c r="R2752" s="68"/>
      <c r="S2752" s="67"/>
      <c r="T2752" s="67"/>
      <c r="U2752" s="67"/>
      <c r="V2752" s="67"/>
      <c r="W2752" s="68"/>
      <c r="X2752" s="67"/>
      <c r="Y2752" s="67"/>
      <c r="Z2752" s="67"/>
      <c r="AA2752" s="67"/>
      <c r="AB2752" s="68"/>
      <c r="AC2752" s="62"/>
      <c r="AD2752" s="74" t="str">
        <f>Daten!$A$31</f>
        <v>DM Senioren 2017</v>
      </c>
      <c r="AE2752" s="58"/>
      <c r="AF2752" s="58"/>
      <c r="AG2752" s="58"/>
      <c r="AH2752" s="58"/>
      <c r="AI2752" s="58"/>
      <c r="AJ2752" s="58"/>
      <c r="AK2752" s="58"/>
    </row>
    <row r="2753" spans="1:37">
      <c r="A2753" s="70" t="s">
        <v>101</v>
      </c>
      <c r="B2753" s="58"/>
      <c r="C2753" s="71"/>
      <c r="D2753" s="72"/>
      <c r="E2753" s="72"/>
      <c r="F2753" s="72"/>
      <c r="G2753" s="72"/>
      <c r="H2753" s="59"/>
      <c r="I2753" s="72"/>
      <c r="J2753" s="72"/>
      <c r="K2753" s="72"/>
      <c r="L2753" s="72"/>
      <c r="M2753" s="59"/>
      <c r="N2753" s="72"/>
      <c r="O2753" s="72"/>
      <c r="P2753" s="72"/>
      <c r="Q2753" s="72"/>
      <c r="R2753" s="59"/>
      <c r="S2753" s="72"/>
      <c r="T2753" s="72"/>
      <c r="U2753" s="72"/>
      <c r="V2753" s="72"/>
      <c r="W2753" s="59"/>
      <c r="X2753" s="72"/>
      <c r="Y2753" s="72"/>
      <c r="Z2753" s="72"/>
      <c r="AA2753" s="72"/>
      <c r="AB2753" s="59"/>
      <c r="AC2753" s="62"/>
      <c r="AD2753" s="75" t="str">
        <f>SamstagHaupt!G109</f>
        <v>F40</v>
      </c>
      <c r="AE2753" s="76"/>
      <c r="AF2753" s="76"/>
      <c r="AG2753" s="75" t="s">
        <v>34</v>
      </c>
      <c r="AH2753" s="76"/>
      <c r="AI2753" s="76"/>
      <c r="AJ2753" s="76"/>
      <c r="AK2753" s="76"/>
    </row>
    <row r="2754" spans="1:37">
      <c r="A2754" s="65" t="s">
        <v>100</v>
      </c>
      <c r="C2754" s="66"/>
      <c r="D2754" s="67"/>
      <c r="E2754" s="67"/>
      <c r="F2754" s="67"/>
      <c r="G2754" s="67"/>
      <c r="H2754" s="68"/>
      <c r="I2754" s="67"/>
      <c r="J2754" s="67"/>
      <c r="K2754" s="67"/>
      <c r="L2754" s="67"/>
      <c r="M2754" s="68"/>
      <c r="N2754" s="67"/>
      <c r="O2754" s="67"/>
      <c r="P2754" s="67"/>
      <c r="Q2754" s="67"/>
      <c r="R2754" s="68"/>
      <c r="S2754" s="67"/>
      <c r="T2754" s="67"/>
      <c r="U2754" s="67"/>
      <c r="V2754" s="67"/>
      <c r="W2754" s="68"/>
      <c r="X2754" s="67"/>
      <c r="Y2754" s="67"/>
      <c r="Z2754" s="67"/>
      <c r="AA2754" s="67"/>
      <c r="AB2754" s="68"/>
      <c r="AC2754" s="62"/>
      <c r="AD2754" s="77"/>
      <c r="AE2754" s="62"/>
      <c r="AF2754" s="62"/>
      <c r="AG2754" s="62"/>
      <c r="AH2754" s="62"/>
      <c r="AI2754" s="62"/>
      <c r="AJ2754" s="62"/>
      <c r="AK2754" s="62"/>
    </row>
    <row r="2755" spans="1:37">
      <c r="A2755" s="70" t="s">
        <v>101</v>
      </c>
      <c r="B2755" s="58"/>
      <c r="C2755" s="71"/>
      <c r="D2755" s="72"/>
      <c r="E2755" s="72"/>
      <c r="F2755" s="72"/>
      <c r="G2755" s="72"/>
      <c r="H2755" s="59"/>
      <c r="I2755" s="72"/>
      <c r="J2755" s="72"/>
      <c r="K2755" s="72"/>
      <c r="L2755" s="72"/>
      <c r="M2755" s="59"/>
      <c r="N2755" s="72"/>
      <c r="O2755" s="72"/>
      <c r="P2755" s="72"/>
      <c r="Q2755" s="72"/>
      <c r="R2755" s="59"/>
      <c r="S2755" s="72"/>
      <c r="T2755" s="72"/>
      <c r="U2755" s="72"/>
      <c r="V2755" s="72"/>
      <c r="W2755" s="59"/>
      <c r="X2755" s="72"/>
      <c r="Y2755" s="72"/>
      <c r="Z2755" s="72"/>
      <c r="AA2755" s="72"/>
      <c r="AB2755" s="59"/>
      <c r="AC2755" s="62"/>
      <c r="AD2755" s="78" t="s">
        <v>104</v>
      </c>
      <c r="AE2755" s="76"/>
      <c r="AF2755" s="76"/>
      <c r="AG2755" s="76"/>
      <c r="AH2755" s="79"/>
      <c r="AI2755" s="76"/>
      <c r="AJ2755" s="76"/>
      <c r="AK2755" s="80"/>
    </row>
    <row r="2756" spans="1:37">
      <c r="D2756" s="64"/>
      <c r="AD2756" s="81"/>
      <c r="AE2756" s="52"/>
      <c r="AF2756" s="52"/>
      <c r="AG2756" s="52"/>
      <c r="AH2756" s="82"/>
      <c r="AI2756" s="52"/>
      <c r="AJ2756" s="52"/>
      <c r="AK2756" s="53"/>
    </row>
    <row r="2757" spans="1:37">
      <c r="A2757" s="83" t="s">
        <v>105</v>
      </c>
      <c r="B2757" s="76"/>
      <c r="C2757" s="80"/>
      <c r="D2757" s="84"/>
      <c r="E2757" s="84" t="s">
        <v>100</v>
      </c>
      <c r="F2757" s="85" t="s">
        <v>21</v>
      </c>
      <c r="G2757" s="84" t="s">
        <v>101</v>
      </c>
      <c r="H2757" s="86"/>
      <c r="I2757" s="84" t="s">
        <v>106</v>
      </c>
      <c r="J2757" s="84"/>
      <c r="K2757" s="84"/>
      <c r="L2757" s="84"/>
      <c r="M2757" s="86"/>
      <c r="N2757" s="84" t="s">
        <v>107</v>
      </c>
      <c r="O2757" s="84"/>
      <c r="P2757" s="84"/>
      <c r="Q2757" s="84"/>
      <c r="R2757" s="86"/>
      <c r="S2757" s="73"/>
      <c r="T2757" s="73"/>
      <c r="AD2757" s="87" t="s">
        <v>108</v>
      </c>
      <c r="AE2757" s="58"/>
      <c r="AF2757" s="58"/>
      <c r="AG2757" s="58"/>
      <c r="AH2757" s="72"/>
      <c r="AI2757" s="58"/>
      <c r="AJ2757" s="58"/>
      <c r="AK2757" s="59"/>
    </row>
    <row r="2758" spans="1:37">
      <c r="A2758" s="60"/>
      <c r="C2758" s="61"/>
      <c r="H2758" s="61"/>
      <c r="M2758" s="61"/>
      <c r="N2758" s="88"/>
      <c r="O2758" s="89"/>
      <c r="P2758" s="89"/>
      <c r="Q2758" s="89"/>
      <c r="R2758" s="90"/>
      <c r="S2758" s="62"/>
      <c r="T2758" s="56" t="s">
        <v>109</v>
      </c>
      <c r="AD2758" s="91"/>
      <c r="AE2758" s="62"/>
      <c r="AF2758" s="62"/>
      <c r="AG2758" s="62"/>
      <c r="AH2758" s="92"/>
      <c r="AI2758" s="62"/>
      <c r="AJ2758" s="62"/>
      <c r="AK2758" s="61"/>
    </row>
    <row r="2759" spans="1:37">
      <c r="A2759" s="93" t="s">
        <v>110</v>
      </c>
      <c r="B2759" s="58"/>
      <c r="C2759" s="59"/>
      <c r="D2759" s="58"/>
      <c r="E2759" s="58"/>
      <c r="F2759" s="94" t="s">
        <v>21</v>
      </c>
      <c r="G2759" s="58"/>
      <c r="H2759" s="59"/>
      <c r="I2759" s="58"/>
      <c r="J2759" s="58"/>
      <c r="K2759" s="94" t="s">
        <v>21</v>
      </c>
      <c r="L2759" s="58"/>
      <c r="M2759" s="59"/>
      <c r="N2759" s="95"/>
      <c r="O2759" s="95"/>
      <c r="P2759" s="96"/>
      <c r="Q2759" s="97"/>
      <c r="R2759" s="98"/>
      <c r="S2759" s="62"/>
      <c r="T2759" s="62"/>
      <c r="AD2759" s="87" t="s">
        <v>111</v>
      </c>
      <c r="AE2759" s="58"/>
      <c r="AF2759" s="58"/>
      <c r="AG2759" s="58"/>
      <c r="AH2759" s="72"/>
      <c r="AI2759" s="58"/>
      <c r="AJ2759" s="58"/>
      <c r="AK2759" s="59"/>
    </row>
    <row r="2760" spans="1:37">
      <c r="A2760" s="60"/>
      <c r="C2760" s="61"/>
      <c r="H2760" s="61"/>
      <c r="K2760" s="99"/>
      <c r="M2760" s="61"/>
      <c r="N2760" s="62"/>
      <c r="Q2760" s="100"/>
      <c r="R2760" s="61"/>
      <c r="S2760" s="62"/>
      <c r="T2760" s="58"/>
      <c r="U2760" s="58"/>
      <c r="V2760" s="58"/>
      <c r="W2760" s="58"/>
      <c r="X2760" s="58"/>
      <c r="Y2760" s="58"/>
      <c r="Z2760" s="58"/>
      <c r="AA2760" s="58"/>
      <c r="AB2760" s="58"/>
      <c r="AC2760" s="62"/>
      <c r="AD2760" s="91"/>
      <c r="AE2760" s="62"/>
      <c r="AF2760" s="62"/>
      <c r="AG2760" s="62"/>
      <c r="AH2760" s="92"/>
      <c r="AI2760" s="62"/>
      <c r="AJ2760" s="62"/>
      <c r="AK2760" s="61"/>
    </row>
    <row r="2761" spans="1:37">
      <c r="A2761" s="93" t="s">
        <v>112</v>
      </c>
      <c r="B2761" s="58"/>
      <c r="C2761" s="59"/>
      <c r="D2761" s="58"/>
      <c r="E2761" s="58"/>
      <c r="F2761" s="94" t="s">
        <v>21</v>
      </c>
      <c r="G2761" s="58"/>
      <c r="H2761" s="59"/>
      <c r="I2761" s="58"/>
      <c r="J2761" s="58"/>
      <c r="K2761" s="94" t="s">
        <v>21</v>
      </c>
      <c r="L2761" s="58"/>
      <c r="M2761" s="59"/>
      <c r="N2761" s="58"/>
      <c r="O2761" s="58"/>
      <c r="P2761" s="94" t="s">
        <v>21</v>
      </c>
      <c r="Q2761" s="101"/>
      <c r="R2761" s="59"/>
      <c r="S2761" s="62"/>
      <c r="T2761" s="62"/>
      <c r="AD2761" s="87" t="s">
        <v>113</v>
      </c>
      <c r="AE2761" s="58"/>
      <c r="AF2761" s="58"/>
      <c r="AG2761" s="58"/>
      <c r="AH2761" s="72"/>
      <c r="AI2761" s="58"/>
      <c r="AJ2761" s="58"/>
      <c r="AK2761" s="59"/>
    </row>
    <row r="2762" spans="1:37">
      <c r="AD2762" s="91" t="s">
        <v>114</v>
      </c>
      <c r="AE2762" s="62"/>
      <c r="AF2762" s="62"/>
      <c r="AG2762" s="62"/>
      <c r="AH2762" s="92"/>
      <c r="AI2762" s="62"/>
      <c r="AJ2762" s="62"/>
      <c r="AK2762" s="61"/>
    </row>
    <row r="2763" spans="1:37">
      <c r="A2763" s="102"/>
      <c r="B2763" s="76"/>
      <c r="C2763" s="76"/>
      <c r="D2763" s="76"/>
      <c r="E2763" s="76" t="s">
        <v>100</v>
      </c>
      <c r="F2763" s="76"/>
      <c r="G2763" s="76"/>
      <c r="H2763" s="76"/>
      <c r="I2763" s="76"/>
      <c r="J2763" s="76"/>
      <c r="K2763" s="76"/>
      <c r="L2763" s="76"/>
      <c r="M2763" s="76"/>
      <c r="N2763" s="85" t="s">
        <v>40</v>
      </c>
      <c r="O2763" s="76"/>
      <c r="P2763" s="76"/>
      <c r="Q2763" s="76"/>
      <c r="R2763" s="76"/>
      <c r="S2763" s="76"/>
      <c r="T2763" s="76" t="s">
        <v>101</v>
      </c>
      <c r="U2763" s="76"/>
      <c r="V2763" s="76"/>
      <c r="W2763" s="76"/>
      <c r="X2763" s="76"/>
      <c r="Y2763" s="76"/>
      <c r="Z2763" s="76"/>
      <c r="AA2763" s="76"/>
      <c r="AB2763" s="80"/>
      <c r="AD2763" s="87" t="s">
        <v>115</v>
      </c>
      <c r="AE2763" s="58"/>
      <c r="AF2763" s="58"/>
      <c r="AG2763" s="58"/>
      <c r="AH2763" s="72"/>
      <c r="AI2763" s="58"/>
      <c r="AJ2763" s="58"/>
      <c r="AK2763" s="59"/>
    </row>
    <row r="2764" spans="1:37">
      <c r="A2764" s="103" t="s">
        <v>116</v>
      </c>
      <c r="B2764" s="104" t="s">
        <v>117</v>
      </c>
      <c r="C2764" s="104"/>
      <c r="D2764" s="104"/>
      <c r="E2764" s="104"/>
      <c r="F2764" s="104"/>
      <c r="G2764" s="105"/>
      <c r="H2764" s="104" t="s">
        <v>118</v>
      </c>
      <c r="I2764" s="104"/>
      <c r="J2764" s="105"/>
      <c r="K2764" s="106" t="s">
        <v>119</v>
      </c>
      <c r="L2764" s="107" t="s">
        <v>120</v>
      </c>
      <c r="M2764" s="108"/>
      <c r="N2764" s="109" t="s">
        <v>94</v>
      </c>
      <c r="O2764" s="105" t="s">
        <v>116</v>
      </c>
      <c r="P2764" s="104" t="s">
        <v>117</v>
      </c>
      <c r="Q2764" s="104"/>
      <c r="R2764" s="104"/>
      <c r="S2764" s="104"/>
      <c r="T2764" s="104"/>
      <c r="U2764" s="105"/>
      <c r="V2764" s="104" t="s">
        <v>118</v>
      </c>
      <c r="W2764" s="104"/>
      <c r="X2764" s="105"/>
      <c r="Y2764" s="106" t="s">
        <v>119</v>
      </c>
      <c r="Z2764" s="107" t="s">
        <v>120</v>
      </c>
      <c r="AA2764" s="108"/>
      <c r="AB2764" s="109" t="s">
        <v>94</v>
      </c>
    </row>
    <row r="2765" spans="1:37">
      <c r="A2765" s="110" t="s">
        <v>121</v>
      </c>
      <c r="B2765" s="111"/>
      <c r="C2765" s="111"/>
      <c r="D2765" s="111"/>
      <c r="E2765" s="111"/>
      <c r="F2765" s="111"/>
      <c r="G2765" s="112"/>
      <c r="H2765" s="111"/>
      <c r="I2765" s="111"/>
      <c r="J2765" s="112"/>
      <c r="K2765" s="113"/>
      <c r="L2765" s="114"/>
      <c r="M2765" s="115"/>
      <c r="N2765" s="116"/>
      <c r="O2765" s="117" t="s">
        <v>121</v>
      </c>
      <c r="P2765" s="111"/>
      <c r="Q2765" s="111"/>
      <c r="R2765" s="111"/>
      <c r="S2765" s="111"/>
      <c r="T2765" s="111"/>
      <c r="U2765" s="112"/>
      <c r="V2765" s="111"/>
      <c r="W2765" s="111"/>
      <c r="X2765" s="112"/>
      <c r="Y2765" s="113"/>
      <c r="Z2765" s="114"/>
      <c r="AA2765" s="115"/>
      <c r="AB2765" s="116"/>
      <c r="AD2765" s="64" t="s">
        <v>122</v>
      </c>
    </row>
    <row r="2766" spans="1:37">
      <c r="A2766" s="110" t="s">
        <v>123</v>
      </c>
      <c r="B2766" s="111"/>
      <c r="C2766" s="111"/>
      <c r="D2766" s="111"/>
      <c r="E2766" s="111"/>
      <c r="F2766" s="111"/>
      <c r="G2766" s="112"/>
      <c r="H2766" s="111"/>
      <c r="I2766" s="111"/>
      <c r="J2766" s="112"/>
      <c r="K2766" s="118"/>
      <c r="L2766" s="119"/>
      <c r="M2766" s="112"/>
      <c r="N2766" s="116"/>
      <c r="O2766" s="117" t="s">
        <v>123</v>
      </c>
      <c r="P2766" s="111"/>
      <c r="Q2766" s="111"/>
      <c r="R2766" s="111"/>
      <c r="S2766" s="111"/>
      <c r="T2766" s="111"/>
      <c r="U2766" s="112"/>
      <c r="V2766" s="111"/>
      <c r="W2766" s="111"/>
      <c r="X2766" s="112"/>
      <c r="Y2766" s="118"/>
      <c r="Z2766" s="119"/>
      <c r="AA2766" s="112"/>
      <c r="AB2766" s="116"/>
      <c r="AD2766" s="120"/>
      <c r="AE2766" s="58"/>
      <c r="AF2766" s="58"/>
      <c r="AG2766" s="58"/>
      <c r="AH2766" s="58"/>
      <c r="AI2766" s="58"/>
      <c r="AJ2766" s="58"/>
      <c r="AK2766" s="58"/>
    </row>
    <row r="2767" spans="1:37">
      <c r="A2767" s="110" t="s">
        <v>124</v>
      </c>
      <c r="B2767" s="111"/>
      <c r="C2767" s="111"/>
      <c r="D2767" s="111"/>
      <c r="E2767" s="111"/>
      <c r="F2767" s="111"/>
      <c r="G2767" s="112"/>
      <c r="H2767" s="111"/>
      <c r="I2767" s="111"/>
      <c r="J2767" s="112"/>
      <c r="K2767" s="118"/>
      <c r="L2767" s="119"/>
      <c r="M2767" s="112"/>
      <c r="N2767" s="116"/>
      <c r="O2767" s="117" t="s">
        <v>124</v>
      </c>
      <c r="P2767" s="111"/>
      <c r="Q2767" s="111"/>
      <c r="R2767" s="111"/>
      <c r="S2767" s="111"/>
      <c r="T2767" s="111"/>
      <c r="U2767" s="112"/>
      <c r="V2767" s="111"/>
      <c r="W2767" s="111"/>
      <c r="X2767" s="112"/>
      <c r="Y2767" s="118"/>
      <c r="Z2767" s="119"/>
      <c r="AA2767" s="112"/>
      <c r="AB2767" s="116"/>
      <c r="AD2767" s="64" t="s">
        <v>96</v>
      </c>
    </row>
    <row r="2768" spans="1:37">
      <c r="A2768" s="110" t="s">
        <v>125</v>
      </c>
      <c r="B2768" s="111"/>
      <c r="C2768" s="111"/>
      <c r="D2768" s="111"/>
      <c r="E2768" s="111"/>
      <c r="F2768" s="111"/>
      <c r="G2768" s="112"/>
      <c r="H2768" s="111"/>
      <c r="I2768" s="111"/>
      <c r="J2768" s="112"/>
      <c r="K2768" s="118"/>
      <c r="L2768" s="119"/>
      <c r="M2768" s="112"/>
      <c r="N2768" s="116"/>
      <c r="O2768" s="117" t="s">
        <v>125</v>
      </c>
      <c r="P2768" s="111"/>
      <c r="Q2768" s="111"/>
      <c r="R2768" s="111"/>
      <c r="S2768" s="111"/>
      <c r="T2768" s="111"/>
      <c r="U2768" s="112"/>
      <c r="V2768" s="111"/>
      <c r="W2768" s="111"/>
      <c r="X2768" s="112"/>
      <c r="Y2768" s="118"/>
      <c r="Z2768" s="119"/>
      <c r="AA2768" s="112"/>
      <c r="AB2768" s="116"/>
      <c r="AD2768" s="120"/>
      <c r="AE2768" s="58"/>
      <c r="AF2768" s="58"/>
      <c r="AG2768" s="58"/>
      <c r="AH2768" s="58"/>
      <c r="AI2768" s="58"/>
      <c r="AJ2768" s="58"/>
      <c r="AK2768" s="58"/>
    </row>
    <row r="2769" spans="1:37">
      <c r="A2769" s="110" t="s">
        <v>126</v>
      </c>
      <c r="B2769" s="111"/>
      <c r="C2769" s="111"/>
      <c r="D2769" s="111"/>
      <c r="E2769" s="111"/>
      <c r="F2769" s="111"/>
      <c r="G2769" s="112"/>
      <c r="H2769" s="111"/>
      <c r="I2769" s="111"/>
      <c r="J2769" s="112"/>
      <c r="K2769" s="118"/>
      <c r="L2769" s="119"/>
      <c r="M2769" s="112"/>
      <c r="N2769" s="116"/>
      <c r="O2769" s="117" t="s">
        <v>126</v>
      </c>
      <c r="P2769" s="111"/>
      <c r="Q2769" s="111"/>
      <c r="R2769" s="111"/>
      <c r="S2769" s="111"/>
      <c r="T2769" s="111"/>
      <c r="U2769" s="112"/>
      <c r="V2769" s="111"/>
      <c r="W2769" s="111"/>
      <c r="X2769" s="112"/>
      <c r="Y2769" s="118"/>
      <c r="Z2769" s="119"/>
      <c r="AA2769" s="112"/>
      <c r="AB2769" s="116"/>
      <c r="AD2769" s="64" t="s">
        <v>127</v>
      </c>
    </row>
    <row r="2770" spans="1:37">
      <c r="A2770" s="121" t="s">
        <v>128</v>
      </c>
      <c r="B2770" s="58"/>
      <c r="C2770" s="58"/>
      <c r="D2770" s="58"/>
      <c r="E2770" s="58"/>
      <c r="F2770" s="58"/>
      <c r="G2770" s="72"/>
      <c r="H2770" s="58"/>
      <c r="I2770" s="58"/>
      <c r="J2770" s="72"/>
      <c r="K2770" s="122"/>
      <c r="L2770" s="123"/>
      <c r="M2770" s="72"/>
      <c r="N2770" s="59"/>
      <c r="O2770" s="124" t="s">
        <v>128</v>
      </c>
      <c r="P2770" s="58"/>
      <c r="Q2770" s="58"/>
      <c r="R2770" s="58"/>
      <c r="S2770" s="58"/>
      <c r="T2770" s="58"/>
      <c r="U2770" s="72"/>
      <c r="V2770" s="58"/>
      <c r="W2770" s="58"/>
      <c r="X2770" s="72"/>
      <c r="Y2770" s="122"/>
      <c r="Z2770" s="123"/>
      <c r="AA2770" s="72"/>
      <c r="AB2770" s="59"/>
      <c r="AD2770" s="120"/>
      <c r="AE2770" s="125" t="str">
        <f>Daten!$A$35</f>
        <v>Fredenbeck</v>
      </c>
      <c r="AF2770" s="58"/>
      <c r="AG2770" s="58"/>
      <c r="AH2770" s="58"/>
      <c r="AI2770" s="58"/>
      <c r="AJ2770" s="58"/>
      <c r="AK2770" s="58"/>
    </row>
    <row r="2771" spans="1:37">
      <c r="A2771" s="65" t="s">
        <v>129</v>
      </c>
      <c r="N2771" s="61"/>
      <c r="O2771" s="64" t="s">
        <v>129</v>
      </c>
      <c r="AB2771" s="61"/>
      <c r="AD2771" s="64" t="s">
        <v>130</v>
      </c>
    </row>
    <row r="2772" spans="1:37">
      <c r="A2772" s="57"/>
      <c r="B2772" s="58"/>
      <c r="C2772" s="58"/>
      <c r="D2772" s="58"/>
      <c r="E2772" s="58"/>
      <c r="F2772" s="58"/>
      <c r="G2772" s="58"/>
      <c r="H2772" s="58"/>
      <c r="I2772" s="58"/>
      <c r="J2772" s="58"/>
      <c r="K2772" s="58"/>
      <c r="L2772" s="58"/>
      <c r="M2772" s="58"/>
      <c r="N2772" s="59"/>
      <c r="O2772" s="58"/>
      <c r="P2772" s="58"/>
      <c r="Q2772" s="58"/>
      <c r="R2772" s="58"/>
      <c r="S2772" s="58"/>
      <c r="T2772" s="58"/>
      <c r="U2772" s="58"/>
      <c r="V2772" s="58"/>
      <c r="W2772" s="58"/>
      <c r="X2772" s="58"/>
      <c r="Y2772" s="58"/>
      <c r="Z2772" s="58"/>
      <c r="AA2772" s="58"/>
      <c r="AB2772" s="59"/>
      <c r="AD2772" s="58"/>
      <c r="AE2772" s="126" t="str">
        <f>Daten!$A$32</f>
        <v>05.05.2017</v>
      </c>
      <c r="AF2772" s="58"/>
      <c r="AG2772" s="58"/>
      <c r="AH2772" s="58"/>
      <c r="AI2772" s="58"/>
      <c r="AJ2772" s="58"/>
      <c r="AK2772" s="58"/>
    </row>
    <row r="2773" spans="1:37">
      <c r="A2773" s="51" t="s">
        <v>95</v>
      </c>
      <c r="B2773" s="52"/>
      <c r="C2773" s="52"/>
      <c r="D2773" s="52"/>
      <c r="E2773" s="53"/>
      <c r="F2773" s="54" t="s">
        <v>96</v>
      </c>
      <c r="G2773" s="52"/>
      <c r="H2773" s="52"/>
      <c r="I2773" s="52"/>
      <c r="J2773" s="52"/>
      <c r="K2773" s="52"/>
      <c r="L2773" s="52"/>
      <c r="M2773" s="52"/>
      <c r="N2773" s="52"/>
      <c r="O2773" s="52"/>
      <c r="P2773" s="53"/>
      <c r="Q2773" s="54" t="s">
        <v>97</v>
      </c>
      <c r="R2773" s="52"/>
      <c r="S2773" s="52"/>
      <c r="T2773" s="52"/>
      <c r="U2773" s="52"/>
      <c r="V2773" s="52"/>
      <c r="W2773" s="52"/>
      <c r="X2773" s="52"/>
      <c r="Y2773" s="52"/>
      <c r="Z2773" s="52"/>
      <c r="AA2773" s="52"/>
      <c r="AB2773" s="53"/>
      <c r="AC2773" s="55" t="s">
        <v>98</v>
      </c>
    </row>
    <row r="2774" spans="1:37">
      <c r="A2774" s="57"/>
      <c r="B2774" s="58"/>
      <c r="C2774" s="58"/>
      <c r="D2774" s="58"/>
      <c r="E2774" s="59"/>
      <c r="F2774" s="58"/>
      <c r="G2774" s="58"/>
      <c r="H2774" s="58"/>
      <c r="I2774" s="58"/>
      <c r="J2774" s="58"/>
      <c r="K2774" s="58"/>
      <c r="L2774" s="58"/>
      <c r="M2774" s="58"/>
      <c r="N2774" s="58"/>
      <c r="O2774" s="58"/>
      <c r="P2774" s="59"/>
      <c r="Q2774" s="58"/>
      <c r="R2774" s="58" t="e">
        <f ca="1">SamstagHaupt!P110</f>
        <v>#N/A</v>
      </c>
      <c r="S2774" s="58"/>
      <c r="T2774" s="58"/>
      <c r="U2774" s="58"/>
      <c r="V2774" s="58"/>
      <c r="W2774" s="58"/>
      <c r="X2774" s="58"/>
      <c r="Y2774" s="58"/>
      <c r="Z2774" s="58"/>
      <c r="AA2774" s="58">
        <f>SamstagHaupt!N110</f>
        <v>0</v>
      </c>
      <c r="AB2774" s="59"/>
      <c r="AC2774" s="55" t="s">
        <v>99</v>
      </c>
    </row>
    <row r="2775" spans="1:37" ht="15.95" customHeight="1">
      <c r="A2775" s="60" t="s">
        <v>100</v>
      </c>
      <c r="C2775" s="56" t="e">
        <f ca="1">SamstagHaupt!I110</f>
        <v>#N/A</v>
      </c>
      <c r="M2775" s="61"/>
      <c r="N2775" s="62" t="s">
        <v>101</v>
      </c>
      <c r="O2775" s="63"/>
      <c r="P2775" s="56" t="e">
        <f ca="1">SamstagHaupt!M110</f>
        <v>#N/A</v>
      </c>
      <c r="AB2775" s="61"/>
    </row>
    <row r="2776" spans="1:37">
      <c r="A2776" s="57"/>
      <c r="B2776" s="58"/>
      <c r="C2776" s="58"/>
      <c r="M2776" s="61"/>
      <c r="N2776" s="62"/>
      <c r="AB2776" s="61"/>
      <c r="AD2776" s="64" t="s">
        <v>37</v>
      </c>
      <c r="AG2776" s="64" t="s">
        <v>102</v>
      </c>
      <c r="AJ2776" s="64" t="s">
        <v>39</v>
      </c>
    </row>
    <row r="2777" spans="1:37">
      <c r="A2777" s="65" t="s">
        <v>100</v>
      </c>
      <c r="C2777" s="66"/>
      <c r="D2777" s="67"/>
      <c r="E2777" s="67"/>
      <c r="F2777" s="67"/>
      <c r="G2777" s="67"/>
      <c r="H2777" s="68"/>
      <c r="I2777" s="67"/>
      <c r="J2777" s="67"/>
      <c r="K2777" s="67"/>
      <c r="L2777" s="67"/>
      <c r="M2777" s="68"/>
      <c r="N2777" s="67"/>
      <c r="O2777" s="67"/>
      <c r="P2777" s="67"/>
      <c r="Q2777" s="67"/>
      <c r="R2777" s="68"/>
      <c r="S2777" s="67"/>
      <c r="T2777" s="67"/>
      <c r="U2777" s="67"/>
      <c r="V2777" s="67"/>
      <c r="W2777" s="68"/>
      <c r="X2777" s="67"/>
      <c r="Y2777" s="67"/>
      <c r="Z2777" s="67"/>
      <c r="AA2777" s="67"/>
      <c r="AB2777" s="68"/>
      <c r="AC2777" s="62"/>
      <c r="AD2777" s="69"/>
      <c r="AE2777" s="53"/>
      <c r="AF2777" s="62"/>
      <c r="AG2777" s="69"/>
      <c r="AH2777" s="53"/>
      <c r="AJ2777" s="69"/>
      <c r="AK2777" s="53"/>
    </row>
    <row r="2778" spans="1:37">
      <c r="A2778" s="70" t="s">
        <v>101</v>
      </c>
      <c r="B2778" s="58"/>
      <c r="C2778" s="71"/>
      <c r="D2778" s="72"/>
      <c r="E2778" s="72"/>
      <c r="F2778" s="72"/>
      <c r="G2778" s="72"/>
      <c r="H2778" s="59"/>
      <c r="I2778" s="72"/>
      <c r="J2778" s="72"/>
      <c r="K2778" s="72"/>
      <c r="L2778" s="72"/>
      <c r="M2778" s="59"/>
      <c r="N2778" s="72"/>
      <c r="O2778" s="72"/>
      <c r="P2778" s="72"/>
      <c r="Q2778" s="72"/>
      <c r="R2778" s="59"/>
      <c r="S2778" s="72"/>
      <c r="T2778" s="72"/>
      <c r="U2778" s="72"/>
      <c r="V2778" s="72"/>
      <c r="W2778" s="59"/>
      <c r="X2778" s="72"/>
      <c r="Y2778" s="72"/>
      <c r="Z2778" s="72"/>
      <c r="AA2778" s="72"/>
      <c r="AB2778" s="59"/>
      <c r="AC2778" s="62"/>
      <c r="AD2778" s="462">
        <f>SamstagHaupt!C110</f>
        <v>23</v>
      </c>
      <c r="AE2778" s="463"/>
      <c r="AF2778" s="62"/>
      <c r="AG2778" s="462">
        <f>SamstagHaupt!E110</f>
        <v>0</v>
      </c>
      <c r="AH2778" s="463"/>
      <c r="AJ2778" s="462">
        <f>SamstagHaupt!F110</f>
        <v>1</v>
      </c>
      <c r="AK2778" s="463"/>
    </row>
    <row r="2779" spans="1:37">
      <c r="A2779" s="65" t="s">
        <v>100</v>
      </c>
      <c r="C2779" s="66"/>
      <c r="D2779" s="67"/>
      <c r="E2779" s="67"/>
      <c r="F2779" s="67"/>
      <c r="G2779" s="67"/>
      <c r="H2779" s="68"/>
      <c r="I2779" s="67"/>
      <c r="J2779" s="67"/>
      <c r="K2779" s="67"/>
      <c r="L2779" s="67"/>
      <c r="M2779" s="68"/>
      <c r="N2779" s="67"/>
      <c r="O2779" s="67"/>
      <c r="P2779" s="67"/>
      <c r="Q2779" s="67"/>
      <c r="R2779" s="68"/>
      <c r="S2779" s="67"/>
      <c r="T2779" s="67"/>
      <c r="U2779" s="67"/>
      <c r="V2779" s="67"/>
      <c r="W2779" s="68"/>
      <c r="X2779" s="67"/>
      <c r="Y2779" s="67"/>
      <c r="Z2779" s="67"/>
      <c r="AA2779" s="67"/>
      <c r="AB2779" s="68"/>
      <c r="AC2779" s="62"/>
      <c r="AD2779" s="57"/>
      <c r="AE2779" s="59"/>
      <c r="AF2779" s="62"/>
      <c r="AG2779" s="57"/>
      <c r="AH2779" s="59"/>
      <c r="AJ2779" s="57"/>
      <c r="AK2779" s="59"/>
    </row>
    <row r="2780" spans="1:37">
      <c r="A2780" s="70" t="s">
        <v>101</v>
      </c>
      <c r="B2780" s="58"/>
      <c r="C2780" s="71"/>
      <c r="D2780" s="72"/>
      <c r="E2780" s="72"/>
      <c r="F2780" s="72"/>
      <c r="G2780" s="72"/>
      <c r="H2780" s="59"/>
      <c r="I2780" s="72"/>
      <c r="J2780" s="72"/>
      <c r="K2780" s="72"/>
      <c r="L2780" s="72"/>
      <c r="M2780" s="59"/>
      <c r="N2780" s="72"/>
      <c r="O2780" s="72"/>
      <c r="P2780" s="72"/>
      <c r="Q2780" s="72"/>
      <c r="R2780" s="59"/>
      <c r="S2780" s="72"/>
      <c r="T2780" s="72"/>
      <c r="U2780" s="72"/>
      <c r="V2780" s="72"/>
      <c r="W2780" s="59"/>
      <c r="X2780" s="72"/>
      <c r="Y2780" s="72"/>
      <c r="Z2780" s="72"/>
      <c r="AA2780" s="72"/>
      <c r="AB2780" s="59"/>
      <c r="AC2780" s="62"/>
      <c r="AD2780" s="62"/>
      <c r="AE2780" s="62"/>
      <c r="AF2780" s="62"/>
      <c r="AG2780" s="62"/>
    </row>
    <row r="2781" spans="1:37">
      <c r="A2781" s="65" t="s">
        <v>100</v>
      </c>
      <c r="C2781" s="66"/>
      <c r="D2781" s="67"/>
      <c r="E2781" s="67"/>
      <c r="F2781" s="67"/>
      <c r="G2781" s="67"/>
      <c r="H2781" s="68"/>
      <c r="I2781" s="67"/>
      <c r="J2781" s="67"/>
      <c r="K2781" s="67"/>
      <c r="L2781" s="67"/>
      <c r="M2781" s="68"/>
      <c r="N2781" s="67"/>
      <c r="O2781" s="67"/>
      <c r="P2781" s="67"/>
      <c r="Q2781" s="67"/>
      <c r="R2781" s="68"/>
      <c r="S2781" s="67"/>
      <c r="T2781" s="67"/>
      <c r="U2781" s="67"/>
      <c r="V2781" s="67"/>
      <c r="W2781" s="68"/>
      <c r="X2781" s="67"/>
      <c r="Y2781" s="67"/>
      <c r="Z2781" s="67"/>
      <c r="AA2781" s="67"/>
      <c r="AB2781" s="68"/>
      <c r="AC2781" s="62"/>
      <c r="AD2781" s="73" t="s">
        <v>103</v>
      </c>
      <c r="AE2781" s="62"/>
      <c r="AF2781" s="62"/>
      <c r="AG2781" s="62"/>
    </row>
    <row r="2782" spans="1:37">
      <c r="A2782" s="70" t="s">
        <v>101</v>
      </c>
      <c r="B2782" s="58"/>
      <c r="C2782" s="71"/>
      <c r="D2782" s="72"/>
      <c r="E2782" s="72"/>
      <c r="F2782" s="72"/>
      <c r="G2782" s="72"/>
      <c r="H2782" s="59"/>
      <c r="I2782" s="72"/>
      <c r="J2782" s="72"/>
      <c r="K2782" s="72"/>
      <c r="L2782" s="72"/>
      <c r="M2782" s="59"/>
      <c r="N2782" s="72"/>
      <c r="O2782" s="72"/>
      <c r="P2782" s="72"/>
      <c r="Q2782" s="72"/>
      <c r="R2782" s="59"/>
      <c r="S2782" s="72"/>
      <c r="T2782" s="72"/>
      <c r="U2782" s="72"/>
      <c r="V2782" s="72"/>
      <c r="W2782" s="59"/>
      <c r="X2782" s="72"/>
      <c r="Y2782" s="72"/>
      <c r="Z2782" s="72"/>
      <c r="AA2782" s="72"/>
      <c r="AB2782" s="59"/>
      <c r="AC2782" s="62"/>
      <c r="AD2782" s="62"/>
      <c r="AE2782" s="62"/>
      <c r="AF2782" s="62"/>
      <c r="AG2782" s="62"/>
    </row>
    <row r="2783" spans="1:37">
      <c r="A2783" s="65" t="s">
        <v>100</v>
      </c>
      <c r="C2783" s="66"/>
      <c r="D2783" s="67"/>
      <c r="E2783" s="67"/>
      <c r="F2783" s="67"/>
      <c r="G2783" s="67"/>
      <c r="H2783" s="68"/>
      <c r="I2783" s="67"/>
      <c r="J2783" s="67"/>
      <c r="K2783" s="67"/>
      <c r="L2783" s="67"/>
      <c r="M2783" s="68"/>
      <c r="N2783" s="67"/>
      <c r="O2783" s="67"/>
      <c r="P2783" s="67"/>
      <c r="Q2783" s="67"/>
      <c r="R2783" s="68"/>
      <c r="S2783" s="67"/>
      <c r="T2783" s="67"/>
      <c r="U2783" s="67"/>
      <c r="V2783" s="67"/>
      <c r="W2783" s="68"/>
      <c r="X2783" s="67"/>
      <c r="Y2783" s="67"/>
      <c r="Z2783" s="67"/>
      <c r="AA2783" s="67"/>
      <c r="AB2783" s="68"/>
      <c r="AC2783" s="62"/>
      <c r="AD2783" s="74" t="str">
        <f>Daten!$A$31</f>
        <v>DM Senioren 2017</v>
      </c>
      <c r="AE2783" s="58"/>
      <c r="AF2783" s="58"/>
      <c r="AG2783" s="58"/>
      <c r="AH2783" s="58"/>
      <c r="AI2783" s="58"/>
      <c r="AJ2783" s="58"/>
      <c r="AK2783" s="58"/>
    </row>
    <row r="2784" spans="1:37">
      <c r="A2784" s="70" t="s">
        <v>101</v>
      </c>
      <c r="B2784" s="58"/>
      <c r="C2784" s="71"/>
      <c r="D2784" s="72"/>
      <c r="E2784" s="72"/>
      <c r="F2784" s="72"/>
      <c r="G2784" s="72"/>
      <c r="H2784" s="59"/>
      <c r="I2784" s="72"/>
      <c r="J2784" s="72"/>
      <c r="K2784" s="72"/>
      <c r="L2784" s="72"/>
      <c r="M2784" s="59"/>
      <c r="N2784" s="72"/>
      <c r="O2784" s="72"/>
      <c r="P2784" s="72"/>
      <c r="Q2784" s="72"/>
      <c r="R2784" s="59"/>
      <c r="S2784" s="72"/>
      <c r="T2784" s="72"/>
      <c r="U2784" s="72"/>
      <c r="V2784" s="72"/>
      <c r="W2784" s="59"/>
      <c r="X2784" s="72"/>
      <c r="Y2784" s="72"/>
      <c r="Z2784" s="72"/>
      <c r="AA2784" s="72"/>
      <c r="AB2784" s="59"/>
      <c r="AC2784" s="62"/>
      <c r="AD2784" s="75">
        <f>SamstagHaupt!G110</f>
        <v>0</v>
      </c>
      <c r="AE2784" s="76"/>
      <c r="AF2784" s="76"/>
      <c r="AG2784" s="75" t="s">
        <v>34</v>
      </c>
      <c r="AH2784" s="76"/>
      <c r="AI2784" s="76"/>
      <c r="AJ2784" s="76"/>
      <c r="AK2784" s="76"/>
    </row>
    <row r="2785" spans="1:37">
      <c r="A2785" s="65" t="s">
        <v>100</v>
      </c>
      <c r="C2785" s="66"/>
      <c r="D2785" s="67"/>
      <c r="E2785" s="67"/>
      <c r="F2785" s="67"/>
      <c r="G2785" s="67"/>
      <c r="H2785" s="68"/>
      <c r="I2785" s="67"/>
      <c r="J2785" s="67"/>
      <c r="K2785" s="67"/>
      <c r="L2785" s="67"/>
      <c r="M2785" s="68"/>
      <c r="N2785" s="67"/>
      <c r="O2785" s="67"/>
      <c r="P2785" s="67"/>
      <c r="Q2785" s="67"/>
      <c r="R2785" s="68"/>
      <c r="S2785" s="67"/>
      <c r="T2785" s="67"/>
      <c r="U2785" s="67"/>
      <c r="V2785" s="67"/>
      <c r="W2785" s="68"/>
      <c r="X2785" s="67"/>
      <c r="Y2785" s="67"/>
      <c r="Z2785" s="67"/>
      <c r="AA2785" s="67"/>
      <c r="AB2785" s="68"/>
      <c r="AC2785" s="62"/>
      <c r="AD2785" s="77"/>
      <c r="AE2785" s="62"/>
      <c r="AF2785" s="62"/>
      <c r="AG2785" s="62"/>
      <c r="AH2785" s="62"/>
      <c r="AI2785" s="62"/>
      <c r="AJ2785" s="62"/>
      <c r="AK2785" s="62"/>
    </row>
    <row r="2786" spans="1:37">
      <c r="A2786" s="70" t="s">
        <v>101</v>
      </c>
      <c r="B2786" s="58"/>
      <c r="C2786" s="71"/>
      <c r="D2786" s="72"/>
      <c r="E2786" s="72"/>
      <c r="F2786" s="72"/>
      <c r="G2786" s="72"/>
      <c r="H2786" s="59"/>
      <c r="I2786" s="72"/>
      <c r="J2786" s="72"/>
      <c r="K2786" s="72"/>
      <c r="L2786" s="72"/>
      <c r="M2786" s="59"/>
      <c r="N2786" s="72"/>
      <c r="O2786" s="72"/>
      <c r="P2786" s="72"/>
      <c r="Q2786" s="72"/>
      <c r="R2786" s="59"/>
      <c r="S2786" s="72"/>
      <c r="T2786" s="72"/>
      <c r="U2786" s="72"/>
      <c r="V2786" s="72"/>
      <c r="W2786" s="59"/>
      <c r="X2786" s="72"/>
      <c r="Y2786" s="72"/>
      <c r="Z2786" s="72"/>
      <c r="AA2786" s="72"/>
      <c r="AB2786" s="59"/>
      <c r="AC2786" s="62"/>
      <c r="AD2786" s="78" t="s">
        <v>104</v>
      </c>
      <c r="AE2786" s="76"/>
      <c r="AF2786" s="76"/>
      <c r="AG2786" s="76"/>
      <c r="AH2786" s="79"/>
      <c r="AI2786" s="76"/>
      <c r="AJ2786" s="76"/>
      <c r="AK2786" s="80"/>
    </row>
    <row r="2787" spans="1:37">
      <c r="D2787" s="64"/>
      <c r="AD2787" s="81"/>
      <c r="AE2787" s="52"/>
      <c r="AF2787" s="52"/>
      <c r="AG2787" s="52"/>
      <c r="AH2787" s="82"/>
      <c r="AI2787" s="52"/>
      <c r="AJ2787" s="52"/>
      <c r="AK2787" s="53"/>
    </row>
    <row r="2788" spans="1:37">
      <c r="A2788" s="83" t="s">
        <v>105</v>
      </c>
      <c r="B2788" s="76"/>
      <c r="C2788" s="80"/>
      <c r="D2788" s="84"/>
      <c r="E2788" s="84" t="s">
        <v>100</v>
      </c>
      <c r="F2788" s="85" t="s">
        <v>21</v>
      </c>
      <c r="G2788" s="84" t="s">
        <v>101</v>
      </c>
      <c r="H2788" s="86"/>
      <c r="I2788" s="84" t="s">
        <v>106</v>
      </c>
      <c r="J2788" s="84"/>
      <c r="K2788" s="84"/>
      <c r="L2788" s="84"/>
      <c r="M2788" s="86"/>
      <c r="N2788" s="84" t="s">
        <v>107</v>
      </c>
      <c r="O2788" s="84"/>
      <c r="P2788" s="84"/>
      <c r="Q2788" s="84"/>
      <c r="R2788" s="86"/>
      <c r="S2788" s="73"/>
      <c r="T2788" s="73"/>
      <c r="AD2788" s="87" t="s">
        <v>108</v>
      </c>
      <c r="AE2788" s="58"/>
      <c r="AF2788" s="58"/>
      <c r="AG2788" s="58"/>
      <c r="AH2788" s="72"/>
      <c r="AI2788" s="58"/>
      <c r="AJ2788" s="58"/>
      <c r="AK2788" s="59"/>
    </row>
    <row r="2789" spans="1:37">
      <c r="A2789" s="60"/>
      <c r="C2789" s="61"/>
      <c r="H2789" s="61"/>
      <c r="M2789" s="61"/>
      <c r="N2789" s="88"/>
      <c r="O2789" s="89"/>
      <c r="P2789" s="89"/>
      <c r="Q2789" s="89"/>
      <c r="R2789" s="90"/>
      <c r="S2789" s="62"/>
      <c r="T2789" s="56" t="s">
        <v>109</v>
      </c>
      <c r="AD2789" s="91"/>
      <c r="AE2789" s="62"/>
      <c r="AF2789" s="62"/>
      <c r="AG2789" s="62"/>
      <c r="AH2789" s="92"/>
      <c r="AI2789" s="62"/>
      <c r="AJ2789" s="62"/>
      <c r="AK2789" s="61"/>
    </row>
    <row r="2790" spans="1:37">
      <c r="A2790" s="93" t="s">
        <v>110</v>
      </c>
      <c r="B2790" s="58"/>
      <c r="C2790" s="59"/>
      <c r="D2790" s="58"/>
      <c r="E2790" s="58"/>
      <c r="F2790" s="94" t="s">
        <v>21</v>
      </c>
      <c r="G2790" s="58"/>
      <c r="H2790" s="59"/>
      <c r="I2790" s="58"/>
      <c r="J2790" s="58"/>
      <c r="K2790" s="94" t="s">
        <v>21</v>
      </c>
      <c r="L2790" s="58"/>
      <c r="M2790" s="59"/>
      <c r="N2790" s="95"/>
      <c r="O2790" s="95"/>
      <c r="P2790" s="96"/>
      <c r="Q2790" s="97"/>
      <c r="R2790" s="98"/>
      <c r="S2790" s="62"/>
      <c r="T2790" s="62"/>
      <c r="AD2790" s="87" t="s">
        <v>111</v>
      </c>
      <c r="AE2790" s="58"/>
      <c r="AF2790" s="58"/>
      <c r="AG2790" s="58"/>
      <c r="AH2790" s="72"/>
      <c r="AI2790" s="58"/>
      <c r="AJ2790" s="58"/>
      <c r="AK2790" s="59"/>
    </row>
    <row r="2791" spans="1:37">
      <c r="A2791" s="60"/>
      <c r="C2791" s="61"/>
      <c r="H2791" s="61"/>
      <c r="K2791" s="99"/>
      <c r="M2791" s="61"/>
      <c r="N2791" s="62"/>
      <c r="Q2791" s="100"/>
      <c r="R2791" s="61"/>
      <c r="S2791" s="62"/>
      <c r="T2791" s="58"/>
      <c r="U2791" s="58"/>
      <c r="V2791" s="58"/>
      <c r="W2791" s="58"/>
      <c r="X2791" s="58"/>
      <c r="Y2791" s="58"/>
      <c r="Z2791" s="58"/>
      <c r="AA2791" s="58"/>
      <c r="AB2791" s="58"/>
      <c r="AC2791" s="62"/>
      <c r="AD2791" s="91"/>
      <c r="AE2791" s="62"/>
      <c r="AF2791" s="62"/>
      <c r="AG2791" s="62"/>
      <c r="AH2791" s="92"/>
      <c r="AI2791" s="62"/>
      <c r="AJ2791" s="62"/>
      <c r="AK2791" s="61"/>
    </row>
    <row r="2792" spans="1:37">
      <c r="A2792" s="93" t="s">
        <v>112</v>
      </c>
      <c r="B2792" s="58"/>
      <c r="C2792" s="59"/>
      <c r="D2792" s="58"/>
      <c r="E2792" s="58"/>
      <c r="F2792" s="94" t="s">
        <v>21</v>
      </c>
      <c r="G2792" s="58"/>
      <c r="H2792" s="59"/>
      <c r="I2792" s="58"/>
      <c r="J2792" s="58"/>
      <c r="K2792" s="94" t="s">
        <v>21</v>
      </c>
      <c r="L2792" s="58"/>
      <c r="M2792" s="59"/>
      <c r="N2792" s="58"/>
      <c r="O2792" s="58"/>
      <c r="P2792" s="94" t="s">
        <v>21</v>
      </c>
      <c r="Q2792" s="101"/>
      <c r="R2792" s="59"/>
      <c r="S2792" s="62"/>
      <c r="T2792" s="62"/>
      <c r="AD2792" s="87" t="s">
        <v>113</v>
      </c>
      <c r="AE2792" s="58"/>
      <c r="AF2792" s="58"/>
      <c r="AG2792" s="58"/>
      <c r="AH2792" s="72"/>
      <c r="AI2792" s="58"/>
      <c r="AJ2792" s="58"/>
      <c r="AK2792" s="59"/>
    </row>
    <row r="2793" spans="1:37">
      <c r="AD2793" s="91" t="s">
        <v>114</v>
      </c>
      <c r="AE2793" s="62"/>
      <c r="AF2793" s="62"/>
      <c r="AG2793" s="62"/>
      <c r="AH2793" s="92"/>
      <c r="AI2793" s="62"/>
      <c r="AJ2793" s="62"/>
      <c r="AK2793" s="61"/>
    </row>
    <row r="2794" spans="1:37">
      <c r="A2794" s="102"/>
      <c r="B2794" s="76"/>
      <c r="C2794" s="76"/>
      <c r="D2794" s="76"/>
      <c r="E2794" s="76" t="s">
        <v>100</v>
      </c>
      <c r="F2794" s="76"/>
      <c r="G2794" s="76"/>
      <c r="H2794" s="76"/>
      <c r="I2794" s="76"/>
      <c r="J2794" s="76"/>
      <c r="K2794" s="76"/>
      <c r="L2794" s="76"/>
      <c r="M2794" s="76"/>
      <c r="N2794" s="85" t="s">
        <v>40</v>
      </c>
      <c r="O2794" s="76"/>
      <c r="P2794" s="76"/>
      <c r="Q2794" s="76"/>
      <c r="R2794" s="76"/>
      <c r="S2794" s="76"/>
      <c r="T2794" s="76" t="s">
        <v>101</v>
      </c>
      <c r="U2794" s="76"/>
      <c r="V2794" s="76"/>
      <c r="W2794" s="76"/>
      <c r="X2794" s="76"/>
      <c r="Y2794" s="76"/>
      <c r="Z2794" s="76"/>
      <c r="AA2794" s="76"/>
      <c r="AB2794" s="80"/>
      <c r="AD2794" s="87" t="s">
        <v>115</v>
      </c>
      <c r="AE2794" s="58"/>
      <c r="AF2794" s="58"/>
      <c r="AG2794" s="58"/>
      <c r="AH2794" s="72"/>
      <c r="AI2794" s="58"/>
      <c r="AJ2794" s="58"/>
      <c r="AK2794" s="59"/>
    </row>
    <row r="2795" spans="1:37">
      <c r="A2795" s="103" t="s">
        <v>116</v>
      </c>
      <c r="B2795" s="104" t="s">
        <v>117</v>
      </c>
      <c r="C2795" s="104"/>
      <c r="D2795" s="104"/>
      <c r="E2795" s="104"/>
      <c r="F2795" s="104"/>
      <c r="G2795" s="105"/>
      <c r="H2795" s="104" t="s">
        <v>118</v>
      </c>
      <c r="I2795" s="104"/>
      <c r="J2795" s="105"/>
      <c r="K2795" s="106" t="s">
        <v>119</v>
      </c>
      <c r="L2795" s="107" t="s">
        <v>120</v>
      </c>
      <c r="M2795" s="108"/>
      <c r="N2795" s="109" t="s">
        <v>94</v>
      </c>
      <c r="O2795" s="105" t="s">
        <v>116</v>
      </c>
      <c r="P2795" s="104" t="s">
        <v>117</v>
      </c>
      <c r="Q2795" s="104"/>
      <c r="R2795" s="104"/>
      <c r="S2795" s="104"/>
      <c r="T2795" s="104"/>
      <c r="U2795" s="105"/>
      <c r="V2795" s="104" t="s">
        <v>118</v>
      </c>
      <c r="W2795" s="104"/>
      <c r="X2795" s="105"/>
      <c r="Y2795" s="106" t="s">
        <v>119</v>
      </c>
      <c r="Z2795" s="107" t="s">
        <v>120</v>
      </c>
      <c r="AA2795" s="108"/>
      <c r="AB2795" s="109" t="s">
        <v>94</v>
      </c>
    </row>
    <row r="2796" spans="1:37">
      <c r="A2796" s="110" t="s">
        <v>121</v>
      </c>
      <c r="B2796" s="111"/>
      <c r="C2796" s="111"/>
      <c r="D2796" s="111"/>
      <c r="E2796" s="111"/>
      <c r="F2796" s="111"/>
      <c r="G2796" s="112"/>
      <c r="H2796" s="111"/>
      <c r="I2796" s="111"/>
      <c r="J2796" s="112"/>
      <c r="K2796" s="113"/>
      <c r="L2796" s="114"/>
      <c r="M2796" s="115"/>
      <c r="N2796" s="116"/>
      <c r="O2796" s="117" t="s">
        <v>121</v>
      </c>
      <c r="P2796" s="111"/>
      <c r="Q2796" s="111"/>
      <c r="R2796" s="111"/>
      <c r="S2796" s="111"/>
      <c r="T2796" s="111"/>
      <c r="U2796" s="112"/>
      <c r="V2796" s="111"/>
      <c r="W2796" s="111"/>
      <c r="X2796" s="112"/>
      <c r="Y2796" s="113"/>
      <c r="Z2796" s="114"/>
      <c r="AA2796" s="115"/>
      <c r="AB2796" s="116"/>
      <c r="AD2796" s="64" t="s">
        <v>122</v>
      </c>
    </row>
    <row r="2797" spans="1:37">
      <c r="A2797" s="110" t="s">
        <v>123</v>
      </c>
      <c r="B2797" s="111"/>
      <c r="C2797" s="111"/>
      <c r="D2797" s="111"/>
      <c r="E2797" s="111"/>
      <c r="F2797" s="111"/>
      <c r="G2797" s="112"/>
      <c r="H2797" s="111"/>
      <c r="I2797" s="111"/>
      <c r="J2797" s="112"/>
      <c r="K2797" s="118"/>
      <c r="L2797" s="119"/>
      <c r="M2797" s="112"/>
      <c r="N2797" s="116"/>
      <c r="O2797" s="117" t="s">
        <v>123</v>
      </c>
      <c r="P2797" s="111"/>
      <c r="Q2797" s="111"/>
      <c r="R2797" s="111"/>
      <c r="S2797" s="111"/>
      <c r="T2797" s="111"/>
      <c r="U2797" s="112"/>
      <c r="V2797" s="111"/>
      <c r="W2797" s="111"/>
      <c r="X2797" s="112"/>
      <c r="Y2797" s="118"/>
      <c r="Z2797" s="119"/>
      <c r="AA2797" s="112"/>
      <c r="AB2797" s="116"/>
      <c r="AD2797" s="120"/>
      <c r="AE2797" s="58"/>
      <c r="AF2797" s="58"/>
      <c r="AG2797" s="58"/>
      <c r="AH2797" s="58"/>
      <c r="AI2797" s="58"/>
      <c r="AJ2797" s="58"/>
      <c r="AK2797" s="58"/>
    </row>
    <row r="2798" spans="1:37">
      <c r="A2798" s="110" t="s">
        <v>124</v>
      </c>
      <c r="B2798" s="111"/>
      <c r="C2798" s="111"/>
      <c r="D2798" s="111"/>
      <c r="E2798" s="111"/>
      <c r="F2798" s="111"/>
      <c r="G2798" s="112"/>
      <c r="H2798" s="111"/>
      <c r="I2798" s="111"/>
      <c r="J2798" s="112"/>
      <c r="K2798" s="118"/>
      <c r="L2798" s="119"/>
      <c r="M2798" s="112"/>
      <c r="N2798" s="116"/>
      <c r="O2798" s="117" t="s">
        <v>124</v>
      </c>
      <c r="P2798" s="111"/>
      <c r="Q2798" s="111"/>
      <c r="R2798" s="111"/>
      <c r="S2798" s="111"/>
      <c r="T2798" s="111"/>
      <c r="U2798" s="112"/>
      <c r="V2798" s="111"/>
      <c r="W2798" s="111"/>
      <c r="X2798" s="112"/>
      <c r="Y2798" s="118"/>
      <c r="Z2798" s="119"/>
      <c r="AA2798" s="112"/>
      <c r="AB2798" s="116"/>
      <c r="AD2798" s="64" t="s">
        <v>96</v>
      </c>
    </row>
    <row r="2799" spans="1:37">
      <c r="A2799" s="110" t="s">
        <v>125</v>
      </c>
      <c r="B2799" s="111"/>
      <c r="C2799" s="111"/>
      <c r="D2799" s="111"/>
      <c r="E2799" s="111"/>
      <c r="F2799" s="111"/>
      <c r="G2799" s="112"/>
      <c r="H2799" s="111"/>
      <c r="I2799" s="111"/>
      <c r="J2799" s="112"/>
      <c r="K2799" s="118"/>
      <c r="L2799" s="119"/>
      <c r="M2799" s="112"/>
      <c r="N2799" s="116"/>
      <c r="O2799" s="117" t="s">
        <v>125</v>
      </c>
      <c r="P2799" s="111"/>
      <c r="Q2799" s="111"/>
      <c r="R2799" s="111"/>
      <c r="S2799" s="111"/>
      <c r="T2799" s="111"/>
      <c r="U2799" s="112"/>
      <c r="V2799" s="111"/>
      <c r="W2799" s="111"/>
      <c r="X2799" s="112"/>
      <c r="Y2799" s="118"/>
      <c r="Z2799" s="119"/>
      <c r="AA2799" s="112"/>
      <c r="AB2799" s="116"/>
      <c r="AD2799" s="120"/>
      <c r="AE2799" s="58"/>
      <c r="AF2799" s="58"/>
      <c r="AG2799" s="58"/>
      <c r="AH2799" s="58"/>
      <c r="AI2799" s="58"/>
      <c r="AJ2799" s="58"/>
      <c r="AK2799" s="58"/>
    </row>
    <row r="2800" spans="1:37">
      <c r="A2800" s="110" t="s">
        <v>126</v>
      </c>
      <c r="B2800" s="111"/>
      <c r="C2800" s="111"/>
      <c r="D2800" s="111"/>
      <c r="E2800" s="111"/>
      <c r="F2800" s="111"/>
      <c r="G2800" s="112"/>
      <c r="H2800" s="111"/>
      <c r="I2800" s="111"/>
      <c r="J2800" s="112"/>
      <c r="K2800" s="118"/>
      <c r="L2800" s="119"/>
      <c r="M2800" s="112"/>
      <c r="N2800" s="116"/>
      <c r="O2800" s="117" t="s">
        <v>126</v>
      </c>
      <c r="P2800" s="111"/>
      <c r="Q2800" s="111"/>
      <c r="R2800" s="111"/>
      <c r="S2800" s="111"/>
      <c r="T2800" s="111"/>
      <c r="U2800" s="112"/>
      <c r="V2800" s="111"/>
      <c r="W2800" s="111"/>
      <c r="X2800" s="112"/>
      <c r="Y2800" s="118"/>
      <c r="Z2800" s="119"/>
      <c r="AA2800" s="112"/>
      <c r="AB2800" s="116"/>
      <c r="AD2800" s="64" t="s">
        <v>127</v>
      </c>
    </row>
    <row r="2801" spans="1:37">
      <c r="A2801" s="121" t="s">
        <v>128</v>
      </c>
      <c r="B2801" s="58"/>
      <c r="C2801" s="58"/>
      <c r="D2801" s="58"/>
      <c r="E2801" s="58"/>
      <c r="F2801" s="58"/>
      <c r="G2801" s="72"/>
      <c r="H2801" s="58"/>
      <c r="I2801" s="58"/>
      <c r="J2801" s="72"/>
      <c r="K2801" s="122"/>
      <c r="L2801" s="123"/>
      <c r="M2801" s="72"/>
      <c r="N2801" s="59"/>
      <c r="O2801" s="124" t="s">
        <v>128</v>
      </c>
      <c r="P2801" s="58"/>
      <c r="Q2801" s="58"/>
      <c r="R2801" s="58"/>
      <c r="S2801" s="58"/>
      <c r="T2801" s="58"/>
      <c r="U2801" s="72"/>
      <c r="V2801" s="58"/>
      <c r="W2801" s="58"/>
      <c r="X2801" s="72"/>
      <c r="Y2801" s="122"/>
      <c r="Z2801" s="123"/>
      <c r="AA2801" s="72"/>
      <c r="AB2801" s="59"/>
      <c r="AD2801" s="120"/>
      <c r="AE2801" s="125" t="str">
        <f>Daten!$A$35</f>
        <v>Fredenbeck</v>
      </c>
      <c r="AF2801" s="58"/>
      <c r="AG2801" s="58"/>
      <c r="AH2801" s="58"/>
      <c r="AI2801" s="58"/>
      <c r="AJ2801" s="58"/>
      <c r="AK2801" s="58"/>
    </row>
    <row r="2802" spans="1:37">
      <c r="A2802" s="65" t="s">
        <v>129</v>
      </c>
      <c r="N2802" s="61"/>
      <c r="O2802" s="64" t="s">
        <v>129</v>
      </c>
      <c r="AB2802" s="61"/>
      <c r="AD2802" s="64" t="s">
        <v>130</v>
      </c>
    </row>
    <row r="2803" spans="1:37">
      <c r="A2803" s="57"/>
      <c r="B2803" s="58"/>
      <c r="C2803" s="58"/>
      <c r="D2803" s="58"/>
      <c r="E2803" s="58"/>
      <c r="F2803" s="58"/>
      <c r="G2803" s="58"/>
      <c r="H2803" s="58"/>
      <c r="I2803" s="58"/>
      <c r="J2803" s="58"/>
      <c r="K2803" s="58"/>
      <c r="L2803" s="58"/>
      <c r="M2803" s="58"/>
      <c r="N2803" s="59"/>
      <c r="O2803" s="58"/>
      <c r="P2803" s="58"/>
      <c r="Q2803" s="58"/>
      <c r="R2803" s="58"/>
      <c r="S2803" s="58"/>
      <c r="T2803" s="58"/>
      <c r="U2803" s="58"/>
      <c r="V2803" s="58"/>
      <c r="W2803" s="58"/>
      <c r="X2803" s="58"/>
      <c r="Y2803" s="58"/>
      <c r="Z2803" s="58"/>
      <c r="AA2803" s="58"/>
      <c r="AB2803" s="59"/>
      <c r="AD2803" s="58"/>
      <c r="AE2803" s="126" t="str">
        <f>Daten!$A$32</f>
        <v>05.05.2017</v>
      </c>
      <c r="AF2803" s="58"/>
      <c r="AG2803" s="58"/>
      <c r="AH2803" s="58"/>
      <c r="AI2803" s="58"/>
      <c r="AJ2803" s="58"/>
      <c r="AK2803" s="58"/>
    </row>
    <row r="2805" spans="1:37">
      <c r="A2805" s="51" t="s">
        <v>95</v>
      </c>
      <c r="B2805" s="52"/>
      <c r="C2805" s="52"/>
      <c r="D2805" s="52"/>
      <c r="E2805" s="53"/>
      <c r="F2805" s="54" t="s">
        <v>96</v>
      </c>
      <c r="G2805" s="52"/>
      <c r="H2805" s="52"/>
      <c r="I2805" s="52"/>
      <c r="J2805" s="52"/>
      <c r="K2805" s="52"/>
      <c r="L2805" s="52"/>
      <c r="M2805" s="52"/>
      <c r="N2805" s="52"/>
      <c r="O2805" s="52"/>
      <c r="P2805" s="53"/>
      <c r="Q2805" s="54" t="s">
        <v>97</v>
      </c>
      <c r="R2805" s="52"/>
      <c r="S2805" s="52"/>
      <c r="T2805" s="52"/>
      <c r="U2805" s="52"/>
      <c r="V2805" s="52"/>
      <c r="W2805" s="52"/>
      <c r="X2805" s="52"/>
      <c r="Y2805" s="52"/>
      <c r="Z2805" s="52"/>
      <c r="AA2805" s="52"/>
      <c r="AB2805" s="53"/>
      <c r="AC2805" s="55" t="s">
        <v>98</v>
      </c>
    </row>
    <row r="2806" spans="1:37">
      <c r="A2806" s="57"/>
      <c r="B2806" s="58"/>
      <c r="C2806" s="58"/>
      <c r="D2806" s="58"/>
      <c r="E2806" s="59"/>
      <c r="F2806" s="58"/>
      <c r="G2806" s="58"/>
      <c r="H2806" s="58"/>
      <c r="I2806" s="58"/>
      <c r="J2806" s="58"/>
      <c r="K2806" s="58"/>
      <c r="L2806" s="58"/>
      <c r="M2806" s="58"/>
      <c r="N2806" s="58"/>
      <c r="O2806" s="58"/>
      <c r="P2806" s="59"/>
      <c r="Q2806" s="58"/>
      <c r="R2806" s="58" t="e">
        <f ca="1">SamstagHaupt!P111</f>
        <v>#N/A</v>
      </c>
      <c r="S2806" s="58"/>
      <c r="T2806" s="58"/>
      <c r="U2806" s="58"/>
      <c r="V2806" s="58"/>
      <c r="W2806" s="58"/>
      <c r="X2806" s="58"/>
      <c r="Y2806" s="58"/>
      <c r="Z2806" s="58"/>
      <c r="AA2806" s="58" t="str">
        <f>SamstagHaupt!N111</f>
        <v>M50   s</v>
      </c>
      <c r="AB2806" s="59"/>
      <c r="AC2806" s="55" t="s">
        <v>99</v>
      </c>
    </row>
    <row r="2807" spans="1:37" ht="15.95" customHeight="1">
      <c r="A2807" s="60" t="s">
        <v>100</v>
      </c>
      <c r="C2807" s="56" t="e">
        <f ca="1">SamstagHaupt!I111</f>
        <v>#N/A</v>
      </c>
      <c r="M2807" s="61"/>
      <c r="N2807" s="62" t="s">
        <v>101</v>
      </c>
      <c r="O2807" s="63"/>
      <c r="P2807" s="56" t="e">
        <f ca="1">SamstagHaupt!M111</f>
        <v>#N/A</v>
      </c>
      <c r="AB2807" s="61"/>
    </row>
    <row r="2808" spans="1:37">
      <c r="A2808" s="57"/>
      <c r="B2808" s="58"/>
      <c r="C2808" s="58"/>
      <c r="M2808" s="61"/>
      <c r="N2808" s="62"/>
      <c r="AB2808" s="61"/>
      <c r="AD2808" s="64" t="s">
        <v>37</v>
      </c>
      <c r="AG2808" s="64" t="s">
        <v>102</v>
      </c>
      <c r="AJ2808" s="64" t="s">
        <v>39</v>
      </c>
    </row>
    <row r="2809" spans="1:37">
      <c r="A2809" s="65" t="s">
        <v>100</v>
      </c>
      <c r="C2809" s="66"/>
      <c r="D2809" s="67"/>
      <c r="E2809" s="67"/>
      <c r="F2809" s="67"/>
      <c r="G2809" s="67"/>
      <c r="H2809" s="68"/>
      <c r="I2809" s="67"/>
      <c r="J2809" s="67"/>
      <c r="K2809" s="67"/>
      <c r="L2809" s="67"/>
      <c r="M2809" s="68"/>
      <c r="N2809" s="67"/>
      <c r="O2809" s="67"/>
      <c r="P2809" s="67"/>
      <c r="Q2809" s="67"/>
      <c r="R2809" s="68"/>
      <c r="S2809" s="67"/>
      <c r="T2809" s="67"/>
      <c r="U2809" s="67"/>
      <c r="V2809" s="67"/>
      <c r="W2809" s="68"/>
      <c r="X2809" s="67"/>
      <c r="Y2809" s="67"/>
      <c r="Z2809" s="67"/>
      <c r="AA2809" s="67"/>
      <c r="AB2809" s="68"/>
      <c r="AC2809" s="62"/>
      <c r="AD2809" s="69"/>
      <c r="AE2809" s="53"/>
      <c r="AF2809" s="62"/>
      <c r="AG2809" s="69"/>
      <c r="AH2809" s="53"/>
      <c r="AJ2809" s="69"/>
      <c r="AK2809" s="53"/>
    </row>
    <row r="2810" spans="1:37">
      <c r="A2810" s="70" t="s">
        <v>101</v>
      </c>
      <c r="B2810" s="58"/>
      <c r="C2810" s="71"/>
      <c r="D2810" s="72"/>
      <c r="E2810" s="72"/>
      <c r="F2810" s="72"/>
      <c r="G2810" s="72"/>
      <c r="H2810" s="59"/>
      <c r="I2810" s="72"/>
      <c r="J2810" s="72"/>
      <c r="K2810" s="72"/>
      <c r="L2810" s="72"/>
      <c r="M2810" s="59"/>
      <c r="N2810" s="72"/>
      <c r="O2810" s="72"/>
      <c r="P2810" s="72"/>
      <c r="Q2810" s="72"/>
      <c r="R2810" s="59"/>
      <c r="S2810" s="72"/>
      <c r="T2810" s="72"/>
      <c r="U2810" s="72"/>
      <c r="V2810" s="72"/>
      <c r="W2810" s="59"/>
      <c r="X2810" s="72"/>
      <c r="Y2810" s="72"/>
      <c r="Z2810" s="72"/>
      <c r="AA2810" s="72"/>
      <c r="AB2810" s="59"/>
      <c r="AC2810" s="62"/>
      <c r="AD2810" s="462">
        <f>SamstagHaupt!C111</f>
        <v>23</v>
      </c>
      <c r="AE2810" s="463"/>
      <c r="AF2810" s="62"/>
      <c r="AG2810" s="462">
        <f>SamstagHaupt!E111</f>
        <v>89</v>
      </c>
      <c r="AH2810" s="463"/>
      <c r="AJ2810" s="462">
        <f>SamstagHaupt!F111</f>
        <v>2</v>
      </c>
      <c r="AK2810" s="463"/>
    </row>
    <row r="2811" spans="1:37">
      <c r="A2811" s="65" t="s">
        <v>100</v>
      </c>
      <c r="C2811" s="66"/>
      <c r="D2811" s="67"/>
      <c r="E2811" s="67"/>
      <c r="F2811" s="67"/>
      <c r="G2811" s="67"/>
      <c r="H2811" s="68"/>
      <c r="I2811" s="67"/>
      <c r="J2811" s="67"/>
      <c r="K2811" s="67"/>
      <c r="L2811" s="67"/>
      <c r="M2811" s="68"/>
      <c r="N2811" s="67"/>
      <c r="O2811" s="67"/>
      <c r="P2811" s="67"/>
      <c r="Q2811" s="67"/>
      <c r="R2811" s="68"/>
      <c r="S2811" s="67"/>
      <c r="T2811" s="67"/>
      <c r="U2811" s="67"/>
      <c r="V2811" s="67"/>
      <c r="W2811" s="68"/>
      <c r="X2811" s="67"/>
      <c r="Y2811" s="67"/>
      <c r="Z2811" s="67"/>
      <c r="AA2811" s="67"/>
      <c r="AB2811" s="68"/>
      <c r="AC2811" s="62"/>
      <c r="AD2811" s="57"/>
      <c r="AE2811" s="59"/>
      <c r="AF2811" s="62"/>
      <c r="AG2811" s="57"/>
      <c r="AH2811" s="59"/>
      <c r="AJ2811" s="57"/>
      <c r="AK2811" s="59"/>
    </row>
    <row r="2812" spans="1:37">
      <c r="A2812" s="70" t="s">
        <v>101</v>
      </c>
      <c r="B2812" s="58"/>
      <c r="C2812" s="71"/>
      <c r="D2812" s="72"/>
      <c r="E2812" s="72"/>
      <c r="F2812" s="72"/>
      <c r="G2812" s="72"/>
      <c r="H2812" s="59"/>
      <c r="I2812" s="72"/>
      <c r="J2812" s="72"/>
      <c r="K2812" s="72"/>
      <c r="L2812" s="72"/>
      <c r="M2812" s="59"/>
      <c r="N2812" s="72"/>
      <c r="O2812" s="72"/>
      <c r="P2812" s="72"/>
      <c r="Q2812" s="72"/>
      <c r="R2812" s="59"/>
      <c r="S2812" s="72"/>
      <c r="T2812" s="72"/>
      <c r="U2812" s="72"/>
      <c r="V2812" s="72"/>
      <c r="W2812" s="59"/>
      <c r="X2812" s="72"/>
      <c r="Y2812" s="72"/>
      <c r="Z2812" s="72"/>
      <c r="AA2812" s="72"/>
      <c r="AB2812" s="59"/>
      <c r="AC2812" s="62"/>
      <c r="AD2812" s="62"/>
      <c r="AE2812" s="62"/>
      <c r="AF2812" s="62"/>
      <c r="AG2812" s="62"/>
    </row>
    <row r="2813" spans="1:37">
      <c r="A2813" s="65" t="s">
        <v>100</v>
      </c>
      <c r="C2813" s="66"/>
      <c r="D2813" s="67"/>
      <c r="E2813" s="67"/>
      <c r="F2813" s="67"/>
      <c r="G2813" s="67"/>
      <c r="H2813" s="68"/>
      <c r="I2813" s="67"/>
      <c r="J2813" s="67"/>
      <c r="K2813" s="67"/>
      <c r="L2813" s="67"/>
      <c r="M2813" s="68"/>
      <c r="N2813" s="67"/>
      <c r="O2813" s="67"/>
      <c r="P2813" s="67"/>
      <c r="Q2813" s="67"/>
      <c r="R2813" s="68"/>
      <c r="S2813" s="67"/>
      <c r="T2813" s="67"/>
      <c r="U2813" s="67"/>
      <c r="V2813" s="67"/>
      <c r="W2813" s="68"/>
      <c r="X2813" s="67"/>
      <c r="Y2813" s="67"/>
      <c r="Z2813" s="67"/>
      <c r="AA2813" s="67"/>
      <c r="AB2813" s="68"/>
      <c r="AC2813" s="62"/>
      <c r="AD2813" s="73" t="s">
        <v>103</v>
      </c>
      <c r="AE2813" s="62"/>
      <c r="AF2813" s="62"/>
      <c r="AG2813" s="62"/>
    </row>
    <row r="2814" spans="1:37">
      <c r="A2814" s="70" t="s">
        <v>101</v>
      </c>
      <c r="B2814" s="58"/>
      <c r="C2814" s="71"/>
      <c r="D2814" s="72"/>
      <c r="E2814" s="72"/>
      <c r="F2814" s="72"/>
      <c r="G2814" s="72"/>
      <c r="H2814" s="59"/>
      <c r="I2814" s="72"/>
      <c r="J2814" s="72"/>
      <c r="K2814" s="72"/>
      <c r="L2814" s="72"/>
      <c r="M2814" s="59"/>
      <c r="N2814" s="72"/>
      <c r="O2814" s="72"/>
      <c r="P2814" s="72"/>
      <c r="Q2814" s="72"/>
      <c r="R2814" s="59"/>
      <c r="S2814" s="72"/>
      <c r="T2814" s="72"/>
      <c r="U2814" s="72"/>
      <c r="V2814" s="72"/>
      <c r="W2814" s="59"/>
      <c r="X2814" s="72"/>
      <c r="Y2814" s="72"/>
      <c r="Z2814" s="72"/>
      <c r="AA2814" s="72"/>
      <c r="AB2814" s="59"/>
      <c r="AC2814" s="62"/>
      <c r="AD2814" s="62"/>
      <c r="AE2814" s="62"/>
      <c r="AF2814" s="62"/>
      <c r="AG2814" s="62"/>
    </row>
    <row r="2815" spans="1:37">
      <c r="A2815" s="65" t="s">
        <v>100</v>
      </c>
      <c r="C2815" s="66"/>
      <c r="D2815" s="67"/>
      <c r="E2815" s="67"/>
      <c r="F2815" s="67"/>
      <c r="G2815" s="67"/>
      <c r="H2815" s="68"/>
      <c r="I2815" s="67"/>
      <c r="J2815" s="67"/>
      <c r="K2815" s="67"/>
      <c r="L2815" s="67"/>
      <c r="M2815" s="68"/>
      <c r="N2815" s="67"/>
      <c r="O2815" s="67"/>
      <c r="P2815" s="67"/>
      <c r="Q2815" s="67"/>
      <c r="R2815" s="68"/>
      <c r="S2815" s="67"/>
      <c r="T2815" s="67"/>
      <c r="U2815" s="67"/>
      <c r="V2815" s="67"/>
      <c r="W2815" s="68"/>
      <c r="X2815" s="67"/>
      <c r="Y2815" s="67"/>
      <c r="Z2815" s="67"/>
      <c r="AA2815" s="67"/>
      <c r="AB2815" s="68"/>
      <c r="AC2815" s="62"/>
      <c r="AD2815" s="74" t="str">
        <f>Daten!$A$31</f>
        <v>DM Senioren 2017</v>
      </c>
      <c r="AE2815" s="58"/>
      <c r="AF2815" s="58"/>
      <c r="AG2815" s="58"/>
      <c r="AH2815" s="58"/>
      <c r="AI2815" s="58"/>
      <c r="AJ2815" s="58"/>
      <c r="AK2815" s="58"/>
    </row>
    <row r="2816" spans="1:37">
      <c r="A2816" s="70" t="s">
        <v>101</v>
      </c>
      <c r="B2816" s="58"/>
      <c r="C2816" s="71"/>
      <c r="D2816" s="72"/>
      <c r="E2816" s="72"/>
      <c r="F2816" s="72"/>
      <c r="G2816" s="72"/>
      <c r="H2816" s="59"/>
      <c r="I2816" s="72"/>
      <c r="J2816" s="72"/>
      <c r="K2816" s="72"/>
      <c r="L2816" s="72"/>
      <c r="M2816" s="59"/>
      <c r="N2816" s="72"/>
      <c r="O2816" s="72"/>
      <c r="P2816" s="72"/>
      <c r="Q2816" s="72"/>
      <c r="R2816" s="59"/>
      <c r="S2816" s="72"/>
      <c r="T2816" s="72"/>
      <c r="U2816" s="72"/>
      <c r="V2816" s="72"/>
      <c r="W2816" s="59"/>
      <c r="X2816" s="72"/>
      <c r="Y2816" s="72"/>
      <c r="Z2816" s="72"/>
      <c r="AA2816" s="72"/>
      <c r="AB2816" s="59"/>
      <c r="AC2816" s="62"/>
      <c r="AD2816" s="75" t="str">
        <f>SamstagHaupt!G111</f>
        <v>M50   s</v>
      </c>
      <c r="AE2816" s="76"/>
      <c r="AF2816" s="76"/>
      <c r="AG2816" s="75" t="s">
        <v>34</v>
      </c>
      <c r="AH2816" s="76"/>
      <c r="AI2816" s="76"/>
      <c r="AJ2816" s="76"/>
      <c r="AK2816" s="76"/>
    </row>
    <row r="2817" spans="1:37">
      <c r="A2817" s="65" t="s">
        <v>100</v>
      </c>
      <c r="C2817" s="66"/>
      <c r="D2817" s="67"/>
      <c r="E2817" s="67"/>
      <c r="F2817" s="67"/>
      <c r="G2817" s="67"/>
      <c r="H2817" s="68"/>
      <c r="I2817" s="67"/>
      <c r="J2817" s="67"/>
      <c r="K2817" s="67"/>
      <c r="L2817" s="67"/>
      <c r="M2817" s="68"/>
      <c r="N2817" s="67"/>
      <c r="O2817" s="67"/>
      <c r="P2817" s="67"/>
      <c r="Q2817" s="67"/>
      <c r="R2817" s="68"/>
      <c r="S2817" s="67"/>
      <c r="T2817" s="67"/>
      <c r="U2817" s="67"/>
      <c r="V2817" s="67"/>
      <c r="W2817" s="68"/>
      <c r="X2817" s="67"/>
      <c r="Y2817" s="67"/>
      <c r="Z2817" s="67"/>
      <c r="AA2817" s="67"/>
      <c r="AB2817" s="68"/>
      <c r="AC2817" s="62"/>
      <c r="AD2817" s="77"/>
      <c r="AE2817" s="62"/>
      <c r="AF2817" s="62"/>
      <c r="AG2817" s="62"/>
      <c r="AH2817" s="62"/>
      <c r="AI2817" s="62"/>
      <c r="AJ2817" s="62"/>
      <c r="AK2817" s="62"/>
    </row>
    <row r="2818" spans="1:37">
      <c r="A2818" s="70" t="s">
        <v>101</v>
      </c>
      <c r="B2818" s="58"/>
      <c r="C2818" s="71"/>
      <c r="D2818" s="72"/>
      <c r="E2818" s="72"/>
      <c r="F2818" s="72"/>
      <c r="G2818" s="72"/>
      <c r="H2818" s="59"/>
      <c r="I2818" s="72"/>
      <c r="J2818" s="72"/>
      <c r="K2818" s="72"/>
      <c r="L2818" s="72"/>
      <c r="M2818" s="59"/>
      <c r="N2818" s="72"/>
      <c r="O2818" s="72"/>
      <c r="P2818" s="72"/>
      <c r="Q2818" s="72"/>
      <c r="R2818" s="59"/>
      <c r="S2818" s="72"/>
      <c r="T2818" s="72"/>
      <c r="U2818" s="72"/>
      <c r="V2818" s="72"/>
      <c r="W2818" s="59"/>
      <c r="X2818" s="72"/>
      <c r="Y2818" s="72"/>
      <c r="Z2818" s="72"/>
      <c r="AA2818" s="72"/>
      <c r="AB2818" s="59"/>
      <c r="AC2818" s="62"/>
      <c r="AD2818" s="78" t="s">
        <v>104</v>
      </c>
      <c r="AE2818" s="76"/>
      <c r="AF2818" s="76"/>
      <c r="AG2818" s="76"/>
      <c r="AH2818" s="79"/>
      <c r="AI2818" s="76"/>
      <c r="AJ2818" s="76"/>
      <c r="AK2818" s="80"/>
    </row>
    <row r="2819" spans="1:37">
      <c r="D2819" s="64"/>
      <c r="AD2819" s="81"/>
      <c r="AE2819" s="52"/>
      <c r="AF2819" s="52"/>
      <c r="AG2819" s="52"/>
      <c r="AH2819" s="82"/>
      <c r="AI2819" s="52"/>
      <c r="AJ2819" s="52"/>
      <c r="AK2819" s="53"/>
    </row>
    <row r="2820" spans="1:37">
      <c r="A2820" s="83" t="s">
        <v>105</v>
      </c>
      <c r="B2820" s="76"/>
      <c r="C2820" s="80"/>
      <c r="D2820" s="84"/>
      <c r="E2820" s="84" t="s">
        <v>100</v>
      </c>
      <c r="F2820" s="85" t="s">
        <v>21</v>
      </c>
      <c r="G2820" s="84" t="s">
        <v>101</v>
      </c>
      <c r="H2820" s="86"/>
      <c r="I2820" s="84" t="s">
        <v>106</v>
      </c>
      <c r="J2820" s="84"/>
      <c r="K2820" s="84"/>
      <c r="L2820" s="84"/>
      <c r="M2820" s="86"/>
      <c r="N2820" s="84" t="s">
        <v>107</v>
      </c>
      <c r="O2820" s="84"/>
      <c r="P2820" s="84"/>
      <c r="Q2820" s="84"/>
      <c r="R2820" s="86"/>
      <c r="S2820" s="73"/>
      <c r="T2820" s="73"/>
      <c r="AD2820" s="87" t="s">
        <v>108</v>
      </c>
      <c r="AE2820" s="58"/>
      <c r="AF2820" s="58"/>
      <c r="AG2820" s="58"/>
      <c r="AH2820" s="72"/>
      <c r="AI2820" s="58"/>
      <c r="AJ2820" s="58"/>
      <c r="AK2820" s="59"/>
    </row>
    <row r="2821" spans="1:37">
      <c r="A2821" s="60"/>
      <c r="C2821" s="61"/>
      <c r="H2821" s="61"/>
      <c r="M2821" s="61"/>
      <c r="N2821" s="88"/>
      <c r="O2821" s="89"/>
      <c r="P2821" s="89"/>
      <c r="Q2821" s="89"/>
      <c r="R2821" s="90"/>
      <c r="S2821" s="62"/>
      <c r="T2821" s="56" t="s">
        <v>109</v>
      </c>
      <c r="AD2821" s="91"/>
      <c r="AE2821" s="62"/>
      <c r="AF2821" s="62"/>
      <c r="AG2821" s="62"/>
      <c r="AH2821" s="92"/>
      <c r="AI2821" s="62"/>
      <c r="AJ2821" s="62"/>
      <c r="AK2821" s="61"/>
    </row>
    <row r="2822" spans="1:37">
      <c r="A2822" s="93" t="s">
        <v>110</v>
      </c>
      <c r="B2822" s="58"/>
      <c r="C2822" s="59"/>
      <c r="D2822" s="58"/>
      <c r="E2822" s="58"/>
      <c r="F2822" s="94" t="s">
        <v>21</v>
      </c>
      <c r="G2822" s="58"/>
      <c r="H2822" s="59"/>
      <c r="I2822" s="58"/>
      <c r="J2822" s="58"/>
      <c r="K2822" s="94" t="s">
        <v>21</v>
      </c>
      <c r="L2822" s="58"/>
      <c r="M2822" s="59"/>
      <c r="N2822" s="95"/>
      <c r="O2822" s="95"/>
      <c r="P2822" s="96"/>
      <c r="Q2822" s="97"/>
      <c r="R2822" s="98"/>
      <c r="S2822" s="62"/>
      <c r="T2822" s="62"/>
      <c r="AD2822" s="87" t="s">
        <v>111</v>
      </c>
      <c r="AE2822" s="58"/>
      <c r="AF2822" s="58"/>
      <c r="AG2822" s="58"/>
      <c r="AH2822" s="72"/>
      <c r="AI2822" s="58"/>
      <c r="AJ2822" s="58"/>
      <c r="AK2822" s="59"/>
    </row>
    <row r="2823" spans="1:37">
      <c r="A2823" s="60"/>
      <c r="C2823" s="61"/>
      <c r="H2823" s="61"/>
      <c r="K2823" s="99"/>
      <c r="M2823" s="61"/>
      <c r="N2823" s="62"/>
      <c r="Q2823" s="100"/>
      <c r="R2823" s="61"/>
      <c r="S2823" s="62"/>
      <c r="T2823" s="58"/>
      <c r="U2823" s="58"/>
      <c r="V2823" s="58"/>
      <c r="W2823" s="58"/>
      <c r="X2823" s="58"/>
      <c r="Y2823" s="58"/>
      <c r="Z2823" s="58"/>
      <c r="AA2823" s="58"/>
      <c r="AB2823" s="58"/>
      <c r="AC2823" s="62"/>
      <c r="AD2823" s="91"/>
      <c r="AE2823" s="62"/>
      <c r="AF2823" s="62"/>
      <c r="AG2823" s="62"/>
      <c r="AH2823" s="92"/>
      <c r="AI2823" s="62"/>
      <c r="AJ2823" s="62"/>
      <c r="AK2823" s="61"/>
    </row>
    <row r="2824" spans="1:37">
      <c r="A2824" s="93" t="s">
        <v>112</v>
      </c>
      <c r="B2824" s="58"/>
      <c r="C2824" s="59"/>
      <c r="D2824" s="58"/>
      <c r="E2824" s="58"/>
      <c r="F2824" s="94" t="s">
        <v>21</v>
      </c>
      <c r="G2824" s="58"/>
      <c r="H2824" s="59"/>
      <c r="I2824" s="58"/>
      <c r="J2824" s="58"/>
      <c r="K2824" s="94" t="s">
        <v>21</v>
      </c>
      <c r="L2824" s="58"/>
      <c r="M2824" s="59"/>
      <c r="N2824" s="58"/>
      <c r="O2824" s="58"/>
      <c r="P2824" s="94" t="s">
        <v>21</v>
      </c>
      <c r="Q2824" s="101"/>
      <c r="R2824" s="59"/>
      <c r="S2824" s="62"/>
      <c r="T2824" s="62"/>
      <c r="AD2824" s="87" t="s">
        <v>113</v>
      </c>
      <c r="AE2824" s="58"/>
      <c r="AF2824" s="58"/>
      <c r="AG2824" s="58"/>
      <c r="AH2824" s="72"/>
      <c r="AI2824" s="58"/>
      <c r="AJ2824" s="58"/>
      <c r="AK2824" s="59"/>
    </row>
    <row r="2825" spans="1:37">
      <c r="AD2825" s="91" t="s">
        <v>114</v>
      </c>
      <c r="AE2825" s="62"/>
      <c r="AF2825" s="62"/>
      <c r="AG2825" s="62"/>
      <c r="AH2825" s="92"/>
      <c r="AI2825" s="62"/>
      <c r="AJ2825" s="62"/>
      <c r="AK2825" s="61"/>
    </row>
    <row r="2826" spans="1:37">
      <c r="A2826" s="102"/>
      <c r="B2826" s="76"/>
      <c r="C2826" s="76"/>
      <c r="D2826" s="76"/>
      <c r="E2826" s="76" t="s">
        <v>100</v>
      </c>
      <c r="F2826" s="76"/>
      <c r="G2826" s="76"/>
      <c r="H2826" s="76"/>
      <c r="I2826" s="76"/>
      <c r="J2826" s="76"/>
      <c r="K2826" s="76"/>
      <c r="L2826" s="76"/>
      <c r="M2826" s="76"/>
      <c r="N2826" s="85" t="s">
        <v>40</v>
      </c>
      <c r="O2826" s="76"/>
      <c r="P2826" s="76"/>
      <c r="Q2826" s="76"/>
      <c r="R2826" s="76"/>
      <c r="S2826" s="76"/>
      <c r="T2826" s="76" t="s">
        <v>101</v>
      </c>
      <c r="U2826" s="76"/>
      <c r="V2826" s="76"/>
      <c r="W2826" s="76"/>
      <c r="X2826" s="76"/>
      <c r="Y2826" s="76"/>
      <c r="Z2826" s="76"/>
      <c r="AA2826" s="76"/>
      <c r="AB2826" s="80"/>
      <c r="AD2826" s="87" t="s">
        <v>115</v>
      </c>
      <c r="AE2826" s="58"/>
      <c r="AF2826" s="58"/>
      <c r="AG2826" s="58"/>
      <c r="AH2826" s="72"/>
      <c r="AI2826" s="58"/>
      <c r="AJ2826" s="58"/>
      <c r="AK2826" s="59"/>
    </row>
    <row r="2827" spans="1:37">
      <c r="A2827" s="103" t="s">
        <v>116</v>
      </c>
      <c r="B2827" s="104" t="s">
        <v>117</v>
      </c>
      <c r="C2827" s="104"/>
      <c r="D2827" s="104"/>
      <c r="E2827" s="104"/>
      <c r="F2827" s="104"/>
      <c r="G2827" s="105"/>
      <c r="H2827" s="104" t="s">
        <v>118</v>
      </c>
      <c r="I2827" s="104"/>
      <c r="J2827" s="105"/>
      <c r="K2827" s="106" t="s">
        <v>119</v>
      </c>
      <c r="L2827" s="107" t="s">
        <v>120</v>
      </c>
      <c r="M2827" s="108"/>
      <c r="N2827" s="109" t="s">
        <v>94</v>
      </c>
      <c r="O2827" s="105" t="s">
        <v>116</v>
      </c>
      <c r="P2827" s="104" t="s">
        <v>117</v>
      </c>
      <c r="Q2827" s="104"/>
      <c r="R2827" s="104"/>
      <c r="S2827" s="104"/>
      <c r="T2827" s="104"/>
      <c r="U2827" s="105"/>
      <c r="V2827" s="104" t="s">
        <v>118</v>
      </c>
      <c r="W2827" s="104"/>
      <c r="X2827" s="105"/>
      <c r="Y2827" s="106" t="s">
        <v>119</v>
      </c>
      <c r="Z2827" s="107" t="s">
        <v>120</v>
      </c>
      <c r="AA2827" s="108"/>
      <c r="AB2827" s="109" t="s">
        <v>94</v>
      </c>
    </row>
    <row r="2828" spans="1:37">
      <c r="A2828" s="110" t="s">
        <v>121</v>
      </c>
      <c r="B2828" s="111"/>
      <c r="C2828" s="111"/>
      <c r="D2828" s="111"/>
      <c r="E2828" s="111"/>
      <c r="F2828" s="111"/>
      <c r="G2828" s="112"/>
      <c r="H2828" s="111"/>
      <c r="I2828" s="111"/>
      <c r="J2828" s="112"/>
      <c r="K2828" s="113"/>
      <c r="L2828" s="114"/>
      <c r="M2828" s="115"/>
      <c r="N2828" s="116"/>
      <c r="O2828" s="117" t="s">
        <v>121</v>
      </c>
      <c r="P2828" s="111"/>
      <c r="Q2828" s="111"/>
      <c r="R2828" s="111"/>
      <c r="S2828" s="111"/>
      <c r="T2828" s="111"/>
      <c r="U2828" s="112"/>
      <c r="V2828" s="111"/>
      <c r="W2828" s="111"/>
      <c r="X2828" s="112"/>
      <c r="Y2828" s="113"/>
      <c r="Z2828" s="114"/>
      <c r="AA2828" s="115"/>
      <c r="AB2828" s="116"/>
      <c r="AD2828" s="64" t="s">
        <v>122</v>
      </c>
    </row>
    <row r="2829" spans="1:37">
      <c r="A2829" s="110" t="s">
        <v>123</v>
      </c>
      <c r="B2829" s="111"/>
      <c r="C2829" s="111"/>
      <c r="D2829" s="111"/>
      <c r="E2829" s="111"/>
      <c r="F2829" s="111"/>
      <c r="G2829" s="112"/>
      <c r="H2829" s="111"/>
      <c r="I2829" s="111"/>
      <c r="J2829" s="112"/>
      <c r="K2829" s="118"/>
      <c r="L2829" s="119"/>
      <c r="M2829" s="112"/>
      <c r="N2829" s="116"/>
      <c r="O2829" s="117" t="s">
        <v>123</v>
      </c>
      <c r="P2829" s="111"/>
      <c r="Q2829" s="111"/>
      <c r="R2829" s="111"/>
      <c r="S2829" s="111"/>
      <c r="T2829" s="111"/>
      <c r="U2829" s="112"/>
      <c r="V2829" s="111"/>
      <c r="W2829" s="111"/>
      <c r="X2829" s="112"/>
      <c r="Y2829" s="118"/>
      <c r="Z2829" s="119"/>
      <c r="AA2829" s="112"/>
      <c r="AB2829" s="116"/>
      <c r="AD2829" s="120"/>
      <c r="AE2829" s="58"/>
      <c r="AF2829" s="58"/>
      <c r="AG2829" s="58"/>
      <c r="AH2829" s="58"/>
      <c r="AI2829" s="58"/>
      <c r="AJ2829" s="58"/>
      <c r="AK2829" s="58"/>
    </row>
    <row r="2830" spans="1:37">
      <c r="A2830" s="110" t="s">
        <v>124</v>
      </c>
      <c r="B2830" s="111"/>
      <c r="C2830" s="111"/>
      <c r="D2830" s="111"/>
      <c r="E2830" s="111"/>
      <c r="F2830" s="111"/>
      <c r="G2830" s="112"/>
      <c r="H2830" s="111"/>
      <c r="I2830" s="111"/>
      <c r="J2830" s="112"/>
      <c r="K2830" s="118"/>
      <c r="L2830" s="119"/>
      <c r="M2830" s="112"/>
      <c r="N2830" s="116"/>
      <c r="O2830" s="117" t="s">
        <v>124</v>
      </c>
      <c r="P2830" s="111"/>
      <c r="Q2830" s="111"/>
      <c r="R2830" s="111"/>
      <c r="S2830" s="111"/>
      <c r="T2830" s="111"/>
      <c r="U2830" s="112"/>
      <c r="V2830" s="111"/>
      <c r="W2830" s="111"/>
      <c r="X2830" s="112"/>
      <c r="Y2830" s="118"/>
      <c r="Z2830" s="119"/>
      <c r="AA2830" s="112"/>
      <c r="AB2830" s="116"/>
      <c r="AD2830" s="64" t="s">
        <v>96</v>
      </c>
    </row>
    <row r="2831" spans="1:37">
      <c r="A2831" s="110" t="s">
        <v>125</v>
      </c>
      <c r="B2831" s="111"/>
      <c r="C2831" s="111"/>
      <c r="D2831" s="111"/>
      <c r="E2831" s="111"/>
      <c r="F2831" s="111"/>
      <c r="G2831" s="112"/>
      <c r="H2831" s="111"/>
      <c r="I2831" s="111"/>
      <c r="J2831" s="112"/>
      <c r="K2831" s="118"/>
      <c r="L2831" s="119"/>
      <c r="M2831" s="112"/>
      <c r="N2831" s="116"/>
      <c r="O2831" s="117" t="s">
        <v>125</v>
      </c>
      <c r="P2831" s="111"/>
      <c r="Q2831" s="111"/>
      <c r="R2831" s="111"/>
      <c r="S2831" s="111"/>
      <c r="T2831" s="111"/>
      <c r="U2831" s="112"/>
      <c r="V2831" s="111"/>
      <c r="W2831" s="111"/>
      <c r="X2831" s="112"/>
      <c r="Y2831" s="118"/>
      <c r="Z2831" s="119"/>
      <c r="AA2831" s="112"/>
      <c r="AB2831" s="116"/>
      <c r="AD2831" s="120"/>
      <c r="AE2831" s="58"/>
      <c r="AF2831" s="58"/>
      <c r="AG2831" s="58"/>
      <c r="AH2831" s="58"/>
      <c r="AI2831" s="58"/>
      <c r="AJ2831" s="58"/>
      <c r="AK2831" s="58"/>
    </row>
    <row r="2832" spans="1:37">
      <c r="A2832" s="110" t="s">
        <v>126</v>
      </c>
      <c r="B2832" s="111"/>
      <c r="C2832" s="111"/>
      <c r="D2832" s="111"/>
      <c r="E2832" s="111"/>
      <c r="F2832" s="111"/>
      <c r="G2832" s="112"/>
      <c r="H2832" s="111"/>
      <c r="I2832" s="111"/>
      <c r="J2832" s="112"/>
      <c r="K2832" s="118"/>
      <c r="L2832" s="119"/>
      <c r="M2832" s="112"/>
      <c r="N2832" s="116"/>
      <c r="O2832" s="117" t="s">
        <v>126</v>
      </c>
      <c r="P2832" s="111"/>
      <c r="Q2832" s="111"/>
      <c r="R2832" s="111"/>
      <c r="S2832" s="111"/>
      <c r="T2832" s="111"/>
      <c r="U2832" s="112"/>
      <c r="V2832" s="111"/>
      <c r="W2832" s="111"/>
      <c r="X2832" s="112"/>
      <c r="Y2832" s="118"/>
      <c r="Z2832" s="119"/>
      <c r="AA2832" s="112"/>
      <c r="AB2832" s="116"/>
      <c r="AD2832" s="64" t="s">
        <v>127</v>
      </c>
    </row>
    <row r="2833" spans="1:37">
      <c r="A2833" s="121" t="s">
        <v>128</v>
      </c>
      <c r="B2833" s="58"/>
      <c r="C2833" s="58"/>
      <c r="D2833" s="58"/>
      <c r="E2833" s="58"/>
      <c r="F2833" s="58"/>
      <c r="G2833" s="72"/>
      <c r="H2833" s="58"/>
      <c r="I2833" s="58"/>
      <c r="J2833" s="72"/>
      <c r="K2833" s="122"/>
      <c r="L2833" s="123"/>
      <c r="M2833" s="72"/>
      <c r="N2833" s="59"/>
      <c r="O2833" s="124" t="s">
        <v>128</v>
      </c>
      <c r="P2833" s="58"/>
      <c r="Q2833" s="58"/>
      <c r="R2833" s="58"/>
      <c r="S2833" s="58"/>
      <c r="T2833" s="58"/>
      <c r="U2833" s="72"/>
      <c r="V2833" s="58"/>
      <c r="W2833" s="58"/>
      <c r="X2833" s="72"/>
      <c r="Y2833" s="122"/>
      <c r="Z2833" s="123"/>
      <c r="AA2833" s="72"/>
      <c r="AB2833" s="59"/>
      <c r="AD2833" s="120"/>
      <c r="AE2833" s="125" t="str">
        <f>Daten!$A$35</f>
        <v>Fredenbeck</v>
      </c>
      <c r="AF2833" s="58"/>
      <c r="AG2833" s="58"/>
      <c r="AH2833" s="58"/>
      <c r="AI2833" s="58"/>
      <c r="AJ2833" s="58"/>
      <c r="AK2833" s="58"/>
    </row>
    <row r="2834" spans="1:37">
      <c r="A2834" s="65" t="s">
        <v>129</v>
      </c>
      <c r="N2834" s="61"/>
      <c r="O2834" s="64" t="s">
        <v>129</v>
      </c>
      <c r="AB2834" s="61"/>
      <c r="AD2834" s="64" t="s">
        <v>130</v>
      </c>
    </row>
    <row r="2835" spans="1:37">
      <c r="A2835" s="57"/>
      <c r="B2835" s="58"/>
      <c r="C2835" s="58"/>
      <c r="D2835" s="58"/>
      <c r="E2835" s="58"/>
      <c r="F2835" s="58"/>
      <c r="G2835" s="58"/>
      <c r="H2835" s="58"/>
      <c r="I2835" s="58"/>
      <c r="J2835" s="58"/>
      <c r="K2835" s="58"/>
      <c r="L2835" s="58"/>
      <c r="M2835" s="58"/>
      <c r="N2835" s="59"/>
      <c r="O2835" s="58"/>
      <c r="P2835" s="58"/>
      <c r="Q2835" s="58"/>
      <c r="R2835" s="58"/>
      <c r="S2835" s="58"/>
      <c r="T2835" s="58"/>
      <c r="U2835" s="58"/>
      <c r="V2835" s="58"/>
      <c r="W2835" s="58"/>
      <c r="X2835" s="58"/>
      <c r="Y2835" s="58"/>
      <c r="Z2835" s="58"/>
      <c r="AA2835" s="58"/>
      <c r="AB2835" s="59"/>
      <c r="AD2835" s="58"/>
      <c r="AE2835" s="126" t="str">
        <f>Daten!$A$32</f>
        <v>05.05.2017</v>
      </c>
      <c r="AF2835" s="58"/>
      <c r="AG2835" s="58"/>
      <c r="AH2835" s="58"/>
      <c r="AI2835" s="58"/>
      <c r="AJ2835" s="58"/>
      <c r="AK2835" s="58"/>
    </row>
    <row r="2836" spans="1:37">
      <c r="A2836" s="51" t="s">
        <v>95</v>
      </c>
      <c r="B2836" s="52"/>
      <c r="C2836" s="52"/>
      <c r="D2836" s="52"/>
      <c r="E2836" s="53"/>
      <c r="F2836" s="54" t="s">
        <v>96</v>
      </c>
      <c r="G2836" s="52"/>
      <c r="H2836" s="52"/>
      <c r="I2836" s="52"/>
      <c r="J2836" s="52"/>
      <c r="K2836" s="52"/>
      <c r="L2836" s="52"/>
      <c r="M2836" s="52"/>
      <c r="N2836" s="52"/>
      <c r="O2836" s="52"/>
      <c r="P2836" s="53"/>
      <c r="Q2836" s="54" t="s">
        <v>97</v>
      </c>
      <c r="R2836" s="52"/>
      <c r="S2836" s="52"/>
      <c r="T2836" s="52"/>
      <c r="U2836" s="52"/>
      <c r="V2836" s="52"/>
      <c r="W2836" s="52"/>
      <c r="X2836" s="52"/>
      <c r="Y2836" s="52"/>
      <c r="Z2836" s="52"/>
      <c r="AA2836" s="52"/>
      <c r="AB2836" s="53"/>
      <c r="AC2836" s="55" t="s">
        <v>98</v>
      </c>
    </row>
    <row r="2837" spans="1:37">
      <c r="A2837" s="57"/>
      <c r="B2837" s="58"/>
      <c r="C2837" s="58"/>
      <c r="D2837" s="58"/>
      <c r="E2837" s="59"/>
      <c r="F2837" s="58"/>
      <c r="G2837" s="58"/>
      <c r="H2837" s="58"/>
      <c r="I2837" s="58"/>
      <c r="J2837" s="58"/>
      <c r="K2837" s="58"/>
      <c r="L2837" s="58"/>
      <c r="M2837" s="58"/>
      <c r="N2837" s="58"/>
      <c r="O2837" s="58"/>
      <c r="P2837" s="59"/>
      <c r="Q2837" s="58"/>
      <c r="R2837" s="58" t="e">
        <f ca="1">SamstagHaupt!P112</f>
        <v>#N/A</v>
      </c>
      <c r="S2837" s="58"/>
      <c r="T2837" s="58"/>
      <c r="U2837" s="58"/>
      <c r="V2837" s="58"/>
      <c r="W2837" s="58"/>
      <c r="X2837" s="58"/>
      <c r="Y2837" s="58"/>
      <c r="Z2837" s="58"/>
      <c r="AA2837" s="58" t="str">
        <f>SamstagHaupt!N112</f>
        <v>M50   s</v>
      </c>
      <c r="AB2837" s="59"/>
      <c r="AC2837" s="55" t="s">
        <v>99</v>
      </c>
    </row>
    <row r="2838" spans="1:37" ht="15.95" customHeight="1">
      <c r="A2838" s="60" t="s">
        <v>100</v>
      </c>
      <c r="C2838" s="56" t="e">
        <f ca="1">SamstagHaupt!I112</f>
        <v>#N/A</v>
      </c>
      <c r="M2838" s="61"/>
      <c r="N2838" s="62" t="s">
        <v>101</v>
      </c>
      <c r="O2838" s="63"/>
      <c r="P2838" s="56" t="e">
        <f ca="1">SamstagHaupt!M112</f>
        <v>#N/A</v>
      </c>
      <c r="AB2838" s="61"/>
    </row>
    <row r="2839" spans="1:37">
      <c r="A2839" s="57"/>
      <c r="B2839" s="58"/>
      <c r="C2839" s="58"/>
      <c r="M2839" s="61"/>
      <c r="N2839" s="62"/>
      <c r="AB2839" s="61"/>
      <c r="AD2839" s="64" t="s">
        <v>37</v>
      </c>
      <c r="AG2839" s="64" t="s">
        <v>102</v>
      </c>
      <c r="AJ2839" s="64" t="s">
        <v>39</v>
      </c>
    </row>
    <row r="2840" spans="1:37">
      <c r="A2840" s="65" t="s">
        <v>100</v>
      </c>
      <c r="C2840" s="66"/>
      <c r="D2840" s="67"/>
      <c r="E2840" s="67"/>
      <c r="F2840" s="67"/>
      <c r="G2840" s="67"/>
      <c r="H2840" s="68"/>
      <c r="I2840" s="67"/>
      <c r="J2840" s="67"/>
      <c r="K2840" s="67"/>
      <c r="L2840" s="67"/>
      <c r="M2840" s="68"/>
      <c r="N2840" s="67"/>
      <c r="O2840" s="67"/>
      <c r="P2840" s="67"/>
      <c r="Q2840" s="67"/>
      <c r="R2840" s="68"/>
      <c r="S2840" s="67"/>
      <c r="T2840" s="67"/>
      <c r="U2840" s="67"/>
      <c r="V2840" s="67"/>
      <c r="W2840" s="68"/>
      <c r="X2840" s="67"/>
      <c r="Y2840" s="67"/>
      <c r="Z2840" s="67"/>
      <c r="AA2840" s="67"/>
      <c r="AB2840" s="68"/>
      <c r="AC2840" s="62"/>
      <c r="AD2840" s="69"/>
      <c r="AE2840" s="53"/>
      <c r="AF2840" s="62"/>
      <c r="AG2840" s="69"/>
      <c r="AH2840" s="53"/>
      <c r="AJ2840" s="69"/>
      <c r="AK2840" s="53"/>
    </row>
    <row r="2841" spans="1:37">
      <c r="A2841" s="70" t="s">
        <v>101</v>
      </c>
      <c r="B2841" s="58"/>
      <c r="C2841" s="71"/>
      <c r="D2841" s="72"/>
      <c r="E2841" s="72"/>
      <c r="F2841" s="72"/>
      <c r="G2841" s="72"/>
      <c r="H2841" s="59"/>
      <c r="I2841" s="72"/>
      <c r="J2841" s="72"/>
      <c r="K2841" s="72"/>
      <c r="L2841" s="72"/>
      <c r="M2841" s="59"/>
      <c r="N2841" s="72"/>
      <c r="O2841" s="72"/>
      <c r="P2841" s="72"/>
      <c r="Q2841" s="72"/>
      <c r="R2841" s="59"/>
      <c r="S2841" s="72"/>
      <c r="T2841" s="72"/>
      <c r="U2841" s="72"/>
      <c r="V2841" s="72"/>
      <c r="W2841" s="59"/>
      <c r="X2841" s="72"/>
      <c r="Y2841" s="72"/>
      <c r="Z2841" s="72"/>
      <c r="AA2841" s="72"/>
      <c r="AB2841" s="59"/>
      <c r="AC2841" s="62"/>
      <c r="AD2841" s="462">
        <f>SamstagHaupt!C112</f>
        <v>23</v>
      </c>
      <c r="AE2841" s="463"/>
      <c r="AF2841" s="62"/>
      <c r="AG2841" s="462">
        <f>SamstagHaupt!E112</f>
        <v>90</v>
      </c>
      <c r="AH2841" s="463"/>
      <c r="AJ2841" s="462">
        <f>SamstagHaupt!F112</f>
        <v>3</v>
      </c>
      <c r="AK2841" s="463"/>
    </row>
    <row r="2842" spans="1:37">
      <c r="A2842" s="65" t="s">
        <v>100</v>
      </c>
      <c r="C2842" s="66"/>
      <c r="D2842" s="67"/>
      <c r="E2842" s="67"/>
      <c r="F2842" s="67"/>
      <c r="G2842" s="67"/>
      <c r="H2842" s="68"/>
      <c r="I2842" s="67"/>
      <c r="J2842" s="67"/>
      <c r="K2842" s="67"/>
      <c r="L2842" s="67"/>
      <c r="M2842" s="68"/>
      <c r="N2842" s="67"/>
      <c r="O2842" s="67"/>
      <c r="P2842" s="67"/>
      <c r="Q2842" s="67"/>
      <c r="R2842" s="68"/>
      <c r="S2842" s="67"/>
      <c r="T2842" s="67"/>
      <c r="U2842" s="67"/>
      <c r="V2842" s="67"/>
      <c r="W2842" s="68"/>
      <c r="X2842" s="67"/>
      <c r="Y2842" s="67"/>
      <c r="Z2842" s="67"/>
      <c r="AA2842" s="67"/>
      <c r="AB2842" s="68"/>
      <c r="AC2842" s="62"/>
      <c r="AD2842" s="57"/>
      <c r="AE2842" s="59"/>
      <c r="AF2842" s="62"/>
      <c r="AG2842" s="57"/>
      <c r="AH2842" s="59"/>
      <c r="AJ2842" s="57"/>
      <c r="AK2842" s="59"/>
    </row>
    <row r="2843" spans="1:37">
      <c r="A2843" s="70" t="s">
        <v>101</v>
      </c>
      <c r="B2843" s="58"/>
      <c r="C2843" s="71"/>
      <c r="D2843" s="72"/>
      <c r="E2843" s="72"/>
      <c r="F2843" s="72"/>
      <c r="G2843" s="72"/>
      <c r="H2843" s="59"/>
      <c r="I2843" s="72"/>
      <c r="J2843" s="72"/>
      <c r="K2843" s="72"/>
      <c r="L2843" s="72"/>
      <c r="M2843" s="59"/>
      <c r="N2843" s="72"/>
      <c r="O2843" s="72"/>
      <c r="P2843" s="72"/>
      <c r="Q2843" s="72"/>
      <c r="R2843" s="59"/>
      <c r="S2843" s="72"/>
      <c r="T2843" s="72"/>
      <c r="U2843" s="72"/>
      <c r="V2843" s="72"/>
      <c r="W2843" s="59"/>
      <c r="X2843" s="72"/>
      <c r="Y2843" s="72"/>
      <c r="Z2843" s="72"/>
      <c r="AA2843" s="72"/>
      <c r="AB2843" s="59"/>
      <c r="AC2843" s="62"/>
      <c r="AD2843" s="62"/>
      <c r="AE2843" s="62"/>
      <c r="AF2843" s="62"/>
      <c r="AG2843" s="62"/>
    </row>
    <row r="2844" spans="1:37">
      <c r="A2844" s="65" t="s">
        <v>100</v>
      </c>
      <c r="C2844" s="66"/>
      <c r="D2844" s="67"/>
      <c r="E2844" s="67"/>
      <c r="F2844" s="67"/>
      <c r="G2844" s="67"/>
      <c r="H2844" s="68"/>
      <c r="I2844" s="67"/>
      <c r="J2844" s="67"/>
      <c r="K2844" s="67"/>
      <c r="L2844" s="67"/>
      <c r="M2844" s="68"/>
      <c r="N2844" s="67"/>
      <c r="O2844" s="67"/>
      <c r="P2844" s="67"/>
      <c r="Q2844" s="67"/>
      <c r="R2844" s="68"/>
      <c r="S2844" s="67"/>
      <c r="T2844" s="67"/>
      <c r="U2844" s="67"/>
      <c r="V2844" s="67"/>
      <c r="W2844" s="68"/>
      <c r="X2844" s="67"/>
      <c r="Y2844" s="67"/>
      <c r="Z2844" s="67"/>
      <c r="AA2844" s="67"/>
      <c r="AB2844" s="68"/>
      <c r="AC2844" s="62"/>
      <c r="AD2844" s="73" t="s">
        <v>103</v>
      </c>
      <c r="AE2844" s="62"/>
      <c r="AF2844" s="62"/>
      <c r="AG2844" s="62"/>
    </row>
    <row r="2845" spans="1:37">
      <c r="A2845" s="70" t="s">
        <v>101</v>
      </c>
      <c r="B2845" s="58"/>
      <c r="C2845" s="71"/>
      <c r="D2845" s="72"/>
      <c r="E2845" s="72"/>
      <c r="F2845" s="72"/>
      <c r="G2845" s="72"/>
      <c r="H2845" s="59"/>
      <c r="I2845" s="72"/>
      <c r="J2845" s="72"/>
      <c r="K2845" s="72"/>
      <c r="L2845" s="72"/>
      <c r="M2845" s="59"/>
      <c r="N2845" s="72"/>
      <c r="O2845" s="72"/>
      <c r="P2845" s="72"/>
      <c r="Q2845" s="72"/>
      <c r="R2845" s="59"/>
      <c r="S2845" s="72"/>
      <c r="T2845" s="72"/>
      <c r="U2845" s="72"/>
      <c r="V2845" s="72"/>
      <c r="W2845" s="59"/>
      <c r="X2845" s="72"/>
      <c r="Y2845" s="72"/>
      <c r="Z2845" s="72"/>
      <c r="AA2845" s="72"/>
      <c r="AB2845" s="59"/>
      <c r="AC2845" s="62"/>
      <c r="AD2845" s="62"/>
      <c r="AE2845" s="62"/>
      <c r="AF2845" s="62"/>
      <c r="AG2845" s="62"/>
    </row>
    <row r="2846" spans="1:37">
      <c r="A2846" s="65" t="s">
        <v>100</v>
      </c>
      <c r="C2846" s="66"/>
      <c r="D2846" s="67"/>
      <c r="E2846" s="67"/>
      <c r="F2846" s="67"/>
      <c r="G2846" s="67"/>
      <c r="H2846" s="68"/>
      <c r="I2846" s="67"/>
      <c r="J2846" s="67"/>
      <c r="K2846" s="67"/>
      <c r="L2846" s="67"/>
      <c r="M2846" s="68"/>
      <c r="N2846" s="67"/>
      <c r="O2846" s="67"/>
      <c r="P2846" s="67"/>
      <c r="Q2846" s="67"/>
      <c r="R2846" s="68"/>
      <c r="S2846" s="67"/>
      <c r="T2846" s="67"/>
      <c r="U2846" s="67"/>
      <c r="V2846" s="67"/>
      <c r="W2846" s="68"/>
      <c r="X2846" s="67"/>
      <c r="Y2846" s="67"/>
      <c r="Z2846" s="67"/>
      <c r="AA2846" s="67"/>
      <c r="AB2846" s="68"/>
      <c r="AC2846" s="62"/>
      <c r="AD2846" s="74" t="str">
        <f>Daten!$A$31</f>
        <v>DM Senioren 2017</v>
      </c>
      <c r="AE2846" s="58"/>
      <c r="AF2846" s="58"/>
      <c r="AG2846" s="58"/>
      <c r="AH2846" s="58"/>
      <c r="AI2846" s="58"/>
      <c r="AJ2846" s="58"/>
      <c r="AK2846" s="58"/>
    </row>
    <row r="2847" spans="1:37">
      <c r="A2847" s="70" t="s">
        <v>101</v>
      </c>
      <c r="B2847" s="58"/>
      <c r="C2847" s="71"/>
      <c r="D2847" s="72"/>
      <c r="E2847" s="72"/>
      <c r="F2847" s="72"/>
      <c r="G2847" s="72"/>
      <c r="H2847" s="59"/>
      <c r="I2847" s="72"/>
      <c r="J2847" s="72"/>
      <c r="K2847" s="72"/>
      <c r="L2847" s="72"/>
      <c r="M2847" s="59"/>
      <c r="N2847" s="72"/>
      <c r="O2847" s="72"/>
      <c r="P2847" s="72"/>
      <c r="Q2847" s="72"/>
      <c r="R2847" s="59"/>
      <c r="S2847" s="72"/>
      <c r="T2847" s="72"/>
      <c r="U2847" s="72"/>
      <c r="V2847" s="72"/>
      <c r="W2847" s="59"/>
      <c r="X2847" s="72"/>
      <c r="Y2847" s="72"/>
      <c r="Z2847" s="72"/>
      <c r="AA2847" s="72"/>
      <c r="AB2847" s="59"/>
      <c r="AC2847" s="62"/>
      <c r="AD2847" s="75" t="str">
        <f>SamstagHaupt!G112</f>
        <v>M50   s</v>
      </c>
      <c r="AE2847" s="76"/>
      <c r="AF2847" s="76"/>
      <c r="AG2847" s="75" t="s">
        <v>34</v>
      </c>
      <c r="AH2847" s="76"/>
      <c r="AI2847" s="76"/>
      <c r="AJ2847" s="76"/>
      <c r="AK2847" s="76"/>
    </row>
    <row r="2848" spans="1:37">
      <c r="A2848" s="65" t="s">
        <v>100</v>
      </c>
      <c r="C2848" s="66"/>
      <c r="D2848" s="67"/>
      <c r="E2848" s="67"/>
      <c r="F2848" s="67"/>
      <c r="G2848" s="67"/>
      <c r="H2848" s="68"/>
      <c r="I2848" s="67"/>
      <c r="J2848" s="67"/>
      <c r="K2848" s="67"/>
      <c r="L2848" s="67"/>
      <c r="M2848" s="68"/>
      <c r="N2848" s="67"/>
      <c r="O2848" s="67"/>
      <c r="P2848" s="67"/>
      <c r="Q2848" s="67"/>
      <c r="R2848" s="68"/>
      <c r="S2848" s="67"/>
      <c r="T2848" s="67"/>
      <c r="U2848" s="67"/>
      <c r="V2848" s="67"/>
      <c r="W2848" s="68"/>
      <c r="X2848" s="67"/>
      <c r="Y2848" s="67"/>
      <c r="Z2848" s="67"/>
      <c r="AA2848" s="67"/>
      <c r="AB2848" s="68"/>
      <c r="AC2848" s="62"/>
      <c r="AD2848" s="77"/>
      <c r="AE2848" s="62"/>
      <c r="AF2848" s="62"/>
      <c r="AG2848" s="62"/>
      <c r="AH2848" s="62"/>
      <c r="AI2848" s="62"/>
      <c r="AJ2848" s="62"/>
      <c r="AK2848" s="62"/>
    </row>
    <row r="2849" spans="1:37">
      <c r="A2849" s="70" t="s">
        <v>101</v>
      </c>
      <c r="B2849" s="58"/>
      <c r="C2849" s="71"/>
      <c r="D2849" s="72"/>
      <c r="E2849" s="72"/>
      <c r="F2849" s="72"/>
      <c r="G2849" s="72"/>
      <c r="H2849" s="59"/>
      <c r="I2849" s="72"/>
      <c r="J2849" s="72"/>
      <c r="K2849" s="72"/>
      <c r="L2849" s="72"/>
      <c r="M2849" s="59"/>
      <c r="N2849" s="72"/>
      <c r="O2849" s="72"/>
      <c r="P2849" s="72"/>
      <c r="Q2849" s="72"/>
      <c r="R2849" s="59"/>
      <c r="S2849" s="72"/>
      <c r="T2849" s="72"/>
      <c r="U2849" s="72"/>
      <c r="V2849" s="72"/>
      <c r="W2849" s="59"/>
      <c r="X2849" s="72"/>
      <c r="Y2849" s="72"/>
      <c r="Z2849" s="72"/>
      <c r="AA2849" s="72"/>
      <c r="AB2849" s="59"/>
      <c r="AC2849" s="62"/>
      <c r="AD2849" s="78" t="s">
        <v>104</v>
      </c>
      <c r="AE2849" s="76"/>
      <c r="AF2849" s="76"/>
      <c r="AG2849" s="76"/>
      <c r="AH2849" s="79"/>
      <c r="AI2849" s="76"/>
      <c r="AJ2849" s="76"/>
      <c r="AK2849" s="80"/>
    </row>
    <row r="2850" spans="1:37">
      <c r="D2850" s="64"/>
      <c r="AD2850" s="81"/>
      <c r="AE2850" s="52"/>
      <c r="AF2850" s="52"/>
      <c r="AG2850" s="52"/>
      <c r="AH2850" s="82"/>
      <c r="AI2850" s="52"/>
      <c r="AJ2850" s="52"/>
      <c r="AK2850" s="53"/>
    </row>
    <row r="2851" spans="1:37">
      <c r="A2851" s="83" t="s">
        <v>105</v>
      </c>
      <c r="B2851" s="76"/>
      <c r="C2851" s="80"/>
      <c r="D2851" s="84"/>
      <c r="E2851" s="84" t="s">
        <v>100</v>
      </c>
      <c r="F2851" s="85" t="s">
        <v>21</v>
      </c>
      <c r="G2851" s="84" t="s">
        <v>101</v>
      </c>
      <c r="H2851" s="86"/>
      <c r="I2851" s="84" t="s">
        <v>106</v>
      </c>
      <c r="J2851" s="84"/>
      <c r="K2851" s="84"/>
      <c r="L2851" s="84"/>
      <c r="M2851" s="86"/>
      <c r="N2851" s="84" t="s">
        <v>107</v>
      </c>
      <c r="O2851" s="84"/>
      <c r="P2851" s="84"/>
      <c r="Q2851" s="84"/>
      <c r="R2851" s="86"/>
      <c r="S2851" s="73"/>
      <c r="T2851" s="73"/>
      <c r="AD2851" s="87" t="s">
        <v>108</v>
      </c>
      <c r="AE2851" s="58"/>
      <c r="AF2851" s="58"/>
      <c r="AG2851" s="58"/>
      <c r="AH2851" s="72"/>
      <c r="AI2851" s="58"/>
      <c r="AJ2851" s="58"/>
      <c r="AK2851" s="59"/>
    </row>
    <row r="2852" spans="1:37">
      <c r="A2852" s="60"/>
      <c r="C2852" s="61"/>
      <c r="H2852" s="61"/>
      <c r="M2852" s="61"/>
      <c r="N2852" s="88"/>
      <c r="O2852" s="89"/>
      <c r="P2852" s="89"/>
      <c r="Q2852" s="89"/>
      <c r="R2852" s="90"/>
      <c r="S2852" s="62"/>
      <c r="T2852" s="56" t="s">
        <v>109</v>
      </c>
      <c r="AD2852" s="91"/>
      <c r="AE2852" s="62"/>
      <c r="AF2852" s="62"/>
      <c r="AG2852" s="62"/>
      <c r="AH2852" s="92"/>
      <c r="AI2852" s="62"/>
      <c r="AJ2852" s="62"/>
      <c r="AK2852" s="61"/>
    </row>
    <row r="2853" spans="1:37">
      <c r="A2853" s="93" t="s">
        <v>110</v>
      </c>
      <c r="B2853" s="58"/>
      <c r="C2853" s="59"/>
      <c r="D2853" s="58"/>
      <c r="E2853" s="58"/>
      <c r="F2853" s="94" t="s">
        <v>21</v>
      </c>
      <c r="G2853" s="58"/>
      <c r="H2853" s="59"/>
      <c r="I2853" s="58"/>
      <c r="J2853" s="58"/>
      <c r="K2853" s="94" t="s">
        <v>21</v>
      </c>
      <c r="L2853" s="58"/>
      <c r="M2853" s="59"/>
      <c r="N2853" s="95"/>
      <c r="O2853" s="95"/>
      <c r="P2853" s="96"/>
      <c r="Q2853" s="97"/>
      <c r="R2853" s="98"/>
      <c r="S2853" s="62"/>
      <c r="T2853" s="62"/>
      <c r="AD2853" s="87" t="s">
        <v>111</v>
      </c>
      <c r="AE2853" s="58"/>
      <c r="AF2853" s="58"/>
      <c r="AG2853" s="58"/>
      <c r="AH2853" s="72"/>
      <c r="AI2853" s="58"/>
      <c r="AJ2853" s="58"/>
      <c r="AK2853" s="59"/>
    </row>
    <row r="2854" spans="1:37">
      <c r="A2854" s="60"/>
      <c r="C2854" s="61"/>
      <c r="H2854" s="61"/>
      <c r="K2854" s="99"/>
      <c r="M2854" s="61"/>
      <c r="N2854" s="62"/>
      <c r="Q2854" s="100"/>
      <c r="R2854" s="61"/>
      <c r="S2854" s="62"/>
      <c r="T2854" s="58"/>
      <c r="U2854" s="58"/>
      <c r="V2854" s="58"/>
      <c r="W2854" s="58"/>
      <c r="X2854" s="58"/>
      <c r="Y2854" s="58"/>
      <c r="Z2854" s="58"/>
      <c r="AA2854" s="58"/>
      <c r="AB2854" s="58"/>
      <c r="AC2854" s="62"/>
      <c r="AD2854" s="91"/>
      <c r="AE2854" s="62"/>
      <c r="AF2854" s="62"/>
      <c r="AG2854" s="62"/>
      <c r="AH2854" s="92"/>
      <c r="AI2854" s="62"/>
      <c r="AJ2854" s="62"/>
      <c r="AK2854" s="61"/>
    </row>
    <row r="2855" spans="1:37">
      <c r="A2855" s="93" t="s">
        <v>112</v>
      </c>
      <c r="B2855" s="58"/>
      <c r="C2855" s="59"/>
      <c r="D2855" s="58"/>
      <c r="E2855" s="58"/>
      <c r="F2855" s="94" t="s">
        <v>21</v>
      </c>
      <c r="G2855" s="58"/>
      <c r="H2855" s="59"/>
      <c r="I2855" s="58"/>
      <c r="J2855" s="58"/>
      <c r="K2855" s="94" t="s">
        <v>21</v>
      </c>
      <c r="L2855" s="58"/>
      <c r="M2855" s="59"/>
      <c r="N2855" s="58"/>
      <c r="O2855" s="58"/>
      <c r="P2855" s="94" t="s">
        <v>21</v>
      </c>
      <c r="Q2855" s="101"/>
      <c r="R2855" s="59"/>
      <c r="S2855" s="62"/>
      <c r="T2855" s="62"/>
      <c r="AD2855" s="87" t="s">
        <v>113</v>
      </c>
      <c r="AE2855" s="58"/>
      <c r="AF2855" s="58"/>
      <c r="AG2855" s="58"/>
      <c r="AH2855" s="72"/>
      <c r="AI2855" s="58"/>
      <c r="AJ2855" s="58"/>
      <c r="AK2855" s="59"/>
    </row>
    <row r="2856" spans="1:37">
      <c r="AD2856" s="91" t="s">
        <v>114</v>
      </c>
      <c r="AE2856" s="62"/>
      <c r="AF2856" s="62"/>
      <c r="AG2856" s="62"/>
      <c r="AH2856" s="92"/>
      <c r="AI2856" s="62"/>
      <c r="AJ2856" s="62"/>
      <c r="AK2856" s="61"/>
    </row>
    <row r="2857" spans="1:37">
      <c r="A2857" s="102"/>
      <c r="B2857" s="76"/>
      <c r="C2857" s="76"/>
      <c r="D2857" s="76"/>
      <c r="E2857" s="76" t="s">
        <v>100</v>
      </c>
      <c r="F2857" s="76"/>
      <c r="G2857" s="76"/>
      <c r="H2857" s="76"/>
      <c r="I2857" s="76"/>
      <c r="J2857" s="76"/>
      <c r="K2857" s="76"/>
      <c r="L2857" s="76"/>
      <c r="M2857" s="76"/>
      <c r="N2857" s="85" t="s">
        <v>40</v>
      </c>
      <c r="O2857" s="76"/>
      <c r="P2857" s="76"/>
      <c r="Q2857" s="76"/>
      <c r="R2857" s="76"/>
      <c r="S2857" s="76"/>
      <c r="T2857" s="76" t="s">
        <v>101</v>
      </c>
      <c r="U2857" s="76"/>
      <c r="V2857" s="76"/>
      <c r="W2857" s="76"/>
      <c r="X2857" s="76"/>
      <c r="Y2857" s="76"/>
      <c r="Z2857" s="76"/>
      <c r="AA2857" s="76"/>
      <c r="AB2857" s="80"/>
      <c r="AD2857" s="87" t="s">
        <v>115</v>
      </c>
      <c r="AE2857" s="58"/>
      <c r="AF2857" s="58"/>
      <c r="AG2857" s="58"/>
      <c r="AH2857" s="72"/>
      <c r="AI2857" s="58"/>
      <c r="AJ2857" s="58"/>
      <c r="AK2857" s="59"/>
    </row>
    <row r="2858" spans="1:37">
      <c r="A2858" s="103" t="s">
        <v>116</v>
      </c>
      <c r="B2858" s="104" t="s">
        <v>117</v>
      </c>
      <c r="C2858" s="104"/>
      <c r="D2858" s="104"/>
      <c r="E2858" s="104"/>
      <c r="F2858" s="104"/>
      <c r="G2858" s="105"/>
      <c r="H2858" s="104" t="s">
        <v>118</v>
      </c>
      <c r="I2858" s="104"/>
      <c r="J2858" s="105"/>
      <c r="K2858" s="106" t="s">
        <v>119</v>
      </c>
      <c r="L2858" s="107" t="s">
        <v>120</v>
      </c>
      <c r="M2858" s="108"/>
      <c r="N2858" s="109" t="s">
        <v>94</v>
      </c>
      <c r="O2858" s="105" t="s">
        <v>116</v>
      </c>
      <c r="P2858" s="104" t="s">
        <v>117</v>
      </c>
      <c r="Q2858" s="104"/>
      <c r="R2858" s="104"/>
      <c r="S2858" s="104"/>
      <c r="T2858" s="104"/>
      <c r="U2858" s="105"/>
      <c r="V2858" s="104" t="s">
        <v>118</v>
      </c>
      <c r="W2858" s="104"/>
      <c r="X2858" s="105"/>
      <c r="Y2858" s="106" t="s">
        <v>119</v>
      </c>
      <c r="Z2858" s="107" t="s">
        <v>120</v>
      </c>
      <c r="AA2858" s="108"/>
      <c r="AB2858" s="109" t="s">
        <v>94</v>
      </c>
    </row>
    <row r="2859" spans="1:37">
      <c r="A2859" s="110" t="s">
        <v>121</v>
      </c>
      <c r="B2859" s="111"/>
      <c r="C2859" s="111"/>
      <c r="D2859" s="111"/>
      <c r="E2859" s="111"/>
      <c r="F2859" s="111"/>
      <c r="G2859" s="112"/>
      <c r="H2859" s="111"/>
      <c r="I2859" s="111"/>
      <c r="J2859" s="112"/>
      <c r="K2859" s="113"/>
      <c r="L2859" s="114"/>
      <c r="M2859" s="115"/>
      <c r="N2859" s="116"/>
      <c r="O2859" s="117" t="s">
        <v>121</v>
      </c>
      <c r="P2859" s="111"/>
      <c r="Q2859" s="111"/>
      <c r="R2859" s="111"/>
      <c r="S2859" s="111"/>
      <c r="T2859" s="111"/>
      <c r="U2859" s="112"/>
      <c r="V2859" s="111"/>
      <c r="W2859" s="111"/>
      <c r="X2859" s="112"/>
      <c r="Y2859" s="113"/>
      <c r="Z2859" s="114"/>
      <c r="AA2859" s="115"/>
      <c r="AB2859" s="116"/>
      <c r="AD2859" s="64" t="s">
        <v>122</v>
      </c>
    </row>
    <row r="2860" spans="1:37">
      <c r="A2860" s="110" t="s">
        <v>123</v>
      </c>
      <c r="B2860" s="111"/>
      <c r="C2860" s="111"/>
      <c r="D2860" s="111"/>
      <c r="E2860" s="111"/>
      <c r="F2860" s="111"/>
      <c r="G2860" s="112"/>
      <c r="H2860" s="111"/>
      <c r="I2860" s="111"/>
      <c r="J2860" s="112"/>
      <c r="K2860" s="118"/>
      <c r="L2860" s="119"/>
      <c r="M2860" s="112"/>
      <c r="N2860" s="116"/>
      <c r="O2860" s="117" t="s">
        <v>123</v>
      </c>
      <c r="P2860" s="111"/>
      <c r="Q2860" s="111"/>
      <c r="R2860" s="111"/>
      <c r="S2860" s="111"/>
      <c r="T2860" s="111"/>
      <c r="U2860" s="112"/>
      <c r="V2860" s="111"/>
      <c r="W2860" s="111"/>
      <c r="X2860" s="112"/>
      <c r="Y2860" s="118"/>
      <c r="Z2860" s="119"/>
      <c r="AA2860" s="112"/>
      <c r="AB2860" s="116"/>
      <c r="AD2860" s="120"/>
      <c r="AE2860" s="58"/>
      <c r="AF2860" s="58"/>
      <c r="AG2860" s="58"/>
      <c r="AH2860" s="58"/>
      <c r="AI2860" s="58"/>
      <c r="AJ2860" s="58"/>
      <c r="AK2860" s="58"/>
    </row>
    <row r="2861" spans="1:37">
      <c r="A2861" s="110" t="s">
        <v>124</v>
      </c>
      <c r="B2861" s="111"/>
      <c r="C2861" s="111"/>
      <c r="D2861" s="111"/>
      <c r="E2861" s="111"/>
      <c r="F2861" s="111"/>
      <c r="G2861" s="112"/>
      <c r="H2861" s="111"/>
      <c r="I2861" s="111"/>
      <c r="J2861" s="112"/>
      <c r="K2861" s="118"/>
      <c r="L2861" s="119"/>
      <c r="M2861" s="112"/>
      <c r="N2861" s="116"/>
      <c r="O2861" s="117" t="s">
        <v>124</v>
      </c>
      <c r="P2861" s="111"/>
      <c r="Q2861" s="111"/>
      <c r="R2861" s="111"/>
      <c r="S2861" s="111"/>
      <c r="T2861" s="111"/>
      <c r="U2861" s="112"/>
      <c r="V2861" s="111"/>
      <c r="W2861" s="111"/>
      <c r="X2861" s="112"/>
      <c r="Y2861" s="118"/>
      <c r="Z2861" s="119"/>
      <c r="AA2861" s="112"/>
      <c r="AB2861" s="116"/>
      <c r="AD2861" s="64" t="s">
        <v>96</v>
      </c>
    </row>
    <row r="2862" spans="1:37">
      <c r="A2862" s="110" t="s">
        <v>125</v>
      </c>
      <c r="B2862" s="111"/>
      <c r="C2862" s="111"/>
      <c r="D2862" s="111"/>
      <c r="E2862" s="111"/>
      <c r="F2862" s="111"/>
      <c r="G2862" s="112"/>
      <c r="H2862" s="111"/>
      <c r="I2862" s="111"/>
      <c r="J2862" s="112"/>
      <c r="K2862" s="118"/>
      <c r="L2862" s="119"/>
      <c r="M2862" s="112"/>
      <c r="N2862" s="116"/>
      <c r="O2862" s="117" t="s">
        <v>125</v>
      </c>
      <c r="P2862" s="111"/>
      <c r="Q2862" s="111"/>
      <c r="R2862" s="111"/>
      <c r="S2862" s="111"/>
      <c r="T2862" s="111"/>
      <c r="U2862" s="112"/>
      <c r="V2862" s="111"/>
      <c r="W2862" s="111"/>
      <c r="X2862" s="112"/>
      <c r="Y2862" s="118"/>
      <c r="Z2862" s="119"/>
      <c r="AA2862" s="112"/>
      <c r="AB2862" s="116"/>
      <c r="AD2862" s="120"/>
      <c r="AE2862" s="58"/>
      <c r="AF2862" s="58"/>
      <c r="AG2862" s="58"/>
      <c r="AH2862" s="58"/>
      <c r="AI2862" s="58"/>
      <c r="AJ2862" s="58"/>
      <c r="AK2862" s="58"/>
    </row>
    <row r="2863" spans="1:37">
      <c r="A2863" s="110" t="s">
        <v>126</v>
      </c>
      <c r="B2863" s="111"/>
      <c r="C2863" s="111"/>
      <c r="D2863" s="111"/>
      <c r="E2863" s="111"/>
      <c r="F2863" s="111"/>
      <c r="G2863" s="112"/>
      <c r="H2863" s="111"/>
      <c r="I2863" s="111"/>
      <c r="J2863" s="112"/>
      <c r="K2863" s="118"/>
      <c r="L2863" s="119"/>
      <c r="M2863" s="112"/>
      <c r="N2863" s="116"/>
      <c r="O2863" s="117" t="s">
        <v>126</v>
      </c>
      <c r="P2863" s="111"/>
      <c r="Q2863" s="111"/>
      <c r="R2863" s="111"/>
      <c r="S2863" s="111"/>
      <c r="T2863" s="111"/>
      <c r="U2863" s="112"/>
      <c r="V2863" s="111"/>
      <c r="W2863" s="111"/>
      <c r="X2863" s="112"/>
      <c r="Y2863" s="118"/>
      <c r="Z2863" s="119"/>
      <c r="AA2863" s="112"/>
      <c r="AB2863" s="116"/>
      <c r="AD2863" s="64" t="s">
        <v>127</v>
      </c>
    </row>
    <row r="2864" spans="1:37">
      <c r="A2864" s="121" t="s">
        <v>128</v>
      </c>
      <c r="B2864" s="58"/>
      <c r="C2864" s="58"/>
      <c r="D2864" s="58"/>
      <c r="E2864" s="58"/>
      <c r="F2864" s="58"/>
      <c r="G2864" s="72"/>
      <c r="H2864" s="58"/>
      <c r="I2864" s="58"/>
      <c r="J2864" s="72"/>
      <c r="K2864" s="122"/>
      <c r="L2864" s="123"/>
      <c r="M2864" s="72"/>
      <c r="N2864" s="59"/>
      <c r="O2864" s="124" t="s">
        <v>128</v>
      </c>
      <c r="P2864" s="58"/>
      <c r="Q2864" s="58"/>
      <c r="R2864" s="58"/>
      <c r="S2864" s="58"/>
      <c r="T2864" s="58"/>
      <c r="U2864" s="72"/>
      <c r="V2864" s="58"/>
      <c r="W2864" s="58"/>
      <c r="X2864" s="72"/>
      <c r="Y2864" s="122"/>
      <c r="Z2864" s="123"/>
      <c r="AA2864" s="72"/>
      <c r="AB2864" s="59"/>
      <c r="AD2864" s="125"/>
      <c r="AE2864" s="125" t="str">
        <f>Daten!$A$35</f>
        <v>Fredenbeck</v>
      </c>
      <c r="AF2864" s="58"/>
      <c r="AG2864" s="58"/>
      <c r="AH2864" s="58"/>
      <c r="AI2864" s="58"/>
      <c r="AJ2864" s="58"/>
      <c r="AK2864" s="58"/>
    </row>
    <row r="2865" spans="1:37">
      <c r="A2865" s="65" t="s">
        <v>129</v>
      </c>
      <c r="N2865" s="61"/>
      <c r="O2865" s="64" t="s">
        <v>129</v>
      </c>
      <c r="AB2865" s="61"/>
      <c r="AD2865" s="64" t="s">
        <v>130</v>
      </c>
    </row>
    <row r="2866" spans="1:37">
      <c r="A2866" s="57"/>
      <c r="B2866" s="58"/>
      <c r="C2866" s="58"/>
      <c r="D2866" s="58"/>
      <c r="E2866" s="58"/>
      <c r="F2866" s="58"/>
      <c r="G2866" s="58"/>
      <c r="H2866" s="58"/>
      <c r="I2866" s="58"/>
      <c r="J2866" s="58"/>
      <c r="K2866" s="58"/>
      <c r="L2866" s="58"/>
      <c r="M2866" s="58"/>
      <c r="N2866" s="59"/>
      <c r="O2866" s="58"/>
      <c r="P2866" s="58"/>
      <c r="Q2866" s="58"/>
      <c r="R2866" s="58"/>
      <c r="S2866" s="58"/>
      <c r="T2866" s="58"/>
      <c r="U2866" s="58"/>
      <c r="V2866" s="58"/>
      <c r="W2866" s="58"/>
      <c r="X2866" s="58"/>
      <c r="Y2866" s="58"/>
      <c r="Z2866" s="58"/>
      <c r="AA2866" s="58"/>
      <c r="AB2866" s="59"/>
      <c r="AD2866" s="58"/>
      <c r="AE2866" s="126" t="str">
        <f>Daten!$A$32</f>
        <v>05.05.2017</v>
      </c>
      <c r="AF2866" s="58"/>
      <c r="AG2866" s="58"/>
      <c r="AH2866" s="58"/>
      <c r="AI2866" s="58"/>
      <c r="AJ2866" s="58"/>
      <c r="AK2866" s="58"/>
    </row>
    <row r="2867" spans="1:37">
      <c r="A2867" s="127"/>
    </row>
    <row r="2868" spans="1:37">
      <c r="A2868" s="51" t="s">
        <v>95</v>
      </c>
      <c r="B2868" s="52"/>
      <c r="C2868" s="52"/>
      <c r="D2868" s="52"/>
      <c r="E2868" s="53"/>
      <c r="F2868" s="54" t="s">
        <v>96</v>
      </c>
      <c r="G2868" s="52"/>
      <c r="H2868" s="52"/>
      <c r="I2868" s="52"/>
      <c r="J2868" s="52"/>
      <c r="K2868" s="52"/>
      <c r="L2868" s="52"/>
      <c r="M2868" s="52"/>
      <c r="N2868" s="52"/>
      <c r="O2868" s="52"/>
      <c r="P2868" s="53"/>
      <c r="Q2868" s="54" t="s">
        <v>97</v>
      </c>
      <c r="R2868" s="52"/>
      <c r="S2868" s="52"/>
      <c r="T2868" s="52"/>
      <c r="U2868" s="52"/>
      <c r="V2868" s="52"/>
      <c r="W2868" s="52"/>
      <c r="X2868" s="52"/>
      <c r="Y2868" s="52"/>
      <c r="Z2868" s="52"/>
      <c r="AA2868" s="52"/>
      <c r="AB2868" s="53"/>
      <c r="AC2868" s="55" t="s">
        <v>98</v>
      </c>
    </row>
    <row r="2869" spans="1:37">
      <c r="A2869" s="57"/>
      <c r="B2869" s="58"/>
      <c r="C2869" s="58"/>
      <c r="D2869" s="58"/>
      <c r="E2869" s="59"/>
      <c r="F2869" s="58"/>
      <c r="G2869" s="58"/>
      <c r="H2869" s="58"/>
      <c r="I2869" s="58"/>
      <c r="J2869" s="58"/>
      <c r="K2869" s="58"/>
      <c r="L2869" s="58"/>
      <c r="M2869" s="58"/>
      <c r="N2869" s="58"/>
      <c r="O2869" s="58"/>
      <c r="P2869" s="59"/>
      <c r="Q2869" s="58"/>
      <c r="R2869" s="58" t="e">
        <f ca="1">SamstagHaupt!P113</f>
        <v>#N/A</v>
      </c>
      <c r="S2869" s="58"/>
      <c r="T2869" s="58"/>
      <c r="U2869" s="58"/>
      <c r="V2869" s="58"/>
      <c r="W2869" s="58"/>
      <c r="X2869" s="58"/>
      <c r="Y2869" s="58"/>
      <c r="Z2869" s="58"/>
      <c r="AA2869" s="58">
        <f>SamstagHaupt!N113</f>
        <v>0</v>
      </c>
      <c r="AB2869" s="59"/>
      <c r="AC2869" s="55" t="s">
        <v>99</v>
      </c>
    </row>
    <row r="2870" spans="1:37" ht="15.95" customHeight="1">
      <c r="A2870" s="60" t="s">
        <v>100</v>
      </c>
      <c r="C2870" s="56" t="e">
        <f ca="1">SamstagHaupt!I113</f>
        <v>#N/A</v>
      </c>
      <c r="M2870" s="61"/>
      <c r="N2870" s="62" t="s">
        <v>101</v>
      </c>
      <c r="O2870" s="63"/>
      <c r="P2870" s="56" t="e">
        <f ca="1">SamstagHaupt!M113</f>
        <v>#N/A</v>
      </c>
      <c r="AB2870" s="61"/>
    </row>
    <row r="2871" spans="1:37">
      <c r="A2871" s="57"/>
      <c r="B2871" s="58"/>
      <c r="C2871" s="58"/>
      <c r="M2871" s="61"/>
      <c r="N2871" s="62"/>
      <c r="AB2871" s="61"/>
      <c r="AD2871" s="64" t="s">
        <v>37</v>
      </c>
      <c r="AG2871" s="64" t="s">
        <v>102</v>
      </c>
      <c r="AJ2871" s="64" t="s">
        <v>39</v>
      </c>
    </row>
    <row r="2872" spans="1:37">
      <c r="A2872" s="65" t="s">
        <v>100</v>
      </c>
      <c r="C2872" s="66"/>
      <c r="D2872" s="67"/>
      <c r="E2872" s="67"/>
      <c r="F2872" s="67"/>
      <c r="G2872" s="67"/>
      <c r="H2872" s="68"/>
      <c r="I2872" s="67"/>
      <c r="J2872" s="67"/>
      <c r="K2872" s="67"/>
      <c r="L2872" s="67"/>
      <c r="M2872" s="68"/>
      <c r="N2872" s="67"/>
      <c r="O2872" s="67"/>
      <c r="P2872" s="67"/>
      <c r="Q2872" s="67"/>
      <c r="R2872" s="68"/>
      <c r="S2872" s="67"/>
      <c r="T2872" s="67"/>
      <c r="U2872" s="67"/>
      <c r="V2872" s="67"/>
      <c r="W2872" s="68"/>
      <c r="X2872" s="67"/>
      <c r="Y2872" s="67"/>
      <c r="Z2872" s="67"/>
      <c r="AA2872" s="67"/>
      <c r="AB2872" s="68"/>
      <c r="AC2872" s="62"/>
      <c r="AD2872" s="69"/>
      <c r="AE2872" s="53"/>
      <c r="AF2872" s="62"/>
      <c r="AG2872" s="69"/>
      <c r="AH2872" s="53"/>
      <c r="AJ2872" s="69"/>
      <c r="AK2872" s="53"/>
    </row>
    <row r="2873" spans="1:37">
      <c r="A2873" s="70" t="s">
        <v>101</v>
      </c>
      <c r="B2873" s="58"/>
      <c r="C2873" s="71"/>
      <c r="D2873" s="72"/>
      <c r="E2873" s="72"/>
      <c r="F2873" s="72"/>
      <c r="G2873" s="72"/>
      <c r="H2873" s="59"/>
      <c r="I2873" s="72"/>
      <c r="J2873" s="72"/>
      <c r="K2873" s="72"/>
      <c r="L2873" s="72"/>
      <c r="M2873" s="59"/>
      <c r="N2873" s="72"/>
      <c r="O2873" s="72"/>
      <c r="P2873" s="72"/>
      <c r="Q2873" s="72"/>
      <c r="R2873" s="59"/>
      <c r="S2873" s="72"/>
      <c r="T2873" s="72"/>
      <c r="U2873" s="72"/>
      <c r="V2873" s="72"/>
      <c r="W2873" s="59"/>
      <c r="X2873" s="72"/>
      <c r="Y2873" s="72"/>
      <c r="Z2873" s="72"/>
      <c r="AA2873" s="72"/>
      <c r="AB2873" s="59"/>
      <c r="AC2873" s="62"/>
      <c r="AD2873" s="462">
        <f>SamstagHaupt!C113</f>
        <v>23</v>
      </c>
      <c r="AE2873" s="463"/>
      <c r="AF2873" s="62"/>
      <c r="AG2873" s="462">
        <f>SamstagHaupt!E113</f>
        <v>0</v>
      </c>
      <c r="AH2873" s="463"/>
      <c r="AJ2873" s="462">
        <f>SamstagHaupt!F113</f>
        <v>4</v>
      </c>
      <c r="AK2873" s="463"/>
    </row>
    <row r="2874" spans="1:37">
      <c r="A2874" s="65" t="s">
        <v>100</v>
      </c>
      <c r="C2874" s="66"/>
      <c r="D2874" s="67"/>
      <c r="E2874" s="67"/>
      <c r="F2874" s="67"/>
      <c r="G2874" s="67"/>
      <c r="H2874" s="68"/>
      <c r="I2874" s="67"/>
      <c r="J2874" s="67"/>
      <c r="K2874" s="67"/>
      <c r="L2874" s="67"/>
      <c r="M2874" s="68"/>
      <c r="N2874" s="67"/>
      <c r="O2874" s="67"/>
      <c r="P2874" s="67"/>
      <c r="Q2874" s="67"/>
      <c r="R2874" s="68"/>
      <c r="S2874" s="67"/>
      <c r="T2874" s="67"/>
      <c r="U2874" s="67"/>
      <c r="V2874" s="67"/>
      <c r="W2874" s="68"/>
      <c r="X2874" s="67"/>
      <c r="Y2874" s="67"/>
      <c r="Z2874" s="67"/>
      <c r="AA2874" s="67"/>
      <c r="AB2874" s="68"/>
      <c r="AC2874" s="62"/>
      <c r="AD2874" s="57"/>
      <c r="AE2874" s="59"/>
      <c r="AF2874" s="62"/>
      <c r="AG2874" s="57"/>
      <c r="AH2874" s="59"/>
      <c r="AJ2874" s="57"/>
      <c r="AK2874" s="59"/>
    </row>
    <row r="2875" spans="1:37">
      <c r="A2875" s="70" t="s">
        <v>101</v>
      </c>
      <c r="B2875" s="58"/>
      <c r="C2875" s="71"/>
      <c r="D2875" s="72"/>
      <c r="E2875" s="72"/>
      <c r="F2875" s="72"/>
      <c r="G2875" s="72"/>
      <c r="H2875" s="59"/>
      <c r="I2875" s="72"/>
      <c r="J2875" s="72"/>
      <c r="K2875" s="72"/>
      <c r="L2875" s="72"/>
      <c r="M2875" s="59"/>
      <c r="N2875" s="72"/>
      <c r="O2875" s="72"/>
      <c r="P2875" s="72"/>
      <c r="Q2875" s="72"/>
      <c r="R2875" s="59"/>
      <c r="S2875" s="72"/>
      <c r="T2875" s="72"/>
      <c r="U2875" s="72"/>
      <c r="V2875" s="72"/>
      <c r="W2875" s="59"/>
      <c r="X2875" s="72"/>
      <c r="Y2875" s="72"/>
      <c r="Z2875" s="72"/>
      <c r="AA2875" s="72"/>
      <c r="AB2875" s="59"/>
      <c r="AC2875" s="62"/>
      <c r="AD2875" s="62"/>
      <c r="AE2875" s="62"/>
      <c r="AF2875" s="62"/>
      <c r="AG2875" s="62"/>
    </row>
    <row r="2876" spans="1:37">
      <c r="A2876" s="65" t="s">
        <v>100</v>
      </c>
      <c r="C2876" s="66"/>
      <c r="D2876" s="67"/>
      <c r="E2876" s="67"/>
      <c r="F2876" s="67"/>
      <c r="G2876" s="67"/>
      <c r="H2876" s="68"/>
      <c r="I2876" s="67"/>
      <c r="J2876" s="67"/>
      <c r="K2876" s="67"/>
      <c r="L2876" s="67"/>
      <c r="M2876" s="68"/>
      <c r="N2876" s="67"/>
      <c r="O2876" s="67"/>
      <c r="P2876" s="67"/>
      <c r="Q2876" s="67"/>
      <c r="R2876" s="68"/>
      <c r="S2876" s="67"/>
      <c r="T2876" s="67"/>
      <c r="U2876" s="67"/>
      <c r="V2876" s="67"/>
      <c r="W2876" s="68"/>
      <c r="X2876" s="67"/>
      <c r="Y2876" s="67"/>
      <c r="Z2876" s="67"/>
      <c r="AA2876" s="67"/>
      <c r="AB2876" s="68"/>
      <c r="AC2876" s="62"/>
      <c r="AD2876" s="73" t="s">
        <v>103</v>
      </c>
      <c r="AE2876" s="62"/>
      <c r="AF2876" s="62"/>
      <c r="AG2876" s="62"/>
    </row>
    <row r="2877" spans="1:37">
      <c r="A2877" s="70" t="s">
        <v>101</v>
      </c>
      <c r="B2877" s="58"/>
      <c r="C2877" s="71"/>
      <c r="D2877" s="72"/>
      <c r="E2877" s="72"/>
      <c r="F2877" s="72"/>
      <c r="G2877" s="72"/>
      <c r="H2877" s="59"/>
      <c r="I2877" s="72"/>
      <c r="J2877" s="72"/>
      <c r="K2877" s="72"/>
      <c r="L2877" s="72"/>
      <c r="M2877" s="59"/>
      <c r="N2877" s="72"/>
      <c r="O2877" s="72"/>
      <c r="P2877" s="72"/>
      <c r="Q2877" s="72"/>
      <c r="R2877" s="59"/>
      <c r="S2877" s="72"/>
      <c r="T2877" s="72"/>
      <c r="U2877" s="72"/>
      <c r="V2877" s="72"/>
      <c r="W2877" s="59"/>
      <c r="X2877" s="72"/>
      <c r="Y2877" s="72"/>
      <c r="Z2877" s="72"/>
      <c r="AA2877" s="72"/>
      <c r="AB2877" s="59"/>
      <c r="AC2877" s="62"/>
      <c r="AD2877" s="62"/>
      <c r="AE2877" s="62"/>
      <c r="AF2877" s="62"/>
      <c r="AG2877" s="62"/>
    </row>
    <row r="2878" spans="1:37">
      <c r="A2878" s="65" t="s">
        <v>100</v>
      </c>
      <c r="C2878" s="66"/>
      <c r="D2878" s="67"/>
      <c r="E2878" s="67"/>
      <c r="F2878" s="67"/>
      <c r="G2878" s="67"/>
      <c r="H2878" s="68"/>
      <c r="I2878" s="67"/>
      <c r="J2878" s="67"/>
      <c r="K2878" s="67"/>
      <c r="L2878" s="67"/>
      <c r="M2878" s="68"/>
      <c r="N2878" s="67"/>
      <c r="O2878" s="67"/>
      <c r="P2878" s="67"/>
      <c r="Q2878" s="67"/>
      <c r="R2878" s="68"/>
      <c r="S2878" s="67"/>
      <c r="T2878" s="67"/>
      <c r="U2878" s="67"/>
      <c r="V2878" s="67"/>
      <c r="W2878" s="68"/>
      <c r="X2878" s="67"/>
      <c r="Y2878" s="67"/>
      <c r="Z2878" s="67"/>
      <c r="AA2878" s="67"/>
      <c r="AB2878" s="68"/>
      <c r="AC2878" s="62"/>
      <c r="AD2878" s="74" t="str">
        <f>Daten!$A$31</f>
        <v>DM Senioren 2017</v>
      </c>
      <c r="AE2878" s="58"/>
      <c r="AF2878" s="58"/>
      <c r="AG2878" s="58"/>
      <c r="AH2878" s="58"/>
      <c r="AI2878" s="58"/>
      <c r="AJ2878" s="58"/>
      <c r="AK2878" s="58"/>
    </row>
    <row r="2879" spans="1:37">
      <c r="A2879" s="70" t="s">
        <v>101</v>
      </c>
      <c r="B2879" s="58"/>
      <c r="C2879" s="71"/>
      <c r="D2879" s="72"/>
      <c r="E2879" s="72"/>
      <c r="F2879" s="72"/>
      <c r="G2879" s="72"/>
      <c r="H2879" s="59"/>
      <c r="I2879" s="72"/>
      <c r="J2879" s="72"/>
      <c r="K2879" s="72"/>
      <c r="L2879" s="72"/>
      <c r="M2879" s="59"/>
      <c r="N2879" s="72"/>
      <c r="O2879" s="72"/>
      <c r="P2879" s="72"/>
      <c r="Q2879" s="72"/>
      <c r="R2879" s="59"/>
      <c r="S2879" s="72"/>
      <c r="T2879" s="72"/>
      <c r="U2879" s="72"/>
      <c r="V2879" s="72"/>
      <c r="W2879" s="59"/>
      <c r="X2879" s="72"/>
      <c r="Y2879" s="72"/>
      <c r="Z2879" s="72"/>
      <c r="AA2879" s="72"/>
      <c r="AB2879" s="59"/>
      <c r="AC2879" s="62"/>
      <c r="AD2879" s="75">
        <f>SamstagHaupt!G296</f>
        <v>0</v>
      </c>
      <c r="AE2879" s="76"/>
      <c r="AF2879" s="76"/>
      <c r="AG2879" s="75" t="s">
        <v>34</v>
      </c>
      <c r="AH2879" s="76"/>
      <c r="AI2879" s="76"/>
      <c r="AJ2879" s="76"/>
      <c r="AK2879" s="76"/>
    </row>
    <row r="2880" spans="1:37">
      <c r="A2880" s="65" t="s">
        <v>100</v>
      </c>
      <c r="C2880" s="66"/>
      <c r="D2880" s="67"/>
      <c r="E2880" s="67"/>
      <c r="F2880" s="67"/>
      <c r="G2880" s="67"/>
      <c r="H2880" s="68"/>
      <c r="I2880" s="67"/>
      <c r="J2880" s="67"/>
      <c r="K2880" s="67"/>
      <c r="L2880" s="67"/>
      <c r="M2880" s="68"/>
      <c r="N2880" s="67"/>
      <c r="O2880" s="67"/>
      <c r="P2880" s="67"/>
      <c r="Q2880" s="67"/>
      <c r="R2880" s="68"/>
      <c r="S2880" s="67"/>
      <c r="T2880" s="67"/>
      <c r="U2880" s="67"/>
      <c r="V2880" s="67"/>
      <c r="W2880" s="68"/>
      <c r="X2880" s="67"/>
      <c r="Y2880" s="67"/>
      <c r="Z2880" s="67"/>
      <c r="AA2880" s="67"/>
      <c r="AB2880" s="68"/>
      <c r="AC2880" s="62"/>
      <c r="AD2880" s="77"/>
      <c r="AE2880" s="62"/>
      <c r="AF2880" s="62"/>
      <c r="AG2880" s="62"/>
      <c r="AH2880" s="62"/>
      <c r="AI2880" s="62"/>
      <c r="AJ2880" s="62"/>
      <c r="AK2880" s="62"/>
    </row>
    <row r="2881" spans="1:37">
      <c r="A2881" s="70" t="s">
        <v>101</v>
      </c>
      <c r="B2881" s="58"/>
      <c r="C2881" s="71"/>
      <c r="D2881" s="72"/>
      <c r="E2881" s="72"/>
      <c r="F2881" s="72"/>
      <c r="G2881" s="72"/>
      <c r="H2881" s="59"/>
      <c r="I2881" s="72"/>
      <c r="J2881" s="72"/>
      <c r="K2881" s="72"/>
      <c r="L2881" s="72"/>
      <c r="M2881" s="59"/>
      <c r="N2881" s="72"/>
      <c r="O2881" s="72"/>
      <c r="P2881" s="72"/>
      <c r="Q2881" s="72"/>
      <c r="R2881" s="59"/>
      <c r="S2881" s="72"/>
      <c r="T2881" s="72"/>
      <c r="U2881" s="72"/>
      <c r="V2881" s="72"/>
      <c r="W2881" s="59"/>
      <c r="X2881" s="72"/>
      <c r="Y2881" s="72"/>
      <c r="Z2881" s="72"/>
      <c r="AA2881" s="72"/>
      <c r="AB2881" s="59"/>
      <c r="AC2881" s="62"/>
      <c r="AD2881" s="78" t="s">
        <v>104</v>
      </c>
      <c r="AE2881" s="76"/>
      <c r="AF2881" s="76"/>
      <c r="AG2881" s="76"/>
      <c r="AH2881" s="79"/>
      <c r="AI2881" s="76"/>
      <c r="AJ2881" s="76"/>
      <c r="AK2881" s="80"/>
    </row>
    <row r="2882" spans="1:37">
      <c r="D2882" s="64"/>
      <c r="AD2882" s="81"/>
      <c r="AE2882" s="52"/>
      <c r="AF2882" s="52"/>
      <c r="AG2882" s="52"/>
      <c r="AH2882" s="82"/>
      <c r="AI2882" s="52"/>
      <c r="AJ2882" s="52"/>
      <c r="AK2882" s="53"/>
    </row>
    <row r="2883" spans="1:37">
      <c r="A2883" s="83" t="s">
        <v>105</v>
      </c>
      <c r="B2883" s="76"/>
      <c r="C2883" s="80"/>
      <c r="D2883" s="84"/>
      <c r="E2883" s="84" t="s">
        <v>100</v>
      </c>
      <c r="F2883" s="85" t="s">
        <v>21</v>
      </c>
      <c r="G2883" s="84" t="s">
        <v>101</v>
      </c>
      <c r="H2883" s="86"/>
      <c r="I2883" s="84" t="s">
        <v>106</v>
      </c>
      <c r="J2883" s="84"/>
      <c r="K2883" s="84"/>
      <c r="L2883" s="84"/>
      <c r="M2883" s="86"/>
      <c r="N2883" s="84" t="s">
        <v>107</v>
      </c>
      <c r="O2883" s="84"/>
      <c r="P2883" s="84"/>
      <c r="Q2883" s="84"/>
      <c r="R2883" s="86"/>
      <c r="S2883" s="73"/>
      <c r="T2883" s="73"/>
      <c r="AD2883" s="87" t="s">
        <v>108</v>
      </c>
      <c r="AE2883" s="58"/>
      <c r="AF2883" s="58"/>
      <c r="AG2883" s="58"/>
      <c r="AH2883" s="72"/>
      <c r="AI2883" s="58"/>
      <c r="AJ2883" s="58"/>
      <c r="AK2883" s="59"/>
    </row>
    <row r="2884" spans="1:37">
      <c r="A2884" s="60"/>
      <c r="C2884" s="61"/>
      <c r="H2884" s="61"/>
      <c r="M2884" s="61"/>
      <c r="N2884" s="88"/>
      <c r="O2884" s="89"/>
      <c r="P2884" s="89"/>
      <c r="Q2884" s="89"/>
      <c r="R2884" s="90"/>
      <c r="S2884" s="62"/>
      <c r="T2884" s="56" t="s">
        <v>109</v>
      </c>
      <c r="AD2884" s="91"/>
      <c r="AE2884" s="62"/>
      <c r="AF2884" s="62"/>
      <c r="AG2884" s="62"/>
      <c r="AH2884" s="92"/>
      <c r="AI2884" s="62"/>
      <c r="AJ2884" s="62"/>
      <c r="AK2884" s="61"/>
    </row>
    <row r="2885" spans="1:37">
      <c r="A2885" s="93" t="s">
        <v>110</v>
      </c>
      <c r="B2885" s="58"/>
      <c r="C2885" s="59"/>
      <c r="D2885" s="58"/>
      <c r="E2885" s="58"/>
      <c r="F2885" s="94" t="s">
        <v>21</v>
      </c>
      <c r="G2885" s="58"/>
      <c r="H2885" s="59"/>
      <c r="I2885" s="58"/>
      <c r="J2885" s="58"/>
      <c r="K2885" s="94" t="s">
        <v>21</v>
      </c>
      <c r="L2885" s="58"/>
      <c r="M2885" s="59"/>
      <c r="N2885" s="95"/>
      <c r="O2885" s="95"/>
      <c r="P2885" s="96"/>
      <c r="Q2885" s="97"/>
      <c r="R2885" s="98"/>
      <c r="S2885" s="62"/>
      <c r="T2885" s="62"/>
      <c r="AD2885" s="87" t="s">
        <v>111</v>
      </c>
      <c r="AE2885" s="58"/>
      <c r="AF2885" s="58"/>
      <c r="AG2885" s="58"/>
      <c r="AH2885" s="72"/>
      <c r="AI2885" s="58"/>
      <c r="AJ2885" s="58"/>
      <c r="AK2885" s="59"/>
    </row>
    <row r="2886" spans="1:37">
      <c r="A2886" s="60"/>
      <c r="C2886" s="61"/>
      <c r="H2886" s="61"/>
      <c r="K2886" s="99"/>
      <c r="M2886" s="61"/>
      <c r="N2886" s="62"/>
      <c r="Q2886" s="100"/>
      <c r="R2886" s="61"/>
      <c r="S2886" s="62"/>
      <c r="T2886" s="58"/>
      <c r="U2886" s="58"/>
      <c r="V2886" s="58"/>
      <c r="W2886" s="58"/>
      <c r="X2886" s="58"/>
      <c r="Y2886" s="58"/>
      <c r="Z2886" s="58"/>
      <c r="AA2886" s="58"/>
      <c r="AB2886" s="58"/>
      <c r="AC2886" s="62"/>
      <c r="AD2886" s="91"/>
      <c r="AE2886" s="62"/>
      <c r="AF2886" s="62"/>
      <c r="AG2886" s="62"/>
      <c r="AH2886" s="92"/>
      <c r="AI2886" s="62"/>
      <c r="AJ2886" s="62"/>
      <c r="AK2886" s="61"/>
    </row>
    <row r="2887" spans="1:37">
      <c r="A2887" s="93" t="s">
        <v>112</v>
      </c>
      <c r="B2887" s="58"/>
      <c r="C2887" s="59"/>
      <c r="D2887" s="58"/>
      <c r="E2887" s="58"/>
      <c r="F2887" s="94" t="s">
        <v>21</v>
      </c>
      <c r="G2887" s="58"/>
      <c r="H2887" s="59"/>
      <c r="I2887" s="58"/>
      <c r="J2887" s="58"/>
      <c r="K2887" s="94" t="s">
        <v>21</v>
      </c>
      <c r="L2887" s="58"/>
      <c r="M2887" s="59"/>
      <c r="N2887" s="58"/>
      <c r="O2887" s="58"/>
      <c r="P2887" s="94" t="s">
        <v>21</v>
      </c>
      <c r="Q2887" s="101"/>
      <c r="R2887" s="59"/>
      <c r="S2887" s="62"/>
      <c r="T2887" s="62"/>
      <c r="AD2887" s="87" t="s">
        <v>113</v>
      </c>
      <c r="AE2887" s="58"/>
      <c r="AF2887" s="58"/>
      <c r="AG2887" s="58"/>
      <c r="AH2887" s="72"/>
      <c r="AI2887" s="58"/>
      <c r="AJ2887" s="58"/>
      <c r="AK2887" s="59"/>
    </row>
    <row r="2888" spans="1:37">
      <c r="AD2888" s="91" t="s">
        <v>114</v>
      </c>
      <c r="AE2888" s="62"/>
      <c r="AF2888" s="62"/>
      <c r="AG2888" s="62"/>
      <c r="AH2888" s="92"/>
      <c r="AI2888" s="62"/>
      <c r="AJ2888" s="62"/>
      <c r="AK2888" s="61"/>
    </row>
    <row r="2889" spans="1:37">
      <c r="A2889" s="102"/>
      <c r="B2889" s="76"/>
      <c r="C2889" s="76"/>
      <c r="D2889" s="76"/>
      <c r="E2889" s="76" t="s">
        <v>100</v>
      </c>
      <c r="F2889" s="76"/>
      <c r="G2889" s="76"/>
      <c r="H2889" s="76"/>
      <c r="I2889" s="76"/>
      <c r="J2889" s="76"/>
      <c r="K2889" s="76"/>
      <c r="L2889" s="76"/>
      <c r="M2889" s="76"/>
      <c r="N2889" s="85" t="s">
        <v>40</v>
      </c>
      <c r="O2889" s="76"/>
      <c r="P2889" s="76"/>
      <c r="Q2889" s="76"/>
      <c r="R2889" s="76"/>
      <c r="S2889" s="76"/>
      <c r="T2889" s="76" t="s">
        <v>101</v>
      </c>
      <c r="U2889" s="76"/>
      <c r="V2889" s="76"/>
      <c r="W2889" s="76"/>
      <c r="X2889" s="76"/>
      <c r="Y2889" s="76"/>
      <c r="Z2889" s="76"/>
      <c r="AA2889" s="76"/>
      <c r="AB2889" s="80"/>
      <c r="AD2889" s="87" t="s">
        <v>115</v>
      </c>
      <c r="AE2889" s="58"/>
      <c r="AF2889" s="58"/>
      <c r="AG2889" s="58"/>
      <c r="AH2889" s="72"/>
      <c r="AI2889" s="58"/>
      <c r="AJ2889" s="58"/>
      <c r="AK2889" s="59"/>
    </row>
    <row r="2890" spans="1:37">
      <c r="A2890" s="103" t="s">
        <v>116</v>
      </c>
      <c r="B2890" s="104" t="s">
        <v>117</v>
      </c>
      <c r="C2890" s="104"/>
      <c r="D2890" s="104"/>
      <c r="E2890" s="104"/>
      <c r="F2890" s="104"/>
      <c r="G2890" s="105"/>
      <c r="H2890" s="104" t="s">
        <v>118</v>
      </c>
      <c r="I2890" s="104"/>
      <c r="J2890" s="105"/>
      <c r="K2890" s="106" t="s">
        <v>119</v>
      </c>
      <c r="L2890" s="107" t="s">
        <v>120</v>
      </c>
      <c r="M2890" s="108"/>
      <c r="N2890" s="109" t="s">
        <v>94</v>
      </c>
      <c r="O2890" s="105" t="s">
        <v>116</v>
      </c>
      <c r="P2890" s="104" t="s">
        <v>117</v>
      </c>
      <c r="Q2890" s="104"/>
      <c r="R2890" s="104"/>
      <c r="S2890" s="104"/>
      <c r="T2890" s="104"/>
      <c r="U2890" s="105"/>
      <c r="V2890" s="104" t="s">
        <v>118</v>
      </c>
      <c r="W2890" s="104"/>
      <c r="X2890" s="105"/>
      <c r="Y2890" s="106" t="s">
        <v>119</v>
      </c>
      <c r="Z2890" s="107" t="s">
        <v>120</v>
      </c>
      <c r="AA2890" s="108"/>
      <c r="AB2890" s="109" t="s">
        <v>94</v>
      </c>
    </row>
    <row r="2891" spans="1:37">
      <c r="A2891" s="110" t="s">
        <v>121</v>
      </c>
      <c r="B2891" s="111"/>
      <c r="C2891" s="111"/>
      <c r="D2891" s="111"/>
      <c r="E2891" s="111"/>
      <c r="F2891" s="111"/>
      <c r="G2891" s="112"/>
      <c r="H2891" s="111"/>
      <c r="I2891" s="111"/>
      <c r="J2891" s="112"/>
      <c r="K2891" s="113"/>
      <c r="L2891" s="114"/>
      <c r="M2891" s="115"/>
      <c r="N2891" s="116"/>
      <c r="O2891" s="117" t="s">
        <v>121</v>
      </c>
      <c r="P2891" s="111"/>
      <c r="Q2891" s="111"/>
      <c r="R2891" s="111"/>
      <c r="S2891" s="111"/>
      <c r="T2891" s="111"/>
      <c r="U2891" s="112"/>
      <c r="V2891" s="111"/>
      <c r="W2891" s="111"/>
      <c r="X2891" s="112"/>
      <c r="Y2891" s="113"/>
      <c r="Z2891" s="114"/>
      <c r="AA2891" s="115"/>
      <c r="AB2891" s="116"/>
      <c r="AD2891" s="64" t="s">
        <v>122</v>
      </c>
    </row>
    <row r="2892" spans="1:37">
      <c r="A2892" s="110" t="s">
        <v>123</v>
      </c>
      <c r="B2892" s="111"/>
      <c r="C2892" s="111"/>
      <c r="D2892" s="111"/>
      <c r="E2892" s="111"/>
      <c r="F2892" s="111"/>
      <c r="G2892" s="112"/>
      <c r="H2892" s="111"/>
      <c r="I2892" s="111"/>
      <c r="J2892" s="112"/>
      <c r="K2892" s="118"/>
      <c r="L2892" s="119"/>
      <c r="M2892" s="112"/>
      <c r="N2892" s="116"/>
      <c r="O2892" s="117" t="s">
        <v>123</v>
      </c>
      <c r="P2892" s="111"/>
      <c r="Q2892" s="111"/>
      <c r="R2892" s="111"/>
      <c r="S2892" s="111"/>
      <c r="T2892" s="111"/>
      <c r="U2892" s="112"/>
      <c r="V2892" s="111"/>
      <c r="W2892" s="111"/>
      <c r="X2892" s="112"/>
      <c r="Y2892" s="118"/>
      <c r="Z2892" s="119"/>
      <c r="AA2892" s="112"/>
      <c r="AB2892" s="116"/>
      <c r="AD2892" s="120"/>
      <c r="AE2892" s="58"/>
      <c r="AF2892" s="58"/>
      <c r="AG2892" s="58"/>
      <c r="AH2892" s="58"/>
      <c r="AI2892" s="58"/>
      <c r="AJ2892" s="58"/>
      <c r="AK2892" s="58"/>
    </row>
    <row r="2893" spans="1:37">
      <c r="A2893" s="110" t="s">
        <v>124</v>
      </c>
      <c r="B2893" s="111"/>
      <c r="C2893" s="111"/>
      <c r="D2893" s="111"/>
      <c r="E2893" s="111"/>
      <c r="F2893" s="111"/>
      <c r="G2893" s="112"/>
      <c r="H2893" s="111"/>
      <c r="I2893" s="111"/>
      <c r="J2893" s="112"/>
      <c r="K2893" s="118"/>
      <c r="L2893" s="119"/>
      <c r="M2893" s="112"/>
      <c r="N2893" s="116"/>
      <c r="O2893" s="117" t="s">
        <v>124</v>
      </c>
      <c r="P2893" s="111"/>
      <c r="Q2893" s="111"/>
      <c r="R2893" s="111"/>
      <c r="S2893" s="111"/>
      <c r="T2893" s="111"/>
      <c r="U2893" s="112"/>
      <c r="V2893" s="111"/>
      <c r="W2893" s="111"/>
      <c r="X2893" s="112"/>
      <c r="Y2893" s="118"/>
      <c r="Z2893" s="119"/>
      <c r="AA2893" s="112"/>
      <c r="AB2893" s="116"/>
      <c r="AD2893" s="64" t="s">
        <v>96</v>
      </c>
    </row>
    <row r="2894" spans="1:37">
      <c r="A2894" s="110" t="s">
        <v>125</v>
      </c>
      <c r="B2894" s="111"/>
      <c r="C2894" s="111"/>
      <c r="D2894" s="111"/>
      <c r="E2894" s="111"/>
      <c r="F2894" s="111"/>
      <c r="G2894" s="112"/>
      <c r="H2894" s="111"/>
      <c r="I2894" s="111"/>
      <c r="J2894" s="112"/>
      <c r="K2894" s="118"/>
      <c r="L2894" s="119"/>
      <c r="M2894" s="112"/>
      <c r="N2894" s="116"/>
      <c r="O2894" s="117" t="s">
        <v>125</v>
      </c>
      <c r="P2894" s="111"/>
      <c r="Q2894" s="111"/>
      <c r="R2894" s="111"/>
      <c r="S2894" s="111"/>
      <c r="T2894" s="111"/>
      <c r="U2894" s="112"/>
      <c r="V2894" s="111"/>
      <c r="W2894" s="111"/>
      <c r="X2894" s="112"/>
      <c r="Y2894" s="118"/>
      <c r="Z2894" s="119"/>
      <c r="AA2894" s="112"/>
      <c r="AB2894" s="116"/>
      <c r="AD2894" s="120"/>
      <c r="AE2894" s="58"/>
      <c r="AF2894" s="58"/>
      <c r="AG2894" s="58"/>
      <c r="AH2894" s="58"/>
      <c r="AI2894" s="58"/>
      <c r="AJ2894" s="58"/>
      <c r="AK2894" s="58"/>
    </row>
    <row r="2895" spans="1:37">
      <c r="A2895" s="110" t="s">
        <v>126</v>
      </c>
      <c r="B2895" s="111"/>
      <c r="C2895" s="111"/>
      <c r="D2895" s="111"/>
      <c r="E2895" s="111"/>
      <c r="F2895" s="111"/>
      <c r="G2895" s="112"/>
      <c r="H2895" s="111"/>
      <c r="I2895" s="111"/>
      <c r="J2895" s="112"/>
      <c r="K2895" s="118"/>
      <c r="L2895" s="119"/>
      <c r="M2895" s="112"/>
      <c r="N2895" s="116"/>
      <c r="O2895" s="117" t="s">
        <v>126</v>
      </c>
      <c r="P2895" s="111"/>
      <c r="Q2895" s="111"/>
      <c r="R2895" s="111"/>
      <c r="S2895" s="111"/>
      <c r="T2895" s="111"/>
      <c r="U2895" s="112"/>
      <c r="V2895" s="111"/>
      <c r="W2895" s="111"/>
      <c r="X2895" s="112"/>
      <c r="Y2895" s="118"/>
      <c r="Z2895" s="119"/>
      <c r="AA2895" s="112"/>
      <c r="AB2895" s="116"/>
      <c r="AD2895" s="64" t="s">
        <v>127</v>
      </c>
    </row>
    <row r="2896" spans="1:37">
      <c r="A2896" s="121" t="s">
        <v>128</v>
      </c>
      <c r="B2896" s="58"/>
      <c r="C2896" s="58"/>
      <c r="D2896" s="58"/>
      <c r="E2896" s="58"/>
      <c r="F2896" s="58"/>
      <c r="G2896" s="72"/>
      <c r="H2896" s="58"/>
      <c r="I2896" s="58"/>
      <c r="J2896" s="72"/>
      <c r="K2896" s="122"/>
      <c r="L2896" s="123"/>
      <c r="M2896" s="72"/>
      <c r="N2896" s="59"/>
      <c r="O2896" s="124" t="s">
        <v>128</v>
      </c>
      <c r="P2896" s="58"/>
      <c r="Q2896" s="58"/>
      <c r="R2896" s="58"/>
      <c r="S2896" s="58"/>
      <c r="T2896" s="58"/>
      <c r="U2896" s="72"/>
      <c r="V2896" s="58"/>
      <c r="W2896" s="58"/>
      <c r="X2896" s="72"/>
      <c r="Y2896" s="122"/>
      <c r="Z2896" s="123"/>
      <c r="AA2896" s="72"/>
      <c r="AB2896" s="59"/>
      <c r="AD2896" s="120"/>
      <c r="AE2896" s="125" t="str">
        <f>Daten!$A$35</f>
        <v>Fredenbeck</v>
      </c>
      <c r="AF2896" s="58"/>
      <c r="AG2896" s="58"/>
      <c r="AH2896" s="58"/>
      <c r="AI2896" s="58"/>
      <c r="AJ2896" s="58"/>
      <c r="AK2896" s="58"/>
    </row>
    <row r="2897" spans="1:37">
      <c r="A2897" s="65" t="s">
        <v>129</v>
      </c>
      <c r="N2897" s="61"/>
      <c r="O2897" s="64" t="s">
        <v>129</v>
      </c>
      <c r="AB2897" s="61"/>
      <c r="AD2897" s="64" t="s">
        <v>130</v>
      </c>
    </row>
    <row r="2898" spans="1:37">
      <c r="A2898" s="57"/>
      <c r="B2898" s="58"/>
      <c r="C2898" s="58"/>
      <c r="D2898" s="58"/>
      <c r="E2898" s="58"/>
      <c r="F2898" s="58"/>
      <c r="G2898" s="58"/>
      <c r="H2898" s="58"/>
      <c r="I2898" s="58"/>
      <c r="J2898" s="58"/>
      <c r="K2898" s="58"/>
      <c r="L2898" s="58"/>
      <c r="M2898" s="58"/>
      <c r="N2898" s="59"/>
      <c r="O2898" s="58"/>
      <c r="P2898" s="58"/>
      <c r="Q2898" s="58"/>
      <c r="R2898" s="58"/>
      <c r="S2898" s="58"/>
      <c r="T2898" s="58"/>
      <c r="U2898" s="58"/>
      <c r="V2898" s="58"/>
      <c r="W2898" s="58"/>
      <c r="X2898" s="58"/>
      <c r="Y2898" s="58"/>
      <c r="Z2898" s="58"/>
      <c r="AA2898" s="58"/>
      <c r="AB2898" s="59"/>
      <c r="AD2898" s="58"/>
      <c r="AE2898" s="126" t="str">
        <f>Daten!$A$32</f>
        <v>05.05.2017</v>
      </c>
      <c r="AF2898" s="58"/>
      <c r="AG2898" s="58"/>
      <c r="AH2898" s="58"/>
      <c r="AI2898" s="58"/>
      <c r="AJ2898" s="58"/>
      <c r="AK2898" s="58"/>
    </row>
    <row r="2899" spans="1:37">
      <c r="A2899" s="51" t="s">
        <v>95</v>
      </c>
      <c r="B2899" s="52"/>
      <c r="C2899" s="52"/>
      <c r="D2899" s="52"/>
      <c r="E2899" s="53"/>
      <c r="F2899" s="54" t="s">
        <v>96</v>
      </c>
      <c r="G2899" s="52"/>
      <c r="H2899" s="52"/>
      <c r="I2899" s="52"/>
      <c r="J2899" s="52"/>
      <c r="K2899" s="52"/>
      <c r="L2899" s="52"/>
      <c r="M2899" s="52"/>
      <c r="N2899" s="52"/>
      <c r="O2899" s="52"/>
      <c r="P2899" s="53"/>
      <c r="Q2899" s="54" t="s">
        <v>97</v>
      </c>
      <c r="R2899" s="52"/>
      <c r="S2899" s="52"/>
      <c r="T2899" s="52"/>
      <c r="U2899" s="52"/>
      <c r="V2899" s="52"/>
      <c r="W2899" s="52"/>
      <c r="X2899" s="52"/>
      <c r="Y2899" s="52"/>
      <c r="Z2899" s="52"/>
      <c r="AA2899" s="52"/>
      <c r="AB2899" s="53"/>
      <c r="AC2899" s="55" t="s">
        <v>98</v>
      </c>
    </row>
    <row r="2900" spans="1:37">
      <c r="A2900" s="57"/>
      <c r="B2900" s="58"/>
      <c r="C2900" s="58"/>
      <c r="D2900" s="58"/>
      <c r="E2900" s="59"/>
      <c r="F2900" s="58"/>
      <c r="G2900" s="58"/>
      <c r="H2900" s="58"/>
      <c r="I2900" s="58"/>
      <c r="J2900" s="58"/>
      <c r="K2900" s="58"/>
      <c r="L2900" s="58"/>
      <c r="M2900" s="58"/>
      <c r="N2900" s="58"/>
      <c r="O2900" s="58"/>
      <c r="P2900" s="59"/>
      <c r="Q2900" s="58"/>
      <c r="R2900" s="58" t="e">
        <f ca="1">SamstagHaupt!P114</f>
        <v>#N/A</v>
      </c>
      <c r="S2900" s="58"/>
      <c r="T2900" s="58"/>
      <c r="U2900" s="58"/>
      <c r="V2900" s="58"/>
      <c r="W2900" s="58"/>
      <c r="X2900" s="58"/>
      <c r="Y2900" s="58"/>
      <c r="Z2900" s="58"/>
      <c r="AA2900" s="58">
        <f>SamstagHaupt!N114</f>
        <v>0</v>
      </c>
      <c r="AB2900" s="59"/>
      <c r="AC2900" s="55" t="s">
        <v>99</v>
      </c>
    </row>
    <row r="2901" spans="1:37" ht="15.95" customHeight="1">
      <c r="A2901" s="60" t="s">
        <v>100</v>
      </c>
      <c r="C2901" s="56" t="e">
        <f ca="1">SamstagHaupt!I114</f>
        <v>#N/A</v>
      </c>
      <c r="M2901" s="61"/>
      <c r="N2901" s="62" t="s">
        <v>101</v>
      </c>
      <c r="O2901" s="63"/>
      <c r="P2901" s="56" t="e">
        <f ca="1">SamstagHaupt!M114</f>
        <v>#N/A</v>
      </c>
      <c r="AB2901" s="61"/>
    </row>
    <row r="2902" spans="1:37">
      <c r="A2902" s="57"/>
      <c r="B2902" s="58"/>
      <c r="C2902" s="58"/>
      <c r="M2902" s="61"/>
      <c r="N2902" s="62"/>
      <c r="AB2902" s="61"/>
      <c r="AD2902" s="64" t="s">
        <v>37</v>
      </c>
      <c r="AG2902" s="64" t="s">
        <v>102</v>
      </c>
      <c r="AJ2902" s="64" t="s">
        <v>39</v>
      </c>
    </row>
    <row r="2903" spans="1:37">
      <c r="A2903" s="65" t="s">
        <v>100</v>
      </c>
      <c r="C2903" s="66"/>
      <c r="D2903" s="67"/>
      <c r="E2903" s="67"/>
      <c r="F2903" s="67"/>
      <c r="G2903" s="67"/>
      <c r="H2903" s="68"/>
      <c r="I2903" s="67"/>
      <c r="J2903" s="67"/>
      <c r="K2903" s="67"/>
      <c r="L2903" s="67"/>
      <c r="M2903" s="68"/>
      <c r="N2903" s="67"/>
      <c r="O2903" s="67"/>
      <c r="P2903" s="67"/>
      <c r="Q2903" s="67"/>
      <c r="R2903" s="68"/>
      <c r="S2903" s="67"/>
      <c r="T2903" s="67"/>
      <c r="U2903" s="67"/>
      <c r="V2903" s="67"/>
      <c r="W2903" s="68"/>
      <c r="X2903" s="67"/>
      <c r="Y2903" s="67"/>
      <c r="Z2903" s="67"/>
      <c r="AA2903" s="67"/>
      <c r="AB2903" s="68"/>
      <c r="AC2903" s="62"/>
      <c r="AD2903" s="69"/>
      <c r="AE2903" s="53"/>
      <c r="AF2903" s="62"/>
      <c r="AG2903" s="69"/>
      <c r="AH2903" s="53"/>
      <c r="AJ2903" s="69"/>
      <c r="AK2903" s="53"/>
    </row>
    <row r="2904" spans="1:37">
      <c r="A2904" s="70" t="s">
        <v>101</v>
      </c>
      <c r="B2904" s="58"/>
      <c r="C2904" s="71"/>
      <c r="D2904" s="72"/>
      <c r="E2904" s="72"/>
      <c r="F2904" s="72"/>
      <c r="G2904" s="72"/>
      <c r="H2904" s="59"/>
      <c r="I2904" s="72"/>
      <c r="J2904" s="72"/>
      <c r="K2904" s="72"/>
      <c r="L2904" s="72"/>
      <c r="M2904" s="59"/>
      <c r="N2904" s="72"/>
      <c r="O2904" s="72"/>
      <c r="P2904" s="72"/>
      <c r="Q2904" s="72"/>
      <c r="R2904" s="59"/>
      <c r="S2904" s="72"/>
      <c r="T2904" s="72"/>
      <c r="U2904" s="72"/>
      <c r="V2904" s="72"/>
      <c r="W2904" s="59"/>
      <c r="X2904" s="72"/>
      <c r="Y2904" s="72"/>
      <c r="Z2904" s="72"/>
      <c r="AA2904" s="72"/>
      <c r="AB2904" s="59"/>
      <c r="AC2904" s="62"/>
      <c r="AD2904" s="462">
        <f>SamstagHaupt!C114</f>
        <v>24</v>
      </c>
      <c r="AE2904" s="463"/>
      <c r="AF2904" s="62"/>
      <c r="AG2904" s="462">
        <f>SamstagHaupt!E114</f>
        <v>91</v>
      </c>
      <c r="AH2904" s="463"/>
      <c r="AJ2904" s="462">
        <f>SamstagHaupt!F114</f>
        <v>1</v>
      </c>
      <c r="AK2904" s="463"/>
    </row>
    <row r="2905" spans="1:37">
      <c r="A2905" s="65" t="s">
        <v>100</v>
      </c>
      <c r="C2905" s="66"/>
      <c r="D2905" s="67"/>
      <c r="E2905" s="67"/>
      <c r="F2905" s="67"/>
      <c r="G2905" s="67"/>
      <c r="H2905" s="68"/>
      <c r="I2905" s="67"/>
      <c r="J2905" s="67"/>
      <c r="K2905" s="67"/>
      <c r="L2905" s="67"/>
      <c r="M2905" s="68"/>
      <c r="N2905" s="67"/>
      <c r="O2905" s="67"/>
      <c r="P2905" s="67"/>
      <c r="Q2905" s="67"/>
      <c r="R2905" s="68"/>
      <c r="S2905" s="67"/>
      <c r="T2905" s="67"/>
      <c r="U2905" s="67"/>
      <c r="V2905" s="67"/>
      <c r="W2905" s="68"/>
      <c r="X2905" s="67"/>
      <c r="Y2905" s="67"/>
      <c r="Z2905" s="67"/>
      <c r="AA2905" s="67"/>
      <c r="AB2905" s="68"/>
      <c r="AC2905" s="62"/>
      <c r="AD2905" s="57"/>
      <c r="AE2905" s="59"/>
      <c r="AF2905" s="62"/>
      <c r="AG2905" s="57"/>
      <c r="AH2905" s="59"/>
      <c r="AJ2905" s="57"/>
      <c r="AK2905" s="59"/>
    </row>
    <row r="2906" spans="1:37">
      <c r="A2906" s="70" t="s">
        <v>101</v>
      </c>
      <c r="B2906" s="58"/>
      <c r="C2906" s="71"/>
      <c r="D2906" s="72"/>
      <c r="E2906" s="72"/>
      <c r="F2906" s="72"/>
      <c r="G2906" s="72"/>
      <c r="H2906" s="59"/>
      <c r="I2906" s="72"/>
      <c r="J2906" s="72"/>
      <c r="K2906" s="72"/>
      <c r="L2906" s="72"/>
      <c r="M2906" s="59"/>
      <c r="N2906" s="72"/>
      <c r="O2906" s="72"/>
      <c r="P2906" s="72"/>
      <c r="Q2906" s="72"/>
      <c r="R2906" s="59"/>
      <c r="S2906" s="72"/>
      <c r="T2906" s="72"/>
      <c r="U2906" s="72"/>
      <c r="V2906" s="72"/>
      <c r="W2906" s="59"/>
      <c r="X2906" s="72"/>
      <c r="Y2906" s="72"/>
      <c r="Z2906" s="72"/>
      <c r="AA2906" s="72"/>
      <c r="AB2906" s="59"/>
      <c r="AC2906" s="62"/>
      <c r="AD2906" s="62"/>
      <c r="AE2906" s="62"/>
      <c r="AF2906" s="62"/>
      <c r="AG2906" s="62"/>
    </row>
    <row r="2907" spans="1:37">
      <c r="A2907" s="65" t="s">
        <v>100</v>
      </c>
      <c r="C2907" s="66"/>
      <c r="D2907" s="67"/>
      <c r="E2907" s="67"/>
      <c r="F2907" s="67"/>
      <c r="G2907" s="67"/>
      <c r="H2907" s="68"/>
      <c r="I2907" s="67"/>
      <c r="J2907" s="67"/>
      <c r="K2907" s="67"/>
      <c r="L2907" s="67"/>
      <c r="M2907" s="68"/>
      <c r="N2907" s="67"/>
      <c r="O2907" s="67"/>
      <c r="P2907" s="67"/>
      <c r="Q2907" s="67"/>
      <c r="R2907" s="68"/>
      <c r="S2907" s="67"/>
      <c r="T2907" s="67"/>
      <c r="U2907" s="67"/>
      <c r="V2907" s="67"/>
      <c r="W2907" s="68"/>
      <c r="X2907" s="67"/>
      <c r="Y2907" s="67"/>
      <c r="Z2907" s="67"/>
      <c r="AA2907" s="67"/>
      <c r="AB2907" s="68"/>
      <c r="AC2907" s="62"/>
      <c r="AD2907" s="73" t="s">
        <v>103</v>
      </c>
      <c r="AE2907" s="62"/>
      <c r="AF2907" s="62"/>
      <c r="AG2907" s="62"/>
    </row>
    <row r="2908" spans="1:37">
      <c r="A2908" s="70" t="s">
        <v>101</v>
      </c>
      <c r="B2908" s="58"/>
      <c r="C2908" s="71"/>
      <c r="D2908" s="72"/>
      <c r="E2908" s="72"/>
      <c r="F2908" s="72"/>
      <c r="G2908" s="72"/>
      <c r="H2908" s="59"/>
      <c r="I2908" s="72"/>
      <c r="J2908" s="72"/>
      <c r="K2908" s="72"/>
      <c r="L2908" s="72"/>
      <c r="M2908" s="59"/>
      <c r="N2908" s="72"/>
      <c r="O2908" s="72"/>
      <c r="P2908" s="72"/>
      <c r="Q2908" s="72"/>
      <c r="R2908" s="59"/>
      <c r="S2908" s="72"/>
      <c r="T2908" s="72"/>
      <c r="U2908" s="72"/>
      <c r="V2908" s="72"/>
      <c r="W2908" s="59"/>
      <c r="X2908" s="72"/>
      <c r="Y2908" s="72"/>
      <c r="Z2908" s="72"/>
      <c r="AA2908" s="72"/>
      <c r="AB2908" s="59"/>
      <c r="AC2908" s="62"/>
      <c r="AD2908" s="62"/>
      <c r="AE2908" s="62"/>
      <c r="AF2908" s="62"/>
      <c r="AG2908" s="62"/>
    </row>
    <row r="2909" spans="1:37">
      <c r="A2909" s="65" t="s">
        <v>100</v>
      </c>
      <c r="C2909" s="66"/>
      <c r="D2909" s="67"/>
      <c r="E2909" s="67"/>
      <c r="F2909" s="67"/>
      <c r="G2909" s="67"/>
      <c r="H2909" s="68"/>
      <c r="I2909" s="67"/>
      <c r="J2909" s="67"/>
      <c r="K2909" s="67"/>
      <c r="L2909" s="67"/>
      <c r="M2909" s="68"/>
      <c r="N2909" s="67"/>
      <c r="O2909" s="67"/>
      <c r="P2909" s="67"/>
      <c r="Q2909" s="67"/>
      <c r="R2909" s="68"/>
      <c r="S2909" s="67"/>
      <c r="T2909" s="67"/>
      <c r="U2909" s="67"/>
      <c r="V2909" s="67"/>
      <c r="W2909" s="68"/>
      <c r="X2909" s="67"/>
      <c r="Y2909" s="67"/>
      <c r="Z2909" s="67"/>
      <c r="AA2909" s="67"/>
      <c r="AB2909" s="68"/>
      <c r="AC2909" s="62"/>
      <c r="AD2909" s="74" t="str">
        <f>Daten!$A$31</f>
        <v>DM Senioren 2017</v>
      </c>
      <c r="AE2909" s="58"/>
      <c r="AF2909" s="58"/>
      <c r="AG2909" s="58"/>
      <c r="AH2909" s="58"/>
      <c r="AI2909" s="58"/>
      <c r="AJ2909" s="58"/>
      <c r="AK2909" s="58"/>
    </row>
    <row r="2910" spans="1:37">
      <c r="A2910" s="70" t="s">
        <v>101</v>
      </c>
      <c r="B2910" s="58"/>
      <c r="C2910" s="71"/>
      <c r="D2910" s="72"/>
      <c r="E2910" s="72"/>
      <c r="F2910" s="72"/>
      <c r="G2910" s="72"/>
      <c r="H2910" s="59"/>
      <c r="I2910" s="72"/>
      <c r="J2910" s="72"/>
      <c r="K2910" s="72"/>
      <c r="L2910" s="72"/>
      <c r="M2910" s="59"/>
      <c r="N2910" s="72"/>
      <c r="O2910" s="72"/>
      <c r="P2910" s="72"/>
      <c r="Q2910" s="72"/>
      <c r="R2910" s="59"/>
      <c r="S2910" s="72"/>
      <c r="T2910" s="72"/>
      <c r="U2910" s="72"/>
      <c r="V2910" s="72"/>
      <c r="W2910" s="59"/>
      <c r="X2910" s="72"/>
      <c r="Y2910" s="72"/>
      <c r="Z2910" s="72"/>
      <c r="AA2910" s="72"/>
      <c r="AB2910" s="59"/>
      <c r="AC2910" s="62"/>
      <c r="AD2910" s="75">
        <f>SamstagHaupt!G114</f>
        <v>0</v>
      </c>
      <c r="AE2910" s="76"/>
      <c r="AF2910" s="76"/>
      <c r="AG2910" s="75" t="s">
        <v>34</v>
      </c>
      <c r="AH2910" s="76"/>
      <c r="AI2910" s="76"/>
      <c r="AJ2910" s="76"/>
      <c r="AK2910" s="76"/>
    </row>
    <row r="2911" spans="1:37">
      <c r="A2911" s="65" t="s">
        <v>100</v>
      </c>
      <c r="C2911" s="66"/>
      <c r="D2911" s="67"/>
      <c r="E2911" s="67"/>
      <c r="F2911" s="67"/>
      <c r="G2911" s="67"/>
      <c r="H2911" s="68"/>
      <c r="I2911" s="67"/>
      <c r="J2911" s="67"/>
      <c r="K2911" s="67"/>
      <c r="L2911" s="67"/>
      <c r="M2911" s="68"/>
      <c r="N2911" s="67"/>
      <c r="O2911" s="67"/>
      <c r="P2911" s="67"/>
      <c r="Q2911" s="67"/>
      <c r="R2911" s="68"/>
      <c r="S2911" s="67"/>
      <c r="T2911" s="67"/>
      <c r="U2911" s="67"/>
      <c r="V2911" s="67"/>
      <c r="W2911" s="68"/>
      <c r="X2911" s="67"/>
      <c r="Y2911" s="67"/>
      <c r="Z2911" s="67"/>
      <c r="AA2911" s="67"/>
      <c r="AB2911" s="68"/>
      <c r="AC2911" s="62"/>
      <c r="AD2911" s="77"/>
      <c r="AE2911" s="62"/>
      <c r="AF2911" s="62"/>
      <c r="AG2911" s="62"/>
      <c r="AH2911" s="62"/>
      <c r="AI2911" s="62"/>
      <c r="AJ2911" s="62"/>
      <c r="AK2911" s="62"/>
    </row>
    <row r="2912" spans="1:37">
      <c r="A2912" s="70" t="s">
        <v>101</v>
      </c>
      <c r="B2912" s="58"/>
      <c r="C2912" s="71"/>
      <c r="D2912" s="72"/>
      <c r="E2912" s="72"/>
      <c r="F2912" s="72"/>
      <c r="G2912" s="72"/>
      <c r="H2912" s="59"/>
      <c r="I2912" s="72"/>
      <c r="J2912" s="72"/>
      <c r="K2912" s="72"/>
      <c r="L2912" s="72"/>
      <c r="M2912" s="59"/>
      <c r="N2912" s="72"/>
      <c r="O2912" s="72"/>
      <c r="P2912" s="72"/>
      <c r="Q2912" s="72"/>
      <c r="R2912" s="59"/>
      <c r="S2912" s="72"/>
      <c r="T2912" s="72"/>
      <c r="U2912" s="72"/>
      <c r="V2912" s="72"/>
      <c r="W2912" s="59"/>
      <c r="X2912" s="72"/>
      <c r="Y2912" s="72"/>
      <c r="Z2912" s="72"/>
      <c r="AA2912" s="72"/>
      <c r="AB2912" s="59"/>
      <c r="AC2912" s="62"/>
      <c r="AD2912" s="78" t="s">
        <v>104</v>
      </c>
      <c r="AE2912" s="76"/>
      <c r="AF2912" s="76"/>
      <c r="AG2912" s="76"/>
      <c r="AH2912" s="79"/>
      <c r="AI2912" s="76"/>
      <c r="AJ2912" s="76"/>
      <c r="AK2912" s="80"/>
    </row>
    <row r="2913" spans="1:37">
      <c r="D2913" s="64"/>
      <c r="AD2913" s="81"/>
      <c r="AE2913" s="52"/>
      <c r="AF2913" s="52"/>
      <c r="AG2913" s="52"/>
      <c r="AH2913" s="82"/>
      <c r="AI2913" s="52"/>
      <c r="AJ2913" s="52"/>
      <c r="AK2913" s="53"/>
    </row>
    <row r="2914" spans="1:37">
      <c r="A2914" s="83" t="s">
        <v>105</v>
      </c>
      <c r="B2914" s="76"/>
      <c r="C2914" s="80"/>
      <c r="D2914" s="84"/>
      <c r="E2914" s="84" t="s">
        <v>100</v>
      </c>
      <c r="F2914" s="85" t="s">
        <v>21</v>
      </c>
      <c r="G2914" s="84" t="s">
        <v>101</v>
      </c>
      <c r="H2914" s="86"/>
      <c r="I2914" s="84" t="s">
        <v>106</v>
      </c>
      <c r="J2914" s="84"/>
      <c r="K2914" s="84"/>
      <c r="L2914" s="84"/>
      <c r="M2914" s="86"/>
      <c r="N2914" s="84" t="s">
        <v>107</v>
      </c>
      <c r="O2914" s="84"/>
      <c r="P2914" s="84"/>
      <c r="Q2914" s="84"/>
      <c r="R2914" s="86"/>
      <c r="S2914" s="73"/>
      <c r="T2914" s="73"/>
      <c r="AD2914" s="87" t="s">
        <v>108</v>
      </c>
      <c r="AE2914" s="58"/>
      <c r="AF2914" s="58"/>
      <c r="AG2914" s="58"/>
      <c r="AH2914" s="72"/>
      <c r="AI2914" s="58"/>
      <c r="AJ2914" s="58"/>
      <c r="AK2914" s="59"/>
    </row>
    <row r="2915" spans="1:37">
      <c r="A2915" s="60"/>
      <c r="C2915" s="61"/>
      <c r="H2915" s="61"/>
      <c r="M2915" s="61"/>
      <c r="N2915" s="88"/>
      <c r="O2915" s="89"/>
      <c r="P2915" s="89"/>
      <c r="Q2915" s="89"/>
      <c r="R2915" s="90"/>
      <c r="S2915" s="62"/>
      <c r="T2915" s="56" t="s">
        <v>109</v>
      </c>
      <c r="AD2915" s="91"/>
      <c r="AE2915" s="62"/>
      <c r="AF2915" s="62"/>
      <c r="AG2915" s="62"/>
      <c r="AH2915" s="92"/>
      <c r="AI2915" s="62"/>
      <c r="AJ2915" s="62"/>
      <c r="AK2915" s="61"/>
    </row>
    <row r="2916" spans="1:37">
      <c r="A2916" s="93" t="s">
        <v>110</v>
      </c>
      <c r="B2916" s="58"/>
      <c r="C2916" s="59"/>
      <c r="D2916" s="58"/>
      <c r="E2916" s="58"/>
      <c r="F2916" s="94" t="s">
        <v>21</v>
      </c>
      <c r="G2916" s="58"/>
      <c r="H2916" s="59"/>
      <c r="I2916" s="58"/>
      <c r="J2916" s="58"/>
      <c r="K2916" s="94" t="s">
        <v>21</v>
      </c>
      <c r="L2916" s="58"/>
      <c r="M2916" s="59"/>
      <c r="N2916" s="95"/>
      <c r="O2916" s="95"/>
      <c r="P2916" s="96"/>
      <c r="Q2916" s="97"/>
      <c r="R2916" s="98"/>
      <c r="S2916" s="62"/>
      <c r="T2916" s="62"/>
      <c r="AD2916" s="87" t="s">
        <v>111</v>
      </c>
      <c r="AE2916" s="58"/>
      <c r="AF2916" s="58"/>
      <c r="AG2916" s="58"/>
      <c r="AH2916" s="72"/>
      <c r="AI2916" s="58"/>
      <c r="AJ2916" s="58"/>
      <c r="AK2916" s="59"/>
    </row>
    <row r="2917" spans="1:37">
      <c r="A2917" s="60"/>
      <c r="C2917" s="61"/>
      <c r="H2917" s="61"/>
      <c r="K2917" s="99"/>
      <c r="M2917" s="61"/>
      <c r="N2917" s="62"/>
      <c r="Q2917" s="100"/>
      <c r="R2917" s="61"/>
      <c r="S2917" s="62"/>
      <c r="T2917" s="58"/>
      <c r="U2917" s="58"/>
      <c r="V2917" s="58"/>
      <c r="W2917" s="58"/>
      <c r="X2917" s="58"/>
      <c r="Y2917" s="58"/>
      <c r="Z2917" s="58"/>
      <c r="AA2917" s="58"/>
      <c r="AB2917" s="58"/>
      <c r="AC2917" s="62"/>
      <c r="AD2917" s="91"/>
      <c r="AE2917" s="62"/>
      <c r="AF2917" s="62"/>
      <c r="AG2917" s="62"/>
      <c r="AH2917" s="92"/>
      <c r="AI2917" s="62"/>
      <c r="AJ2917" s="62"/>
      <c r="AK2917" s="61"/>
    </row>
    <row r="2918" spans="1:37">
      <c r="A2918" s="93" t="s">
        <v>112</v>
      </c>
      <c r="B2918" s="58"/>
      <c r="C2918" s="59"/>
      <c r="D2918" s="58"/>
      <c r="E2918" s="58"/>
      <c r="F2918" s="94" t="s">
        <v>21</v>
      </c>
      <c r="G2918" s="58"/>
      <c r="H2918" s="59"/>
      <c r="I2918" s="58"/>
      <c r="J2918" s="58"/>
      <c r="K2918" s="94" t="s">
        <v>21</v>
      </c>
      <c r="L2918" s="58"/>
      <c r="M2918" s="59"/>
      <c r="N2918" s="58"/>
      <c r="O2918" s="58"/>
      <c r="P2918" s="94" t="s">
        <v>21</v>
      </c>
      <c r="Q2918" s="101"/>
      <c r="R2918" s="59"/>
      <c r="S2918" s="62"/>
      <c r="T2918" s="62"/>
      <c r="AD2918" s="87" t="s">
        <v>113</v>
      </c>
      <c r="AE2918" s="58"/>
      <c r="AF2918" s="58"/>
      <c r="AG2918" s="58"/>
      <c r="AH2918" s="72"/>
      <c r="AI2918" s="58"/>
      <c r="AJ2918" s="58"/>
      <c r="AK2918" s="59"/>
    </row>
    <row r="2919" spans="1:37">
      <c r="AD2919" s="91" t="s">
        <v>114</v>
      </c>
      <c r="AE2919" s="62"/>
      <c r="AF2919" s="62"/>
      <c r="AG2919" s="62"/>
      <c r="AH2919" s="92"/>
      <c r="AI2919" s="62"/>
      <c r="AJ2919" s="62"/>
      <c r="AK2919" s="61"/>
    </row>
    <row r="2920" spans="1:37">
      <c r="A2920" s="102"/>
      <c r="B2920" s="76"/>
      <c r="C2920" s="76"/>
      <c r="D2920" s="76"/>
      <c r="E2920" s="76" t="s">
        <v>100</v>
      </c>
      <c r="F2920" s="76"/>
      <c r="G2920" s="76"/>
      <c r="H2920" s="76"/>
      <c r="I2920" s="76"/>
      <c r="J2920" s="76"/>
      <c r="K2920" s="76"/>
      <c r="L2920" s="76"/>
      <c r="M2920" s="76"/>
      <c r="N2920" s="85" t="s">
        <v>40</v>
      </c>
      <c r="O2920" s="76"/>
      <c r="P2920" s="76"/>
      <c r="Q2920" s="76"/>
      <c r="R2920" s="76"/>
      <c r="S2920" s="76"/>
      <c r="T2920" s="76" t="s">
        <v>101</v>
      </c>
      <c r="U2920" s="76"/>
      <c r="V2920" s="76"/>
      <c r="W2920" s="76"/>
      <c r="X2920" s="76"/>
      <c r="Y2920" s="76"/>
      <c r="Z2920" s="76"/>
      <c r="AA2920" s="76"/>
      <c r="AB2920" s="80"/>
      <c r="AD2920" s="87" t="s">
        <v>115</v>
      </c>
      <c r="AE2920" s="58"/>
      <c r="AF2920" s="58"/>
      <c r="AG2920" s="58"/>
      <c r="AH2920" s="72"/>
      <c r="AI2920" s="58"/>
      <c r="AJ2920" s="58"/>
      <c r="AK2920" s="59"/>
    </row>
    <row r="2921" spans="1:37">
      <c r="A2921" s="103" t="s">
        <v>116</v>
      </c>
      <c r="B2921" s="104" t="s">
        <v>117</v>
      </c>
      <c r="C2921" s="104"/>
      <c r="D2921" s="104"/>
      <c r="E2921" s="104"/>
      <c r="F2921" s="104"/>
      <c r="G2921" s="105"/>
      <c r="H2921" s="104" t="s">
        <v>118</v>
      </c>
      <c r="I2921" s="104"/>
      <c r="J2921" s="105"/>
      <c r="K2921" s="106" t="s">
        <v>119</v>
      </c>
      <c r="L2921" s="107" t="s">
        <v>120</v>
      </c>
      <c r="M2921" s="108"/>
      <c r="N2921" s="109" t="s">
        <v>94</v>
      </c>
      <c r="O2921" s="105" t="s">
        <v>116</v>
      </c>
      <c r="P2921" s="104" t="s">
        <v>117</v>
      </c>
      <c r="Q2921" s="104"/>
      <c r="R2921" s="104"/>
      <c r="S2921" s="104"/>
      <c r="T2921" s="104"/>
      <c r="U2921" s="105"/>
      <c r="V2921" s="104" t="s">
        <v>118</v>
      </c>
      <c r="W2921" s="104"/>
      <c r="X2921" s="105"/>
      <c r="Y2921" s="106" t="s">
        <v>119</v>
      </c>
      <c r="Z2921" s="107" t="s">
        <v>120</v>
      </c>
      <c r="AA2921" s="108"/>
      <c r="AB2921" s="109" t="s">
        <v>94</v>
      </c>
    </row>
    <row r="2922" spans="1:37">
      <c r="A2922" s="110" t="s">
        <v>121</v>
      </c>
      <c r="B2922" s="111"/>
      <c r="C2922" s="111"/>
      <c r="D2922" s="111"/>
      <c r="E2922" s="111"/>
      <c r="F2922" s="111"/>
      <c r="G2922" s="112"/>
      <c r="H2922" s="111"/>
      <c r="I2922" s="111"/>
      <c r="J2922" s="112"/>
      <c r="K2922" s="113"/>
      <c r="L2922" s="114"/>
      <c r="M2922" s="115"/>
      <c r="N2922" s="116"/>
      <c r="O2922" s="117" t="s">
        <v>121</v>
      </c>
      <c r="P2922" s="111"/>
      <c r="Q2922" s="111"/>
      <c r="R2922" s="111"/>
      <c r="S2922" s="111"/>
      <c r="T2922" s="111"/>
      <c r="U2922" s="112"/>
      <c r="V2922" s="111"/>
      <c r="W2922" s="111"/>
      <c r="X2922" s="112"/>
      <c r="Y2922" s="113"/>
      <c r="Z2922" s="114"/>
      <c r="AA2922" s="115"/>
      <c r="AB2922" s="116"/>
      <c r="AD2922" s="64" t="s">
        <v>122</v>
      </c>
    </row>
    <row r="2923" spans="1:37">
      <c r="A2923" s="110" t="s">
        <v>123</v>
      </c>
      <c r="B2923" s="111"/>
      <c r="C2923" s="111"/>
      <c r="D2923" s="111"/>
      <c r="E2923" s="111"/>
      <c r="F2923" s="111"/>
      <c r="G2923" s="112"/>
      <c r="H2923" s="111"/>
      <c r="I2923" s="111"/>
      <c r="J2923" s="112"/>
      <c r="K2923" s="118"/>
      <c r="L2923" s="119"/>
      <c r="M2923" s="112"/>
      <c r="N2923" s="116"/>
      <c r="O2923" s="117" t="s">
        <v>123</v>
      </c>
      <c r="P2923" s="111"/>
      <c r="Q2923" s="111"/>
      <c r="R2923" s="111"/>
      <c r="S2923" s="111"/>
      <c r="T2923" s="111"/>
      <c r="U2923" s="112"/>
      <c r="V2923" s="111"/>
      <c r="W2923" s="111"/>
      <c r="X2923" s="112"/>
      <c r="Y2923" s="118"/>
      <c r="Z2923" s="119"/>
      <c r="AA2923" s="112"/>
      <c r="AB2923" s="116"/>
      <c r="AD2923" s="120"/>
      <c r="AE2923" s="58"/>
      <c r="AF2923" s="58"/>
      <c r="AG2923" s="58"/>
      <c r="AH2923" s="58"/>
      <c r="AI2923" s="58"/>
      <c r="AJ2923" s="58"/>
      <c r="AK2923" s="58"/>
    </row>
    <row r="2924" spans="1:37">
      <c r="A2924" s="110" t="s">
        <v>124</v>
      </c>
      <c r="B2924" s="111"/>
      <c r="C2924" s="111"/>
      <c r="D2924" s="111"/>
      <c r="E2924" s="111"/>
      <c r="F2924" s="111"/>
      <c r="G2924" s="112"/>
      <c r="H2924" s="111"/>
      <c r="I2924" s="111"/>
      <c r="J2924" s="112"/>
      <c r="K2924" s="118"/>
      <c r="L2924" s="119"/>
      <c r="M2924" s="112"/>
      <c r="N2924" s="116"/>
      <c r="O2924" s="117" t="s">
        <v>124</v>
      </c>
      <c r="P2924" s="111"/>
      <c r="Q2924" s="111"/>
      <c r="R2924" s="111"/>
      <c r="S2924" s="111"/>
      <c r="T2924" s="111"/>
      <c r="U2924" s="112"/>
      <c r="V2924" s="111"/>
      <c r="W2924" s="111"/>
      <c r="X2924" s="112"/>
      <c r="Y2924" s="118"/>
      <c r="Z2924" s="119"/>
      <c r="AA2924" s="112"/>
      <c r="AB2924" s="116"/>
      <c r="AD2924" s="64" t="s">
        <v>96</v>
      </c>
    </row>
    <row r="2925" spans="1:37">
      <c r="A2925" s="110" t="s">
        <v>125</v>
      </c>
      <c r="B2925" s="111"/>
      <c r="C2925" s="111"/>
      <c r="D2925" s="111"/>
      <c r="E2925" s="111"/>
      <c r="F2925" s="111"/>
      <c r="G2925" s="112"/>
      <c r="H2925" s="111"/>
      <c r="I2925" s="111"/>
      <c r="J2925" s="112"/>
      <c r="K2925" s="118"/>
      <c r="L2925" s="119"/>
      <c r="M2925" s="112"/>
      <c r="N2925" s="116"/>
      <c r="O2925" s="117" t="s">
        <v>125</v>
      </c>
      <c r="P2925" s="111"/>
      <c r="Q2925" s="111"/>
      <c r="R2925" s="111"/>
      <c r="S2925" s="111"/>
      <c r="T2925" s="111"/>
      <c r="U2925" s="112"/>
      <c r="V2925" s="111"/>
      <c r="W2925" s="111"/>
      <c r="X2925" s="112"/>
      <c r="Y2925" s="118"/>
      <c r="Z2925" s="119"/>
      <c r="AA2925" s="112"/>
      <c r="AB2925" s="116"/>
      <c r="AD2925" s="120"/>
      <c r="AE2925" s="58"/>
      <c r="AF2925" s="58"/>
      <c r="AG2925" s="58"/>
      <c r="AH2925" s="58"/>
      <c r="AI2925" s="58"/>
      <c r="AJ2925" s="58"/>
      <c r="AK2925" s="58"/>
    </row>
    <row r="2926" spans="1:37">
      <c r="A2926" s="110" t="s">
        <v>126</v>
      </c>
      <c r="B2926" s="111"/>
      <c r="C2926" s="111"/>
      <c r="D2926" s="111"/>
      <c r="E2926" s="111"/>
      <c r="F2926" s="111"/>
      <c r="G2926" s="112"/>
      <c r="H2926" s="111"/>
      <c r="I2926" s="111"/>
      <c r="J2926" s="112"/>
      <c r="K2926" s="118"/>
      <c r="L2926" s="119"/>
      <c r="M2926" s="112"/>
      <c r="N2926" s="116"/>
      <c r="O2926" s="117" t="s">
        <v>126</v>
      </c>
      <c r="P2926" s="111"/>
      <c r="Q2926" s="111"/>
      <c r="R2926" s="111"/>
      <c r="S2926" s="111"/>
      <c r="T2926" s="111"/>
      <c r="U2926" s="112"/>
      <c r="V2926" s="111"/>
      <c r="W2926" s="111"/>
      <c r="X2926" s="112"/>
      <c r="Y2926" s="118"/>
      <c r="Z2926" s="119"/>
      <c r="AA2926" s="112"/>
      <c r="AB2926" s="116"/>
      <c r="AD2926" s="64" t="s">
        <v>127</v>
      </c>
    </row>
    <row r="2927" spans="1:37">
      <c r="A2927" s="121" t="s">
        <v>128</v>
      </c>
      <c r="B2927" s="58"/>
      <c r="C2927" s="58"/>
      <c r="D2927" s="58"/>
      <c r="E2927" s="58"/>
      <c r="F2927" s="58"/>
      <c r="G2927" s="72"/>
      <c r="H2927" s="58"/>
      <c r="I2927" s="58"/>
      <c r="J2927" s="72"/>
      <c r="K2927" s="122"/>
      <c r="L2927" s="123"/>
      <c r="M2927" s="72"/>
      <c r="N2927" s="59"/>
      <c r="O2927" s="124" t="s">
        <v>128</v>
      </c>
      <c r="P2927" s="58"/>
      <c r="Q2927" s="58"/>
      <c r="R2927" s="58"/>
      <c r="S2927" s="58"/>
      <c r="T2927" s="58"/>
      <c r="U2927" s="72"/>
      <c r="V2927" s="58"/>
      <c r="W2927" s="58"/>
      <c r="X2927" s="72"/>
      <c r="Y2927" s="122"/>
      <c r="Z2927" s="123"/>
      <c r="AA2927" s="72"/>
      <c r="AB2927" s="59"/>
      <c r="AD2927" s="120"/>
      <c r="AE2927" s="125" t="str">
        <f>Daten!$A$35</f>
        <v>Fredenbeck</v>
      </c>
      <c r="AF2927" s="58"/>
      <c r="AG2927" s="58"/>
      <c r="AH2927" s="58"/>
      <c r="AI2927" s="58"/>
      <c r="AJ2927" s="58"/>
      <c r="AK2927" s="58"/>
    </row>
    <row r="2928" spans="1:37">
      <c r="A2928" s="65" t="s">
        <v>129</v>
      </c>
      <c r="N2928" s="61"/>
      <c r="O2928" s="64" t="s">
        <v>129</v>
      </c>
      <c r="AB2928" s="61"/>
      <c r="AD2928" s="64" t="s">
        <v>130</v>
      </c>
    </row>
    <row r="2929" spans="1:37">
      <c r="A2929" s="57"/>
      <c r="B2929" s="58"/>
      <c r="C2929" s="58"/>
      <c r="D2929" s="58"/>
      <c r="E2929" s="58"/>
      <c r="F2929" s="58"/>
      <c r="G2929" s="58"/>
      <c r="H2929" s="58"/>
      <c r="I2929" s="58"/>
      <c r="J2929" s="58"/>
      <c r="K2929" s="58"/>
      <c r="L2929" s="58"/>
      <c r="M2929" s="58"/>
      <c r="N2929" s="59"/>
      <c r="O2929" s="58"/>
      <c r="P2929" s="58"/>
      <c r="Q2929" s="58"/>
      <c r="R2929" s="58"/>
      <c r="S2929" s="58"/>
      <c r="T2929" s="58"/>
      <c r="U2929" s="58"/>
      <c r="V2929" s="58"/>
      <c r="W2929" s="58"/>
      <c r="X2929" s="58"/>
      <c r="Y2929" s="58"/>
      <c r="Z2929" s="58"/>
      <c r="AA2929" s="58"/>
      <c r="AB2929" s="59"/>
      <c r="AD2929" s="58"/>
      <c r="AE2929" s="126" t="str">
        <f>Daten!$A$32</f>
        <v>05.05.2017</v>
      </c>
      <c r="AF2929" s="58"/>
      <c r="AG2929" s="58"/>
      <c r="AH2929" s="58"/>
      <c r="AI2929" s="58"/>
      <c r="AJ2929" s="58"/>
      <c r="AK2929" s="58"/>
    </row>
    <row r="2931" spans="1:37">
      <c r="A2931" s="51" t="s">
        <v>95</v>
      </c>
      <c r="B2931" s="52"/>
      <c r="C2931" s="52"/>
      <c r="D2931" s="52"/>
      <c r="E2931" s="53"/>
      <c r="F2931" s="54" t="s">
        <v>96</v>
      </c>
      <c r="G2931" s="52"/>
      <c r="H2931" s="52"/>
      <c r="I2931" s="52"/>
      <c r="J2931" s="52"/>
      <c r="K2931" s="52"/>
      <c r="L2931" s="52"/>
      <c r="M2931" s="52"/>
      <c r="N2931" s="52"/>
      <c r="O2931" s="52"/>
      <c r="P2931" s="53"/>
      <c r="Q2931" s="54" t="s">
        <v>97</v>
      </c>
      <c r="R2931" s="52"/>
      <c r="S2931" s="52"/>
      <c r="T2931" s="52"/>
      <c r="U2931" s="52"/>
      <c r="V2931" s="52"/>
      <c r="W2931" s="52"/>
      <c r="X2931" s="52"/>
      <c r="Y2931" s="52"/>
      <c r="Z2931" s="52"/>
      <c r="AA2931" s="52"/>
      <c r="AB2931" s="53"/>
      <c r="AC2931" s="55" t="s">
        <v>98</v>
      </c>
    </row>
    <row r="2932" spans="1:37">
      <c r="A2932" s="57"/>
      <c r="B2932" s="58"/>
      <c r="C2932" s="58"/>
      <c r="D2932" s="58"/>
      <c r="E2932" s="59"/>
      <c r="F2932" s="58"/>
      <c r="G2932" s="58"/>
      <c r="H2932" s="58"/>
      <c r="I2932" s="58"/>
      <c r="J2932" s="58"/>
      <c r="K2932" s="58"/>
      <c r="L2932" s="58"/>
      <c r="M2932" s="58"/>
      <c r="N2932" s="58"/>
      <c r="O2932" s="58"/>
      <c r="P2932" s="59"/>
      <c r="Q2932" s="58"/>
      <c r="R2932" s="58" t="e">
        <f ca="1">SamstagHaupt!P115</f>
        <v>#N/A</v>
      </c>
      <c r="S2932" s="58"/>
      <c r="T2932" s="58"/>
      <c r="U2932" s="58"/>
      <c r="V2932" s="58"/>
      <c r="W2932" s="58"/>
      <c r="X2932" s="58"/>
      <c r="Y2932" s="58"/>
      <c r="Z2932" s="58"/>
      <c r="AA2932" s="58" t="str">
        <f>SamstagHaupt!N115</f>
        <v>F40</v>
      </c>
      <c r="AB2932" s="59"/>
      <c r="AC2932" s="55" t="s">
        <v>99</v>
      </c>
    </row>
    <row r="2933" spans="1:37" ht="15.95" customHeight="1">
      <c r="A2933" s="60" t="s">
        <v>100</v>
      </c>
      <c r="C2933" s="56" t="e">
        <f ca="1">SamstagHaupt!I115</f>
        <v>#N/A</v>
      </c>
      <c r="M2933" s="61"/>
      <c r="N2933" s="62" t="s">
        <v>101</v>
      </c>
      <c r="O2933" s="63"/>
      <c r="P2933" s="56" t="e">
        <f ca="1">SamstagHaupt!M115</f>
        <v>#N/A</v>
      </c>
      <c r="AB2933" s="61"/>
    </row>
    <row r="2934" spans="1:37">
      <c r="A2934" s="57"/>
      <c r="B2934" s="58"/>
      <c r="C2934" s="58"/>
      <c r="M2934" s="61"/>
      <c r="N2934" s="62"/>
      <c r="AB2934" s="61"/>
      <c r="AD2934" s="64" t="s">
        <v>37</v>
      </c>
      <c r="AG2934" s="64" t="s">
        <v>102</v>
      </c>
      <c r="AJ2934" s="64" t="s">
        <v>39</v>
      </c>
    </row>
    <row r="2935" spans="1:37">
      <c r="A2935" s="65" t="s">
        <v>100</v>
      </c>
      <c r="C2935" s="66"/>
      <c r="D2935" s="67"/>
      <c r="E2935" s="67"/>
      <c r="F2935" s="67"/>
      <c r="G2935" s="67"/>
      <c r="H2935" s="68"/>
      <c r="I2935" s="67"/>
      <c r="J2935" s="67"/>
      <c r="K2935" s="67"/>
      <c r="L2935" s="67"/>
      <c r="M2935" s="68"/>
      <c r="N2935" s="67"/>
      <c r="O2935" s="67"/>
      <c r="P2935" s="67"/>
      <c r="Q2935" s="67"/>
      <c r="R2935" s="68"/>
      <c r="S2935" s="67"/>
      <c r="T2935" s="67"/>
      <c r="U2935" s="67"/>
      <c r="V2935" s="67"/>
      <c r="W2935" s="68"/>
      <c r="X2935" s="67"/>
      <c r="Y2935" s="67"/>
      <c r="Z2935" s="67"/>
      <c r="AA2935" s="67"/>
      <c r="AB2935" s="68"/>
      <c r="AC2935" s="62"/>
      <c r="AD2935" s="69"/>
      <c r="AE2935" s="53"/>
      <c r="AF2935" s="62"/>
      <c r="AG2935" s="69"/>
      <c r="AH2935" s="53"/>
      <c r="AJ2935" s="69"/>
      <c r="AK2935" s="53"/>
    </row>
    <row r="2936" spans="1:37">
      <c r="A2936" s="70" t="s">
        <v>101</v>
      </c>
      <c r="B2936" s="58"/>
      <c r="C2936" s="71"/>
      <c r="D2936" s="72"/>
      <c r="E2936" s="72"/>
      <c r="F2936" s="72"/>
      <c r="G2936" s="72"/>
      <c r="H2936" s="59"/>
      <c r="I2936" s="72"/>
      <c r="J2936" s="72"/>
      <c r="K2936" s="72"/>
      <c r="L2936" s="72"/>
      <c r="M2936" s="59"/>
      <c r="N2936" s="72"/>
      <c r="O2936" s="72"/>
      <c r="P2936" s="72"/>
      <c r="Q2936" s="72"/>
      <c r="R2936" s="59"/>
      <c r="S2936" s="72"/>
      <c r="T2936" s="72"/>
      <c r="U2936" s="72"/>
      <c r="V2936" s="72"/>
      <c r="W2936" s="59"/>
      <c r="X2936" s="72"/>
      <c r="Y2936" s="72"/>
      <c r="Z2936" s="72"/>
      <c r="AA2936" s="72"/>
      <c r="AB2936" s="59"/>
      <c r="AC2936" s="62"/>
      <c r="AD2936" s="462">
        <f>SamstagHaupt!C115</f>
        <v>24</v>
      </c>
      <c r="AE2936" s="463"/>
      <c r="AF2936" s="62"/>
      <c r="AG2936" s="462">
        <f>SamstagHaupt!E115</f>
        <v>92</v>
      </c>
      <c r="AH2936" s="463"/>
      <c r="AJ2936" s="462">
        <f>SamstagHaupt!F115</f>
        <v>2</v>
      </c>
      <c r="AK2936" s="463"/>
    </row>
    <row r="2937" spans="1:37">
      <c r="A2937" s="65" t="s">
        <v>100</v>
      </c>
      <c r="C2937" s="66"/>
      <c r="D2937" s="67"/>
      <c r="E2937" s="67"/>
      <c r="F2937" s="67"/>
      <c r="G2937" s="67"/>
      <c r="H2937" s="68"/>
      <c r="I2937" s="67"/>
      <c r="J2937" s="67"/>
      <c r="K2937" s="67"/>
      <c r="L2937" s="67"/>
      <c r="M2937" s="68"/>
      <c r="N2937" s="67"/>
      <c r="O2937" s="67"/>
      <c r="P2937" s="67"/>
      <c r="Q2937" s="67"/>
      <c r="R2937" s="68"/>
      <c r="S2937" s="67"/>
      <c r="T2937" s="67"/>
      <c r="U2937" s="67"/>
      <c r="V2937" s="67"/>
      <c r="W2937" s="68"/>
      <c r="X2937" s="67"/>
      <c r="Y2937" s="67"/>
      <c r="Z2937" s="67"/>
      <c r="AA2937" s="67"/>
      <c r="AB2937" s="68"/>
      <c r="AC2937" s="62"/>
      <c r="AD2937" s="57"/>
      <c r="AE2937" s="59"/>
      <c r="AF2937" s="62"/>
      <c r="AG2937" s="57"/>
      <c r="AH2937" s="59"/>
      <c r="AJ2937" s="57"/>
      <c r="AK2937" s="59"/>
    </row>
    <row r="2938" spans="1:37">
      <c r="A2938" s="70" t="s">
        <v>101</v>
      </c>
      <c r="B2938" s="58"/>
      <c r="C2938" s="71"/>
      <c r="D2938" s="72"/>
      <c r="E2938" s="72"/>
      <c r="F2938" s="72"/>
      <c r="G2938" s="72"/>
      <c r="H2938" s="59"/>
      <c r="I2938" s="72"/>
      <c r="J2938" s="72"/>
      <c r="K2938" s="72"/>
      <c r="L2938" s="72"/>
      <c r="M2938" s="59"/>
      <c r="N2938" s="72"/>
      <c r="O2938" s="72"/>
      <c r="P2938" s="72"/>
      <c r="Q2938" s="72"/>
      <c r="R2938" s="59"/>
      <c r="S2938" s="72"/>
      <c r="T2938" s="72"/>
      <c r="U2938" s="72"/>
      <c r="V2938" s="72"/>
      <c r="W2938" s="59"/>
      <c r="X2938" s="72"/>
      <c r="Y2938" s="72"/>
      <c r="Z2938" s="72"/>
      <c r="AA2938" s="72"/>
      <c r="AB2938" s="59"/>
      <c r="AC2938" s="62"/>
      <c r="AD2938" s="62"/>
      <c r="AE2938" s="62"/>
      <c r="AF2938" s="62"/>
      <c r="AG2938" s="62"/>
    </row>
    <row r="2939" spans="1:37">
      <c r="A2939" s="65" t="s">
        <v>100</v>
      </c>
      <c r="C2939" s="66"/>
      <c r="D2939" s="67"/>
      <c r="E2939" s="67"/>
      <c r="F2939" s="67"/>
      <c r="G2939" s="67"/>
      <c r="H2939" s="68"/>
      <c r="I2939" s="67"/>
      <c r="J2939" s="67"/>
      <c r="K2939" s="67"/>
      <c r="L2939" s="67"/>
      <c r="M2939" s="68"/>
      <c r="N2939" s="67"/>
      <c r="O2939" s="67"/>
      <c r="P2939" s="67"/>
      <c r="Q2939" s="67"/>
      <c r="R2939" s="68"/>
      <c r="S2939" s="67"/>
      <c r="T2939" s="67"/>
      <c r="U2939" s="67"/>
      <c r="V2939" s="67"/>
      <c r="W2939" s="68"/>
      <c r="X2939" s="67"/>
      <c r="Y2939" s="67"/>
      <c r="Z2939" s="67"/>
      <c r="AA2939" s="67"/>
      <c r="AB2939" s="68"/>
      <c r="AC2939" s="62"/>
      <c r="AD2939" s="73" t="s">
        <v>103</v>
      </c>
      <c r="AE2939" s="62"/>
      <c r="AF2939" s="62"/>
      <c r="AG2939" s="62"/>
    </row>
    <row r="2940" spans="1:37">
      <c r="A2940" s="70" t="s">
        <v>101</v>
      </c>
      <c r="B2940" s="58"/>
      <c r="C2940" s="71"/>
      <c r="D2940" s="72"/>
      <c r="E2940" s="72"/>
      <c r="F2940" s="72"/>
      <c r="G2940" s="72"/>
      <c r="H2940" s="59"/>
      <c r="I2940" s="72"/>
      <c r="J2940" s="72"/>
      <c r="K2940" s="72"/>
      <c r="L2940" s="72"/>
      <c r="M2940" s="59"/>
      <c r="N2940" s="72"/>
      <c r="O2940" s="72"/>
      <c r="P2940" s="72"/>
      <c r="Q2940" s="72"/>
      <c r="R2940" s="59"/>
      <c r="S2940" s="72"/>
      <c r="T2940" s="72"/>
      <c r="U2940" s="72"/>
      <c r="V2940" s="72"/>
      <c r="W2940" s="59"/>
      <c r="X2940" s="72"/>
      <c r="Y2940" s="72"/>
      <c r="Z2940" s="72"/>
      <c r="AA2940" s="72"/>
      <c r="AB2940" s="59"/>
      <c r="AC2940" s="62"/>
      <c r="AD2940" s="62"/>
      <c r="AE2940" s="62"/>
      <c r="AF2940" s="62"/>
      <c r="AG2940" s="62"/>
    </row>
    <row r="2941" spans="1:37">
      <c r="A2941" s="65" t="s">
        <v>100</v>
      </c>
      <c r="C2941" s="66"/>
      <c r="D2941" s="67"/>
      <c r="E2941" s="67"/>
      <c r="F2941" s="67"/>
      <c r="G2941" s="67"/>
      <c r="H2941" s="68"/>
      <c r="I2941" s="67"/>
      <c r="J2941" s="67"/>
      <c r="K2941" s="67"/>
      <c r="L2941" s="67"/>
      <c r="M2941" s="68"/>
      <c r="N2941" s="67"/>
      <c r="O2941" s="67"/>
      <c r="P2941" s="67"/>
      <c r="Q2941" s="67"/>
      <c r="R2941" s="68"/>
      <c r="S2941" s="67"/>
      <c r="T2941" s="67"/>
      <c r="U2941" s="67"/>
      <c r="V2941" s="67"/>
      <c r="W2941" s="68"/>
      <c r="X2941" s="67"/>
      <c r="Y2941" s="67"/>
      <c r="Z2941" s="67"/>
      <c r="AA2941" s="67"/>
      <c r="AB2941" s="68"/>
      <c r="AC2941" s="62"/>
      <c r="AD2941" s="74" t="str">
        <f>Daten!$A$31</f>
        <v>DM Senioren 2017</v>
      </c>
      <c r="AE2941" s="58"/>
      <c r="AF2941" s="58"/>
      <c r="AG2941" s="58"/>
      <c r="AH2941" s="58"/>
      <c r="AI2941" s="58"/>
      <c r="AJ2941" s="58"/>
      <c r="AK2941" s="58"/>
    </row>
    <row r="2942" spans="1:37">
      <c r="A2942" s="70" t="s">
        <v>101</v>
      </c>
      <c r="B2942" s="58"/>
      <c r="C2942" s="71"/>
      <c r="D2942" s="72"/>
      <c r="E2942" s="72"/>
      <c r="F2942" s="72"/>
      <c r="G2942" s="72"/>
      <c r="H2942" s="59"/>
      <c r="I2942" s="72"/>
      <c r="J2942" s="72"/>
      <c r="K2942" s="72"/>
      <c r="L2942" s="72"/>
      <c r="M2942" s="59"/>
      <c r="N2942" s="72"/>
      <c r="O2942" s="72"/>
      <c r="P2942" s="72"/>
      <c r="Q2942" s="72"/>
      <c r="R2942" s="59"/>
      <c r="S2942" s="72"/>
      <c r="T2942" s="72"/>
      <c r="U2942" s="72"/>
      <c r="V2942" s="72"/>
      <c r="W2942" s="59"/>
      <c r="X2942" s="72"/>
      <c r="Y2942" s="72"/>
      <c r="Z2942" s="72"/>
      <c r="AA2942" s="72"/>
      <c r="AB2942" s="59"/>
      <c r="AC2942" s="62"/>
      <c r="AD2942" s="75" t="str">
        <f>SamstagHaupt!G115</f>
        <v>F40</v>
      </c>
      <c r="AE2942" s="76"/>
      <c r="AF2942" s="76"/>
      <c r="AG2942" s="75" t="s">
        <v>34</v>
      </c>
      <c r="AH2942" s="76"/>
      <c r="AI2942" s="76"/>
      <c r="AJ2942" s="76"/>
      <c r="AK2942" s="76"/>
    </row>
    <row r="2943" spans="1:37">
      <c r="A2943" s="65" t="s">
        <v>100</v>
      </c>
      <c r="C2943" s="66"/>
      <c r="D2943" s="67"/>
      <c r="E2943" s="67"/>
      <c r="F2943" s="67"/>
      <c r="G2943" s="67"/>
      <c r="H2943" s="68"/>
      <c r="I2943" s="67"/>
      <c r="J2943" s="67"/>
      <c r="K2943" s="67"/>
      <c r="L2943" s="67"/>
      <c r="M2943" s="68"/>
      <c r="N2943" s="67"/>
      <c r="O2943" s="67"/>
      <c r="P2943" s="67"/>
      <c r="Q2943" s="67"/>
      <c r="R2943" s="68"/>
      <c r="S2943" s="67"/>
      <c r="T2943" s="67"/>
      <c r="U2943" s="67"/>
      <c r="V2943" s="67"/>
      <c r="W2943" s="68"/>
      <c r="X2943" s="67"/>
      <c r="Y2943" s="67"/>
      <c r="Z2943" s="67"/>
      <c r="AA2943" s="67"/>
      <c r="AB2943" s="68"/>
      <c r="AC2943" s="62"/>
      <c r="AD2943" s="77"/>
      <c r="AE2943" s="62"/>
      <c r="AF2943" s="62"/>
      <c r="AG2943" s="62"/>
      <c r="AH2943" s="62"/>
      <c r="AI2943" s="62"/>
      <c r="AJ2943" s="62"/>
      <c r="AK2943" s="62"/>
    </row>
    <row r="2944" spans="1:37">
      <c r="A2944" s="70" t="s">
        <v>101</v>
      </c>
      <c r="B2944" s="58"/>
      <c r="C2944" s="71"/>
      <c r="D2944" s="72"/>
      <c r="E2944" s="72"/>
      <c r="F2944" s="72"/>
      <c r="G2944" s="72"/>
      <c r="H2944" s="59"/>
      <c r="I2944" s="72"/>
      <c r="J2944" s="72"/>
      <c r="K2944" s="72"/>
      <c r="L2944" s="72"/>
      <c r="M2944" s="59"/>
      <c r="N2944" s="72"/>
      <c r="O2944" s="72"/>
      <c r="P2944" s="72"/>
      <c r="Q2944" s="72"/>
      <c r="R2944" s="59"/>
      <c r="S2944" s="72"/>
      <c r="T2944" s="72"/>
      <c r="U2944" s="72"/>
      <c r="V2944" s="72"/>
      <c r="W2944" s="59"/>
      <c r="X2944" s="72"/>
      <c r="Y2944" s="72"/>
      <c r="Z2944" s="72"/>
      <c r="AA2944" s="72"/>
      <c r="AB2944" s="59"/>
      <c r="AC2944" s="62"/>
      <c r="AD2944" s="78" t="s">
        <v>104</v>
      </c>
      <c r="AE2944" s="76"/>
      <c r="AF2944" s="76"/>
      <c r="AG2944" s="76"/>
      <c r="AH2944" s="79"/>
      <c r="AI2944" s="76"/>
      <c r="AJ2944" s="76"/>
      <c r="AK2944" s="80"/>
    </row>
    <row r="2945" spans="1:37">
      <c r="D2945" s="64"/>
      <c r="AD2945" s="81"/>
      <c r="AE2945" s="52"/>
      <c r="AF2945" s="52"/>
      <c r="AG2945" s="52"/>
      <c r="AH2945" s="82"/>
      <c r="AI2945" s="52"/>
      <c r="AJ2945" s="52"/>
      <c r="AK2945" s="53"/>
    </row>
    <row r="2946" spans="1:37">
      <c r="A2946" s="83" t="s">
        <v>105</v>
      </c>
      <c r="B2946" s="76"/>
      <c r="C2946" s="80"/>
      <c r="D2946" s="84"/>
      <c r="E2946" s="84" t="s">
        <v>100</v>
      </c>
      <c r="F2946" s="85" t="s">
        <v>21</v>
      </c>
      <c r="G2946" s="84" t="s">
        <v>101</v>
      </c>
      <c r="H2946" s="86"/>
      <c r="I2946" s="84" t="s">
        <v>106</v>
      </c>
      <c r="J2946" s="84"/>
      <c r="K2946" s="84"/>
      <c r="L2946" s="84"/>
      <c r="M2946" s="86"/>
      <c r="N2946" s="84" t="s">
        <v>107</v>
      </c>
      <c r="O2946" s="84"/>
      <c r="P2946" s="84"/>
      <c r="Q2946" s="84"/>
      <c r="R2946" s="86"/>
      <c r="S2946" s="73"/>
      <c r="T2946" s="73"/>
      <c r="AD2946" s="87" t="s">
        <v>108</v>
      </c>
      <c r="AE2946" s="58"/>
      <c r="AF2946" s="58"/>
      <c r="AG2946" s="58"/>
      <c r="AH2946" s="72"/>
      <c r="AI2946" s="58"/>
      <c r="AJ2946" s="58"/>
      <c r="AK2946" s="59"/>
    </row>
    <row r="2947" spans="1:37">
      <c r="A2947" s="60"/>
      <c r="C2947" s="61"/>
      <c r="H2947" s="61"/>
      <c r="M2947" s="61"/>
      <c r="N2947" s="88"/>
      <c r="O2947" s="89"/>
      <c r="P2947" s="89"/>
      <c r="Q2947" s="89"/>
      <c r="R2947" s="90"/>
      <c r="S2947" s="62"/>
      <c r="T2947" s="56" t="s">
        <v>109</v>
      </c>
      <c r="AD2947" s="91"/>
      <c r="AE2947" s="62"/>
      <c r="AF2947" s="62"/>
      <c r="AG2947" s="62"/>
      <c r="AH2947" s="92"/>
      <c r="AI2947" s="62"/>
      <c r="AJ2947" s="62"/>
      <c r="AK2947" s="61"/>
    </row>
    <row r="2948" spans="1:37">
      <c r="A2948" s="93" t="s">
        <v>110</v>
      </c>
      <c r="B2948" s="58"/>
      <c r="C2948" s="59"/>
      <c r="D2948" s="58"/>
      <c r="E2948" s="58"/>
      <c r="F2948" s="94" t="s">
        <v>21</v>
      </c>
      <c r="G2948" s="58"/>
      <c r="H2948" s="59"/>
      <c r="I2948" s="58"/>
      <c r="J2948" s="58"/>
      <c r="K2948" s="94" t="s">
        <v>21</v>
      </c>
      <c r="L2948" s="58"/>
      <c r="M2948" s="59"/>
      <c r="N2948" s="95"/>
      <c r="O2948" s="95"/>
      <c r="P2948" s="96"/>
      <c r="Q2948" s="97"/>
      <c r="R2948" s="98"/>
      <c r="S2948" s="62"/>
      <c r="T2948" s="62"/>
      <c r="AD2948" s="87" t="s">
        <v>111</v>
      </c>
      <c r="AE2948" s="58"/>
      <c r="AF2948" s="58"/>
      <c r="AG2948" s="58"/>
      <c r="AH2948" s="72"/>
      <c r="AI2948" s="58"/>
      <c r="AJ2948" s="58"/>
      <c r="AK2948" s="59"/>
    </row>
    <row r="2949" spans="1:37">
      <c r="A2949" s="60"/>
      <c r="C2949" s="61"/>
      <c r="H2949" s="61"/>
      <c r="K2949" s="99"/>
      <c r="M2949" s="61"/>
      <c r="N2949" s="62"/>
      <c r="Q2949" s="100"/>
      <c r="R2949" s="61"/>
      <c r="S2949" s="62"/>
      <c r="T2949" s="58"/>
      <c r="U2949" s="58"/>
      <c r="V2949" s="58"/>
      <c r="W2949" s="58"/>
      <c r="X2949" s="58"/>
      <c r="Y2949" s="58"/>
      <c r="Z2949" s="58"/>
      <c r="AA2949" s="58"/>
      <c r="AB2949" s="58"/>
      <c r="AC2949" s="62"/>
      <c r="AD2949" s="91"/>
      <c r="AE2949" s="62"/>
      <c r="AF2949" s="62"/>
      <c r="AG2949" s="62"/>
      <c r="AH2949" s="92"/>
      <c r="AI2949" s="62"/>
      <c r="AJ2949" s="62"/>
      <c r="AK2949" s="61"/>
    </row>
    <row r="2950" spans="1:37">
      <c r="A2950" s="93" t="s">
        <v>112</v>
      </c>
      <c r="B2950" s="58"/>
      <c r="C2950" s="59"/>
      <c r="D2950" s="58"/>
      <c r="E2950" s="58"/>
      <c r="F2950" s="94" t="s">
        <v>21</v>
      </c>
      <c r="G2950" s="58"/>
      <c r="H2950" s="59"/>
      <c r="I2950" s="58"/>
      <c r="J2950" s="58"/>
      <c r="K2950" s="94" t="s">
        <v>21</v>
      </c>
      <c r="L2950" s="58"/>
      <c r="M2950" s="59"/>
      <c r="N2950" s="58"/>
      <c r="O2950" s="58"/>
      <c r="P2950" s="94" t="s">
        <v>21</v>
      </c>
      <c r="Q2950" s="101"/>
      <c r="R2950" s="59"/>
      <c r="S2950" s="62"/>
      <c r="T2950" s="62"/>
      <c r="AD2950" s="87" t="s">
        <v>113</v>
      </c>
      <c r="AE2950" s="58"/>
      <c r="AF2950" s="58"/>
      <c r="AG2950" s="58"/>
      <c r="AH2950" s="72"/>
      <c r="AI2950" s="58"/>
      <c r="AJ2950" s="58"/>
      <c r="AK2950" s="59"/>
    </row>
    <row r="2951" spans="1:37">
      <c r="AD2951" s="91" t="s">
        <v>114</v>
      </c>
      <c r="AE2951" s="62"/>
      <c r="AF2951" s="62"/>
      <c r="AG2951" s="62"/>
      <c r="AH2951" s="92"/>
      <c r="AI2951" s="62"/>
      <c r="AJ2951" s="62"/>
      <c r="AK2951" s="61"/>
    </row>
    <row r="2952" spans="1:37">
      <c r="A2952" s="102"/>
      <c r="B2952" s="76"/>
      <c r="C2952" s="76"/>
      <c r="D2952" s="76"/>
      <c r="E2952" s="76" t="s">
        <v>100</v>
      </c>
      <c r="F2952" s="76"/>
      <c r="G2952" s="76"/>
      <c r="H2952" s="76"/>
      <c r="I2952" s="76"/>
      <c r="J2952" s="76"/>
      <c r="K2952" s="76"/>
      <c r="L2952" s="76"/>
      <c r="M2952" s="76"/>
      <c r="N2952" s="85" t="s">
        <v>40</v>
      </c>
      <c r="O2952" s="76"/>
      <c r="P2952" s="76"/>
      <c r="Q2952" s="76"/>
      <c r="R2952" s="76"/>
      <c r="S2952" s="76"/>
      <c r="T2952" s="76" t="s">
        <v>101</v>
      </c>
      <c r="U2952" s="76"/>
      <c r="V2952" s="76"/>
      <c r="W2952" s="76"/>
      <c r="X2952" s="76"/>
      <c r="Y2952" s="76"/>
      <c r="Z2952" s="76"/>
      <c r="AA2952" s="76"/>
      <c r="AB2952" s="80"/>
      <c r="AD2952" s="87" t="s">
        <v>115</v>
      </c>
      <c r="AE2952" s="58"/>
      <c r="AF2952" s="58"/>
      <c r="AG2952" s="58"/>
      <c r="AH2952" s="72"/>
      <c r="AI2952" s="58"/>
      <c r="AJ2952" s="58"/>
      <c r="AK2952" s="59"/>
    </row>
    <row r="2953" spans="1:37">
      <c r="A2953" s="103" t="s">
        <v>116</v>
      </c>
      <c r="B2953" s="104" t="s">
        <v>117</v>
      </c>
      <c r="C2953" s="104"/>
      <c r="D2953" s="104"/>
      <c r="E2953" s="104"/>
      <c r="F2953" s="104"/>
      <c r="G2953" s="105"/>
      <c r="H2953" s="104" t="s">
        <v>118</v>
      </c>
      <c r="I2953" s="104"/>
      <c r="J2953" s="105"/>
      <c r="K2953" s="106" t="s">
        <v>119</v>
      </c>
      <c r="L2953" s="107" t="s">
        <v>120</v>
      </c>
      <c r="M2953" s="108"/>
      <c r="N2953" s="109" t="s">
        <v>94</v>
      </c>
      <c r="O2953" s="105" t="s">
        <v>116</v>
      </c>
      <c r="P2953" s="104" t="s">
        <v>117</v>
      </c>
      <c r="Q2953" s="104"/>
      <c r="R2953" s="104"/>
      <c r="S2953" s="104"/>
      <c r="T2953" s="104"/>
      <c r="U2953" s="105"/>
      <c r="V2953" s="104" t="s">
        <v>118</v>
      </c>
      <c r="W2953" s="104"/>
      <c r="X2953" s="105"/>
      <c r="Y2953" s="106" t="s">
        <v>119</v>
      </c>
      <c r="Z2953" s="107" t="s">
        <v>120</v>
      </c>
      <c r="AA2953" s="108"/>
      <c r="AB2953" s="109" t="s">
        <v>94</v>
      </c>
    </row>
    <row r="2954" spans="1:37">
      <c r="A2954" s="110" t="s">
        <v>121</v>
      </c>
      <c r="B2954" s="111"/>
      <c r="C2954" s="111"/>
      <c r="D2954" s="111"/>
      <c r="E2954" s="111"/>
      <c r="F2954" s="111"/>
      <c r="G2954" s="112"/>
      <c r="H2954" s="111"/>
      <c r="I2954" s="111"/>
      <c r="J2954" s="112"/>
      <c r="K2954" s="113"/>
      <c r="L2954" s="114"/>
      <c r="M2954" s="115"/>
      <c r="N2954" s="116"/>
      <c r="O2954" s="117" t="s">
        <v>121</v>
      </c>
      <c r="P2954" s="111"/>
      <c r="Q2954" s="111"/>
      <c r="R2954" s="111"/>
      <c r="S2954" s="111"/>
      <c r="T2954" s="111"/>
      <c r="U2954" s="112"/>
      <c r="V2954" s="111"/>
      <c r="W2954" s="111"/>
      <c r="X2954" s="112"/>
      <c r="Y2954" s="113"/>
      <c r="Z2954" s="114"/>
      <c r="AA2954" s="115"/>
      <c r="AB2954" s="116"/>
      <c r="AD2954" s="64" t="s">
        <v>122</v>
      </c>
    </row>
    <row r="2955" spans="1:37">
      <c r="A2955" s="110" t="s">
        <v>123</v>
      </c>
      <c r="B2955" s="111"/>
      <c r="C2955" s="111"/>
      <c r="D2955" s="111"/>
      <c r="E2955" s="111"/>
      <c r="F2955" s="111"/>
      <c r="G2955" s="112"/>
      <c r="H2955" s="111"/>
      <c r="I2955" s="111"/>
      <c r="J2955" s="112"/>
      <c r="K2955" s="118"/>
      <c r="L2955" s="119"/>
      <c r="M2955" s="112"/>
      <c r="N2955" s="116"/>
      <c r="O2955" s="117" t="s">
        <v>123</v>
      </c>
      <c r="P2955" s="111"/>
      <c r="Q2955" s="111"/>
      <c r="R2955" s="111"/>
      <c r="S2955" s="111"/>
      <c r="T2955" s="111"/>
      <c r="U2955" s="112"/>
      <c r="V2955" s="111"/>
      <c r="W2955" s="111"/>
      <c r="X2955" s="112"/>
      <c r="Y2955" s="118"/>
      <c r="Z2955" s="119"/>
      <c r="AA2955" s="112"/>
      <c r="AB2955" s="116"/>
      <c r="AD2955" s="120"/>
      <c r="AE2955" s="58"/>
      <c r="AF2955" s="58"/>
      <c r="AG2955" s="58"/>
      <c r="AH2955" s="58"/>
      <c r="AI2955" s="58"/>
      <c r="AJ2955" s="58"/>
      <c r="AK2955" s="58"/>
    </row>
    <row r="2956" spans="1:37">
      <c r="A2956" s="110" t="s">
        <v>124</v>
      </c>
      <c r="B2956" s="111"/>
      <c r="C2956" s="111"/>
      <c r="D2956" s="111"/>
      <c r="E2956" s="111"/>
      <c r="F2956" s="111"/>
      <c r="G2956" s="112"/>
      <c r="H2956" s="111"/>
      <c r="I2956" s="111"/>
      <c r="J2956" s="112"/>
      <c r="K2956" s="118"/>
      <c r="L2956" s="119"/>
      <c r="M2956" s="112"/>
      <c r="N2956" s="116"/>
      <c r="O2956" s="117" t="s">
        <v>124</v>
      </c>
      <c r="P2956" s="111"/>
      <c r="Q2956" s="111"/>
      <c r="R2956" s="111"/>
      <c r="S2956" s="111"/>
      <c r="T2956" s="111"/>
      <c r="U2956" s="112"/>
      <c r="V2956" s="111"/>
      <c r="W2956" s="111"/>
      <c r="X2956" s="112"/>
      <c r="Y2956" s="118"/>
      <c r="Z2956" s="119"/>
      <c r="AA2956" s="112"/>
      <c r="AB2956" s="116"/>
      <c r="AD2956" s="64" t="s">
        <v>96</v>
      </c>
    </row>
    <row r="2957" spans="1:37">
      <c r="A2957" s="110" t="s">
        <v>125</v>
      </c>
      <c r="B2957" s="111"/>
      <c r="C2957" s="111"/>
      <c r="D2957" s="111"/>
      <c r="E2957" s="111"/>
      <c r="F2957" s="111"/>
      <c r="G2957" s="112"/>
      <c r="H2957" s="111"/>
      <c r="I2957" s="111"/>
      <c r="J2957" s="112"/>
      <c r="K2957" s="118"/>
      <c r="L2957" s="119"/>
      <c r="M2957" s="112"/>
      <c r="N2957" s="116"/>
      <c r="O2957" s="117" t="s">
        <v>125</v>
      </c>
      <c r="P2957" s="111"/>
      <c r="Q2957" s="111"/>
      <c r="R2957" s="111"/>
      <c r="S2957" s="111"/>
      <c r="T2957" s="111"/>
      <c r="U2957" s="112"/>
      <c r="V2957" s="111"/>
      <c r="W2957" s="111"/>
      <c r="X2957" s="112"/>
      <c r="Y2957" s="118"/>
      <c r="Z2957" s="119"/>
      <c r="AA2957" s="112"/>
      <c r="AB2957" s="116"/>
      <c r="AD2957" s="120"/>
      <c r="AE2957" s="58"/>
      <c r="AF2957" s="58"/>
      <c r="AG2957" s="58"/>
      <c r="AH2957" s="58"/>
      <c r="AI2957" s="58"/>
      <c r="AJ2957" s="58"/>
      <c r="AK2957" s="58"/>
    </row>
    <row r="2958" spans="1:37">
      <c r="A2958" s="110" t="s">
        <v>126</v>
      </c>
      <c r="B2958" s="111"/>
      <c r="C2958" s="111"/>
      <c r="D2958" s="111"/>
      <c r="E2958" s="111"/>
      <c r="F2958" s="111"/>
      <c r="G2958" s="112"/>
      <c r="H2958" s="111"/>
      <c r="I2958" s="111"/>
      <c r="J2958" s="112"/>
      <c r="K2958" s="118"/>
      <c r="L2958" s="119"/>
      <c r="M2958" s="112"/>
      <c r="N2958" s="116"/>
      <c r="O2958" s="117" t="s">
        <v>126</v>
      </c>
      <c r="P2958" s="111"/>
      <c r="Q2958" s="111"/>
      <c r="R2958" s="111"/>
      <c r="S2958" s="111"/>
      <c r="T2958" s="111"/>
      <c r="U2958" s="112"/>
      <c r="V2958" s="111"/>
      <c r="W2958" s="111"/>
      <c r="X2958" s="112"/>
      <c r="Y2958" s="118"/>
      <c r="Z2958" s="119"/>
      <c r="AA2958" s="112"/>
      <c r="AB2958" s="116"/>
      <c r="AD2958" s="64" t="s">
        <v>127</v>
      </c>
    </row>
    <row r="2959" spans="1:37">
      <c r="A2959" s="121" t="s">
        <v>128</v>
      </c>
      <c r="B2959" s="58"/>
      <c r="C2959" s="58"/>
      <c r="D2959" s="58"/>
      <c r="E2959" s="58"/>
      <c r="F2959" s="58"/>
      <c r="G2959" s="72"/>
      <c r="H2959" s="58"/>
      <c r="I2959" s="58"/>
      <c r="J2959" s="72"/>
      <c r="K2959" s="122"/>
      <c r="L2959" s="123"/>
      <c r="M2959" s="72"/>
      <c r="N2959" s="59"/>
      <c r="O2959" s="124" t="s">
        <v>128</v>
      </c>
      <c r="P2959" s="58"/>
      <c r="Q2959" s="58"/>
      <c r="R2959" s="58"/>
      <c r="S2959" s="58"/>
      <c r="T2959" s="58"/>
      <c r="U2959" s="72"/>
      <c r="V2959" s="58"/>
      <c r="W2959" s="58"/>
      <c r="X2959" s="72"/>
      <c r="Y2959" s="122"/>
      <c r="Z2959" s="123"/>
      <c r="AA2959" s="72"/>
      <c r="AB2959" s="59"/>
      <c r="AD2959" s="120"/>
      <c r="AE2959" s="125" t="str">
        <f>Daten!$A$35</f>
        <v>Fredenbeck</v>
      </c>
      <c r="AF2959" s="58"/>
      <c r="AG2959" s="58"/>
      <c r="AH2959" s="58"/>
      <c r="AI2959" s="58"/>
      <c r="AJ2959" s="58"/>
      <c r="AK2959" s="58"/>
    </row>
    <row r="2960" spans="1:37">
      <c r="A2960" s="65" t="s">
        <v>129</v>
      </c>
      <c r="N2960" s="61"/>
      <c r="O2960" s="64" t="s">
        <v>129</v>
      </c>
      <c r="AB2960" s="61"/>
      <c r="AD2960" s="64" t="s">
        <v>130</v>
      </c>
    </row>
    <row r="2961" spans="1:37">
      <c r="A2961" s="57"/>
      <c r="B2961" s="58"/>
      <c r="C2961" s="58"/>
      <c r="D2961" s="58"/>
      <c r="E2961" s="58"/>
      <c r="F2961" s="58"/>
      <c r="G2961" s="58"/>
      <c r="H2961" s="58"/>
      <c r="I2961" s="58"/>
      <c r="J2961" s="58"/>
      <c r="K2961" s="58"/>
      <c r="L2961" s="58"/>
      <c r="M2961" s="58"/>
      <c r="N2961" s="59"/>
      <c r="O2961" s="58"/>
      <c r="P2961" s="58"/>
      <c r="Q2961" s="58"/>
      <c r="R2961" s="58"/>
      <c r="S2961" s="58"/>
      <c r="T2961" s="58"/>
      <c r="U2961" s="58"/>
      <c r="V2961" s="58"/>
      <c r="W2961" s="58"/>
      <c r="X2961" s="58"/>
      <c r="Y2961" s="58"/>
      <c r="Z2961" s="58"/>
      <c r="AA2961" s="58"/>
      <c r="AB2961" s="59"/>
      <c r="AD2961" s="58"/>
      <c r="AE2961" s="126" t="str">
        <f>Daten!$A$32</f>
        <v>05.05.2017</v>
      </c>
      <c r="AF2961" s="58"/>
      <c r="AG2961" s="58"/>
      <c r="AH2961" s="58"/>
      <c r="AI2961" s="58"/>
      <c r="AJ2961" s="58"/>
      <c r="AK2961" s="58"/>
    </row>
    <row r="2962" spans="1:37">
      <c r="A2962" s="51" t="s">
        <v>95</v>
      </c>
      <c r="B2962" s="52"/>
      <c r="C2962" s="52"/>
      <c r="D2962" s="52"/>
      <c r="E2962" s="53"/>
      <c r="F2962" s="54" t="s">
        <v>96</v>
      </c>
      <c r="G2962" s="52"/>
      <c r="H2962" s="52"/>
      <c r="I2962" s="52"/>
      <c r="J2962" s="52"/>
      <c r="K2962" s="52"/>
      <c r="L2962" s="52"/>
      <c r="M2962" s="52"/>
      <c r="N2962" s="52"/>
      <c r="O2962" s="52"/>
      <c r="P2962" s="53"/>
      <c r="Q2962" s="54" t="s">
        <v>97</v>
      </c>
      <c r="R2962" s="52"/>
      <c r="S2962" s="52"/>
      <c r="T2962" s="52"/>
      <c r="U2962" s="52"/>
      <c r="V2962" s="52"/>
      <c r="W2962" s="52"/>
      <c r="X2962" s="52"/>
      <c r="Y2962" s="52"/>
      <c r="Z2962" s="52"/>
      <c r="AA2962" s="52"/>
      <c r="AB2962" s="53"/>
      <c r="AC2962" s="55" t="s">
        <v>98</v>
      </c>
    </row>
    <row r="2963" spans="1:37">
      <c r="A2963" s="57"/>
      <c r="B2963" s="58"/>
      <c r="C2963" s="58"/>
      <c r="D2963" s="58"/>
      <c r="E2963" s="59"/>
      <c r="F2963" s="58"/>
      <c r="G2963" s="58"/>
      <c r="H2963" s="58"/>
      <c r="I2963" s="58"/>
      <c r="J2963" s="58"/>
      <c r="K2963" s="58"/>
      <c r="L2963" s="58"/>
      <c r="M2963" s="58"/>
      <c r="N2963" s="58"/>
      <c r="O2963" s="58"/>
      <c r="P2963" s="59"/>
      <c r="Q2963" s="58"/>
      <c r="R2963" s="58" t="e">
        <f ca="1">SamstagHaupt!P116</f>
        <v>#N/A</v>
      </c>
      <c r="S2963" s="58"/>
      <c r="T2963" s="58"/>
      <c r="U2963" s="58"/>
      <c r="V2963" s="58"/>
      <c r="W2963" s="58"/>
      <c r="X2963" s="58"/>
      <c r="Y2963" s="58"/>
      <c r="Z2963" s="58"/>
      <c r="AA2963" s="58" t="str">
        <f>SamstagHaupt!N116</f>
        <v>F40</v>
      </c>
      <c r="AB2963" s="59"/>
      <c r="AC2963" s="55" t="s">
        <v>99</v>
      </c>
    </row>
    <row r="2964" spans="1:37" ht="15.95" customHeight="1">
      <c r="A2964" s="60" t="s">
        <v>100</v>
      </c>
      <c r="C2964" s="56" t="e">
        <f ca="1">SamstagHaupt!I116</f>
        <v>#N/A</v>
      </c>
      <c r="M2964" s="61"/>
      <c r="N2964" s="62" t="s">
        <v>101</v>
      </c>
      <c r="O2964" s="63"/>
      <c r="P2964" s="56" t="e">
        <f ca="1">SamstagHaupt!M116</f>
        <v>#N/A</v>
      </c>
      <c r="AB2964" s="61"/>
    </row>
    <row r="2965" spans="1:37">
      <c r="A2965" s="57"/>
      <c r="B2965" s="58"/>
      <c r="C2965" s="58"/>
      <c r="M2965" s="61"/>
      <c r="N2965" s="62"/>
      <c r="AB2965" s="61"/>
      <c r="AD2965" s="64" t="s">
        <v>37</v>
      </c>
      <c r="AG2965" s="64" t="s">
        <v>102</v>
      </c>
      <c r="AJ2965" s="64" t="s">
        <v>39</v>
      </c>
    </row>
    <row r="2966" spans="1:37">
      <c r="A2966" s="65" t="s">
        <v>100</v>
      </c>
      <c r="C2966" s="66"/>
      <c r="D2966" s="67"/>
      <c r="E2966" s="67"/>
      <c r="F2966" s="67"/>
      <c r="G2966" s="67"/>
      <c r="H2966" s="68"/>
      <c r="I2966" s="67"/>
      <c r="J2966" s="67"/>
      <c r="K2966" s="67"/>
      <c r="L2966" s="67"/>
      <c r="M2966" s="68"/>
      <c r="N2966" s="67"/>
      <c r="O2966" s="67"/>
      <c r="P2966" s="67"/>
      <c r="Q2966" s="67"/>
      <c r="R2966" s="68"/>
      <c r="S2966" s="67"/>
      <c r="T2966" s="67"/>
      <c r="U2966" s="67"/>
      <c r="V2966" s="67"/>
      <c r="W2966" s="68"/>
      <c r="X2966" s="67"/>
      <c r="Y2966" s="67"/>
      <c r="Z2966" s="67"/>
      <c r="AA2966" s="67"/>
      <c r="AB2966" s="68"/>
      <c r="AC2966" s="62"/>
      <c r="AD2966" s="69"/>
      <c r="AE2966" s="53"/>
      <c r="AF2966" s="62"/>
      <c r="AG2966" s="69"/>
      <c r="AH2966" s="53"/>
      <c r="AJ2966" s="69"/>
      <c r="AK2966" s="53"/>
    </row>
    <row r="2967" spans="1:37">
      <c r="A2967" s="70" t="s">
        <v>101</v>
      </c>
      <c r="B2967" s="58"/>
      <c r="C2967" s="71"/>
      <c r="D2967" s="72"/>
      <c r="E2967" s="72"/>
      <c r="F2967" s="72"/>
      <c r="G2967" s="72"/>
      <c r="H2967" s="59"/>
      <c r="I2967" s="72"/>
      <c r="J2967" s="72"/>
      <c r="K2967" s="72"/>
      <c r="L2967" s="72"/>
      <c r="M2967" s="59"/>
      <c r="N2967" s="72"/>
      <c r="O2967" s="72"/>
      <c r="P2967" s="72"/>
      <c r="Q2967" s="72"/>
      <c r="R2967" s="59"/>
      <c r="S2967" s="72"/>
      <c r="T2967" s="72"/>
      <c r="U2967" s="72"/>
      <c r="V2967" s="72"/>
      <c r="W2967" s="59"/>
      <c r="X2967" s="72"/>
      <c r="Y2967" s="72"/>
      <c r="Z2967" s="72"/>
      <c r="AA2967" s="72"/>
      <c r="AB2967" s="59"/>
      <c r="AC2967" s="62"/>
      <c r="AD2967" s="462">
        <f>SamstagHaupt!C116</f>
        <v>24</v>
      </c>
      <c r="AE2967" s="463"/>
      <c r="AF2967" s="62"/>
      <c r="AG2967" s="462">
        <f>SamstagHaupt!E116</f>
        <v>93</v>
      </c>
      <c r="AH2967" s="463"/>
      <c r="AJ2967" s="462">
        <f>SamstagHaupt!F116</f>
        <v>3</v>
      </c>
      <c r="AK2967" s="463"/>
    </row>
    <row r="2968" spans="1:37">
      <c r="A2968" s="65" t="s">
        <v>100</v>
      </c>
      <c r="C2968" s="66"/>
      <c r="D2968" s="67"/>
      <c r="E2968" s="67"/>
      <c r="F2968" s="67"/>
      <c r="G2968" s="67"/>
      <c r="H2968" s="68"/>
      <c r="I2968" s="67"/>
      <c r="J2968" s="67"/>
      <c r="K2968" s="67"/>
      <c r="L2968" s="67"/>
      <c r="M2968" s="68"/>
      <c r="N2968" s="67"/>
      <c r="O2968" s="67"/>
      <c r="P2968" s="67"/>
      <c r="Q2968" s="67"/>
      <c r="R2968" s="68"/>
      <c r="S2968" s="67"/>
      <c r="T2968" s="67"/>
      <c r="U2968" s="67"/>
      <c r="V2968" s="67"/>
      <c r="W2968" s="68"/>
      <c r="X2968" s="67"/>
      <c r="Y2968" s="67"/>
      <c r="Z2968" s="67"/>
      <c r="AA2968" s="67"/>
      <c r="AB2968" s="68"/>
      <c r="AC2968" s="62"/>
      <c r="AD2968" s="57"/>
      <c r="AE2968" s="59"/>
      <c r="AF2968" s="62"/>
      <c r="AG2968" s="57"/>
      <c r="AH2968" s="59"/>
      <c r="AJ2968" s="57"/>
      <c r="AK2968" s="59"/>
    </row>
    <row r="2969" spans="1:37">
      <c r="A2969" s="70" t="s">
        <v>101</v>
      </c>
      <c r="B2969" s="58"/>
      <c r="C2969" s="71"/>
      <c r="D2969" s="72"/>
      <c r="E2969" s="72"/>
      <c r="F2969" s="72"/>
      <c r="G2969" s="72"/>
      <c r="H2969" s="59"/>
      <c r="I2969" s="72"/>
      <c r="J2969" s="72"/>
      <c r="K2969" s="72"/>
      <c r="L2969" s="72"/>
      <c r="M2969" s="59"/>
      <c r="N2969" s="72"/>
      <c r="O2969" s="72"/>
      <c r="P2969" s="72"/>
      <c r="Q2969" s="72"/>
      <c r="R2969" s="59"/>
      <c r="S2969" s="72"/>
      <c r="T2969" s="72"/>
      <c r="U2969" s="72"/>
      <c r="V2969" s="72"/>
      <c r="W2969" s="59"/>
      <c r="X2969" s="72"/>
      <c r="Y2969" s="72"/>
      <c r="Z2969" s="72"/>
      <c r="AA2969" s="72"/>
      <c r="AB2969" s="59"/>
      <c r="AC2969" s="62"/>
      <c r="AD2969" s="62"/>
      <c r="AE2969" s="62"/>
      <c r="AF2969" s="62"/>
      <c r="AG2969" s="62"/>
    </row>
    <row r="2970" spans="1:37">
      <c r="A2970" s="65" t="s">
        <v>100</v>
      </c>
      <c r="C2970" s="66"/>
      <c r="D2970" s="67"/>
      <c r="E2970" s="67"/>
      <c r="F2970" s="67"/>
      <c r="G2970" s="67"/>
      <c r="H2970" s="68"/>
      <c r="I2970" s="67"/>
      <c r="J2970" s="67"/>
      <c r="K2970" s="67"/>
      <c r="L2970" s="67"/>
      <c r="M2970" s="68"/>
      <c r="N2970" s="67"/>
      <c r="O2970" s="67"/>
      <c r="P2970" s="67"/>
      <c r="Q2970" s="67"/>
      <c r="R2970" s="68"/>
      <c r="S2970" s="67"/>
      <c r="T2970" s="67"/>
      <c r="U2970" s="67"/>
      <c r="V2970" s="67"/>
      <c r="W2970" s="68"/>
      <c r="X2970" s="67"/>
      <c r="Y2970" s="67"/>
      <c r="Z2970" s="67"/>
      <c r="AA2970" s="67"/>
      <c r="AB2970" s="68"/>
      <c r="AC2970" s="62"/>
      <c r="AD2970" s="73" t="s">
        <v>103</v>
      </c>
      <c r="AE2970" s="62"/>
      <c r="AF2970" s="62"/>
      <c r="AG2970" s="62"/>
    </row>
    <row r="2971" spans="1:37">
      <c r="A2971" s="70" t="s">
        <v>101</v>
      </c>
      <c r="B2971" s="58"/>
      <c r="C2971" s="71"/>
      <c r="D2971" s="72"/>
      <c r="E2971" s="72"/>
      <c r="F2971" s="72"/>
      <c r="G2971" s="72"/>
      <c r="H2971" s="59"/>
      <c r="I2971" s="72"/>
      <c r="J2971" s="72"/>
      <c r="K2971" s="72"/>
      <c r="L2971" s="72"/>
      <c r="M2971" s="59"/>
      <c r="N2971" s="72"/>
      <c r="O2971" s="72"/>
      <c r="P2971" s="72"/>
      <c r="Q2971" s="72"/>
      <c r="R2971" s="59"/>
      <c r="S2971" s="72"/>
      <c r="T2971" s="72"/>
      <c r="U2971" s="72"/>
      <c r="V2971" s="72"/>
      <c r="W2971" s="59"/>
      <c r="X2971" s="72"/>
      <c r="Y2971" s="72"/>
      <c r="Z2971" s="72"/>
      <c r="AA2971" s="72"/>
      <c r="AB2971" s="59"/>
      <c r="AC2971" s="62"/>
      <c r="AD2971" s="62"/>
      <c r="AE2971" s="62"/>
      <c r="AF2971" s="62"/>
      <c r="AG2971" s="62"/>
    </row>
    <row r="2972" spans="1:37">
      <c r="A2972" s="65" t="s">
        <v>100</v>
      </c>
      <c r="C2972" s="66"/>
      <c r="D2972" s="67"/>
      <c r="E2972" s="67"/>
      <c r="F2972" s="67"/>
      <c r="G2972" s="67"/>
      <c r="H2972" s="68"/>
      <c r="I2972" s="67"/>
      <c r="J2972" s="67"/>
      <c r="K2972" s="67"/>
      <c r="L2972" s="67"/>
      <c r="M2972" s="68"/>
      <c r="N2972" s="67"/>
      <c r="O2972" s="67"/>
      <c r="P2972" s="67"/>
      <c r="Q2972" s="67"/>
      <c r="R2972" s="68"/>
      <c r="S2972" s="67"/>
      <c r="T2972" s="67"/>
      <c r="U2972" s="67"/>
      <c r="V2972" s="67"/>
      <c r="W2972" s="68"/>
      <c r="X2972" s="67"/>
      <c r="Y2972" s="67"/>
      <c r="Z2972" s="67"/>
      <c r="AA2972" s="67"/>
      <c r="AB2972" s="68"/>
      <c r="AC2972" s="62"/>
      <c r="AD2972" s="74" t="str">
        <f>Daten!$A$31</f>
        <v>DM Senioren 2017</v>
      </c>
      <c r="AE2972" s="58"/>
      <c r="AF2972" s="58"/>
      <c r="AG2972" s="58"/>
      <c r="AH2972" s="58"/>
      <c r="AI2972" s="58"/>
      <c r="AJ2972" s="58"/>
      <c r="AK2972" s="58"/>
    </row>
    <row r="2973" spans="1:37">
      <c r="A2973" s="70" t="s">
        <v>101</v>
      </c>
      <c r="B2973" s="58"/>
      <c r="C2973" s="71"/>
      <c r="D2973" s="72"/>
      <c r="E2973" s="72"/>
      <c r="F2973" s="72"/>
      <c r="G2973" s="72"/>
      <c r="H2973" s="59"/>
      <c r="I2973" s="72"/>
      <c r="J2973" s="72"/>
      <c r="K2973" s="72"/>
      <c r="L2973" s="72"/>
      <c r="M2973" s="59"/>
      <c r="N2973" s="72"/>
      <c r="O2973" s="72"/>
      <c r="P2973" s="72"/>
      <c r="Q2973" s="72"/>
      <c r="R2973" s="59"/>
      <c r="S2973" s="72"/>
      <c r="T2973" s="72"/>
      <c r="U2973" s="72"/>
      <c r="V2973" s="72"/>
      <c r="W2973" s="59"/>
      <c r="X2973" s="72"/>
      <c r="Y2973" s="72"/>
      <c r="Z2973" s="72"/>
      <c r="AA2973" s="72"/>
      <c r="AB2973" s="59"/>
      <c r="AC2973" s="62"/>
      <c r="AD2973" s="75" t="str">
        <f>SamstagHaupt!G116</f>
        <v>F40</v>
      </c>
      <c r="AE2973" s="76"/>
      <c r="AF2973" s="76"/>
      <c r="AG2973" s="75" t="s">
        <v>34</v>
      </c>
      <c r="AH2973" s="76"/>
      <c r="AI2973" s="76"/>
      <c r="AJ2973" s="76"/>
      <c r="AK2973" s="76"/>
    </row>
    <row r="2974" spans="1:37">
      <c r="A2974" s="65" t="s">
        <v>100</v>
      </c>
      <c r="C2974" s="66"/>
      <c r="D2974" s="67"/>
      <c r="E2974" s="67"/>
      <c r="F2974" s="67"/>
      <c r="G2974" s="67"/>
      <c r="H2974" s="68"/>
      <c r="I2974" s="67"/>
      <c r="J2974" s="67"/>
      <c r="K2974" s="67"/>
      <c r="L2974" s="67"/>
      <c r="M2974" s="68"/>
      <c r="N2974" s="67"/>
      <c r="O2974" s="67"/>
      <c r="P2974" s="67"/>
      <c r="Q2974" s="67"/>
      <c r="R2974" s="68"/>
      <c r="S2974" s="67"/>
      <c r="T2974" s="67"/>
      <c r="U2974" s="67"/>
      <c r="V2974" s="67"/>
      <c r="W2974" s="68"/>
      <c r="X2974" s="67"/>
      <c r="Y2974" s="67"/>
      <c r="Z2974" s="67"/>
      <c r="AA2974" s="67"/>
      <c r="AB2974" s="68"/>
      <c r="AC2974" s="62"/>
      <c r="AD2974" s="77"/>
      <c r="AE2974" s="62"/>
      <c r="AF2974" s="62"/>
      <c r="AG2974" s="62"/>
      <c r="AH2974" s="62"/>
      <c r="AI2974" s="62"/>
      <c r="AJ2974" s="62"/>
      <c r="AK2974" s="62"/>
    </row>
    <row r="2975" spans="1:37">
      <c r="A2975" s="70" t="s">
        <v>101</v>
      </c>
      <c r="B2975" s="58"/>
      <c r="C2975" s="71"/>
      <c r="D2975" s="72"/>
      <c r="E2975" s="72"/>
      <c r="F2975" s="72"/>
      <c r="G2975" s="72"/>
      <c r="H2975" s="59"/>
      <c r="I2975" s="72"/>
      <c r="J2975" s="72"/>
      <c r="K2975" s="72"/>
      <c r="L2975" s="72"/>
      <c r="M2975" s="59"/>
      <c r="N2975" s="72"/>
      <c r="O2975" s="72"/>
      <c r="P2975" s="72"/>
      <c r="Q2975" s="72"/>
      <c r="R2975" s="59"/>
      <c r="S2975" s="72"/>
      <c r="T2975" s="72"/>
      <c r="U2975" s="72"/>
      <c r="V2975" s="72"/>
      <c r="W2975" s="59"/>
      <c r="X2975" s="72"/>
      <c r="Y2975" s="72"/>
      <c r="Z2975" s="72"/>
      <c r="AA2975" s="72"/>
      <c r="AB2975" s="59"/>
      <c r="AC2975" s="62"/>
      <c r="AD2975" s="78" t="s">
        <v>104</v>
      </c>
      <c r="AE2975" s="76"/>
      <c r="AF2975" s="76"/>
      <c r="AG2975" s="76"/>
      <c r="AH2975" s="79"/>
      <c r="AI2975" s="76"/>
      <c r="AJ2975" s="76"/>
      <c r="AK2975" s="80"/>
    </row>
    <row r="2976" spans="1:37">
      <c r="D2976" s="64"/>
      <c r="AD2976" s="81"/>
      <c r="AE2976" s="52"/>
      <c r="AF2976" s="52"/>
      <c r="AG2976" s="52"/>
      <c r="AH2976" s="82"/>
      <c r="AI2976" s="52"/>
      <c r="AJ2976" s="52"/>
      <c r="AK2976" s="53"/>
    </row>
    <row r="2977" spans="1:37">
      <c r="A2977" s="83" t="s">
        <v>105</v>
      </c>
      <c r="B2977" s="76"/>
      <c r="C2977" s="80"/>
      <c r="D2977" s="84"/>
      <c r="E2977" s="84" t="s">
        <v>100</v>
      </c>
      <c r="F2977" s="85" t="s">
        <v>21</v>
      </c>
      <c r="G2977" s="84" t="s">
        <v>101</v>
      </c>
      <c r="H2977" s="86"/>
      <c r="I2977" s="84" t="s">
        <v>106</v>
      </c>
      <c r="J2977" s="84"/>
      <c r="K2977" s="84"/>
      <c r="L2977" s="84"/>
      <c r="M2977" s="86"/>
      <c r="N2977" s="84" t="s">
        <v>107</v>
      </c>
      <c r="O2977" s="84"/>
      <c r="P2977" s="84"/>
      <c r="Q2977" s="84"/>
      <c r="R2977" s="86"/>
      <c r="S2977" s="73"/>
      <c r="T2977" s="73"/>
      <c r="AD2977" s="87" t="s">
        <v>108</v>
      </c>
      <c r="AE2977" s="58"/>
      <c r="AF2977" s="58"/>
      <c r="AG2977" s="58"/>
      <c r="AH2977" s="72"/>
      <c r="AI2977" s="58"/>
      <c r="AJ2977" s="58"/>
      <c r="AK2977" s="59"/>
    </row>
    <row r="2978" spans="1:37">
      <c r="A2978" s="60"/>
      <c r="C2978" s="61"/>
      <c r="H2978" s="61"/>
      <c r="M2978" s="61"/>
      <c r="N2978" s="88"/>
      <c r="O2978" s="89"/>
      <c r="P2978" s="89"/>
      <c r="Q2978" s="89"/>
      <c r="R2978" s="90"/>
      <c r="S2978" s="62"/>
      <c r="T2978" s="56" t="s">
        <v>109</v>
      </c>
      <c r="AD2978" s="91"/>
      <c r="AE2978" s="62"/>
      <c r="AF2978" s="62"/>
      <c r="AG2978" s="62"/>
      <c r="AH2978" s="92"/>
      <c r="AI2978" s="62"/>
      <c r="AJ2978" s="62"/>
      <c r="AK2978" s="61"/>
    </row>
    <row r="2979" spans="1:37">
      <c r="A2979" s="93" t="s">
        <v>110</v>
      </c>
      <c r="B2979" s="58"/>
      <c r="C2979" s="59"/>
      <c r="D2979" s="58"/>
      <c r="E2979" s="58"/>
      <c r="F2979" s="94" t="s">
        <v>21</v>
      </c>
      <c r="G2979" s="58"/>
      <c r="H2979" s="59"/>
      <c r="I2979" s="58"/>
      <c r="J2979" s="58"/>
      <c r="K2979" s="94" t="s">
        <v>21</v>
      </c>
      <c r="L2979" s="58"/>
      <c r="M2979" s="59"/>
      <c r="N2979" s="95"/>
      <c r="O2979" s="95"/>
      <c r="P2979" s="96"/>
      <c r="Q2979" s="97"/>
      <c r="R2979" s="98"/>
      <c r="S2979" s="62"/>
      <c r="T2979" s="62"/>
      <c r="AD2979" s="87" t="s">
        <v>111</v>
      </c>
      <c r="AE2979" s="58"/>
      <c r="AF2979" s="58"/>
      <c r="AG2979" s="58"/>
      <c r="AH2979" s="72"/>
      <c r="AI2979" s="58"/>
      <c r="AJ2979" s="58"/>
      <c r="AK2979" s="59"/>
    </row>
    <row r="2980" spans="1:37">
      <c r="A2980" s="60"/>
      <c r="C2980" s="61"/>
      <c r="H2980" s="61"/>
      <c r="K2980" s="99"/>
      <c r="M2980" s="61"/>
      <c r="N2980" s="62"/>
      <c r="Q2980" s="100"/>
      <c r="R2980" s="61"/>
      <c r="S2980" s="62"/>
      <c r="T2980" s="58"/>
      <c r="U2980" s="58"/>
      <c r="V2980" s="58"/>
      <c r="W2980" s="58"/>
      <c r="X2980" s="58"/>
      <c r="Y2980" s="58"/>
      <c r="Z2980" s="58"/>
      <c r="AA2980" s="58"/>
      <c r="AB2980" s="58"/>
      <c r="AC2980" s="62"/>
      <c r="AD2980" s="91"/>
      <c r="AE2980" s="62"/>
      <c r="AF2980" s="62"/>
      <c r="AG2980" s="62"/>
      <c r="AH2980" s="92"/>
      <c r="AI2980" s="62"/>
      <c r="AJ2980" s="62"/>
      <c r="AK2980" s="61"/>
    </row>
    <row r="2981" spans="1:37">
      <c r="A2981" s="93" t="s">
        <v>112</v>
      </c>
      <c r="B2981" s="58"/>
      <c r="C2981" s="59"/>
      <c r="D2981" s="58"/>
      <c r="E2981" s="58"/>
      <c r="F2981" s="94" t="s">
        <v>21</v>
      </c>
      <c r="G2981" s="58"/>
      <c r="H2981" s="59"/>
      <c r="I2981" s="58"/>
      <c r="J2981" s="58"/>
      <c r="K2981" s="94" t="s">
        <v>21</v>
      </c>
      <c r="L2981" s="58"/>
      <c r="M2981" s="59"/>
      <c r="N2981" s="58"/>
      <c r="O2981" s="58"/>
      <c r="P2981" s="94" t="s">
        <v>21</v>
      </c>
      <c r="Q2981" s="101"/>
      <c r="R2981" s="59"/>
      <c r="S2981" s="62"/>
      <c r="T2981" s="62"/>
      <c r="AD2981" s="87" t="s">
        <v>113</v>
      </c>
      <c r="AE2981" s="58"/>
      <c r="AF2981" s="58"/>
      <c r="AG2981" s="58"/>
      <c r="AH2981" s="72"/>
      <c r="AI2981" s="58"/>
      <c r="AJ2981" s="58"/>
      <c r="AK2981" s="59"/>
    </row>
    <row r="2982" spans="1:37">
      <c r="AD2982" s="91" t="s">
        <v>114</v>
      </c>
      <c r="AE2982" s="62"/>
      <c r="AF2982" s="62"/>
      <c r="AG2982" s="62"/>
      <c r="AH2982" s="92"/>
      <c r="AI2982" s="62"/>
      <c r="AJ2982" s="62"/>
      <c r="AK2982" s="61"/>
    </row>
    <row r="2983" spans="1:37">
      <c r="A2983" s="102"/>
      <c r="B2983" s="76"/>
      <c r="C2983" s="76"/>
      <c r="D2983" s="76"/>
      <c r="E2983" s="76" t="s">
        <v>100</v>
      </c>
      <c r="F2983" s="76"/>
      <c r="G2983" s="76"/>
      <c r="H2983" s="76"/>
      <c r="I2983" s="76"/>
      <c r="J2983" s="76"/>
      <c r="K2983" s="76"/>
      <c r="L2983" s="76"/>
      <c r="M2983" s="76"/>
      <c r="N2983" s="85" t="s">
        <v>40</v>
      </c>
      <c r="O2983" s="76"/>
      <c r="P2983" s="76"/>
      <c r="Q2983" s="76"/>
      <c r="R2983" s="76"/>
      <c r="S2983" s="76"/>
      <c r="T2983" s="76" t="s">
        <v>101</v>
      </c>
      <c r="U2983" s="76"/>
      <c r="V2983" s="76"/>
      <c r="W2983" s="76"/>
      <c r="X2983" s="76"/>
      <c r="Y2983" s="76"/>
      <c r="Z2983" s="76"/>
      <c r="AA2983" s="76"/>
      <c r="AB2983" s="80"/>
      <c r="AD2983" s="87" t="s">
        <v>115</v>
      </c>
      <c r="AE2983" s="58"/>
      <c r="AF2983" s="58"/>
      <c r="AG2983" s="58"/>
      <c r="AH2983" s="72"/>
      <c r="AI2983" s="58"/>
      <c r="AJ2983" s="58"/>
      <c r="AK2983" s="59"/>
    </row>
    <row r="2984" spans="1:37">
      <c r="A2984" s="103" t="s">
        <v>116</v>
      </c>
      <c r="B2984" s="104" t="s">
        <v>117</v>
      </c>
      <c r="C2984" s="104"/>
      <c r="D2984" s="104"/>
      <c r="E2984" s="104"/>
      <c r="F2984" s="104"/>
      <c r="G2984" s="105"/>
      <c r="H2984" s="104" t="s">
        <v>118</v>
      </c>
      <c r="I2984" s="104"/>
      <c r="J2984" s="105"/>
      <c r="K2984" s="106" t="s">
        <v>119</v>
      </c>
      <c r="L2984" s="107" t="s">
        <v>120</v>
      </c>
      <c r="M2984" s="108"/>
      <c r="N2984" s="109" t="s">
        <v>94</v>
      </c>
      <c r="O2984" s="105" t="s">
        <v>116</v>
      </c>
      <c r="P2984" s="104" t="s">
        <v>117</v>
      </c>
      <c r="Q2984" s="104"/>
      <c r="R2984" s="104"/>
      <c r="S2984" s="104"/>
      <c r="T2984" s="104"/>
      <c r="U2984" s="105"/>
      <c r="V2984" s="104" t="s">
        <v>118</v>
      </c>
      <c r="W2984" s="104"/>
      <c r="X2984" s="105"/>
      <c r="Y2984" s="106" t="s">
        <v>119</v>
      </c>
      <c r="Z2984" s="107" t="s">
        <v>120</v>
      </c>
      <c r="AA2984" s="108"/>
      <c r="AB2984" s="109" t="s">
        <v>94</v>
      </c>
    </row>
    <row r="2985" spans="1:37">
      <c r="A2985" s="110" t="s">
        <v>121</v>
      </c>
      <c r="B2985" s="111"/>
      <c r="C2985" s="111"/>
      <c r="D2985" s="111"/>
      <c r="E2985" s="111"/>
      <c r="F2985" s="111"/>
      <c r="G2985" s="112"/>
      <c r="H2985" s="111"/>
      <c r="I2985" s="111"/>
      <c r="J2985" s="112"/>
      <c r="K2985" s="113"/>
      <c r="L2985" s="114"/>
      <c r="M2985" s="115"/>
      <c r="N2985" s="116"/>
      <c r="O2985" s="117" t="s">
        <v>121</v>
      </c>
      <c r="P2985" s="111"/>
      <c r="Q2985" s="111"/>
      <c r="R2985" s="111"/>
      <c r="S2985" s="111"/>
      <c r="T2985" s="111"/>
      <c r="U2985" s="112"/>
      <c r="V2985" s="111"/>
      <c r="W2985" s="111"/>
      <c r="X2985" s="112"/>
      <c r="Y2985" s="113"/>
      <c r="Z2985" s="114"/>
      <c r="AA2985" s="115"/>
      <c r="AB2985" s="116"/>
      <c r="AD2985" s="64" t="s">
        <v>122</v>
      </c>
    </row>
    <row r="2986" spans="1:37">
      <c r="A2986" s="110" t="s">
        <v>123</v>
      </c>
      <c r="B2986" s="111"/>
      <c r="C2986" s="111"/>
      <c r="D2986" s="111"/>
      <c r="E2986" s="111"/>
      <c r="F2986" s="111"/>
      <c r="G2986" s="112"/>
      <c r="H2986" s="111"/>
      <c r="I2986" s="111"/>
      <c r="J2986" s="112"/>
      <c r="K2986" s="118"/>
      <c r="L2986" s="119"/>
      <c r="M2986" s="112"/>
      <c r="N2986" s="116"/>
      <c r="O2986" s="117" t="s">
        <v>123</v>
      </c>
      <c r="P2986" s="111"/>
      <c r="Q2986" s="111"/>
      <c r="R2986" s="111"/>
      <c r="S2986" s="111"/>
      <c r="T2986" s="111"/>
      <c r="U2986" s="112"/>
      <c r="V2986" s="111"/>
      <c r="W2986" s="111"/>
      <c r="X2986" s="112"/>
      <c r="Y2986" s="118"/>
      <c r="Z2986" s="119"/>
      <c r="AA2986" s="112"/>
      <c r="AB2986" s="116"/>
      <c r="AD2986" s="120"/>
      <c r="AE2986" s="58"/>
      <c r="AF2986" s="58"/>
      <c r="AG2986" s="58"/>
      <c r="AH2986" s="58"/>
      <c r="AI2986" s="58"/>
      <c r="AJ2986" s="58"/>
      <c r="AK2986" s="58"/>
    </row>
    <row r="2987" spans="1:37">
      <c r="A2987" s="110" t="s">
        <v>124</v>
      </c>
      <c r="B2987" s="111"/>
      <c r="C2987" s="111"/>
      <c r="D2987" s="111"/>
      <c r="E2987" s="111"/>
      <c r="F2987" s="111"/>
      <c r="G2987" s="112"/>
      <c r="H2987" s="111"/>
      <c r="I2987" s="111"/>
      <c r="J2987" s="112"/>
      <c r="K2987" s="118"/>
      <c r="L2987" s="119"/>
      <c r="M2987" s="112"/>
      <c r="N2987" s="116"/>
      <c r="O2987" s="117" t="s">
        <v>124</v>
      </c>
      <c r="P2987" s="111"/>
      <c r="Q2987" s="111"/>
      <c r="R2987" s="111"/>
      <c r="S2987" s="111"/>
      <c r="T2987" s="111"/>
      <c r="U2987" s="112"/>
      <c r="V2987" s="111"/>
      <c r="W2987" s="111"/>
      <c r="X2987" s="112"/>
      <c r="Y2987" s="118"/>
      <c r="Z2987" s="119"/>
      <c r="AA2987" s="112"/>
      <c r="AB2987" s="116"/>
      <c r="AD2987" s="64" t="s">
        <v>96</v>
      </c>
    </row>
    <row r="2988" spans="1:37">
      <c r="A2988" s="110" t="s">
        <v>125</v>
      </c>
      <c r="B2988" s="111"/>
      <c r="C2988" s="111"/>
      <c r="D2988" s="111"/>
      <c r="E2988" s="111"/>
      <c r="F2988" s="111"/>
      <c r="G2988" s="112"/>
      <c r="H2988" s="111"/>
      <c r="I2988" s="111"/>
      <c r="J2988" s="112"/>
      <c r="K2988" s="118"/>
      <c r="L2988" s="119"/>
      <c r="M2988" s="112"/>
      <c r="N2988" s="116"/>
      <c r="O2988" s="117" t="s">
        <v>125</v>
      </c>
      <c r="P2988" s="111"/>
      <c r="Q2988" s="111"/>
      <c r="R2988" s="111"/>
      <c r="S2988" s="111"/>
      <c r="T2988" s="111"/>
      <c r="U2988" s="112"/>
      <c r="V2988" s="111"/>
      <c r="W2988" s="111"/>
      <c r="X2988" s="112"/>
      <c r="Y2988" s="118"/>
      <c r="Z2988" s="119"/>
      <c r="AA2988" s="112"/>
      <c r="AB2988" s="116"/>
      <c r="AD2988" s="120"/>
      <c r="AE2988" s="58"/>
      <c r="AF2988" s="58"/>
      <c r="AG2988" s="58"/>
      <c r="AH2988" s="58"/>
      <c r="AI2988" s="58"/>
      <c r="AJ2988" s="58"/>
      <c r="AK2988" s="58"/>
    </row>
    <row r="2989" spans="1:37">
      <c r="A2989" s="110" t="s">
        <v>126</v>
      </c>
      <c r="B2989" s="111"/>
      <c r="C2989" s="111"/>
      <c r="D2989" s="111"/>
      <c r="E2989" s="111"/>
      <c r="F2989" s="111"/>
      <c r="G2989" s="112"/>
      <c r="H2989" s="111"/>
      <c r="I2989" s="111"/>
      <c r="J2989" s="112"/>
      <c r="K2989" s="118"/>
      <c r="L2989" s="119"/>
      <c r="M2989" s="112"/>
      <c r="N2989" s="116"/>
      <c r="O2989" s="117" t="s">
        <v>126</v>
      </c>
      <c r="P2989" s="111"/>
      <c r="Q2989" s="111"/>
      <c r="R2989" s="111"/>
      <c r="S2989" s="111"/>
      <c r="T2989" s="111"/>
      <c r="U2989" s="112"/>
      <c r="V2989" s="111"/>
      <c r="W2989" s="111"/>
      <c r="X2989" s="112"/>
      <c r="Y2989" s="118"/>
      <c r="Z2989" s="119"/>
      <c r="AA2989" s="112"/>
      <c r="AB2989" s="116"/>
      <c r="AD2989" s="64" t="s">
        <v>127</v>
      </c>
    </row>
    <row r="2990" spans="1:37">
      <c r="A2990" s="121" t="s">
        <v>128</v>
      </c>
      <c r="B2990" s="58"/>
      <c r="C2990" s="58"/>
      <c r="D2990" s="58"/>
      <c r="E2990" s="58"/>
      <c r="F2990" s="58"/>
      <c r="G2990" s="72"/>
      <c r="H2990" s="58"/>
      <c r="I2990" s="58"/>
      <c r="J2990" s="72"/>
      <c r="K2990" s="122"/>
      <c r="L2990" s="123"/>
      <c r="M2990" s="72"/>
      <c r="N2990" s="59"/>
      <c r="O2990" s="124" t="s">
        <v>128</v>
      </c>
      <c r="P2990" s="58"/>
      <c r="Q2990" s="58"/>
      <c r="R2990" s="58"/>
      <c r="S2990" s="58"/>
      <c r="T2990" s="58"/>
      <c r="U2990" s="72"/>
      <c r="V2990" s="58"/>
      <c r="W2990" s="58"/>
      <c r="X2990" s="72"/>
      <c r="Y2990" s="122"/>
      <c r="Z2990" s="123"/>
      <c r="AA2990" s="72"/>
      <c r="AB2990" s="59"/>
      <c r="AD2990" s="120"/>
      <c r="AE2990" s="125" t="str">
        <f>Daten!$A$35</f>
        <v>Fredenbeck</v>
      </c>
      <c r="AF2990" s="58"/>
      <c r="AG2990" s="58"/>
      <c r="AH2990" s="58"/>
      <c r="AI2990" s="58"/>
      <c r="AJ2990" s="58"/>
      <c r="AK2990" s="58"/>
    </row>
    <row r="2991" spans="1:37">
      <c r="A2991" s="65" t="s">
        <v>129</v>
      </c>
      <c r="N2991" s="61"/>
      <c r="O2991" s="64" t="s">
        <v>129</v>
      </c>
      <c r="AB2991" s="61"/>
      <c r="AD2991" s="64" t="s">
        <v>130</v>
      </c>
    </row>
    <row r="2992" spans="1:37">
      <c r="A2992" s="57"/>
      <c r="B2992" s="58"/>
      <c r="C2992" s="58"/>
      <c r="D2992" s="58"/>
      <c r="E2992" s="58"/>
      <c r="F2992" s="58"/>
      <c r="G2992" s="58"/>
      <c r="H2992" s="58"/>
      <c r="I2992" s="58"/>
      <c r="J2992" s="58"/>
      <c r="K2992" s="58"/>
      <c r="L2992" s="58"/>
      <c r="M2992" s="58"/>
      <c r="N2992" s="59"/>
      <c r="O2992" s="58"/>
      <c r="P2992" s="58"/>
      <c r="Q2992" s="58"/>
      <c r="R2992" s="58"/>
      <c r="S2992" s="58"/>
      <c r="T2992" s="58"/>
      <c r="U2992" s="58"/>
      <c r="V2992" s="58"/>
      <c r="W2992" s="58"/>
      <c r="X2992" s="58"/>
      <c r="Y2992" s="58"/>
      <c r="Z2992" s="58"/>
      <c r="AA2992" s="58"/>
      <c r="AB2992" s="59"/>
      <c r="AD2992" s="58"/>
      <c r="AE2992" s="126" t="str">
        <f>Daten!$A$32</f>
        <v>05.05.2017</v>
      </c>
      <c r="AF2992" s="58"/>
      <c r="AG2992" s="58"/>
      <c r="AH2992" s="58"/>
      <c r="AI2992" s="58"/>
      <c r="AJ2992" s="58"/>
      <c r="AK2992" s="58"/>
    </row>
    <row r="2994" spans="1:37">
      <c r="A2994" s="51" t="s">
        <v>95</v>
      </c>
      <c r="B2994" s="52"/>
      <c r="C2994" s="52"/>
      <c r="D2994" s="52"/>
      <c r="E2994" s="53"/>
      <c r="F2994" s="54" t="s">
        <v>96</v>
      </c>
      <c r="G2994" s="52"/>
      <c r="H2994" s="52"/>
      <c r="I2994" s="52"/>
      <c r="J2994" s="52"/>
      <c r="K2994" s="52"/>
      <c r="L2994" s="52"/>
      <c r="M2994" s="52"/>
      <c r="N2994" s="52"/>
      <c r="O2994" s="52"/>
      <c r="P2994" s="53"/>
      <c r="Q2994" s="54" t="s">
        <v>97</v>
      </c>
      <c r="R2994" s="52"/>
      <c r="S2994" s="52"/>
      <c r="T2994" s="52"/>
      <c r="U2994" s="52"/>
      <c r="V2994" s="52"/>
      <c r="W2994" s="52"/>
      <c r="X2994" s="52"/>
      <c r="Y2994" s="52"/>
      <c r="Z2994" s="52"/>
      <c r="AA2994" s="52"/>
      <c r="AB2994" s="53"/>
      <c r="AC2994" s="55" t="s">
        <v>98</v>
      </c>
    </row>
    <row r="2995" spans="1:37">
      <c r="A2995" s="57"/>
      <c r="B2995" s="58"/>
      <c r="C2995" s="58"/>
      <c r="D2995" s="58"/>
      <c r="E2995" s="59"/>
      <c r="F2995" s="58"/>
      <c r="G2995" s="58"/>
      <c r="H2995" s="58"/>
      <c r="I2995" s="58"/>
      <c r="J2995" s="58"/>
      <c r="K2995" s="58"/>
      <c r="L2995" s="58"/>
      <c r="M2995" s="58"/>
      <c r="N2995" s="58"/>
      <c r="O2995" s="58"/>
      <c r="P2995" s="59"/>
      <c r="Q2995" s="58"/>
      <c r="R2995" s="58" t="e">
        <f ca="1">SamstagHaupt!P117</f>
        <v>#N/A</v>
      </c>
      <c r="S2995" s="58"/>
      <c r="T2995" s="58"/>
      <c r="U2995" s="58"/>
      <c r="V2995" s="58"/>
      <c r="W2995" s="58"/>
      <c r="X2995" s="58"/>
      <c r="Y2995" s="58"/>
      <c r="Z2995" s="58"/>
      <c r="AA2995" s="58">
        <f>SamstagHaupt!N117</f>
        <v>0</v>
      </c>
      <c r="AB2995" s="59"/>
      <c r="AC2995" s="55" t="s">
        <v>99</v>
      </c>
    </row>
    <row r="2996" spans="1:37" ht="15.95" customHeight="1">
      <c r="A2996" s="60" t="s">
        <v>100</v>
      </c>
      <c r="C2996" s="56" t="e">
        <f ca="1">SamstagHaupt!I117</f>
        <v>#N/A</v>
      </c>
      <c r="M2996" s="61"/>
      <c r="N2996" s="62" t="s">
        <v>101</v>
      </c>
      <c r="O2996" s="63"/>
      <c r="P2996" s="56" t="e">
        <f ca="1">SamstagHaupt!M117</f>
        <v>#N/A</v>
      </c>
      <c r="AB2996" s="61"/>
    </row>
    <row r="2997" spans="1:37">
      <c r="A2997" s="57"/>
      <c r="B2997" s="58"/>
      <c r="C2997" s="58"/>
      <c r="M2997" s="61"/>
      <c r="N2997" s="62"/>
      <c r="AB2997" s="61"/>
      <c r="AD2997" s="64" t="s">
        <v>37</v>
      </c>
      <c r="AG2997" s="64" t="s">
        <v>102</v>
      </c>
      <c r="AJ2997" s="64" t="s">
        <v>39</v>
      </c>
    </row>
    <row r="2998" spans="1:37">
      <c r="A2998" s="65" t="s">
        <v>100</v>
      </c>
      <c r="C2998" s="66"/>
      <c r="D2998" s="67"/>
      <c r="E2998" s="67"/>
      <c r="F2998" s="67"/>
      <c r="G2998" s="67"/>
      <c r="H2998" s="68"/>
      <c r="I2998" s="67"/>
      <c r="J2998" s="67"/>
      <c r="K2998" s="67"/>
      <c r="L2998" s="67"/>
      <c r="M2998" s="68"/>
      <c r="N2998" s="67"/>
      <c r="O2998" s="67"/>
      <c r="P2998" s="67"/>
      <c r="Q2998" s="67"/>
      <c r="R2998" s="68"/>
      <c r="S2998" s="67"/>
      <c r="T2998" s="67"/>
      <c r="U2998" s="67"/>
      <c r="V2998" s="67"/>
      <c r="W2998" s="68"/>
      <c r="X2998" s="67"/>
      <c r="Y2998" s="67"/>
      <c r="Z2998" s="67"/>
      <c r="AA2998" s="67"/>
      <c r="AB2998" s="68"/>
      <c r="AC2998" s="62"/>
      <c r="AD2998" s="69"/>
      <c r="AE2998" s="53"/>
      <c r="AF2998" s="62"/>
      <c r="AG2998" s="69"/>
      <c r="AH2998" s="53"/>
      <c r="AJ2998" s="69"/>
      <c r="AK2998" s="53"/>
    </row>
    <row r="2999" spans="1:37">
      <c r="A2999" s="70" t="s">
        <v>101</v>
      </c>
      <c r="B2999" s="58"/>
      <c r="C2999" s="71"/>
      <c r="D2999" s="72"/>
      <c r="E2999" s="72"/>
      <c r="F2999" s="72"/>
      <c r="G2999" s="72"/>
      <c r="H2999" s="59"/>
      <c r="I2999" s="72"/>
      <c r="J2999" s="72"/>
      <c r="K2999" s="72"/>
      <c r="L2999" s="72"/>
      <c r="M2999" s="59"/>
      <c r="N2999" s="72"/>
      <c r="O2999" s="72"/>
      <c r="P2999" s="72"/>
      <c r="Q2999" s="72"/>
      <c r="R2999" s="59"/>
      <c r="S2999" s="72"/>
      <c r="T2999" s="72"/>
      <c r="U2999" s="72"/>
      <c r="V2999" s="72"/>
      <c r="W2999" s="59"/>
      <c r="X2999" s="72"/>
      <c r="Y2999" s="72"/>
      <c r="Z2999" s="72"/>
      <c r="AA2999" s="72"/>
      <c r="AB2999" s="59"/>
      <c r="AC2999" s="62"/>
      <c r="AD2999" s="462">
        <f>SamstagHaupt!C117</f>
        <v>24</v>
      </c>
      <c r="AE2999" s="463"/>
      <c r="AF2999" s="62"/>
      <c r="AG2999" s="462">
        <f>SamstagHaupt!E117</f>
        <v>94</v>
      </c>
      <c r="AH2999" s="463"/>
      <c r="AJ2999" s="462">
        <f>SamstagHaupt!F117</f>
        <v>4</v>
      </c>
      <c r="AK2999" s="463"/>
    </row>
    <row r="3000" spans="1:37">
      <c r="A3000" s="65" t="s">
        <v>100</v>
      </c>
      <c r="C3000" s="66"/>
      <c r="D3000" s="67"/>
      <c r="E3000" s="67"/>
      <c r="F3000" s="67"/>
      <c r="G3000" s="67"/>
      <c r="H3000" s="68"/>
      <c r="I3000" s="67"/>
      <c r="J3000" s="67"/>
      <c r="K3000" s="67"/>
      <c r="L3000" s="67"/>
      <c r="M3000" s="68"/>
      <c r="N3000" s="67"/>
      <c r="O3000" s="67"/>
      <c r="P3000" s="67"/>
      <c r="Q3000" s="67"/>
      <c r="R3000" s="68"/>
      <c r="S3000" s="67"/>
      <c r="T3000" s="67"/>
      <c r="U3000" s="67"/>
      <c r="V3000" s="67"/>
      <c r="W3000" s="68"/>
      <c r="X3000" s="67"/>
      <c r="Y3000" s="67"/>
      <c r="Z3000" s="67"/>
      <c r="AA3000" s="67"/>
      <c r="AB3000" s="68"/>
      <c r="AC3000" s="62"/>
      <c r="AD3000" s="57"/>
      <c r="AE3000" s="59"/>
      <c r="AF3000" s="62"/>
      <c r="AG3000" s="57"/>
      <c r="AH3000" s="59"/>
      <c r="AJ3000" s="57"/>
      <c r="AK3000" s="59"/>
    </row>
    <row r="3001" spans="1:37">
      <c r="A3001" s="70" t="s">
        <v>101</v>
      </c>
      <c r="B3001" s="58"/>
      <c r="C3001" s="71"/>
      <c r="D3001" s="72"/>
      <c r="E3001" s="72"/>
      <c r="F3001" s="72"/>
      <c r="G3001" s="72"/>
      <c r="H3001" s="59"/>
      <c r="I3001" s="72"/>
      <c r="J3001" s="72"/>
      <c r="K3001" s="72"/>
      <c r="L3001" s="72"/>
      <c r="M3001" s="59"/>
      <c r="N3001" s="72"/>
      <c r="O3001" s="72"/>
      <c r="P3001" s="72"/>
      <c r="Q3001" s="72"/>
      <c r="R3001" s="59"/>
      <c r="S3001" s="72"/>
      <c r="T3001" s="72"/>
      <c r="U3001" s="72"/>
      <c r="V3001" s="72"/>
      <c r="W3001" s="59"/>
      <c r="X3001" s="72"/>
      <c r="Y3001" s="72"/>
      <c r="Z3001" s="72"/>
      <c r="AA3001" s="72"/>
      <c r="AB3001" s="59"/>
      <c r="AC3001" s="62"/>
      <c r="AD3001" s="62"/>
      <c r="AE3001" s="62"/>
      <c r="AF3001" s="62"/>
      <c r="AG3001" s="62"/>
    </row>
    <row r="3002" spans="1:37">
      <c r="A3002" s="65" t="s">
        <v>100</v>
      </c>
      <c r="C3002" s="66"/>
      <c r="D3002" s="67"/>
      <c r="E3002" s="67"/>
      <c r="F3002" s="67"/>
      <c r="G3002" s="67"/>
      <c r="H3002" s="68"/>
      <c r="I3002" s="67"/>
      <c r="J3002" s="67"/>
      <c r="K3002" s="67"/>
      <c r="L3002" s="67"/>
      <c r="M3002" s="68"/>
      <c r="N3002" s="67"/>
      <c r="O3002" s="67"/>
      <c r="P3002" s="67"/>
      <c r="Q3002" s="67"/>
      <c r="R3002" s="68"/>
      <c r="S3002" s="67"/>
      <c r="T3002" s="67"/>
      <c r="U3002" s="67"/>
      <c r="V3002" s="67"/>
      <c r="W3002" s="68"/>
      <c r="X3002" s="67"/>
      <c r="Y3002" s="67"/>
      <c r="Z3002" s="67"/>
      <c r="AA3002" s="67"/>
      <c r="AB3002" s="68"/>
      <c r="AC3002" s="62"/>
      <c r="AD3002" s="73" t="s">
        <v>103</v>
      </c>
      <c r="AE3002" s="62"/>
      <c r="AF3002" s="62"/>
      <c r="AG3002" s="62"/>
    </row>
    <row r="3003" spans="1:37">
      <c r="A3003" s="70" t="s">
        <v>101</v>
      </c>
      <c r="B3003" s="58"/>
      <c r="C3003" s="71"/>
      <c r="D3003" s="72"/>
      <c r="E3003" s="72"/>
      <c r="F3003" s="72"/>
      <c r="G3003" s="72"/>
      <c r="H3003" s="59"/>
      <c r="I3003" s="72"/>
      <c r="J3003" s="72"/>
      <c r="K3003" s="72"/>
      <c r="L3003" s="72"/>
      <c r="M3003" s="59"/>
      <c r="N3003" s="72"/>
      <c r="O3003" s="72"/>
      <c r="P3003" s="72"/>
      <c r="Q3003" s="72"/>
      <c r="R3003" s="59"/>
      <c r="S3003" s="72"/>
      <c r="T3003" s="72"/>
      <c r="U3003" s="72"/>
      <c r="V3003" s="72"/>
      <c r="W3003" s="59"/>
      <c r="X3003" s="72"/>
      <c r="Y3003" s="72"/>
      <c r="Z3003" s="72"/>
      <c r="AA3003" s="72"/>
      <c r="AB3003" s="59"/>
      <c r="AC3003" s="62"/>
      <c r="AD3003" s="62"/>
      <c r="AE3003" s="62"/>
      <c r="AF3003" s="62"/>
      <c r="AG3003" s="62"/>
    </row>
    <row r="3004" spans="1:37">
      <c r="A3004" s="65" t="s">
        <v>100</v>
      </c>
      <c r="C3004" s="66"/>
      <c r="D3004" s="67"/>
      <c r="E3004" s="67"/>
      <c r="F3004" s="67"/>
      <c r="G3004" s="67"/>
      <c r="H3004" s="68"/>
      <c r="I3004" s="67"/>
      <c r="J3004" s="67"/>
      <c r="K3004" s="67"/>
      <c r="L3004" s="67"/>
      <c r="M3004" s="68"/>
      <c r="N3004" s="67"/>
      <c r="O3004" s="67"/>
      <c r="P3004" s="67"/>
      <c r="Q3004" s="67"/>
      <c r="R3004" s="68"/>
      <c r="S3004" s="67"/>
      <c r="T3004" s="67"/>
      <c r="U3004" s="67"/>
      <c r="V3004" s="67"/>
      <c r="W3004" s="68"/>
      <c r="X3004" s="67"/>
      <c r="Y3004" s="67"/>
      <c r="Z3004" s="67"/>
      <c r="AA3004" s="67"/>
      <c r="AB3004" s="68"/>
      <c r="AC3004" s="62"/>
      <c r="AD3004" s="74" t="str">
        <f>Daten!$A$31</f>
        <v>DM Senioren 2017</v>
      </c>
      <c r="AE3004" s="58"/>
      <c r="AF3004" s="58"/>
      <c r="AG3004" s="58"/>
      <c r="AH3004" s="58"/>
      <c r="AI3004" s="58"/>
      <c r="AJ3004" s="58"/>
      <c r="AK3004" s="58"/>
    </row>
    <row r="3005" spans="1:37">
      <c r="A3005" s="70" t="s">
        <v>101</v>
      </c>
      <c r="B3005" s="58"/>
      <c r="C3005" s="71"/>
      <c r="D3005" s="72"/>
      <c r="E3005" s="72"/>
      <c r="F3005" s="72"/>
      <c r="G3005" s="72"/>
      <c r="H3005" s="59"/>
      <c r="I3005" s="72"/>
      <c r="J3005" s="72"/>
      <c r="K3005" s="72"/>
      <c r="L3005" s="72"/>
      <c r="M3005" s="59"/>
      <c r="N3005" s="72"/>
      <c r="O3005" s="72"/>
      <c r="P3005" s="72"/>
      <c r="Q3005" s="72"/>
      <c r="R3005" s="59"/>
      <c r="S3005" s="72"/>
      <c r="T3005" s="72"/>
      <c r="U3005" s="72"/>
      <c r="V3005" s="72"/>
      <c r="W3005" s="59"/>
      <c r="X3005" s="72"/>
      <c r="Y3005" s="72"/>
      <c r="Z3005" s="72"/>
      <c r="AA3005" s="72"/>
      <c r="AB3005" s="59"/>
      <c r="AC3005" s="62"/>
      <c r="AD3005" s="75">
        <f>SamstagHaupt!G117</f>
        <v>0</v>
      </c>
      <c r="AE3005" s="76"/>
      <c r="AF3005" s="76"/>
      <c r="AG3005" s="75" t="s">
        <v>34</v>
      </c>
      <c r="AH3005" s="76"/>
      <c r="AI3005" s="76"/>
      <c r="AJ3005" s="76"/>
      <c r="AK3005" s="76"/>
    </row>
    <row r="3006" spans="1:37">
      <c r="A3006" s="65" t="s">
        <v>100</v>
      </c>
      <c r="C3006" s="66"/>
      <c r="D3006" s="67"/>
      <c r="E3006" s="67"/>
      <c r="F3006" s="67"/>
      <c r="G3006" s="67"/>
      <c r="H3006" s="68"/>
      <c r="I3006" s="67"/>
      <c r="J3006" s="67"/>
      <c r="K3006" s="67"/>
      <c r="L3006" s="67"/>
      <c r="M3006" s="68"/>
      <c r="N3006" s="67"/>
      <c r="O3006" s="67"/>
      <c r="P3006" s="67"/>
      <c r="Q3006" s="67"/>
      <c r="R3006" s="68"/>
      <c r="S3006" s="67"/>
      <c r="T3006" s="67"/>
      <c r="U3006" s="67"/>
      <c r="V3006" s="67"/>
      <c r="W3006" s="68"/>
      <c r="X3006" s="67"/>
      <c r="Y3006" s="67"/>
      <c r="Z3006" s="67"/>
      <c r="AA3006" s="67"/>
      <c r="AB3006" s="68"/>
      <c r="AC3006" s="62"/>
      <c r="AD3006" s="77"/>
      <c r="AE3006" s="62"/>
      <c r="AF3006" s="62"/>
      <c r="AG3006" s="62"/>
      <c r="AH3006" s="62"/>
      <c r="AI3006" s="62"/>
      <c r="AJ3006" s="62"/>
      <c r="AK3006" s="62"/>
    </row>
    <row r="3007" spans="1:37">
      <c r="A3007" s="70" t="s">
        <v>101</v>
      </c>
      <c r="B3007" s="58"/>
      <c r="C3007" s="71"/>
      <c r="D3007" s="72"/>
      <c r="E3007" s="72"/>
      <c r="F3007" s="72"/>
      <c r="G3007" s="72"/>
      <c r="H3007" s="59"/>
      <c r="I3007" s="72"/>
      <c r="J3007" s="72"/>
      <c r="K3007" s="72"/>
      <c r="L3007" s="72"/>
      <c r="M3007" s="59"/>
      <c r="N3007" s="72"/>
      <c r="O3007" s="72"/>
      <c r="P3007" s="72"/>
      <c r="Q3007" s="72"/>
      <c r="R3007" s="59"/>
      <c r="S3007" s="72"/>
      <c r="T3007" s="72"/>
      <c r="U3007" s="72"/>
      <c r="V3007" s="72"/>
      <c r="W3007" s="59"/>
      <c r="X3007" s="72"/>
      <c r="Y3007" s="72"/>
      <c r="Z3007" s="72"/>
      <c r="AA3007" s="72"/>
      <c r="AB3007" s="59"/>
      <c r="AC3007" s="62"/>
      <c r="AD3007" s="78" t="s">
        <v>104</v>
      </c>
      <c r="AE3007" s="76"/>
      <c r="AF3007" s="76"/>
      <c r="AG3007" s="76"/>
      <c r="AH3007" s="79"/>
      <c r="AI3007" s="76"/>
      <c r="AJ3007" s="76"/>
      <c r="AK3007" s="80"/>
    </row>
    <row r="3008" spans="1:37">
      <c r="D3008" s="64"/>
      <c r="AD3008" s="81"/>
      <c r="AE3008" s="52"/>
      <c r="AF3008" s="52"/>
      <c r="AG3008" s="52"/>
      <c r="AH3008" s="82"/>
      <c r="AI3008" s="52"/>
      <c r="AJ3008" s="52"/>
      <c r="AK3008" s="53"/>
    </row>
    <row r="3009" spans="1:37">
      <c r="A3009" s="83" t="s">
        <v>105</v>
      </c>
      <c r="B3009" s="76"/>
      <c r="C3009" s="80"/>
      <c r="D3009" s="84"/>
      <c r="E3009" s="84" t="s">
        <v>100</v>
      </c>
      <c r="F3009" s="85" t="s">
        <v>21</v>
      </c>
      <c r="G3009" s="84" t="s">
        <v>101</v>
      </c>
      <c r="H3009" s="86"/>
      <c r="I3009" s="84" t="s">
        <v>106</v>
      </c>
      <c r="J3009" s="84"/>
      <c r="K3009" s="84"/>
      <c r="L3009" s="84"/>
      <c r="M3009" s="86"/>
      <c r="N3009" s="84" t="s">
        <v>107</v>
      </c>
      <c r="O3009" s="84"/>
      <c r="P3009" s="84"/>
      <c r="Q3009" s="84"/>
      <c r="R3009" s="86"/>
      <c r="S3009" s="73"/>
      <c r="T3009" s="73"/>
      <c r="AD3009" s="87" t="s">
        <v>108</v>
      </c>
      <c r="AE3009" s="58"/>
      <c r="AF3009" s="58"/>
      <c r="AG3009" s="58"/>
      <c r="AH3009" s="72"/>
      <c r="AI3009" s="58"/>
      <c r="AJ3009" s="58"/>
      <c r="AK3009" s="59"/>
    </row>
    <row r="3010" spans="1:37">
      <c r="A3010" s="60"/>
      <c r="C3010" s="61"/>
      <c r="H3010" s="61"/>
      <c r="M3010" s="61"/>
      <c r="N3010" s="88"/>
      <c r="O3010" s="89"/>
      <c r="P3010" s="89"/>
      <c r="Q3010" s="89"/>
      <c r="R3010" s="90"/>
      <c r="S3010" s="62"/>
      <c r="T3010" s="56" t="s">
        <v>109</v>
      </c>
      <c r="AD3010" s="91"/>
      <c r="AE3010" s="62"/>
      <c r="AF3010" s="62"/>
      <c r="AG3010" s="62"/>
      <c r="AH3010" s="92"/>
      <c r="AI3010" s="62"/>
      <c r="AJ3010" s="62"/>
      <c r="AK3010" s="61"/>
    </row>
    <row r="3011" spans="1:37">
      <c r="A3011" s="93" t="s">
        <v>110</v>
      </c>
      <c r="B3011" s="58"/>
      <c r="C3011" s="59"/>
      <c r="D3011" s="58"/>
      <c r="E3011" s="58"/>
      <c r="F3011" s="94" t="s">
        <v>21</v>
      </c>
      <c r="G3011" s="58"/>
      <c r="H3011" s="59"/>
      <c r="I3011" s="58"/>
      <c r="J3011" s="58"/>
      <c r="K3011" s="94" t="s">
        <v>21</v>
      </c>
      <c r="L3011" s="58"/>
      <c r="M3011" s="59"/>
      <c r="N3011" s="95"/>
      <c r="O3011" s="95"/>
      <c r="P3011" s="96"/>
      <c r="Q3011" s="97"/>
      <c r="R3011" s="98"/>
      <c r="S3011" s="62"/>
      <c r="T3011" s="62"/>
      <c r="AD3011" s="87" t="s">
        <v>111</v>
      </c>
      <c r="AE3011" s="58"/>
      <c r="AF3011" s="58"/>
      <c r="AG3011" s="58"/>
      <c r="AH3011" s="72"/>
      <c r="AI3011" s="58"/>
      <c r="AJ3011" s="58"/>
      <c r="AK3011" s="59"/>
    </row>
    <row r="3012" spans="1:37">
      <c r="A3012" s="60"/>
      <c r="C3012" s="61"/>
      <c r="H3012" s="61"/>
      <c r="K3012" s="99"/>
      <c r="M3012" s="61"/>
      <c r="N3012" s="62"/>
      <c r="Q3012" s="100"/>
      <c r="R3012" s="61"/>
      <c r="S3012" s="62"/>
      <c r="T3012" s="58"/>
      <c r="U3012" s="58"/>
      <c r="V3012" s="58"/>
      <c r="W3012" s="58"/>
      <c r="X3012" s="58"/>
      <c r="Y3012" s="58"/>
      <c r="Z3012" s="58"/>
      <c r="AA3012" s="58"/>
      <c r="AB3012" s="58"/>
      <c r="AC3012" s="62"/>
      <c r="AD3012" s="91"/>
      <c r="AE3012" s="62"/>
      <c r="AF3012" s="62"/>
      <c r="AG3012" s="62"/>
      <c r="AH3012" s="92"/>
      <c r="AI3012" s="62"/>
      <c r="AJ3012" s="62"/>
      <c r="AK3012" s="61"/>
    </row>
    <row r="3013" spans="1:37">
      <c r="A3013" s="93" t="s">
        <v>112</v>
      </c>
      <c r="B3013" s="58"/>
      <c r="C3013" s="59"/>
      <c r="D3013" s="58"/>
      <c r="E3013" s="58"/>
      <c r="F3013" s="94" t="s">
        <v>21</v>
      </c>
      <c r="G3013" s="58"/>
      <c r="H3013" s="59"/>
      <c r="I3013" s="58"/>
      <c r="J3013" s="58"/>
      <c r="K3013" s="94" t="s">
        <v>21</v>
      </c>
      <c r="L3013" s="58"/>
      <c r="M3013" s="59"/>
      <c r="N3013" s="58"/>
      <c r="O3013" s="58"/>
      <c r="P3013" s="94" t="s">
        <v>21</v>
      </c>
      <c r="Q3013" s="101"/>
      <c r="R3013" s="59"/>
      <c r="S3013" s="62"/>
      <c r="T3013" s="62"/>
      <c r="AD3013" s="87" t="s">
        <v>113</v>
      </c>
      <c r="AE3013" s="58"/>
      <c r="AF3013" s="58"/>
      <c r="AG3013" s="58"/>
      <c r="AH3013" s="72"/>
      <c r="AI3013" s="58"/>
      <c r="AJ3013" s="58"/>
      <c r="AK3013" s="59"/>
    </row>
    <row r="3014" spans="1:37">
      <c r="AD3014" s="91" t="s">
        <v>114</v>
      </c>
      <c r="AE3014" s="62"/>
      <c r="AF3014" s="62"/>
      <c r="AG3014" s="62"/>
      <c r="AH3014" s="92"/>
      <c r="AI3014" s="62"/>
      <c r="AJ3014" s="62"/>
      <c r="AK3014" s="61"/>
    </row>
    <row r="3015" spans="1:37">
      <c r="A3015" s="102"/>
      <c r="B3015" s="76"/>
      <c r="C3015" s="76"/>
      <c r="D3015" s="76"/>
      <c r="E3015" s="76" t="s">
        <v>100</v>
      </c>
      <c r="F3015" s="76"/>
      <c r="G3015" s="76"/>
      <c r="H3015" s="76"/>
      <c r="I3015" s="76"/>
      <c r="J3015" s="76"/>
      <c r="K3015" s="76"/>
      <c r="L3015" s="76"/>
      <c r="M3015" s="76"/>
      <c r="N3015" s="85" t="s">
        <v>40</v>
      </c>
      <c r="O3015" s="76"/>
      <c r="P3015" s="76"/>
      <c r="Q3015" s="76"/>
      <c r="R3015" s="76"/>
      <c r="S3015" s="76"/>
      <c r="T3015" s="76" t="s">
        <v>101</v>
      </c>
      <c r="U3015" s="76"/>
      <c r="V3015" s="76"/>
      <c r="W3015" s="76"/>
      <c r="X3015" s="76"/>
      <c r="Y3015" s="76"/>
      <c r="Z3015" s="76"/>
      <c r="AA3015" s="76"/>
      <c r="AB3015" s="80"/>
      <c r="AD3015" s="87" t="s">
        <v>115</v>
      </c>
      <c r="AE3015" s="58"/>
      <c r="AF3015" s="58"/>
      <c r="AG3015" s="58"/>
      <c r="AH3015" s="72"/>
      <c r="AI3015" s="58"/>
      <c r="AJ3015" s="58"/>
      <c r="AK3015" s="59"/>
    </row>
    <row r="3016" spans="1:37">
      <c r="A3016" s="103" t="s">
        <v>116</v>
      </c>
      <c r="B3016" s="104" t="s">
        <v>117</v>
      </c>
      <c r="C3016" s="104"/>
      <c r="D3016" s="104"/>
      <c r="E3016" s="104"/>
      <c r="F3016" s="104"/>
      <c r="G3016" s="105"/>
      <c r="H3016" s="104" t="s">
        <v>118</v>
      </c>
      <c r="I3016" s="104"/>
      <c r="J3016" s="105"/>
      <c r="K3016" s="106" t="s">
        <v>119</v>
      </c>
      <c r="L3016" s="107" t="s">
        <v>120</v>
      </c>
      <c r="M3016" s="108"/>
      <c r="N3016" s="109" t="s">
        <v>94</v>
      </c>
      <c r="O3016" s="105" t="s">
        <v>116</v>
      </c>
      <c r="P3016" s="104" t="s">
        <v>117</v>
      </c>
      <c r="Q3016" s="104"/>
      <c r="R3016" s="104"/>
      <c r="S3016" s="104"/>
      <c r="T3016" s="104"/>
      <c r="U3016" s="105"/>
      <c r="V3016" s="104" t="s">
        <v>118</v>
      </c>
      <c r="W3016" s="104"/>
      <c r="X3016" s="105"/>
      <c r="Y3016" s="106" t="s">
        <v>119</v>
      </c>
      <c r="Z3016" s="107" t="s">
        <v>120</v>
      </c>
      <c r="AA3016" s="108"/>
      <c r="AB3016" s="109" t="s">
        <v>94</v>
      </c>
    </row>
    <row r="3017" spans="1:37">
      <c r="A3017" s="110" t="s">
        <v>121</v>
      </c>
      <c r="B3017" s="111"/>
      <c r="C3017" s="111"/>
      <c r="D3017" s="111"/>
      <c r="E3017" s="111"/>
      <c r="F3017" s="111"/>
      <c r="G3017" s="112"/>
      <c r="H3017" s="111"/>
      <c r="I3017" s="111"/>
      <c r="J3017" s="112"/>
      <c r="K3017" s="113"/>
      <c r="L3017" s="114"/>
      <c r="M3017" s="115"/>
      <c r="N3017" s="116"/>
      <c r="O3017" s="117" t="s">
        <v>121</v>
      </c>
      <c r="P3017" s="111"/>
      <c r="Q3017" s="111"/>
      <c r="R3017" s="111"/>
      <c r="S3017" s="111"/>
      <c r="T3017" s="111"/>
      <c r="U3017" s="112"/>
      <c r="V3017" s="111"/>
      <c r="W3017" s="111"/>
      <c r="X3017" s="112"/>
      <c r="Y3017" s="113"/>
      <c r="Z3017" s="114"/>
      <c r="AA3017" s="115"/>
      <c r="AB3017" s="116"/>
      <c r="AD3017" s="64" t="s">
        <v>122</v>
      </c>
    </row>
    <row r="3018" spans="1:37">
      <c r="A3018" s="110" t="s">
        <v>123</v>
      </c>
      <c r="B3018" s="111"/>
      <c r="C3018" s="111"/>
      <c r="D3018" s="111"/>
      <c r="E3018" s="111"/>
      <c r="F3018" s="111"/>
      <c r="G3018" s="112"/>
      <c r="H3018" s="111"/>
      <c r="I3018" s="111"/>
      <c r="J3018" s="112"/>
      <c r="K3018" s="118"/>
      <c r="L3018" s="119"/>
      <c r="M3018" s="112"/>
      <c r="N3018" s="116"/>
      <c r="O3018" s="117" t="s">
        <v>123</v>
      </c>
      <c r="P3018" s="111"/>
      <c r="Q3018" s="111"/>
      <c r="R3018" s="111"/>
      <c r="S3018" s="111"/>
      <c r="T3018" s="111"/>
      <c r="U3018" s="112"/>
      <c r="V3018" s="111"/>
      <c r="W3018" s="111"/>
      <c r="X3018" s="112"/>
      <c r="Y3018" s="118"/>
      <c r="Z3018" s="119"/>
      <c r="AA3018" s="112"/>
      <c r="AB3018" s="116"/>
      <c r="AD3018" s="120"/>
      <c r="AE3018" s="58"/>
      <c r="AF3018" s="58"/>
      <c r="AG3018" s="58"/>
      <c r="AH3018" s="58"/>
      <c r="AI3018" s="58"/>
      <c r="AJ3018" s="58"/>
      <c r="AK3018" s="58"/>
    </row>
    <row r="3019" spans="1:37">
      <c r="A3019" s="110" t="s">
        <v>124</v>
      </c>
      <c r="B3019" s="111"/>
      <c r="C3019" s="111"/>
      <c r="D3019" s="111"/>
      <c r="E3019" s="111"/>
      <c r="F3019" s="111"/>
      <c r="G3019" s="112"/>
      <c r="H3019" s="111"/>
      <c r="I3019" s="111"/>
      <c r="J3019" s="112"/>
      <c r="K3019" s="118"/>
      <c r="L3019" s="119"/>
      <c r="M3019" s="112"/>
      <c r="N3019" s="116"/>
      <c r="O3019" s="117" t="s">
        <v>124</v>
      </c>
      <c r="P3019" s="111"/>
      <c r="Q3019" s="111"/>
      <c r="R3019" s="111"/>
      <c r="S3019" s="111"/>
      <c r="T3019" s="111"/>
      <c r="U3019" s="112"/>
      <c r="V3019" s="111"/>
      <c r="W3019" s="111"/>
      <c r="X3019" s="112"/>
      <c r="Y3019" s="118"/>
      <c r="Z3019" s="119"/>
      <c r="AA3019" s="112"/>
      <c r="AB3019" s="116"/>
      <c r="AD3019" s="64" t="s">
        <v>96</v>
      </c>
    </row>
    <row r="3020" spans="1:37">
      <c r="A3020" s="110" t="s">
        <v>125</v>
      </c>
      <c r="B3020" s="111"/>
      <c r="C3020" s="111"/>
      <c r="D3020" s="111"/>
      <c r="E3020" s="111"/>
      <c r="F3020" s="111"/>
      <c r="G3020" s="112"/>
      <c r="H3020" s="111"/>
      <c r="I3020" s="111"/>
      <c r="J3020" s="112"/>
      <c r="K3020" s="118"/>
      <c r="L3020" s="119"/>
      <c r="M3020" s="112"/>
      <c r="N3020" s="116"/>
      <c r="O3020" s="117" t="s">
        <v>125</v>
      </c>
      <c r="P3020" s="111"/>
      <c r="Q3020" s="111"/>
      <c r="R3020" s="111"/>
      <c r="S3020" s="111"/>
      <c r="T3020" s="111"/>
      <c r="U3020" s="112"/>
      <c r="V3020" s="111"/>
      <c r="W3020" s="111"/>
      <c r="X3020" s="112"/>
      <c r="Y3020" s="118"/>
      <c r="Z3020" s="119"/>
      <c r="AA3020" s="112"/>
      <c r="AB3020" s="116"/>
      <c r="AD3020" s="120"/>
      <c r="AE3020" s="58"/>
      <c r="AF3020" s="58"/>
      <c r="AG3020" s="58"/>
      <c r="AH3020" s="58"/>
      <c r="AI3020" s="58"/>
      <c r="AJ3020" s="58"/>
      <c r="AK3020" s="58"/>
    </row>
    <row r="3021" spans="1:37">
      <c r="A3021" s="110" t="s">
        <v>126</v>
      </c>
      <c r="B3021" s="111"/>
      <c r="C3021" s="111"/>
      <c r="D3021" s="111"/>
      <c r="E3021" s="111"/>
      <c r="F3021" s="111"/>
      <c r="G3021" s="112"/>
      <c r="H3021" s="111"/>
      <c r="I3021" s="111"/>
      <c r="J3021" s="112"/>
      <c r="K3021" s="118"/>
      <c r="L3021" s="119"/>
      <c r="M3021" s="112"/>
      <c r="N3021" s="116"/>
      <c r="O3021" s="117" t="s">
        <v>126</v>
      </c>
      <c r="P3021" s="111"/>
      <c r="Q3021" s="111"/>
      <c r="R3021" s="111"/>
      <c r="S3021" s="111"/>
      <c r="T3021" s="111"/>
      <c r="U3021" s="112"/>
      <c r="V3021" s="111"/>
      <c r="W3021" s="111"/>
      <c r="X3021" s="112"/>
      <c r="Y3021" s="118"/>
      <c r="Z3021" s="119"/>
      <c r="AA3021" s="112"/>
      <c r="AB3021" s="116"/>
      <c r="AD3021" s="64" t="s">
        <v>127</v>
      </c>
    </row>
    <row r="3022" spans="1:37">
      <c r="A3022" s="121" t="s">
        <v>128</v>
      </c>
      <c r="B3022" s="58"/>
      <c r="C3022" s="58"/>
      <c r="D3022" s="58"/>
      <c r="E3022" s="58"/>
      <c r="F3022" s="58"/>
      <c r="G3022" s="72"/>
      <c r="H3022" s="58"/>
      <c r="I3022" s="58"/>
      <c r="J3022" s="72"/>
      <c r="K3022" s="122"/>
      <c r="L3022" s="123"/>
      <c r="M3022" s="72"/>
      <c r="N3022" s="59"/>
      <c r="O3022" s="124" t="s">
        <v>128</v>
      </c>
      <c r="P3022" s="58"/>
      <c r="Q3022" s="58"/>
      <c r="R3022" s="58"/>
      <c r="S3022" s="58"/>
      <c r="T3022" s="58"/>
      <c r="U3022" s="72"/>
      <c r="V3022" s="58"/>
      <c r="W3022" s="58"/>
      <c r="X3022" s="72"/>
      <c r="Y3022" s="122"/>
      <c r="Z3022" s="123"/>
      <c r="AA3022" s="72"/>
      <c r="AB3022" s="59"/>
      <c r="AD3022" s="120"/>
      <c r="AE3022" s="125" t="str">
        <f>Daten!$A$35</f>
        <v>Fredenbeck</v>
      </c>
      <c r="AF3022" s="58"/>
      <c r="AG3022" s="58"/>
      <c r="AH3022" s="58"/>
      <c r="AI3022" s="58"/>
      <c r="AJ3022" s="58"/>
      <c r="AK3022" s="58"/>
    </row>
    <row r="3023" spans="1:37">
      <c r="A3023" s="65" t="s">
        <v>129</v>
      </c>
      <c r="N3023" s="61"/>
      <c r="O3023" s="64" t="s">
        <v>129</v>
      </c>
      <c r="AB3023" s="61"/>
      <c r="AD3023" s="64" t="s">
        <v>130</v>
      </c>
    </row>
    <row r="3024" spans="1:37">
      <c r="A3024" s="57"/>
      <c r="B3024" s="58"/>
      <c r="C3024" s="58"/>
      <c r="D3024" s="58"/>
      <c r="E3024" s="58"/>
      <c r="F3024" s="58"/>
      <c r="G3024" s="58"/>
      <c r="H3024" s="58"/>
      <c r="I3024" s="58"/>
      <c r="J3024" s="58"/>
      <c r="K3024" s="58"/>
      <c r="L3024" s="58"/>
      <c r="M3024" s="58"/>
      <c r="N3024" s="59"/>
      <c r="O3024" s="58"/>
      <c r="P3024" s="58"/>
      <c r="Q3024" s="58"/>
      <c r="R3024" s="58"/>
      <c r="S3024" s="58"/>
      <c r="T3024" s="58"/>
      <c r="U3024" s="58"/>
      <c r="V3024" s="58"/>
      <c r="W3024" s="58"/>
      <c r="X3024" s="58"/>
      <c r="Y3024" s="58"/>
      <c r="Z3024" s="58"/>
      <c r="AA3024" s="58"/>
      <c r="AB3024" s="59"/>
      <c r="AD3024" s="58"/>
      <c r="AE3024" s="126" t="str">
        <f>Daten!$A$32</f>
        <v>05.05.2017</v>
      </c>
      <c r="AF3024" s="58"/>
      <c r="AG3024" s="58"/>
      <c r="AH3024" s="58"/>
      <c r="AI3024" s="58"/>
      <c r="AJ3024" s="58"/>
      <c r="AK3024" s="58"/>
    </row>
    <row r="3025" spans="1:37">
      <c r="A3025" s="51" t="s">
        <v>95</v>
      </c>
      <c r="B3025" s="52"/>
      <c r="C3025" s="52"/>
      <c r="D3025" s="52"/>
      <c r="E3025" s="53"/>
      <c r="F3025" s="54" t="s">
        <v>96</v>
      </c>
      <c r="G3025" s="52"/>
      <c r="H3025" s="52"/>
      <c r="I3025" s="52"/>
      <c r="J3025" s="52"/>
      <c r="K3025" s="52"/>
      <c r="L3025" s="52"/>
      <c r="M3025" s="52"/>
      <c r="N3025" s="52"/>
      <c r="O3025" s="52"/>
      <c r="P3025" s="53"/>
      <c r="Q3025" s="54" t="s">
        <v>97</v>
      </c>
      <c r="R3025" s="52"/>
      <c r="S3025" s="52"/>
      <c r="T3025" s="52"/>
      <c r="U3025" s="52"/>
      <c r="V3025" s="52"/>
      <c r="W3025" s="52"/>
      <c r="X3025" s="52"/>
      <c r="Y3025" s="52"/>
      <c r="Z3025" s="52"/>
      <c r="AA3025" s="52"/>
      <c r="AB3025" s="53"/>
      <c r="AC3025" s="55" t="s">
        <v>98</v>
      </c>
    </row>
    <row r="3026" spans="1:37">
      <c r="A3026" s="57"/>
      <c r="B3026" s="58"/>
      <c r="C3026" s="58"/>
      <c r="D3026" s="58"/>
      <c r="E3026" s="59"/>
      <c r="F3026" s="58"/>
      <c r="G3026" s="58"/>
      <c r="H3026" s="58"/>
      <c r="I3026" s="58"/>
      <c r="J3026" s="58"/>
      <c r="K3026" s="58"/>
      <c r="L3026" s="58"/>
      <c r="M3026" s="58"/>
      <c r="N3026" s="58"/>
      <c r="O3026" s="58"/>
      <c r="P3026" s="59"/>
      <c r="Q3026" s="58"/>
      <c r="R3026" s="58" t="e">
        <f ca="1">SamstagHaupt!P118</f>
        <v>#N/A</v>
      </c>
      <c r="S3026" s="58"/>
      <c r="T3026" s="58"/>
      <c r="U3026" s="58"/>
      <c r="V3026" s="58"/>
      <c r="W3026" s="58"/>
      <c r="X3026" s="58"/>
      <c r="Y3026" s="58"/>
      <c r="Z3026" s="58"/>
      <c r="AA3026" s="58">
        <f>SamstagHaupt!N118</f>
        <v>0</v>
      </c>
      <c r="AB3026" s="59"/>
      <c r="AC3026" s="55" t="s">
        <v>99</v>
      </c>
    </row>
    <row r="3027" spans="1:37" ht="15.95" customHeight="1">
      <c r="A3027" s="60" t="s">
        <v>100</v>
      </c>
      <c r="C3027" s="56" t="e">
        <f ca="1">SamstagHaupt!I118</f>
        <v>#N/A</v>
      </c>
      <c r="M3027" s="61"/>
      <c r="N3027" s="62" t="s">
        <v>101</v>
      </c>
      <c r="O3027" s="63"/>
      <c r="P3027" s="56" t="e">
        <f ca="1">SamstagHaupt!M118</f>
        <v>#N/A</v>
      </c>
      <c r="AB3027" s="61"/>
    </row>
    <row r="3028" spans="1:37">
      <c r="A3028" s="57"/>
      <c r="B3028" s="58"/>
      <c r="C3028" s="58"/>
      <c r="M3028" s="61"/>
      <c r="N3028" s="62"/>
      <c r="AB3028" s="61"/>
      <c r="AD3028" s="64" t="s">
        <v>37</v>
      </c>
      <c r="AG3028" s="64" t="s">
        <v>102</v>
      </c>
      <c r="AJ3028" s="64" t="s">
        <v>39</v>
      </c>
    </row>
    <row r="3029" spans="1:37">
      <c r="A3029" s="65" t="s">
        <v>100</v>
      </c>
      <c r="C3029" s="66"/>
      <c r="D3029" s="67"/>
      <c r="E3029" s="67"/>
      <c r="F3029" s="67"/>
      <c r="G3029" s="67"/>
      <c r="H3029" s="68"/>
      <c r="I3029" s="67"/>
      <c r="J3029" s="67"/>
      <c r="K3029" s="67"/>
      <c r="L3029" s="67"/>
      <c r="M3029" s="68"/>
      <c r="N3029" s="67"/>
      <c r="O3029" s="67"/>
      <c r="P3029" s="67"/>
      <c r="Q3029" s="67"/>
      <c r="R3029" s="68"/>
      <c r="S3029" s="67"/>
      <c r="T3029" s="67"/>
      <c r="U3029" s="67"/>
      <c r="V3029" s="67"/>
      <c r="W3029" s="68"/>
      <c r="X3029" s="67"/>
      <c r="Y3029" s="67"/>
      <c r="Z3029" s="67"/>
      <c r="AA3029" s="67"/>
      <c r="AB3029" s="68"/>
      <c r="AC3029" s="62"/>
      <c r="AD3029" s="69"/>
      <c r="AE3029" s="53"/>
      <c r="AF3029" s="62"/>
      <c r="AG3029" s="69"/>
      <c r="AH3029" s="53"/>
      <c r="AJ3029" s="69"/>
      <c r="AK3029" s="53"/>
    </row>
    <row r="3030" spans="1:37">
      <c r="A3030" s="70" t="s">
        <v>101</v>
      </c>
      <c r="B3030" s="58"/>
      <c r="C3030" s="71"/>
      <c r="D3030" s="72"/>
      <c r="E3030" s="72"/>
      <c r="F3030" s="72"/>
      <c r="G3030" s="72"/>
      <c r="H3030" s="59"/>
      <c r="I3030" s="72"/>
      <c r="J3030" s="72"/>
      <c r="K3030" s="72"/>
      <c r="L3030" s="72"/>
      <c r="M3030" s="59"/>
      <c r="N3030" s="72"/>
      <c r="O3030" s="72"/>
      <c r="P3030" s="72"/>
      <c r="Q3030" s="72"/>
      <c r="R3030" s="59"/>
      <c r="S3030" s="72"/>
      <c r="T3030" s="72"/>
      <c r="U3030" s="72"/>
      <c r="V3030" s="72"/>
      <c r="W3030" s="59"/>
      <c r="X3030" s="72"/>
      <c r="Y3030" s="72"/>
      <c r="Z3030" s="72"/>
      <c r="AA3030" s="72"/>
      <c r="AB3030" s="59"/>
      <c r="AC3030" s="62"/>
      <c r="AD3030" s="462">
        <f>SamstagHaupt!C118</f>
        <v>25</v>
      </c>
      <c r="AE3030" s="463"/>
      <c r="AF3030" s="62"/>
      <c r="AG3030" s="462">
        <f>SamstagHaupt!E118</f>
        <v>0</v>
      </c>
      <c r="AH3030" s="463"/>
      <c r="AJ3030" s="462">
        <f>SamstagHaupt!F118</f>
        <v>1</v>
      </c>
      <c r="AK3030" s="463"/>
    </row>
    <row r="3031" spans="1:37">
      <c r="A3031" s="65" t="s">
        <v>100</v>
      </c>
      <c r="C3031" s="66"/>
      <c r="D3031" s="67"/>
      <c r="E3031" s="67"/>
      <c r="F3031" s="67"/>
      <c r="G3031" s="67"/>
      <c r="H3031" s="68"/>
      <c r="I3031" s="67"/>
      <c r="J3031" s="67"/>
      <c r="K3031" s="67"/>
      <c r="L3031" s="67"/>
      <c r="M3031" s="68"/>
      <c r="N3031" s="67"/>
      <c r="O3031" s="67"/>
      <c r="P3031" s="67"/>
      <c r="Q3031" s="67"/>
      <c r="R3031" s="68"/>
      <c r="S3031" s="67"/>
      <c r="T3031" s="67"/>
      <c r="U3031" s="67"/>
      <c r="V3031" s="67"/>
      <c r="W3031" s="68"/>
      <c r="X3031" s="67"/>
      <c r="Y3031" s="67"/>
      <c r="Z3031" s="67"/>
      <c r="AA3031" s="67"/>
      <c r="AB3031" s="68"/>
      <c r="AC3031" s="62"/>
      <c r="AD3031" s="57"/>
      <c r="AE3031" s="59"/>
      <c r="AF3031" s="62"/>
      <c r="AG3031" s="57"/>
      <c r="AH3031" s="59"/>
      <c r="AJ3031" s="57"/>
      <c r="AK3031" s="59"/>
    </row>
    <row r="3032" spans="1:37">
      <c r="A3032" s="70" t="s">
        <v>101</v>
      </c>
      <c r="B3032" s="58"/>
      <c r="C3032" s="71"/>
      <c r="D3032" s="72"/>
      <c r="E3032" s="72"/>
      <c r="F3032" s="72"/>
      <c r="G3032" s="72"/>
      <c r="H3032" s="59"/>
      <c r="I3032" s="72"/>
      <c r="J3032" s="72"/>
      <c r="K3032" s="72"/>
      <c r="L3032" s="72"/>
      <c r="M3032" s="59"/>
      <c r="N3032" s="72"/>
      <c r="O3032" s="72"/>
      <c r="P3032" s="72"/>
      <c r="Q3032" s="72"/>
      <c r="R3032" s="59"/>
      <c r="S3032" s="72"/>
      <c r="T3032" s="72"/>
      <c r="U3032" s="72"/>
      <c r="V3032" s="72"/>
      <c r="W3032" s="59"/>
      <c r="X3032" s="72"/>
      <c r="Y3032" s="72"/>
      <c r="Z3032" s="72"/>
      <c r="AA3032" s="72"/>
      <c r="AB3032" s="59"/>
      <c r="AC3032" s="62"/>
      <c r="AD3032" s="62"/>
      <c r="AE3032" s="62"/>
      <c r="AF3032" s="62"/>
      <c r="AG3032" s="62"/>
    </row>
    <row r="3033" spans="1:37">
      <c r="A3033" s="65" t="s">
        <v>100</v>
      </c>
      <c r="C3033" s="66"/>
      <c r="D3033" s="67"/>
      <c r="E3033" s="67"/>
      <c r="F3033" s="67"/>
      <c r="G3033" s="67"/>
      <c r="H3033" s="68"/>
      <c r="I3033" s="67"/>
      <c r="J3033" s="67"/>
      <c r="K3033" s="67"/>
      <c r="L3033" s="67"/>
      <c r="M3033" s="68"/>
      <c r="N3033" s="67"/>
      <c r="O3033" s="67"/>
      <c r="P3033" s="67"/>
      <c r="Q3033" s="67"/>
      <c r="R3033" s="68"/>
      <c r="S3033" s="67"/>
      <c r="T3033" s="67"/>
      <c r="U3033" s="67"/>
      <c r="V3033" s="67"/>
      <c r="W3033" s="68"/>
      <c r="X3033" s="67"/>
      <c r="Y3033" s="67"/>
      <c r="Z3033" s="67"/>
      <c r="AA3033" s="67"/>
      <c r="AB3033" s="68"/>
      <c r="AC3033" s="62"/>
      <c r="AD3033" s="73" t="s">
        <v>103</v>
      </c>
      <c r="AE3033" s="62"/>
      <c r="AF3033" s="62"/>
      <c r="AG3033" s="62"/>
    </row>
    <row r="3034" spans="1:37">
      <c r="A3034" s="70" t="s">
        <v>101</v>
      </c>
      <c r="B3034" s="58"/>
      <c r="C3034" s="71"/>
      <c r="D3034" s="72"/>
      <c r="E3034" s="72"/>
      <c r="F3034" s="72"/>
      <c r="G3034" s="72"/>
      <c r="H3034" s="59"/>
      <c r="I3034" s="72"/>
      <c r="J3034" s="72"/>
      <c r="K3034" s="72"/>
      <c r="L3034" s="72"/>
      <c r="M3034" s="59"/>
      <c r="N3034" s="72"/>
      <c r="O3034" s="72"/>
      <c r="P3034" s="72"/>
      <c r="Q3034" s="72"/>
      <c r="R3034" s="59"/>
      <c r="S3034" s="72"/>
      <c r="T3034" s="72"/>
      <c r="U3034" s="72"/>
      <c r="V3034" s="72"/>
      <c r="W3034" s="59"/>
      <c r="X3034" s="72"/>
      <c r="Y3034" s="72"/>
      <c r="Z3034" s="72"/>
      <c r="AA3034" s="72"/>
      <c r="AB3034" s="59"/>
      <c r="AC3034" s="62"/>
      <c r="AD3034" s="62"/>
      <c r="AE3034" s="62"/>
      <c r="AF3034" s="62"/>
      <c r="AG3034" s="62"/>
    </row>
    <row r="3035" spans="1:37">
      <c r="A3035" s="65" t="s">
        <v>100</v>
      </c>
      <c r="C3035" s="66"/>
      <c r="D3035" s="67"/>
      <c r="E3035" s="67"/>
      <c r="F3035" s="67"/>
      <c r="G3035" s="67"/>
      <c r="H3035" s="68"/>
      <c r="I3035" s="67"/>
      <c r="J3035" s="67"/>
      <c r="K3035" s="67"/>
      <c r="L3035" s="67"/>
      <c r="M3035" s="68"/>
      <c r="N3035" s="67"/>
      <c r="O3035" s="67"/>
      <c r="P3035" s="67"/>
      <c r="Q3035" s="67"/>
      <c r="R3035" s="68"/>
      <c r="S3035" s="67"/>
      <c r="T3035" s="67"/>
      <c r="U3035" s="67"/>
      <c r="V3035" s="67"/>
      <c r="W3035" s="68"/>
      <c r="X3035" s="67"/>
      <c r="Y3035" s="67"/>
      <c r="Z3035" s="67"/>
      <c r="AA3035" s="67"/>
      <c r="AB3035" s="68"/>
      <c r="AC3035" s="62"/>
      <c r="AD3035" s="74" t="str">
        <f>Daten!$A$31</f>
        <v>DM Senioren 2017</v>
      </c>
      <c r="AE3035" s="58"/>
      <c r="AF3035" s="58"/>
      <c r="AG3035" s="58"/>
      <c r="AH3035" s="58"/>
      <c r="AI3035" s="58"/>
      <c r="AJ3035" s="58"/>
      <c r="AK3035" s="58"/>
    </row>
    <row r="3036" spans="1:37">
      <c r="A3036" s="70" t="s">
        <v>101</v>
      </c>
      <c r="B3036" s="58"/>
      <c r="C3036" s="71"/>
      <c r="D3036" s="72"/>
      <c r="E3036" s="72"/>
      <c r="F3036" s="72"/>
      <c r="G3036" s="72"/>
      <c r="H3036" s="59"/>
      <c r="I3036" s="72"/>
      <c r="J3036" s="72"/>
      <c r="K3036" s="72"/>
      <c r="L3036" s="72"/>
      <c r="M3036" s="59"/>
      <c r="N3036" s="72"/>
      <c r="O3036" s="72"/>
      <c r="P3036" s="72"/>
      <c r="Q3036" s="72"/>
      <c r="R3036" s="59"/>
      <c r="S3036" s="72"/>
      <c r="T3036" s="72"/>
      <c r="U3036" s="72"/>
      <c r="V3036" s="72"/>
      <c r="W3036" s="59"/>
      <c r="X3036" s="72"/>
      <c r="Y3036" s="72"/>
      <c r="Z3036" s="72"/>
      <c r="AA3036" s="72"/>
      <c r="AB3036" s="59"/>
      <c r="AC3036" s="62"/>
      <c r="AD3036" s="75">
        <f>SamstagHaupt!G118</f>
        <v>0</v>
      </c>
      <c r="AE3036" s="76"/>
      <c r="AF3036" s="76"/>
      <c r="AG3036" s="75" t="s">
        <v>34</v>
      </c>
      <c r="AH3036" s="76"/>
      <c r="AI3036" s="76"/>
      <c r="AJ3036" s="76"/>
      <c r="AK3036" s="76"/>
    </row>
    <row r="3037" spans="1:37">
      <c r="A3037" s="65" t="s">
        <v>100</v>
      </c>
      <c r="C3037" s="66"/>
      <c r="D3037" s="67"/>
      <c r="E3037" s="67"/>
      <c r="F3037" s="67"/>
      <c r="G3037" s="67"/>
      <c r="H3037" s="68"/>
      <c r="I3037" s="67"/>
      <c r="J3037" s="67"/>
      <c r="K3037" s="67"/>
      <c r="L3037" s="67"/>
      <c r="M3037" s="68"/>
      <c r="N3037" s="67"/>
      <c r="O3037" s="67"/>
      <c r="P3037" s="67"/>
      <c r="Q3037" s="67"/>
      <c r="R3037" s="68"/>
      <c r="S3037" s="67"/>
      <c r="T3037" s="67"/>
      <c r="U3037" s="67"/>
      <c r="V3037" s="67"/>
      <c r="W3037" s="68"/>
      <c r="X3037" s="67"/>
      <c r="Y3037" s="67"/>
      <c r="Z3037" s="67"/>
      <c r="AA3037" s="67"/>
      <c r="AB3037" s="68"/>
      <c r="AC3037" s="62"/>
      <c r="AD3037" s="77"/>
      <c r="AE3037" s="62"/>
      <c r="AF3037" s="62"/>
      <c r="AG3037" s="62"/>
      <c r="AH3037" s="62"/>
      <c r="AI3037" s="62"/>
      <c r="AJ3037" s="62"/>
      <c r="AK3037" s="62"/>
    </row>
    <row r="3038" spans="1:37">
      <c r="A3038" s="70" t="s">
        <v>101</v>
      </c>
      <c r="B3038" s="58"/>
      <c r="C3038" s="71"/>
      <c r="D3038" s="72"/>
      <c r="E3038" s="72"/>
      <c r="F3038" s="72"/>
      <c r="G3038" s="72"/>
      <c r="H3038" s="59"/>
      <c r="I3038" s="72"/>
      <c r="J3038" s="72"/>
      <c r="K3038" s="72"/>
      <c r="L3038" s="72"/>
      <c r="M3038" s="59"/>
      <c r="N3038" s="72"/>
      <c r="O3038" s="72"/>
      <c r="P3038" s="72"/>
      <c r="Q3038" s="72"/>
      <c r="R3038" s="59"/>
      <c r="S3038" s="72"/>
      <c r="T3038" s="72"/>
      <c r="U3038" s="72"/>
      <c r="V3038" s="72"/>
      <c r="W3038" s="59"/>
      <c r="X3038" s="72"/>
      <c r="Y3038" s="72"/>
      <c r="Z3038" s="72"/>
      <c r="AA3038" s="72"/>
      <c r="AB3038" s="59"/>
      <c r="AC3038" s="62"/>
      <c r="AD3038" s="78" t="s">
        <v>104</v>
      </c>
      <c r="AE3038" s="76"/>
      <c r="AF3038" s="76"/>
      <c r="AG3038" s="76"/>
      <c r="AH3038" s="79"/>
      <c r="AI3038" s="76"/>
      <c r="AJ3038" s="76"/>
      <c r="AK3038" s="80"/>
    </row>
    <row r="3039" spans="1:37">
      <c r="D3039" s="64"/>
      <c r="AD3039" s="81"/>
      <c r="AE3039" s="52"/>
      <c r="AF3039" s="52"/>
      <c r="AG3039" s="52"/>
      <c r="AH3039" s="82"/>
      <c r="AI3039" s="52"/>
      <c r="AJ3039" s="52"/>
      <c r="AK3039" s="53"/>
    </row>
    <row r="3040" spans="1:37">
      <c r="A3040" s="83" t="s">
        <v>105</v>
      </c>
      <c r="B3040" s="76"/>
      <c r="C3040" s="80"/>
      <c r="D3040" s="84"/>
      <c r="E3040" s="84" t="s">
        <v>100</v>
      </c>
      <c r="F3040" s="85" t="s">
        <v>21</v>
      </c>
      <c r="G3040" s="84" t="s">
        <v>101</v>
      </c>
      <c r="H3040" s="86"/>
      <c r="I3040" s="84" t="s">
        <v>106</v>
      </c>
      <c r="J3040" s="84"/>
      <c r="K3040" s="84"/>
      <c r="L3040" s="84"/>
      <c r="M3040" s="86"/>
      <c r="N3040" s="84" t="s">
        <v>107</v>
      </c>
      <c r="O3040" s="84"/>
      <c r="P3040" s="84"/>
      <c r="Q3040" s="84"/>
      <c r="R3040" s="86"/>
      <c r="S3040" s="73"/>
      <c r="T3040" s="73"/>
      <c r="AD3040" s="87" t="s">
        <v>108</v>
      </c>
      <c r="AE3040" s="58"/>
      <c r="AF3040" s="58"/>
      <c r="AG3040" s="58"/>
      <c r="AH3040" s="72"/>
      <c r="AI3040" s="58"/>
      <c r="AJ3040" s="58"/>
      <c r="AK3040" s="59"/>
    </row>
    <row r="3041" spans="1:37">
      <c r="A3041" s="60"/>
      <c r="C3041" s="61"/>
      <c r="H3041" s="61"/>
      <c r="M3041" s="61"/>
      <c r="N3041" s="88"/>
      <c r="O3041" s="89"/>
      <c r="P3041" s="89"/>
      <c r="Q3041" s="89"/>
      <c r="R3041" s="90"/>
      <c r="S3041" s="62"/>
      <c r="T3041" s="56" t="s">
        <v>109</v>
      </c>
      <c r="AD3041" s="91"/>
      <c r="AE3041" s="62"/>
      <c r="AF3041" s="62"/>
      <c r="AG3041" s="62"/>
      <c r="AH3041" s="92"/>
      <c r="AI3041" s="62"/>
      <c r="AJ3041" s="62"/>
      <c r="AK3041" s="61"/>
    </row>
    <row r="3042" spans="1:37">
      <c r="A3042" s="93" t="s">
        <v>110</v>
      </c>
      <c r="B3042" s="58"/>
      <c r="C3042" s="59"/>
      <c r="D3042" s="58"/>
      <c r="E3042" s="58"/>
      <c r="F3042" s="94" t="s">
        <v>21</v>
      </c>
      <c r="G3042" s="58"/>
      <c r="H3042" s="59"/>
      <c r="I3042" s="58"/>
      <c r="J3042" s="58"/>
      <c r="K3042" s="94" t="s">
        <v>21</v>
      </c>
      <c r="L3042" s="58"/>
      <c r="M3042" s="59"/>
      <c r="N3042" s="95"/>
      <c r="O3042" s="95"/>
      <c r="P3042" s="96"/>
      <c r="Q3042" s="97"/>
      <c r="R3042" s="98"/>
      <c r="S3042" s="62"/>
      <c r="T3042" s="62"/>
      <c r="AD3042" s="87" t="s">
        <v>111</v>
      </c>
      <c r="AE3042" s="58"/>
      <c r="AF3042" s="58"/>
      <c r="AG3042" s="58"/>
      <c r="AH3042" s="72"/>
      <c r="AI3042" s="58"/>
      <c r="AJ3042" s="58"/>
      <c r="AK3042" s="59"/>
    </row>
    <row r="3043" spans="1:37">
      <c r="A3043" s="60"/>
      <c r="C3043" s="61"/>
      <c r="H3043" s="61"/>
      <c r="K3043" s="99"/>
      <c r="M3043" s="61"/>
      <c r="N3043" s="62"/>
      <c r="Q3043" s="100"/>
      <c r="R3043" s="61"/>
      <c r="S3043" s="62"/>
      <c r="T3043" s="58"/>
      <c r="U3043" s="58"/>
      <c r="V3043" s="58"/>
      <c r="W3043" s="58"/>
      <c r="X3043" s="58"/>
      <c r="Y3043" s="58"/>
      <c r="Z3043" s="58"/>
      <c r="AA3043" s="58"/>
      <c r="AB3043" s="58"/>
      <c r="AC3043" s="62"/>
      <c r="AD3043" s="91"/>
      <c r="AE3043" s="62"/>
      <c r="AF3043" s="62"/>
      <c r="AG3043" s="62"/>
      <c r="AH3043" s="92"/>
      <c r="AI3043" s="62"/>
      <c r="AJ3043" s="62"/>
      <c r="AK3043" s="61"/>
    </row>
    <row r="3044" spans="1:37">
      <c r="A3044" s="93" t="s">
        <v>112</v>
      </c>
      <c r="B3044" s="58"/>
      <c r="C3044" s="59"/>
      <c r="D3044" s="58"/>
      <c r="E3044" s="58"/>
      <c r="F3044" s="94" t="s">
        <v>21</v>
      </c>
      <c r="G3044" s="58"/>
      <c r="H3044" s="59"/>
      <c r="I3044" s="58"/>
      <c r="J3044" s="58"/>
      <c r="K3044" s="94" t="s">
        <v>21</v>
      </c>
      <c r="L3044" s="58"/>
      <c r="M3044" s="59"/>
      <c r="N3044" s="58"/>
      <c r="O3044" s="58"/>
      <c r="P3044" s="94" t="s">
        <v>21</v>
      </c>
      <c r="Q3044" s="101"/>
      <c r="R3044" s="59"/>
      <c r="S3044" s="62"/>
      <c r="T3044" s="62"/>
      <c r="AD3044" s="87" t="s">
        <v>113</v>
      </c>
      <c r="AE3044" s="58"/>
      <c r="AF3044" s="58"/>
      <c r="AG3044" s="58"/>
      <c r="AH3044" s="72"/>
      <c r="AI3044" s="58"/>
      <c r="AJ3044" s="58"/>
      <c r="AK3044" s="59"/>
    </row>
    <row r="3045" spans="1:37">
      <c r="AD3045" s="91" t="s">
        <v>114</v>
      </c>
      <c r="AE3045" s="62"/>
      <c r="AF3045" s="62"/>
      <c r="AG3045" s="62"/>
      <c r="AH3045" s="92"/>
      <c r="AI3045" s="62"/>
      <c r="AJ3045" s="62"/>
      <c r="AK3045" s="61"/>
    </row>
    <row r="3046" spans="1:37">
      <c r="A3046" s="102"/>
      <c r="B3046" s="76"/>
      <c r="C3046" s="76"/>
      <c r="D3046" s="76"/>
      <c r="E3046" s="76" t="s">
        <v>100</v>
      </c>
      <c r="F3046" s="76"/>
      <c r="G3046" s="76"/>
      <c r="H3046" s="76"/>
      <c r="I3046" s="76"/>
      <c r="J3046" s="76"/>
      <c r="K3046" s="76"/>
      <c r="L3046" s="76"/>
      <c r="M3046" s="76"/>
      <c r="N3046" s="85" t="s">
        <v>40</v>
      </c>
      <c r="O3046" s="76"/>
      <c r="P3046" s="76"/>
      <c r="Q3046" s="76"/>
      <c r="R3046" s="76"/>
      <c r="S3046" s="76"/>
      <c r="T3046" s="76" t="s">
        <v>101</v>
      </c>
      <c r="U3046" s="76"/>
      <c r="V3046" s="76"/>
      <c r="W3046" s="76"/>
      <c r="X3046" s="76"/>
      <c r="Y3046" s="76"/>
      <c r="Z3046" s="76"/>
      <c r="AA3046" s="76"/>
      <c r="AB3046" s="80"/>
      <c r="AD3046" s="87" t="s">
        <v>115</v>
      </c>
      <c r="AE3046" s="58"/>
      <c r="AF3046" s="58"/>
      <c r="AG3046" s="58"/>
      <c r="AH3046" s="72"/>
      <c r="AI3046" s="58"/>
      <c r="AJ3046" s="58"/>
      <c r="AK3046" s="59"/>
    </row>
    <row r="3047" spans="1:37">
      <c r="A3047" s="103" t="s">
        <v>116</v>
      </c>
      <c r="B3047" s="104" t="s">
        <v>117</v>
      </c>
      <c r="C3047" s="104"/>
      <c r="D3047" s="104"/>
      <c r="E3047" s="104"/>
      <c r="F3047" s="104"/>
      <c r="G3047" s="105"/>
      <c r="H3047" s="104" t="s">
        <v>118</v>
      </c>
      <c r="I3047" s="104"/>
      <c r="J3047" s="105"/>
      <c r="K3047" s="106" t="s">
        <v>119</v>
      </c>
      <c r="L3047" s="107" t="s">
        <v>120</v>
      </c>
      <c r="M3047" s="108"/>
      <c r="N3047" s="109" t="s">
        <v>94</v>
      </c>
      <c r="O3047" s="105" t="s">
        <v>116</v>
      </c>
      <c r="P3047" s="104" t="s">
        <v>117</v>
      </c>
      <c r="Q3047" s="104"/>
      <c r="R3047" s="104"/>
      <c r="S3047" s="104"/>
      <c r="T3047" s="104"/>
      <c r="U3047" s="105"/>
      <c r="V3047" s="104" t="s">
        <v>118</v>
      </c>
      <c r="W3047" s="104"/>
      <c r="X3047" s="105"/>
      <c r="Y3047" s="106" t="s">
        <v>119</v>
      </c>
      <c r="Z3047" s="107" t="s">
        <v>120</v>
      </c>
      <c r="AA3047" s="108"/>
      <c r="AB3047" s="109" t="s">
        <v>94</v>
      </c>
    </row>
    <row r="3048" spans="1:37">
      <c r="A3048" s="110" t="s">
        <v>121</v>
      </c>
      <c r="B3048" s="111"/>
      <c r="C3048" s="111"/>
      <c r="D3048" s="111"/>
      <c r="E3048" s="111"/>
      <c r="F3048" s="111"/>
      <c r="G3048" s="112"/>
      <c r="H3048" s="111"/>
      <c r="I3048" s="111"/>
      <c r="J3048" s="112"/>
      <c r="K3048" s="113"/>
      <c r="L3048" s="114"/>
      <c r="M3048" s="115"/>
      <c r="N3048" s="116"/>
      <c r="O3048" s="117" t="s">
        <v>121</v>
      </c>
      <c r="P3048" s="111"/>
      <c r="Q3048" s="111"/>
      <c r="R3048" s="111"/>
      <c r="S3048" s="111"/>
      <c r="T3048" s="111"/>
      <c r="U3048" s="112"/>
      <c r="V3048" s="111"/>
      <c r="W3048" s="111"/>
      <c r="X3048" s="112"/>
      <c r="Y3048" s="113"/>
      <c r="Z3048" s="114"/>
      <c r="AA3048" s="115"/>
      <c r="AB3048" s="116"/>
      <c r="AD3048" s="64" t="s">
        <v>122</v>
      </c>
    </row>
    <row r="3049" spans="1:37">
      <c r="A3049" s="110" t="s">
        <v>123</v>
      </c>
      <c r="B3049" s="111"/>
      <c r="C3049" s="111"/>
      <c r="D3049" s="111"/>
      <c r="E3049" s="111"/>
      <c r="F3049" s="111"/>
      <c r="G3049" s="112"/>
      <c r="H3049" s="111"/>
      <c r="I3049" s="111"/>
      <c r="J3049" s="112"/>
      <c r="K3049" s="118"/>
      <c r="L3049" s="119"/>
      <c r="M3049" s="112"/>
      <c r="N3049" s="116"/>
      <c r="O3049" s="117" t="s">
        <v>123</v>
      </c>
      <c r="P3049" s="111"/>
      <c r="Q3049" s="111"/>
      <c r="R3049" s="111"/>
      <c r="S3049" s="111"/>
      <c r="T3049" s="111"/>
      <c r="U3049" s="112"/>
      <c r="V3049" s="111"/>
      <c r="W3049" s="111"/>
      <c r="X3049" s="112"/>
      <c r="Y3049" s="118"/>
      <c r="Z3049" s="119"/>
      <c r="AA3049" s="112"/>
      <c r="AB3049" s="116"/>
      <c r="AD3049" s="120"/>
      <c r="AE3049" s="58"/>
      <c r="AF3049" s="58"/>
      <c r="AG3049" s="58"/>
      <c r="AH3049" s="58"/>
      <c r="AI3049" s="58"/>
      <c r="AJ3049" s="58"/>
      <c r="AK3049" s="58"/>
    </row>
    <row r="3050" spans="1:37">
      <c r="A3050" s="110" t="s">
        <v>124</v>
      </c>
      <c r="B3050" s="111"/>
      <c r="C3050" s="111"/>
      <c r="D3050" s="111"/>
      <c r="E3050" s="111"/>
      <c r="F3050" s="111"/>
      <c r="G3050" s="112"/>
      <c r="H3050" s="111"/>
      <c r="I3050" s="111"/>
      <c r="J3050" s="112"/>
      <c r="K3050" s="118"/>
      <c r="L3050" s="119"/>
      <c r="M3050" s="112"/>
      <c r="N3050" s="116"/>
      <c r="O3050" s="117" t="s">
        <v>124</v>
      </c>
      <c r="P3050" s="111"/>
      <c r="Q3050" s="111"/>
      <c r="R3050" s="111"/>
      <c r="S3050" s="111"/>
      <c r="T3050" s="111"/>
      <c r="U3050" s="112"/>
      <c r="V3050" s="111"/>
      <c r="W3050" s="111"/>
      <c r="X3050" s="112"/>
      <c r="Y3050" s="118"/>
      <c r="Z3050" s="119"/>
      <c r="AA3050" s="112"/>
      <c r="AB3050" s="116"/>
      <c r="AD3050" s="64" t="s">
        <v>96</v>
      </c>
    </row>
    <row r="3051" spans="1:37">
      <c r="A3051" s="110" t="s">
        <v>125</v>
      </c>
      <c r="B3051" s="111"/>
      <c r="C3051" s="111"/>
      <c r="D3051" s="111"/>
      <c r="E3051" s="111"/>
      <c r="F3051" s="111"/>
      <c r="G3051" s="112"/>
      <c r="H3051" s="111"/>
      <c r="I3051" s="111"/>
      <c r="J3051" s="112"/>
      <c r="K3051" s="118"/>
      <c r="L3051" s="119"/>
      <c r="M3051" s="112"/>
      <c r="N3051" s="116"/>
      <c r="O3051" s="117" t="s">
        <v>125</v>
      </c>
      <c r="P3051" s="111"/>
      <c r="Q3051" s="111"/>
      <c r="R3051" s="111"/>
      <c r="S3051" s="111"/>
      <c r="T3051" s="111"/>
      <c r="U3051" s="112"/>
      <c r="V3051" s="111"/>
      <c r="W3051" s="111"/>
      <c r="X3051" s="112"/>
      <c r="Y3051" s="118"/>
      <c r="Z3051" s="119"/>
      <c r="AA3051" s="112"/>
      <c r="AB3051" s="116"/>
      <c r="AD3051" s="120"/>
      <c r="AE3051" s="58"/>
      <c r="AF3051" s="58"/>
      <c r="AG3051" s="58"/>
      <c r="AH3051" s="58"/>
      <c r="AI3051" s="58"/>
      <c r="AJ3051" s="58"/>
      <c r="AK3051" s="58"/>
    </row>
    <row r="3052" spans="1:37">
      <c r="A3052" s="110" t="s">
        <v>126</v>
      </c>
      <c r="B3052" s="111"/>
      <c r="C3052" s="111"/>
      <c r="D3052" s="111"/>
      <c r="E3052" s="111"/>
      <c r="F3052" s="111"/>
      <c r="G3052" s="112"/>
      <c r="H3052" s="111"/>
      <c r="I3052" s="111"/>
      <c r="J3052" s="112"/>
      <c r="K3052" s="118"/>
      <c r="L3052" s="119"/>
      <c r="M3052" s="112"/>
      <c r="N3052" s="116"/>
      <c r="O3052" s="117" t="s">
        <v>126</v>
      </c>
      <c r="P3052" s="111"/>
      <c r="Q3052" s="111"/>
      <c r="R3052" s="111"/>
      <c r="S3052" s="111"/>
      <c r="T3052" s="111"/>
      <c r="U3052" s="112"/>
      <c r="V3052" s="111"/>
      <c r="W3052" s="111"/>
      <c r="X3052" s="112"/>
      <c r="Y3052" s="118"/>
      <c r="Z3052" s="119"/>
      <c r="AA3052" s="112"/>
      <c r="AB3052" s="116"/>
      <c r="AD3052" s="64" t="s">
        <v>127</v>
      </c>
    </row>
    <row r="3053" spans="1:37">
      <c r="A3053" s="121" t="s">
        <v>128</v>
      </c>
      <c r="B3053" s="58"/>
      <c r="C3053" s="58"/>
      <c r="D3053" s="58"/>
      <c r="E3053" s="58"/>
      <c r="F3053" s="58"/>
      <c r="G3053" s="72"/>
      <c r="H3053" s="58"/>
      <c r="I3053" s="58"/>
      <c r="J3053" s="72"/>
      <c r="K3053" s="122"/>
      <c r="L3053" s="123"/>
      <c r="M3053" s="72"/>
      <c r="N3053" s="59"/>
      <c r="O3053" s="124" t="s">
        <v>128</v>
      </c>
      <c r="P3053" s="58"/>
      <c r="Q3053" s="58"/>
      <c r="R3053" s="58"/>
      <c r="S3053" s="58"/>
      <c r="T3053" s="58"/>
      <c r="U3053" s="72"/>
      <c r="V3053" s="58"/>
      <c r="W3053" s="58"/>
      <c r="X3053" s="72"/>
      <c r="Y3053" s="122"/>
      <c r="Z3053" s="123"/>
      <c r="AA3053" s="72"/>
      <c r="AB3053" s="59"/>
      <c r="AD3053" s="120"/>
      <c r="AE3053" s="125" t="str">
        <f>Daten!$A$35</f>
        <v>Fredenbeck</v>
      </c>
      <c r="AF3053" s="58"/>
      <c r="AG3053" s="58"/>
      <c r="AH3053" s="58"/>
      <c r="AI3053" s="58"/>
      <c r="AJ3053" s="58"/>
      <c r="AK3053" s="58"/>
    </row>
    <row r="3054" spans="1:37">
      <c r="A3054" s="65" t="s">
        <v>129</v>
      </c>
      <c r="N3054" s="61"/>
      <c r="O3054" s="64" t="s">
        <v>129</v>
      </c>
      <c r="AB3054" s="61"/>
      <c r="AD3054" s="64" t="s">
        <v>130</v>
      </c>
    </row>
    <row r="3055" spans="1:37">
      <c r="A3055" s="57"/>
      <c r="B3055" s="58"/>
      <c r="C3055" s="58"/>
      <c r="D3055" s="58"/>
      <c r="E3055" s="58"/>
      <c r="F3055" s="58"/>
      <c r="G3055" s="58"/>
      <c r="H3055" s="58"/>
      <c r="I3055" s="58"/>
      <c r="J3055" s="58"/>
      <c r="K3055" s="58"/>
      <c r="L3055" s="58"/>
      <c r="M3055" s="58"/>
      <c r="N3055" s="59"/>
      <c r="O3055" s="58"/>
      <c r="P3055" s="58"/>
      <c r="Q3055" s="58"/>
      <c r="R3055" s="58"/>
      <c r="S3055" s="58"/>
      <c r="T3055" s="58"/>
      <c r="U3055" s="58"/>
      <c r="V3055" s="58"/>
      <c r="W3055" s="58"/>
      <c r="X3055" s="58"/>
      <c r="Y3055" s="58"/>
      <c r="Z3055" s="58"/>
      <c r="AA3055" s="58"/>
      <c r="AB3055" s="59"/>
      <c r="AD3055" s="58"/>
      <c r="AE3055" s="126" t="str">
        <f>Daten!$A$32</f>
        <v>05.05.2017</v>
      </c>
      <c r="AF3055" s="58"/>
      <c r="AG3055" s="58"/>
      <c r="AH3055" s="58"/>
      <c r="AI3055" s="58"/>
      <c r="AJ3055" s="58"/>
      <c r="AK3055" s="58"/>
    </row>
    <row r="3057" spans="1:37">
      <c r="A3057" s="51" t="s">
        <v>95</v>
      </c>
      <c r="B3057" s="52"/>
      <c r="C3057" s="52"/>
      <c r="D3057" s="52"/>
      <c r="E3057" s="53"/>
      <c r="F3057" s="54" t="s">
        <v>96</v>
      </c>
      <c r="G3057" s="52"/>
      <c r="H3057" s="52"/>
      <c r="I3057" s="52"/>
      <c r="J3057" s="52"/>
      <c r="K3057" s="52"/>
      <c r="L3057" s="52"/>
      <c r="M3057" s="52"/>
      <c r="N3057" s="52"/>
      <c r="O3057" s="52"/>
      <c r="P3057" s="53"/>
      <c r="Q3057" s="54" t="s">
        <v>97</v>
      </c>
      <c r="R3057" s="52"/>
      <c r="S3057" s="52"/>
      <c r="T3057" s="52"/>
      <c r="U3057" s="52"/>
      <c r="V3057" s="52"/>
      <c r="W3057" s="52"/>
      <c r="X3057" s="52"/>
      <c r="Y3057" s="52"/>
      <c r="Z3057" s="52"/>
      <c r="AA3057" s="52"/>
      <c r="AB3057" s="53"/>
      <c r="AC3057" s="55" t="s">
        <v>98</v>
      </c>
    </row>
    <row r="3058" spans="1:37">
      <c r="A3058" s="57"/>
      <c r="B3058" s="58"/>
      <c r="C3058" s="58"/>
      <c r="D3058" s="58"/>
      <c r="E3058" s="59"/>
      <c r="F3058" s="58"/>
      <c r="G3058" s="58"/>
      <c r="H3058" s="58"/>
      <c r="I3058" s="58"/>
      <c r="J3058" s="58"/>
      <c r="K3058" s="58"/>
      <c r="L3058" s="58"/>
      <c r="M3058" s="58"/>
      <c r="N3058" s="58"/>
      <c r="O3058" s="58"/>
      <c r="P3058" s="59"/>
      <c r="Q3058" s="58"/>
      <c r="R3058" s="58" t="e">
        <f ca="1">SamstagHaupt!P119</f>
        <v>#N/A</v>
      </c>
      <c r="S3058" s="58"/>
      <c r="T3058" s="58"/>
      <c r="U3058" s="58"/>
      <c r="V3058" s="58"/>
      <c r="W3058" s="58"/>
      <c r="X3058" s="58"/>
      <c r="Y3058" s="58"/>
      <c r="Z3058" s="58"/>
      <c r="AA3058" s="58">
        <f>SamstagHaupt!N119</f>
        <v>0</v>
      </c>
      <c r="AB3058" s="59"/>
      <c r="AC3058" s="55" t="s">
        <v>99</v>
      </c>
    </row>
    <row r="3059" spans="1:37" ht="15.95" customHeight="1">
      <c r="A3059" s="60" t="s">
        <v>100</v>
      </c>
      <c r="C3059" s="56" t="e">
        <f ca="1">SamstagHaupt!I119</f>
        <v>#N/A</v>
      </c>
      <c r="M3059" s="61"/>
      <c r="N3059" s="62" t="s">
        <v>101</v>
      </c>
      <c r="O3059" s="63"/>
      <c r="P3059" s="56" t="e">
        <f ca="1">SamstagHaupt!M119</f>
        <v>#N/A</v>
      </c>
      <c r="AB3059" s="61"/>
    </row>
    <row r="3060" spans="1:37">
      <c r="A3060" s="57"/>
      <c r="B3060" s="58"/>
      <c r="C3060" s="58"/>
      <c r="M3060" s="61"/>
      <c r="N3060" s="62"/>
      <c r="AB3060" s="61"/>
      <c r="AD3060" s="64" t="s">
        <v>37</v>
      </c>
      <c r="AG3060" s="64" t="s">
        <v>102</v>
      </c>
      <c r="AJ3060" s="64" t="s">
        <v>39</v>
      </c>
    </row>
    <row r="3061" spans="1:37">
      <c r="A3061" s="65" t="s">
        <v>100</v>
      </c>
      <c r="C3061" s="66"/>
      <c r="D3061" s="67"/>
      <c r="E3061" s="67"/>
      <c r="F3061" s="67"/>
      <c r="G3061" s="67"/>
      <c r="H3061" s="68"/>
      <c r="I3061" s="67"/>
      <c r="J3061" s="67"/>
      <c r="K3061" s="67"/>
      <c r="L3061" s="67"/>
      <c r="M3061" s="68"/>
      <c r="N3061" s="67"/>
      <c r="O3061" s="67"/>
      <c r="P3061" s="67"/>
      <c r="Q3061" s="67"/>
      <c r="R3061" s="68"/>
      <c r="S3061" s="67"/>
      <c r="T3061" s="67"/>
      <c r="U3061" s="67"/>
      <c r="V3061" s="67"/>
      <c r="W3061" s="68"/>
      <c r="X3061" s="67"/>
      <c r="Y3061" s="67"/>
      <c r="Z3061" s="67"/>
      <c r="AA3061" s="67"/>
      <c r="AB3061" s="68"/>
      <c r="AC3061" s="62"/>
      <c r="AD3061" s="69"/>
      <c r="AE3061" s="53"/>
      <c r="AF3061" s="62"/>
      <c r="AG3061" s="69"/>
      <c r="AH3061" s="53"/>
      <c r="AJ3061" s="69"/>
      <c r="AK3061" s="53"/>
    </row>
    <row r="3062" spans="1:37">
      <c r="A3062" s="70" t="s">
        <v>101</v>
      </c>
      <c r="B3062" s="58"/>
      <c r="C3062" s="71"/>
      <c r="D3062" s="72"/>
      <c r="E3062" s="72"/>
      <c r="F3062" s="72"/>
      <c r="G3062" s="72"/>
      <c r="H3062" s="59"/>
      <c r="I3062" s="72"/>
      <c r="J3062" s="72"/>
      <c r="K3062" s="72"/>
      <c r="L3062" s="72"/>
      <c r="M3062" s="59"/>
      <c r="N3062" s="72"/>
      <c r="O3062" s="72"/>
      <c r="P3062" s="72"/>
      <c r="Q3062" s="72"/>
      <c r="R3062" s="59"/>
      <c r="S3062" s="72"/>
      <c r="T3062" s="72"/>
      <c r="U3062" s="72"/>
      <c r="V3062" s="72"/>
      <c r="W3062" s="59"/>
      <c r="X3062" s="72"/>
      <c r="Y3062" s="72"/>
      <c r="Z3062" s="72"/>
      <c r="AA3062" s="72"/>
      <c r="AB3062" s="59"/>
      <c r="AC3062" s="62"/>
      <c r="AD3062" s="462">
        <f>SamstagHaupt!C119</f>
        <v>25</v>
      </c>
      <c r="AE3062" s="463"/>
      <c r="AF3062" s="62"/>
      <c r="AG3062" s="462">
        <f>SamstagHaupt!E119</f>
        <v>95</v>
      </c>
      <c r="AH3062" s="463"/>
      <c r="AJ3062" s="462">
        <f>SamstagHaupt!F119</f>
        <v>2</v>
      </c>
      <c r="AK3062" s="463"/>
    </row>
    <row r="3063" spans="1:37">
      <c r="A3063" s="65" t="s">
        <v>100</v>
      </c>
      <c r="C3063" s="66"/>
      <c r="D3063" s="67"/>
      <c r="E3063" s="67"/>
      <c r="F3063" s="67"/>
      <c r="G3063" s="67"/>
      <c r="H3063" s="68"/>
      <c r="I3063" s="67"/>
      <c r="J3063" s="67"/>
      <c r="K3063" s="67"/>
      <c r="L3063" s="67"/>
      <c r="M3063" s="68"/>
      <c r="N3063" s="67"/>
      <c r="O3063" s="67"/>
      <c r="P3063" s="67"/>
      <c r="Q3063" s="67"/>
      <c r="R3063" s="68"/>
      <c r="S3063" s="67"/>
      <c r="T3063" s="67"/>
      <c r="U3063" s="67"/>
      <c r="V3063" s="67"/>
      <c r="W3063" s="68"/>
      <c r="X3063" s="67"/>
      <c r="Y3063" s="67"/>
      <c r="Z3063" s="67"/>
      <c r="AA3063" s="67"/>
      <c r="AB3063" s="68"/>
      <c r="AC3063" s="62"/>
      <c r="AD3063" s="57"/>
      <c r="AE3063" s="59"/>
      <c r="AF3063" s="62"/>
      <c r="AG3063" s="57"/>
      <c r="AH3063" s="59"/>
      <c r="AJ3063" s="57"/>
      <c r="AK3063" s="59"/>
    </row>
    <row r="3064" spans="1:37">
      <c r="A3064" s="70" t="s">
        <v>101</v>
      </c>
      <c r="B3064" s="58"/>
      <c r="C3064" s="71"/>
      <c r="D3064" s="72"/>
      <c r="E3064" s="72"/>
      <c r="F3064" s="72"/>
      <c r="G3064" s="72"/>
      <c r="H3064" s="59"/>
      <c r="I3064" s="72"/>
      <c r="J3064" s="72"/>
      <c r="K3064" s="72"/>
      <c r="L3064" s="72"/>
      <c r="M3064" s="59"/>
      <c r="N3064" s="72"/>
      <c r="O3064" s="72"/>
      <c r="P3064" s="72"/>
      <c r="Q3064" s="72"/>
      <c r="R3064" s="59"/>
      <c r="S3064" s="72"/>
      <c r="T3064" s="72"/>
      <c r="U3064" s="72"/>
      <c r="V3064" s="72"/>
      <c r="W3064" s="59"/>
      <c r="X3064" s="72"/>
      <c r="Y3064" s="72"/>
      <c r="Z3064" s="72"/>
      <c r="AA3064" s="72"/>
      <c r="AB3064" s="59"/>
      <c r="AC3064" s="62"/>
      <c r="AD3064" s="62"/>
      <c r="AE3064" s="62"/>
      <c r="AF3064" s="62"/>
      <c r="AG3064" s="62"/>
    </row>
    <row r="3065" spans="1:37">
      <c r="A3065" s="65" t="s">
        <v>100</v>
      </c>
      <c r="C3065" s="66"/>
      <c r="D3065" s="67"/>
      <c r="E3065" s="67"/>
      <c r="F3065" s="67"/>
      <c r="G3065" s="67"/>
      <c r="H3065" s="68"/>
      <c r="I3065" s="67"/>
      <c r="J3065" s="67"/>
      <c r="K3065" s="67"/>
      <c r="L3065" s="67"/>
      <c r="M3065" s="68"/>
      <c r="N3065" s="67"/>
      <c r="O3065" s="67"/>
      <c r="P3065" s="67"/>
      <c r="Q3065" s="67"/>
      <c r="R3065" s="68"/>
      <c r="S3065" s="67"/>
      <c r="T3065" s="67"/>
      <c r="U3065" s="67"/>
      <c r="V3065" s="67"/>
      <c r="W3065" s="68"/>
      <c r="X3065" s="67"/>
      <c r="Y3065" s="67"/>
      <c r="Z3065" s="67"/>
      <c r="AA3065" s="67"/>
      <c r="AB3065" s="68"/>
      <c r="AC3065" s="62"/>
      <c r="AD3065" s="73" t="s">
        <v>103</v>
      </c>
      <c r="AE3065" s="62"/>
      <c r="AF3065" s="62"/>
      <c r="AG3065" s="62"/>
    </row>
    <row r="3066" spans="1:37">
      <c r="A3066" s="70" t="s">
        <v>101</v>
      </c>
      <c r="B3066" s="58"/>
      <c r="C3066" s="71"/>
      <c r="D3066" s="72"/>
      <c r="E3066" s="72"/>
      <c r="F3066" s="72"/>
      <c r="G3066" s="72"/>
      <c r="H3066" s="59"/>
      <c r="I3066" s="72"/>
      <c r="J3066" s="72"/>
      <c r="K3066" s="72"/>
      <c r="L3066" s="72"/>
      <c r="M3066" s="59"/>
      <c r="N3066" s="72"/>
      <c r="O3066" s="72"/>
      <c r="P3066" s="72"/>
      <c r="Q3066" s="72"/>
      <c r="R3066" s="59"/>
      <c r="S3066" s="72"/>
      <c r="T3066" s="72"/>
      <c r="U3066" s="72"/>
      <c r="V3066" s="72"/>
      <c r="W3066" s="59"/>
      <c r="X3066" s="72"/>
      <c r="Y3066" s="72"/>
      <c r="Z3066" s="72"/>
      <c r="AA3066" s="72"/>
      <c r="AB3066" s="59"/>
      <c r="AC3066" s="62"/>
      <c r="AD3066" s="62"/>
      <c r="AE3066" s="62"/>
      <c r="AF3066" s="62"/>
      <c r="AG3066" s="62"/>
    </row>
    <row r="3067" spans="1:37">
      <c r="A3067" s="65" t="s">
        <v>100</v>
      </c>
      <c r="C3067" s="66"/>
      <c r="D3067" s="67"/>
      <c r="E3067" s="67"/>
      <c r="F3067" s="67"/>
      <c r="G3067" s="67"/>
      <c r="H3067" s="68"/>
      <c r="I3067" s="67"/>
      <c r="J3067" s="67"/>
      <c r="K3067" s="67"/>
      <c r="L3067" s="67"/>
      <c r="M3067" s="68"/>
      <c r="N3067" s="67"/>
      <c r="O3067" s="67"/>
      <c r="P3067" s="67"/>
      <c r="Q3067" s="67"/>
      <c r="R3067" s="68"/>
      <c r="S3067" s="67"/>
      <c r="T3067" s="67"/>
      <c r="U3067" s="67"/>
      <c r="V3067" s="67"/>
      <c r="W3067" s="68"/>
      <c r="X3067" s="67"/>
      <c r="Y3067" s="67"/>
      <c r="Z3067" s="67"/>
      <c r="AA3067" s="67"/>
      <c r="AB3067" s="68"/>
      <c r="AC3067" s="62"/>
      <c r="AD3067" s="74" t="str">
        <f>Daten!$A$31</f>
        <v>DM Senioren 2017</v>
      </c>
      <c r="AE3067" s="58"/>
      <c r="AF3067" s="58"/>
      <c r="AG3067" s="58"/>
      <c r="AH3067" s="58"/>
      <c r="AI3067" s="58"/>
      <c r="AJ3067" s="58"/>
      <c r="AK3067" s="58"/>
    </row>
    <row r="3068" spans="1:37">
      <c r="A3068" s="70" t="s">
        <v>101</v>
      </c>
      <c r="B3068" s="58"/>
      <c r="C3068" s="71"/>
      <c r="D3068" s="72"/>
      <c r="E3068" s="72"/>
      <c r="F3068" s="72"/>
      <c r="G3068" s="72"/>
      <c r="H3068" s="59"/>
      <c r="I3068" s="72"/>
      <c r="J3068" s="72"/>
      <c r="K3068" s="72"/>
      <c r="L3068" s="72"/>
      <c r="M3068" s="59"/>
      <c r="N3068" s="72"/>
      <c r="O3068" s="72"/>
      <c r="P3068" s="72"/>
      <c r="Q3068" s="72"/>
      <c r="R3068" s="59"/>
      <c r="S3068" s="72"/>
      <c r="T3068" s="72"/>
      <c r="U3068" s="72"/>
      <c r="V3068" s="72"/>
      <c r="W3068" s="59"/>
      <c r="X3068" s="72"/>
      <c r="Y3068" s="72"/>
      <c r="Z3068" s="72"/>
      <c r="AA3068" s="72"/>
      <c r="AB3068" s="59"/>
      <c r="AC3068" s="62"/>
      <c r="AD3068" s="75">
        <f>SamstagHaupt!G119</f>
        <v>0</v>
      </c>
      <c r="AE3068" s="76"/>
      <c r="AF3068" s="76"/>
      <c r="AG3068" s="75" t="s">
        <v>34</v>
      </c>
      <c r="AH3068" s="76"/>
      <c r="AI3068" s="76"/>
      <c r="AJ3068" s="76"/>
      <c r="AK3068" s="76"/>
    </row>
    <row r="3069" spans="1:37">
      <c r="A3069" s="65" t="s">
        <v>100</v>
      </c>
      <c r="C3069" s="66"/>
      <c r="D3069" s="67"/>
      <c r="E3069" s="67"/>
      <c r="F3069" s="67"/>
      <c r="G3069" s="67"/>
      <c r="H3069" s="68"/>
      <c r="I3069" s="67"/>
      <c r="J3069" s="67"/>
      <c r="K3069" s="67"/>
      <c r="L3069" s="67"/>
      <c r="M3069" s="68"/>
      <c r="N3069" s="67"/>
      <c r="O3069" s="67"/>
      <c r="P3069" s="67"/>
      <c r="Q3069" s="67"/>
      <c r="R3069" s="68"/>
      <c r="S3069" s="67"/>
      <c r="T3069" s="67"/>
      <c r="U3069" s="67"/>
      <c r="V3069" s="67"/>
      <c r="W3069" s="68"/>
      <c r="X3069" s="67"/>
      <c r="Y3069" s="67"/>
      <c r="Z3069" s="67"/>
      <c r="AA3069" s="67"/>
      <c r="AB3069" s="68"/>
      <c r="AC3069" s="62"/>
      <c r="AD3069" s="77"/>
      <c r="AE3069" s="62"/>
      <c r="AF3069" s="62"/>
      <c r="AG3069" s="62"/>
      <c r="AH3069" s="62"/>
      <c r="AI3069" s="62"/>
      <c r="AJ3069" s="62"/>
      <c r="AK3069" s="62"/>
    </row>
    <row r="3070" spans="1:37">
      <c r="A3070" s="70" t="s">
        <v>101</v>
      </c>
      <c r="B3070" s="58"/>
      <c r="C3070" s="71"/>
      <c r="D3070" s="72"/>
      <c r="E3070" s="72"/>
      <c r="F3070" s="72"/>
      <c r="G3070" s="72"/>
      <c r="H3070" s="59"/>
      <c r="I3070" s="72"/>
      <c r="J3070" s="72"/>
      <c r="K3070" s="72"/>
      <c r="L3070" s="72"/>
      <c r="M3070" s="59"/>
      <c r="N3070" s="72"/>
      <c r="O3070" s="72"/>
      <c r="P3070" s="72"/>
      <c r="Q3070" s="72"/>
      <c r="R3070" s="59"/>
      <c r="S3070" s="72"/>
      <c r="T3070" s="72"/>
      <c r="U3070" s="72"/>
      <c r="V3070" s="72"/>
      <c r="W3070" s="59"/>
      <c r="X3070" s="72"/>
      <c r="Y3070" s="72"/>
      <c r="Z3070" s="72"/>
      <c r="AA3070" s="72"/>
      <c r="AB3070" s="59"/>
      <c r="AC3070" s="62"/>
      <c r="AD3070" s="78" t="s">
        <v>104</v>
      </c>
      <c r="AE3070" s="76"/>
      <c r="AF3070" s="76"/>
      <c r="AG3070" s="76"/>
      <c r="AH3070" s="79"/>
      <c r="AI3070" s="76"/>
      <c r="AJ3070" s="76"/>
      <c r="AK3070" s="80"/>
    </row>
    <row r="3071" spans="1:37">
      <c r="D3071" s="64"/>
      <c r="AD3071" s="81"/>
      <c r="AE3071" s="52"/>
      <c r="AF3071" s="52"/>
      <c r="AG3071" s="52"/>
      <c r="AH3071" s="82"/>
      <c r="AI3071" s="52"/>
      <c r="AJ3071" s="52"/>
      <c r="AK3071" s="53"/>
    </row>
    <row r="3072" spans="1:37">
      <c r="A3072" s="83" t="s">
        <v>105</v>
      </c>
      <c r="B3072" s="76"/>
      <c r="C3072" s="80"/>
      <c r="D3072" s="84"/>
      <c r="E3072" s="84" t="s">
        <v>100</v>
      </c>
      <c r="F3072" s="85" t="s">
        <v>21</v>
      </c>
      <c r="G3072" s="84" t="s">
        <v>101</v>
      </c>
      <c r="H3072" s="86"/>
      <c r="I3072" s="84" t="s">
        <v>106</v>
      </c>
      <c r="J3072" s="84"/>
      <c r="K3072" s="84"/>
      <c r="L3072" s="84"/>
      <c r="M3072" s="86"/>
      <c r="N3072" s="84" t="s">
        <v>107</v>
      </c>
      <c r="O3072" s="84"/>
      <c r="P3072" s="84"/>
      <c r="Q3072" s="84"/>
      <c r="R3072" s="86"/>
      <c r="S3072" s="73"/>
      <c r="T3072" s="73"/>
      <c r="AD3072" s="87" t="s">
        <v>108</v>
      </c>
      <c r="AE3072" s="58"/>
      <c r="AF3072" s="58"/>
      <c r="AG3072" s="58"/>
      <c r="AH3072" s="72"/>
      <c r="AI3072" s="58"/>
      <c r="AJ3072" s="58"/>
      <c r="AK3072" s="59"/>
    </row>
    <row r="3073" spans="1:37">
      <c r="A3073" s="60"/>
      <c r="C3073" s="61"/>
      <c r="H3073" s="61"/>
      <c r="M3073" s="61"/>
      <c r="N3073" s="88"/>
      <c r="O3073" s="89"/>
      <c r="P3073" s="89"/>
      <c r="Q3073" s="89"/>
      <c r="R3073" s="90"/>
      <c r="S3073" s="62"/>
      <c r="T3073" s="56" t="s">
        <v>109</v>
      </c>
      <c r="AD3073" s="91"/>
      <c r="AE3073" s="62"/>
      <c r="AF3073" s="62"/>
      <c r="AG3073" s="62"/>
      <c r="AH3073" s="92"/>
      <c r="AI3073" s="62"/>
      <c r="AJ3073" s="62"/>
      <c r="AK3073" s="61"/>
    </row>
    <row r="3074" spans="1:37">
      <c r="A3074" s="93" t="s">
        <v>110</v>
      </c>
      <c r="B3074" s="58"/>
      <c r="C3074" s="59"/>
      <c r="D3074" s="58"/>
      <c r="E3074" s="58"/>
      <c r="F3074" s="94" t="s">
        <v>21</v>
      </c>
      <c r="G3074" s="58"/>
      <c r="H3074" s="59"/>
      <c r="I3074" s="58"/>
      <c r="J3074" s="58"/>
      <c r="K3074" s="94" t="s">
        <v>21</v>
      </c>
      <c r="L3074" s="58"/>
      <c r="M3074" s="59"/>
      <c r="N3074" s="95"/>
      <c r="O3074" s="95"/>
      <c r="P3074" s="96"/>
      <c r="Q3074" s="97"/>
      <c r="R3074" s="98"/>
      <c r="S3074" s="62"/>
      <c r="T3074" s="62"/>
      <c r="AD3074" s="87" t="s">
        <v>111</v>
      </c>
      <c r="AE3074" s="58"/>
      <c r="AF3074" s="58"/>
      <c r="AG3074" s="58"/>
      <c r="AH3074" s="72"/>
      <c r="AI3074" s="58"/>
      <c r="AJ3074" s="58"/>
      <c r="AK3074" s="59"/>
    </row>
    <row r="3075" spans="1:37">
      <c r="A3075" s="60"/>
      <c r="C3075" s="61"/>
      <c r="H3075" s="61"/>
      <c r="K3075" s="99"/>
      <c r="M3075" s="61"/>
      <c r="N3075" s="62"/>
      <c r="Q3075" s="100"/>
      <c r="R3075" s="61"/>
      <c r="S3075" s="62"/>
      <c r="T3075" s="58"/>
      <c r="U3075" s="58"/>
      <c r="V3075" s="58"/>
      <c r="W3075" s="58"/>
      <c r="X3075" s="58"/>
      <c r="Y3075" s="58"/>
      <c r="Z3075" s="58"/>
      <c r="AA3075" s="58"/>
      <c r="AB3075" s="58"/>
      <c r="AC3075" s="62"/>
      <c r="AD3075" s="91"/>
      <c r="AE3075" s="62"/>
      <c r="AF3075" s="62"/>
      <c r="AG3075" s="62"/>
      <c r="AH3075" s="92"/>
      <c r="AI3075" s="62"/>
      <c r="AJ3075" s="62"/>
      <c r="AK3075" s="61"/>
    </row>
    <row r="3076" spans="1:37">
      <c r="A3076" s="93" t="s">
        <v>112</v>
      </c>
      <c r="B3076" s="58"/>
      <c r="C3076" s="59"/>
      <c r="D3076" s="58"/>
      <c r="E3076" s="58"/>
      <c r="F3076" s="94" t="s">
        <v>21</v>
      </c>
      <c r="G3076" s="58"/>
      <c r="H3076" s="59"/>
      <c r="I3076" s="58"/>
      <c r="J3076" s="58"/>
      <c r="K3076" s="94" t="s">
        <v>21</v>
      </c>
      <c r="L3076" s="58"/>
      <c r="M3076" s="59"/>
      <c r="N3076" s="58"/>
      <c r="O3076" s="58"/>
      <c r="P3076" s="94" t="s">
        <v>21</v>
      </c>
      <c r="Q3076" s="101"/>
      <c r="R3076" s="59"/>
      <c r="S3076" s="62"/>
      <c r="T3076" s="62"/>
      <c r="AD3076" s="87" t="s">
        <v>113</v>
      </c>
      <c r="AE3076" s="58"/>
      <c r="AF3076" s="58"/>
      <c r="AG3076" s="58"/>
      <c r="AH3076" s="72"/>
      <c r="AI3076" s="58"/>
      <c r="AJ3076" s="58"/>
      <c r="AK3076" s="59"/>
    </row>
    <row r="3077" spans="1:37">
      <c r="AD3077" s="91" t="s">
        <v>114</v>
      </c>
      <c r="AE3077" s="62"/>
      <c r="AF3077" s="62"/>
      <c r="AG3077" s="62"/>
      <c r="AH3077" s="92"/>
      <c r="AI3077" s="62"/>
      <c r="AJ3077" s="62"/>
      <c r="AK3077" s="61"/>
    </row>
    <row r="3078" spans="1:37">
      <c r="A3078" s="102"/>
      <c r="B3078" s="76"/>
      <c r="C3078" s="76"/>
      <c r="D3078" s="76"/>
      <c r="E3078" s="76" t="s">
        <v>100</v>
      </c>
      <c r="F3078" s="76"/>
      <c r="G3078" s="76"/>
      <c r="H3078" s="76"/>
      <c r="I3078" s="76"/>
      <c r="J3078" s="76"/>
      <c r="K3078" s="76"/>
      <c r="L3078" s="76"/>
      <c r="M3078" s="76"/>
      <c r="N3078" s="85" t="s">
        <v>40</v>
      </c>
      <c r="O3078" s="76"/>
      <c r="P3078" s="76"/>
      <c r="Q3078" s="76"/>
      <c r="R3078" s="76"/>
      <c r="S3078" s="76"/>
      <c r="T3078" s="76" t="s">
        <v>101</v>
      </c>
      <c r="U3078" s="76"/>
      <c r="V3078" s="76"/>
      <c r="W3078" s="76"/>
      <c r="X3078" s="76"/>
      <c r="Y3078" s="76"/>
      <c r="Z3078" s="76"/>
      <c r="AA3078" s="76"/>
      <c r="AB3078" s="80"/>
      <c r="AD3078" s="87" t="s">
        <v>115</v>
      </c>
      <c r="AE3078" s="58"/>
      <c r="AF3078" s="58"/>
      <c r="AG3078" s="58"/>
      <c r="AH3078" s="72"/>
      <c r="AI3078" s="58"/>
      <c r="AJ3078" s="58"/>
      <c r="AK3078" s="59"/>
    </row>
    <row r="3079" spans="1:37">
      <c r="A3079" s="103" t="s">
        <v>116</v>
      </c>
      <c r="B3079" s="104" t="s">
        <v>117</v>
      </c>
      <c r="C3079" s="104"/>
      <c r="D3079" s="104"/>
      <c r="E3079" s="104"/>
      <c r="F3079" s="104"/>
      <c r="G3079" s="105"/>
      <c r="H3079" s="104" t="s">
        <v>118</v>
      </c>
      <c r="I3079" s="104"/>
      <c r="J3079" s="105"/>
      <c r="K3079" s="106" t="s">
        <v>119</v>
      </c>
      <c r="L3079" s="107" t="s">
        <v>120</v>
      </c>
      <c r="M3079" s="108"/>
      <c r="N3079" s="109" t="s">
        <v>94</v>
      </c>
      <c r="O3079" s="105" t="s">
        <v>116</v>
      </c>
      <c r="P3079" s="104" t="s">
        <v>117</v>
      </c>
      <c r="Q3079" s="104"/>
      <c r="R3079" s="104"/>
      <c r="S3079" s="104"/>
      <c r="T3079" s="104"/>
      <c r="U3079" s="105"/>
      <c r="V3079" s="104" t="s">
        <v>118</v>
      </c>
      <c r="W3079" s="104"/>
      <c r="X3079" s="105"/>
      <c r="Y3079" s="106" t="s">
        <v>119</v>
      </c>
      <c r="Z3079" s="107" t="s">
        <v>120</v>
      </c>
      <c r="AA3079" s="108"/>
      <c r="AB3079" s="109" t="s">
        <v>94</v>
      </c>
    </row>
    <row r="3080" spans="1:37">
      <c r="A3080" s="110" t="s">
        <v>121</v>
      </c>
      <c r="B3080" s="111"/>
      <c r="C3080" s="111"/>
      <c r="D3080" s="111"/>
      <c r="E3080" s="111"/>
      <c r="F3080" s="111"/>
      <c r="G3080" s="112"/>
      <c r="H3080" s="111"/>
      <c r="I3080" s="111"/>
      <c r="J3080" s="112"/>
      <c r="K3080" s="113"/>
      <c r="L3080" s="114"/>
      <c r="M3080" s="115"/>
      <c r="N3080" s="116"/>
      <c r="O3080" s="117" t="s">
        <v>121</v>
      </c>
      <c r="P3080" s="111"/>
      <c r="Q3080" s="111"/>
      <c r="R3080" s="111"/>
      <c r="S3080" s="111"/>
      <c r="T3080" s="111"/>
      <c r="U3080" s="112"/>
      <c r="V3080" s="111"/>
      <c r="W3080" s="111"/>
      <c r="X3080" s="112"/>
      <c r="Y3080" s="113"/>
      <c r="Z3080" s="114"/>
      <c r="AA3080" s="115"/>
      <c r="AB3080" s="116"/>
      <c r="AD3080" s="64" t="s">
        <v>122</v>
      </c>
    </row>
    <row r="3081" spans="1:37">
      <c r="A3081" s="110" t="s">
        <v>123</v>
      </c>
      <c r="B3081" s="111"/>
      <c r="C3081" s="111"/>
      <c r="D3081" s="111"/>
      <c r="E3081" s="111"/>
      <c r="F3081" s="111"/>
      <c r="G3081" s="112"/>
      <c r="H3081" s="111"/>
      <c r="I3081" s="111"/>
      <c r="J3081" s="112"/>
      <c r="K3081" s="118"/>
      <c r="L3081" s="119"/>
      <c r="M3081" s="112"/>
      <c r="N3081" s="116"/>
      <c r="O3081" s="117" t="s">
        <v>123</v>
      </c>
      <c r="P3081" s="111"/>
      <c r="Q3081" s="111"/>
      <c r="R3081" s="111"/>
      <c r="S3081" s="111"/>
      <c r="T3081" s="111"/>
      <c r="U3081" s="112"/>
      <c r="V3081" s="111"/>
      <c r="W3081" s="111"/>
      <c r="X3081" s="112"/>
      <c r="Y3081" s="118"/>
      <c r="Z3081" s="119"/>
      <c r="AA3081" s="112"/>
      <c r="AB3081" s="116"/>
      <c r="AD3081" s="120"/>
      <c r="AE3081" s="58"/>
      <c r="AF3081" s="58"/>
      <c r="AG3081" s="58"/>
      <c r="AH3081" s="58"/>
      <c r="AI3081" s="58"/>
      <c r="AJ3081" s="58"/>
      <c r="AK3081" s="58"/>
    </row>
    <row r="3082" spans="1:37">
      <c r="A3082" s="110" t="s">
        <v>124</v>
      </c>
      <c r="B3082" s="111"/>
      <c r="C3082" s="111"/>
      <c r="D3082" s="111"/>
      <c r="E3082" s="111"/>
      <c r="F3082" s="111"/>
      <c r="G3082" s="112"/>
      <c r="H3082" s="111"/>
      <c r="I3082" s="111"/>
      <c r="J3082" s="112"/>
      <c r="K3082" s="118"/>
      <c r="L3082" s="119"/>
      <c r="M3082" s="112"/>
      <c r="N3082" s="116"/>
      <c r="O3082" s="117" t="s">
        <v>124</v>
      </c>
      <c r="P3082" s="111"/>
      <c r="Q3082" s="111"/>
      <c r="R3082" s="111"/>
      <c r="S3082" s="111"/>
      <c r="T3082" s="111"/>
      <c r="U3082" s="112"/>
      <c r="V3082" s="111"/>
      <c r="W3082" s="111"/>
      <c r="X3082" s="112"/>
      <c r="Y3082" s="118"/>
      <c r="Z3082" s="119"/>
      <c r="AA3082" s="112"/>
      <c r="AB3082" s="116"/>
      <c r="AD3082" s="64" t="s">
        <v>96</v>
      </c>
    </row>
    <row r="3083" spans="1:37">
      <c r="A3083" s="110" t="s">
        <v>125</v>
      </c>
      <c r="B3083" s="111"/>
      <c r="C3083" s="111"/>
      <c r="D3083" s="111"/>
      <c r="E3083" s="111"/>
      <c r="F3083" s="111"/>
      <c r="G3083" s="112"/>
      <c r="H3083" s="111"/>
      <c r="I3083" s="111"/>
      <c r="J3083" s="112"/>
      <c r="K3083" s="118"/>
      <c r="L3083" s="119"/>
      <c r="M3083" s="112"/>
      <c r="N3083" s="116"/>
      <c r="O3083" s="117" t="s">
        <v>125</v>
      </c>
      <c r="P3083" s="111"/>
      <c r="Q3083" s="111"/>
      <c r="R3083" s="111"/>
      <c r="S3083" s="111"/>
      <c r="T3083" s="111"/>
      <c r="U3083" s="112"/>
      <c r="V3083" s="111"/>
      <c r="W3083" s="111"/>
      <c r="X3083" s="112"/>
      <c r="Y3083" s="118"/>
      <c r="Z3083" s="119"/>
      <c r="AA3083" s="112"/>
      <c r="AB3083" s="116"/>
      <c r="AD3083" s="120"/>
      <c r="AE3083" s="58"/>
      <c r="AF3083" s="58"/>
      <c r="AG3083" s="58"/>
      <c r="AH3083" s="58"/>
      <c r="AI3083" s="58"/>
      <c r="AJ3083" s="58"/>
      <c r="AK3083" s="58"/>
    </row>
    <row r="3084" spans="1:37">
      <c r="A3084" s="110" t="s">
        <v>126</v>
      </c>
      <c r="B3084" s="111"/>
      <c r="C3084" s="111"/>
      <c r="D3084" s="111"/>
      <c r="E3084" s="111"/>
      <c r="F3084" s="111"/>
      <c r="G3084" s="112"/>
      <c r="H3084" s="111"/>
      <c r="I3084" s="111"/>
      <c r="J3084" s="112"/>
      <c r="K3084" s="118"/>
      <c r="L3084" s="119"/>
      <c r="M3084" s="112"/>
      <c r="N3084" s="116"/>
      <c r="O3084" s="117" t="s">
        <v>126</v>
      </c>
      <c r="P3084" s="111"/>
      <c r="Q3084" s="111"/>
      <c r="R3084" s="111"/>
      <c r="S3084" s="111"/>
      <c r="T3084" s="111"/>
      <c r="U3084" s="112"/>
      <c r="V3084" s="111"/>
      <c r="W3084" s="111"/>
      <c r="X3084" s="112"/>
      <c r="Y3084" s="118"/>
      <c r="Z3084" s="119"/>
      <c r="AA3084" s="112"/>
      <c r="AB3084" s="116"/>
      <c r="AD3084" s="64" t="s">
        <v>127</v>
      </c>
    </row>
    <row r="3085" spans="1:37">
      <c r="A3085" s="121" t="s">
        <v>128</v>
      </c>
      <c r="B3085" s="58"/>
      <c r="C3085" s="58"/>
      <c r="D3085" s="58"/>
      <c r="E3085" s="58"/>
      <c r="F3085" s="58"/>
      <c r="G3085" s="72"/>
      <c r="H3085" s="58"/>
      <c r="I3085" s="58"/>
      <c r="J3085" s="72"/>
      <c r="K3085" s="122"/>
      <c r="L3085" s="123"/>
      <c r="M3085" s="72"/>
      <c r="N3085" s="59"/>
      <c r="O3085" s="124" t="s">
        <v>128</v>
      </c>
      <c r="P3085" s="58"/>
      <c r="Q3085" s="58"/>
      <c r="R3085" s="58"/>
      <c r="S3085" s="58"/>
      <c r="T3085" s="58"/>
      <c r="U3085" s="72"/>
      <c r="V3085" s="58"/>
      <c r="W3085" s="58"/>
      <c r="X3085" s="72"/>
      <c r="Y3085" s="122"/>
      <c r="Z3085" s="123"/>
      <c r="AA3085" s="72"/>
      <c r="AB3085" s="59"/>
      <c r="AD3085" s="120"/>
      <c r="AE3085" s="125" t="str">
        <f>Daten!$A$35</f>
        <v>Fredenbeck</v>
      </c>
      <c r="AF3085" s="58"/>
      <c r="AG3085" s="58"/>
      <c r="AH3085" s="58"/>
      <c r="AI3085" s="58"/>
      <c r="AJ3085" s="58"/>
      <c r="AK3085" s="58"/>
    </row>
    <row r="3086" spans="1:37">
      <c r="A3086" s="65" t="s">
        <v>129</v>
      </c>
      <c r="N3086" s="61"/>
      <c r="O3086" s="64" t="s">
        <v>129</v>
      </c>
      <c r="AB3086" s="61"/>
      <c r="AD3086" s="64" t="s">
        <v>130</v>
      </c>
    </row>
    <row r="3087" spans="1:37">
      <c r="A3087" s="57"/>
      <c r="B3087" s="58"/>
      <c r="C3087" s="58"/>
      <c r="D3087" s="58"/>
      <c r="E3087" s="58"/>
      <c r="F3087" s="58"/>
      <c r="G3087" s="58"/>
      <c r="H3087" s="58"/>
      <c r="I3087" s="58"/>
      <c r="J3087" s="58"/>
      <c r="K3087" s="58"/>
      <c r="L3087" s="58"/>
      <c r="M3087" s="58"/>
      <c r="N3087" s="59"/>
      <c r="O3087" s="58"/>
      <c r="P3087" s="58"/>
      <c r="Q3087" s="58"/>
      <c r="R3087" s="58"/>
      <c r="S3087" s="58"/>
      <c r="T3087" s="58"/>
      <c r="U3087" s="58"/>
      <c r="V3087" s="58"/>
      <c r="W3087" s="58"/>
      <c r="X3087" s="58"/>
      <c r="Y3087" s="58"/>
      <c r="Z3087" s="58"/>
      <c r="AA3087" s="58"/>
      <c r="AB3087" s="59"/>
      <c r="AD3087" s="58"/>
      <c r="AE3087" s="126" t="str">
        <f>Daten!$A$32</f>
        <v>05.05.2017</v>
      </c>
      <c r="AF3087" s="58"/>
      <c r="AG3087" s="58"/>
      <c r="AH3087" s="58"/>
      <c r="AI3087" s="58"/>
      <c r="AJ3087" s="58"/>
      <c r="AK3087" s="58"/>
    </row>
    <row r="3088" spans="1:37">
      <c r="A3088" s="51" t="s">
        <v>95</v>
      </c>
      <c r="B3088" s="52"/>
      <c r="C3088" s="52"/>
      <c r="D3088" s="52"/>
      <c r="E3088" s="53"/>
      <c r="F3088" s="54" t="s">
        <v>96</v>
      </c>
      <c r="G3088" s="52"/>
      <c r="H3088" s="52"/>
      <c r="I3088" s="52"/>
      <c r="J3088" s="52"/>
      <c r="K3088" s="52"/>
      <c r="L3088" s="52"/>
      <c r="M3088" s="52"/>
      <c r="N3088" s="52"/>
      <c r="O3088" s="52"/>
      <c r="P3088" s="53"/>
      <c r="Q3088" s="54" t="s">
        <v>97</v>
      </c>
      <c r="R3088" s="52"/>
      <c r="S3088" s="52"/>
      <c r="T3088" s="52"/>
      <c r="U3088" s="52"/>
      <c r="V3088" s="52"/>
      <c r="W3088" s="52"/>
      <c r="X3088" s="52"/>
      <c r="Y3088" s="52"/>
      <c r="Z3088" s="52"/>
      <c r="AA3088" s="52"/>
      <c r="AB3088" s="53"/>
      <c r="AC3088" s="55" t="s">
        <v>98</v>
      </c>
    </row>
    <row r="3089" spans="1:37">
      <c r="A3089" s="57"/>
      <c r="B3089" s="58"/>
      <c r="C3089" s="58"/>
      <c r="D3089" s="58"/>
      <c r="E3089" s="59"/>
      <c r="F3089" s="58"/>
      <c r="G3089" s="58"/>
      <c r="H3089" s="58"/>
      <c r="I3089" s="58"/>
      <c r="J3089" s="58"/>
      <c r="K3089" s="58"/>
      <c r="L3089" s="58"/>
      <c r="M3089" s="58"/>
      <c r="N3089" s="58"/>
      <c r="O3089" s="58"/>
      <c r="P3089" s="59"/>
      <c r="Q3089" s="58"/>
      <c r="R3089" s="58" t="e">
        <f ca="1">SamstagHaupt!P120</f>
        <v>#N/A</v>
      </c>
      <c r="S3089" s="58"/>
      <c r="T3089" s="58"/>
      <c r="U3089" s="58"/>
      <c r="V3089" s="58"/>
      <c r="W3089" s="58"/>
      <c r="X3089" s="58"/>
      <c r="Y3089" s="58"/>
      <c r="Z3089" s="58"/>
      <c r="AA3089" s="58">
        <f>SamstagHaupt!N120</f>
        <v>0</v>
      </c>
      <c r="AB3089" s="59"/>
      <c r="AC3089" s="55" t="s">
        <v>99</v>
      </c>
    </row>
    <row r="3090" spans="1:37" ht="15.95" customHeight="1">
      <c r="A3090" s="60" t="s">
        <v>100</v>
      </c>
      <c r="C3090" s="56" t="e">
        <f ca="1">SamstagHaupt!I120</f>
        <v>#N/A</v>
      </c>
      <c r="M3090" s="61"/>
      <c r="N3090" s="62" t="s">
        <v>101</v>
      </c>
      <c r="O3090" s="63"/>
      <c r="P3090" s="56" t="e">
        <f ca="1">SamstagHaupt!M120</f>
        <v>#N/A</v>
      </c>
      <c r="AB3090" s="61"/>
    </row>
    <row r="3091" spans="1:37">
      <c r="A3091" s="57"/>
      <c r="B3091" s="58"/>
      <c r="C3091" s="58"/>
      <c r="M3091" s="61"/>
      <c r="N3091" s="62"/>
      <c r="AB3091" s="61"/>
      <c r="AD3091" s="64" t="s">
        <v>37</v>
      </c>
      <c r="AG3091" s="64" t="s">
        <v>102</v>
      </c>
      <c r="AJ3091" s="64" t="s">
        <v>39</v>
      </c>
    </row>
    <row r="3092" spans="1:37">
      <c r="A3092" s="65" t="s">
        <v>100</v>
      </c>
      <c r="C3092" s="66"/>
      <c r="D3092" s="67"/>
      <c r="E3092" s="67"/>
      <c r="F3092" s="67"/>
      <c r="G3092" s="67"/>
      <c r="H3092" s="68"/>
      <c r="I3092" s="67"/>
      <c r="J3092" s="67"/>
      <c r="K3092" s="67"/>
      <c r="L3092" s="67"/>
      <c r="M3092" s="68"/>
      <c r="N3092" s="67"/>
      <c r="O3092" s="67"/>
      <c r="P3092" s="67"/>
      <c r="Q3092" s="67"/>
      <c r="R3092" s="68"/>
      <c r="S3092" s="67"/>
      <c r="T3092" s="67"/>
      <c r="U3092" s="67"/>
      <c r="V3092" s="67"/>
      <c r="W3092" s="68"/>
      <c r="X3092" s="67"/>
      <c r="Y3092" s="67"/>
      <c r="Z3092" s="67"/>
      <c r="AA3092" s="67"/>
      <c r="AB3092" s="68"/>
      <c r="AC3092" s="62"/>
      <c r="AD3092" s="69"/>
      <c r="AE3092" s="53"/>
      <c r="AF3092" s="62"/>
      <c r="AG3092" s="69"/>
      <c r="AH3092" s="53"/>
      <c r="AJ3092" s="69"/>
      <c r="AK3092" s="53"/>
    </row>
    <row r="3093" spans="1:37">
      <c r="A3093" s="70" t="s">
        <v>101</v>
      </c>
      <c r="B3093" s="58"/>
      <c r="C3093" s="71"/>
      <c r="D3093" s="72"/>
      <c r="E3093" s="72"/>
      <c r="F3093" s="72"/>
      <c r="G3093" s="72"/>
      <c r="H3093" s="59"/>
      <c r="I3093" s="72"/>
      <c r="J3093" s="72"/>
      <c r="K3093" s="72"/>
      <c r="L3093" s="72"/>
      <c r="M3093" s="59"/>
      <c r="N3093" s="72"/>
      <c r="O3093" s="72"/>
      <c r="P3093" s="72"/>
      <c r="Q3093" s="72"/>
      <c r="R3093" s="59"/>
      <c r="S3093" s="72"/>
      <c r="T3093" s="72"/>
      <c r="U3093" s="72"/>
      <c r="V3093" s="72"/>
      <c r="W3093" s="59"/>
      <c r="X3093" s="72"/>
      <c r="Y3093" s="72"/>
      <c r="Z3093" s="72"/>
      <c r="AA3093" s="72"/>
      <c r="AB3093" s="59"/>
      <c r="AC3093" s="62"/>
      <c r="AD3093" s="462">
        <f>SamstagHaupt!C120</f>
        <v>25</v>
      </c>
      <c r="AE3093" s="463"/>
      <c r="AF3093" s="62"/>
      <c r="AG3093" s="462">
        <f>SamstagHaupt!E120</f>
        <v>96</v>
      </c>
      <c r="AH3093" s="463"/>
      <c r="AJ3093" s="462">
        <f>SamstagHaupt!F120</f>
        <v>3</v>
      </c>
      <c r="AK3093" s="463"/>
    </row>
    <row r="3094" spans="1:37">
      <c r="A3094" s="65" t="s">
        <v>100</v>
      </c>
      <c r="C3094" s="66"/>
      <c r="D3094" s="67"/>
      <c r="E3094" s="67"/>
      <c r="F3094" s="67"/>
      <c r="G3094" s="67"/>
      <c r="H3094" s="68"/>
      <c r="I3094" s="67"/>
      <c r="J3094" s="67"/>
      <c r="K3094" s="67"/>
      <c r="L3094" s="67"/>
      <c r="M3094" s="68"/>
      <c r="N3094" s="67"/>
      <c r="O3094" s="67"/>
      <c r="P3094" s="67"/>
      <c r="Q3094" s="67"/>
      <c r="R3094" s="68"/>
      <c r="S3094" s="67"/>
      <c r="T3094" s="67"/>
      <c r="U3094" s="67"/>
      <c r="V3094" s="67"/>
      <c r="W3094" s="68"/>
      <c r="X3094" s="67"/>
      <c r="Y3094" s="67"/>
      <c r="Z3094" s="67"/>
      <c r="AA3094" s="67"/>
      <c r="AB3094" s="68"/>
      <c r="AC3094" s="62"/>
      <c r="AD3094" s="57"/>
      <c r="AE3094" s="59"/>
      <c r="AF3094" s="62"/>
      <c r="AG3094" s="57"/>
      <c r="AH3094" s="59"/>
      <c r="AJ3094" s="57"/>
      <c r="AK3094" s="59"/>
    </row>
    <row r="3095" spans="1:37">
      <c r="A3095" s="70" t="s">
        <v>101</v>
      </c>
      <c r="B3095" s="58"/>
      <c r="C3095" s="71"/>
      <c r="D3095" s="72"/>
      <c r="E3095" s="72"/>
      <c r="F3095" s="72"/>
      <c r="G3095" s="72"/>
      <c r="H3095" s="59"/>
      <c r="I3095" s="72"/>
      <c r="J3095" s="72"/>
      <c r="K3095" s="72"/>
      <c r="L3095" s="72"/>
      <c r="M3095" s="59"/>
      <c r="N3095" s="72"/>
      <c r="O3095" s="72"/>
      <c r="P3095" s="72"/>
      <c r="Q3095" s="72"/>
      <c r="R3095" s="59"/>
      <c r="S3095" s="72"/>
      <c r="T3095" s="72"/>
      <c r="U3095" s="72"/>
      <c r="V3095" s="72"/>
      <c r="W3095" s="59"/>
      <c r="X3095" s="72"/>
      <c r="Y3095" s="72"/>
      <c r="Z3095" s="72"/>
      <c r="AA3095" s="72"/>
      <c r="AB3095" s="59"/>
      <c r="AC3095" s="62"/>
      <c r="AD3095" s="62"/>
      <c r="AE3095" s="62"/>
      <c r="AF3095" s="62"/>
      <c r="AG3095" s="62"/>
    </row>
    <row r="3096" spans="1:37">
      <c r="A3096" s="65" t="s">
        <v>100</v>
      </c>
      <c r="C3096" s="66"/>
      <c r="D3096" s="67"/>
      <c r="E3096" s="67"/>
      <c r="F3096" s="67"/>
      <c r="G3096" s="67"/>
      <c r="H3096" s="68"/>
      <c r="I3096" s="67"/>
      <c r="J3096" s="67"/>
      <c r="K3096" s="67"/>
      <c r="L3096" s="67"/>
      <c r="M3096" s="68"/>
      <c r="N3096" s="67"/>
      <c r="O3096" s="67"/>
      <c r="P3096" s="67"/>
      <c r="Q3096" s="67"/>
      <c r="R3096" s="68"/>
      <c r="S3096" s="67"/>
      <c r="T3096" s="67"/>
      <c r="U3096" s="67"/>
      <c r="V3096" s="67"/>
      <c r="W3096" s="68"/>
      <c r="X3096" s="67"/>
      <c r="Y3096" s="67"/>
      <c r="Z3096" s="67"/>
      <c r="AA3096" s="67"/>
      <c r="AB3096" s="68"/>
      <c r="AC3096" s="62"/>
      <c r="AD3096" s="73" t="s">
        <v>103</v>
      </c>
      <c r="AE3096" s="62"/>
      <c r="AF3096" s="62"/>
      <c r="AG3096" s="62"/>
    </row>
    <row r="3097" spans="1:37">
      <c r="A3097" s="70" t="s">
        <v>101</v>
      </c>
      <c r="B3097" s="58"/>
      <c r="C3097" s="71"/>
      <c r="D3097" s="72"/>
      <c r="E3097" s="72"/>
      <c r="F3097" s="72"/>
      <c r="G3097" s="72"/>
      <c r="H3097" s="59"/>
      <c r="I3097" s="72"/>
      <c r="J3097" s="72"/>
      <c r="K3097" s="72"/>
      <c r="L3097" s="72"/>
      <c r="M3097" s="59"/>
      <c r="N3097" s="72"/>
      <c r="O3097" s="72"/>
      <c r="P3097" s="72"/>
      <c r="Q3097" s="72"/>
      <c r="R3097" s="59"/>
      <c r="S3097" s="72"/>
      <c r="T3097" s="72"/>
      <c r="U3097" s="72"/>
      <c r="V3097" s="72"/>
      <c r="W3097" s="59"/>
      <c r="X3097" s="72"/>
      <c r="Y3097" s="72"/>
      <c r="Z3097" s="72"/>
      <c r="AA3097" s="72"/>
      <c r="AB3097" s="59"/>
      <c r="AC3097" s="62"/>
      <c r="AD3097" s="62"/>
      <c r="AE3097" s="62"/>
      <c r="AF3097" s="62"/>
      <c r="AG3097" s="62"/>
    </row>
    <row r="3098" spans="1:37">
      <c r="A3098" s="65" t="s">
        <v>100</v>
      </c>
      <c r="C3098" s="66"/>
      <c r="D3098" s="67"/>
      <c r="E3098" s="67"/>
      <c r="F3098" s="67"/>
      <c r="G3098" s="67"/>
      <c r="H3098" s="68"/>
      <c r="I3098" s="67"/>
      <c r="J3098" s="67"/>
      <c r="K3098" s="67"/>
      <c r="L3098" s="67"/>
      <c r="M3098" s="68"/>
      <c r="N3098" s="67"/>
      <c r="O3098" s="67"/>
      <c r="P3098" s="67"/>
      <c r="Q3098" s="67"/>
      <c r="R3098" s="68"/>
      <c r="S3098" s="67"/>
      <c r="T3098" s="67"/>
      <c r="U3098" s="67"/>
      <c r="V3098" s="67"/>
      <c r="W3098" s="68"/>
      <c r="X3098" s="67"/>
      <c r="Y3098" s="67"/>
      <c r="Z3098" s="67"/>
      <c r="AA3098" s="67"/>
      <c r="AB3098" s="68"/>
      <c r="AC3098" s="62"/>
      <c r="AD3098" s="74" t="str">
        <f>Daten!$A$31</f>
        <v>DM Senioren 2017</v>
      </c>
      <c r="AE3098" s="58"/>
      <c r="AF3098" s="58"/>
      <c r="AG3098" s="58"/>
      <c r="AH3098" s="58"/>
      <c r="AI3098" s="58"/>
      <c r="AJ3098" s="58"/>
      <c r="AK3098" s="58"/>
    </row>
    <row r="3099" spans="1:37">
      <c r="A3099" s="70" t="s">
        <v>101</v>
      </c>
      <c r="B3099" s="58"/>
      <c r="C3099" s="71"/>
      <c r="D3099" s="72"/>
      <c r="E3099" s="72"/>
      <c r="F3099" s="72"/>
      <c r="G3099" s="72"/>
      <c r="H3099" s="59"/>
      <c r="I3099" s="72"/>
      <c r="J3099" s="72"/>
      <c r="K3099" s="72"/>
      <c r="L3099" s="72"/>
      <c r="M3099" s="59"/>
      <c r="N3099" s="72"/>
      <c r="O3099" s="72"/>
      <c r="P3099" s="72"/>
      <c r="Q3099" s="72"/>
      <c r="R3099" s="59"/>
      <c r="S3099" s="72"/>
      <c r="T3099" s="72"/>
      <c r="U3099" s="72"/>
      <c r="V3099" s="72"/>
      <c r="W3099" s="59"/>
      <c r="X3099" s="72"/>
      <c r="Y3099" s="72"/>
      <c r="Z3099" s="72"/>
      <c r="AA3099" s="72"/>
      <c r="AB3099" s="59"/>
      <c r="AC3099" s="62"/>
      <c r="AD3099" s="75">
        <f>SamstagHaupt!G120</f>
        <v>0</v>
      </c>
      <c r="AE3099" s="76"/>
      <c r="AF3099" s="76"/>
      <c r="AG3099" s="75" t="s">
        <v>34</v>
      </c>
      <c r="AH3099" s="76"/>
      <c r="AI3099" s="76"/>
      <c r="AJ3099" s="76"/>
      <c r="AK3099" s="76"/>
    </row>
    <row r="3100" spans="1:37">
      <c r="A3100" s="65" t="s">
        <v>100</v>
      </c>
      <c r="C3100" s="66"/>
      <c r="D3100" s="67"/>
      <c r="E3100" s="67"/>
      <c r="F3100" s="67"/>
      <c r="G3100" s="67"/>
      <c r="H3100" s="68"/>
      <c r="I3100" s="67"/>
      <c r="J3100" s="67"/>
      <c r="K3100" s="67"/>
      <c r="L3100" s="67"/>
      <c r="M3100" s="68"/>
      <c r="N3100" s="67"/>
      <c r="O3100" s="67"/>
      <c r="P3100" s="67"/>
      <c r="Q3100" s="67"/>
      <c r="R3100" s="68"/>
      <c r="S3100" s="67"/>
      <c r="T3100" s="67"/>
      <c r="U3100" s="67"/>
      <c r="V3100" s="67"/>
      <c r="W3100" s="68"/>
      <c r="X3100" s="67"/>
      <c r="Y3100" s="67"/>
      <c r="Z3100" s="67"/>
      <c r="AA3100" s="67"/>
      <c r="AB3100" s="68"/>
      <c r="AC3100" s="62"/>
      <c r="AD3100" s="77"/>
      <c r="AE3100" s="62"/>
      <c r="AF3100" s="62"/>
      <c r="AG3100" s="62"/>
      <c r="AH3100" s="62"/>
      <c r="AI3100" s="62"/>
      <c r="AJ3100" s="62"/>
      <c r="AK3100" s="62"/>
    </row>
    <row r="3101" spans="1:37">
      <c r="A3101" s="70" t="s">
        <v>101</v>
      </c>
      <c r="B3101" s="58"/>
      <c r="C3101" s="71"/>
      <c r="D3101" s="72"/>
      <c r="E3101" s="72"/>
      <c r="F3101" s="72"/>
      <c r="G3101" s="72"/>
      <c r="H3101" s="59"/>
      <c r="I3101" s="72"/>
      <c r="J3101" s="72"/>
      <c r="K3101" s="72"/>
      <c r="L3101" s="72"/>
      <c r="M3101" s="59"/>
      <c r="N3101" s="72"/>
      <c r="O3101" s="72"/>
      <c r="P3101" s="72"/>
      <c r="Q3101" s="72"/>
      <c r="R3101" s="59"/>
      <c r="S3101" s="72"/>
      <c r="T3101" s="72"/>
      <c r="U3101" s="72"/>
      <c r="V3101" s="72"/>
      <c r="W3101" s="59"/>
      <c r="X3101" s="72"/>
      <c r="Y3101" s="72"/>
      <c r="Z3101" s="72"/>
      <c r="AA3101" s="72"/>
      <c r="AB3101" s="59"/>
      <c r="AC3101" s="62"/>
      <c r="AD3101" s="78" t="s">
        <v>104</v>
      </c>
      <c r="AE3101" s="76"/>
      <c r="AF3101" s="76"/>
      <c r="AG3101" s="76"/>
      <c r="AH3101" s="79"/>
      <c r="AI3101" s="76"/>
      <c r="AJ3101" s="76"/>
      <c r="AK3101" s="80"/>
    </row>
    <row r="3102" spans="1:37">
      <c r="D3102" s="64"/>
      <c r="AD3102" s="81"/>
      <c r="AE3102" s="52"/>
      <c r="AF3102" s="52"/>
      <c r="AG3102" s="52"/>
      <c r="AH3102" s="82"/>
      <c r="AI3102" s="52"/>
      <c r="AJ3102" s="52"/>
      <c r="AK3102" s="53"/>
    </row>
    <row r="3103" spans="1:37">
      <c r="A3103" s="83" t="s">
        <v>105</v>
      </c>
      <c r="B3103" s="76"/>
      <c r="C3103" s="80"/>
      <c r="D3103" s="84"/>
      <c r="E3103" s="84" t="s">
        <v>100</v>
      </c>
      <c r="F3103" s="85" t="s">
        <v>21</v>
      </c>
      <c r="G3103" s="84" t="s">
        <v>101</v>
      </c>
      <c r="H3103" s="86"/>
      <c r="I3103" s="84" t="s">
        <v>106</v>
      </c>
      <c r="J3103" s="84"/>
      <c r="K3103" s="84"/>
      <c r="L3103" s="84"/>
      <c r="M3103" s="86"/>
      <c r="N3103" s="84" t="s">
        <v>107</v>
      </c>
      <c r="O3103" s="84"/>
      <c r="P3103" s="84"/>
      <c r="Q3103" s="84"/>
      <c r="R3103" s="86"/>
      <c r="S3103" s="73"/>
      <c r="T3103" s="73"/>
      <c r="AD3103" s="87" t="s">
        <v>108</v>
      </c>
      <c r="AE3103" s="58"/>
      <c r="AF3103" s="58"/>
      <c r="AG3103" s="58"/>
      <c r="AH3103" s="72"/>
      <c r="AI3103" s="58"/>
      <c r="AJ3103" s="58"/>
      <c r="AK3103" s="59"/>
    </row>
    <row r="3104" spans="1:37">
      <c r="A3104" s="60"/>
      <c r="C3104" s="61"/>
      <c r="H3104" s="61"/>
      <c r="M3104" s="61"/>
      <c r="N3104" s="88"/>
      <c r="O3104" s="89"/>
      <c r="P3104" s="89"/>
      <c r="Q3104" s="89"/>
      <c r="R3104" s="90"/>
      <c r="S3104" s="62"/>
      <c r="T3104" s="56" t="s">
        <v>109</v>
      </c>
      <c r="AD3104" s="91"/>
      <c r="AE3104" s="62"/>
      <c r="AF3104" s="62"/>
      <c r="AG3104" s="62"/>
      <c r="AH3104" s="92"/>
      <c r="AI3104" s="62"/>
      <c r="AJ3104" s="62"/>
      <c r="AK3104" s="61"/>
    </row>
    <row r="3105" spans="1:37">
      <c r="A3105" s="93" t="s">
        <v>110</v>
      </c>
      <c r="B3105" s="58"/>
      <c r="C3105" s="59"/>
      <c r="D3105" s="58"/>
      <c r="E3105" s="58"/>
      <c r="F3105" s="94" t="s">
        <v>21</v>
      </c>
      <c r="G3105" s="58"/>
      <c r="H3105" s="59"/>
      <c r="I3105" s="58"/>
      <c r="J3105" s="58"/>
      <c r="K3105" s="94" t="s">
        <v>21</v>
      </c>
      <c r="L3105" s="58"/>
      <c r="M3105" s="59"/>
      <c r="N3105" s="95"/>
      <c r="O3105" s="95"/>
      <c r="P3105" s="96"/>
      <c r="Q3105" s="97"/>
      <c r="R3105" s="98"/>
      <c r="S3105" s="62"/>
      <c r="T3105" s="62"/>
      <c r="AD3105" s="87" t="s">
        <v>111</v>
      </c>
      <c r="AE3105" s="58"/>
      <c r="AF3105" s="58"/>
      <c r="AG3105" s="58"/>
      <c r="AH3105" s="72"/>
      <c r="AI3105" s="58"/>
      <c r="AJ3105" s="58"/>
      <c r="AK3105" s="59"/>
    </row>
    <row r="3106" spans="1:37">
      <c r="A3106" s="60"/>
      <c r="C3106" s="61"/>
      <c r="H3106" s="61"/>
      <c r="K3106" s="99"/>
      <c r="M3106" s="61"/>
      <c r="N3106" s="62"/>
      <c r="Q3106" s="100"/>
      <c r="R3106" s="61"/>
      <c r="S3106" s="62"/>
      <c r="T3106" s="58"/>
      <c r="U3106" s="58"/>
      <c r="V3106" s="58"/>
      <c r="W3106" s="58"/>
      <c r="X3106" s="58"/>
      <c r="Y3106" s="58"/>
      <c r="Z3106" s="58"/>
      <c r="AA3106" s="58"/>
      <c r="AB3106" s="58"/>
      <c r="AC3106" s="62"/>
      <c r="AD3106" s="91"/>
      <c r="AE3106" s="62"/>
      <c r="AF3106" s="62"/>
      <c r="AG3106" s="62"/>
      <c r="AH3106" s="92"/>
      <c r="AI3106" s="62"/>
      <c r="AJ3106" s="62"/>
      <c r="AK3106" s="61"/>
    </row>
    <row r="3107" spans="1:37">
      <c r="A3107" s="93" t="s">
        <v>112</v>
      </c>
      <c r="B3107" s="58"/>
      <c r="C3107" s="59"/>
      <c r="D3107" s="58"/>
      <c r="E3107" s="58"/>
      <c r="F3107" s="94" t="s">
        <v>21</v>
      </c>
      <c r="G3107" s="58"/>
      <c r="H3107" s="59"/>
      <c r="I3107" s="58"/>
      <c r="J3107" s="58"/>
      <c r="K3107" s="94" t="s">
        <v>21</v>
      </c>
      <c r="L3107" s="58"/>
      <c r="M3107" s="59"/>
      <c r="N3107" s="58"/>
      <c r="O3107" s="58"/>
      <c r="P3107" s="94" t="s">
        <v>21</v>
      </c>
      <c r="Q3107" s="101"/>
      <c r="R3107" s="59"/>
      <c r="S3107" s="62"/>
      <c r="T3107" s="62"/>
      <c r="AD3107" s="87" t="s">
        <v>113</v>
      </c>
      <c r="AE3107" s="58"/>
      <c r="AF3107" s="58"/>
      <c r="AG3107" s="58"/>
      <c r="AH3107" s="72"/>
      <c r="AI3107" s="58"/>
      <c r="AJ3107" s="58"/>
      <c r="AK3107" s="59"/>
    </row>
    <row r="3108" spans="1:37">
      <c r="AD3108" s="91" t="s">
        <v>114</v>
      </c>
      <c r="AE3108" s="62"/>
      <c r="AF3108" s="62"/>
      <c r="AG3108" s="62"/>
      <c r="AH3108" s="92"/>
      <c r="AI3108" s="62"/>
      <c r="AJ3108" s="62"/>
      <c r="AK3108" s="61"/>
    </row>
    <row r="3109" spans="1:37">
      <c r="A3109" s="102"/>
      <c r="B3109" s="76"/>
      <c r="C3109" s="76"/>
      <c r="D3109" s="76"/>
      <c r="E3109" s="76" t="s">
        <v>100</v>
      </c>
      <c r="F3109" s="76"/>
      <c r="G3109" s="76"/>
      <c r="H3109" s="76"/>
      <c r="I3109" s="76"/>
      <c r="J3109" s="76"/>
      <c r="K3109" s="76"/>
      <c r="L3109" s="76"/>
      <c r="M3109" s="76"/>
      <c r="N3109" s="85" t="s">
        <v>40</v>
      </c>
      <c r="O3109" s="76"/>
      <c r="P3109" s="76"/>
      <c r="Q3109" s="76"/>
      <c r="R3109" s="76"/>
      <c r="S3109" s="76"/>
      <c r="T3109" s="76" t="s">
        <v>101</v>
      </c>
      <c r="U3109" s="76"/>
      <c r="V3109" s="76"/>
      <c r="W3109" s="76"/>
      <c r="X3109" s="76"/>
      <c r="Y3109" s="76"/>
      <c r="Z3109" s="76"/>
      <c r="AA3109" s="76"/>
      <c r="AB3109" s="80"/>
      <c r="AD3109" s="87" t="s">
        <v>115</v>
      </c>
      <c r="AE3109" s="58"/>
      <c r="AF3109" s="58"/>
      <c r="AG3109" s="58"/>
      <c r="AH3109" s="72"/>
      <c r="AI3109" s="58"/>
      <c r="AJ3109" s="58"/>
      <c r="AK3109" s="59"/>
    </row>
    <row r="3110" spans="1:37">
      <c r="A3110" s="103" t="s">
        <v>116</v>
      </c>
      <c r="B3110" s="104" t="s">
        <v>117</v>
      </c>
      <c r="C3110" s="104"/>
      <c r="D3110" s="104"/>
      <c r="E3110" s="104"/>
      <c r="F3110" s="104"/>
      <c r="G3110" s="105"/>
      <c r="H3110" s="104" t="s">
        <v>118</v>
      </c>
      <c r="I3110" s="104"/>
      <c r="J3110" s="105"/>
      <c r="K3110" s="106" t="s">
        <v>119</v>
      </c>
      <c r="L3110" s="107" t="s">
        <v>120</v>
      </c>
      <c r="M3110" s="108"/>
      <c r="N3110" s="109" t="s">
        <v>94</v>
      </c>
      <c r="O3110" s="105" t="s">
        <v>116</v>
      </c>
      <c r="P3110" s="104" t="s">
        <v>117</v>
      </c>
      <c r="Q3110" s="104"/>
      <c r="R3110" s="104"/>
      <c r="S3110" s="104"/>
      <c r="T3110" s="104"/>
      <c r="U3110" s="105"/>
      <c r="V3110" s="104" t="s">
        <v>118</v>
      </c>
      <c r="W3110" s="104"/>
      <c r="X3110" s="105"/>
      <c r="Y3110" s="106" t="s">
        <v>119</v>
      </c>
      <c r="Z3110" s="107" t="s">
        <v>120</v>
      </c>
      <c r="AA3110" s="108"/>
      <c r="AB3110" s="109" t="s">
        <v>94</v>
      </c>
    </row>
    <row r="3111" spans="1:37">
      <c r="A3111" s="110" t="s">
        <v>121</v>
      </c>
      <c r="B3111" s="111"/>
      <c r="C3111" s="111"/>
      <c r="D3111" s="111"/>
      <c r="E3111" s="111"/>
      <c r="F3111" s="111"/>
      <c r="G3111" s="112"/>
      <c r="H3111" s="111"/>
      <c r="I3111" s="111"/>
      <c r="J3111" s="112"/>
      <c r="K3111" s="113"/>
      <c r="L3111" s="114"/>
      <c r="M3111" s="115"/>
      <c r="N3111" s="116"/>
      <c r="O3111" s="117" t="s">
        <v>121</v>
      </c>
      <c r="P3111" s="111"/>
      <c r="Q3111" s="111"/>
      <c r="R3111" s="111"/>
      <c r="S3111" s="111"/>
      <c r="T3111" s="111"/>
      <c r="U3111" s="112"/>
      <c r="V3111" s="111"/>
      <c r="W3111" s="111"/>
      <c r="X3111" s="112"/>
      <c r="Y3111" s="113"/>
      <c r="Z3111" s="114"/>
      <c r="AA3111" s="115"/>
      <c r="AB3111" s="116"/>
      <c r="AD3111" s="64" t="s">
        <v>122</v>
      </c>
    </row>
    <row r="3112" spans="1:37">
      <c r="A3112" s="110" t="s">
        <v>123</v>
      </c>
      <c r="B3112" s="111"/>
      <c r="C3112" s="111"/>
      <c r="D3112" s="111"/>
      <c r="E3112" s="111"/>
      <c r="F3112" s="111"/>
      <c r="G3112" s="112"/>
      <c r="H3112" s="111"/>
      <c r="I3112" s="111"/>
      <c r="J3112" s="112"/>
      <c r="K3112" s="118"/>
      <c r="L3112" s="119"/>
      <c r="M3112" s="112"/>
      <c r="N3112" s="116"/>
      <c r="O3112" s="117" t="s">
        <v>123</v>
      </c>
      <c r="P3112" s="111"/>
      <c r="Q3112" s="111"/>
      <c r="R3112" s="111"/>
      <c r="S3112" s="111"/>
      <c r="T3112" s="111"/>
      <c r="U3112" s="112"/>
      <c r="V3112" s="111"/>
      <c r="W3112" s="111"/>
      <c r="X3112" s="112"/>
      <c r="Y3112" s="118"/>
      <c r="Z3112" s="119"/>
      <c r="AA3112" s="112"/>
      <c r="AB3112" s="116"/>
      <c r="AD3112" s="120"/>
      <c r="AE3112" s="58"/>
      <c r="AF3112" s="58"/>
      <c r="AG3112" s="58"/>
      <c r="AH3112" s="58"/>
      <c r="AI3112" s="58"/>
      <c r="AJ3112" s="58"/>
      <c r="AK3112" s="58"/>
    </row>
    <row r="3113" spans="1:37">
      <c r="A3113" s="110" t="s">
        <v>124</v>
      </c>
      <c r="B3113" s="111"/>
      <c r="C3113" s="111"/>
      <c r="D3113" s="111"/>
      <c r="E3113" s="111"/>
      <c r="F3113" s="111"/>
      <c r="G3113" s="112"/>
      <c r="H3113" s="111"/>
      <c r="I3113" s="111"/>
      <c r="J3113" s="112"/>
      <c r="K3113" s="118"/>
      <c r="L3113" s="119"/>
      <c r="M3113" s="112"/>
      <c r="N3113" s="116"/>
      <c r="O3113" s="117" t="s">
        <v>124</v>
      </c>
      <c r="P3113" s="111"/>
      <c r="Q3113" s="111"/>
      <c r="R3113" s="111"/>
      <c r="S3113" s="111"/>
      <c r="T3113" s="111"/>
      <c r="U3113" s="112"/>
      <c r="V3113" s="111"/>
      <c r="W3113" s="111"/>
      <c r="X3113" s="112"/>
      <c r="Y3113" s="118"/>
      <c r="Z3113" s="119"/>
      <c r="AA3113" s="112"/>
      <c r="AB3113" s="116"/>
      <c r="AD3113" s="64" t="s">
        <v>96</v>
      </c>
    </row>
    <row r="3114" spans="1:37">
      <c r="A3114" s="110" t="s">
        <v>125</v>
      </c>
      <c r="B3114" s="111"/>
      <c r="C3114" s="111"/>
      <c r="D3114" s="111"/>
      <c r="E3114" s="111"/>
      <c r="F3114" s="111"/>
      <c r="G3114" s="112"/>
      <c r="H3114" s="111"/>
      <c r="I3114" s="111"/>
      <c r="J3114" s="112"/>
      <c r="K3114" s="118"/>
      <c r="L3114" s="119"/>
      <c r="M3114" s="112"/>
      <c r="N3114" s="116"/>
      <c r="O3114" s="117" t="s">
        <v>125</v>
      </c>
      <c r="P3114" s="111"/>
      <c r="Q3114" s="111"/>
      <c r="R3114" s="111"/>
      <c r="S3114" s="111"/>
      <c r="T3114" s="111"/>
      <c r="U3114" s="112"/>
      <c r="V3114" s="111"/>
      <c r="W3114" s="111"/>
      <c r="X3114" s="112"/>
      <c r="Y3114" s="118"/>
      <c r="Z3114" s="119"/>
      <c r="AA3114" s="112"/>
      <c r="AB3114" s="116"/>
      <c r="AD3114" s="120"/>
      <c r="AE3114" s="58"/>
      <c r="AF3114" s="58"/>
      <c r="AG3114" s="58"/>
      <c r="AH3114" s="58"/>
      <c r="AI3114" s="58"/>
      <c r="AJ3114" s="58"/>
      <c r="AK3114" s="58"/>
    </row>
    <row r="3115" spans="1:37">
      <c r="A3115" s="110" t="s">
        <v>126</v>
      </c>
      <c r="B3115" s="111"/>
      <c r="C3115" s="111"/>
      <c r="D3115" s="111"/>
      <c r="E3115" s="111"/>
      <c r="F3115" s="111"/>
      <c r="G3115" s="112"/>
      <c r="H3115" s="111"/>
      <c r="I3115" s="111"/>
      <c r="J3115" s="112"/>
      <c r="K3115" s="118"/>
      <c r="L3115" s="119"/>
      <c r="M3115" s="112"/>
      <c r="N3115" s="116"/>
      <c r="O3115" s="117" t="s">
        <v>126</v>
      </c>
      <c r="P3115" s="111"/>
      <c r="Q3115" s="111"/>
      <c r="R3115" s="111"/>
      <c r="S3115" s="111"/>
      <c r="T3115" s="111"/>
      <c r="U3115" s="112"/>
      <c r="V3115" s="111"/>
      <c r="W3115" s="111"/>
      <c r="X3115" s="112"/>
      <c r="Y3115" s="118"/>
      <c r="Z3115" s="119"/>
      <c r="AA3115" s="112"/>
      <c r="AB3115" s="116"/>
      <c r="AD3115" s="64" t="s">
        <v>127</v>
      </c>
    </row>
    <row r="3116" spans="1:37">
      <c r="A3116" s="121" t="s">
        <v>128</v>
      </c>
      <c r="B3116" s="58"/>
      <c r="C3116" s="58"/>
      <c r="D3116" s="58"/>
      <c r="E3116" s="58"/>
      <c r="F3116" s="58"/>
      <c r="G3116" s="72"/>
      <c r="H3116" s="58"/>
      <c r="I3116" s="58"/>
      <c r="J3116" s="72"/>
      <c r="K3116" s="122"/>
      <c r="L3116" s="123"/>
      <c r="M3116" s="72"/>
      <c r="N3116" s="59"/>
      <c r="O3116" s="124" t="s">
        <v>128</v>
      </c>
      <c r="P3116" s="58"/>
      <c r="Q3116" s="58"/>
      <c r="R3116" s="58"/>
      <c r="S3116" s="58"/>
      <c r="T3116" s="58"/>
      <c r="U3116" s="72"/>
      <c r="V3116" s="58"/>
      <c r="W3116" s="58"/>
      <c r="X3116" s="72"/>
      <c r="Y3116" s="122"/>
      <c r="Z3116" s="123"/>
      <c r="AA3116" s="72"/>
      <c r="AB3116" s="59"/>
      <c r="AD3116" s="120"/>
      <c r="AE3116" s="125" t="str">
        <f>Daten!$A$35</f>
        <v>Fredenbeck</v>
      </c>
      <c r="AF3116" s="58"/>
      <c r="AG3116" s="58"/>
      <c r="AH3116" s="58"/>
      <c r="AI3116" s="58"/>
      <c r="AJ3116" s="58"/>
      <c r="AK3116" s="58"/>
    </row>
    <row r="3117" spans="1:37">
      <c r="A3117" s="65" t="s">
        <v>129</v>
      </c>
      <c r="N3117" s="61"/>
      <c r="O3117" s="64" t="s">
        <v>129</v>
      </c>
      <c r="AB3117" s="61"/>
      <c r="AD3117" s="64" t="s">
        <v>130</v>
      </c>
    </row>
    <row r="3118" spans="1:37">
      <c r="A3118" s="57"/>
      <c r="B3118" s="58"/>
      <c r="C3118" s="58"/>
      <c r="D3118" s="58"/>
      <c r="E3118" s="58"/>
      <c r="F3118" s="58"/>
      <c r="G3118" s="58"/>
      <c r="H3118" s="58"/>
      <c r="I3118" s="58"/>
      <c r="J3118" s="58"/>
      <c r="K3118" s="58"/>
      <c r="L3118" s="58"/>
      <c r="M3118" s="58"/>
      <c r="N3118" s="59"/>
      <c r="O3118" s="58"/>
      <c r="P3118" s="58"/>
      <c r="Q3118" s="58"/>
      <c r="R3118" s="58"/>
      <c r="S3118" s="58"/>
      <c r="T3118" s="58"/>
      <c r="U3118" s="58"/>
      <c r="V3118" s="58"/>
      <c r="W3118" s="58"/>
      <c r="X3118" s="58"/>
      <c r="Y3118" s="58"/>
      <c r="Z3118" s="58"/>
      <c r="AA3118" s="58"/>
      <c r="AB3118" s="59"/>
      <c r="AD3118" s="58"/>
      <c r="AE3118" s="126" t="str">
        <f>Daten!$A$32</f>
        <v>05.05.2017</v>
      </c>
      <c r="AF3118" s="58"/>
      <c r="AG3118" s="58"/>
      <c r="AH3118" s="58"/>
      <c r="AI3118" s="58"/>
      <c r="AJ3118" s="58"/>
      <c r="AK3118" s="58"/>
    </row>
    <row r="3120" spans="1:37">
      <c r="A3120" s="51" t="s">
        <v>95</v>
      </c>
      <c r="B3120" s="52"/>
      <c r="C3120" s="52"/>
      <c r="D3120" s="52"/>
      <c r="E3120" s="53"/>
      <c r="F3120" s="54" t="s">
        <v>96</v>
      </c>
      <c r="G3120" s="52"/>
      <c r="H3120" s="52"/>
      <c r="I3120" s="52"/>
      <c r="J3120" s="52"/>
      <c r="K3120" s="52"/>
      <c r="L3120" s="52"/>
      <c r="M3120" s="52"/>
      <c r="N3120" s="52"/>
      <c r="O3120" s="52"/>
      <c r="P3120" s="53"/>
      <c r="Q3120" s="54" t="s">
        <v>97</v>
      </c>
      <c r="R3120" s="52"/>
      <c r="S3120" s="52"/>
      <c r="T3120" s="52"/>
      <c r="U3120" s="52"/>
      <c r="V3120" s="52"/>
      <c r="W3120" s="52"/>
      <c r="X3120" s="52"/>
      <c r="Y3120" s="52"/>
      <c r="Z3120" s="52"/>
      <c r="AA3120" s="52"/>
      <c r="AB3120" s="53"/>
      <c r="AC3120" s="55" t="s">
        <v>98</v>
      </c>
    </row>
    <row r="3121" spans="1:37">
      <c r="A3121" s="57"/>
      <c r="B3121" s="58"/>
      <c r="C3121" s="58"/>
      <c r="D3121" s="58"/>
      <c r="E3121" s="59"/>
      <c r="F3121" s="58"/>
      <c r="G3121" s="58"/>
      <c r="H3121" s="58"/>
      <c r="I3121" s="58"/>
      <c r="J3121" s="58"/>
      <c r="K3121" s="58"/>
      <c r="L3121" s="58"/>
      <c r="M3121" s="58"/>
      <c r="N3121" s="58"/>
      <c r="O3121" s="58"/>
      <c r="P3121" s="59"/>
      <c r="Q3121" s="58"/>
      <c r="R3121" s="58" t="e">
        <f ca="1">SamstagHaupt!P121</f>
        <v>#N/A</v>
      </c>
      <c r="S3121" s="58"/>
      <c r="T3121" s="58"/>
      <c r="U3121" s="58"/>
      <c r="V3121" s="58"/>
      <c r="W3121" s="58"/>
      <c r="X3121" s="58"/>
      <c r="Y3121" s="58"/>
      <c r="Z3121" s="58"/>
      <c r="AA3121" s="58">
        <f>SamstagHaupt!N121</f>
        <v>0</v>
      </c>
      <c r="AB3121" s="59"/>
      <c r="AC3121" s="55" t="s">
        <v>99</v>
      </c>
    </row>
    <row r="3122" spans="1:37" ht="15.95" customHeight="1">
      <c r="A3122" s="60" t="s">
        <v>100</v>
      </c>
      <c r="C3122" s="56" t="e">
        <f ca="1">SamstagHaupt!I121</f>
        <v>#N/A</v>
      </c>
      <c r="M3122" s="61"/>
      <c r="N3122" s="62" t="s">
        <v>101</v>
      </c>
      <c r="O3122" s="63"/>
      <c r="P3122" s="56" t="e">
        <f ca="1">SamstagHaupt!M121</f>
        <v>#N/A</v>
      </c>
      <c r="AB3122" s="61"/>
    </row>
    <row r="3123" spans="1:37">
      <c r="A3123" s="57"/>
      <c r="B3123" s="58"/>
      <c r="C3123" s="58"/>
      <c r="M3123" s="61"/>
      <c r="N3123" s="62"/>
      <c r="AB3123" s="61"/>
      <c r="AD3123" s="64" t="s">
        <v>37</v>
      </c>
      <c r="AG3123" s="64" t="s">
        <v>102</v>
      </c>
      <c r="AJ3123" s="64" t="s">
        <v>39</v>
      </c>
    </row>
    <row r="3124" spans="1:37">
      <c r="A3124" s="65" t="s">
        <v>100</v>
      </c>
      <c r="C3124" s="66"/>
      <c r="D3124" s="67"/>
      <c r="E3124" s="67"/>
      <c r="F3124" s="67"/>
      <c r="G3124" s="67"/>
      <c r="H3124" s="68"/>
      <c r="I3124" s="67"/>
      <c r="J3124" s="67"/>
      <c r="K3124" s="67"/>
      <c r="L3124" s="67"/>
      <c r="M3124" s="68"/>
      <c r="N3124" s="67"/>
      <c r="O3124" s="67"/>
      <c r="P3124" s="67"/>
      <c r="Q3124" s="67"/>
      <c r="R3124" s="68"/>
      <c r="S3124" s="67"/>
      <c r="T3124" s="67"/>
      <c r="U3124" s="67"/>
      <c r="V3124" s="67"/>
      <c r="W3124" s="68"/>
      <c r="X3124" s="67"/>
      <c r="Y3124" s="67"/>
      <c r="Z3124" s="67"/>
      <c r="AA3124" s="67"/>
      <c r="AB3124" s="68"/>
      <c r="AC3124" s="62"/>
      <c r="AD3124" s="69"/>
      <c r="AE3124" s="53"/>
      <c r="AF3124" s="62"/>
      <c r="AG3124" s="69"/>
      <c r="AH3124" s="53"/>
      <c r="AJ3124" s="69"/>
      <c r="AK3124" s="53"/>
    </row>
    <row r="3125" spans="1:37">
      <c r="A3125" s="70" t="s">
        <v>101</v>
      </c>
      <c r="B3125" s="58"/>
      <c r="C3125" s="71"/>
      <c r="D3125" s="72"/>
      <c r="E3125" s="72"/>
      <c r="F3125" s="72"/>
      <c r="G3125" s="72"/>
      <c r="H3125" s="59"/>
      <c r="I3125" s="72"/>
      <c r="J3125" s="72"/>
      <c r="K3125" s="72"/>
      <c r="L3125" s="72"/>
      <c r="M3125" s="59"/>
      <c r="N3125" s="72"/>
      <c r="O3125" s="72"/>
      <c r="P3125" s="72"/>
      <c r="Q3125" s="72"/>
      <c r="R3125" s="59"/>
      <c r="S3125" s="72"/>
      <c r="T3125" s="72"/>
      <c r="U3125" s="72"/>
      <c r="V3125" s="72"/>
      <c r="W3125" s="59"/>
      <c r="X3125" s="72"/>
      <c r="Y3125" s="72"/>
      <c r="Z3125" s="72"/>
      <c r="AA3125" s="72"/>
      <c r="AB3125" s="59"/>
      <c r="AC3125" s="62"/>
      <c r="AD3125" s="462">
        <f>SamstagHaupt!C121</f>
        <v>25</v>
      </c>
      <c r="AE3125" s="463"/>
      <c r="AF3125" s="62"/>
      <c r="AG3125" s="462">
        <f>SamstagHaupt!E121</f>
        <v>0</v>
      </c>
      <c r="AH3125" s="463"/>
      <c r="AJ3125" s="462">
        <f>SamstagHaupt!F121</f>
        <v>4</v>
      </c>
      <c r="AK3125" s="463"/>
    </row>
    <row r="3126" spans="1:37">
      <c r="A3126" s="65" t="s">
        <v>100</v>
      </c>
      <c r="C3126" s="66"/>
      <c r="D3126" s="67"/>
      <c r="E3126" s="67"/>
      <c r="F3126" s="67"/>
      <c r="G3126" s="67"/>
      <c r="H3126" s="68"/>
      <c r="I3126" s="67"/>
      <c r="J3126" s="67"/>
      <c r="K3126" s="67"/>
      <c r="L3126" s="67"/>
      <c r="M3126" s="68"/>
      <c r="N3126" s="67"/>
      <c r="O3126" s="67"/>
      <c r="P3126" s="67"/>
      <c r="Q3126" s="67"/>
      <c r="R3126" s="68"/>
      <c r="S3126" s="67"/>
      <c r="T3126" s="67"/>
      <c r="U3126" s="67"/>
      <c r="V3126" s="67"/>
      <c r="W3126" s="68"/>
      <c r="X3126" s="67"/>
      <c r="Y3126" s="67"/>
      <c r="Z3126" s="67"/>
      <c r="AA3126" s="67"/>
      <c r="AB3126" s="68"/>
      <c r="AC3126" s="62"/>
      <c r="AD3126" s="57"/>
      <c r="AE3126" s="59"/>
      <c r="AF3126" s="62"/>
      <c r="AG3126" s="57"/>
      <c r="AH3126" s="59"/>
      <c r="AJ3126" s="57"/>
      <c r="AK3126" s="59"/>
    </row>
    <row r="3127" spans="1:37">
      <c r="A3127" s="70" t="s">
        <v>101</v>
      </c>
      <c r="B3127" s="58"/>
      <c r="C3127" s="71"/>
      <c r="D3127" s="72"/>
      <c r="E3127" s="72"/>
      <c r="F3127" s="72"/>
      <c r="G3127" s="72"/>
      <c r="H3127" s="59"/>
      <c r="I3127" s="72"/>
      <c r="J3127" s="72"/>
      <c r="K3127" s="72"/>
      <c r="L3127" s="72"/>
      <c r="M3127" s="59"/>
      <c r="N3127" s="72"/>
      <c r="O3127" s="72"/>
      <c r="P3127" s="72"/>
      <c r="Q3127" s="72"/>
      <c r="R3127" s="59"/>
      <c r="S3127" s="72"/>
      <c r="T3127" s="72"/>
      <c r="U3127" s="72"/>
      <c r="V3127" s="72"/>
      <c r="W3127" s="59"/>
      <c r="X3127" s="72"/>
      <c r="Y3127" s="72"/>
      <c r="Z3127" s="72"/>
      <c r="AA3127" s="72"/>
      <c r="AB3127" s="59"/>
      <c r="AC3127" s="62"/>
      <c r="AD3127" s="62"/>
      <c r="AE3127" s="62"/>
      <c r="AF3127" s="62"/>
      <c r="AG3127" s="62"/>
    </row>
    <row r="3128" spans="1:37">
      <c r="A3128" s="65" t="s">
        <v>100</v>
      </c>
      <c r="C3128" s="66"/>
      <c r="D3128" s="67"/>
      <c r="E3128" s="67"/>
      <c r="F3128" s="67"/>
      <c r="G3128" s="67"/>
      <c r="H3128" s="68"/>
      <c r="I3128" s="67"/>
      <c r="J3128" s="67"/>
      <c r="K3128" s="67"/>
      <c r="L3128" s="67"/>
      <c r="M3128" s="68"/>
      <c r="N3128" s="67"/>
      <c r="O3128" s="67"/>
      <c r="P3128" s="67"/>
      <c r="Q3128" s="67"/>
      <c r="R3128" s="68"/>
      <c r="S3128" s="67"/>
      <c r="T3128" s="67"/>
      <c r="U3128" s="67"/>
      <c r="V3128" s="67"/>
      <c r="W3128" s="68"/>
      <c r="X3128" s="67"/>
      <c r="Y3128" s="67"/>
      <c r="Z3128" s="67"/>
      <c r="AA3128" s="67"/>
      <c r="AB3128" s="68"/>
      <c r="AC3128" s="62"/>
      <c r="AD3128" s="73" t="s">
        <v>103</v>
      </c>
      <c r="AE3128" s="62"/>
      <c r="AF3128" s="62"/>
      <c r="AG3128" s="62"/>
    </row>
    <row r="3129" spans="1:37">
      <c r="A3129" s="70" t="s">
        <v>101</v>
      </c>
      <c r="B3129" s="58"/>
      <c r="C3129" s="71"/>
      <c r="D3129" s="72"/>
      <c r="E3129" s="72"/>
      <c r="F3129" s="72"/>
      <c r="G3129" s="72"/>
      <c r="H3129" s="59"/>
      <c r="I3129" s="72"/>
      <c r="J3129" s="72"/>
      <c r="K3129" s="72"/>
      <c r="L3129" s="72"/>
      <c r="M3129" s="59"/>
      <c r="N3129" s="72"/>
      <c r="O3129" s="72"/>
      <c r="P3129" s="72"/>
      <c r="Q3129" s="72"/>
      <c r="R3129" s="59"/>
      <c r="S3129" s="72"/>
      <c r="T3129" s="72"/>
      <c r="U3129" s="72"/>
      <c r="V3129" s="72"/>
      <c r="W3129" s="59"/>
      <c r="X3129" s="72"/>
      <c r="Y3129" s="72"/>
      <c r="Z3129" s="72"/>
      <c r="AA3129" s="72"/>
      <c r="AB3129" s="59"/>
      <c r="AC3129" s="62"/>
      <c r="AD3129" s="62"/>
      <c r="AE3129" s="62"/>
      <c r="AF3129" s="62"/>
      <c r="AG3129" s="62"/>
    </row>
    <row r="3130" spans="1:37">
      <c r="A3130" s="65" t="s">
        <v>100</v>
      </c>
      <c r="C3130" s="66"/>
      <c r="D3130" s="67"/>
      <c r="E3130" s="67"/>
      <c r="F3130" s="67"/>
      <c r="G3130" s="67"/>
      <c r="H3130" s="68"/>
      <c r="I3130" s="67"/>
      <c r="J3130" s="67"/>
      <c r="K3130" s="67"/>
      <c r="L3130" s="67"/>
      <c r="M3130" s="68"/>
      <c r="N3130" s="67"/>
      <c r="O3130" s="67"/>
      <c r="P3130" s="67"/>
      <c r="Q3130" s="67"/>
      <c r="R3130" s="68"/>
      <c r="S3130" s="67"/>
      <c r="T3130" s="67"/>
      <c r="U3130" s="67"/>
      <c r="V3130" s="67"/>
      <c r="W3130" s="68"/>
      <c r="X3130" s="67"/>
      <c r="Y3130" s="67"/>
      <c r="Z3130" s="67"/>
      <c r="AA3130" s="67"/>
      <c r="AB3130" s="68"/>
      <c r="AC3130" s="62"/>
      <c r="AD3130" s="74" t="str">
        <f>Daten!$A$31</f>
        <v>DM Senioren 2017</v>
      </c>
      <c r="AE3130" s="58"/>
      <c r="AF3130" s="58"/>
      <c r="AG3130" s="58"/>
      <c r="AH3130" s="58"/>
      <c r="AI3130" s="58"/>
      <c r="AJ3130" s="58"/>
      <c r="AK3130" s="58"/>
    </row>
    <row r="3131" spans="1:37">
      <c r="A3131" s="70" t="s">
        <v>101</v>
      </c>
      <c r="B3131" s="58"/>
      <c r="C3131" s="71"/>
      <c r="D3131" s="72"/>
      <c r="E3131" s="72"/>
      <c r="F3131" s="72"/>
      <c r="G3131" s="72"/>
      <c r="H3131" s="59"/>
      <c r="I3131" s="72"/>
      <c r="J3131" s="72"/>
      <c r="K3131" s="72"/>
      <c r="L3131" s="72"/>
      <c r="M3131" s="59"/>
      <c r="N3131" s="72"/>
      <c r="O3131" s="72"/>
      <c r="P3131" s="72"/>
      <c r="Q3131" s="72"/>
      <c r="R3131" s="59"/>
      <c r="S3131" s="72"/>
      <c r="T3131" s="72"/>
      <c r="U3131" s="72"/>
      <c r="V3131" s="72"/>
      <c r="W3131" s="59"/>
      <c r="X3131" s="72"/>
      <c r="Y3131" s="72"/>
      <c r="Z3131" s="72"/>
      <c r="AA3131" s="72"/>
      <c r="AB3131" s="59"/>
      <c r="AC3131" s="62"/>
      <c r="AD3131" s="75">
        <f>SamstagHaupt!G121</f>
        <v>0</v>
      </c>
      <c r="AE3131" s="76"/>
      <c r="AF3131" s="76"/>
      <c r="AG3131" s="75" t="s">
        <v>34</v>
      </c>
      <c r="AH3131" s="76"/>
      <c r="AI3131" s="76"/>
      <c r="AJ3131" s="76"/>
      <c r="AK3131" s="76"/>
    </row>
    <row r="3132" spans="1:37">
      <c r="A3132" s="65" t="s">
        <v>100</v>
      </c>
      <c r="C3132" s="66"/>
      <c r="D3132" s="67"/>
      <c r="E3132" s="67"/>
      <c r="F3132" s="67"/>
      <c r="G3132" s="67"/>
      <c r="H3132" s="68"/>
      <c r="I3132" s="67"/>
      <c r="J3132" s="67"/>
      <c r="K3132" s="67"/>
      <c r="L3132" s="67"/>
      <c r="M3132" s="68"/>
      <c r="N3132" s="67"/>
      <c r="O3132" s="67"/>
      <c r="P3132" s="67"/>
      <c r="Q3132" s="67"/>
      <c r="R3132" s="68"/>
      <c r="S3132" s="67"/>
      <c r="T3132" s="67"/>
      <c r="U3132" s="67"/>
      <c r="V3132" s="67"/>
      <c r="W3132" s="68"/>
      <c r="X3132" s="67"/>
      <c r="Y3132" s="67"/>
      <c r="Z3132" s="67"/>
      <c r="AA3132" s="67"/>
      <c r="AB3132" s="68"/>
      <c r="AC3132" s="62"/>
      <c r="AD3132" s="77"/>
      <c r="AE3132" s="62"/>
      <c r="AF3132" s="62"/>
      <c r="AG3132" s="62"/>
      <c r="AH3132" s="62"/>
      <c r="AI3132" s="62"/>
      <c r="AJ3132" s="62"/>
      <c r="AK3132" s="62"/>
    </row>
    <row r="3133" spans="1:37">
      <c r="A3133" s="70" t="s">
        <v>101</v>
      </c>
      <c r="B3133" s="58"/>
      <c r="C3133" s="71"/>
      <c r="D3133" s="72"/>
      <c r="E3133" s="72"/>
      <c r="F3133" s="72"/>
      <c r="G3133" s="72"/>
      <c r="H3133" s="59"/>
      <c r="I3133" s="72"/>
      <c r="J3133" s="72"/>
      <c r="K3133" s="72"/>
      <c r="L3133" s="72"/>
      <c r="M3133" s="59"/>
      <c r="N3133" s="72"/>
      <c r="O3133" s="72"/>
      <c r="P3133" s="72"/>
      <c r="Q3133" s="72"/>
      <c r="R3133" s="59"/>
      <c r="S3133" s="72"/>
      <c r="T3133" s="72"/>
      <c r="U3133" s="72"/>
      <c r="V3133" s="72"/>
      <c r="W3133" s="59"/>
      <c r="X3133" s="72"/>
      <c r="Y3133" s="72"/>
      <c r="Z3133" s="72"/>
      <c r="AA3133" s="72"/>
      <c r="AB3133" s="59"/>
      <c r="AC3133" s="62"/>
      <c r="AD3133" s="78" t="s">
        <v>104</v>
      </c>
      <c r="AE3133" s="76"/>
      <c r="AF3133" s="76"/>
      <c r="AG3133" s="76"/>
      <c r="AH3133" s="79"/>
      <c r="AI3133" s="76"/>
      <c r="AJ3133" s="76"/>
      <c r="AK3133" s="80"/>
    </row>
    <row r="3134" spans="1:37">
      <c r="D3134" s="64"/>
      <c r="AD3134" s="81"/>
      <c r="AE3134" s="52"/>
      <c r="AF3134" s="52"/>
      <c r="AG3134" s="52"/>
      <c r="AH3134" s="82"/>
      <c r="AI3134" s="52"/>
      <c r="AJ3134" s="52"/>
      <c r="AK3134" s="53"/>
    </row>
    <row r="3135" spans="1:37">
      <c r="A3135" s="83" t="s">
        <v>105</v>
      </c>
      <c r="B3135" s="76"/>
      <c r="C3135" s="80"/>
      <c r="D3135" s="84"/>
      <c r="E3135" s="84" t="s">
        <v>100</v>
      </c>
      <c r="F3135" s="85" t="s">
        <v>21</v>
      </c>
      <c r="G3135" s="84" t="s">
        <v>101</v>
      </c>
      <c r="H3135" s="86"/>
      <c r="I3135" s="84" t="s">
        <v>106</v>
      </c>
      <c r="J3135" s="84"/>
      <c r="K3135" s="84"/>
      <c r="L3135" s="84"/>
      <c r="M3135" s="86"/>
      <c r="N3135" s="84" t="s">
        <v>107</v>
      </c>
      <c r="O3135" s="84"/>
      <c r="P3135" s="84"/>
      <c r="Q3135" s="84"/>
      <c r="R3135" s="86"/>
      <c r="S3135" s="73"/>
      <c r="T3135" s="73"/>
      <c r="AD3135" s="87" t="s">
        <v>108</v>
      </c>
      <c r="AE3135" s="58"/>
      <c r="AF3135" s="58"/>
      <c r="AG3135" s="58"/>
      <c r="AH3135" s="72"/>
      <c r="AI3135" s="58"/>
      <c r="AJ3135" s="58"/>
      <c r="AK3135" s="59"/>
    </row>
    <row r="3136" spans="1:37">
      <c r="A3136" s="60"/>
      <c r="C3136" s="61"/>
      <c r="H3136" s="61"/>
      <c r="M3136" s="61"/>
      <c r="N3136" s="88"/>
      <c r="O3136" s="89"/>
      <c r="P3136" s="89"/>
      <c r="Q3136" s="89"/>
      <c r="R3136" s="90"/>
      <c r="S3136" s="62"/>
      <c r="T3136" s="56" t="s">
        <v>109</v>
      </c>
      <c r="AD3136" s="91"/>
      <c r="AE3136" s="62"/>
      <c r="AF3136" s="62"/>
      <c r="AG3136" s="62"/>
      <c r="AH3136" s="92"/>
      <c r="AI3136" s="62"/>
      <c r="AJ3136" s="62"/>
      <c r="AK3136" s="61"/>
    </row>
    <row r="3137" spans="1:37">
      <c r="A3137" s="93" t="s">
        <v>110</v>
      </c>
      <c r="B3137" s="58"/>
      <c r="C3137" s="59"/>
      <c r="D3137" s="58"/>
      <c r="E3137" s="58"/>
      <c r="F3137" s="94" t="s">
        <v>21</v>
      </c>
      <c r="G3137" s="58"/>
      <c r="H3137" s="59"/>
      <c r="I3137" s="58"/>
      <c r="J3137" s="58"/>
      <c r="K3137" s="94" t="s">
        <v>21</v>
      </c>
      <c r="L3137" s="58"/>
      <c r="M3137" s="59"/>
      <c r="N3137" s="95"/>
      <c r="O3137" s="95"/>
      <c r="P3137" s="96"/>
      <c r="Q3137" s="97"/>
      <c r="R3137" s="98"/>
      <c r="S3137" s="62"/>
      <c r="T3137" s="62"/>
      <c r="AD3137" s="87" t="s">
        <v>111</v>
      </c>
      <c r="AE3137" s="58"/>
      <c r="AF3137" s="58"/>
      <c r="AG3137" s="58"/>
      <c r="AH3137" s="72"/>
      <c r="AI3137" s="58"/>
      <c r="AJ3137" s="58"/>
      <c r="AK3137" s="59"/>
    </row>
    <row r="3138" spans="1:37">
      <c r="A3138" s="60"/>
      <c r="C3138" s="61"/>
      <c r="H3138" s="61"/>
      <c r="K3138" s="99"/>
      <c r="M3138" s="61"/>
      <c r="N3138" s="62"/>
      <c r="Q3138" s="100"/>
      <c r="R3138" s="61"/>
      <c r="S3138" s="62"/>
      <c r="T3138" s="58"/>
      <c r="U3138" s="58"/>
      <c r="V3138" s="58"/>
      <c r="W3138" s="58"/>
      <c r="X3138" s="58"/>
      <c r="Y3138" s="58"/>
      <c r="Z3138" s="58"/>
      <c r="AA3138" s="58"/>
      <c r="AB3138" s="58"/>
      <c r="AC3138" s="62"/>
      <c r="AD3138" s="91"/>
      <c r="AE3138" s="62"/>
      <c r="AF3138" s="62"/>
      <c r="AG3138" s="62"/>
      <c r="AH3138" s="92"/>
      <c r="AI3138" s="62"/>
      <c r="AJ3138" s="62"/>
      <c r="AK3138" s="61"/>
    </row>
    <row r="3139" spans="1:37">
      <c r="A3139" s="93" t="s">
        <v>112</v>
      </c>
      <c r="B3139" s="58"/>
      <c r="C3139" s="59"/>
      <c r="D3139" s="58"/>
      <c r="E3139" s="58"/>
      <c r="F3139" s="94" t="s">
        <v>21</v>
      </c>
      <c r="G3139" s="58"/>
      <c r="H3139" s="59"/>
      <c r="I3139" s="58"/>
      <c r="J3139" s="58"/>
      <c r="K3139" s="94" t="s">
        <v>21</v>
      </c>
      <c r="L3139" s="58"/>
      <c r="M3139" s="59"/>
      <c r="N3139" s="58"/>
      <c r="O3139" s="58"/>
      <c r="P3139" s="94" t="s">
        <v>21</v>
      </c>
      <c r="Q3139" s="101"/>
      <c r="R3139" s="59"/>
      <c r="S3139" s="62"/>
      <c r="T3139" s="62"/>
      <c r="AD3139" s="87" t="s">
        <v>113</v>
      </c>
      <c r="AE3139" s="58"/>
      <c r="AF3139" s="58"/>
      <c r="AG3139" s="58"/>
      <c r="AH3139" s="72"/>
      <c r="AI3139" s="58"/>
      <c r="AJ3139" s="58"/>
      <c r="AK3139" s="59"/>
    </row>
    <row r="3140" spans="1:37">
      <c r="AD3140" s="91" t="s">
        <v>114</v>
      </c>
      <c r="AE3140" s="62"/>
      <c r="AF3140" s="62"/>
      <c r="AG3140" s="62"/>
      <c r="AH3140" s="92"/>
      <c r="AI3140" s="62"/>
      <c r="AJ3140" s="62"/>
      <c r="AK3140" s="61"/>
    </row>
    <row r="3141" spans="1:37">
      <c r="A3141" s="102"/>
      <c r="B3141" s="76"/>
      <c r="C3141" s="76"/>
      <c r="D3141" s="76"/>
      <c r="E3141" s="76" t="s">
        <v>100</v>
      </c>
      <c r="F3141" s="76"/>
      <c r="G3141" s="76"/>
      <c r="H3141" s="76"/>
      <c r="I3141" s="76"/>
      <c r="J3141" s="76"/>
      <c r="K3141" s="76"/>
      <c r="L3141" s="76"/>
      <c r="M3141" s="76"/>
      <c r="N3141" s="85" t="s">
        <v>40</v>
      </c>
      <c r="O3141" s="76"/>
      <c r="P3141" s="76"/>
      <c r="Q3141" s="76"/>
      <c r="R3141" s="76"/>
      <c r="S3141" s="76"/>
      <c r="T3141" s="76" t="s">
        <v>101</v>
      </c>
      <c r="U3141" s="76"/>
      <c r="V3141" s="76"/>
      <c r="W3141" s="76"/>
      <c r="X3141" s="76"/>
      <c r="Y3141" s="76"/>
      <c r="Z3141" s="76"/>
      <c r="AA3141" s="76"/>
      <c r="AB3141" s="80"/>
      <c r="AD3141" s="87" t="s">
        <v>115</v>
      </c>
      <c r="AE3141" s="58"/>
      <c r="AF3141" s="58"/>
      <c r="AG3141" s="58"/>
      <c r="AH3141" s="72"/>
      <c r="AI3141" s="58"/>
      <c r="AJ3141" s="58"/>
      <c r="AK3141" s="59"/>
    </row>
    <row r="3142" spans="1:37">
      <c r="A3142" s="103" t="s">
        <v>116</v>
      </c>
      <c r="B3142" s="104" t="s">
        <v>117</v>
      </c>
      <c r="C3142" s="104"/>
      <c r="D3142" s="104"/>
      <c r="E3142" s="104"/>
      <c r="F3142" s="104"/>
      <c r="G3142" s="105"/>
      <c r="H3142" s="104" t="s">
        <v>118</v>
      </c>
      <c r="I3142" s="104"/>
      <c r="J3142" s="105"/>
      <c r="K3142" s="106" t="s">
        <v>119</v>
      </c>
      <c r="L3142" s="107" t="s">
        <v>120</v>
      </c>
      <c r="M3142" s="108"/>
      <c r="N3142" s="109" t="s">
        <v>94</v>
      </c>
      <c r="O3142" s="105" t="s">
        <v>116</v>
      </c>
      <c r="P3142" s="104" t="s">
        <v>117</v>
      </c>
      <c r="Q3142" s="104"/>
      <c r="R3142" s="104"/>
      <c r="S3142" s="104"/>
      <c r="T3142" s="104"/>
      <c r="U3142" s="105"/>
      <c r="V3142" s="104" t="s">
        <v>118</v>
      </c>
      <c r="W3142" s="104"/>
      <c r="X3142" s="105"/>
      <c r="Y3142" s="106" t="s">
        <v>119</v>
      </c>
      <c r="Z3142" s="107" t="s">
        <v>120</v>
      </c>
      <c r="AA3142" s="108"/>
      <c r="AB3142" s="109" t="s">
        <v>94</v>
      </c>
    </row>
    <row r="3143" spans="1:37">
      <c r="A3143" s="110" t="s">
        <v>121</v>
      </c>
      <c r="B3143" s="111"/>
      <c r="C3143" s="111"/>
      <c r="D3143" s="111"/>
      <c r="E3143" s="111"/>
      <c r="F3143" s="111"/>
      <c r="G3143" s="112"/>
      <c r="H3143" s="111"/>
      <c r="I3143" s="111"/>
      <c r="J3143" s="112"/>
      <c r="K3143" s="113"/>
      <c r="L3143" s="114"/>
      <c r="M3143" s="115"/>
      <c r="N3143" s="116"/>
      <c r="O3143" s="117" t="s">
        <v>121</v>
      </c>
      <c r="P3143" s="111"/>
      <c r="Q3143" s="111"/>
      <c r="R3143" s="111"/>
      <c r="S3143" s="111"/>
      <c r="T3143" s="111"/>
      <c r="U3143" s="112"/>
      <c r="V3143" s="111"/>
      <c r="W3143" s="111"/>
      <c r="X3143" s="112"/>
      <c r="Y3143" s="113"/>
      <c r="Z3143" s="114"/>
      <c r="AA3143" s="115"/>
      <c r="AB3143" s="116"/>
      <c r="AD3143" s="64" t="s">
        <v>122</v>
      </c>
    </row>
    <row r="3144" spans="1:37">
      <c r="A3144" s="110" t="s">
        <v>123</v>
      </c>
      <c r="B3144" s="111"/>
      <c r="C3144" s="111"/>
      <c r="D3144" s="111"/>
      <c r="E3144" s="111"/>
      <c r="F3144" s="111"/>
      <c r="G3144" s="112"/>
      <c r="H3144" s="111"/>
      <c r="I3144" s="111"/>
      <c r="J3144" s="112"/>
      <c r="K3144" s="118"/>
      <c r="L3144" s="119"/>
      <c r="M3144" s="112"/>
      <c r="N3144" s="116"/>
      <c r="O3144" s="117" t="s">
        <v>123</v>
      </c>
      <c r="P3144" s="111"/>
      <c r="Q3144" s="111"/>
      <c r="R3144" s="111"/>
      <c r="S3144" s="111"/>
      <c r="T3144" s="111"/>
      <c r="U3144" s="112"/>
      <c r="V3144" s="111"/>
      <c r="W3144" s="111"/>
      <c r="X3144" s="112"/>
      <c r="Y3144" s="118"/>
      <c r="Z3144" s="119"/>
      <c r="AA3144" s="112"/>
      <c r="AB3144" s="116"/>
      <c r="AD3144" s="120"/>
      <c r="AE3144" s="58"/>
      <c r="AF3144" s="58"/>
      <c r="AG3144" s="58"/>
      <c r="AH3144" s="58"/>
      <c r="AI3144" s="58"/>
      <c r="AJ3144" s="58"/>
      <c r="AK3144" s="58"/>
    </row>
    <row r="3145" spans="1:37">
      <c r="A3145" s="110" t="s">
        <v>124</v>
      </c>
      <c r="B3145" s="111"/>
      <c r="C3145" s="111"/>
      <c r="D3145" s="111"/>
      <c r="E3145" s="111"/>
      <c r="F3145" s="111"/>
      <c r="G3145" s="112"/>
      <c r="H3145" s="111"/>
      <c r="I3145" s="111"/>
      <c r="J3145" s="112"/>
      <c r="K3145" s="118"/>
      <c r="L3145" s="119"/>
      <c r="M3145" s="112"/>
      <c r="N3145" s="116"/>
      <c r="O3145" s="117" t="s">
        <v>124</v>
      </c>
      <c r="P3145" s="111"/>
      <c r="Q3145" s="111"/>
      <c r="R3145" s="111"/>
      <c r="S3145" s="111"/>
      <c r="T3145" s="111"/>
      <c r="U3145" s="112"/>
      <c r="V3145" s="111"/>
      <c r="W3145" s="111"/>
      <c r="X3145" s="112"/>
      <c r="Y3145" s="118"/>
      <c r="Z3145" s="119"/>
      <c r="AA3145" s="112"/>
      <c r="AB3145" s="116"/>
      <c r="AD3145" s="64" t="s">
        <v>96</v>
      </c>
    </row>
    <row r="3146" spans="1:37">
      <c r="A3146" s="110" t="s">
        <v>125</v>
      </c>
      <c r="B3146" s="111"/>
      <c r="C3146" s="111"/>
      <c r="D3146" s="111"/>
      <c r="E3146" s="111"/>
      <c r="F3146" s="111"/>
      <c r="G3146" s="112"/>
      <c r="H3146" s="111"/>
      <c r="I3146" s="111"/>
      <c r="J3146" s="112"/>
      <c r="K3146" s="118"/>
      <c r="L3146" s="119"/>
      <c r="M3146" s="112"/>
      <c r="N3146" s="116"/>
      <c r="O3146" s="117" t="s">
        <v>125</v>
      </c>
      <c r="P3146" s="111"/>
      <c r="Q3146" s="111"/>
      <c r="R3146" s="111"/>
      <c r="S3146" s="111"/>
      <c r="T3146" s="111"/>
      <c r="U3146" s="112"/>
      <c r="V3146" s="111"/>
      <c r="W3146" s="111"/>
      <c r="X3146" s="112"/>
      <c r="Y3146" s="118"/>
      <c r="Z3146" s="119"/>
      <c r="AA3146" s="112"/>
      <c r="AB3146" s="116"/>
      <c r="AD3146" s="120"/>
      <c r="AE3146" s="58"/>
      <c r="AF3146" s="58"/>
      <c r="AG3146" s="58"/>
      <c r="AH3146" s="58"/>
      <c r="AI3146" s="58"/>
      <c r="AJ3146" s="58"/>
      <c r="AK3146" s="58"/>
    </row>
    <row r="3147" spans="1:37">
      <c r="A3147" s="110" t="s">
        <v>126</v>
      </c>
      <c r="B3147" s="111"/>
      <c r="C3147" s="111"/>
      <c r="D3147" s="111"/>
      <c r="E3147" s="111"/>
      <c r="F3147" s="111"/>
      <c r="G3147" s="112"/>
      <c r="H3147" s="111"/>
      <c r="I3147" s="111"/>
      <c r="J3147" s="112"/>
      <c r="K3147" s="118"/>
      <c r="L3147" s="119"/>
      <c r="M3147" s="112"/>
      <c r="N3147" s="116"/>
      <c r="O3147" s="117" t="s">
        <v>126</v>
      </c>
      <c r="P3147" s="111"/>
      <c r="Q3147" s="111"/>
      <c r="R3147" s="111"/>
      <c r="S3147" s="111"/>
      <c r="T3147" s="111"/>
      <c r="U3147" s="112"/>
      <c r="V3147" s="111"/>
      <c r="W3147" s="111"/>
      <c r="X3147" s="112"/>
      <c r="Y3147" s="118"/>
      <c r="Z3147" s="119"/>
      <c r="AA3147" s="112"/>
      <c r="AB3147" s="116"/>
      <c r="AD3147" s="64" t="s">
        <v>127</v>
      </c>
    </row>
    <row r="3148" spans="1:37">
      <c r="A3148" s="121" t="s">
        <v>128</v>
      </c>
      <c r="B3148" s="58"/>
      <c r="C3148" s="58"/>
      <c r="D3148" s="58"/>
      <c r="E3148" s="58"/>
      <c r="F3148" s="58"/>
      <c r="G3148" s="72"/>
      <c r="H3148" s="58"/>
      <c r="I3148" s="58"/>
      <c r="J3148" s="72"/>
      <c r="K3148" s="122"/>
      <c r="L3148" s="123"/>
      <c r="M3148" s="72"/>
      <c r="N3148" s="59"/>
      <c r="O3148" s="124" t="s">
        <v>128</v>
      </c>
      <c r="P3148" s="58"/>
      <c r="Q3148" s="58"/>
      <c r="R3148" s="58"/>
      <c r="S3148" s="58"/>
      <c r="T3148" s="58"/>
      <c r="U3148" s="72"/>
      <c r="V3148" s="58"/>
      <c r="W3148" s="58"/>
      <c r="X3148" s="72"/>
      <c r="Y3148" s="122"/>
      <c r="Z3148" s="123"/>
      <c r="AA3148" s="72"/>
      <c r="AB3148" s="59"/>
      <c r="AD3148" s="120"/>
      <c r="AE3148" s="125" t="str">
        <f>Daten!$A$35</f>
        <v>Fredenbeck</v>
      </c>
      <c r="AF3148" s="58"/>
      <c r="AG3148" s="58"/>
      <c r="AH3148" s="58"/>
      <c r="AI3148" s="58"/>
      <c r="AJ3148" s="58"/>
      <c r="AK3148" s="58"/>
    </row>
    <row r="3149" spans="1:37">
      <c r="A3149" s="65" t="s">
        <v>129</v>
      </c>
      <c r="N3149" s="61"/>
      <c r="O3149" s="64" t="s">
        <v>129</v>
      </c>
      <c r="AB3149" s="61"/>
      <c r="AD3149" s="64" t="s">
        <v>130</v>
      </c>
    </row>
    <row r="3150" spans="1:37">
      <c r="A3150" s="57"/>
      <c r="B3150" s="58"/>
      <c r="C3150" s="58"/>
      <c r="D3150" s="58"/>
      <c r="E3150" s="58"/>
      <c r="F3150" s="58"/>
      <c r="G3150" s="58"/>
      <c r="H3150" s="58"/>
      <c r="I3150" s="58"/>
      <c r="J3150" s="58"/>
      <c r="K3150" s="58"/>
      <c r="L3150" s="58"/>
      <c r="M3150" s="58"/>
      <c r="N3150" s="59"/>
      <c r="O3150" s="58"/>
      <c r="P3150" s="58"/>
      <c r="Q3150" s="58"/>
      <c r="R3150" s="58"/>
      <c r="S3150" s="58"/>
      <c r="T3150" s="58"/>
      <c r="U3150" s="58"/>
      <c r="V3150" s="58"/>
      <c r="W3150" s="58"/>
      <c r="X3150" s="58"/>
      <c r="Y3150" s="58"/>
      <c r="Z3150" s="58"/>
      <c r="AA3150" s="58"/>
      <c r="AB3150" s="59"/>
      <c r="AD3150" s="58"/>
      <c r="AE3150" s="126" t="str">
        <f>Daten!$A$32</f>
        <v>05.05.2017</v>
      </c>
      <c r="AF3150" s="58"/>
      <c r="AG3150" s="58"/>
      <c r="AH3150" s="58"/>
      <c r="AI3150" s="58"/>
      <c r="AJ3150" s="58"/>
      <c r="AK3150" s="58"/>
    </row>
    <row r="3151" spans="1:37">
      <c r="A3151" s="51" t="s">
        <v>95</v>
      </c>
      <c r="B3151" s="52"/>
      <c r="C3151" s="52"/>
      <c r="D3151" s="52"/>
      <c r="E3151" s="53"/>
      <c r="F3151" s="54" t="s">
        <v>96</v>
      </c>
      <c r="G3151" s="52"/>
      <c r="H3151" s="52"/>
      <c r="I3151" s="52"/>
      <c r="J3151" s="52"/>
      <c r="K3151" s="52"/>
      <c r="L3151" s="52"/>
      <c r="M3151" s="52"/>
      <c r="N3151" s="52"/>
      <c r="O3151" s="52"/>
      <c r="P3151" s="53"/>
      <c r="Q3151" s="54" t="s">
        <v>97</v>
      </c>
      <c r="R3151" s="52"/>
      <c r="S3151" s="52"/>
      <c r="T3151" s="52"/>
      <c r="U3151" s="52"/>
      <c r="V3151" s="52"/>
      <c r="W3151" s="52"/>
      <c r="X3151" s="52"/>
      <c r="Y3151" s="52"/>
      <c r="Z3151" s="52"/>
      <c r="AA3151" s="52"/>
      <c r="AB3151" s="53"/>
      <c r="AC3151" s="55" t="s">
        <v>98</v>
      </c>
    </row>
    <row r="3152" spans="1:37">
      <c r="A3152" s="57"/>
      <c r="B3152" s="58"/>
      <c r="C3152" s="58"/>
      <c r="D3152" s="58"/>
      <c r="E3152" s="59"/>
      <c r="F3152" s="58"/>
      <c r="G3152" s="58"/>
      <c r="H3152" s="58"/>
      <c r="I3152" s="58"/>
      <c r="J3152" s="58"/>
      <c r="K3152" s="58"/>
      <c r="L3152" s="58"/>
      <c r="M3152" s="58"/>
      <c r="N3152" s="58"/>
      <c r="O3152" s="58"/>
      <c r="P3152" s="59"/>
      <c r="Q3152" s="58"/>
      <c r="R3152" s="58" t="e">
        <f ca="1">SamstagHaupt!P122</f>
        <v>#N/A</v>
      </c>
      <c r="S3152" s="58"/>
      <c r="T3152" s="58"/>
      <c r="U3152" s="58"/>
      <c r="V3152" s="58"/>
      <c r="W3152" s="58"/>
      <c r="X3152" s="58"/>
      <c r="Y3152" s="58"/>
      <c r="Z3152" s="58"/>
      <c r="AA3152" s="58">
        <f>SamstagHaupt!N122</f>
        <v>0</v>
      </c>
      <c r="AB3152" s="59"/>
      <c r="AC3152" s="55" t="s">
        <v>99</v>
      </c>
    </row>
    <row r="3153" spans="1:37" ht="15.95" customHeight="1">
      <c r="A3153" s="60" t="s">
        <v>100</v>
      </c>
      <c r="C3153" s="56" t="e">
        <f ca="1">SamstagHaupt!I122</f>
        <v>#N/A</v>
      </c>
      <c r="M3153" s="61"/>
      <c r="N3153" s="62" t="s">
        <v>101</v>
      </c>
      <c r="O3153" s="63"/>
      <c r="P3153" s="56" t="e">
        <f ca="1">SamstagHaupt!M122</f>
        <v>#N/A</v>
      </c>
      <c r="AB3153" s="61"/>
    </row>
    <row r="3154" spans="1:37">
      <c r="A3154" s="57"/>
      <c r="B3154" s="58"/>
      <c r="C3154" s="58"/>
      <c r="M3154" s="61"/>
      <c r="N3154" s="62"/>
      <c r="AB3154" s="61"/>
      <c r="AD3154" s="64" t="s">
        <v>37</v>
      </c>
      <c r="AG3154" s="64" t="s">
        <v>102</v>
      </c>
      <c r="AJ3154" s="64" t="s">
        <v>39</v>
      </c>
    </row>
    <row r="3155" spans="1:37">
      <c r="A3155" s="65" t="s">
        <v>100</v>
      </c>
      <c r="C3155" s="66"/>
      <c r="D3155" s="67"/>
      <c r="E3155" s="67"/>
      <c r="F3155" s="67"/>
      <c r="G3155" s="67"/>
      <c r="H3155" s="68"/>
      <c r="I3155" s="67"/>
      <c r="J3155" s="67"/>
      <c r="K3155" s="67"/>
      <c r="L3155" s="67"/>
      <c r="M3155" s="68"/>
      <c r="N3155" s="67"/>
      <c r="O3155" s="67"/>
      <c r="P3155" s="67"/>
      <c r="Q3155" s="67"/>
      <c r="R3155" s="68"/>
      <c r="S3155" s="67"/>
      <c r="T3155" s="67"/>
      <c r="U3155" s="67"/>
      <c r="V3155" s="67"/>
      <c r="W3155" s="68"/>
      <c r="X3155" s="67"/>
      <c r="Y3155" s="67"/>
      <c r="Z3155" s="67"/>
      <c r="AA3155" s="67"/>
      <c r="AB3155" s="68"/>
      <c r="AC3155" s="62"/>
      <c r="AD3155" s="69"/>
      <c r="AE3155" s="53"/>
      <c r="AF3155" s="62"/>
      <c r="AG3155" s="69"/>
      <c r="AH3155" s="53"/>
      <c r="AJ3155" s="69"/>
      <c r="AK3155" s="53"/>
    </row>
    <row r="3156" spans="1:37">
      <c r="A3156" s="70" t="s">
        <v>101</v>
      </c>
      <c r="B3156" s="58"/>
      <c r="C3156" s="71"/>
      <c r="D3156" s="72"/>
      <c r="E3156" s="72"/>
      <c r="F3156" s="72"/>
      <c r="G3156" s="72"/>
      <c r="H3156" s="59"/>
      <c r="I3156" s="72"/>
      <c r="J3156" s="72"/>
      <c r="K3156" s="72"/>
      <c r="L3156" s="72"/>
      <c r="M3156" s="59"/>
      <c r="N3156" s="72"/>
      <c r="O3156" s="72"/>
      <c r="P3156" s="72"/>
      <c r="Q3156" s="72"/>
      <c r="R3156" s="59"/>
      <c r="S3156" s="72"/>
      <c r="T3156" s="72"/>
      <c r="U3156" s="72"/>
      <c r="V3156" s="72"/>
      <c r="W3156" s="59"/>
      <c r="X3156" s="72"/>
      <c r="Y3156" s="72"/>
      <c r="Z3156" s="72"/>
      <c r="AA3156" s="72"/>
      <c r="AB3156" s="59"/>
      <c r="AC3156" s="62"/>
      <c r="AD3156" s="462">
        <f>SamstagHaupt!C122</f>
        <v>26</v>
      </c>
      <c r="AE3156" s="463"/>
      <c r="AF3156" s="62"/>
      <c r="AG3156" s="462">
        <f>SamstagHaupt!E122</f>
        <v>0</v>
      </c>
      <c r="AH3156" s="463"/>
      <c r="AJ3156" s="462">
        <f>SamstagHaupt!F122</f>
        <v>0</v>
      </c>
      <c r="AK3156" s="463"/>
    </row>
    <row r="3157" spans="1:37">
      <c r="A3157" s="65" t="s">
        <v>100</v>
      </c>
      <c r="C3157" s="66"/>
      <c r="D3157" s="67"/>
      <c r="E3157" s="67"/>
      <c r="F3157" s="67"/>
      <c r="G3157" s="67"/>
      <c r="H3157" s="68"/>
      <c r="I3157" s="67"/>
      <c r="J3157" s="67"/>
      <c r="K3157" s="67"/>
      <c r="L3157" s="67"/>
      <c r="M3157" s="68"/>
      <c r="N3157" s="67"/>
      <c r="O3157" s="67"/>
      <c r="P3157" s="67"/>
      <c r="Q3157" s="67"/>
      <c r="R3157" s="68"/>
      <c r="S3157" s="67"/>
      <c r="T3157" s="67"/>
      <c r="U3157" s="67"/>
      <c r="V3157" s="67"/>
      <c r="W3157" s="68"/>
      <c r="X3157" s="67"/>
      <c r="Y3157" s="67"/>
      <c r="Z3157" s="67"/>
      <c r="AA3157" s="67"/>
      <c r="AB3157" s="68"/>
      <c r="AC3157" s="62"/>
      <c r="AD3157" s="57"/>
      <c r="AE3157" s="59"/>
      <c r="AF3157" s="62"/>
      <c r="AG3157" s="57"/>
      <c r="AH3157" s="59"/>
      <c r="AJ3157" s="57"/>
      <c r="AK3157" s="59"/>
    </row>
    <row r="3158" spans="1:37">
      <c r="A3158" s="70" t="s">
        <v>101</v>
      </c>
      <c r="B3158" s="58"/>
      <c r="C3158" s="71"/>
      <c r="D3158" s="72"/>
      <c r="E3158" s="72"/>
      <c r="F3158" s="72"/>
      <c r="G3158" s="72"/>
      <c r="H3158" s="59"/>
      <c r="I3158" s="72"/>
      <c r="J3158" s="72"/>
      <c r="K3158" s="72"/>
      <c r="L3158" s="72"/>
      <c r="M3158" s="59"/>
      <c r="N3158" s="72"/>
      <c r="O3158" s="72"/>
      <c r="P3158" s="72"/>
      <c r="Q3158" s="72"/>
      <c r="R3158" s="59"/>
      <c r="S3158" s="72"/>
      <c r="T3158" s="72"/>
      <c r="U3158" s="72"/>
      <c r="V3158" s="72"/>
      <c r="W3158" s="59"/>
      <c r="X3158" s="72"/>
      <c r="Y3158" s="72"/>
      <c r="Z3158" s="72"/>
      <c r="AA3158" s="72"/>
      <c r="AB3158" s="59"/>
      <c r="AC3158" s="62"/>
      <c r="AD3158" s="62"/>
      <c r="AE3158" s="62"/>
      <c r="AF3158" s="62"/>
      <c r="AG3158" s="62"/>
    </row>
    <row r="3159" spans="1:37">
      <c r="A3159" s="65" t="s">
        <v>100</v>
      </c>
      <c r="C3159" s="66"/>
      <c r="D3159" s="67"/>
      <c r="E3159" s="67"/>
      <c r="F3159" s="67"/>
      <c r="G3159" s="67"/>
      <c r="H3159" s="68"/>
      <c r="I3159" s="67"/>
      <c r="J3159" s="67"/>
      <c r="K3159" s="67"/>
      <c r="L3159" s="67"/>
      <c r="M3159" s="68"/>
      <c r="N3159" s="67"/>
      <c r="O3159" s="67"/>
      <c r="P3159" s="67"/>
      <c r="Q3159" s="67"/>
      <c r="R3159" s="68"/>
      <c r="S3159" s="67"/>
      <c r="T3159" s="67"/>
      <c r="U3159" s="67"/>
      <c r="V3159" s="67"/>
      <c r="W3159" s="68"/>
      <c r="X3159" s="67"/>
      <c r="Y3159" s="67"/>
      <c r="Z3159" s="67"/>
      <c r="AA3159" s="67"/>
      <c r="AB3159" s="68"/>
      <c r="AC3159" s="62"/>
      <c r="AD3159" s="73" t="s">
        <v>103</v>
      </c>
      <c r="AE3159" s="62"/>
      <c r="AF3159" s="62"/>
      <c r="AG3159" s="62"/>
    </row>
    <row r="3160" spans="1:37">
      <c r="A3160" s="70" t="s">
        <v>101</v>
      </c>
      <c r="B3160" s="58"/>
      <c r="C3160" s="71"/>
      <c r="D3160" s="72"/>
      <c r="E3160" s="72"/>
      <c r="F3160" s="72"/>
      <c r="G3160" s="72"/>
      <c r="H3160" s="59"/>
      <c r="I3160" s="72"/>
      <c r="J3160" s="72"/>
      <c r="K3160" s="72"/>
      <c r="L3160" s="72"/>
      <c r="M3160" s="59"/>
      <c r="N3160" s="72"/>
      <c r="O3160" s="72"/>
      <c r="P3160" s="72"/>
      <c r="Q3160" s="72"/>
      <c r="R3160" s="59"/>
      <c r="S3160" s="72"/>
      <c r="T3160" s="72"/>
      <c r="U3160" s="72"/>
      <c r="V3160" s="72"/>
      <c r="W3160" s="59"/>
      <c r="X3160" s="72"/>
      <c r="Y3160" s="72"/>
      <c r="Z3160" s="72"/>
      <c r="AA3160" s="72"/>
      <c r="AB3160" s="59"/>
      <c r="AC3160" s="62"/>
      <c r="AD3160" s="62"/>
      <c r="AE3160" s="62"/>
      <c r="AF3160" s="62"/>
      <c r="AG3160" s="62"/>
    </row>
    <row r="3161" spans="1:37">
      <c r="A3161" s="65" t="s">
        <v>100</v>
      </c>
      <c r="C3161" s="66"/>
      <c r="D3161" s="67"/>
      <c r="E3161" s="67"/>
      <c r="F3161" s="67"/>
      <c r="G3161" s="67"/>
      <c r="H3161" s="68"/>
      <c r="I3161" s="67"/>
      <c r="J3161" s="67"/>
      <c r="K3161" s="67"/>
      <c r="L3161" s="67"/>
      <c r="M3161" s="68"/>
      <c r="N3161" s="67"/>
      <c r="O3161" s="67"/>
      <c r="P3161" s="67"/>
      <c r="Q3161" s="67"/>
      <c r="R3161" s="68"/>
      <c r="S3161" s="67"/>
      <c r="T3161" s="67"/>
      <c r="U3161" s="67"/>
      <c r="V3161" s="67"/>
      <c r="W3161" s="68"/>
      <c r="X3161" s="67"/>
      <c r="Y3161" s="67"/>
      <c r="Z3161" s="67"/>
      <c r="AA3161" s="67"/>
      <c r="AB3161" s="68"/>
      <c r="AC3161" s="62"/>
      <c r="AD3161" s="74" t="str">
        <f>Daten!$A$31</f>
        <v>DM Senioren 2017</v>
      </c>
      <c r="AE3161" s="58"/>
      <c r="AF3161" s="58"/>
      <c r="AG3161" s="58"/>
      <c r="AH3161" s="58"/>
      <c r="AI3161" s="58"/>
      <c r="AJ3161" s="58"/>
      <c r="AK3161" s="58"/>
    </row>
    <row r="3162" spans="1:37">
      <c r="A3162" s="70" t="s">
        <v>101</v>
      </c>
      <c r="B3162" s="58"/>
      <c r="C3162" s="71"/>
      <c r="D3162" s="72"/>
      <c r="E3162" s="72"/>
      <c r="F3162" s="72"/>
      <c r="G3162" s="72"/>
      <c r="H3162" s="59"/>
      <c r="I3162" s="72"/>
      <c r="J3162" s="72"/>
      <c r="K3162" s="72"/>
      <c r="L3162" s="72"/>
      <c r="M3162" s="59"/>
      <c r="N3162" s="72"/>
      <c r="O3162" s="72"/>
      <c r="P3162" s="72"/>
      <c r="Q3162" s="72"/>
      <c r="R3162" s="59"/>
      <c r="S3162" s="72"/>
      <c r="T3162" s="72"/>
      <c r="U3162" s="72"/>
      <c r="V3162" s="72"/>
      <c r="W3162" s="59"/>
      <c r="X3162" s="72"/>
      <c r="Y3162" s="72"/>
      <c r="Z3162" s="72"/>
      <c r="AA3162" s="72"/>
      <c r="AB3162" s="59"/>
      <c r="AC3162" s="62"/>
      <c r="AD3162" s="75">
        <f>SamstagHaupt!G122</f>
        <v>0</v>
      </c>
      <c r="AE3162" s="76"/>
      <c r="AF3162" s="76"/>
      <c r="AG3162" s="75" t="s">
        <v>34</v>
      </c>
      <c r="AH3162" s="76"/>
      <c r="AI3162" s="76"/>
      <c r="AJ3162" s="76"/>
      <c r="AK3162" s="76"/>
    </row>
    <row r="3163" spans="1:37">
      <c r="A3163" s="65" t="s">
        <v>100</v>
      </c>
      <c r="C3163" s="66"/>
      <c r="D3163" s="67"/>
      <c r="E3163" s="67"/>
      <c r="F3163" s="67"/>
      <c r="G3163" s="67"/>
      <c r="H3163" s="68"/>
      <c r="I3163" s="67"/>
      <c r="J3163" s="67"/>
      <c r="K3163" s="67"/>
      <c r="L3163" s="67"/>
      <c r="M3163" s="68"/>
      <c r="N3163" s="67"/>
      <c r="O3163" s="67"/>
      <c r="P3163" s="67"/>
      <c r="Q3163" s="67"/>
      <c r="R3163" s="68"/>
      <c r="S3163" s="67"/>
      <c r="T3163" s="67"/>
      <c r="U3163" s="67"/>
      <c r="V3163" s="67"/>
      <c r="W3163" s="68"/>
      <c r="X3163" s="67"/>
      <c r="Y3163" s="67"/>
      <c r="Z3163" s="67"/>
      <c r="AA3163" s="67"/>
      <c r="AB3163" s="68"/>
      <c r="AC3163" s="62"/>
      <c r="AD3163" s="77"/>
      <c r="AE3163" s="62"/>
      <c r="AF3163" s="62"/>
      <c r="AG3163" s="62"/>
      <c r="AH3163" s="62"/>
      <c r="AI3163" s="62"/>
      <c r="AJ3163" s="62"/>
      <c r="AK3163" s="62"/>
    </row>
    <row r="3164" spans="1:37">
      <c r="A3164" s="70" t="s">
        <v>101</v>
      </c>
      <c r="B3164" s="58"/>
      <c r="C3164" s="71"/>
      <c r="D3164" s="72"/>
      <c r="E3164" s="72"/>
      <c r="F3164" s="72"/>
      <c r="G3164" s="72"/>
      <c r="H3164" s="59"/>
      <c r="I3164" s="72"/>
      <c r="J3164" s="72"/>
      <c r="K3164" s="72"/>
      <c r="L3164" s="72"/>
      <c r="M3164" s="59"/>
      <c r="N3164" s="72"/>
      <c r="O3164" s="72"/>
      <c r="P3164" s="72"/>
      <c r="Q3164" s="72"/>
      <c r="R3164" s="59"/>
      <c r="S3164" s="72"/>
      <c r="T3164" s="72"/>
      <c r="U3164" s="72"/>
      <c r="V3164" s="72"/>
      <c r="W3164" s="59"/>
      <c r="X3164" s="72"/>
      <c r="Y3164" s="72"/>
      <c r="Z3164" s="72"/>
      <c r="AA3164" s="72"/>
      <c r="AB3164" s="59"/>
      <c r="AC3164" s="62"/>
      <c r="AD3164" s="78" t="s">
        <v>104</v>
      </c>
      <c r="AE3164" s="76"/>
      <c r="AF3164" s="76"/>
      <c r="AG3164" s="76"/>
      <c r="AH3164" s="79"/>
      <c r="AI3164" s="76"/>
      <c r="AJ3164" s="76"/>
      <c r="AK3164" s="80"/>
    </row>
    <row r="3165" spans="1:37">
      <c r="D3165" s="64"/>
      <c r="AD3165" s="81"/>
      <c r="AE3165" s="52"/>
      <c r="AF3165" s="52"/>
      <c r="AG3165" s="52"/>
      <c r="AH3165" s="82"/>
      <c r="AI3165" s="52"/>
      <c r="AJ3165" s="52"/>
      <c r="AK3165" s="53"/>
    </row>
    <row r="3166" spans="1:37">
      <c r="A3166" s="83" t="s">
        <v>105</v>
      </c>
      <c r="B3166" s="76"/>
      <c r="C3166" s="80"/>
      <c r="D3166" s="84"/>
      <c r="E3166" s="84" t="s">
        <v>100</v>
      </c>
      <c r="F3166" s="85" t="s">
        <v>21</v>
      </c>
      <c r="G3166" s="84" t="s">
        <v>101</v>
      </c>
      <c r="H3166" s="86"/>
      <c r="I3166" s="84" t="s">
        <v>106</v>
      </c>
      <c r="J3166" s="84"/>
      <c r="K3166" s="84"/>
      <c r="L3166" s="84"/>
      <c r="M3166" s="86"/>
      <c r="N3166" s="84" t="s">
        <v>107</v>
      </c>
      <c r="O3166" s="84"/>
      <c r="P3166" s="84"/>
      <c r="Q3166" s="84"/>
      <c r="R3166" s="86"/>
      <c r="S3166" s="73"/>
      <c r="T3166" s="73"/>
      <c r="AD3166" s="87" t="s">
        <v>108</v>
      </c>
      <c r="AE3166" s="58"/>
      <c r="AF3166" s="58"/>
      <c r="AG3166" s="58"/>
      <c r="AH3166" s="72"/>
      <c r="AI3166" s="58"/>
      <c r="AJ3166" s="58"/>
      <c r="AK3166" s="59"/>
    </row>
    <row r="3167" spans="1:37">
      <c r="A3167" s="60"/>
      <c r="C3167" s="61"/>
      <c r="H3167" s="61"/>
      <c r="M3167" s="61"/>
      <c r="N3167" s="88"/>
      <c r="O3167" s="89"/>
      <c r="P3167" s="89"/>
      <c r="Q3167" s="89"/>
      <c r="R3167" s="90"/>
      <c r="S3167" s="62"/>
      <c r="T3167" s="56" t="s">
        <v>109</v>
      </c>
      <c r="AD3167" s="91"/>
      <c r="AE3167" s="62"/>
      <c r="AF3167" s="62"/>
      <c r="AG3167" s="62"/>
      <c r="AH3167" s="92"/>
      <c r="AI3167" s="62"/>
      <c r="AJ3167" s="62"/>
      <c r="AK3167" s="61"/>
    </row>
    <row r="3168" spans="1:37">
      <c r="A3168" s="93" t="s">
        <v>110</v>
      </c>
      <c r="B3168" s="58"/>
      <c r="C3168" s="59"/>
      <c r="D3168" s="58"/>
      <c r="E3168" s="58"/>
      <c r="F3168" s="94" t="s">
        <v>21</v>
      </c>
      <c r="G3168" s="58"/>
      <c r="H3168" s="59"/>
      <c r="I3168" s="58"/>
      <c r="J3168" s="58"/>
      <c r="K3168" s="94" t="s">
        <v>21</v>
      </c>
      <c r="L3168" s="58"/>
      <c r="M3168" s="59"/>
      <c r="N3168" s="95"/>
      <c r="O3168" s="95"/>
      <c r="P3168" s="96"/>
      <c r="Q3168" s="97"/>
      <c r="R3168" s="98"/>
      <c r="S3168" s="62"/>
      <c r="T3168" s="62"/>
      <c r="AD3168" s="87" t="s">
        <v>111</v>
      </c>
      <c r="AE3168" s="58"/>
      <c r="AF3168" s="58"/>
      <c r="AG3168" s="58"/>
      <c r="AH3168" s="72"/>
      <c r="AI3168" s="58"/>
      <c r="AJ3168" s="58"/>
      <c r="AK3168" s="59"/>
    </row>
    <row r="3169" spans="1:37">
      <c r="A3169" s="60"/>
      <c r="C3169" s="61"/>
      <c r="H3169" s="61"/>
      <c r="K3169" s="99"/>
      <c r="M3169" s="61"/>
      <c r="N3169" s="62"/>
      <c r="Q3169" s="100"/>
      <c r="R3169" s="61"/>
      <c r="S3169" s="62"/>
      <c r="T3169" s="58"/>
      <c r="U3169" s="58"/>
      <c r="V3169" s="58"/>
      <c r="W3169" s="58"/>
      <c r="X3169" s="58"/>
      <c r="Y3169" s="58"/>
      <c r="Z3169" s="58"/>
      <c r="AA3169" s="58"/>
      <c r="AB3169" s="58"/>
      <c r="AC3169" s="62"/>
      <c r="AD3169" s="91"/>
      <c r="AE3169" s="62"/>
      <c r="AF3169" s="62"/>
      <c r="AG3169" s="62"/>
      <c r="AH3169" s="92"/>
      <c r="AI3169" s="62"/>
      <c r="AJ3169" s="62"/>
      <c r="AK3169" s="61"/>
    </row>
    <row r="3170" spans="1:37">
      <c r="A3170" s="93" t="s">
        <v>112</v>
      </c>
      <c r="B3170" s="58"/>
      <c r="C3170" s="59"/>
      <c r="D3170" s="58"/>
      <c r="E3170" s="58"/>
      <c r="F3170" s="94" t="s">
        <v>21</v>
      </c>
      <c r="G3170" s="58"/>
      <c r="H3170" s="59"/>
      <c r="I3170" s="58"/>
      <c r="J3170" s="58"/>
      <c r="K3170" s="94" t="s">
        <v>21</v>
      </c>
      <c r="L3170" s="58"/>
      <c r="M3170" s="59"/>
      <c r="N3170" s="58"/>
      <c r="O3170" s="58"/>
      <c r="P3170" s="94" t="s">
        <v>21</v>
      </c>
      <c r="Q3170" s="101"/>
      <c r="R3170" s="59"/>
      <c r="S3170" s="62"/>
      <c r="T3170" s="62"/>
      <c r="AD3170" s="87" t="s">
        <v>113</v>
      </c>
      <c r="AE3170" s="58"/>
      <c r="AF3170" s="58"/>
      <c r="AG3170" s="58"/>
      <c r="AH3170" s="72"/>
      <c r="AI3170" s="58"/>
      <c r="AJ3170" s="58"/>
      <c r="AK3170" s="59"/>
    </row>
    <row r="3171" spans="1:37">
      <c r="AD3171" s="91" t="s">
        <v>114</v>
      </c>
      <c r="AE3171" s="62"/>
      <c r="AF3171" s="62"/>
      <c r="AG3171" s="62"/>
      <c r="AH3171" s="92"/>
      <c r="AI3171" s="62"/>
      <c r="AJ3171" s="62"/>
      <c r="AK3171" s="61"/>
    </row>
    <row r="3172" spans="1:37">
      <c r="A3172" s="102"/>
      <c r="B3172" s="76"/>
      <c r="C3172" s="76"/>
      <c r="D3172" s="76"/>
      <c r="E3172" s="76" t="s">
        <v>100</v>
      </c>
      <c r="F3172" s="76"/>
      <c r="G3172" s="76"/>
      <c r="H3172" s="76"/>
      <c r="I3172" s="76"/>
      <c r="J3172" s="76"/>
      <c r="K3172" s="76"/>
      <c r="L3172" s="76"/>
      <c r="M3172" s="76"/>
      <c r="N3172" s="85" t="s">
        <v>40</v>
      </c>
      <c r="O3172" s="76"/>
      <c r="P3172" s="76"/>
      <c r="Q3172" s="76"/>
      <c r="R3172" s="76"/>
      <c r="S3172" s="76"/>
      <c r="T3172" s="76" t="s">
        <v>101</v>
      </c>
      <c r="U3172" s="76"/>
      <c r="V3172" s="76"/>
      <c r="W3172" s="76"/>
      <c r="X3172" s="76"/>
      <c r="Y3172" s="76"/>
      <c r="Z3172" s="76"/>
      <c r="AA3172" s="76"/>
      <c r="AB3172" s="80"/>
      <c r="AD3172" s="87" t="s">
        <v>115</v>
      </c>
      <c r="AE3172" s="58"/>
      <c r="AF3172" s="58"/>
      <c r="AG3172" s="58"/>
      <c r="AH3172" s="72"/>
      <c r="AI3172" s="58"/>
      <c r="AJ3172" s="58"/>
      <c r="AK3172" s="59"/>
    </row>
    <row r="3173" spans="1:37">
      <c r="A3173" s="103" t="s">
        <v>116</v>
      </c>
      <c r="B3173" s="104" t="s">
        <v>117</v>
      </c>
      <c r="C3173" s="104"/>
      <c r="D3173" s="104"/>
      <c r="E3173" s="104"/>
      <c r="F3173" s="104"/>
      <c r="G3173" s="105"/>
      <c r="H3173" s="104" t="s">
        <v>118</v>
      </c>
      <c r="I3173" s="104"/>
      <c r="J3173" s="105"/>
      <c r="K3173" s="106" t="s">
        <v>119</v>
      </c>
      <c r="L3173" s="107" t="s">
        <v>120</v>
      </c>
      <c r="M3173" s="108"/>
      <c r="N3173" s="109" t="s">
        <v>94</v>
      </c>
      <c r="O3173" s="105" t="s">
        <v>116</v>
      </c>
      <c r="P3173" s="104" t="s">
        <v>117</v>
      </c>
      <c r="Q3173" s="104"/>
      <c r="R3173" s="104"/>
      <c r="S3173" s="104"/>
      <c r="T3173" s="104"/>
      <c r="U3173" s="105"/>
      <c r="V3173" s="104" t="s">
        <v>118</v>
      </c>
      <c r="W3173" s="104"/>
      <c r="X3173" s="105"/>
      <c r="Y3173" s="106" t="s">
        <v>119</v>
      </c>
      <c r="Z3173" s="107" t="s">
        <v>120</v>
      </c>
      <c r="AA3173" s="108"/>
      <c r="AB3173" s="109" t="s">
        <v>94</v>
      </c>
    </row>
    <row r="3174" spans="1:37">
      <c r="A3174" s="110" t="s">
        <v>121</v>
      </c>
      <c r="B3174" s="111"/>
      <c r="C3174" s="111"/>
      <c r="D3174" s="111"/>
      <c r="E3174" s="111"/>
      <c r="F3174" s="111"/>
      <c r="G3174" s="112"/>
      <c r="H3174" s="111"/>
      <c r="I3174" s="111"/>
      <c r="J3174" s="112"/>
      <c r="K3174" s="113"/>
      <c r="L3174" s="114"/>
      <c r="M3174" s="115"/>
      <c r="N3174" s="116"/>
      <c r="O3174" s="117" t="s">
        <v>121</v>
      </c>
      <c r="P3174" s="111"/>
      <c r="Q3174" s="111"/>
      <c r="R3174" s="111"/>
      <c r="S3174" s="111"/>
      <c r="T3174" s="111"/>
      <c r="U3174" s="112"/>
      <c r="V3174" s="111"/>
      <c r="W3174" s="111"/>
      <c r="X3174" s="112"/>
      <c r="Y3174" s="113"/>
      <c r="Z3174" s="114"/>
      <c r="AA3174" s="115"/>
      <c r="AB3174" s="116"/>
      <c r="AD3174" s="64" t="s">
        <v>122</v>
      </c>
    </row>
    <row r="3175" spans="1:37">
      <c r="A3175" s="110" t="s">
        <v>123</v>
      </c>
      <c r="B3175" s="111"/>
      <c r="C3175" s="111"/>
      <c r="D3175" s="111"/>
      <c r="E3175" s="111"/>
      <c r="F3175" s="111"/>
      <c r="G3175" s="112"/>
      <c r="H3175" s="111"/>
      <c r="I3175" s="111"/>
      <c r="J3175" s="112"/>
      <c r="K3175" s="118"/>
      <c r="L3175" s="119"/>
      <c r="M3175" s="112"/>
      <c r="N3175" s="116"/>
      <c r="O3175" s="117" t="s">
        <v>123</v>
      </c>
      <c r="P3175" s="111"/>
      <c r="Q3175" s="111"/>
      <c r="R3175" s="111"/>
      <c r="S3175" s="111"/>
      <c r="T3175" s="111"/>
      <c r="U3175" s="112"/>
      <c r="V3175" s="111"/>
      <c r="W3175" s="111"/>
      <c r="X3175" s="112"/>
      <c r="Y3175" s="118"/>
      <c r="Z3175" s="119"/>
      <c r="AA3175" s="112"/>
      <c r="AB3175" s="116"/>
      <c r="AD3175" s="120"/>
      <c r="AE3175" s="58"/>
      <c r="AF3175" s="58"/>
      <c r="AG3175" s="58"/>
      <c r="AH3175" s="58"/>
      <c r="AI3175" s="58"/>
      <c r="AJ3175" s="58"/>
      <c r="AK3175" s="58"/>
    </row>
    <row r="3176" spans="1:37">
      <c r="A3176" s="110" t="s">
        <v>124</v>
      </c>
      <c r="B3176" s="111"/>
      <c r="C3176" s="111"/>
      <c r="D3176" s="111"/>
      <c r="E3176" s="111"/>
      <c r="F3176" s="111"/>
      <c r="G3176" s="112"/>
      <c r="H3176" s="111"/>
      <c r="I3176" s="111"/>
      <c r="J3176" s="112"/>
      <c r="K3176" s="118"/>
      <c r="L3176" s="119"/>
      <c r="M3176" s="112"/>
      <c r="N3176" s="116"/>
      <c r="O3176" s="117" t="s">
        <v>124</v>
      </c>
      <c r="P3176" s="111"/>
      <c r="Q3176" s="111"/>
      <c r="R3176" s="111"/>
      <c r="S3176" s="111"/>
      <c r="T3176" s="111"/>
      <c r="U3176" s="112"/>
      <c r="V3176" s="111"/>
      <c r="W3176" s="111"/>
      <c r="X3176" s="112"/>
      <c r="Y3176" s="118"/>
      <c r="Z3176" s="119"/>
      <c r="AA3176" s="112"/>
      <c r="AB3176" s="116"/>
      <c r="AD3176" s="64" t="s">
        <v>96</v>
      </c>
    </row>
    <row r="3177" spans="1:37">
      <c r="A3177" s="110" t="s">
        <v>125</v>
      </c>
      <c r="B3177" s="111"/>
      <c r="C3177" s="111"/>
      <c r="D3177" s="111"/>
      <c r="E3177" s="111"/>
      <c r="F3177" s="111"/>
      <c r="G3177" s="112"/>
      <c r="H3177" s="111"/>
      <c r="I3177" s="111"/>
      <c r="J3177" s="112"/>
      <c r="K3177" s="118"/>
      <c r="L3177" s="119"/>
      <c r="M3177" s="112"/>
      <c r="N3177" s="116"/>
      <c r="O3177" s="117" t="s">
        <v>125</v>
      </c>
      <c r="P3177" s="111"/>
      <c r="Q3177" s="111"/>
      <c r="R3177" s="111"/>
      <c r="S3177" s="111"/>
      <c r="T3177" s="111"/>
      <c r="U3177" s="112"/>
      <c r="V3177" s="111"/>
      <c r="W3177" s="111"/>
      <c r="X3177" s="112"/>
      <c r="Y3177" s="118"/>
      <c r="Z3177" s="119"/>
      <c r="AA3177" s="112"/>
      <c r="AB3177" s="116"/>
      <c r="AD3177" s="120"/>
      <c r="AE3177" s="58"/>
      <c r="AF3177" s="58"/>
      <c r="AG3177" s="58"/>
      <c r="AH3177" s="58"/>
      <c r="AI3177" s="58"/>
      <c r="AJ3177" s="58"/>
      <c r="AK3177" s="58"/>
    </row>
    <row r="3178" spans="1:37">
      <c r="A3178" s="110" t="s">
        <v>126</v>
      </c>
      <c r="B3178" s="111"/>
      <c r="C3178" s="111"/>
      <c r="D3178" s="111"/>
      <c r="E3178" s="111"/>
      <c r="F3178" s="111"/>
      <c r="G3178" s="112"/>
      <c r="H3178" s="111"/>
      <c r="I3178" s="111"/>
      <c r="J3178" s="112"/>
      <c r="K3178" s="118"/>
      <c r="L3178" s="119"/>
      <c r="M3178" s="112"/>
      <c r="N3178" s="116"/>
      <c r="O3178" s="117" t="s">
        <v>126</v>
      </c>
      <c r="P3178" s="111"/>
      <c r="Q3178" s="111"/>
      <c r="R3178" s="111"/>
      <c r="S3178" s="111"/>
      <c r="T3178" s="111"/>
      <c r="U3178" s="112"/>
      <c r="V3178" s="111"/>
      <c r="W3178" s="111"/>
      <c r="X3178" s="112"/>
      <c r="Y3178" s="118"/>
      <c r="Z3178" s="119"/>
      <c r="AA3178" s="112"/>
      <c r="AB3178" s="116"/>
      <c r="AD3178" s="64" t="s">
        <v>127</v>
      </c>
    </row>
    <row r="3179" spans="1:37">
      <c r="A3179" s="121" t="s">
        <v>128</v>
      </c>
      <c r="B3179" s="58"/>
      <c r="C3179" s="58"/>
      <c r="D3179" s="58"/>
      <c r="E3179" s="58"/>
      <c r="F3179" s="58"/>
      <c r="G3179" s="72"/>
      <c r="H3179" s="58"/>
      <c r="I3179" s="58"/>
      <c r="J3179" s="72"/>
      <c r="K3179" s="122"/>
      <c r="L3179" s="123"/>
      <c r="M3179" s="72"/>
      <c r="N3179" s="59"/>
      <c r="O3179" s="124" t="s">
        <v>128</v>
      </c>
      <c r="P3179" s="58"/>
      <c r="Q3179" s="58"/>
      <c r="R3179" s="58"/>
      <c r="S3179" s="58"/>
      <c r="T3179" s="58"/>
      <c r="U3179" s="72"/>
      <c r="V3179" s="58"/>
      <c r="W3179" s="58"/>
      <c r="X3179" s="72"/>
      <c r="Y3179" s="122"/>
      <c r="Z3179" s="123"/>
      <c r="AA3179" s="72"/>
      <c r="AB3179" s="59"/>
      <c r="AD3179" s="120"/>
      <c r="AE3179" s="125" t="str">
        <f>Daten!$A$35</f>
        <v>Fredenbeck</v>
      </c>
      <c r="AF3179" s="58"/>
      <c r="AG3179" s="58"/>
      <c r="AH3179" s="58"/>
      <c r="AI3179" s="58"/>
      <c r="AJ3179" s="58"/>
      <c r="AK3179" s="58"/>
    </row>
    <row r="3180" spans="1:37">
      <c r="A3180" s="65" t="s">
        <v>129</v>
      </c>
      <c r="N3180" s="61"/>
      <c r="O3180" s="64" t="s">
        <v>129</v>
      </c>
      <c r="AB3180" s="61"/>
      <c r="AD3180" s="64" t="s">
        <v>130</v>
      </c>
    </row>
    <row r="3181" spans="1:37">
      <c r="A3181" s="57"/>
      <c r="B3181" s="58"/>
      <c r="C3181" s="58"/>
      <c r="D3181" s="58"/>
      <c r="E3181" s="58"/>
      <c r="F3181" s="58"/>
      <c r="G3181" s="58"/>
      <c r="H3181" s="58"/>
      <c r="I3181" s="58"/>
      <c r="J3181" s="58"/>
      <c r="K3181" s="58"/>
      <c r="L3181" s="58"/>
      <c r="M3181" s="58"/>
      <c r="N3181" s="59"/>
      <c r="O3181" s="58"/>
      <c r="P3181" s="58"/>
      <c r="Q3181" s="58"/>
      <c r="R3181" s="58"/>
      <c r="S3181" s="58"/>
      <c r="T3181" s="58"/>
      <c r="U3181" s="58"/>
      <c r="V3181" s="58"/>
      <c r="W3181" s="58"/>
      <c r="X3181" s="58"/>
      <c r="Y3181" s="58"/>
      <c r="Z3181" s="58"/>
      <c r="AA3181" s="58"/>
      <c r="AB3181" s="59"/>
      <c r="AD3181" s="58"/>
      <c r="AE3181" s="126" t="str">
        <f>Daten!$A$32</f>
        <v>05.05.2017</v>
      </c>
      <c r="AF3181" s="58"/>
      <c r="AG3181" s="58"/>
      <c r="AH3181" s="58"/>
      <c r="AI3181" s="58"/>
      <c r="AJ3181" s="58"/>
      <c r="AK3181" s="58"/>
    </row>
    <row r="3183" spans="1:37">
      <c r="A3183" s="51" t="s">
        <v>95</v>
      </c>
      <c r="B3183" s="52"/>
      <c r="C3183" s="52"/>
      <c r="D3183" s="52"/>
      <c r="E3183" s="53"/>
      <c r="F3183" s="54" t="s">
        <v>96</v>
      </c>
      <c r="G3183" s="52"/>
      <c r="H3183" s="52"/>
      <c r="I3183" s="52"/>
      <c r="J3183" s="52"/>
      <c r="K3183" s="52"/>
      <c r="L3183" s="52"/>
      <c r="M3183" s="52"/>
      <c r="N3183" s="52"/>
      <c r="O3183" s="52"/>
      <c r="P3183" s="53"/>
      <c r="Q3183" s="54" t="s">
        <v>97</v>
      </c>
      <c r="R3183" s="52"/>
      <c r="S3183" s="52"/>
      <c r="T3183" s="52"/>
      <c r="U3183" s="52"/>
      <c r="V3183" s="52"/>
      <c r="W3183" s="52"/>
      <c r="X3183" s="52"/>
      <c r="Y3183" s="52"/>
      <c r="Z3183" s="52"/>
      <c r="AA3183" s="52"/>
      <c r="AB3183" s="53"/>
      <c r="AC3183" s="55" t="s">
        <v>98</v>
      </c>
    </row>
    <row r="3184" spans="1:37">
      <c r="A3184" s="57"/>
      <c r="B3184" s="58"/>
      <c r="C3184" s="58"/>
      <c r="D3184" s="58"/>
      <c r="E3184" s="59"/>
      <c r="F3184" s="58"/>
      <c r="G3184" s="58"/>
      <c r="H3184" s="58"/>
      <c r="I3184" s="58"/>
      <c r="J3184" s="58"/>
      <c r="K3184" s="58"/>
      <c r="L3184" s="58"/>
      <c r="M3184" s="58"/>
      <c r="N3184" s="58"/>
      <c r="O3184" s="58"/>
      <c r="P3184" s="59"/>
      <c r="Q3184" s="58"/>
      <c r="R3184" s="58" t="str">
        <f>SamstagHaupt!P123</f>
        <v xml:space="preserve"> 3. Gruppe F</v>
      </c>
      <c r="S3184" s="58"/>
      <c r="T3184" s="58"/>
      <c r="U3184" s="58"/>
      <c r="V3184" s="58"/>
      <c r="W3184" s="58"/>
      <c r="X3184" s="58"/>
      <c r="Y3184" s="58"/>
      <c r="Z3184" s="58"/>
      <c r="AA3184" s="58">
        <f>SamstagHaupt!N123</f>
        <v>0</v>
      </c>
      <c r="AB3184" s="59"/>
      <c r="AC3184" s="55" t="s">
        <v>99</v>
      </c>
    </row>
    <row r="3185" spans="1:37" ht="15.95" customHeight="1">
      <c r="A3185" s="60" t="s">
        <v>100</v>
      </c>
      <c r="C3185" s="56" t="str">
        <f>SamstagHaupt!I123</f>
        <v xml:space="preserve"> Platz 7, 4. Gruppe E</v>
      </c>
      <c r="M3185" s="61"/>
      <c r="N3185" s="62" t="s">
        <v>101</v>
      </c>
      <c r="O3185" s="63"/>
      <c r="P3185" s="56" t="str">
        <f>SamstagHaupt!M123</f>
        <v xml:space="preserve"> Platz 7, 4. Gruppe F</v>
      </c>
      <c r="AB3185" s="61"/>
    </row>
    <row r="3186" spans="1:37">
      <c r="A3186" s="57"/>
      <c r="B3186" s="58"/>
      <c r="C3186" s="58"/>
      <c r="M3186" s="61"/>
      <c r="N3186" s="62"/>
      <c r="AB3186" s="61"/>
      <c r="AD3186" s="64" t="s">
        <v>37</v>
      </c>
      <c r="AG3186" s="64" t="s">
        <v>102</v>
      </c>
      <c r="AJ3186" s="64" t="s">
        <v>39</v>
      </c>
    </row>
    <row r="3187" spans="1:37">
      <c r="A3187" s="65" t="s">
        <v>100</v>
      </c>
      <c r="C3187" s="66"/>
      <c r="D3187" s="67"/>
      <c r="E3187" s="67"/>
      <c r="F3187" s="67"/>
      <c r="G3187" s="67"/>
      <c r="H3187" s="68"/>
      <c r="I3187" s="67"/>
      <c r="J3187" s="67"/>
      <c r="K3187" s="67"/>
      <c r="L3187" s="67"/>
      <c r="M3187" s="68"/>
      <c r="N3187" s="67"/>
      <c r="O3187" s="67"/>
      <c r="P3187" s="67"/>
      <c r="Q3187" s="67"/>
      <c r="R3187" s="68"/>
      <c r="S3187" s="67"/>
      <c r="T3187" s="67"/>
      <c r="U3187" s="67"/>
      <c r="V3187" s="67"/>
      <c r="W3187" s="68"/>
      <c r="X3187" s="67"/>
      <c r="Y3187" s="67"/>
      <c r="Z3187" s="67"/>
      <c r="AA3187" s="67"/>
      <c r="AB3187" s="68"/>
      <c r="AC3187" s="62"/>
      <c r="AD3187" s="69"/>
      <c r="AE3187" s="53"/>
      <c r="AF3187" s="62"/>
      <c r="AG3187" s="69"/>
      <c r="AH3187" s="53"/>
      <c r="AJ3187" s="69"/>
      <c r="AK3187" s="53"/>
    </row>
    <row r="3188" spans="1:37">
      <c r="A3188" s="70" t="s">
        <v>101</v>
      </c>
      <c r="B3188" s="58"/>
      <c r="C3188" s="71"/>
      <c r="D3188" s="72"/>
      <c r="E3188" s="72"/>
      <c r="F3188" s="72"/>
      <c r="G3188" s="72"/>
      <c r="H3188" s="59"/>
      <c r="I3188" s="72"/>
      <c r="J3188" s="72"/>
      <c r="K3188" s="72"/>
      <c r="L3188" s="72"/>
      <c r="M3188" s="59"/>
      <c r="N3188" s="72"/>
      <c r="O3188" s="72"/>
      <c r="P3188" s="72"/>
      <c r="Q3188" s="72"/>
      <c r="R3188" s="59"/>
      <c r="S3188" s="72"/>
      <c r="T3188" s="72"/>
      <c r="U3188" s="72"/>
      <c r="V3188" s="72"/>
      <c r="W3188" s="59"/>
      <c r="X3188" s="72"/>
      <c r="Y3188" s="72"/>
      <c r="Z3188" s="72"/>
      <c r="AA3188" s="72"/>
      <c r="AB3188" s="59"/>
      <c r="AC3188" s="62"/>
      <c r="AD3188" s="462">
        <f>SamstagHaupt!C123</f>
        <v>26</v>
      </c>
      <c r="AE3188" s="463"/>
      <c r="AF3188" s="62"/>
      <c r="AG3188" s="462">
        <f>SamstagHaupt!E123</f>
        <v>0</v>
      </c>
      <c r="AH3188" s="463"/>
      <c r="AJ3188" s="462">
        <f>SamstagHaupt!F123</f>
        <v>0</v>
      </c>
      <c r="AK3188" s="463"/>
    </row>
    <row r="3189" spans="1:37">
      <c r="A3189" s="65" t="s">
        <v>100</v>
      </c>
      <c r="C3189" s="66"/>
      <c r="D3189" s="67"/>
      <c r="E3189" s="67"/>
      <c r="F3189" s="67"/>
      <c r="G3189" s="67"/>
      <c r="H3189" s="68"/>
      <c r="I3189" s="67"/>
      <c r="J3189" s="67"/>
      <c r="K3189" s="67"/>
      <c r="L3189" s="67"/>
      <c r="M3189" s="68"/>
      <c r="N3189" s="67"/>
      <c r="O3189" s="67"/>
      <c r="P3189" s="67"/>
      <c r="Q3189" s="67"/>
      <c r="R3189" s="68"/>
      <c r="S3189" s="67"/>
      <c r="T3189" s="67"/>
      <c r="U3189" s="67"/>
      <c r="V3189" s="67"/>
      <c r="W3189" s="68"/>
      <c r="X3189" s="67"/>
      <c r="Y3189" s="67"/>
      <c r="Z3189" s="67"/>
      <c r="AA3189" s="67"/>
      <c r="AB3189" s="68"/>
      <c r="AC3189" s="62"/>
      <c r="AD3189" s="57"/>
      <c r="AE3189" s="59"/>
      <c r="AF3189" s="62"/>
      <c r="AG3189" s="57"/>
      <c r="AH3189" s="59"/>
      <c r="AJ3189" s="57"/>
      <c r="AK3189" s="59"/>
    </row>
    <row r="3190" spans="1:37">
      <c r="A3190" s="70" t="s">
        <v>101</v>
      </c>
      <c r="B3190" s="58"/>
      <c r="C3190" s="71"/>
      <c r="D3190" s="72"/>
      <c r="E3190" s="72"/>
      <c r="F3190" s="72"/>
      <c r="G3190" s="72"/>
      <c r="H3190" s="59"/>
      <c r="I3190" s="72"/>
      <c r="J3190" s="72"/>
      <c r="K3190" s="72"/>
      <c r="L3190" s="72"/>
      <c r="M3190" s="59"/>
      <c r="N3190" s="72"/>
      <c r="O3190" s="72"/>
      <c r="P3190" s="72"/>
      <c r="Q3190" s="72"/>
      <c r="R3190" s="59"/>
      <c r="S3190" s="72"/>
      <c r="T3190" s="72"/>
      <c r="U3190" s="72"/>
      <c r="V3190" s="72"/>
      <c r="W3190" s="59"/>
      <c r="X3190" s="72"/>
      <c r="Y3190" s="72"/>
      <c r="Z3190" s="72"/>
      <c r="AA3190" s="72"/>
      <c r="AB3190" s="59"/>
      <c r="AC3190" s="62"/>
      <c r="AD3190" s="62"/>
      <c r="AE3190" s="62"/>
      <c r="AF3190" s="62"/>
      <c r="AG3190" s="62"/>
    </row>
    <row r="3191" spans="1:37">
      <c r="A3191" s="65" t="s">
        <v>100</v>
      </c>
      <c r="C3191" s="66"/>
      <c r="D3191" s="67"/>
      <c r="E3191" s="67"/>
      <c r="F3191" s="67"/>
      <c r="G3191" s="67"/>
      <c r="H3191" s="68"/>
      <c r="I3191" s="67"/>
      <c r="J3191" s="67"/>
      <c r="K3191" s="67"/>
      <c r="L3191" s="67"/>
      <c r="M3191" s="68"/>
      <c r="N3191" s="67"/>
      <c r="O3191" s="67"/>
      <c r="P3191" s="67"/>
      <c r="Q3191" s="67"/>
      <c r="R3191" s="68"/>
      <c r="S3191" s="67"/>
      <c r="T3191" s="67"/>
      <c r="U3191" s="67"/>
      <c r="V3191" s="67"/>
      <c r="W3191" s="68"/>
      <c r="X3191" s="67"/>
      <c r="Y3191" s="67"/>
      <c r="Z3191" s="67"/>
      <c r="AA3191" s="67"/>
      <c r="AB3191" s="68"/>
      <c r="AC3191" s="62"/>
      <c r="AD3191" s="73" t="s">
        <v>103</v>
      </c>
      <c r="AE3191" s="62"/>
      <c r="AF3191" s="62"/>
      <c r="AG3191" s="62"/>
    </row>
    <row r="3192" spans="1:37">
      <c r="A3192" s="70" t="s">
        <v>101</v>
      </c>
      <c r="B3192" s="58"/>
      <c r="C3192" s="71"/>
      <c r="D3192" s="72"/>
      <c r="E3192" s="72"/>
      <c r="F3192" s="72"/>
      <c r="G3192" s="72"/>
      <c r="H3192" s="59"/>
      <c r="I3192" s="72"/>
      <c r="J3192" s="72"/>
      <c r="K3192" s="72"/>
      <c r="L3192" s="72"/>
      <c r="M3192" s="59"/>
      <c r="N3192" s="72"/>
      <c r="O3192" s="72"/>
      <c r="P3192" s="72"/>
      <c r="Q3192" s="72"/>
      <c r="R3192" s="59"/>
      <c r="S3192" s="72"/>
      <c r="T3192" s="72"/>
      <c r="U3192" s="72"/>
      <c r="V3192" s="72"/>
      <c r="W3192" s="59"/>
      <c r="X3192" s="72"/>
      <c r="Y3192" s="72"/>
      <c r="Z3192" s="72"/>
      <c r="AA3192" s="72"/>
      <c r="AB3192" s="59"/>
      <c r="AC3192" s="62"/>
      <c r="AD3192" s="62"/>
      <c r="AE3192" s="62"/>
      <c r="AF3192" s="62"/>
      <c r="AG3192" s="62"/>
    </row>
    <row r="3193" spans="1:37">
      <c r="A3193" s="65" t="s">
        <v>100</v>
      </c>
      <c r="C3193" s="66"/>
      <c r="D3193" s="67"/>
      <c r="E3193" s="67"/>
      <c r="F3193" s="67"/>
      <c r="G3193" s="67"/>
      <c r="H3193" s="68"/>
      <c r="I3193" s="67"/>
      <c r="J3193" s="67"/>
      <c r="K3193" s="67"/>
      <c r="L3193" s="67"/>
      <c r="M3193" s="68"/>
      <c r="N3193" s="67"/>
      <c r="O3193" s="67"/>
      <c r="P3193" s="67"/>
      <c r="Q3193" s="67"/>
      <c r="R3193" s="68"/>
      <c r="S3193" s="67"/>
      <c r="T3193" s="67"/>
      <c r="U3193" s="67"/>
      <c r="V3193" s="67"/>
      <c r="W3193" s="68"/>
      <c r="X3193" s="67"/>
      <c r="Y3193" s="67"/>
      <c r="Z3193" s="67"/>
      <c r="AA3193" s="67"/>
      <c r="AB3193" s="68"/>
      <c r="AC3193" s="62"/>
      <c r="AD3193" s="74" t="str">
        <f>Daten!$A$31</f>
        <v>DM Senioren 2017</v>
      </c>
      <c r="AE3193" s="58"/>
      <c r="AF3193" s="58"/>
      <c r="AG3193" s="58"/>
      <c r="AH3193" s="58"/>
      <c r="AI3193" s="58"/>
      <c r="AJ3193" s="58"/>
      <c r="AK3193" s="58"/>
    </row>
    <row r="3194" spans="1:37">
      <c r="A3194" s="70" t="s">
        <v>101</v>
      </c>
      <c r="B3194" s="58"/>
      <c r="C3194" s="71"/>
      <c r="D3194" s="72"/>
      <c r="E3194" s="72"/>
      <c r="F3194" s="72"/>
      <c r="G3194" s="72"/>
      <c r="H3194" s="59"/>
      <c r="I3194" s="72"/>
      <c r="J3194" s="72"/>
      <c r="K3194" s="72"/>
      <c r="L3194" s="72"/>
      <c r="M3194" s="59"/>
      <c r="N3194" s="72"/>
      <c r="O3194" s="72"/>
      <c r="P3194" s="72"/>
      <c r="Q3194" s="72"/>
      <c r="R3194" s="59"/>
      <c r="S3194" s="72"/>
      <c r="T3194" s="72"/>
      <c r="U3194" s="72"/>
      <c r="V3194" s="72"/>
      <c r="W3194" s="59"/>
      <c r="X3194" s="72"/>
      <c r="Y3194" s="72"/>
      <c r="Z3194" s="72"/>
      <c r="AA3194" s="72"/>
      <c r="AB3194" s="59"/>
      <c r="AC3194" s="62"/>
      <c r="AD3194" s="75">
        <f>SamstagHaupt!G123</f>
        <v>0</v>
      </c>
      <c r="AE3194" s="76"/>
      <c r="AF3194" s="76"/>
      <c r="AG3194" s="75" t="s">
        <v>34</v>
      </c>
      <c r="AH3194" s="76"/>
      <c r="AI3194" s="76"/>
      <c r="AJ3194" s="76"/>
      <c r="AK3194" s="76"/>
    </row>
    <row r="3195" spans="1:37">
      <c r="A3195" s="65" t="s">
        <v>100</v>
      </c>
      <c r="C3195" s="66"/>
      <c r="D3195" s="67"/>
      <c r="E3195" s="67"/>
      <c r="F3195" s="67"/>
      <c r="G3195" s="67"/>
      <c r="H3195" s="68"/>
      <c r="I3195" s="67"/>
      <c r="J3195" s="67"/>
      <c r="K3195" s="67"/>
      <c r="L3195" s="67"/>
      <c r="M3195" s="68"/>
      <c r="N3195" s="67"/>
      <c r="O3195" s="67"/>
      <c r="P3195" s="67"/>
      <c r="Q3195" s="67"/>
      <c r="R3195" s="68"/>
      <c r="S3195" s="67"/>
      <c r="T3195" s="67"/>
      <c r="U3195" s="67"/>
      <c r="V3195" s="67"/>
      <c r="W3195" s="68"/>
      <c r="X3195" s="67"/>
      <c r="Y3195" s="67"/>
      <c r="Z3195" s="67"/>
      <c r="AA3195" s="67"/>
      <c r="AB3195" s="68"/>
      <c r="AC3195" s="62"/>
      <c r="AD3195" s="77"/>
      <c r="AE3195" s="62"/>
      <c r="AF3195" s="62"/>
      <c r="AG3195" s="62"/>
      <c r="AH3195" s="62"/>
      <c r="AI3195" s="62"/>
      <c r="AJ3195" s="62"/>
      <c r="AK3195" s="62"/>
    </row>
    <row r="3196" spans="1:37">
      <c r="A3196" s="70" t="s">
        <v>101</v>
      </c>
      <c r="B3196" s="58"/>
      <c r="C3196" s="71"/>
      <c r="D3196" s="72"/>
      <c r="E3196" s="72"/>
      <c r="F3196" s="72"/>
      <c r="G3196" s="72"/>
      <c r="H3196" s="59"/>
      <c r="I3196" s="72"/>
      <c r="J3196" s="72"/>
      <c r="K3196" s="72"/>
      <c r="L3196" s="72"/>
      <c r="M3196" s="59"/>
      <c r="N3196" s="72"/>
      <c r="O3196" s="72"/>
      <c r="P3196" s="72"/>
      <c r="Q3196" s="72"/>
      <c r="R3196" s="59"/>
      <c r="S3196" s="72"/>
      <c r="T3196" s="72"/>
      <c r="U3196" s="72"/>
      <c r="V3196" s="72"/>
      <c r="W3196" s="59"/>
      <c r="X3196" s="72"/>
      <c r="Y3196" s="72"/>
      <c r="Z3196" s="72"/>
      <c r="AA3196" s="72"/>
      <c r="AB3196" s="59"/>
      <c r="AC3196" s="62"/>
      <c r="AD3196" s="78" t="s">
        <v>104</v>
      </c>
      <c r="AE3196" s="76"/>
      <c r="AF3196" s="76"/>
      <c r="AG3196" s="76"/>
      <c r="AH3196" s="79"/>
      <c r="AI3196" s="76"/>
      <c r="AJ3196" s="76"/>
      <c r="AK3196" s="80"/>
    </row>
    <row r="3197" spans="1:37">
      <c r="D3197" s="64"/>
      <c r="AD3197" s="81"/>
      <c r="AE3197" s="52"/>
      <c r="AF3197" s="52"/>
      <c r="AG3197" s="52"/>
      <c r="AH3197" s="82"/>
      <c r="AI3197" s="52"/>
      <c r="AJ3197" s="52"/>
      <c r="AK3197" s="53"/>
    </row>
    <row r="3198" spans="1:37">
      <c r="A3198" s="83" t="s">
        <v>105</v>
      </c>
      <c r="B3198" s="76"/>
      <c r="C3198" s="80"/>
      <c r="D3198" s="84"/>
      <c r="E3198" s="84" t="s">
        <v>100</v>
      </c>
      <c r="F3198" s="85" t="s">
        <v>21</v>
      </c>
      <c r="G3198" s="84" t="s">
        <v>101</v>
      </c>
      <c r="H3198" s="86"/>
      <c r="I3198" s="84" t="s">
        <v>106</v>
      </c>
      <c r="J3198" s="84"/>
      <c r="K3198" s="84"/>
      <c r="L3198" s="84"/>
      <c r="M3198" s="86"/>
      <c r="N3198" s="84" t="s">
        <v>107</v>
      </c>
      <c r="O3198" s="84"/>
      <c r="P3198" s="84"/>
      <c r="Q3198" s="84"/>
      <c r="R3198" s="86"/>
      <c r="S3198" s="73"/>
      <c r="T3198" s="73"/>
      <c r="AD3198" s="87" t="s">
        <v>108</v>
      </c>
      <c r="AE3198" s="58"/>
      <c r="AF3198" s="58"/>
      <c r="AG3198" s="58"/>
      <c r="AH3198" s="72"/>
      <c r="AI3198" s="58"/>
      <c r="AJ3198" s="58"/>
      <c r="AK3198" s="59"/>
    </row>
    <row r="3199" spans="1:37">
      <c r="A3199" s="60"/>
      <c r="C3199" s="61"/>
      <c r="H3199" s="61"/>
      <c r="M3199" s="61"/>
      <c r="N3199" s="88"/>
      <c r="O3199" s="89"/>
      <c r="P3199" s="89"/>
      <c r="Q3199" s="89"/>
      <c r="R3199" s="90"/>
      <c r="S3199" s="62"/>
      <c r="T3199" s="56" t="s">
        <v>109</v>
      </c>
      <c r="AD3199" s="91"/>
      <c r="AE3199" s="62"/>
      <c r="AF3199" s="62"/>
      <c r="AG3199" s="62"/>
      <c r="AH3199" s="92"/>
      <c r="AI3199" s="62"/>
      <c r="AJ3199" s="62"/>
      <c r="AK3199" s="61"/>
    </row>
    <row r="3200" spans="1:37">
      <c r="A3200" s="93" t="s">
        <v>110</v>
      </c>
      <c r="B3200" s="58"/>
      <c r="C3200" s="59"/>
      <c r="D3200" s="58"/>
      <c r="E3200" s="58"/>
      <c r="F3200" s="94" t="s">
        <v>21</v>
      </c>
      <c r="G3200" s="58"/>
      <c r="H3200" s="59"/>
      <c r="I3200" s="58"/>
      <c r="J3200" s="58"/>
      <c r="K3200" s="94" t="s">
        <v>21</v>
      </c>
      <c r="L3200" s="58"/>
      <c r="M3200" s="59"/>
      <c r="N3200" s="95"/>
      <c r="O3200" s="95"/>
      <c r="P3200" s="96"/>
      <c r="Q3200" s="97"/>
      <c r="R3200" s="98"/>
      <c r="S3200" s="62"/>
      <c r="T3200" s="62"/>
      <c r="AD3200" s="87" t="s">
        <v>111</v>
      </c>
      <c r="AE3200" s="58"/>
      <c r="AF3200" s="58"/>
      <c r="AG3200" s="58"/>
      <c r="AH3200" s="72"/>
      <c r="AI3200" s="58"/>
      <c r="AJ3200" s="58"/>
      <c r="AK3200" s="59"/>
    </row>
    <row r="3201" spans="1:37">
      <c r="A3201" s="60"/>
      <c r="C3201" s="61"/>
      <c r="H3201" s="61"/>
      <c r="K3201" s="99"/>
      <c r="M3201" s="61"/>
      <c r="N3201" s="62"/>
      <c r="Q3201" s="100"/>
      <c r="R3201" s="61"/>
      <c r="S3201" s="62"/>
      <c r="T3201" s="58"/>
      <c r="U3201" s="58"/>
      <c r="V3201" s="58"/>
      <c r="W3201" s="58"/>
      <c r="X3201" s="58"/>
      <c r="Y3201" s="58"/>
      <c r="Z3201" s="58"/>
      <c r="AA3201" s="58"/>
      <c r="AB3201" s="58"/>
      <c r="AC3201" s="62"/>
      <c r="AD3201" s="91"/>
      <c r="AE3201" s="62"/>
      <c r="AF3201" s="62"/>
      <c r="AG3201" s="62"/>
      <c r="AH3201" s="92"/>
      <c r="AI3201" s="62"/>
      <c r="AJ3201" s="62"/>
      <c r="AK3201" s="61"/>
    </row>
    <row r="3202" spans="1:37">
      <c r="A3202" s="93" t="s">
        <v>112</v>
      </c>
      <c r="B3202" s="58"/>
      <c r="C3202" s="59"/>
      <c r="D3202" s="58"/>
      <c r="E3202" s="58"/>
      <c r="F3202" s="94" t="s">
        <v>21</v>
      </c>
      <c r="G3202" s="58"/>
      <c r="H3202" s="59"/>
      <c r="I3202" s="58"/>
      <c r="J3202" s="58"/>
      <c r="K3202" s="94" t="s">
        <v>21</v>
      </c>
      <c r="L3202" s="58"/>
      <c r="M3202" s="59"/>
      <c r="N3202" s="58"/>
      <c r="O3202" s="58"/>
      <c r="P3202" s="94" t="s">
        <v>21</v>
      </c>
      <c r="Q3202" s="101"/>
      <c r="R3202" s="59"/>
      <c r="S3202" s="62"/>
      <c r="T3202" s="62"/>
      <c r="AD3202" s="87" t="s">
        <v>113</v>
      </c>
      <c r="AE3202" s="58"/>
      <c r="AF3202" s="58"/>
      <c r="AG3202" s="58"/>
      <c r="AH3202" s="72"/>
      <c r="AI3202" s="58"/>
      <c r="AJ3202" s="58"/>
      <c r="AK3202" s="59"/>
    </row>
    <row r="3203" spans="1:37">
      <c r="AD3203" s="91" t="s">
        <v>114</v>
      </c>
      <c r="AE3203" s="62"/>
      <c r="AF3203" s="62"/>
      <c r="AG3203" s="62"/>
      <c r="AH3203" s="92"/>
      <c r="AI3203" s="62"/>
      <c r="AJ3203" s="62"/>
      <c r="AK3203" s="61"/>
    </row>
    <row r="3204" spans="1:37">
      <c r="A3204" s="102"/>
      <c r="B3204" s="76"/>
      <c r="C3204" s="76"/>
      <c r="D3204" s="76"/>
      <c r="E3204" s="76" t="s">
        <v>100</v>
      </c>
      <c r="F3204" s="76"/>
      <c r="G3204" s="76"/>
      <c r="H3204" s="76"/>
      <c r="I3204" s="76"/>
      <c r="J3204" s="76"/>
      <c r="K3204" s="76"/>
      <c r="L3204" s="76"/>
      <c r="M3204" s="76"/>
      <c r="N3204" s="85" t="s">
        <v>40</v>
      </c>
      <c r="O3204" s="76"/>
      <c r="P3204" s="76"/>
      <c r="Q3204" s="76"/>
      <c r="R3204" s="76"/>
      <c r="S3204" s="76"/>
      <c r="T3204" s="76" t="s">
        <v>101</v>
      </c>
      <c r="U3204" s="76"/>
      <c r="V3204" s="76"/>
      <c r="W3204" s="76"/>
      <c r="X3204" s="76"/>
      <c r="Y3204" s="76"/>
      <c r="Z3204" s="76"/>
      <c r="AA3204" s="76"/>
      <c r="AB3204" s="80"/>
      <c r="AD3204" s="87" t="s">
        <v>115</v>
      </c>
      <c r="AE3204" s="58"/>
      <c r="AF3204" s="58"/>
      <c r="AG3204" s="58"/>
      <c r="AH3204" s="72"/>
      <c r="AI3204" s="58"/>
      <c r="AJ3204" s="58"/>
      <c r="AK3204" s="59"/>
    </row>
    <row r="3205" spans="1:37">
      <c r="A3205" s="103" t="s">
        <v>116</v>
      </c>
      <c r="B3205" s="104" t="s">
        <v>117</v>
      </c>
      <c r="C3205" s="104"/>
      <c r="D3205" s="104"/>
      <c r="E3205" s="104"/>
      <c r="F3205" s="104"/>
      <c r="G3205" s="105"/>
      <c r="H3205" s="104" t="s">
        <v>118</v>
      </c>
      <c r="I3205" s="104"/>
      <c r="J3205" s="105"/>
      <c r="K3205" s="106" t="s">
        <v>119</v>
      </c>
      <c r="L3205" s="107" t="s">
        <v>120</v>
      </c>
      <c r="M3205" s="108"/>
      <c r="N3205" s="109" t="s">
        <v>94</v>
      </c>
      <c r="O3205" s="105" t="s">
        <v>116</v>
      </c>
      <c r="P3205" s="104" t="s">
        <v>117</v>
      </c>
      <c r="Q3205" s="104"/>
      <c r="R3205" s="104"/>
      <c r="S3205" s="104"/>
      <c r="T3205" s="104"/>
      <c r="U3205" s="105"/>
      <c r="V3205" s="104" t="s">
        <v>118</v>
      </c>
      <c r="W3205" s="104"/>
      <c r="X3205" s="105"/>
      <c r="Y3205" s="106" t="s">
        <v>119</v>
      </c>
      <c r="Z3205" s="107" t="s">
        <v>120</v>
      </c>
      <c r="AA3205" s="108"/>
      <c r="AB3205" s="109" t="s">
        <v>94</v>
      </c>
    </row>
    <row r="3206" spans="1:37">
      <c r="A3206" s="110" t="s">
        <v>121</v>
      </c>
      <c r="B3206" s="111"/>
      <c r="C3206" s="111"/>
      <c r="D3206" s="111"/>
      <c r="E3206" s="111"/>
      <c r="F3206" s="111"/>
      <c r="G3206" s="112"/>
      <c r="H3206" s="111"/>
      <c r="I3206" s="111"/>
      <c r="J3206" s="112"/>
      <c r="K3206" s="113"/>
      <c r="L3206" s="114"/>
      <c r="M3206" s="115"/>
      <c r="N3206" s="116"/>
      <c r="O3206" s="117" t="s">
        <v>121</v>
      </c>
      <c r="P3206" s="111"/>
      <c r="Q3206" s="111"/>
      <c r="R3206" s="111"/>
      <c r="S3206" s="111"/>
      <c r="T3206" s="111"/>
      <c r="U3206" s="112"/>
      <c r="V3206" s="111"/>
      <c r="W3206" s="111"/>
      <c r="X3206" s="112"/>
      <c r="Y3206" s="113"/>
      <c r="Z3206" s="114"/>
      <c r="AA3206" s="115"/>
      <c r="AB3206" s="116"/>
      <c r="AD3206" s="64" t="s">
        <v>122</v>
      </c>
    </row>
    <row r="3207" spans="1:37">
      <c r="A3207" s="110" t="s">
        <v>123</v>
      </c>
      <c r="B3207" s="111"/>
      <c r="C3207" s="111"/>
      <c r="D3207" s="111"/>
      <c r="E3207" s="111"/>
      <c r="F3207" s="111"/>
      <c r="G3207" s="112"/>
      <c r="H3207" s="111"/>
      <c r="I3207" s="111"/>
      <c r="J3207" s="112"/>
      <c r="K3207" s="118"/>
      <c r="L3207" s="119"/>
      <c r="M3207" s="112"/>
      <c r="N3207" s="116"/>
      <c r="O3207" s="117" t="s">
        <v>123</v>
      </c>
      <c r="P3207" s="111"/>
      <c r="Q3207" s="111"/>
      <c r="R3207" s="111"/>
      <c r="S3207" s="111"/>
      <c r="T3207" s="111"/>
      <c r="U3207" s="112"/>
      <c r="V3207" s="111"/>
      <c r="W3207" s="111"/>
      <c r="X3207" s="112"/>
      <c r="Y3207" s="118"/>
      <c r="Z3207" s="119"/>
      <c r="AA3207" s="112"/>
      <c r="AB3207" s="116"/>
      <c r="AD3207" s="120"/>
      <c r="AE3207" s="58"/>
      <c r="AF3207" s="58"/>
      <c r="AG3207" s="58"/>
      <c r="AH3207" s="58"/>
      <c r="AI3207" s="58"/>
      <c r="AJ3207" s="58"/>
      <c r="AK3207" s="58"/>
    </row>
    <row r="3208" spans="1:37">
      <c r="A3208" s="110" t="s">
        <v>124</v>
      </c>
      <c r="B3208" s="111"/>
      <c r="C3208" s="111"/>
      <c r="D3208" s="111"/>
      <c r="E3208" s="111"/>
      <c r="F3208" s="111"/>
      <c r="G3208" s="112"/>
      <c r="H3208" s="111"/>
      <c r="I3208" s="111"/>
      <c r="J3208" s="112"/>
      <c r="K3208" s="118"/>
      <c r="L3208" s="119"/>
      <c r="M3208" s="112"/>
      <c r="N3208" s="116"/>
      <c r="O3208" s="117" t="s">
        <v>124</v>
      </c>
      <c r="P3208" s="111"/>
      <c r="Q3208" s="111"/>
      <c r="R3208" s="111"/>
      <c r="S3208" s="111"/>
      <c r="T3208" s="111"/>
      <c r="U3208" s="112"/>
      <c r="V3208" s="111"/>
      <c r="W3208" s="111"/>
      <c r="X3208" s="112"/>
      <c r="Y3208" s="118"/>
      <c r="Z3208" s="119"/>
      <c r="AA3208" s="112"/>
      <c r="AB3208" s="116"/>
      <c r="AD3208" s="64" t="s">
        <v>96</v>
      </c>
    </row>
    <row r="3209" spans="1:37">
      <c r="A3209" s="110" t="s">
        <v>125</v>
      </c>
      <c r="B3209" s="111"/>
      <c r="C3209" s="111"/>
      <c r="D3209" s="111"/>
      <c r="E3209" s="111"/>
      <c r="F3209" s="111"/>
      <c r="G3209" s="112"/>
      <c r="H3209" s="111"/>
      <c r="I3209" s="111"/>
      <c r="J3209" s="112"/>
      <c r="K3209" s="118"/>
      <c r="L3209" s="119"/>
      <c r="M3209" s="112"/>
      <c r="N3209" s="116"/>
      <c r="O3209" s="117" t="s">
        <v>125</v>
      </c>
      <c r="P3209" s="111"/>
      <c r="Q3209" s="111"/>
      <c r="R3209" s="111"/>
      <c r="S3209" s="111"/>
      <c r="T3209" s="111"/>
      <c r="U3209" s="112"/>
      <c r="V3209" s="111"/>
      <c r="W3209" s="111"/>
      <c r="X3209" s="112"/>
      <c r="Y3209" s="118"/>
      <c r="Z3209" s="119"/>
      <c r="AA3209" s="112"/>
      <c r="AB3209" s="116"/>
      <c r="AD3209" s="120"/>
      <c r="AE3209" s="58"/>
      <c r="AF3209" s="58"/>
      <c r="AG3209" s="58"/>
      <c r="AH3209" s="58"/>
      <c r="AI3209" s="58"/>
      <c r="AJ3209" s="58"/>
      <c r="AK3209" s="58"/>
    </row>
    <row r="3210" spans="1:37">
      <c r="A3210" s="110" t="s">
        <v>126</v>
      </c>
      <c r="B3210" s="111"/>
      <c r="C3210" s="111"/>
      <c r="D3210" s="111"/>
      <c r="E3210" s="111"/>
      <c r="F3210" s="111"/>
      <c r="G3210" s="112"/>
      <c r="H3210" s="111"/>
      <c r="I3210" s="111"/>
      <c r="J3210" s="112"/>
      <c r="K3210" s="118"/>
      <c r="L3210" s="119"/>
      <c r="M3210" s="112"/>
      <c r="N3210" s="116"/>
      <c r="O3210" s="117" t="s">
        <v>126</v>
      </c>
      <c r="P3210" s="111"/>
      <c r="Q3210" s="111"/>
      <c r="R3210" s="111"/>
      <c r="S3210" s="111"/>
      <c r="T3210" s="111"/>
      <c r="U3210" s="112"/>
      <c r="V3210" s="111"/>
      <c r="W3210" s="111"/>
      <c r="X3210" s="112"/>
      <c r="Y3210" s="118"/>
      <c r="Z3210" s="119"/>
      <c r="AA3210" s="112"/>
      <c r="AB3210" s="116"/>
      <c r="AD3210" s="64" t="s">
        <v>127</v>
      </c>
    </row>
    <row r="3211" spans="1:37">
      <c r="A3211" s="121" t="s">
        <v>128</v>
      </c>
      <c r="B3211" s="58"/>
      <c r="C3211" s="58"/>
      <c r="D3211" s="58"/>
      <c r="E3211" s="58"/>
      <c r="F3211" s="58"/>
      <c r="G3211" s="72"/>
      <c r="H3211" s="58"/>
      <c r="I3211" s="58"/>
      <c r="J3211" s="72"/>
      <c r="K3211" s="122"/>
      <c r="L3211" s="123"/>
      <c r="M3211" s="72"/>
      <c r="N3211" s="59"/>
      <c r="O3211" s="124" t="s">
        <v>128</v>
      </c>
      <c r="P3211" s="58"/>
      <c r="Q3211" s="58"/>
      <c r="R3211" s="58"/>
      <c r="S3211" s="58"/>
      <c r="T3211" s="58"/>
      <c r="U3211" s="72"/>
      <c r="V3211" s="58"/>
      <c r="W3211" s="58"/>
      <c r="X3211" s="72"/>
      <c r="Y3211" s="122"/>
      <c r="Z3211" s="123"/>
      <c r="AA3211" s="72"/>
      <c r="AB3211" s="59"/>
      <c r="AD3211" s="120"/>
      <c r="AE3211" s="125" t="str">
        <f>Daten!$A$35</f>
        <v>Fredenbeck</v>
      </c>
      <c r="AF3211" s="58"/>
      <c r="AG3211" s="58"/>
      <c r="AH3211" s="58"/>
      <c r="AI3211" s="58"/>
      <c r="AJ3211" s="58"/>
      <c r="AK3211" s="58"/>
    </row>
    <row r="3212" spans="1:37">
      <c r="A3212" s="65" t="s">
        <v>129</v>
      </c>
      <c r="N3212" s="61"/>
      <c r="O3212" s="64" t="s">
        <v>129</v>
      </c>
      <c r="AB3212" s="61"/>
      <c r="AD3212" s="64" t="s">
        <v>130</v>
      </c>
    </row>
    <row r="3213" spans="1:37">
      <c r="A3213" s="57"/>
      <c r="B3213" s="58"/>
      <c r="C3213" s="58"/>
      <c r="D3213" s="58"/>
      <c r="E3213" s="58"/>
      <c r="F3213" s="58"/>
      <c r="G3213" s="58"/>
      <c r="H3213" s="58"/>
      <c r="I3213" s="58"/>
      <c r="J3213" s="58"/>
      <c r="K3213" s="58"/>
      <c r="L3213" s="58"/>
      <c r="M3213" s="58"/>
      <c r="N3213" s="59"/>
      <c r="O3213" s="58"/>
      <c r="P3213" s="58"/>
      <c r="Q3213" s="58"/>
      <c r="R3213" s="58"/>
      <c r="S3213" s="58"/>
      <c r="T3213" s="58"/>
      <c r="U3213" s="58"/>
      <c r="V3213" s="58"/>
      <c r="W3213" s="58"/>
      <c r="X3213" s="58"/>
      <c r="Y3213" s="58"/>
      <c r="Z3213" s="58"/>
      <c r="AA3213" s="58"/>
      <c r="AB3213" s="59"/>
      <c r="AD3213" s="58"/>
      <c r="AE3213" s="126" t="str">
        <f>Daten!$A$32</f>
        <v>05.05.2017</v>
      </c>
      <c r="AF3213" s="58"/>
      <c r="AG3213" s="58"/>
      <c r="AH3213" s="58"/>
      <c r="AI3213" s="58"/>
      <c r="AJ3213" s="58"/>
      <c r="AK3213" s="58"/>
    </row>
    <row r="3214" spans="1:37">
      <c r="A3214" s="51" t="s">
        <v>95</v>
      </c>
      <c r="B3214" s="52"/>
      <c r="C3214" s="52"/>
      <c r="D3214" s="52"/>
      <c r="E3214" s="53"/>
      <c r="F3214" s="54" t="s">
        <v>96</v>
      </c>
      <c r="G3214" s="52"/>
      <c r="H3214" s="52"/>
      <c r="I3214" s="52"/>
      <c r="J3214" s="52"/>
      <c r="K3214" s="52"/>
      <c r="L3214" s="52"/>
      <c r="M3214" s="52"/>
      <c r="N3214" s="52"/>
      <c r="O3214" s="52"/>
      <c r="P3214" s="53"/>
      <c r="Q3214" s="54" t="s">
        <v>97</v>
      </c>
      <c r="R3214" s="52"/>
      <c r="S3214" s="52"/>
      <c r="T3214" s="52"/>
      <c r="U3214" s="52"/>
      <c r="V3214" s="52"/>
      <c r="W3214" s="52"/>
      <c r="X3214" s="52"/>
      <c r="Y3214" s="52"/>
      <c r="Z3214" s="52"/>
      <c r="AA3214" s="52"/>
      <c r="AB3214" s="53"/>
      <c r="AC3214" s="55" t="s">
        <v>98</v>
      </c>
    </row>
    <row r="3215" spans="1:37">
      <c r="A3215" s="57"/>
      <c r="B3215" s="58"/>
      <c r="C3215" s="58"/>
      <c r="D3215" s="58"/>
      <c r="E3215" s="59"/>
      <c r="F3215" s="58"/>
      <c r="G3215" s="58"/>
      <c r="H3215" s="58"/>
      <c r="I3215" s="58"/>
      <c r="J3215" s="58"/>
      <c r="K3215" s="58"/>
      <c r="L3215" s="58"/>
      <c r="M3215" s="58"/>
      <c r="N3215" s="58"/>
      <c r="O3215" s="58"/>
      <c r="P3215" s="59"/>
      <c r="Q3215" s="58"/>
      <c r="R3215" s="58" t="e">
        <f ca="1">SamstagHaupt!P124</f>
        <v>#N/A</v>
      </c>
      <c r="S3215" s="58"/>
      <c r="T3215" s="58"/>
      <c r="U3215" s="58"/>
      <c r="V3215" s="58"/>
      <c r="W3215" s="58"/>
      <c r="X3215" s="58"/>
      <c r="Y3215" s="58"/>
      <c r="Z3215" s="58"/>
      <c r="AA3215" s="58">
        <f>SamstagHaupt!N124</f>
        <v>0</v>
      </c>
      <c r="AB3215" s="59"/>
      <c r="AC3215" s="55" t="s">
        <v>99</v>
      </c>
    </row>
    <row r="3216" spans="1:37" ht="15.95" customHeight="1">
      <c r="A3216" s="60" t="s">
        <v>100</v>
      </c>
      <c r="C3216" s="56" t="e">
        <f ca="1">SamstagHaupt!I124</f>
        <v>#N/A</v>
      </c>
      <c r="M3216" s="61"/>
      <c r="N3216" s="62" t="s">
        <v>101</v>
      </c>
      <c r="O3216" s="63"/>
      <c r="P3216" s="56" t="e">
        <f ca="1">SamstagHaupt!M124</f>
        <v>#N/A</v>
      </c>
      <c r="AB3216" s="61"/>
    </row>
    <row r="3217" spans="1:37">
      <c r="A3217" s="57"/>
      <c r="B3217" s="58"/>
      <c r="C3217" s="58"/>
      <c r="M3217" s="61"/>
      <c r="N3217" s="62"/>
      <c r="AB3217" s="61"/>
      <c r="AD3217" s="64" t="s">
        <v>37</v>
      </c>
      <c r="AG3217" s="64" t="s">
        <v>102</v>
      </c>
      <c r="AJ3217" s="64" t="s">
        <v>39</v>
      </c>
    </row>
    <row r="3218" spans="1:37">
      <c r="A3218" s="65" t="s">
        <v>100</v>
      </c>
      <c r="C3218" s="66"/>
      <c r="D3218" s="67"/>
      <c r="E3218" s="67"/>
      <c r="F3218" s="67"/>
      <c r="G3218" s="67"/>
      <c r="H3218" s="68"/>
      <c r="I3218" s="67"/>
      <c r="J3218" s="67"/>
      <c r="K3218" s="67"/>
      <c r="L3218" s="67"/>
      <c r="M3218" s="68"/>
      <c r="N3218" s="67"/>
      <c r="O3218" s="67"/>
      <c r="P3218" s="67"/>
      <c r="Q3218" s="67"/>
      <c r="R3218" s="68"/>
      <c r="S3218" s="67"/>
      <c r="T3218" s="67"/>
      <c r="U3218" s="67"/>
      <c r="V3218" s="67"/>
      <c r="W3218" s="68"/>
      <c r="X3218" s="67"/>
      <c r="Y3218" s="67"/>
      <c r="Z3218" s="67"/>
      <c r="AA3218" s="67"/>
      <c r="AB3218" s="68"/>
      <c r="AC3218" s="62"/>
      <c r="AD3218" s="69"/>
      <c r="AE3218" s="53"/>
      <c r="AF3218" s="62"/>
      <c r="AG3218" s="69"/>
      <c r="AH3218" s="53"/>
      <c r="AJ3218" s="69"/>
      <c r="AK3218" s="53"/>
    </row>
    <row r="3219" spans="1:37">
      <c r="A3219" s="70" t="s">
        <v>101</v>
      </c>
      <c r="B3219" s="58"/>
      <c r="C3219" s="71"/>
      <c r="D3219" s="72"/>
      <c r="E3219" s="72"/>
      <c r="F3219" s="72"/>
      <c r="G3219" s="72"/>
      <c r="H3219" s="59"/>
      <c r="I3219" s="72"/>
      <c r="J3219" s="72"/>
      <c r="K3219" s="72"/>
      <c r="L3219" s="72"/>
      <c r="M3219" s="59"/>
      <c r="N3219" s="72"/>
      <c r="O3219" s="72"/>
      <c r="P3219" s="72"/>
      <c r="Q3219" s="72"/>
      <c r="R3219" s="59"/>
      <c r="S3219" s="72"/>
      <c r="T3219" s="72"/>
      <c r="U3219" s="72"/>
      <c r="V3219" s="72"/>
      <c r="W3219" s="59"/>
      <c r="X3219" s="72"/>
      <c r="Y3219" s="72"/>
      <c r="Z3219" s="72"/>
      <c r="AA3219" s="72"/>
      <c r="AB3219" s="59"/>
      <c r="AC3219" s="62"/>
      <c r="AD3219" s="462">
        <f>SamstagHaupt!C124</f>
        <v>26</v>
      </c>
      <c r="AE3219" s="463"/>
      <c r="AF3219" s="62"/>
      <c r="AG3219" s="462">
        <f>SamstagHaupt!E124</f>
        <v>0</v>
      </c>
      <c r="AH3219" s="463"/>
      <c r="AJ3219" s="462">
        <f>SamstagHaupt!F124</f>
        <v>0</v>
      </c>
      <c r="AK3219" s="463"/>
    </row>
    <row r="3220" spans="1:37">
      <c r="A3220" s="65" t="s">
        <v>100</v>
      </c>
      <c r="C3220" s="66"/>
      <c r="D3220" s="67"/>
      <c r="E3220" s="67"/>
      <c r="F3220" s="67"/>
      <c r="G3220" s="67"/>
      <c r="H3220" s="68"/>
      <c r="I3220" s="67"/>
      <c r="J3220" s="67"/>
      <c r="K3220" s="67"/>
      <c r="L3220" s="67"/>
      <c r="M3220" s="68"/>
      <c r="N3220" s="67"/>
      <c r="O3220" s="67"/>
      <c r="P3220" s="67"/>
      <c r="Q3220" s="67"/>
      <c r="R3220" s="68"/>
      <c r="S3220" s="67"/>
      <c r="T3220" s="67"/>
      <c r="U3220" s="67"/>
      <c r="V3220" s="67"/>
      <c r="W3220" s="68"/>
      <c r="X3220" s="67"/>
      <c r="Y3220" s="67"/>
      <c r="Z3220" s="67"/>
      <c r="AA3220" s="67"/>
      <c r="AB3220" s="68"/>
      <c r="AC3220" s="62"/>
      <c r="AD3220" s="57"/>
      <c r="AE3220" s="59"/>
      <c r="AF3220" s="62"/>
      <c r="AG3220" s="57"/>
      <c r="AH3220" s="59"/>
      <c r="AJ3220" s="57"/>
      <c r="AK3220" s="59"/>
    </row>
    <row r="3221" spans="1:37">
      <c r="A3221" s="70" t="s">
        <v>101</v>
      </c>
      <c r="B3221" s="58"/>
      <c r="C3221" s="71"/>
      <c r="D3221" s="72"/>
      <c r="E3221" s="72"/>
      <c r="F3221" s="72"/>
      <c r="G3221" s="72"/>
      <c r="H3221" s="59"/>
      <c r="I3221" s="72"/>
      <c r="J3221" s="72"/>
      <c r="K3221" s="72"/>
      <c r="L3221" s="72"/>
      <c r="M3221" s="59"/>
      <c r="N3221" s="72"/>
      <c r="O3221" s="72"/>
      <c r="P3221" s="72"/>
      <c r="Q3221" s="72"/>
      <c r="R3221" s="59"/>
      <c r="S3221" s="72"/>
      <c r="T3221" s="72"/>
      <c r="U3221" s="72"/>
      <c r="V3221" s="72"/>
      <c r="W3221" s="59"/>
      <c r="X3221" s="72"/>
      <c r="Y3221" s="72"/>
      <c r="Z3221" s="72"/>
      <c r="AA3221" s="72"/>
      <c r="AB3221" s="59"/>
      <c r="AC3221" s="62"/>
      <c r="AD3221" s="62"/>
      <c r="AE3221" s="62"/>
      <c r="AF3221" s="62"/>
      <c r="AG3221" s="62"/>
    </row>
    <row r="3222" spans="1:37">
      <c r="A3222" s="65" t="s">
        <v>100</v>
      </c>
      <c r="C3222" s="66"/>
      <c r="D3222" s="67"/>
      <c r="E3222" s="67"/>
      <c r="F3222" s="67"/>
      <c r="G3222" s="67"/>
      <c r="H3222" s="68"/>
      <c r="I3222" s="67"/>
      <c r="J3222" s="67"/>
      <c r="K3222" s="67"/>
      <c r="L3222" s="67"/>
      <c r="M3222" s="68"/>
      <c r="N3222" s="67"/>
      <c r="O3222" s="67"/>
      <c r="P3222" s="67"/>
      <c r="Q3222" s="67"/>
      <c r="R3222" s="68"/>
      <c r="S3222" s="67"/>
      <c r="T3222" s="67"/>
      <c r="U3222" s="67"/>
      <c r="V3222" s="67"/>
      <c r="W3222" s="68"/>
      <c r="X3222" s="67"/>
      <c r="Y3222" s="67"/>
      <c r="Z3222" s="67"/>
      <c r="AA3222" s="67"/>
      <c r="AB3222" s="68"/>
      <c r="AC3222" s="62"/>
      <c r="AD3222" s="73" t="s">
        <v>103</v>
      </c>
      <c r="AE3222" s="62"/>
      <c r="AF3222" s="62"/>
      <c r="AG3222" s="62"/>
    </row>
    <row r="3223" spans="1:37">
      <c r="A3223" s="70" t="s">
        <v>101</v>
      </c>
      <c r="B3223" s="58"/>
      <c r="C3223" s="71"/>
      <c r="D3223" s="72"/>
      <c r="E3223" s="72"/>
      <c r="F3223" s="72"/>
      <c r="G3223" s="72"/>
      <c r="H3223" s="59"/>
      <c r="I3223" s="72"/>
      <c r="J3223" s="72"/>
      <c r="K3223" s="72"/>
      <c r="L3223" s="72"/>
      <c r="M3223" s="59"/>
      <c r="N3223" s="72"/>
      <c r="O3223" s="72"/>
      <c r="P3223" s="72"/>
      <c r="Q3223" s="72"/>
      <c r="R3223" s="59"/>
      <c r="S3223" s="72"/>
      <c r="T3223" s="72"/>
      <c r="U3223" s="72"/>
      <c r="V3223" s="72"/>
      <c r="W3223" s="59"/>
      <c r="X3223" s="72"/>
      <c r="Y3223" s="72"/>
      <c r="Z3223" s="72"/>
      <c r="AA3223" s="72"/>
      <c r="AB3223" s="59"/>
      <c r="AC3223" s="62"/>
      <c r="AD3223" s="62"/>
      <c r="AE3223" s="62"/>
      <c r="AF3223" s="62"/>
      <c r="AG3223" s="62"/>
    </row>
    <row r="3224" spans="1:37">
      <c r="A3224" s="65" t="s">
        <v>100</v>
      </c>
      <c r="C3224" s="66"/>
      <c r="D3224" s="67"/>
      <c r="E3224" s="67"/>
      <c r="F3224" s="67"/>
      <c r="G3224" s="67"/>
      <c r="H3224" s="68"/>
      <c r="I3224" s="67"/>
      <c r="J3224" s="67"/>
      <c r="K3224" s="67"/>
      <c r="L3224" s="67"/>
      <c r="M3224" s="68"/>
      <c r="N3224" s="67"/>
      <c r="O3224" s="67"/>
      <c r="P3224" s="67"/>
      <c r="Q3224" s="67"/>
      <c r="R3224" s="68"/>
      <c r="S3224" s="67"/>
      <c r="T3224" s="67"/>
      <c r="U3224" s="67"/>
      <c r="V3224" s="67"/>
      <c r="W3224" s="68"/>
      <c r="X3224" s="67"/>
      <c r="Y3224" s="67"/>
      <c r="Z3224" s="67"/>
      <c r="AA3224" s="67"/>
      <c r="AB3224" s="68"/>
      <c r="AC3224" s="62"/>
      <c r="AD3224" s="74" t="str">
        <f>Daten!$A$31</f>
        <v>DM Senioren 2017</v>
      </c>
      <c r="AE3224" s="58"/>
      <c r="AF3224" s="58"/>
      <c r="AG3224" s="58"/>
      <c r="AH3224" s="58"/>
      <c r="AI3224" s="58"/>
      <c r="AJ3224" s="58"/>
      <c r="AK3224" s="58"/>
    </row>
    <row r="3225" spans="1:37">
      <c r="A3225" s="70" t="s">
        <v>101</v>
      </c>
      <c r="B3225" s="58"/>
      <c r="C3225" s="71"/>
      <c r="D3225" s="72"/>
      <c r="E3225" s="72"/>
      <c r="F3225" s="72"/>
      <c r="G3225" s="72"/>
      <c r="H3225" s="59"/>
      <c r="I3225" s="72"/>
      <c r="J3225" s="72"/>
      <c r="K3225" s="72"/>
      <c r="L3225" s="72"/>
      <c r="M3225" s="59"/>
      <c r="N3225" s="72"/>
      <c r="O3225" s="72"/>
      <c r="P3225" s="72"/>
      <c r="Q3225" s="72"/>
      <c r="R3225" s="59"/>
      <c r="S3225" s="72"/>
      <c r="T3225" s="72"/>
      <c r="U3225" s="72"/>
      <c r="V3225" s="72"/>
      <c r="W3225" s="59"/>
      <c r="X3225" s="72"/>
      <c r="Y3225" s="72"/>
      <c r="Z3225" s="72"/>
      <c r="AA3225" s="72"/>
      <c r="AB3225" s="59"/>
      <c r="AC3225" s="62"/>
      <c r="AD3225" s="75">
        <f>SamstagHaupt!G124</f>
        <v>0</v>
      </c>
      <c r="AE3225" s="76"/>
      <c r="AF3225" s="76"/>
      <c r="AG3225" s="75" t="s">
        <v>34</v>
      </c>
      <c r="AH3225" s="76"/>
      <c r="AI3225" s="76"/>
      <c r="AJ3225" s="76"/>
      <c r="AK3225" s="76"/>
    </row>
    <row r="3226" spans="1:37">
      <c r="A3226" s="65" t="s">
        <v>100</v>
      </c>
      <c r="C3226" s="66"/>
      <c r="D3226" s="67"/>
      <c r="E3226" s="67"/>
      <c r="F3226" s="67"/>
      <c r="G3226" s="67"/>
      <c r="H3226" s="68"/>
      <c r="I3226" s="67"/>
      <c r="J3226" s="67"/>
      <c r="K3226" s="67"/>
      <c r="L3226" s="67"/>
      <c r="M3226" s="68"/>
      <c r="N3226" s="67"/>
      <c r="O3226" s="67"/>
      <c r="P3226" s="67"/>
      <c r="Q3226" s="67"/>
      <c r="R3226" s="68"/>
      <c r="S3226" s="67"/>
      <c r="T3226" s="67"/>
      <c r="U3226" s="67"/>
      <c r="V3226" s="67"/>
      <c r="W3226" s="68"/>
      <c r="X3226" s="67"/>
      <c r="Y3226" s="67"/>
      <c r="Z3226" s="67"/>
      <c r="AA3226" s="67"/>
      <c r="AB3226" s="68"/>
      <c r="AC3226" s="62"/>
      <c r="AD3226" s="77"/>
      <c r="AE3226" s="62"/>
      <c r="AF3226" s="62"/>
      <c r="AG3226" s="62"/>
      <c r="AH3226" s="62"/>
      <c r="AI3226" s="62"/>
      <c r="AJ3226" s="62"/>
      <c r="AK3226" s="62"/>
    </row>
    <row r="3227" spans="1:37">
      <c r="A3227" s="70" t="s">
        <v>101</v>
      </c>
      <c r="B3227" s="58"/>
      <c r="C3227" s="71"/>
      <c r="D3227" s="72"/>
      <c r="E3227" s="72"/>
      <c r="F3227" s="72"/>
      <c r="G3227" s="72"/>
      <c r="H3227" s="59"/>
      <c r="I3227" s="72"/>
      <c r="J3227" s="72"/>
      <c r="K3227" s="72"/>
      <c r="L3227" s="72"/>
      <c r="M3227" s="59"/>
      <c r="N3227" s="72"/>
      <c r="O3227" s="72"/>
      <c r="P3227" s="72"/>
      <c r="Q3227" s="72"/>
      <c r="R3227" s="59"/>
      <c r="S3227" s="72"/>
      <c r="T3227" s="72"/>
      <c r="U3227" s="72"/>
      <c r="V3227" s="72"/>
      <c r="W3227" s="59"/>
      <c r="X3227" s="72"/>
      <c r="Y3227" s="72"/>
      <c r="Z3227" s="72"/>
      <c r="AA3227" s="72"/>
      <c r="AB3227" s="59"/>
      <c r="AC3227" s="62"/>
      <c r="AD3227" s="78" t="s">
        <v>104</v>
      </c>
      <c r="AE3227" s="76"/>
      <c r="AF3227" s="76"/>
      <c r="AG3227" s="76"/>
      <c r="AH3227" s="79"/>
      <c r="AI3227" s="76"/>
      <c r="AJ3227" s="76"/>
      <c r="AK3227" s="80"/>
    </row>
    <row r="3228" spans="1:37">
      <c r="D3228" s="64"/>
      <c r="AD3228" s="81"/>
      <c r="AE3228" s="52"/>
      <c r="AF3228" s="52"/>
      <c r="AG3228" s="52"/>
      <c r="AH3228" s="82"/>
      <c r="AI3228" s="52"/>
      <c r="AJ3228" s="52"/>
      <c r="AK3228" s="53"/>
    </row>
    <row r="3229" spans="1:37">
      <c r="A3229" s="83" t="s">
        <v>105</v>
      </c>
      <c r="B3229" s="76"/>
      <c r="C3229" s="80"/>
      <c r="D3229" s="84"/>
      <c r="E3229" s="84" t="s">
        <v>100</v>
      </c>
      <c r="F3229" s="85" t="s">
        <v>21</v>
      </c>
      <c r="G3229" s="84" t="s">
        <v>101</v>
      </c>
      <c r="H3229" s="86"/>
      <c r="I3229" s="84" t="s">
        <v>106</v>
      </c>
      <c r="J3229" s="84"/>
      <c r="K3229" s="84"/>
      <c r="L3229" s="84"/>
      <c r="M3229" s="86"/>
      <c r="N3229" s="84" t="s">
        <v>107</v>
      </c>
      <c r="O3229" s="84"/>
      <c r="P3229" s="84"/>
      <c r="Q3229" s="84"/>
      <c r="R3229" s="86"/>
      <c r="S3229" s="73"/>
      <c r="T3229" s="73"/>
      <c r="AD3229" s="87" t="s">
        <v>108</v>
      </c>
      <c r="AE3229" s="58"/>
      <c r="AF3229" s="58"/>
      <c r="AG3229" s="58"/>
      <c r="AH3229" s="72"/>
      <c r="AI3229" s="58"/>
      <c r="AJ3229" s="58"/>
      <c r="AK3229" s="59"/>
    </row>
    <row r="3230" spans="1:37">
      <c r="A3230" s="60"/>
      <c r="C3230" s="61"/>
      <c r="H3230" s="61"/>
      <c r="M3230" s="61"/>
      <c r="N3230" s="88"/>
      <c r="O3230" s="89"/>
      <c r="P3230" s="89"/>
      <c r="Q3230" s="89"/>
      <c r="R3230" s="90"/>
      <c r="S3230" s="62"/>
      <c r="T3230" s="56" t="s">
        <v>109</v>
      </c>
      <c r="AD3230" s="91"/>
      <c r="AE3230" s="62"/>
      <c r="AF3230" s="62"/>
      <c r="AG3230" s="62"/>
      <c r="AH3230" s="92"/>
      <c r="AI3230" s="62"/>
      <c r="AJ3230" s="62"/>
      <c r="AK3230" s="61"/>
    </row>
    <row r="3231" spans="1:37">
      <c r="A3231" s="93" t="s">
        <v>110</v>
      </c>
      <c r="B3231" s="58"/>
      <c r="C3231" s="59"/>
      <c r="D3231" s="58"/>
      <c r="E3231" s="58"/>
      <c r="F3231" s="94" t="s">
        <v>21</v>
      </c>
      <c r="G3231" s="58"/>
      <c r="H3231" s="59"/>
      <c r="I3231" s="58"/>
      <c r="J3231" s="58"/>
      <c r="K3231" s="94" t="s">
        <v>21</v>
      </c>
      <c r="L3231" s="58"/>
      <c r="M3231" s="59"/>
      <c r="N3231" s="95"/>
      <c r="O3231" s="95"/>
      <c r="P3231" s="96"/>
      <c r="Q3231" s="97"/>
      <c r="R3231" s="98"/>
      <c r="S3231" s="62"/>
      <c r="T3231" s="62"/>
      <c r="AD3231" s="87" t="s">
        <v>111</v>
      </c>
      <c r="AE3231" s="58"/>
      <c r="AF3231" s="58"/>
      <c r="AG3231" s="58"/>
      <c r="AH3231" s="72"/>
      <c r="AI3231" s="58"/>
      <c r="AJ3231" s="58"/>
      <c r="AK3231" s="59"/>
    </row>
    <row r="3232" spans="1:37">
      <c r="A3232" s="60"/>
      <c r="C3232" s="61"/>
      <c r="H3232" s="61"/>
      <c r="K3232" s="99"/>
      <c r="M3232" s="61"/>
      <c r="N3232" s="62"/>
      <c r="Q3232" s="100"/>
      <c r="R3232" s="61"/>
      <c r="S3232" s="62"/>
      <c r="T3232" s="58"/>
      <c r="U3232" s="58"/>
      <c r="V3232" s="58"/>
      <c r="W3232" s="58"/>
      <c r="X3232" s="58"/>
      <c r="Y3232" s="58"/>
      <c r="Z3232" s="58"/>
      <c r="AA3232" s="58"/>
      <c r="AB3232" s="58"/>
      <c r="AC3232" s="62"/>
      <c r="AD3232" s="91"/>
      <c r="AE3232" s="62"/>
      <c r="AF3232" s="62"/>
      <c r="AG3232" s="62"/>
      <c r="AH3232" s="92"/>
      <c r="AI3232" s="62"/>
      <c r="AJ3232" s="62"/>
      <c r="AK3232" s="61"/>
    </row>
    <row r="3233" spans="1:37">
      <c r="A3233" s="93" t="s">
        <v>112</v>
      </c>
      <c r="B3233" s="58"/>
      <c r="C3233" s="59"/>
      <c r="D3233" s="58"/>
      <c r="E3233" s="58"/>
      <c r="F3233" s="94" t="s">
        <v>21</v>
      </c>
      <c r="G3233" s="58"/>
      <c r="H3233" s="59"/>
      <c r="I3233" s="58"/>
      <c r="J3233" s="58"/>
      <c r="K3233" s="94" t="s">
        <v>21</v>
      </c>
      <c r="L3233" s="58"/>
      <c r="M3233" s="59"/>
      <c r="N3233" s="58"/>
      <c r="O3233" s="58"/>
      <c r="P3233" s="94" t="s">
        <v>21</v>
      </c>
      <c r="Q3233" s="101"/>
      <c r="R3233" s="59"/>
      <c r="S3233" s="62"/>
      <c r="T3233" s="62"/>
      <c r="AD3233" s="87" t="s">
        <v>113</v>
      </c>
      <c r="AE3233" s="58"/>
      <c r="AF3233" s="58"/>
      <c r="AG3233" s="58"/>
      <c r="AH3233" s="72"/>
      <c r="AI3233" s="58"/>
      <c r="AJ3233" s="58"/>
      <c r="AK3233" s="59"/>
    </row>
    <row r="3234" spans="1:37">
      <c r="AD3234" s="91" t="s">
        <v>114</v>
      </c>
      <c r="AE3234" s="62"/>
      <c r="AF3234" s="62"/>
      <c r="AG3234" s="62"/>
      <c r="AH3234" s="92"/>
      <c r="AI3234" s="62"/>
      <c r="AJ3234" s="62"/>
      <c r="AK3234" s="61"/>
    </row>
    <row r="3235" spans="1:37">
      <c r="A3235" s="102"/>
      <c r="B3235" s="76"/>
      <c r="C3235" s="76"/>
      <c r="D3235" s="76"/>
      <c r="E3235" s="76" t="s">
        <v>100</v>
      </c>
      <c r="F3235" s="76"/>
      <c r="G3235" s="76"/>
      <c r="H3235" s="76"/>
      <c r="I3235" s="76"/>
      <c r="J3235" s="76"/>
      <c r="K3235" s="76"/>
      <c r="L3235" s="76"/>
      <c r="M3235" s="76"/>
      <c r="N3235" s="85" t="s">
        <v>40</v>
      </c>
      <c r="O3235" s="76"/>
      <c r="P3235" s="76"/>
      <c r="Q3235" s="76"/>
      <c r="R3235" s="76"/>
      <c r="S3235" s="76"/>
      <c r="T3235" s="76" t="s">
        <v>101</v>
      </c>
      <c r="U3235" s="76"/>
      <c r="V3235" s="76"/>
      <c r="W3235" s="76"/>
      <c r="X3235" s="76"/>
      <c r="Y3235" s="76"/>
      <c r="Z3235" s="76"/>
      <c r="AA3235" s="76"/>
      <c r="AB3235" s="80"/>
      <c r="AD3235" s="87" t="s">
        <v>115</v>
      </c>
      <c r="AE3235" s="58"/>
      <c r="AF3235" s="58"/>
      <c r="AG3235" s="58"/>
      <c r="AH3235" s="72"/>
      <c r="AI3235" s="58"/>
      <c r="AJ3235" s="58"/>
      <c r="AK3235" s="59"/>
    </row>
    <row r="3236" spans="1:37">
      <c r="A3236" s="103" t="s">
        <v>116</v>
      </c>
      <c r="B3236" s="104" t="s">
        <v>117</v>
      </c>
      <c r="C3236" s="104"/>
      <c r="D3236" s="104"/>
      <c r="E3236" s="104"/>
      <c r="F3236" s="104"/>
      <c r="G3236" s="105"/>
      <c r="H3236" s="104" t="s">
        <v>118</v>
      </c>
      <c r="I3236" s="104"/>
      <c r="J3236" s="105"/>
      <c r="K3236" s="106" t="s">
        <v>119</v>
      </c>
      <c r="L3236" s="107" t="s">
        <v>120</v>
      </c>
      <c r="M3236" s="108"/>
      <c r="N3236" s="109" t="s">
        <v>94</v>
      </c>
      <c r="O3236" s="105" t="s">
        <v>116</v>
      </c>
      <c r="P3236" s="104" t="s">
        <v>117</v>
      </c>
      <c r="Q3236" s="104"/>
      <c r="R3236" s="104"/>
      <c r="S3236" s="104"/>
      <c r="T3236" s="104"/>
      <c r="U3236" s="105"/>
      <c r="V3236" s="104" t="s">
        <v>118</v>
      </c>
      <c r="W3236" s="104"/>
      <c r="X3236" s="105"/>
      <c r="Y3236" s="106" t="s">
        <v>119</v>
      </c>
      <c r="Z3236" s="107" t="s">
        <v>120</v>
      </c>
      <c r="AA3236" s="108"/>
      <c r="AB3236" s="109" t="s">
        <v>94</v>
      </c>
    </row>
    <row r="3237" spans="1:37">
      <c r="A3237" s="110" t="s">
        <v>121</v>
      </c>
      <c r="B3237" s="111"/>
      <c r="C3237" s="111"/>
      <c r="D3237" s="111"/>
      <c r="E3237" s="111"/>
      <c r="F3237" s="111"/>
      <c r="G3237" s="112"/>
      <c r="H3237" s="111"/>
      <c r="I3237" s="111"/>
      <c r="J3237" s="112"/>
      <c r="K3237" s="113"/>
      <c r="L3237" s="114"/>
      <c r="M3237" s="115"/>
      <c r="N3237" s="116"/>
      <c r="O3237" s="117" t="s">
        <v>121</v>
      </c>
      <c r="P3237" s="111"/>
      <c r="Q3237" s="111"/>
      <c r="R3237" s="111"/>
      <c r="S3237" s="111"/>
      <c r="T3237" s="111"/>
      <c r="U3237" s="112"/>
      <c r="V3237" s="111"/>
      <c r="W3237" s="111"/>
      <c r="X3237" s="112"/>
      <c r="Y3237" s="113"/>
      <c r="Z3237" s="114"/>
      <c r="AA3237" s="115"/>
      <c r="AB3237" s="116"/>
      <c r="AD3237" s="64" t="s">
        <v>122</v>
      </c>
    </row>
    <row r="3238" spans="1:37">
      <c r="A3238" s="110" t="s">
        <v>123</v>
      </c>
      <c r="B3238" s="111"/>
      <c r="C3238" s="111"/>
      <c r="D3238" s="111"/>
      <c r="E3238" s="111"/>
      <c r="F3238" s="111"/>
      <c r="G3238" s="112"/>
      <c r="H3238" s="111"/>
      <c r="I3238" s="111"/>
      <c r="J3238" s="112"/>
      <c r="K3238" s="118"/>
      <c r="L3238" s="119"/>
      <c r="M3238" s="112"/>
      <c r="N3238" s="116"/>
      <c r="O3238" s="117" t="s">
        <v>123</v>
      </c>
      <c r="P3238" s="111"/>
      <c r="Q3238" s="111"/>
      <c r="R3238" s="111"/>
      <c r="S3238" s="111"/>
      <c r="T3238" s="111"/>
      <c r="U3238" s="112"/>
      <c r="V3238" s="111"/>
      <c r="W3238" s="111"/>
      <c r="X3238" s="112"/>
      <c r="Y3238" s="118"/>
      <c r="Z3238" s="119"/>
      <c r="AA3238" s="112"/>
      <c r="AB3238" s="116"/>
      <c r="AD3238" s="120"/>
      <c r="AE3238" s="58"/>
      <c r="AF3238" s="58"/>
      <c r="AG3238" s="58"/>
      <c r="AH3238" s="58"/>
      <c r="AI3238" s="58"/>
      <c r="AJ3238" s="58"/>
      <c r="AK3238" s="58"/>
    </row>
    <row r="3239" spans="1:37">
      <c r="A3239" s="110" t="s">
        <v>124</v>
      </c>
      <c r="B3239" s="111"/>
      <c r="C3239" s="111"/>
      <c r="D3239" s="111"/>
      <c r="E3239" s="111"/>
      <c r="F3239" s="111"/>
      <c r="G3239" s="112"/>
      <c r="H3239" s="111"/>
      <c r="I3239" s="111"/>
      <c r="J3239" s="112"/>
      <c r="K3239" s="118"/>
      <c r="L3239" s="119"/>
      <c r="M3239" s="112"/>
      <c r="N3239" s="116"/>
      <c r="O3239" s="117" t="s">
        <v>124</v>
      </c>
      <c r="P3239" s="111"/>
      <c r="Q3239" s="111"/>
      <c r="R3239" s="111"/>
      <c r="S3239" s="111"/>
      <c r="T3239" s="111"/>
      <c r="U3239" s="112"/>
      <c r="V3239" s="111"/>
      <c r="W3239" s="111"/>
      <c r="X3239" s="112"/>
      <c r="Y3239" s="118"/>
      <c r="Z3239" s="119"/>
      <c r="AA3239" s="112"/>
      <c r="AB3239" s="116"/>
      <c r="AD3239" s="64" t="s">
        <v>96</v>
      </c>
    </row>
    <row r="3240" spans="1:37">
      <c r="A3240" s="110" t="s">
        <v>125</v>
      </c>
      <c r="B3240" s="111"/>
      <c r="C3240" s="111"/>
      <c r="D3240" s="111"/>
      <c r="E3240" s="111"/>
      <c r="F3240" s="111"/>
      <c r="G3240" s="112"/>
      <c r="H3240" s="111"/>
      <c r="I3240" s="111"/>
      <c r="J3240" s="112"/>
      <c r="K3240" s="118"/>
      <c r="L3240" s="119"/>
      <c r="M3240" s="112"/>
      <c r="N3240" s="116"/>
      <c r="O3240" s="117" t="s">
        <v>125</v>
      </c>
      <c r="P3240" s="111"/>
      <c r="Q3240" s="111"/>
      <c r="R3240" s="111"/>
      <c r="S3240" s="111"/>
      <c r="T3240" s="111"/>
      <c r="U3240" s="112"/>
      <c r="V3240" s="111"/>
      <c r="W3240" s="111"/>
      <c r="X3240" s="112"/>
      <c r="Y3240" s="118"/>
      <c r="Z3240" s="119"/>
      <c r="AA3240" s="112"/>
      <c r="AB3240" s="116"/>
      <c r="AD3240" s="120"/>
      <c r="AE3240" s="58"/>
      <c r="AF3240" s="58"/>
      <c r="AG3240" s="58"/>
      <c r="AH3240" s="58"/>
      <c r="AI3240" s="58"/>
      <c r="AJ3240" s="58"/>
      <c r="AK3240" s="58"/>
    </row>
    <row r="3241" spans="1:37">
      <c r="A3241" s="110" t="s">
        <v>126</v>
      </c>
      <c r="B3241" s="111"/>
      <c r="C3241" s="111"/>
      <c r="D3241" s="111"/>
      <c r="E3241" s="111"/>
      <c r="F3241" s="111"/>
      <c r="G3241" s="112"/>
      <c r="H3241" s="111"/>
      <c r="I3241" s="111"/>
      <c r="J3241" s="112"/>
      <c r="K3241" s="118"/>
      <c r="L3241" s="119"/>
      <c r="M3241" s="112"/>
      <c r="N3241" s="116"/>
      <c r="O3241" s="117" t="s">
        <v>126</v>
      </c>
      <c r="P3241" s="111"/>
      <c r="Q3241" s="111"/>
      <c r="R3241" s="111"/>
      <c r="S3241" s="111"/>
      <c r="T3241" s="111"/>
      <c r="U3241" s="112"/>
      <c r="V3241" s="111"/>
      <c r="W3241" s="111"/>
      <c r="X3241" s="112"/>
      <c r="Y3241" s="118"/>
      <c r="Z3241" s="119"/>
      <c r="AA3241" s="112"/>
      <c r="AB3241" s="116"/>
      <c r="AD3241" s="64" t="s">
        <v>127</v>
      </c>
    </row>
    <row r="3242" spans="1:37">
      <c r="A3242" s="121" t="s">
        <v>128</v>
      </c>
      <c r="B3242" s="58"/>
      <c r="C3242" s="58"/>
      <c r="D3242" s="58"/>
      <c r="E3242" s="58"/>
      <c r="F3242" s="58"/>
      <c r="G3242" s="72"/>
      <c r="H3242" s="58"/>
      <c r="I3242" s="58"/>
      <c r="J3242" s="72"/>
      <c r="K3242" s="122"/>
      <c r="L3242" s="123"/>
      <c r="M3242" s="72"/>
      <c r="N3242" s="59"/>
      <c r="O3242" s="124" t="s">
        <v>128</v>
      </c>
      <c r="P3242" s="58"/>
      <c r="Q3242" s="58"/>
      <c r="R3242" s="58"/>
      <c r="S3242" s="58"/>
      <c r="T3242" s="58"/>
      <c r="U3242" s="72"/>
      <c r="V3242" s="58"/>
      <c r="W3242" s="58"/>
      <c r="X3242" s="72"/>
      <c r="Y3242" s="122"/>
      <c r="Z3242" s="123"/>
      <c r="AA3242" s="72"/>
      <c r="AB3242" s="59"/>
      <c r="AD3242" s="120"/>
      <c r="AE3242" s="125" t="str">
        <f>Daten!$A$35</f>
        <v>Fredenbeck</v>
      </c>
      <c r="AF3242" s="58"/>
      <c r="AG3242" s="58"/>
      <c r="AH3242" s="58"/>
      <c r="AI3242" s="58"/>
      <c r="AJ3242" s="58"/>
      <c r="AK3242" s="58"/>
    </row>
    <row r="3243" spans="1:37">
      <c r="A3243" s="65" t="s">
        <v>129</v>
      </c>
      <c r="N3243" s="61"/>
      <c r="O3243" s="64" t="s">
        <v>129</v>
      </c>
      <c r="AB3243" s="61"/>
      <c r="AD3243" s="64" t="s">
        <v>130</v>
      </c>
    </row>
    <row r="3244" spans="1:37">
      <c r="A3244" s="57"/>
      <c r="B3244" s="58"/>
      <c r="C3244" s="58"/>
      <c r="D3244" s="58"/>
      <c r="E3244" s="58"/>
      <c r="F3244" s="58"/>
      <c r="G3244" s="58"/>
      <c r="H3244" s="58"/>
      <c r="I3244" s="58"/>
      <c r="J3244" s="58"/>
      <c r="K3244" s="58"/>
      <c r="L3244" s="58"/>
      <c r="M3244" s="58"/>
      <c r="N3244" s="59"/>
      <c r="O3244" s="58"/>
      <c r="P3244" s="58"/>
      <c r="Q3244" s="58"/>
      <c r="R3244" s="58"/>
      <c r="S3244" s="58"/>
      <c r="T3244" s="58"/>
      <c r="U3244" s="58"/>
      <c r="V3244" s="58"/>
      <c r="W3244" s="58"/>
      <c r="X3244" s="58"/>
      <c r="Y3244" s="58"/>
      <c r="Z3244" s="58"/>
      <c r="AA3244" s="58"/>
      <c r="AB3244" s="59"/>
      <c r="AD3244" s="58"/>
      <c r="AE3244" s="126" t="str">
        <f>Daten!$A$32</f>
        <v>05.05.2017</v>
      </c>
      <c r="AF3244" s="58"/>
      <c r="AG3244" s="58"/>
      <c r="AH3244" s="58"/>
      <c r="AI3244" s="58"/>
      <c r="AJ3244" s="58"/>
      <c r="AK3244" s="58"/>
    </row>
    <row r="3246" spans="1:37">
      <c r="A3246" s="51" t="s">
        <v>95</v>
      </c>
      <c r="B3246" s="52"/>
      <c r="C3246" s="52"/>
      <c r="D3246" s="52"/>
      <c r="E3246" s="53"/>
      <c r="F3246" s="54" t="s">
        <v>96</v>
      </c>
      <c r="G3246" s="52"/>
      <c r="H3246" s="52"/>
      <c r="I3246" s="52"/>
      <c r="J3246" s="52"/>
      <c r="K3246" s="52"/>
      <c r="L3246" s="52"/>
      <c r="M3246" s="52"/>
      <c r="N3246" s="52"/>
      <c r="O3246" s="52"/>
      <c r="P3246" s="53"/>
      <c r="Q3246" s="54" t="s">
        <v>97</v>
      </c>
      <c r="R3246" s="52"/>
      <c r="S3246" s="52"/>
      <c r="T3246" s="52"/>
      <c r="U3246" s="52"/>
      <c r="V3246" s="52"/>
      <c r="W3246" s="52"/>
      <c r="X3246" s="52"/>
      <c r="Y3246" s="52"/>
      <c r="Z3246" s="52"/>
      <c r="AA3246" s="52"/>
      <c r="AB3246" s="53"/>
      <c r="AC3246" s="55" t="s">
        <v>98</v>
      </c>
    </row>
    <row r="3247" spans="1:37">
      <c r="A3247" s="57"/>
      <c r="B3247" s="58"/>
      <c r="C3247" s="58"/>
      <c r="D3247" s="58"/>
      <c r="E3247" s="59"/>
      <c r="F3247" s="58"/>
      <c r="G3247" s="58"/>
      <c r="H3247" s="58"/>
      <c r="I3247" s="58"/>
      <c r="J3247" s="58"/>
      <c r="K3247" s="58"/>
      <c r="L3247" s="58"/>
      <c r="M3247" s="58"/>
      <c r="N3247" s="58"/>
      <c r="O3247" s="58"/>
      <c r="P3247" s="59"/>
      <c r="Q3247" s="58"/>
      <c r="R3247" s="58" t="e">
        <f ca="1">SamstagHaupt!P125</f>
        <v>#N/A</v>
      </c>
      <c r="S3247" s="58"/>
      <c r="T3247" s="58"/>
      <c r="U3247" s="58"/>
      <c r="V3247" s="58"/>
      <c r="W3247" s="58"/>
      <c r="X3247" s="58"/>
      <c r="Y3247" s="58"/>
      <c r="Z3247" s="58"/>
      <c r="AA3247" s="58">
        <f>SamstagHaupt!N125</f>
        <v>0</v>
      </c>
      <c r="AB3247" s="59"/>
      <c r="AC3247" s="55" t="s">
        <v>99</v>
      </c>
    </row>
    <row r="3248" spans="1:37" ht="15.95" customHeight="1">
      <c r="A3248" s="60" t="s">
        <v>100</v>
      </c>
      <c r="C3248" s="56" t="e">
        <f ca="1">SamstagHaupt!I125</f>
        <v>#N/A</v>
      </c>
      <c r="M3248" s="61"/>
      <c r="N3248" s="62" t="s">
        <v>101</v>
      </c>
      <c r="O3248" s="63"/>
      <c r="P3248" s="56" t="e">
        <f ca="1">SamstagHaupt!M125</f>
        <v>#N/A</v>
      </c>
      <c r="AB3248" s="61"/>
    </row>
    <row r="3249" spans="1:37">
      <c r="A3249" s="57"/>
      <c r="B3249" s="58"/>
      <c r="C3249" s="58"/>
      <c r="M3249" s="61"/>
      <c r="N3249" s="62"/>
      <c r="AB3249" s="61"/>
      <c r="AD3249" s="64" t="s">
        <v>37</v>
      </c>
      <c r="AG3249" s="64" t="s">
        <v>102</v>
      </c>
      <c r="AJ3249" s="64" t="s">
        <v>39</v>
      </c>
    </row>
    <row r="3250" spans="1:37">
      <c r="A3250" s="65" t="s">
        <v>100</v>
      </c>
      <c r="C3250" s="66"/>
      <c r="D3250" s="67"/>
      <c r="E3250" s="67"/>
      <c r="F3250" s="67"/>
      <c r="G3250" s="67"/>
      <c r="H3250" s="68"/>
      <c r="I3250" s="67"/>
      <c r="J3250" s="67"/>
      <c r="K3250" s="67"/>
      <c r="L3250" s="67"/>
      <c r="M3250" s="68"/>
      <c r="N3250" s="67"/>
      <c r="O3250" s="67"/>
      <c r="P3250" s="67"/>
      <c r="Q3250" s="67"/>
      <c r="R3250" s="68"/>
      <c r="S3250" s="67"/>
      <c r="T3250" s="67"/>
      <c r="U3250" s="67"/>
      <c r="V3250" s="67"/>
      <c r="W3250" s="68"/>
      <c r="X3250" s="67"/>
      <c r="Y3250" s="67"/>
      <c r="Z3250" s="67"/>
      <c r="AA3250" s="67"/>
      <c r="AB3250" s="68"/>
      <c r="AC3250" s="62"/>
      <c r="AD3250" s="69"/>
      <c r="AE3250" s="53"/>
      <c r="AF3250" s="62"/>
      <c r="AG3250" s="69"/>
      <c r="AH3250" s="53"/>
      <c r="AJ3250" s="69"/>
      <c r="AK3250" s="53"/>
    </row>
    <row r="3251" spans="1:37">
      <c r="A3251" s="70" t="s">
        <v>101</v>
      </c>
      <c r="B3251" s="58"/>
      <c r="C3251" s="71"/>
      <c r="D3251" s="72"/>
      <c r="E3251" s="72"/>
      <c r="F3251" s="72"/>
      <c r="G3251" s="72"/>
      <c r="H3251" s="59"/>
      <c r="I3251" s="72"/>
      <c r="J3251" s="72"/>
      <c r="K3251" s="72"/>
      <c r="L3251" s="72"/>
      <c r="M3251" s="59"/>
      <c r="N3251" s="72"/>
      <c r="O3251" s="72"/>
      <c r="P3251" s="72"/>
      <c r="Q3251" s="72"/>
      <c r="R3251" s="59"/>
      <c r="S3251" s="72"/>
      <c r="T3251" s="72"/>
      <c r="U3251" s="72"/>
      <c r="V3251" s="72"/>
      <c r="W3251" s="59"/>
      <c r="X3251" s="72"/>
      <c r="Y3251" s="72"/>
      <c r="Z3251" s="72"/>
      <c r="AA3251" s="72"/>
      <c r="AB3251" s="59"/>
      <c r="AC3251" s="62"/>
      <c r="AD3251" s="462">
        <f>SamstagHaupt!C125</f>
        <v>26</v>
      </c>
      <c r="AE3251" s="463"/>
      <c r="AF3251" s="62"/>
      <c r="AG3251" s="462">
        <f>SamstagHaupt!E125</f>
        <v>0</v>
      </c>
      <c r="AH3251" s="463"/>
      <c r="AJ3251" s="462">
        <f>SamstagHaupt!F125</f>
        <v>0</v>
      </c>
      <c r="AK3251" s="463"/>
    </row>
    <row r="3252" spans="1:37">
      <c r="A3252" s="65" t="s">
        <v>100</v>
      </c>
      <c r="C3252" s="66"/>
      <c r="D3252" s="67"/>
      <c r="E3252" s="67"/>
      <c r="F3252" s="67"/>
      <c r="G3252" s="67"/>
      <c r="H3252" s="68"/>
      <c r="I3252" s="67"/>
      <c r="J3252" s="67"/>
      <c r="K3252" s="67"/>
      <c r="L3252" s="67"/>
      <c r="M3252" s="68"/>
      <c r="N3252" s="67"/>
      <c r="O3252" s="67"/>
      <c r="P3252" s="67"/>
      <c r="Q3252" s="67"/>
      <c r="R3252" s="68"/>
      <c r="S3252" s="67"/>
      <c r="T3252" s="67"/>
      <c r="U3252" s="67"/>
      <c r="V3252" s="67"/>
      <c r="W3252" s="68"/>
      <c r="X3252" s="67"/>
      <c r="Y3252" s="67"/>
      <c r="Z3252" s="67"/>
      <c r="AA3252" s="67"/>
      <c r="AB3252" s="68"/>
      <c r="AC3252" s="62"/>
      <c r="AD3252" s="57"/>
      <c r="AE3252" s="59"/>
      <c r="AF3252" s="62"/>
      <c r="AG3252" s="57"/>
      <c r="AH3252" s="59"/>
      <c r="AJ3252" s="57"/>
      <c r="AK3252" s="59"/>
    </row>
    <row r="3253" spans="1:37">
      <c r="A3253" s="70" t="s">
        <v>101</v>
      </c>
      <c r="B3253" s="58"/>
      <c r="C3253" s="71"/>
      <c r="D3253" s="72"/>
      <c r="E3253" s="72"/>
      <c r="F3253" s="72"/>
      <c r="G3253" s="72"/>
      <c r="H3253" s="59"/>
      <c r="I3253" s="72"/>
      <c r="J3253" s="72"/>
      <c r="K3253" s="72"/>
      <c r="L3253" s="72"/>
      <c r="M3253" s="59"/>
      <c r="N3253" s="72"/>
      <c r="O3253" s="72"/>
      <c r="P3253" s="72"/>
      <c r="Q3253" s="72"/>
      <c r="R3253" s="59"/>
      <c r="S3253" s="72"/>
      <c r="T3253" s="72"/>
      <c r="U3253" s="72"/>
      <c r="V3253" s="72"/>
      <c r="W3253" s="59"/>
      <c r="X3253" s="72"/>
      <c r="Y3253" s="72"/>
      <c r="Z3253" s="72"/>
      <c r="AA3253" s="72"/>
      <c r="AB3253" s="59"/>
      <c r="AC3253" s="62"/>
      <c r="AD3253" s="62"/>
      <c r="AE3253" s="62"/>
      <c r="AF3253" s="62"/>
      <c r="AG3253" s="62"/>
    </row>
    <row r="3254" spans="1:37">
      <c r="A3254" s="65" t="s">
        <v>100</v>
      </c>
      <c r="C3254" s="66"/>
      <c r="D3254" s="67"/>
      <c r="E3254" s="67"/>
      <c r="F3254" s="67"/>
      <c r="G3254" s="67"/>
      <c r="H3254" s="68"/>
      <c r="I3254" s="67"/>
      <c r="J3254" s="67"/>
      <c r="K3254" s="67"/>
      <c r="L3254" s="67"/>
      <c r="M3254" s="68"/>
      <c r="N3254" s="67"/>
      <c r="O3254" s="67"/>
      <c r="P3254" s="67"/>
      <c r="Q3254" s="67"/>
      <c r="R3254" s="68"/>
      <c r="S3254" s="67"/>
      <c r="T3254" s="67"/>
      <c r="U3254" s="67"/>
      <c r="V3254" s="67"/>
      <c r="W3254" s="68"/>
      <c r="X3254" s="67"/>
      <c r="Y3254" s="67"/>
      <c r="Z3254" s="67"/>
      <c r="AA3254" s="67"/>
      <c r="AB3254" s="68"/>
      <c r="AC3254" s="62"/>
      <c r="AD3254" s="73" t="s">
        <v>103</v>
      </c>
      <c r="AE3254" s="62"/>
      <c r="AF3254" s="62"/>
      <c r="AG3254" s="62"/>
    </row>
    <row r="3255" spans="1:37">
      <c r="A3255" s="70" t="s">
        <v>101</v>
      </c>
      <c r="B3255" s="58"/>
      <c r="C3255" s="71"/>
      <c r="D3255" s="72"/>
      <c r="E3255" s="72"/>
      <c r="F3255" s="72"/>
      <c r="G3255" s="72"/>
      <c r="H3255" s="59"/>
      <c r="I3255" s="72"/>
      <c r="J3255" s="72"/>
      <c r="K3255" s="72"/>
      <c r="L3255" s="72"/>
      <c r="M3255" s="59"/>
      <c r="N3255" s="72"/>
      <c r="O3255" s="72"/>
      <c r="P3255" s="72"/>
      <c r="Q3255" s="72"/>
      <c r="R3255" s="59"/>
      <c r="S3255" s="72"/>
      <c r="T3255" s="72"/>
      <c r="U3255" s="72"/>
      <c r="V3255" s="72"/>
      <c r="W3255" s="59"/>
      <c r="X3255" s="72"/>
      <c r="Y3255" s="72"/>
      <c r="Z3255" s="72"/>
      <c r="AA3255" s="72"/>
      <c r="AB3255" s="59"/>
      <c r="AC3255" s="62"/>
      <c r="AD3255" s="62"/>
      <c r="AE3255" s="62"/>
      <c r="AF3255" s="62"/>
      <c r="AG3255" s="62"/>
    </row>
    <row r="3256" spans="1:37">
      <c r="A3256" s="65" t="s">
        <v>100</v>
      </c>
      <c r="C3256" s="66"/>
      <c r="D3256" s="67"/>
      <c r="E3256" s="67"/>
      <c r="F3256" s="67"/>
      <c r="G3256" s="67"/>
      <c r="H3256" s="68"/>
      <c r="I3256" s="67"/>
      <c r="J3256" s="67"/>
      <c r="K3256" s="67"/>
      <c r="L3256" s="67"/>
      <c r="M3256" s="68"/>
      <c r="N3256" s="67"/>
      <c r="O3256" s="67"/>
      <c r="P3256" s="67"/>
      <c r="Q3256" s="67"/>
      <c r="R3256" s="68"/>
      <c r="S3256" s="67"/>
      <c r="T3256" s="67"/>
      <c r="U3256" s="67"/>
      <c r="V3256" s="67"/>
      <c r="W3256" s="68"/>
      <c r="X3256" s="67"/>
      <c r="Y3256" s="67"/>
      <c r="Z3256" s="67"/>
      <c r="AA3256" s="67"/>
      <c r="AB3256" s="68"/>
      <c r="AC3256" s="62"/>
      <c r="AD3256" s="74" t="str">
        <f>Daten!$A$31</f>
        <v>DM Senioren 2017</v>
      </c>
      <c r="AE3256" s="58"/>
      <c r="AF3256" s="58"/>
      <c r="AG3256" s="58"/>
      <c r="AH3256" s="58"/>
      <c r="AI3256" s="58"/>
      <c r="AJ3256" s="58"/>
      <c r="AK3256" s="58"/>
    </row>
    <row r="3257" spans="1:37">
      <c r="A3257" s="70" t="s">
        <v>101</v>
      </c>
      <c r="B3257" s="58"/>
      <c r="C3257" s="71"/>
      <c r="D3257" s="72"/>
      <c r="E3257" s="72"/>
      <c r="F3257" s="72"/>
      <c r="G3257" s="72"/>
      <c r="H3257" s="59"/>
      <c r="I3257" s="72"/>
      <c r="J3257" s="72"/>
      <c r="K3257" s="72"/>
      <c r="L3257" s="72"/>
      <c r="M3257" s="59"/>
      <c r="N3257" s="72"/>
      <c r="O3257" s="72"/>
      <c r="P3257" s="72"/>
      <c r="Q3257" s="72"/>
      <c r="R3257" s="59"/>
      <c r="S3257" s="72"/>
      <c r="T3257" s="72"/>
      <c r="U3257" s="72"/>
      <c r="V3257" s="72"/>
      <c r="W3257" s="59"/>
      <c r="X3257" s="72"/>
      <c r="Y3257" s="72"/>
      <c r="Z3257" s="72"/>
      <c r="AA3257" s="72"/>
      <c r="AB3257" s="59"/>
      <c r="AC3257" s="62"/>
      <c r="AD3257" s="75">
        <f>SamstagHaupt!G125</f>
        <v>0</v>
      </c>
      <c r="AE3257" s="76"/>
      <c r="AF3257" s="76"/>
      <c r="AG3257" s="75" t="s">
        <v>34</v>
      </c>
      <c r="AH3257" s="76"/>
      <c r="AI3257" s="76"/>
      <c r="AJ3257" s="76"/>
      <c r="AK3257" s="76"/>
    </row>
    <row r="3258" spans="1:37">
      <c r="A3258" s="65" t="s">
        <v>100</v>
      </c>
      <c r="C3258" s="66"/>
      <c r="D3258" s="67"/>
      <c r="E3258" s="67"/>
      <c r="F3258" s="67"/>
      <c r="G3258" s="67"/>
      <c r="H3258" s="68"/>
      <c r="I3258" s="67"/>
      <c r="J3258" s="67"/>
      <c r="K3258" s="67"/>
      <c r="L3258" s="67"/>
      <c r="M3258" s="68"/>
      <c r="N3258" s="67"/>
      <c r="O3258" s="67"/>
      <c r="P3258" s="67"/>
      <c r="Q3258" s="67"/>
      <c r="R3258" s="68"/>
      <c r="S3258" s="67"/>
      <c r="T3258" s="67"/>
      <c r="U3258" s="67"/>
      <c r="V3258" s="67"/>
      <c r="W3258" s="68"/>
      <c r="X3258" s="67"/>
      <c r="Y3258" s="67"/>
      <c r="Z3258" s="67"/>
      <c r="AA3258" s="67"/>
      <c r="AB3258" s="68"/>
      <c r="AC3258" s="62"/>
      <c r="AD3258" s="77"/>
      <c r="AE3258" s="62"/>
      <c r="AF3258" s="62"/>
      <c r="AG3258" s="62"/>
      <c r="AH3258" s="62"/>
      <c r="AI3258" s="62"/>
      <c r="AJ3258" s="62"/>
      <c r="AK3258" s="62"/>
    </row>
    <row r="3259" spans="1:37">
      <c r="A3259" s="70" t="s">
        <v>101</v>
      </c>
      <c r="B3259" s="58"/>
      <c r="C3259" s="71"/>
      <c r="D3259" s="72"/>
      <c r="E3259" s="72"/>
      <c r="F3259" s="72"/>
      <c r="G3259" s="72"/>
      <c r="H3259" s="59"/>
      <c r="I3259" s="72"/>
      <c r="J3259" s="72"/>
      <c r="K3259" s="72"/>
      <c r="L3259" s="72"/>
      <c r="M3259" s="59"/>
      <c r="N3259" s="72"/>
      <c r="O3259" s="72"/>
      <c r="P3259" s="72"/>
      <c r="Q3259" s="72"/>
      <c r="R3259" s="59"/>
      <c r="S3259" s="72"/>
      <c r="T3259" s="72"/>
      <c r="U3259" s="72"/>
      <c r="V3259" s="72"/>
      <c r="W3259" s="59"/>
      <c r="X3259" s="72"/>
      <c r="Y3259" s="72"/>
      <c r="Z3259" s="72"/>
      <c r="AA3259" s="72"/>
      <c r="AB3259" s="59"/>
      <c r="AC3259" s="62"/>
      <c r="AD3259" s="78" t="s">
        <v>104</v>
      </c>
      <c r="AE3259" s="76"/>
      <c r="AF3259" s="76"/>
      <c r="AG3259" s="76"/>
      <c r="AH3259" s="79"/>
      <c r="AI3259" s="76"/>
      <c r="AJ3259" s="76"/>
      <c r="AK3259" s="80"/>
    </row>
    <row r="3260" spans="1:37">
      <c r="D3260" s="64"/>
      <c r="AD3260" s="81"/>
      <c r="AE3260" s="52"/>
      <c r="AF3260" s="52"/>
      <c r="AG3260" s="52"/>
      <c r="AH3260" s="82"/>
      <c r="AI3260" s="52"/>
      <c r="AJ3260" s="52"/>
      <c r="AK3260" s="53"/>
    </row>
    <row r="3261" spans="1:37">
      <c r="A3261" s="83" t="s">
        <v>105</v>
      </c>
      <c r="B3261" s="76"/>
      <c r="C3261" s="80"/>
      <c r="D3261" s="84"/>
      <c r="E3261" s="84" t="s">
        <v>100</v>
      </c>
      <c r="F3261" s="85" t="s">
        <v>21</v>
      </c>
      <c r="G3261" s="84" t="s">
        <v>101</v>
      </c>
      <c r="H3261" s="86"/>
      <c r="I3261" s="84" t="s">
        <v>106</v>
      </c>
      <c r="J3261" s="84"/>
      <c r="K3261" s="84"/>
      <c r="L3261" s="84"/>
      <c r="M3261" s="86"/>
      <c r="N3261" s="84" t="s">
        <v>107</v>
      </c>
      <c r="O3261" s="84"/>
      <c r="P3261" s="84"/>
      <c r="Q3261" s="84"/>
      <c r="R3261" s="86"/>
      <c r="S3261" s="73"/>
      <c r="T3261" s="73"/>
      <c r="AD3261" s="87" t="s">
        <v>108</v>
      </c>
      <c r="AE3261" s="58"/>
      <c r="AF3261" s="58"/>
      <c r="AG3261" s="58"/>
      <c r="AH3261" s="72"/>
      <c r="AI3261" s="58"/>
      <c r="AJ3261" s="58"/>
      <c r="AK3261" s="59"/>
    </row>
    <row r="3262" spans="1:37">
      <c r="A3262" s="60"/>
      <c r="C3262" s="61"/>
      <c r="H3262" s="61"/>
      <c r="M3262" s="61"/>
      <c r="N3262" s="88"/>
      <c r="O3262" s="89"/>
      <c r="P3262" s="89"/>
      <c r="Q3262" s="89"/>
      <c r="R3262" s="90"/>
      <c r="S3262" s="62"/>
      <c r="T3262" s="56" t="s">
        <v>109</v>
      </c>
      <c r="AD3262" s="91"/>
      <c r="AE3262" s="62"/>
      <c r="AF3262" s="62"/>
      <c r="AG3262" s="62"/>
      <c r="AH3262" s="92"/>
      <c r="AI3262" s="62"/>
      <c r="AJ3262" s="62"/>
      <c r="AK3262" s="61"/>
    </row>
    <row r="3263" spans="1:37">
      <c r="A3263" s="93" t="s">
        <v>110</v>
      </c>
      <c r="B3263" s="58"/>
      <c r="C3263" s="59"/>
      <c r="D3263" s="58"/>
      <c r="E3263" s="58"/>
      <c r="F3263" s="94" t="s">
        <v>21</v>
      </c>
      <c r="G3263" s="58"/>
      <c r="H3263" s="59"/>
      <c r="I3263" s="58"/>
      <c r="J3263" s="58"/>
      <c r="K3263" s="94" t="s">
        <v>21</v>
      </c>
      <c r="L3263" s="58"/>
      <c r="M3263" s="59"/>
      <c r="N3263" s="95"/>
      <c r="O3263" s="95"/>
      <c r="P3263" s="96"/>
      <c r="Q3263" s="97"/>
      <c r="R3263" s="98"/>
      <c r="S3263" s="62"/>
      <c r="T3263" s="62"/>
      <c r="AD3263" s="87" t="s">
        <v>111</v>
      </c>
      <c r="AE3263" s="58"/>
      <c r="AF3263" s="58"/>
      <c r="AG3263" s="58"/>
      <c r="AH3263" s="72"/>
      <c r="AI3263" s="58"/>
      <c r="AJ3263" s="58"/>
      <c r="AK3263" s="59"/>
    </row>
    <row r="3264" spans="1:37">
      <c r="A3264" s="60"/>
      <c r="C3264" s="61"/>
      <c r="H3264" s="61"/>
      <c r="K3264" s="99"/>
      <c r="M3264" s="61"/>
      <c r="N3264" s="62"/>
      <c r="Q3264" s="100"/>
      <c r="R3264" s="61"/>
      <c r="S3264" s="62"/>
      <c r="T3264" s="58"/>
      <c r="U3264" s="58"/>
      <c r="V3264" s="58"/>
      <c r="W3264" s="58"/>
      <c r="X3264" s="58"/>
      <c r="Y3264" s="58"/>
      <c r="Z3264" s="58"/>
      <c r="AA3264" s="58"/>
      <c r="AB3264" s="58"/>
      <c r="AC3264" s="62"/>
      <c r="AD3264" s="91"/>
      <c r="AE3264" s="62"/>
      <c r="AF3264" s="62"/>
      <c r="AG3264" s="62"/>
      <c r="AH3264" s="92"/>
      <c r="AI3264" s="62"/>
      <c r="AJ3264" s="62"/>
      <c r="AK3264" s="61"/>
    </row>
    <row r="3265" spans="1:37">
      <c r="A3265" s="93" t="s">
        <v>112</v>
      </c>
      <c r="B3265" s="58"/>
      <c r="C3265" s="59"/>
      <c r="D3265" s="58"/>
      <c r="E3265" s="58"/>
      <c r="F3265" s="94" t="s">
        <v>21</v>
      </c>
      <c r="G3265" s="58"/>
      <c r="H3265" s="59"/>
      <c r="I3265" s="58"/>
      <c r="J3265" s="58"/>
      <c r="K3265" s="94" t="s">
        <v>21</v>
      </c>
      <c r="L3265" s="58"/>
      <c r="M3265" s="59"/>
      <c r="N3265" s="58"/>
      <c r="O3265" s="58"/>
      <c r="P3265" s="94" t="s">
        <v>21</v>
      </c>
      <c r="Q3265" s="101"/>
      <c r="R3265" s="59"/>
      <c r="S3265" s="62"/>
      <c r="T3265" s="62"/>
      <c r="AD3265" s="87" t="s">
        <v>113</v>
      </c>
      <c r="AE3265" s="58"/>
      <c r="AF3265" s="58"/>
      <c r="AG3265" s="58"/>
      <c r="AH3265" s="72"/>
      <c r="AI3265" s="58"/>
      <c r="AJ3265" s="58"/>
      <c r="AK3265" s="59"/>
    </row>
    <row r="3266" spans="1:37">
      <c r="AD3266" s="91" t="s">
        <v>114</v>
      </c>
      <c r="AE3266" s="62"/>
      <c r="AF3266" s="62"/>
      <c r="AG3266" s="62"/>
      <c r="AH3266" s="92"/>
      <c r="AI3266" s="62"/>
      <c r="AJ3266" s="62"/>
      <c r="AK3266" s="61"/>
    </row>
    <row r="3267" spans="1:37">
      <c r="A3267" s="102"/>
      <c r="B3267" s="76"/>
      <c r="C3267" s="76"/>
      <c r="D3267" s="76"/>
      <c r="E3267" s="76" t="s">
        <v>100</v>
      </c>
      <c r="F3267" s="76"/>
      <c r="G3267" s="76"/>
      <c r="H3267" s="76"/>
      <c r="I3267" s="76"/>
      <c r="J3267" s="76"/>
      <c r="K3267" s="76"/>
      <c r="L3267" s="76"/>
      <c r="M3267" s="76"/>
      <c r="N3267" s="85" t="s">
        <v>40</v>
      </c>
      <c r="O3267" s="76"/>
      <c r="P3267" s="76"/>
      <c r="Q3267" s="76"/>
      <c r="R3267" s="76"/>
      <c r="S3267" s="76"/>
      <c r="T3267" s="76" t="s">
        <v>101</v>
      </c>
      <c r="U3267" s="76"/>
      <c r="V3267" s="76"/>
      <c r="W3267" s="76"/>
      <c r="X3267" s="76"/>
      <c r="Y3267" s="76"/>
      <c r="Z3267" s="76"/>
      <c r="AA3267" s="76"/>
      <c r="AB3267" s="80"/>
      <c r="AD3267" s="87" t="s">
        <v>115</v>
      </c>
      <c r="AE3267" s="58"/>
      <c r="AF3267" s="58"/>
      <c r="AG3267" s="58"/>
      <c r="AH3267" s="72"/>
      <c r="AI3267" s="58"/>
      <c r="AJ3267" s="58"/>
      <c r="AK3267" s="59"/>
    </row>
    <row r="3268" spans="1:37">
      <c r="A3268" s="103" t="s">
        <v>116</v>
      </c>
      <c r="B3268" s="104" t="s">
        <v>117</v>
      </c>
      <c r="C3268" s="104"/>
      <c r="D3268" s="104"/>
      <c r="E3268" s="104"/>
      <c r="F3268" s="104"/>
      <c r="G3268" s="105"/>
      <c r="H3268" s="104" t="s">
        <v>118</v>
      </c>
      <c r="I3268" s="104"/>
      <c r="J3268" s="105"/>
      <c r="K3268" s="106" t="s">
        <v>119</v>
      </c>
      <c r="L3268" s="107" t="s">
        <v>120</v>
      </c>
      <c r="M3268" s="108"/>
      <c r="N3268" s="109" t="s">
        <v>94</v>
      </c>
      <c r="O3268" s="105" t="s">
        <v>116</v>
      </c>
      <c r="P3268" s="104" t="s">
        <v>117</v>
      </c>
      <c r="Q3268" s="104"/>
      <c r="R3268" s="104"/>
      <c r="S3268" s="104"/>
      <c r="T3268" s="104"/>
      <c r="U3268" s="105"/>
      <c r="V3268" s="104" t="s">
        <v>118</v>
      </c>
      <c r="W3268" s="104"/>
      <c r="X3268" s="105"/>
      <c r="Y3268" s="106" t="s">
        <v>119</v>
      </c>
      <c r="Z3268" s="107" t="s">
        <v>120</v>
      </c>
      <c r="AA3268" s="108"/>
      <c r="AB3268" s="109" t="s">
        <v>94</v>
      </c>
    </row>
    <row r="3269" spans="1:37">
      <c r="A3269" s="110" t="s">
        <v>121</v>
      </c>
      <c r="B3269" s="111"/>
      <c r="C3269" s="111"/>
      <c r="D3269" s="111"/>
      <c r="E3269" s="111"/>
      <c r="F3269" s="111"/>
      <c r="G3269" s="112"/>
      <c r="H3269" s="111"/>
      <c r="I3269" s="111"/>
      <c r="J3269" s="112"/>
      <c r="K3269" s="113"/>
      <c r="L3269" s="114"/>
      <c r="M3269" s="115"/>
      <c r="N3269" s="116"/>
      <c r="O3269" s="117" t="s">
        <v>121</v>
      </c>
      <c r="P3269" s="111"/>
      <c r="Q3269" s="111"/>
      <c r="R3269" s="111"/>
      <c r="S3269" s="111"/>
      <c r="T3269" s="111"/>
      <c r="U3269" s="112"/>
      <c r="V3269" s="111"/>
      <c r="W3269" s="111"/>
      <c r="X3269" s="112"/>
      <c r="Y3269" s="113"/>
      <c r="Z3269" s="114"/>
      <c r="AA3269" s="115"/>
      <c r="AB3269" s="116"/>
      <c r="AD3269" s="64" t="s">
        <v>122</v>
      </c>
    </row>
    <row r="3270" spans="1:37">
      <c r="A3270" s="110" t="s">
        <v>123</v>
      </c>
      <c r="B3270" s="111"/>
      <c r="C3270" s="111"/>
      <c r="D3270" s="111"/>
      <c r="E3270" s="111"/>
      <c r="F3270" s="111"/>
      <c r="G3270" s="112"/>
      <c r="H3270" s="111"/>
      <c r="I3270" s="111"/>
      <c r="J3270" s="112"/>
      <c r="K3270" s="118"/>
      <c r="L3270" s="119"/>
      <c r="M3270" s="112"/>
      <c r="N3270" s="116"/>
      <c r="O3270" s="117" t="s">
        <v>123</v>
      </c>
      <c r="P3270" s="111"/>
      <c r="Q3270" s="111"/>
      <c r="R3270" s="111"/>
      <c r="S3270" s="111"/>
      <c r="T3270" s="111"/>
      <c r="U3270" s="112"/>
      <c r="V3270" s="111"/>
      <c r="W3270" s="111"/>
      <c r="X3270" s="112"/>
      <c r="Y3270" s="118"/>
      <c r="Z3270" s="119"/>
      <c r="AA3270" s="112"/>
      <c r="AB3270" s="116"/>
      <c r="AD3270" s="120"/>
      <c r="AE3270" s="58"/>
      <c r="AF3270" s="58"/>
      <c r="AG3270" s="58"/>
      <c r="AH3270" s="58"/>
      <c r="AI3270" s="58"/>
      <c r="AJ3270" s="58"/>
      <c r="AK3270" s="58"/>
    </row>
    <row r="3271" spans="1:37">
      <c r="A3271" s="110" t="s">
        <v>124</v>
      </c>
      <c r="B3271" s="111"/>
      <c r="C3271" s="111"/>
      <c r="D3271" s="111"/>
      <c r="E3271" s="111"/>
      <c r="F3271" s="111"/>
      <c r="G3271" s="112"/>
      <c r="H3271" s="111"/>
      <c r="I3271" s="111"/>
      <c r="J3271" s="112"/>
      <c r="K3271" s="118"/>
      <c r="L3271" s="119"/>
      <c r="M3271" s="112"/>
      <c r="N3271" s="116"/>
      <c r="O3271" s="117" t="s">
        <v>124</v>
      </c>
      <c r="P3271" s="111"/>
      <c r="Q3271" s="111"/>
      <c r="R3271" s="111"/>
      <c r="S3271" s="111"/>
      <c r="T3271" s="111"/>
      <c r="U3271" s="112"/>
      <c r="V3271" s="111"/>
      <c r="W3271" s="111"/>
      <c r="X3271" s="112"/>
      <c r="Y3271" s="118"/>
      <c r="Z3271" s="119"/>
      <c r="AA3271" s="112"/>
      <c r="AB3271" s="116"/>
      <c r="AD3271" s="64" t="s">
        <v>96</v>
      </c>
    </row>
    <row r="3272" spans="1:37">
      <c r="A3272" s="110" t="s">
        <v>125</v>
      </c>
      <c r="B3272" s="111"/>
      <c r="C3272" s="111"/>
      <c r="D3272" s="111"/>
      <c r="E3272" s="111"/>
      <c r="F3272" s="111"/>
      <c r="G3272" s="112"/>
      <c r="H3272" s="111"/>
      <c r="I3272" s="111"/>
      <c r="J3272" s="112"/>
      <c r="K3272" s="118"/>
      <c r="L3272" s="119"/>
      <c r="M3272" s="112"/>
      <c r="N3272" s="116"/>
      <c r="O3272" s="117" t="s">
        <v>125</v>
      </c>
      <c r="P3272" s="111"/>
      <c r="Q3272" s="111"/>
      <c r="R3272" s="111"/>
      <c r="S3272" s="111"/>
      <c r="T3272" s="111"/>
      <c r="U3272" s="112"/>
      <c r="V3272" s="111"/>
      <c r="W3272" s="111"/>
      <c r="X3272" s="112"/>
      <c r="Y3272" s="118"/>
      <c r="Z3272" s="119"/>
      <c r="AA3272" s="112"/>
      <c r="AB3272" s="116"/>
      <c r="AD3272" s="120"/>
      <c r="AE3272" s="58"/>
      <c r="AF3272" s="58"/>
      <c r="AG3272" s="58"/>
      <c r="AH3272" s="58"/>
      <c r="AI3272" s="58"/>
      <c r="AJ3272" s="58"/>
      <c r="AK3272" s="58"/>
    </row>
    <row r="3273" spans="1:37">
      <c r="A3273" s="110" t="s">
        <v>126</v>
      </c>
      <c r="B3273" s="111"/>
      <c r="C3273" s="111"/>
      <c r="D3273" s="111"/>
      <c r="E3273" s="111"/>
      <c r="F3273" s="111"/>
      <c r="G3273" s="112"/>
      <c r="H3273" s="111"/>
      <c r="I3273" s="111"/>
      <c r="J3273" s="112"/>
      <c r="K3273" s="118"/>
      <c r="L3273" s="119"/>
      <c r="M3273" s="112"/>
      <c r="N3273" s="116"/>
      <c r="O3273" s="117" t="s">
        <v>126</v>
      </c>
      <c r="P3273" s="111"/>
      <c r="Q3273" s="111"/>
      <c r="R3273" s="111"/>
      <c r="S3273" s="111"/>
      <c r="T3273" s="111"/>
      <c r="U3273" s="112"/>
      <c r="V3273" s="111"/>
      <c r="W3273" s="111"/>
      <c r="X3273" s="112"/>
      <c r="Y3273" s="118"/>
      <c r="Z3273" s="119"/>
      <c r="AA3273" s="112"/>
      <c r="AB3273" s="116"/>
      <c r="AD3273" s="64" t="s">
        <v>127</v>
      </c>
    </row>
    <row r="3274" spans="1:37">
      <c r="A3274" s="121" t="s">
        <v>128</v>
      </c>
      <c r="B3274" s="58"/>
      <c r="C3274" s="58"/>
      <c r="D3274" s="58"/>
      <c r="E3274" s="58"/>
      <c r="F3274" s="58"/>
      <c r="G3274" s="72"/>
      <c r="H3274" s="58"/>
      <c r="I3274" s="58"/>
      <c r="J3274" s="72"/>
      <c r="K3274" s="122"/>
      <c r="L3274" s="123"/>
      <c r="M3274" s="72"/>
      <c r="N3274" s="59"/>
      <c r="O3274" s="124" t="s">
        <v>128</v>
      </c>
      <c r="P3274" s="58"/>
      <c r="Q3274" s="58"/>
      <c r="R3274" s="58"/>
      <c r="S3274" s="58"/>
      <c r="T3274" s="58"/>
      <c r="U3274" s="72"/>
      <c r="V3274" s="58"/>
      <c r="W3274" s="58"/>
      <c r="X3274" s="72"/>
      <c r="Y3274" s="122"/>
      <c r="Z3274" s="123"/>
      <c r="AA3274" s="72"/>
      <c r="AB3274" s="59"/>
      <c r="AD3274" s="120"/>
      <c r="AE3274" s="125" t="str">
        <f>Daten!$A$35</f>
        <v>Fredenbeck</v>
      </c>
      <c r="AF3274" s="58"/>
      <c r="AG3274" s="58"/>
      <c r="AH3274" s="58"/>
      <c r="AI3274" s="58"/>
      <c r="AJ3274" s="58"/>
      <c r="AK3274" s="58"/>
    </row>
    <row r="3275" spans="1:37">
      <c r="A3275" s="65" t="s">
        <v>129</v>
      </c>
      <c r="N3275" s="61"/>
      <c r="O3275" s="64" t="s">
        <v>129</v>
      </c>
      <c r="AB3275" s="61"/>
      <c r="AD3275" s="64" t="s">
        <v>130</v>
      </c>
    </row>
    <row r="3276" spans="1:37">
      <c r="A3276" s="57"/>
      <c r="B3276" s="58"/>
      <c r="C3276" s="58"/>
      <c r="D3276" s="58"/>
      <c r="E3276" s="58"/>
      <c r="F3276" s="58"/>
      <c r="G3276" s="58"/>
      <c r="H3276" s="58"/>
      <c r="I3276" s="58"/>
      <c r="J3276" s="58"/>
      <c r="K3276" s="58"/>
      <c r="L3276" s="58"/>
      <c r="M3276" s="58"/>
      <c r="N3276" s="59"/>
      <c r="O3276" s="58"/>
      <c r="P3276" s="58"/>
      <c r="Q3276" s="58"/>
      <c r="R3276" s="58"/>
      <c r="S3276" s="58"/>
      <c r="T3276" s="58"/>
      <c r="U3276" s="58"/>
      <c r="V3276" s="58"/>
      <c r="W3276" s="58"/>
      <c r="X3276" s="58"/>
      <c r="Y3276" s="58"/>
      <c r="Z3276" s="58"/>
      <c r="AA3276" s="58"/>
      <c r="AB3276" s="59"/>
      <c r="AD3276" s="58"/>
      <c r="AE3276" s="126" t="str">
        <f>Daten!$A$32</f>
        <v>05.05.2017</v>
      </c>
      <c r="AF3276" s="58"/>
      <c r="AG3276" s="58"/>
      <c r="AH3276" s="58"/>
      <c r="AI3276" s="58"/>
      <c r="AJ3276" s="58"/>
      <c r="AK3276" s="58"/>
    </row>
  </sheetData>
  <mergeCells count="312">
    <mergeCell ref="AD2936:AE2936"/>
    <mergeCell ref="AG2936:AH2936"/>
    <mergeCell ref="AJ2936:AK2936"/>
    <mergeCell ref="AD2967:AE2967"/>
    <mergeCell ref="AG2967:AH2967"/>
    <mergeCell ref="AJ2967:AK2967"/>
    <mergeCell ref="AD2999:AE2999"/>
    <mergeCell ref="AG2999:AH2999"/>
    <mergeCell ref="AJ2999:AK2999"/>
    <mergeCell ref="AD2841:AE2841"/>
    <mergeCell ref="AG2841:AH2841"/>
    <mergeCell ref="AJ2841:AK2841"/>
    <mergeCell ref="AD2873:AE2873"/>
    <mergeCell ref="AG2873:AH2873"/>
    <mergeCell ref="AJ2873:AK2873"/>
    <mergeCell ref="AD2904:AE2904"/>
    <mergeCell ref="AG2904:AH2904"/>
    <mergeCell ref="AJ2904:AK2904"/>
    <mergeCell ref="AD2747:AE2747"/>
    <mergeCell ref="AG2747:AH2747"/>
    <mergeCell ref="AJ2747:AK2747"/>
    <mergeCell ref="AD2778:AE2778"/>
    <mergeCell ref="AG2778:AH2778"/>
    <mergeCell ref="AJ2778:AK2778"/>
    <mergeCell ref="AD2810:AE2810"/>
    <mergeCell ref="AG2810:AH2810"/>
    <mergeCell ref="AJ2810:AK2810"/>
    <mergeCell ref="AD2652:AE2652"/>
    <mergeCell ref="AG2652:AH2652"/>
    <mergeCell ref="AJ2652:AK2652"/>
    <mergeCell ref="AD2684:AE2684"/>
    <mergeCell ref="AG2684:AH2684"/>
    <mergeCell ref="AJ2684:AK2684"/>
    <mergeCell ref="AD2715:AE2715"/>
    <mergeCell ref="AG2715:AH2715"/>
    <mergeCell ref="AJ2715:AK2715"/>
    <mergeCell ref="AD2558:AE2558"/>
    <mergeCell ref="AG2558:AH2558"/>
    <mergeCell ref="AJ2558:AK2558"/>
    <mergeCell ref="AD2589:AE2589"/>
    <mergeCell ref="AG2589:AH2589"/>
    <mergeCell ref="AJ2589:AK2589"/>
    <mergeCell ref="AD2621:AE2621"/>
    <mergeCell ref="AG2621:AH2621"/>
    <mergeCell ref="AJ2621:AK2621"/>
    <mergeCell ref="AD2463:AE2463"/>
    <mergeCell ref="AG2463:AH2463"/>
    <mergeCell ref="AJ2463:AK2463"/>
    <mergeCell ref="AD2495:AE2495"/>
    <mergeCell ref="AG2495:AH2495"/>
    <mergeCell ref="AJ2495:AK2495"/>
    <mergeCell ref="AD2526:AE2526"/>
    <mergeCell ref="AG2526:AH2526"/>
    <mergeCell ref="AJ2526:AK2526"/>
    <mergeCell ref="AD2369:AE2369"/>
    <mergeCell ref="AG2369:AH2369"/>
    <mergeCell ref="AJ2369:AK2369"/>
    <mergeCell ref="AD2400:AE2400"/>
    <mergeCell ref="AG2400:AH2400"/>
    <mergeCell ref="AJ2400:AK2400"/>
    <mergeCell ref="AD2432:AE2432"/>
    <mergeCell ref="AG2432:AH2432"/>
    <mergeCell ref="AJ2432:AK2432"/>
    <mergeCell ref="AD2274:AE2274"/>
    <mergeCell ref="AG2274:AH2274"/>
    <mergeCell ref="AJ2274:AK2274"/>
    <mergeCell ref="AD2306:AE2306"/>
    <mergeCell ref="AG2306:AH2306"/>
    <mergeCell ref="AJ2306:AK2306"/>
    <mergeCell ref="AD2337:AE2337"/>
    <mergeCell ref="AG2337:AH2337"/>
    <mergeCell ref="AJ2337:AK2337"/>
    <mergeCell ref="AD2180:AE2180"/>
    <mergeCell ref="AG2180:AH2180"/>
    <mergeCell ref="AJ2180:AK2180"/>
    <mergeCell ref="AD2211:AE2211"/>
    <mergeCell ref="AG2211:AH2211"/>
    <mergeCell ref="AJ2211:AK2211"/>
    <mergeCell ref="AD2243:AE2243"/>
    <mergeCell ref="AG2243:AH2243"/>
    <mergeCell ref="AJ2243:AK2243"/>
    <mergeCell ref="AD2085:AE2085"/>
    <mergeCell ref="AG2085:AH2085"/>
    <mergeCell ref="AJ2085:AK2085"/>
    <mergeCell ref="AD2117:AE2117"/>
    <mergeCell ref="AG2117:AH2117"/>
    <mergeCell ref="AJ2117:AK2117"/>
    <mergeCell ref="AD2148:AE2148"/>
    <mergeCell ref="AG2148:AH2148"/>
    <mergeCell ref="AJ2148:AK2148"/>
    <mergeCell ref="AD1991:AE1991"/>
    <mergeCell ref="AG1991:AH1991"/>
    <mergeCell ref="AJ1991:AK1991"/>
    <mergeCell ref="AD2022:AE2022"/>
    <mergeCell ref="AG2022:AH2022"/>
    <mergeCell ref="AJ2022:AK2022"/>
    <mergeCell ref="AD2054:AE2054"/>
    <mergeCell ref="AG2054:AH2054"/>
    <mergeCell ref="AJ2054:AK2054"/>
    <mergeCell ref="AD1896:AE1896"/>
    <mergeCell ref="AG1896:AH1896"/>
    <mergeCell ref="AJ1896:AK1896"/>
    <mergeCell ref="AD1928:AE1928"/>
    <mergeCell ref="AG1928:AH1928"/>
    <mergeCell ref="AJ1928:AK1928"/>
    <mergeCell ref="AD1959:AE1959"/>
    <mergeCell ref="AG1959:AH1959"/>
    <mergeCell ref="AJ1959:AK1959"/>
    <mergeCell ref="AD1802:AE1802"/>
    <mergeCell ref="AG1802:AH1802"/>
    <mergeCell ref="AJ1802:AK1802"/>
    <mergeCell ref="AD1833:AE1833"/>
    <mergeCell ref="AG1833:AH1833"/>
    <mergeCell ref="AJ1833:AK1833"/>
    <mergeCell ref="AD1865:AE1865"/>
    <mergeCell ref="AG1865:AH1865"/>
    <mergeCell ref="AJ1865:AK1865"/>
    <mergeCell ref="AD1707:AE1707"/>
    <mergeCell ref="AG1707:AH1707"/>
    <mergeCell ref="AJ1707:AK1707"/>
    <mergeCell ref="AD1739:AE1739"/>
    <mergeCell ref="AG1739:AH1739"/>
    <mergeCell ref="AJ1739:AK1739"/>
    <mergeCell ref="AD1770:AE1770"/>
    <mergeCell ref="AG1770:AH1770"/>
    <mergeCell ref="AJ1770:AK1770"/>
    <mergeCell ref="AD1613:AE1613"/>
    <mergeCell ref="AG1613:AH1613"/>
    <mergeCell ref="AJ1613:AK1613"/>
    <mergeCell ref="AD1644:AE1644"/>
    <mergeCell ref="AG1644:AH1644"/>
    <mergeCell ref="AJ1644:AK1644"/>
    <mergeCell ref="AD1676:AE1676"/>
    <mergeCell ref="AG1676:AH1676"/>
    <mergeCell ref="AJ1676:AK1676"/>
    <mergeCell ref="AD1518:AE1518"/>
    <mergeCell ref="AG1518:AH1518"/>
    <mergeCell ref="AJ1518:AK1518"/>
    <mergeCell ref="AD1550:AE1550"/>
    <mergeCell ref="AG1550:AH1550"/>
    <mergeCell ref="AJ1550:AK1550"/>
    <mergeCell ref="AD1581:AE1581"/>
    <mergeCell ref="AG1581:AH1581"/>
    <mergeCell ref="AJ1581:AK1581"/>
    <mergeCell ref="AD1424:AE1424"/>
    <mergeCell ref="AG1424:AH1424"/>
    <mergeCell ref="AJ1424:AK1424"/>
    <mergeCell ref="AD1455:AE1455"/>
    <mergeCell ref="AG1455:AH1455"/>
    <mergeCell ref="AJ1455:AK1455"/>
    <mergeCell ref="AD1487:AE1487"/>
    <mergeCell ref="AG1487:AH1487"/>
    <mergeCell ref="AJ1487:AK1487"/>
    <mergeCell ref="AD1329:AE1329"/>
    <mergeCell ref="AG1329:AH1329"/>
    <mergeCell ref="AJ1329:AK1329"/>
    <mergeCell ref="AD1361:AE1361"/>
    <mergeCell ref="AG1361:AH1361"/>
    <mergeCell ref="AJ1361:AK1361"/>
    <mergeCell ref="AD1392:AE1392"/>
    <mergeCell ref="AG1392:AH1392"/>
    <mergeCell ref="AJ1392:AK1392"/>
    <mergeCell ref="AD1235:AE1235"/>
    <mergeCell ref="AG1235:AH1235"/>
    <mergeCell ref="AJ1235:AK1235"/>
    <mergeCell ref="AD1266:AE1266"/>
    <mergeCell ref="AG1266:AH1266"/>
    <mergeCell ref="AJ1266:AK1266"/>
    <mergeCell ref="AD1298:AE1298"/>
    <mergeCell ref="AG1298:AH1298"/>
    <mergeCell ref="AJ1298:AK1298"/>
    <mergeCell ref="AD1140:AE1140"/>
    <mergeCell ref="AG1140:AH1140"/>
    <mergeCell ref="AJ1140:AK1140"/>
    <mergeCell ref="AD1172:AE1172"/>
    <mergeCell ref="AG1172:AH1172"/>
    <mergeCell ref="AJ1172:AK1172"/>
    <mergeCell ref="AD1203:AE1203"/>
    <mergeCell ref="AG1203:AH1203"/>
    <mergeCell ref="AJ1203:AK1203"/>
    <mergeCell ref="AD1046:AE1046"/>
    <mergeCell ref="AG1046:AH1046"/>
    <mergeCell ref="AJ1046:AK1046"/>
    <mergeCell ref="AD1077:AE1077"/>
    <mergeCell ref="AG1077:AH1077"/>
    <mergeCell ref="AJ1077:AK1077"/>
    <mergeCell ref="AD1109:AE1109"/>
    <mergeCell ref="AG1109:AH1109"/>
    <mergeCell ref="AJ1109:AK1109"/>
    <mergeCell ref="AD951:AE951"/>
    <mergeCell ref="AG951:AH951"/>
    <mergeCell ref="AJ951:AK951"/>
    <mergeCell ref="AD983:AE983"/>
    <mergeCell ref="AG983:AH983"/>
    <mergeCell ref="AJ983:AK983"/>
    <mergeCell ref="AD1014:AE1014"/>
    <mergeCell ref="AG1014:AH1014"/>
    <mergeCell ref="AJ1014:AK1014"/>
    <mergeCell ref="AD857:AE857"/>
    <mergeCell ref="AG857:AH857"/>
    <mergeCell ref="AJ857:AK857"/>
    <mergeCell ref="AD888:AE888"/>
    <mergeCell ref="AG888:AH888"/>
    <mergeCell ref="AJ888:AK888"/>
    <mergeCell ref="AD920:AE920"/>
    <mergeCell ref="AG920:AH920"/>
    <mergeCell ref="AJ920:AK920"/>
    <mergeCell ref="AD762:AE762"/>
    <mergeCell ref="AG762:AH762"/>
    <mergeCell ref="AJ762:AK762"/>
    <mergeCell ref="AD794:AE794"/>
    <mergeCell ref="AG794:AH794"/>
    <mergeCell ref="AJ794:AK794"/>
    <mergeCell ref="AD825:AE825"/>
    <mergeCell ref="AG825:AH825"/>
    <mergeCell ref="AJ825:AK825"/>
    <mergeCell ref="AD668:AE668"/>
    <mergeCell ref="AG668:AH668"/>
    <mergeCell ref="AJ668:AK668"/>
    <mergeCell ref="AD699:AE699"/>
    <mergeCell ref="AG699:AH699"/>
    <mergeCell ref="AJ699:AK699"/>
    <mergeCell ref="AD731:AE731"/>
    <mergeCell ref="AG731:AH731"/>
    <mergeCell ref="AJ731:AK731"/>
    <mergeCell ref="AD573:AE573"/>
    <mergeCell ref="AG573:AH573"/>
    <mergeCell ref="AJ573:AK573"/>
    <mergeCell ref="AD605:AE605"/>
    <mergeCell ref="AG605:AH605"/>
    <mergeCell ref="AJ605:AK605"/>
    <mergeCell ref="AD636:AE636"/>
    <mergeCell ref="AG636:AH636"/>
    <mergeCell ref="AJ636:AK636"/>
    <mergeCell ref="AD479:AE479"/>
    <mergeCell ref="AG479:AH479"/>
    <mergeCell ref="AJ479:AK479"/>
    <mergeCell ref="AD510:AE510"/>
    <mergeCell ref="AG510:AH510"/>
    <mergeCell ref="AJ510:AK510"/>
    <mergeCell ref="AD542:AE542"/>
    <mergeCell ref="AG542:AH542"/>
    <mergeCell ref="AJ542:AK542"/>
    <mergeCell ref="AD384:AE384"/>
    <mergeCell ref="AG384:AH384"/>
    <mergeCell ref="AJ384:AK384"/>
    <mergeCell ref="AD416:AE416"/>
    <mergeCell ref="AG416:AH416"/>
    <mergeCell ref="AJ416:AK416"/>
    <mergeCell ref="AD447:AE447"/>
    <mergeCell ref="AG447:AH447"/>
    <mergeCell ref="AJ447:AK447"/>
    <mergeCell ref="AD290:AE290"/>
    <mergeCell ref="AG290:AH290"/>
    <mergeCell ref="AJ290:AK290"/>
    <mergeCell ref="AD321:AE321"/>
    <mergeCell ref="AG321:AH321"/>
    <mergeCell ref="AJ321:AK321"/>
    <mergeCell ref="AD353:AE353"/>
    <mergeCell ref="AG353:AH353"/>
    <mergeCell ref="AJ353:AK353"/>
    <mergeCell ref="AD195:AE195"/>
    <mergeCell ref="AG195:AH195"/>
    <mergeCell ref="AJ195:AK195"/>
    <mergeCell ref="AD227:AE227"/>
    <mergeCell ref="AG227:AH227"/>
    <mergeCell ref="AJ227:AK227"/>
    <mergeCell ref="AD258:AE258"/>
    <mergeCell ref="AG258:AH258"/>
    <mergeCell ref="AJ258:AK258"/>
    <mergeCell ref="AD101:AE101"/>
    <mergeCell ref="AG101:AH101"/>
    <mergeCell ref="AJ101:AK101"/>
    <mergeCell ref="AD132:AE132"/>
    <mergeCell ref="AG132:AH132"/>
    <mergeCell ref="AJ132:AK132"/>
    <mergeCell ref="AD164:AE164"/>
    <mergeCell ref="AG164:AH164"/>
    <mergeCell ref="AJ164:AK164"/>
    <mergeCell ref="AD6:AE6"/>
    <mergeCell ref="AG6:AH6"/>
    <mergeCell ref="AJ6:AK6"/>
    <mergeCell ref="AD38:AE38"/>
    <mergeCell ref="AG38:AH38"/>
    <mergeCell ref="AJ38:AK38"/>
    <mergeCell ref="AD69:AE69"/>
    <mergeCell ref="AG69:AH69"/>
    <mergeCell ref="AJ69:AK69"/>
    <mergeCell ref="AD3093:AE3093"/>
    <mergeCell ref="AG3093:AH3093"/>
    <mergeCell ref="AJ3093:AK3093"/>
    <mergeCell ref="AD3125:AE3125"/>
    <mergeCell ref="AG3125:AH3125"/>
    <mergeCell ref="AJ3125:AK3125"/>
    <mergeCell ref="AD3030:AE3030"/>
    <mergeCell ref="AG3030:AH3030"/>
    <mergeCell ref="AJ3030:AK3030"/>
    <mergeCell ref="AD3062:AE3062"/>
    <mergeCell ref="AG3062:AH3062"/>
    <mergeCell ref="AJ3062:AK3062"/>
    <mergeCell ref="AD3219:AE3219"/>
    <mergeCell ref="AG3219:AH3219"/>
    <mergeCell ref="AJ3219:AK3219"/>
    <mergeCell ref="AD3251:AE3251"/>
    <mergeCell ref="AG3251:AH3251"/>
    <mergeCell ref="AJ3251:AK3251"/>
    <mergeCell ref="AD3156:AE3156"/>
    <mergeCell ref="AG3156:AH3156"/>
    <mergeCell ref="AJ3156:AK3156"/>
    <mergeCell ref="AD3188:AE3188"/>
    <mergeCell ref="AG3188:AH3188"/>
    <mergeCell ref="AJ3188:AK3188"/>
  </mergeCells>
  <phoneticPr fontId="0" type="noConversion"/>
  <printOptions horizontalCentered="1" verticalCentered="1"/>
  <pageMargins left="0.35433070866141736" right="0.35433070866141736" top="0.11811023622047245" bottom="0.19685039370078741" header="0.51181102362204722" footer="0.51181102362204722"/>
  <pageSetup paperSize="9" orientation="portrait" r:id="rId1"/>
  <headerFooter alignWithMargins="0"/>
  <rowBreaks count="64" manualBreakCount="64">
    <brk id="63" max="16383" man="1"/>
    <brk id="126" max="16383" man="1"/>
    <brk id="189" max="16383" man="1"/>
    <brk id="252" max="16383" man="1"/>
    <brk id="315" max="16383" man="1"/>
    <brk id="378" max="16383" man="1"/>
    <brk id="441" max="16383" man="1"/>
    <brk id="504" max="16383" man="1"/>
    <brk id="567" max="16383" man="1"/>
    <brk id="630" max="16383" man="1"/>
    <brk id="693" max="16383" man="1"/>
    <brk id="756" max="16383" man="1"/>
    <brk id="819" max="16383" man="1"/>
    <brk id="882" max="16383" man="1"/>
    <brk id="945" max="16383" man="1"/>
    <brk id="1008" max="16383" man="1"/>
    <brk id="1071" max="16383" man="1"/>
    <brk id="1134" max="16383" man="1"/>
    <brk id="1197" max="16383" man="1"/>
    <brk id="1260" max="16383" man="1"/>
    <brk id="1323" max="16383" man="1"/>
    <brk id="1386" max="16383" man="1"/>
    <brk id="1449" max="16383" man="1"/>
    <brk id="1512" max="16383" man="1"/>
    <brk id="1575" max="16383" man="1"/>
    <brk id="1638" max="16383" man="1"/>
    <brk id="1701" max="16383" man="1"/>
    <brk id="1764" max="16383" man="1"/>
    <brk id="1827" max="16383" man="1"/>
    <brk id="1890" max="16383" man="1"/>
    <brk id="1953" max="16383" man="1"/>
    <brk id="2016" max="16383" man="1"/>
    <brk id="2079" max="16383" man="1"/>
    <brk id="2142" max="16383" man="1"/>
    <brk id="2205" max="16383" man="1"/>
    <brk id="2268" max="16383" man="1"/>
    <brk id="2331" max="16383" man="1"/>
    <brk id="2394" max="16383" man="1"/>
    <brk id="2457" max="16383" man="1"/>
    <brk id="2520" max="16383" man="1"/>
    <brk id="2583" max="16383" man="1"/>
    <brk id="2646" max="16383" man="1"/>
    <brk id="2709" max="16383" man="1"/>
    <brk id="2772" max="16383" man="1"/>
    <brk id="2835" max="16383" man="1"/>
    <brk id="2898" max="16383" man="1"/>
    <brk id="2961" max="16383" man="1"/>
    <brk id="3024" max="16383" man="1"/>
    <brk id="3087" max="16383" man="1"/>
    <brk id="3150" max="16383" man="1"/>
    <brk id="3213" max="16383" man="1"/>
    <brk id="3276" max="16383" man="1"/>
    <brk id="3339" max="16383" man="1"/>
    <brk id="3402" max="16383" man="1"/>
    <brk id="3465" max="16383" man="1"/>
    <brk id="3528" max="16383" man="1"/>
    <brk id="3591" max="16383" man="1"/>
    <brk id="3654" max="16383" man="1"/>
    <brk id="3717" max="16383" man="1"/>
    <brk id="3780" max="16383" man="1"/>
    <brk id="3843" max="16383" man="1"/>
    <brk id="3906" max="16383" man="1"/>
    <brk id="3969" max="16383" man="1"/>
    <brk id="403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11</vt:i4>
      </vt:variant>
    </vt:vector>
  </HeadingPairs>
  <TitlesOfParts>
    <vt:vector size="26" baseType="lpstr">
      <vt:lpstr>EXTRA_EXTRA</vt:lpstr>
      <vt:lpstr>Meldeliste</vt:lpstr>
      <vt:lpstr>Auslosung</vt:lpstr>
      <vt:lpstr>Daten</vt:lpstr>
      <vt:lpstr>SamstagHaupt</vt:lpstr>
      <vt:lpstr>Männer 50</vt:lpstr>
      <vt:lpstr>Männer 40</vt:lpstr>
      <vt:lpstr>Männer 30</vt:lpstr>
      <vt:lpstr>Spielkarten Halle 1</vt:lpstr>
      <vt:lpstr>SamstagNeben</vt:lpstr>
      <vt:lpstr>Frauen 30 (2)</vt:lpstr>
      <vt:lpstr>Männer 60</vt:lpstr>
      <vt:lpstr>Spielkarten Halle 2</vt:lpstr>
      <vt:lpstr>Sonntag</vt:lpstr>
      <vt:lpstr>Spielkarten Sonntag</vt:lpstr>
      <vt:lpstr>'Frauen 30 (2)'!Druckbereich</vt:lpstr>
      <vt:lpstr>'Männer 30'!Druckbereich</vt:lpstr>
      <vt:lpstr>'Männer 40'!Druckbereich</vt:lpstr>
      <vt:lpstr>'Männer 50'!Druckbereich</vt:lpstr>
      <vt:lpstr>'Männer 60'!Druckbereich</vt:lpstr>
      <vt:lpstr>SamstagHaupt!Druckbereich</vt:lpstr>
      <vt:lpstr>SamstagNeben!Druckbereich</vt:lpstr>
      <vt:lpstr>Sonntag!Druckbereich</vt:lpstr>
      <vt:lpstr>SamstagHaupt!Drucktitel</vt:lpstr>
      <vt:lpstr>SamstagNeben!Drucktitel</vt:lpstr>
      <vt:lpstr>Sonntag!Drucktitel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Deutsche Prellballmeisterschaften der Senioren</dc:title>
  <dc:subject>DSENM 2006</dc:subject>
  <dc:creator>Stefan Reichelt</dc:creator>
  <dc:description>vorläufiger Spielplan_x000d_
10 Mannschaften 8 Felder_x000d_
Haupt=F40, M40, F30, M30_x000d_
Neben= M50, M60</dc:description>
  <cp:lastModifiedBy>Axel Nowark</cp:lastModifiedBy>
  <cp:lastPrinted>2017-05-06T14:29:53Z</cp:lastPrinted>
  <dcterms:created xsi:type="dcterms:W3CDTF">1998-03-17T12:23:14Z</dcterms:created>
  <dcterms:modified xsi:type="dcterms:W3CDTF">2017-05-08T14:29:00Z</dcterms:modified>
</cp:coreProperties>
</file>